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nhs.sharepoint.com/sites/msteams_0a04d5-UEC/Shared Documents/OI UEC/111/IUCADC/Monthly IUC/Publications/2025-26/A - Jun 12 pub (IUC Apr25data)/to Publish/"/>
    </mc:Choice>
  </mc:AlternateContent>
  <xr:revisionPtr revIDLastSave="525" documentId="14_{7FD47B4E-78BF-431E-B439-723DC34C6C1D}" xr6:coauthVersionLast="47" xr6:coauthVersionMax="47" xr10:uidLastSave="{444CD1CB-CA36-4148-A2F6-28A3D1F45CF3}"/>
  <bookViews>
    <workbookView xWindow="-110" yWindow="-110" windowWidth="22780" windowHeight="14540" xr2:uid="{1351C614-90E3-45E5-928C-CC8AFAC5DDD9}"/>
  </bookViews>
  <sheets>
    <sheet name="Introduction" sheetId="28" r:id="rId1"/>
    <sheet name="Key Facts" sheetId="30" r:id="rId2"/>
    <sheet name="Month" sheetId="4" r:id="rId3"/>
    <sheet name="Geography" sheetId="3" r:id="rId4"/>
    <sheet name="KPI Details" sheetId="23" r:id="rId5"/>
    <sheet name="KPIs Data from Apr25" sheetId="34" r:id="rId6"/>
    <sheet name="KPIs Geography from Apr25" sheetId="24" r:id="rId7"/>
    <sheet name="Reporting Contract Areas" sheetId="22" r:id="rId8"/>
    <sheet name="Current ICB mapping" sheetId="31" r:id="rId9"/>
    <sheet name="Raw" sheetId="1" state="hidden" r:id="rId10"/>
    <sheet name="Refs" sheetId="2" state="hidden" r:id="rId11"/>
  </sheets>
  <definedNames>
    <definedName name="_xlnm._FilterDatabase" localSheetId="8" hidden="1">'Current ICB mapping'!$A$4:$K$114</definedName>
    <definedName name="_xlnm._FilterDatabase" localSheetId="9" hidden="1">Raw!$A$1:$L$11999</definedName>
    <definedName name="_xlnm._FilterDatabase" localSheetId="10" hidden="1">Refs!$P$1:$U$25</definedName>
    <definedName name="_xlnm._FilterDatabase" localSheetId="7" hidden="1">'Reporting Contract Areas'!$A$4:$H$32</definedName>
    <definedName name="_Hlk31354823" localSheetId="3">Geography!#REF!</definedName>
    <definedName name="_Hlk31354823" localSheetId="1">'Key Facts'!#REF!</definedName>
    <definedName name="_Hlk33104816" localSheetId="3">Geography!$CD$7</definedName>
    <definedName name="_Hlk33104816" localSheetId="1">'Key Facts'!#REF!</definedName>
    <definedName name="_Hlk33179772" localSheetId="3">Geography!$CG$7</definedName>
    <definedName name="_Hlk33179772" localSheetId="1">'Key Facts'!#REF!</definedName>
    <definedName name="_Hlk530744139" localSheetId="3">Geography!$P$7</definedName>
    <definedName name="_Hlk530744139" localSheetId="1">'Key Facts'!#REF!</definedName>
    <definedName name="_Hlk531688454" localSheetId="4">'KPI Details'!#REF!</definedName>
    <definedName name="_Hlk531688590" localSheetId="4">'KPI Details'!#REF!</definedName>
    <definedName name="_Hlk57105036" localSheetId="4">'KPI Details'!#REF!</definedName>
    <definedName name="_Hlk60745030" localSheetId="4">'KPI Details'!#REF!</definedName>
    <definedName name="_Hlk60748436" localSheetId="4">'KPI Details'!#REF!</definedName>
    <definedName name="_Hlk60748645" localSheetId="4">'KPI Details'!#REF!</definedName>
    <definedName name="_Toc439163263" localSheetId="4">'KPI Details'!#REF!</definedName>
    <definedName name="_Toc439163264" localSheetId="4">'KPI Details'!#REF!</definedName>
    <definedName name="_Toc439163266" localSheetId="4">'KPI Details'!#REF!</definedName>
    <definedName name="_Toc439163274" localSheetId="4">'KPI Details'!#REF!</definedName>
    <definedName name="_Toc485825406" localSheetId="3">Geography!$G$4</definedName>
    <definedName name="_Toc485825406" localSheetId="1">'Key Facts'!#REF!</definedName>
    <definedName name="_Toc485825416" localSheetId="3">Geography!$O$4</definedName>
    <definedName name="_Toc485825416" localSheetId="1">'Key Facts'!#REF!</definedName>
    <definedName name="_Toc485825424" localSheetId="3">Geography!$U$4</definedName>
    <definedName name="_Toc485825424" localSheetId="1">'Key Facts'!#REF!</definedName>
    <definedName name="Area_Code" localSheetId="7">OFFSET(#REF!,0,0,COUNTA(#REF!),1)</definedName>
    <definedName name="Area_Code">OFFSET(#REF!,0,0,COUNTA(#REF!),1)</definedName>
    <definedName name="Dropdown_Geography" localSheetId="7">OFFSET(#REF!,0,0,COUNTA(#REF!),1)</definedName>
    <definedName name="Dropdown_Geography">OFFSET(#REF!,0,0,COUNTA(#REF!),1)</definedName>
    <definedName name="Dropdown_Indicator" localSheetId="7">OFFSET(#REF!,0,0,COUNTA(#REF!),1)</definedName>
    <definedName name="Dropdown_Indicator">OFFSET(#REF!,0,0,COUNTA(#REF!),1)</definedName>
    <definedName name="Dropdown_Period" localSheetId="7">OFFSET(#REF!,0,0,COUNTA(#REF!),1)</definedName>
    <definedName name="Dropdown_Period">OFFSET(#REF!,0,0,COUNTA(#REF!),1)</definedName>
    <definedName name="Eng_Code" localSheetId="7">#REF!</definedName>
    <definedName name="Eng_Code">#REF!</definedName>
    <definedName name="Prov_Code" localSheetId="7">#REF!</definedName>
    <definedName name="Prov_Code">#REF!</definedName>
    <definedName name="Reg_Code" localSheetId="7">#REF!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 i="34" l="1"/>
  <c r="AA5" i="24"/>
  <c r="AA11" i="24"/>
  <c r="L11" i="24"/>
  <c r="S8" i="34"/>
  <c r="D63" i="30"/>
  <c r="E63" i="30"/>
  <c r="F63" i="30"/>
  <c r="H63" i="30"/>
  <c r="I63" i="30"/>
  <c r="K63" i="30"/>
  <c r="L63" i="30"/>
  <c r="M63" i="30"/>
  <c r="N63" i="30"/>
  <c r="D64" i="30"/>
  <c r="E64" i="30"/>
  <c r="F64" i="30"/>
  <c r="H64" i="30"/>
  <c r="I64" i="30"/>
  <c r="K64" i="30"/>
  <c r="L64" i="30"/>
  <c r="M64" i="30"/>
  <c r="N64" i="30"/>
  <c r="D65" i="30"/>
  <c r="E65" i="30"/>
  <c r="F65" i="30"/>
  <c r="H65" i="30"/>
  <c r="I65" i="30"/>
  <c r="K65" i="30"/>
  <c r="L65" i="30"/>
  <c r="M65" i="30"/>
  <c r="N65" i="30"/>
  <c r="D66" i="30"/>
  <c r="E66" i="30"/>
  <c r="F66" i="30"/>
  <c r="H66" i="30"/>
  <c r="I66" i="30"/>
  <c r="K66" i="30"/>
  <c r="L66" i="30"/>
  <c r="M66" i="30"/>
  <c r="N66" i="30"/>
  <c r="D67" i="30"/>
  <c r="E67" i="30"/>
  <c r="F67" i="30"/>
  <c r="H67" i="30"/>
  <c r="I67" i="30"/>
  <c r="K67" i="30"/>
  <c r="L67" i="30"/>
  <c r="M67" i="30"/>
  <c r="N67" i="30"/>
  <c r="D68" i="30"/>
  <c r="E68" i="30"/>
  <c r="F68" i="30"/>
  <c r="H68" i="30"/>
  <c r="I68" i="30"/>
  <c r="K68" i="30"/>
  <c r="L68" i="30"/>
  <c r="M68" i="30"/>
  <c r="N68" i="30"/>
  <c r="D69" i="30"/>
  <c r="E69" i="30"/>
  <c r="F69" i="30"/>
  <c r="H69" i="30"/>
  <c r="I69" i="30"/>
  <c r="K69" i="30"/>
  <c r="L69" i="30"/>
  <c r="M69" i="30"/>
  <c r="N69" i="30"/>
  <c r="D70" i="30"/>
  <c r="E70" i="30"/>
  <c r="F70" i="30"/>
  <c r="H70" i="30"/>
  <c r="I70" i="30"/>
  <c r="K70" i="30"/>
  <c r="L70" i="30"/>
  <c r="M70" i="30"/>
  <c r="N70" i="30"/>
  <c r="D71" i="30"/>
  <c r="E71" i="30"/>
  <c r="F71" i="30"/>
  <c r="H71" i="30"/>
  <c r="I71" i="30"/>
  <c r="K71" i="30"/>
  <c r="L71" i="30"/>
  <c r="M71" i="30"/>
  <c r="N71" i="30"/>
  <c r="D72" i="30"/>
  <c r="E72" i="30"/>
  <c r="F72" i="30"/>
  <c r="H72" i="30"/>
  <c r="I72" i="30"/>
  <c r="K72" i="30"/>
  <c r="L72" i="30"/>
  <c r="M72" i="30"/>
  <c r="N72" i="30"/>
  <c r="D73" i="30"/>
  <c r="E73" i="30"/>
  <c r="F73" i="30"/>
  <c r="H73" i="30"/>
  <c r="I73" i="30"/>
  <c r="K73" i="30"/>
  <c r="L73" i="30"/>
  <c r="M73" i="30"/>
  <c r="N73" i="30"/>
  <c r="R12" i="30"/>
  <c r="S5" i="24" l="1"/>
  <c r="S5" i="34"/>
  <c r="A45" i="34" l="1"/>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8" i="34"/>
  <c r="AX7" i="34"/>
  <c r="AD5" i="34"/>
  <c r="V5" i="34"/>
  <c r="I5" i="34"/>
  <c r="F5" i="34"/>
  <c r="J3" i="34"/>
  <c r="C1" i="34" l="1"/>
  <c r="A22" i="4" l="1"/>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C23" i="4"/>
  <c r="C24" i="4"/>
  <c r="C25" i="4"/>
  <c r="C26" i="4"/>
  <c r="C27" i="4"/>
  <c r="C28" i="4"/>
  <c r="C29" i="4"/>
  <c r="C39" i="4" l="1"/>
  <c r="C41" i="4" l="1"/>
  <c r="C48" i="4" l="1"/>
  <c r="C47" i="4"/>
  <c r="C46" i="4"/>
  <c r="C45" i="4"/>
  <c r="C44" i="4"/>
  <c r="C43" i="4"/>
  <c r="C42" i="4"/>
  <c r="C40" i="4"/>
  <c r="C38" i="4"/>
  <c r="C37" i="4"/>
  <c r="C36" i="4"/>
  <c r="C35" i="4"/>
  <c r="C34" i="4"/>
  <c r="C33" i="4"/>
  <c r="C32" i="4"/>
  <c r="C31" i="4"/>
  <c r="C30" i="4"/>
  <c r="C22" i="4"/>
  <c r="AR48" i="4" l="1"/>
  <c r="CB48" i="4"/>
  <c r="I48" i="4"/>
  <c r="H48" i="4"/>
  <c r="CC48" i="4"/>
  <c r="AS48" i="4"/>
  <c r="BL48" i="4"/>
  <c r="R48" i="4"/>
  <c r="BO48" i="4"/>
  <c r="BP48" i="4"/>
  <c r="CH48" i="4"/>
  <c r="AC48" i="4"/>
  <c r="AK48" i="4"/>
  <c r="AO48" i="4"/>
  <c r="CI48" i="4"/>
  <c r="CD48" i="4"/>
  <c r="D48" i="4"/>
  <c r="CG48" i="4"/>
  <c r="X48" i="4"/>
  <c r="P48" i="4"/>
  <c r="BV48" i="4"/>
  <c r="BX48" i="4"/>
  <c r="AD48" i="4"/>
  <c r="CA48" i="4"/>
  <c r="CF48" i="4"/>
  <c r="T48" i="4"/>
  <c r="Y48" i="4"/>
  <c r="AU48" i="4"/>
  <c r="BQ48" i="4"/>
  <c r="BA48" i="4"/>
  <c r="AJ48" i="4"/>
  <c r="BE48" i="4"/>
  <c r="BT48" i="4"/>
  <c r="W48" i="4"/>
  <c r="CJ48" i="4"/>
  <c r="AP48" i="4"/>
  <c r="CM48" i="4"/>
  <c r="BD48" i="4"/>
  <c r="O48" i="4"/>
  <c r="AL48" i="4"/>
  <c r="BI48" i="4"/>
  <c r="BZ48" i="4"/>
  <c r="Z48" i="4"/>
  <c r="AT48" i="4"/>
  <c r="BM48" i="4"/>
  <c r="AM48" i="4"/>
  <c r="E48" i="4"/>
  <c r="BB48" i="4"/>
  <c r="K48" i="4"/>
  <c r="M48" i="4"/>
  <c r="AI48" i="4"/>
  <c r="AW48" i="4"/>
  <c r="BG48" i="4"/>
  <c r="BK48" i="4"/>
  <c r="BH48" i="4"/>
  <c r="CE48" i="4"/>
  <c r="N48" i="4"/>
  <c r="U48" i="4"/>
  <c r="BU48" i="4"/>
  <c r="Q48" i="4"/>
  <c r="BN48" i="4"/>
  <c r="AA48" i="4"/>
  <c r="AG48" i="4"/>
  <c r="AY48" i="4"/>
  <c r="BS48" i="4"/>
  <c r="CL48" i="4"/>
  <c r="G48" i="4"/>
  <c r="S48" i="4"/>
  <c r="AE48" i="4"/>
  <c r="AF48" i="4"/>
  <c r="AV48" i="4"/>
  <c r="V48" i="4"/>
  <c r="J48" i="4"/>
  <c r="AQ48" i="4"/>
  <c r="BJ48" i="4"/>
  <c r="AX48" i="4"/>
  <c r="BC48" i="4"/>
  <c r="BF48" i="4"/>
  <c r="AH48" i="4"/>
  <c r="CK48" i="4"/>
  <c r="L48" i="4"/>
  <c r="BW48" i="4"/>
  <c r="AB48" i="4"/>
  <c r="AN48" i="4"/>
  <c r="BY48" i="4"/>
  <c r="F48" i="4"/>
  <c r="AZ48" i="4"/>
  <c r="BR48" i="4"/>
  <c r="AD10" i="24" l="1"/>
  <c r="K62" i="30" l="1"/>
  <c r="T12" i="30" l="1"/>
  <c r="U12" i="30"/>
  <c r="W12" i="30"/>
  <c r="X12" i="30"/>
  <c r="Z12" i="30"/>
  <c r="AA12" i="30"/>
  <c r="AC12" i="30"/>
  <c r="AD12" i="30"/>
  <c r="AF12" i="30"/>
  <c r="AG12" i="30"/>
  <c r="AI12" i="30"/>
  <c r="AJ12" i="30"/>
  <c r="AL12" i="30"/>
  <c r="AM12" i="30"/>
  <c r="D12" i="30" l="1"/>
  <c r="AN12" i="30"/>
  <c r="N12" i="30" s="1"/>
  <c r="AE12" i="30"/>
  <c r="K12" i="30" s="1"/>
  <c r="V12" i="30"/>
  <c r="F12" i="30" s="1"/>
  <c r="AH12" i="30"/>
  <c r="L12" i="30" s="1"/>
  <c r="AB12" i="30"/>
  <c r="I12" i="30" s="1"/>
  <c r="AK12" i="30"/>
  <c r="M12" i="30" s="1"/>
  <c r="Y12" i="30"/>
  <c r="H12" i="30" s="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2" i="1"/>
  <c r="J82" i="1"/>
  <c r="K82"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5" i="1"/>
  <c r="J95" i="1"/>
  <c r="K95"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8" i="1"/>
  <c r="J108" i="1"/>
  <c r="K108"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1" i="1"/>
  <c r="J121" i="1"/>
  <c r="K121"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4" i="1"/>
  <c r="J134" i="1"/>
  <c r="K134"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7" i="1"/>
  <c r="J147" i="1"/>
  <c r="K147"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0" i="1"/>
  <c r="J160" i="1"/>
  <c r="K160"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3" i="1"/>
  <c r="J173" i="1"/>
  <c r="K173"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6" i="1"/>
  <c r="J186" i="1"/>
  <c r="K186"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199" i="1"/>
  <c r="J199" i="1"/>
  <c r="K199"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2" i="1"/>
  <c r="J212" i="1"/>
  <c r="K212"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5" i="1"/>
  <c r="J225" i="1"/>
  <c r="K225"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8" i="1"/>
  <c r="J238" i="1"/>
  <c r="K238"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1" i="1"/>
  <c r="J251" i="1"/>
  <c r="K251"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4" i="1"/>
  <c r="J264" i="1"/>
  <c r="K264"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7" i="1"/>
  <c r="J277" i="1"/>
  <c r="K277"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I386" i="1"/>
  <c r="J386" i="1"/>
  <c r="K386" i="1"/>
  <c r="I387" i="1"/>
  <c r="J387" i="1"/>
  <c r="K387" i="1"/>
  <c r="I388" i="1"/>
  <c r="J388" i="1"/>
  <c r="K388" i="1"/>
  <c r="I389" i="1"/>
  <c r="J389" i="1"/>
  <c r="K389" i="1"/>
  <c r="I390" i="1"/>
  <c r="J390" i="1"/>
  <c r="K390" i="1"/>
  <c r="I391" i="1"/>
  <c r="J391" i="1"/>
  <c r="K391" i="1"/>
  <c r="I392" i="1"/>
  <c r="J392" i="1"/>
  <c r="K392" i="1"/>
  <c r="I393" i="1"/>
  <c r="J393" i="1"/>
  <c r="K393" i="1"/>
  <c r="I394" i="1"/>
  <c r="J394" i="1"/>
  <c r="K394" i="1"/>
  <c r="I395" i="1"/>
  <c r="J395" i="1"/>
  <c r="K395" i="1"/>
  <c r="I396" i="1"/>
  <c r="J396" i="1"/>
  <c r="K396" i="1"/>
  <c r="I397" i="1"/>
  <c r="J397" i="1"/>
  <c r="K397" i="1"/>
  <c r="I398" i="1"/>
  <c r="J398" i="1"/>
  <c r="K398" i="1"/>
  <c r="I399" i="1"/>
  <c r="J399" i="1"/>
  <c r="K399" i="1"/>
  <c r="I400" i="1"/>
  <c r="J400" i="1"/>
  <c r="K400" i="1"/>
  <c r="I401" i="1"/>
  <c r="J401" i="1"/>
  <c r="K401" i="1"/>
  <c r="I402" i="1"/>
  <c r="J402" i="1"/>
  <c r="K402" i="1"/>
  <c r="I403" i="1"/>
  <c r="J403" i="1"/>
  <c r="K403" i="1"/>
  <c r="I404" i="1"/>
  <c r="J404" i="1"/>
  <c r="K404" i="1"/>
  <c r="I405" i="1"/>
  <c r="J405" i="1"/>
  <c r="K405" i="1"/>
  <c r="I406" i="1"/>
  <c r="J406" i="1"/>
  <c r="K406" i="1"/>
  <c r="I407" i="1"/>
  <c r="J407" i="1"/>
  <c r="K407" i="1"/>
  <c r="I408" i="1"/>
  <c r="J408" i="1"/>
  <c r="K408" i="1"/>
  <c r="I409" i="1"/>
  <c r="J409" i="1"/>
  <c r="K409" i="1"/>
  <c r="I410" i="1"/>
  <c r="J410" i="1"/>
  <c r="K410" i="1"/>
  <c r="I411" i="1"/>
  <c r="J411" i="1"/>
  <c r="K411" i="1"/>
  <c r="I412" i="1"/>
  <c r="J412" i="1"/>
  <c r="K412" i="1"/>
  <c r="I413" i="1"/>
  <c r="J413" i="1"/>
  <c r="K413" i="1"/>
  <c r="I414" i="1"/>
  <c r="J414" i="1"/>
  <c r="K414" i="1"/>
  <c r="I415" i="1"/>
  <c r="J415" i="1"/>
  <c r="K415" i="1"/>
  <c r="I416" i="1"/>
  <c r="J416" i="1"/>
  <c r="K416" i="1"/>
  <c r="I417" i="1"/>
  <c r="J417" i="1"/>
  <c r="K417" i="1"/>
  <c r="I418" i="1"/>
  <c r="J418" i="1"/>
  <c r="K418" i="1"/>
  <c r="I419" i="1"/>
  <c r="J419" i="1"/>
  <c r="K419" i="1"/>
  <c r="I420" i="1"/>
  <c r="J420" i="1"/>
  <c r="K420" i="1"/>
  <c r="I421" i="1"/>
  <c r="J421" i="1"/>
  <c r="K421" i="1"/>
  <c r="I422" i="1"/>
  <c r="J422" i="1"/>
  <c r="K422" i="1"/>
  <c r="I423" i="1"/>
  <c r="J423" i="1"/>
  <c r="K423" i="1"/>
  <c r="I424" i="1"/>
  <c r="J424" i="1"/>
  <c r="K424" i="1"/>
  <c r="I425" i="1"/>
  <c r="J425" i="1"/>
  <c r="K425" i="1"/>
  <c r="I426" i="1"/>
  <c r="J426" i="1"/>
  <c r="K426" i="1"/>
  <c r="I427" i="1"/>
  <c r="J427" i="1"/>
  <c r="K427" i="1"/>
  <c r="I428" i="1"/>
  <c r="J428" i="1"/>
  <c r="K428" i="1"/>
  <c r="I429" i="1"/>
  <c r="J429" i="1"/>
  <c r="K429" i="1"/>
  <c r="I430" i="1"/>
  <c r="J430" i="1"/>
  <c r="K430" i="1"/>
  <c r="I431" i="1"/>
  <c r="J431" i="1"/>
  <c r="K431" i="1"/>
  <c r="I432" i="1"/>
  <c r="J432" i="1"/>
  <c r="K432" i="1"/>
  <c r="I433" i="1"/>
  <c r="J433" i="1"/>
  <c r="K433" i="1"/>
  <c r="I434" i="1"/>
  <c r="J434" i="1"/>
  <c r="K434" i="1"/>
  <c r="I435" i="1"/>
  <c r="J435" i="1"/>
  <c r="K435" i="1"/>
  <c r="I436" i="1"/>
  <c r="J436" i="1"/>
  <c r="K436" i="1"/>
  <c r="I437" i="1"/>
  <c r="J437" i="1"/>
  <c r="K437" i="1"/>
  <c r="I438" i="1"/>
  <c r="J438" i="1"/>
  <c r="K438" i="1"/>
  <c r="I439" i="1"/>
  <c r="J439" i="1"/>
  <c r="K439" i="1"/>
  <c r="I440" i="1"/>
  <c r="J440" i="1"/>
  <c r="K440" i="1"/>
  <c r="I441" i="1"/>
  <c r="J441" i="1"/>
  <c r="K441" i="1"/>
  <c r="I442" i="1"/>
  <c r="J442" i="1"/>
  <c r="K442" i="1"/>
  <c r="I443" i="1"/>
  <c r="J443" i="1"/>
  <c r="K443" i="1"/>
  <c r="I444" i="1"/>
  <c r="J444" i="1"/>
  <c r="K444" i="1"/>
  <c r="I445" i="1"/>
  <c r="J445" i="1"/>
  <c r="K445" i="1"/>
  <c r="I446" i="1"/>
  <c r="J446" i="1"/>
  <c r="K446" i="1"/>
  <c r="I447" i="1"/>
  <c r="J447" i="1"/>
  <c r="K447" i="1"/>
  <c r="I448" i="1"/>
  <c r="J448" i="1"/>
  <c r="K448" i="1"/>
  <c r="I449" i="1"/>
  <c r="J449" i="1"/>
  <c r="K449" i="1"/>
  <c r="I450" i="1"/>
  <c r="J450" i="1"/>
  <c r="K450" i="1"/>
  <c r="I451" i="1"/>
  <c r="J451" i="1"/>
  <c r="K451" i="1"/>
  <c r="I452" i="1"/>
  <c r="J452" i="1"/>
  <c r="K452" i="1"/>
  <c r="I453" i="1"/>
  <c r="J453" i="1"/>
  <c r="K453" i="1"/>
  <c r="I454" i="1"/>
  <c r="J454" i="1"/>
  <c r="K454" i="1"/>
  <c r="I455" i="1"/>
  <c r="J455" i="1"/>
  <c r="K455" i="1"/>
  <c r="I456" i="1"/>
  <c r="J456" i="1"/>
  <c r="K456" i="1"/>
  <c r="I457" i="1"/>
  <c r="J457" i="1"/>
  <c r="K457" i="1"/>
  <c r="I458" i="1"/>
  <c r="J458" i="1"/>
  <c r="K458" i="1"/>
  <c r="I459" i="1"/>
  <c r="J459" i="1"/>
  <c r="K459" i="1"/>
  <c r="I460" i="1"/>
  <c r="J460" i="1"/>
  <c r="K460" i="1"/>
  <c r="I461" i="1"/>
  <c r="J461" i="1"/>
  <c r="K461" i="1"/>
  <c r="I462" i="1"/>
  <c r="J462" i="1"/>
  <c r="K462" i="1"/>
  <c r="I463" i="1"/>
  <c r="J463" i="1"/>
  <c r="K463" i="1"/>
  <c r="I464" i="1"/>
  <c r="J464" i="1"/>
  <c r="K464" i="1"/>
  <c r="I465" i="1"/>
  <c r="J465" i="1"/>
  <c r="K465" i="1"/>
  <c r="I466" i="1"/>
  <c r="J466" i="1"/>
  <c r="K466" i="1"/>
  <c r="I467" i="1"/>
  <c r="J467" i="1"/>
  <c r="K467" i="1"/>
  <c r="I468" i="1"/>
  <c r="J468" i="1"/>
  <c r="K468" i="1"/>
  <c r="I469" i="1"/>
  <c r="J469" i="1"/>
  <c r="K469" i="1"/>
  <c r="I470" i="1"/>
  <c r="J470" i="1"/>
  <c r="K470" i="1"/>
  <c r="I471" i="1"/>
  <c r="J471" i="1"/>
  <c r="K471" i="1"/>
  <c r="I472" i="1"/>
  <c r="J472" i="1"/>
  <c r="K472" i="1"/>
  <c r="I473" i="1"/>
  <c r="J473" i="1"/>
  <c r="K473" i="1"/>
  <c r="I474" i="1"/>
  <c r="J474" i="1"/>
  <c r="K474" i="1"/>
  <c r="I475" i="1"/>
  <c r="J475" i="1"/>
  <c r="K475" i="1"/>
  <c r="I476" i="1"/>
  <c r="J476" i="1"/>
  <c r="K476" i="1"/>
  <c r="I477" i="1"/>
  <c r="J477" i="1"/>
  <c r="K477" i="1"/>
  <c r="I478" i="1"/>
  <c r="J478" i="1"/>
  <c r="K478" i="1"/>
  <c r="I479" i="1"/>
  <c r="J479" i="1"/>
  <c r="K479" i="1"/>
  <c r="I480" i="1"/>
  <c r="J480" i="1"/>
  <c r="K480" i="1"/>
  <c r="I481" i="1"/>
  <c r="J481" i="1"/>
  <c r="K481" i="1"/>
  <c r="I482" i="1"/>
  <c r="J482" i="1"/>
  <c r="K482" i="1"/>
  <c r="I483" i="1"/>
  <c r="J483" i="1"/>
  <c r="K483" i="1"/>
  <c r="I484" i="1"/>
  <c r="J484" i="1"/>
  <c r="K484" i="1"/>
  <c r="I485" i="1"/>
  <c r="J485" i="1"/>
  <c r="K485" i="1"/>
  <c r="I486" i="1"/>
  <c r="J486" i="1"/>
  <c r="K486" i="1"/>
  <c r="I487" i="1"/>
  <c r="J487" i="1"/>
  <c r="K487" i="1"/>
  <c r="I488" i="1"/>
  <c r="J488" i="1"/>
  <c r="K488" i="1"/>
  <c r="I489" i="1"/>
  <c r="J489" i="1"/>
  <c r="K489" i="1"/>
  <c r="I490" i="1"/>
  <c r="J490" i="1"/>
  <c r="K490" i="1"/>
  <c r="I491" i="1"/>
  <c r="J491" i="1"/>
  <c r="K491" i="1"/>
  <c r="I492" i="1"/>
  <c r="J492" i="1"/>
  <c r="K492" i="1"/>
  <c r="I493" i="1"/>
  <c r="J493" i="1"/>
  <c r="K493" i="1"/>
  <c r="I494" i="1"/>
  <c r="J494" i="1"/>
  <c r="K494" i="1"/>
  <c r="I495" i="1"/>
  <c r="J495" i="1"/>
  <c r="K495" i="1"/>
  <c r="I496" i="1"/>
  <c r="J496" i="1"/>
  <c r="K496" i="1"/>
  <c r="I497" i="1"/>
  <c r="J497" i="1"/>
  <c r="K497" i="1"/>
  <c r="I498" i="1"/>
  <c r="J498" i="1"/>
  <c r="K498" i="1"/>
  <c r="I499" i="1"/>
  <c r="J499" i="1"/>
  <c r="K499" i="1"/>
  <c r="I500" i="1"/>
  <c r="J500" i="1"/>
  <c r="K500" i="1"/>
  <c r="I501" i="1"/>
  <c r="J501" i="1"/>
  <c r="K501" i="1"/>
  <c r="I502" i="1"/>
  <c r="J502" i="1"/>
  <c r="K502" i="1"/>
  <c r="I503" i="1"/>
  <c r="J503" i="1"/>
  <c r="K503" i="1"/>
  <c r="I504" i="1"/>
  <c r="J504" i="1"/>
  <c r="K504" i="1"/>
  <c r="I505" i="1"/>
  <c r="J505" i="1"/>
  <c r="K505" i="1"/>
  <c r="I506" i="1"/>
  <c r="J506" i="1"/>
  <c r="K506" i="1"/>
  <c r="I507" i="1"/>
  <c r="J507" i="1"/>
  <c r="K507" i="1"/>
  <c r="I508" i="1"/>
  <c r="J508" i="1"/>
  <c r="K508" i="1"/>
  <c r="I509" i="1"/>
  <c r="J509" i="1"/>
  <c r="K509" i="1"/>
  <c r="I510" i="1"/>
  <c r="J510" i="1"/>
  <c r="K510" i="1"/>
  <c r="I511" i="1"/>
  <c r="J511" i="1"/>
  <c r="K511" i="1"/>
  <c r="I512" i="1"/>
  <c r="J512" i="1"/>
  <c r="K512" i="1"/>
  <c r="I513" i="1"/>
  <c r="J513" i="1"/>
  <c r="K513" i="1"/>
  <c r="I514" i="1"/>
  <c r="J514" i="1"/>
  <c r="K514" i="1"/>
  <c r="I515" i="1"/>
  <c r="J515" i="1"/>
  <c r="K515" i="1"/>
  <c r="I516" i="1"/>
  <c r="J516" i="1"/>
  <c r="K516" i="1"/>
  <c r="I517" i="1"/>
  <c r="J517" i="1"/>
  <c r="K517" i="1"/>
  <c r="I518" i="1"/>
  <c r="J518" i="1"/>
  <c r="K518" i="1"/>
  <c r="I519" i="1"/>
  <c r="J519" i="1"/>
  <c r="K519" i="1"/>
  <c r="I520" i="1"/>
  <c r="J520" i="1"/>
  <c r="K520" i="1"/>
  <c r="I521" i="1"/>
  <c r="J521" i="1"/>
  <c r="K521" i="1"/>
  <c r="I522" i="1"/>
  <c r="J522" i="1"/>
  <c r="K522" i="1"/>
  <c r="I523" i="1"/>
  <c r="J523" i="1"/>
  <c r="K523" i="1"/>
  <c r="I524" i="1"/>
  <c r="J524" i="1"/>
  <c r="K524" i="1"/>
  <c r="I525" i="1"/>
  <c r="J525" i="1"/>
  <c r="K525" i="1"/>
  <c r="I526" i="1"/>
  <c r="J526" i="1"/>
  <c r="K526" i="1"/>
  <c r="I527" i="1"/>
  <c r="J527" i="1"/>
  <c r="K527" i="1"/>
  <c r="I528" i="1"/>
  <c r="J528" i="1"/>
  <c r="K528" i="1"/>
  <c r="I529" i="1"/>
  <c r="J529" i="1"/>
  <c r="K529" i="1"/>
  <c r="I530" i="1"/>
  <c r="J530" i="1"/>
  <c r="K530" i="1"/>
  <c r="I531" i="1"/>
  <c r="J531" i="1"/>
  <c r="K531" i="1"/>
  <c r="I532" i="1"/>
  <c r="J532" i="1"/>
  <c r="K532" i="1"/>
  <c r="I533" i="1"/>
  <c r="J533" i="1"/>
  <c r="K533" i="1"/>
  <c r="I534" i="1"/>
  <c r="J534" i="1"/>
  <c r="K534" i="1"/>
  <c r="I535" i="1"/>
  <c r="J535" i="1"/>
  <c r="K535" i="1"/>
  <c r="I536" i="1"/>
  <c r="J536" i="1"/>
  <c r="K536" i="1"/>
  <c r="I537" i="1"/>
  <c r="J537" i="1"/>
  <c r="K537" i="1"/>
  <c r="I538" i="1"/>
  <c r="J538" i="1"/>
  <c r="K538" i="1"/>
  <c r="I539" i="1"/>
  <c r="J539" i="1"/>
  <c r="K539" i="1"/>
  <c r="I540" i="1"/>
  <c r="J540" i="1"/>
  <c r="K540" i="1"/>
  <c r="I541" i="1"/>
  <c r="J541" i="1"/>
  <c r="K541" i="1"/>
  <c r="I542" i="1"/>
  <c r="J542" i="1"/>
  <c r="K542" i="1"/>
  <c r="I543" i="1"/>
  <c r="J543" i="1"/>
  <c r="K543" i="1"/>
  <c r="I544" i="1"/>
  <c r="J544" i="1"/>
  <c r="K544" i="1"/>
  <c r="I545" i="1"/>
  <c r="J545" i="1"/>
  <c r="K545" i="1"/>
  <c r="I546" i="1"/>
  <c r="J546" i="1"/>
  <c r="K546" i="1"/>
  <c r="I547" i="1"/>
  <c r="J547" i="1"/>
  <c r="K547" i="1"/>
  <c r="I548" i="1"/>
  <c r="J548" i="1"/>
  <c r="K548" i="1"/>
  <c r="I549" i="1"/>
  <c r="J549" i="1"/>
  <c r="K549" i="1"/>
  <c r="I550" i="1"/>
  <c r="J550" i="1"/>
  <c r="K550" i="1"/>
  <c r="I551" i="1"/>
  <c r="J551" i="1"/>
  <c r="K551" i="1"/>
  <c r="I552" i="1"/>
  <c r="J552" i="1"/>
  <c r="K552" i="1"/>
  <c r="I553" i="1"/>
  <c r="J553" i="1"/>
  <c r="K553" i="1"/>
  <c r="I554" i="1"/>
  <c r="J554" i="1"/>
  <c r="K554" i="1"/>
  <c r="I555" i="1"/>
  <c r="J555" i="1"/>
  <c r="K555" i="1"/>
  <c r="I556" i="1"/>
  <c r="J556" i="1"/>
  <c r="K556" i="1"/>
  <c r="I557" i="1"/>
  <c r="J557" i="1"/>
  <c r="K557" i="1"/>
  <c r="I558" i="1"/>
  <c r="J558" i="1"/>
  <c r="K558" i="1"/>
  <c r="I559" i="1"/>
  <c r="J559" i="1"/>
  <c r="K559" i="1"/>
  <c r="I560" i="1"/>
  <c r="J560" i="1"/>
  <c r="K560" i="1"/>
  <c r="I561" i="1"/>
  <c r="J561" i="1"/>
  <c r="K561" i="1"/>
  <c r="I562" i="1"/>
  <c r="J562" i="1"/>
  <c r="K562" i="1"/>
  <c r="I563" i="1"/>
  <c r="J563" i="1"/>
  <c r="K563" i="1"/>
  <c r="I564" i="1"/>
  <c r="J564" i="1"/>
  <c r="K564" i="1"/>
  <c r="I565" i="1"/>
  <c r="J565" i="1"/>
  <c r="K565" i="1"/>
  <c r="I566" i="1"/>
  <c r="J566" i="1"/>
  <c r="K566" i="1"/>
  <c r="I567" i="1"/>
  <c r="J567" i="1"/>
  <c r="K567" i="1"/>
  <c r="I568" i="1"/>
  <c r="J568" i="1"/>
  <c r="K568" i="1"/>
  <c r="I569" i="1"/>
  <c r="J569" i="1"/>
  <c r="K569" i="1"/>
  <c r="I570" i="1"/>
  <c r="J570" i="1"/>
  <c r="K570" i="1"/>
  <c r="I571" i="1"/>
  <c r="J571" i="1"/>
  <c r="K571" i="1"/>
  <c r="I572" i="1"/>
  <c r="J572" i="1"/>
  <c r="K572" i="1"/>
  <c r="I573" i="1"/>
  <c r="J573" i="1"/>
  <c r="K573" i="1"/>
  <c r="I574" i="1"/>
  <c r="J574" i="1"/>
  <c r="K574" i="1"/>
  <c r="I575" i="1"/>
  <c r="J575" i="1"/>
  <c r="K575" i="1"/>
  <c r="I576" i="1"/>
  <c r="J576" i="1"/>
  <c r="K576" i="1"/>
  <c r="I577" i="1"/>
  <c r="J577" i="1"/>
  <c r="K577" i="1"/>
  <c r="I578" i="1"/>
  <c r="J578" i="1"/>
  <c r="K578" i="1"/>
  <c r="I579" i="1"/>
  <c r="J579" i="1"/>
  <c r="K579" i="1"/>
  <c r="I580" i="1"/>
  <c r="J580" i="1"/>
  <c r="K580" i="1"/>
  <c r="I581" i="1"/>
  <c r="J581" i="1"/>
  <c r="K581" i="1"/>
  <c r="I582" i="1"/>
  <c r="J582" i="1"/>
  <c r="K582" i="1"/>
  <c r="I583" i="1"/>
  <c r="J583" i="1"/>
  <c r="K583" i="1"/>
  <c r="I584" i="1"/>
  <c r="J584" i="1"/>
  <c r="K584" i="1"/>
  <c r="I585" i="1"/>
  <c r="J585" i="1"/>
  <c r="K585" i="1"/>
  <c r="I586" i="1"/>
  <c r="J586" i="1"/>
  <c r="K586" i="1"/>
  <c r="I587" i="1"/>
  <c r="J587" i="1"/>
  <c r="K587" i="1"/>
  <c r="I588" i="1"/>
  <c r="J588" i="1"/>
  <c r="K588" i="1"/>
  <c r="I589" i="1"/>
  <c r="J589" i="1"/>
  <c r="K589" i="1"/>
  <c r="I590" i="1"/>
  <c r="J590" i="1"/>
  <c r="K590" i="1"/>
  <c r="I591" i="1"/>
  <c r="J591" i="1"/>
  <c r="K591" i="1"/>
  <c r="I592" i="1"/>
  <c r="J592" i="1"/>
  <c r="K592" i="1"/>
  <c r="I593" i="1"/>
  <c r="J593" i="1"/>
  <c r="K593" i="1"/>
  <c r="I594" i="1"/>
  <c r="J594" i="1"/>
  <c r="K594" i="1"/>
  <c r="I595" i="1"/>
  <c r="J595" i="1"/>
  <c r="K595" i="1"/>
  <c r="I596" i="1"/>
  <c r="J596" i="1"/>
  <c r="K596" i="1"/>
  <c r="I597" i="1"/>
  <c r="J597" i="1"/>
  <c r="K597" i="1"/>
  <c r="I598" i="1"/>
  <c r="J598" i="1"/>
  <c r="K598" i="1"/>
  <c r="I599" i="1"/>
  <c r="J599" i="1"/>
  <c r="K599" i="1"/>
  <c r="I600" i="1"/>
  <c r="J600" i="1"/>
  <c r="K600" i="1"/>
  <c r="I601" i="1"/>
  <c r="J601" i="1"/>
  <c r="K601" i="1"/>
  <c r="I602" i="1"/>
  <c r="J602" i="1"/>
  <c r="K602" i="1"/>
  <c r="I603" i="1"/>
  <c r="J603" i="1"/>
  <c r="K603" i="1"/>
  <c r="I604" i="1"/>
  <c r="J604" i="1"/>
  <c r="K604" i="1"/>
  <c r="I605" i="1"/>
  <c r="J605" i="1"/>
  <c r="K605" i="1"/>
  <c r="I606" i="1"/>
  <c r="J606" i="1"/>
  <c r="K606" i="1"/>
  <c r="I607" i="1"/>
  <c r="J607" i="1"/>
  <c r="K607" i="1"/>
  <c r="I608" i="1"/>
  <c r="J608" i="1"/>
  <c r="K608" i="1"/>
  <c r="I609" i="1"/>
  <c r="J609" i="1"/>
  <c r="K609" i="1"/>
  <c r="I610" i="1"/>
  <c r="J610" i="1"/>
  <c r="K610" i="1"/>
  <c r="I611" i="1"/>
  <c r="J611" i="1"/>
  <c r="K611" i="1"/>
  <c r="I612" i="1"/>
  <c r="J612" i="1"/>
  <c r="K612" i="1"/>
  <c r="I613" i="1"/>
  <c r="J613" i="1"/>
  <c r="K613" i="1"/>
  <c r="I614" i="1"/>
  <c r="J614" i="1"/>
  <c r="K614" i="1"/>
  <c r="I615" i="1"/>
  <c r="J615" i="1"/>
  <c r="K615" i="1"/>
  <c r="I616" i="1"/>
  <c r="J616" i="1"/>
  <c r="K616" i="1"/>
  <c r="I617" i="1"/>
  <c r="J617" i="1"/>
  <c r="K617" i="1"/>
  <c r="I618" i="1"/>
  <c r="J618" i="1"/>
  <c r="K618" i="1"/>
  <c r="I619" i="1"/>
  <c r="J619" i="1"/>
  <c r="K619" i="1"/>
  <c r="I620" i="1"/>
  <c r="J620" i="1"/>
  <c r="K620" i="1"/>
  <c r="I621" i="1"/>
  <c r="J621" i="1"/>
  <c r="K621" i="1"/>
  <c r="I622" i="1"/>
  <c r="J622" i="1"/>
  <c r="K622" i="1"/>
  <c r="I623" i="1"/>
  <c r="J623" i="1"/>
  <c r="K623" i="1"/>
  <c r="I624" i="1"/>
  <c r="J624" i="1"/>
  <c r="K624" i="1"/>
  <c r="I625" i="1"/>
  <c r="J625" i="1"/>
  <c r="K625" i="1"/>
  <c r="I626" i="1"/>
  <c r="J626" i="1"/>
  <c r="K626" i="1"/>
  <c r="I627" i="1"/>
  <c r="J627" i="1"/>
  <c r="K627" i="1"/>
  <c r="I628" i="1"/>
  <c r="J628" i="1"/>
  <c r="K628" i="1"/>
  <c r="I629" i="1"/>
  <c r="J629" i="1"/>
  <c r="K629" i="1"/>
  <c r="I630" i="1"/>
  <c r="J630" i="1"/>
  <c r="K630" i="1"/>
  <c r="I631" i="1"/>
  <c r="J631" i="1"/>
  <c r="K631" i="1"/>
  <c r="I632" i="1"/>
  <c r="J632" i="1"/>
  <c r="K632" i="1"/>
  <c r="I633" i="1"/>
  <c r="J633" i="1"/>
  <c r="K633" i="1"/>
  <c r="I634" i="1"/>
  <c r="J634" i="1"/>
  <c r="K634" i="1"/>
  <c r="I635" i="1"/>
  <c r="J635" i="1"/>
  <c r="K635" i="1"/>
  <c r="I636" i="1"/>
  <c r="J636" i="1"/>
  <c r="K636" i="1"/>
  <c r="I637" i="1"/>
  <c r="J637" i="1"/>
  <c r="K637" i="1"/>
  <c r="I638" i="1"/>
  <c r="J638" i="1"/>
  <c r="K638" i="1"/>
  <c r="I639" i="1"/>
  <c r="J639" i="1"/>
  <c r="K639" i="1"/>
  <c r="I640" i="1"/>
  <c r="J640" i="1"/>
  <c r="K640" i="1"/>
  <c r="I641" i="1"/>
  <c r="J641" i="1"/>
  <c r="K641" i="1"/>
  <c r="I642" i="1"/>
  <c r="J642" i="1"/>
  <c r="K642" i="1"/>
  <c r="I643" i="1"/>
  <c r="J643" i="1"/>
  <c r="K643" i="1"/>
  <c r="I644" i="1"/>
  <c r="J644" i="1"/>
  <c r="K644" i="1"/>
  <c r="I645" i="1"/>
  <c r="J645" i="1"/>
  <c r="K645" i="1"/>
  <c r="I646" i="1"/>
  <c r="J646" i="1"/>
  <c r="K646" i="1"/>
  <c r="I647" i="1"/>
  <c r="J647" i="1"/>
  <c r="K647" i="1"/>
  <c r="I648" i="1"/>
  <c r="J648" i="1"/>
  <c r="K648" i="1"/>
  <c r="I649" i="1"/>
  <c r="J649" i="1"/>
  <c r="K649" i="1"/>
  <c r="I650" i="1"/>
  <c r="J650" i="1"/>
  <c r="K650" i="1"/>
  <c r="I651" i="1"/>
  <c r="J651" i="1"/>
  <c r="K651" i="1"/>
  <c r="I652" i="1"/>
  <c r="J652" i="1"/>
  <c r="K652" i="1"/>
  <c r="I653" i="1"/>
  <c r="J653" i="1"/>
  <c r="K653" i="1"/>
  <c r="I654" i="1"/>
  <c r="J654" i="1"/>
  <c r="K654" i="1"/>
  <c r="I655" i="1"/>
  <c r="J655" i="1"/>
  <c r="K655" i="1"/>
  <c r="I656" i="1"/>
  <c r="J656" i="1"/>
  <c r="K656" i="1"/>
  <c r="I657" i="1"/>
  <c r="J657" i="1"/>
  <c r="K657" i="1"/>
  <c r="I658" i="1"/>
  <c r="J658" i="1"/>
  <c r="K658" i="1"/>
  <c r="I659" i="1"/>
  <c r="J659" i="1"/>
  <c r="K659" i="1"/>
  <c r="I660" i="1"/>
  <c r="J660" i="1"/>
  <c r="K660" i="1"/>
  <c r="I661" i="1"/>
  <c r="J661" i="1"/>
  <c r="K661" i="1"/>
  <c r="I662" i="1"/>
  <c r="J662" i="1"/>
  <c r="K662" i="1"/>
  <c r="I663" i="1"/>
  <c r="J663" i="1"/>
  <c r="K663" i="1"/>
  <c r="I664" i="1"/>
  <c r="J664" i="1"/>
  <c r="K664" i="1"/>
  <c r="I665" i="1"/>
  <c r="J665" i="1"/>
  <c r="K665" i="1"/>
  <c r="I666" i="1"/>
  <c r="J666" i="1"/>
  <c r="K666" i="1"/>
  <c r="I667" i="1"/>
  <c r="J667" i="1"/>
  <c r="K667" i="1"/>
  <c r="I668" i="1"/>
  <c r="J668" i="1"/>
  <c r="K668" i="1"/>
  <c r="I669" i="1"/>
  <c r="J669" i="1"/>
  <c r="K669" i="1"/>
  <c r="I670" i="1"/>
  <c r="J670" i="1"/>
  <c r="K670" i="1"/>
  <c r="I671" i="1"/>
  <c r="J671" i="1"/>
  <c r="K671" i="1"/>
  <c r="I672" i="1"/>
  <c r="J672" i="1"/>
  <c r="K672" i="1"/>
  <c r="I673" i="1"/>
  <c r="J673" i="1"/>
  <c r="K673" i="1"/>
  <c r="I674" i="1"/>
  <c r="J674" i="1"/>
  <c r="K674" i="1"/>
  <c r="I675" i="1"/>
  <c r="J675" i="1"/>
  <c r="K675" i="1"/>
  <c r="I676" i="1"/>
  <c r="J676" i="1"/>
  <c r="K676" i="1"/>
  <c r="I677" i="1"/>
  <c r="J677" i="1"/>
  <c r="K677" i="1"/>
  <c r="I678" i="1"/>
  <c r="J678" i="1"/>
  <c r="K678" i="1"/>
  <c r="I679" i="1"/>
  <c r="J679" i="1"/>
  <c r="K679" i="1"/>
  <c r="I680" i="1"/>
  <c r="J680" i="1"/>
  <c r="K680" i="1"/>
  <c r="I681" i="1"/>
  <c r="J681" i="1"/>
  <c r="K681" i="1"/>
  <c r="I682" i="1"/>
  <c r="J682" i="1"/>
  <c r="K682" i="1"/>
  <c r="I683" i="1"/>
  <c r="J683" i="1"/>
  <c r="K683" i="1"/>
  <c r="I684" i="1"/>
  <c r="J684" i="1"/>
  <c r="K684" i="1"/>
  <c r="I685" i="1"/>
  <c r="J685" i="1"/>
  <c r="K685" i="1"/>
  <c r="I686" i="1"/>
  <c r="J686" i="1"/>
  <c r="K686" i="1"/>
  <c r="I687" i="1"/>
  <c r="J687" i="1"/>
  <c r="K687" i="1"/>
  <c r="I688" i="1"/>
  <c r="J688" i="1"/>
  <c r="K688" i="1"/>
  <c r="I689" i="1"/>
  <c r="J689" i="1"/>
  <c r="K689" i="1"/>
  <c r="I690" i="1"/>
  <c r="J690" i="1"/>
  <c r="K690" i="1"/>
  <c r="I691" i="1"/>
  <c r="J691" i="1"/>
  <c r="K691" i="1"/>
  <c r="I692" i="1"/>
  <c r="J692" i="1"/>
  <c r="K692" i="1"/>
  <c r="I693" i="1"/>
  <c r="J693" i="1"/>
  <c r="K693" i="1"/>
  <c r="I694" i="1"/>
  <c r="J694" i="1"/>
  <c r="K694" i="1"/>
  <c r="I695" i="1"/>
  <c r="J695" i="1"/>
  <c r="K695" i="1"/>
  <c r="I696" i="1"/>
  <c r="J696" i="1"/>
  <c r="K696" i="1"/>
  <c r="I697" i="1"/>
  <c r="J697" i="1"/>
  <c r="K697" i="1"/>
  <c r="I698" i="1"/>
  <c r="J698" i="1"/>
  <c r="K698" i="1"/>
  <c r="I699" i="1"/>
  <c r="J699" i="1"/>
  <c r="K699" i="1"/>
  <c r="I700" i="1"/>
  <c r="J700" i="1"/>
  <c r="K700" i="1"/>
  <c r="I701" i="1"/>
  <c r="J701" i="1"/>
  <c r="K701" i="1"/>
  <c r="I702" i="1"/>
  <c r="J702" i="1"/>
  <c r="K702" i="1"/>
  <c r="I703" i="1"/>
  <c r="J703" i="1"/>
  <c r="K703" i="1"/>
  <c r="I704" i="1"/>
  <c r="J704" i="1"/>
  <c r="K704" i="1"/>
  <c r="I705" i="1"/>
  <c r="J705" i="1"/>
  <c r="K705" i="1"/>
  <c r="I706" i="1"/>
  <c r="J706" i="1"/>
  <c r="K706" i="1"/>
  <c r="I707" i="1"/>
  <c r="J707" i="1"/>
  <c r="K707" i="1"/>
  <c r="I708" i="1"/>
  <c r="J708" i="1"/>
  <c r="K708" i="1"/>
  <c r="I709" i="1"/>
  <c r="J709" i="1"/>
  <c r="K709" i="1"/>
  <c r="I710" i="1"/>
  <c r="J710" i="1"/>
  <c r="K710" i="1"/>
  <c r="I711" i="1"/>
  <c r="J711" i="1"/>
  <c r="K711" i="1"/>
  <c r="I712" i="1"/>
  <c r="J712" i="1"/>
  <c r="K712" i="1"/>
  <c r="I713" i="1"/>
  <c r="J713" i="1"/>
  <c r="K713" i="1"/>
  <c r="I714" i="1"/>
  <c r="J714" i="1"/>
  <c r="K714" i="1"/>
  <c r="I715" i="1"/>
  <c r="J715" i="1"/>
  <c r="K715" i="1"/>
  <c r="I716" i="1"/>
  <c r="J716" i="1"/>
  <c r="K716" i="1"/>
  <c r="I717" i="1"/>
  <c r="J717" i="1"/>
  <c r="K717" i="1"/>
  <c r="I718" i="1"/>
  <c r="J718" i="1"/>
  <c r="K718" i="1"/>
  <c r="I719" i="1"/>
  <c r="J719" i="1"/>
  <c r="K719" i="1"/>
  <c r="I720" i="1"/>
  <c r="J720" i="1"/>
  <c r="K720" i="1"/>
  <c r="I721" i="1"/>
  <c r="J721" i="1"/>
  <c r="K721" i="1"/>
  <c r="I722" i="1"/>
  <c r="J722" i="1"/>
  <c r="K722" i="1"/>
  <c r="I723" i="1"/>
  <c r="J723" i="1"/>
  <c r="K723" i="1"/>
  <c r="I724" i="1"/>
  <c r="J724" i="1"/>
  <c r="K724" i="1"/>
  <c r="I725" i="1"/>
  <c r="J725" i="1"/>
  <c r="K725" i="1"/>
  <c r="I726" i="1"/>
  <c r="J726" i="1"/>
  <c r="K726" i="1"/>
  <c r="I727" i="1"/>
  <c r="J727" i="1"/>
  <c r="K727" i="1"/>
  <c r="I728" i="1"/>
  <c r="J728" i="1"/>
  <c r="K728" i="1"/>
  <c r="I729" i="1"/>
  <c r="J729" i="1"/>
  <c r="K729" i="1"/>
  <c r="I730" i="1"/>
  <c r="J730" i="1"/>
  <c r="K730" i="1"/>
  <c r="I731" i="1"/>
  <c r="J731" i="1"/>
  <c r="K731" i="1"/>
  <c r="I732" i="1"/>
  <c r="J732" i="1"/>
  <c r="K732" i="1"/>
  <c r="I733" i="1"/>
  <c r="J733" i="1"/>
  <c r="K733" i="1"/>
  <c r="I734" i="1"/>
  <c r="J734" i="1"/>
  <c r="K734" i="1"/>
  <c r="I735" i="1"/>
  <c r="J735" i="1"/>
  <c r="K735" i="1"/>
  <c r="I736" i="1"/>
  <c r="J736" i="1"/>
  <c r="K736" i="1"/>
  <c r="I737" i="1"/>
  <c r="J737" i="1"/>
  <c r="K737" i="1"/>
  <c r="I738" i="1"/>
  <c r="J738" i="1"/>
  <c r="K738" i="1"/>
  <c r="I739" i="1"/>
  <c r="J739" i="1"/>
  <c r="K739" i="1"/>
  <c r="I740" i="1"/>
  <c r="J740" i="1"/>
  <c r="K740" i="1"/>
  <c r="I741" i="1"/>
  <c r="J741" i="1"/>
  <c r="K741" i="1"/>
  <c r="I742" i="1"/>
  <c r="J742" i="1"/>
  <c r="K742" i="1"/>
  <c r="I743" i="1"/>
  <c r="J743" i="1"/>
  <c r="K743" i="1"/>
  <c r="I744" i="1"/>
  <c r="J744" i="1"/>
  <c r="K744" i="1"/>
  <c r="I745" i="1"/>
  <c r="J745" i="1"/>
  <c r="K745" i="1"/>
  <c r="I746" i="1"/>
  <c r="J746" i="1"/>
  <c r="K746" i="1"/>
  <c r="I747" i="1"/>
  <c r="J747" i="1"/>
  <c r="K747" i="1"/>
  <c r="I748" i="1"/>
  <c r="J748" i="1"/>
  <c r="K748" i="1"/>
  <c r="I749" i="1"/>
  <c r="J749" i="1"/>
  <c r="K749" i="1"/>
  <c r="I750" i="1"/>
  <c r="J750" i="1"/>
  <c r="K750" i="1"/>
  <c r="I751" i="1"/>
  <c r="J751" i="1"/>
  <c r="K751" i="1"/>
  <c r="I752" i="1"/>
  <c r="J752" i="1"/>
  <c r="K752" i="1"/>
  <c r="I753" i="1"/>
  <c r="J753" i="1"/>
  <c r="K753" i="1"/>
  <c r="I754" i="1"/>
  <c r="J754" i="1"/>
  <c r="K754" i="1"/>
  <c r="I755" i="1"/>
  <c r="J755" i="1"/>
  <c r="K755" i="1"/>
  <c r="I756" i="1"/>
  <c r="J756" i="1"/>
  <c r="K756" i="1"/>
  <c r="I757" i="1"/>
  <c r="J757" i="1"/>
  <c r="K757" i="1"/>
  <c r="I758" i="1"/>
  <c r="J758" i="1"/>
  <c r="K758" i="1"/>
  <c r="I759" i="1"/>
  <c r="J759" i="1"/>
  <c r="K759" i="1"/>
  <c r="I760" i="1"/>
  <c r="J760" i="1"/>
  <c r="K760" i="1"/>
  <c r="I761" i="1"/>
  <c r="J761" i="1"/>
  <c r="K761" i="1"/>
  <c r="I762" i="1"/>
  <c r="J762" i="1"/>
  <c r="K762" i="1"/>
  <c r="I763" i="1"/>
  <c r="J763" i="1"/>
  <c r="K763" i="1"/>
  <c r="I764" i="1"/>
  <c r="J764" i="1"/>
  <c r="K764" i="1"/>
  <c r="I765" i="1"/>
  <c r="J765" i="1"/>
  <c r="K765" i="1"/>
  <c r="I766" i="1"/>
  <c r="J766" i="1"/>
  <c r="K766" i="1"/>
  <c r="I767" i="1"/>
  <c r="J767" i="1"/>
  <c r="K767" i="1"/>
  <c r="I768" i="1"/>
  <c r="J768" i="1"/>
  <c r="K768" i="1"/>
  <c r="I769" i="1"/>
  <c r="J769" i="1"/>
  <c r="K769" i="1"/>
  <c r="I770" i="1"/>
  <c r="J770" i="1"/>
  <c r="K770" i="1"/>
  <c r="I771" i="1"/>
  <c r="J771" i="1"/>
  <c r="K771" i="1"/>
  <c r="I772" i="1"/>
  <c r="J772" i="1"/>
  <c r="K772" i="1"/>
  <c r="I773" i="1"/>
  <c r="J773" i="1"/>
  <c r="K773" i="1"/>
  <c r="I774" i="1"/>
  <c r="J774" i="1"/>
  <c r="K774" i="1"/>
  <c r="I775" i="1"/>
  <c r="J775" i="1"/>
  <c r="K775" i="1"/>
  <c r="I776" i="1"/>
  <c r="J776" i="1"/>
  <c r="K776" i="1"/>
  <c r="I777" i="1"/>
  <c r="J777" i="1"/>
  <c r="K777" i="1"/>
  <c r="I778" i="1"/>
  <c r="J778" i="1"/>
  <c r="K778" i="1"/>
  <c r="I779" i="1"/>
  <c r="J779" i="1"/>
  <c r="K779" i="1"/>
  <c r="I780" i="1"/>
  <c r="J780" i="1"/>
  <c r="K780" i="1"/>
  <c r="I781" i="1"/>
  <c r="J781" i="1"/>
  <c r="K781" i="1"/>
  <c r="I782" i="1"/>
  <c r="J782" i="1"/>
  <c r="K782" i="1"/>
  <c r="I783" i="1"/>
  <c r="J783" i="1"/>
  <c r="K783" i="1"/>
  <c r="I784" i="1"/>
  <c r="J784" i="1"/>
  <c r="K784" i="1"/>
  <c r="I785" i="1"/>
  <c r="J785" i="1"/>
  <c r="K785" i="1"/>
  <c r="I786" i="1"/>
  <c r="J786" i="1"/>
  <c r="K786" i="1"/>
  <c r="I787" i="1"/>
  <c r="J787" i="1"/>
  <c r="K787" i="1"/>
  <c r="I788" i="1"/>
  <c r="J788" i="1"/>
  <c r="K788" i="1"/>
  <c r="I789" i="1"/>
  <c r="J789" i="1"/>
  <c r="K789" i="1"/>
  <c r="I790" i="1"/>
  <c r="J790" i="1"/>
  <c r="K790" i="1"/>
  <c r="I791" i="1"/>
  <c r="J791" i="1"/>
  <c r="K791" i="1"/>
  <c r="I792" i="1"/>
  <c r="J792" i="1"/>
  <c r="K792" i="1"/>
  <c r="I793" i="1"/>
  <c r="J793" i="1"/>
  <c r="K793" i="1"/>
  <c r="I794" i="1"/>
  <c r="J794" i="1"/>
  <c r="K794" i="1"/>
  <c r="I795" i="1"/>
  <c r="J795" i="1"/>
  <c r="K795" i="1"/>
  <c r="I796" i="1"/>
  <c r="J796" i="1"/>
  <c r="K796" i="1"/>
  <c r="I797" i="1"/>
  <c r="J797" i="1"/>
  <c r="K797" i="1"/>
  <c r="I798" i="1"/>
  <c r="J798" i="1"/>
  <c r="K798" i="1"/>
  <c r="I799" i="1"/>
  <c r="J799" i="1"/>
  <c r="K799" i="1"/>
  <c r="I800" i="1"/>
  <c r="J800" i="1"/>
  <c r="K800" i="1"/>
  <c r="I801" i="1"/>
  <c r="J801" i="1"/>
  <c r="K801" i="1"/>
  <c r="I802" i="1"/>
  <c r="J802" i="1"/>
  <c r="K802" i="1"/>
  <c r="I803" i="1"/>
  <c r="J803" i="1"/>
  <c r="K803" i="1"/>
  <c r="I804" i="1"/>
  <c r="J804" i="1"/>
  <c r="K804" i="1"/>
  <c r="I805" i="1"/>
  <c r="J805" i="1"/>
  <c r="K805" i="1"/>
  <c r="I806" i="1"/>
  <c r="J806" i="1"/>
  <c r="K806" i="1"/>
  <c r="I807" i="1"/>
  <c r="J807" i="1"/>
  <c r="K807" i="1"/>
  <c r="I808" i="1"/>
  <c r="J808" i="1"/>
  <c r="K808" i="1"/>
  <c r="I809" i="1"/>
  <c r="J809" i="1"/>
  <c r="K809" i="1"/>
  <c r="I810" i="1"/>
  <c r="J810" i="1"/>
  <c r="K810" i="1"/>
  <c r="I811" i="1"/>
  <c r="J811" i="1"/>
  <c r="K811" i="1"/>
  <c r="I812" i="1"/>
  <c r="J812" i="1"/>
  <c r="K812" i="1"/>
  <c r="I813" i="1"/>
  <c r="J813" i="1"/>
  <c r="K813" i="1"/>
  <c r="I814" i="1"/>
  <c r="J814" i="1"/>
  <c r="K814" i="1"/>
  <c r="I815" i="1"/>
  <c r="J815" i="1"/>
  <c r="K815" i="1"/>
  <c r="I816" i="1"/>
  <c r="J816" i="1"/>
  <c r="K816" i="1"/>
  <c r="I817" i="1"/>
  <c r="J817" i="1"/>
  <c r="K817" i="1"/>
  <c r="I818" i="1"/>
  <c r="J818" i="1"/>
  <c r="K818" i="1"/>
  <c r="I819" i="1"/>
  <c r="J819" i="1"/>
  <c r="K819" i="1"/>
  <c r="I820" i="1"/>
  <c r="J820" i="1"/>
  <c r="K820" i="1"/>
  <c r="I821" i="1"/>
  <c r="J821" i="1"/>
  <c r="K821" i="1"/>
  <c r="I822" i="1"/>
  <c r="J822" i="1"/>
  <c r="K822" i="1"/>
  <c r="I823" i="1"/>
  <c r="J823" i="1"/>
  <c r="K823" i="1"/>
  <c r="I824" i="1"/>
  <c r="J824" i="1"/>
  <c r="K824" i="1"/>
  <c r="I825" i="1"/>
  <c r="J825" i="1"/>
  <c r="K825" i="1"/>
  <c r="I826" i="1"/>
  <c r="J826" i="1"/>
  <c r="K826" i="1"/>
  <c r="I827" i="1"/>
  <c r="J827" i="1"/>
  <c r="K827" i="1"/>
  <c r="I828" i="1"/>
  <c r="J828" i="1"/>
  <c r="K828" i="1"/>
  <c r="I829" i="1"/>
  <c r="J829" i="1"/>
  <c r="K829" i="1"/>
  <c r="I830" i="1"/>
  <c r="J830" i="1"/>
  <c r="K830" i="1"/>
  <c r="I831" i="1"/>
  <c r="J831" i="1"/>
  <c r="K831" i="1"/>
  <c r="I832" i="1"/>
  <c r="J832" i="1"/>
  <c r="K832" i="1"/>
  <c r="I833" i="1"/>
  <c r="J833" i="1"/>
  <c r="K833" i="1"/>
  <c r="I834" i="1"/>
  <c r="J834" i="1"/>
  <c r="K834" i="1"/>
  <c r="I835" i="1"/>
  <c r="J835" i="1"/>
  <c r="K835" i="1"/>
  <c r="I836" i="1"/>
  <c r="J836" i="1"/>
  <c r="K836" i="1"/>
  <c r="I837" i="1"/>
  <c r="J837" i="1"/>
  <c r="K837" i="1"/>
  <c r="I838" i="1"/>
  <c r="J838" i="1"/>
  <c r="K838" i="1"/>
  <c r="I839" i="1"/>
  <c r="J839" i="1"/>
  <c r="K839" i="1"/>
  <c r="I840" i="1"/>
  <c r="J840" i="1"/>
  <c r="K840" i="1"/>
  <c r="I841" i="1"/>
  <c r="J841" i="1"/>
  <c r="K841" i="1"/>
  <c r="I842" i="1"/>
  <c r="J842" i="1"/>
  <c r="K842" i="1"/>
  <c r="I843" i="1"/>
  <c r="J843" i="1"/>
  <c r="K843" i="1"/>
  <c r="I844" i="1"/>
  <c r="J844" i="1"/>
  <c r="K844" i="1"/>
  <c r="I845" i="1"/>
  <c r="J845" i="1"/>
  <c r="K845" i="1"/>
  <c r="I846" i="1"/>
  <c r="J846" i="1"/>
  <c r="K846" i="1"/>
  <c r="I847" i="1"/>
  <c r="J847" i="1"/>
  <c r="K847" i="1"/>
  <c r="I848" i="1"/>
  <c r="J848" i="1"/>
  <c r="K848" i="1"/>
  <c r="I849" i="1"/>
  <c r="J849" i="1"/>
  <c r="K849" i="1"/>
  <c r="I850" i="1"/>
  <c r="J850" i="1"/>
  <c r="K850" i="1"/>
  <c r="I851" i="1"/>
  <c r="J851" i="1"/>
  <c r="K851" i="1"/>
  <c r="I852" i="1"/>
  <c r="J852" i="1"/>
  <c r="K852" i="1"/>
  <c r="I853" i="1"/>
  <c r="J853" i="1"/>
  <c r="K853" i="1"/>
  <c r="I854" i="1"/>
  <c r="J854" i="1"/>
  <c r="K854" i="1"/>
  <c r="I855" i="1"/>
  <c r="J855" i="1"/>
  <c r="K855" i="1"/>
  <c r="I856" i="1"/>
  <c r="J856" i="1"/>
  <c r="K856" i="1"/>
  <c r="I857" i="1"/>
  <c r="J857" i="1"/>
  <c r="K857" i="1"/>
  <c r="I858" i="1"/>
  <c r="J858" i="1"/>
  <c r="K858" i="1"/>
  <c r="I859" i="1"/>
  <c r="J859" i="1"/>
  <c r="K859" i="1"/>
  <c r="I860" i="1"/>
  <c r="J860" i="1"/>
  <c r="K860" i="1"/>
  <c r="I861" i="1"/>
  <c r="J861" i="1"/>
  <c r="K861" i="1"/>
  <c r="I862" i="1"/>
  <c r="J862" i="1"/>
  <c r="K862" i="1"/>
  <c r="I863" i="1"/>
  <c r="J863" i="1"/>
  <c r="K863" i="1"/>
  <c r="I864" i="1"/>
  <c r="J864" i="1"/>
  <c r="K864" i="1"/>
  <c r="I865" i="1"/>
  <c r="J865" i="1"/>
  <c r="K865" i="1"/>
  <c r="I866" i="1"/>
  <c r="J866" i="1"/>
  <c r="K866" i="1"/>
  <c r="I867" i="1"/>
  <c r="J867" i="1"/>
  <c r="K867" i="1"/>
  <c r="I868" i="1"/>
  <c r="J868" i="1"/>
  <c r="K868" i="1"/>
  <c r="I869" i="1"/>
  <c r="J869" i="1"/>
  <c r="K869" i="1"/>
  <c r="I870" i="1"/>
  <c r="J870" i="1"/>
  <c r="K870" i="1"/>
  <c r="I871" i="1"/>
  <c r="J871" i="1"/>
  <c r="K871" i="1"/>
  <c r="I872" i="1"/>
  <c r="J872" i="1"/>
  <c r="K872" i="1"/>
  <c r="I873" i="1"/>
  <c r="J873" i="1"/>
  <c r="K873" i="1"/>
  <c r="I874" i="1"/>
  <c r="J874" i="1"/>
  <c r="K874" i="1"/>
  <c r="I875" i="1"/>
  <c r="J875" i="1"/>
  <c r="K875" i="1"/>
  <c r="I876" i="1"/>
  <c r="J876" i="1"/>
  <c r="K876" i="1"/>
  <c r="I877" i="1"/>
  <c r="J877" i="1"/>
  <c r="K877" i="1"/>
  <c r="I878" i="1"/>
  <c r="J878" i="1"/>
  <c r="K878" i="1"/>
  <c r="I879" i="1"/>
  <c r="J879" i="1"/>
  <c r="K879" i="1"/>
  <c r="I880" i="1"/>
  <c r="J880" i="1"/>
  <c r="K880" i="1"/>
  <c r="I881" i="1"/>
  <c r="J881" i="1"/>
  <c r="K881" i="1"/>
  <c r="I882" i="1"/>
  <c r="J882" i="1"/>
  <c r="K882" i="1"/>
  <c r="I883" i="1"/>
  <c r="J883" i="1"/>
  <c r="K883" i="1"/>
  <c r="I884" i="1"/>
  <c r="J884" i="1"/>
  <c r="K884" i="1"/>
  <c r="I885" i="1"/>
  <c r="J885" i="1"/>
  <c r="K885" i="1"/>
  <c r="I886" i="1"/>
  <c r="J886" i="1"/>
  <c r="K886" i="1"/>
  <c r="I887" i="1"/>
  <c r="J887" i="1"/>
  <c r="K887" i="1"/>
  <c r="I888" i="1"/>
  <c r="J888" i="1"/>
  <c r="K888" i="1"/>
  <c r="I889" i="1"/>
  <c r="J889" i="1"/>
  <c r="K889" i="1"/>
  <c r="I890" i="1"/>
  <c r="J890" i="1"/>
  <c r="K890" i="1"/>
  <c r="I891" i="1"/>
  <c r="J891" i="1"/>
  <c r="K891" i="1"/>
  <c r="I892" i="1"/>
  <c r="J892" i="1"/>
  <c r="K892" i="1"/>
  <c r="I893" i="1"/>
  <c r="J893" i="1"/>
  <c r="K893" i="1"/>
  <c r="I894" i="1"/>
  <c r="J894" i="1"/>
  <c r="K894" i="1"/>
  <c r="I895" i="1"/>
  <c r="J895" i="1"/>
  <c r="K895" i="1"/>
  <c r="I896" i="1"/>
  <c r="J896" i="1"/>
  <c r="K896" i="1"/>
  <c r="I897" i="1"/>
  <c r="J897" i="1"/>
  <c r="K897" i="1"/>
  <c r="I898" i="1"/>
  <c r="J898" i="1"/>
  <c r="K898" i="1"/>
  <c r="I899" i="1"/>
  <c r="J899" i="1"/>
  <c r="K899" i="1"/>
  <c r="I900" i="1"/>
  <c r="J900" i="1"/>
  <c r="K900" i="1"/>
  <c r="I901" i="1"/>
  <c r="J901" i="1"/>
  <c r="K901" i="1"/>
  <c r="I902" i="1"/>
  <c r="J902" i="1"/>
  <c r="K902" i="1"/>
  <c r="I903" i="1"/>
  <c r="J903" i="1"/>
  <c r="K903" i="1"/>
  <c r="I904" i="1"/>
  <c r="J904" i="1"/>
  <c r="K904" i="1"/>
  <c r="I905" i="1"/>
  <c r="J905" i="1"/>
  <c r="K905" i="1"/>
  <c r="I906" i="1"/>
  <c r="J906" i="1"/>
  <c r="K906" i="1"/>
  <c r="I907" i="1"/>
  <c r="J907" i="1"/>
  <c r="K907" i="1"/>
  <c r="I908" i="1"/>
  <c r="J908" i="1"/>
  <c r="K908" i="1"/>
  <c r="I909" i="1"/>
  <c r="J909" i="1"/>
  <c r="K909" i="1"/>
  <c r="I910" i="1"/>
  <c r="J910" i="1"/>
  <c r="K910" i="1"/>
  <c r="I911" i="1"/>
  <c r="J911" i="1"/>
  <c r="K911" i="1"/>
  <c r="I912" i="1"/>
  <c r="J912" i="1"/>
  <c r="K912" i="1"/>
  <c r="I913" i="1"/>
  <c r="J913" i="1"/>
  <c r="K913" i="1"/>
  <c r="I914" i="1"/>
  <c r="J914" i="1"/>
  <c r="K914" i="1"/>
  <c r="I915" i="1"/>
  <c r="J915" i="1"/>
  <c r="K915" i="1"/>
  <c r="I916" i="1"/>
  <c r="J916" i="1"/>
  <c r="K916" i="1"/>
  <c r="I917" i="1"/>
  <c r="J917" i="1"/>
  <c r="K917" i="1"/>
  <c r="I918" i="1"/>
  <c r="J918" i="1"/>
  <c r="K918" i="1"/>
  <c r="I919" i="1"/>
  <c r="J919" i="1"/>
  <c r="K919" i="1"/>
  <c r="I920" i="1"/>
  <c r="J920" i="1"/>
  <c r="K920" i="1"/>
  <c r="I921" i="1"/>
  <c r="J921" i="1"/>
  <c r="K921" i="1"/>
  <c r="I922" i="1"/>
  <c r="J922" i="1"/>
  <c r="K922" i="1"/>
  <c r="I923" i="1"/>
  <c r="J923" i="1"/>
  <c r="K923" i="1"/>
  <c r="I924" i="1"/>
  <c r="J924" i="1"/>
  <c r="K924" i="1"/>
  <c r="I925" i="1"/>
  <c r="J925" i="1"/>
  <c r="K925" i="1"/>
  <c r="I926" i="1"/>
  <c r="J926" i="1"/>
  <c r="K926" i="1"/>
  <c r="I927" i="1"/>
  <c r="J927" i="1"/>
  <c r="K927" i="1"/>
  <c r="I928" i="1"/>
  <c r="J928" i="1"/>
  <c r="K928" i="1"/>
  <c r="I929" i="1"/>
  <c r="J929" i="1"/>
  <c r="K929" i="1"/>
  <c r="I930" i="1"/>
  <c r="J930" i="1"/>
  <c r="K930" i="1"/>
  <c r="I931" i="1"/>
  <c r="J931" i="1"/>
  <c r="K931" i="1"/>
  <c r="I932" i="1"/>
  <c r="J932" i="1"/>
  <c r="K932" i="1"/>
  <c r="I933" i="1"/>
  <c r="J933" i="1"/>
  <c r="K933" i="1"/>
  <c r="I934" i="1"/>
  <c r="J934" i="1"/>
  <c r="K934" i="1"/>
  <c r="I935" i="1"/>
  <c r="J935" i="1"/>
  <c r="K935" i="1"/>
  <c r="I936" i="1"/>
  <c r="J936" i="1"/>
  <c r="K936" i="1"/>
  <c r="I937" i="1"/>
  <c r="J937" i="1"/>
  <c r="K937" i="1"/>
  <c r="I938" i="1"/>
  <c r="J938" i="1"/>
  <c r="K938" i="1"/>
  <c r="I939" i="1"/>
  <c r="J939" i="1"/>
  <c r="K939" i="1"/>
  <c r="I940" i="1"/>
  <c r="J940" i="1"/>
  <c r="K940" i="1"/>
  <c r="I941" i="1"/>
  <c r="J941" i="1"/>
  <c r="K941" i="1"/>
  <c r="I942" i="1"/>
  <c r="J942" i="1"/>
  <c r="K942" i="1"/>
  <c r="I943" i="1"/>
  <c r="J943" i="1"/>
  <c r="K943" i="1"/>
  <c r="I944" i="1"/>
  <c r="J944" i="1"/>
  <c r="K944" i="1"/>
  <c r="I945" i="1"/>
  <c r="J945" i="1"/>
  <c r="K945" i="1"/>
  <c r="I946" i="1"/>
  <c r="J946" i="1"/>
  <c r="K946" i="1"/>
  <c r="I947" i="1"/>
  <c r="J947" i="1"/>
  <c r="K947" i="1"/>
  <c r="I948" i="1"/>
  <c r="J948" i="1"/>
  <c r="K948" i="1"/>
  <c r="I949" i="1"/>
  <c r="J949" i="1"/>
  <c r="K949" i="1"/>
  <c r="I950" i="1"/>
  <c r="J950" i="1"/>
  <c r="K950" i="1"/>
  <c r="I951" i="1"/>
  <c r="J951" i="1"/>
  <c r="K951" i="1"/>
  <c r="I952" i="1"/>
  <c r="J952" i="1"/>
  <c r="K952" i="1"/>
  <c r="I953" i="1"/>
  <c r="J953" i="1"/>
  <c r="K953" i="1"/>
  <c r="I954" i="1"/>
  <c r="J954" i="1"/>
  <c r="K954" i="1"/>
  <c r="I955" i="1"/>
  <c r="J955" i="1"/>
  <c r="K955" i="1"/>
  <c r="I956" i="1"/>
  <c r="J956" i="1"/>
  <c r="K956" i="1"/>
  <c r="I957" i="1"/>
  <c r="J957" i="1"/>
  <c r="K957" i="1"/>
  <c r="I958" i="1"/>
  <c r="J958" i="1"/>
  <c r="K958" i="1"/>
  <c r="I959" i="1"/>
  <c r="J959" i="1"/>
  <c r="K959" i="1"/>
  <c r="I960" i="1"/>
  <c r="J960" i="1"/>
  <c r="K960" i="1"/>
  <c r="I961" i="1"/>
  <c r="J961" i="1"/>
  <c r="K961" i="1"/>
  <c r="I962" i="1"/>
  <c r="J962" i="1"/>
  <c r="K962" i="1"/>
  <c r="I963" i="1"/>
  <c r="J963" i="1"/>
  <c r="K963" i="1"/>
  <c r="I964" i="1"/>
  <c r="J964" i="1"/>
  <c r="K964" i="1"/>
  <c r="I965" i="1"/>
  <c r="J965" i="1"/>
  <c r="K965" i="1"/>
  <c r="I966" i="1"/>
  <c r="J966" i="1"/>
  <c r="K966" i="1"/>
  <c r="I967" i="1"/>
  <c r="J967" i="1"/>
  <c r="K967" i="1"/>
  <c r="I968" i="1"/>
  <c r="J968" i="1"/>
  <c r="K968" i="1"/>
  <c r="I969" i="1"/>
  <c r="J969" i="1"/>
  <c r="K969" i="1"/>
  <c r="I970" i="1"/>
  <c r="J970" i="1"/>
  <c r="K970" i="1"/>
  <c r="I971" i="1"/>
  <c r="J971" i="1"/>
  <c r="K971" i="1"/>
  <c r="I972" i="1"/>
  <c r="J972" i="1"/>
  <c r="K972" i="1"/>
  <c r="I973" i="1"/>
  <c r="J973" i="1"/>
  <c r="K973" i="1"/>
  <c r="I974" i="1"/>
  <c r="J974" i="1"/>
  <c r="K974" i="1"/>
  <c r="I975" i="1"/>
  <c r="J975" i="1"/>
  <c r="K975" i="1"/>
  <c r="I976" i="1"/>
  <c r="J976" i="1"/>
  <c r="K976" i="1"/>
  <c r="I977" i="1"/>
  <c r="J977" i="1"/>
  <c r="K977" i="1"/>
  <c r="I978" i="1"/>
  <c r="J978" i="1"/>
  <c r="K978" i="1"/>
  <c r="I979" i="1"/>
  <c r="J979" i="1"/>
  <c r="K979" i="1"/>
  <c r="I980" i="1"/>
  <c r="J980" i="1"/>
  <c r="K980" i="1"/>
  <c r="I981" i="1"/>
  <c r="J981" i="1"/>
  <c r="K981" i="1"/>
  <c r="I982" i="1"/>
  <c r="J982" i="1"/>
  <c r="K982" i="1"/>
  <c r="I983" i="1"/>
  <c r="J983" i="1"/>
  <c r="K983" i="1"/>
  <c r="I984" i="1"/>
  <c r="J984" i="1"/>
  <c r="K984" i="1"/>
  <c r="I985" i="1"/>
  <c r="J985" i="1"/>
  <c r="K985" i="1"/>
  <c r="I986" i="1"/>
  <c r="J986" i="1"/>
  <c r="K986" i="1"/>
  <c r="I987" i="1"/>
  <c r="J987" i="1"/>
  <c r="K987" i="1"/>
  <c r="I988" i="1"/>
  <c r="J988" i="1"/>
  <c r="K988" i="1"/>
  <c r="I989" i="1"/>
  <c r="J989" i="1"/>
  <c r="K989" i="1"/>
  <c r="I990" i="1"/>
  <c r="J990" i="1"/>
  <c r="K990" i="1"/>
  <c r="I991" i="1"/>
  <c r="J991" i="1"/>
  <c r="K991" i="1"/>
  <c r="I992" i="1"/>
  <c r="J992" i="1"/>
  <c r="K992" i="1"/>
  <c r="I993" i="1"/>
  <c r="J993" i="1"/>
  <c r="K993" i="1"/>
  <c r="I994" i="1"/>
  <c r="J994" i="1"/>
  <c r="K994" i="1"/>
  <c r="I995" i="1"/>
  <c r="J995" i="1"/>
  <c r="K995" i="1"/>
  <c r="I996" i="1"/>
  <c r="J996" i="1"/>
  <c r="K996" i="1"/>
  <c r="I997" i="1"/>
  <c r="J997" i="1"/>
  <c r="K997" i="1"/>
  <c r="I998" i="1"/>
  <c r="J998" i="1"/>
  <c r="K998" i="1"/>
  <c r="I999" i="1"/>
  <c r="J999" i="1"/>
  <c r="K999" i="1"/>
  <c r="I1000" i="1"/>
  <c r="J1000" i="1"/>
  <c r="K1000" i="1"/>
  <c r="I1001" i="1"/>
  <c r="J1001" i="1"/>
  <c r="K1001" i="1"/>
  <c r="I1002" i="1"/>
  <c r="J1002" i="1"/>
  <c r="K1002" i="1"/>
  <c r="I1003" i="1"/>
  <c r="J1003" i="1"/>
  <c r="K1003" i="1"/>
  <c r="I1004" i="1"/>
  <c r="J1004" i="1"/>
  <c r="K1004" i="1"/>
  <c r="I1005" i="1"/>
  <c r="J1005" i="1"/>
  <c r="K1005" i="1"/>
  <c r="I1006" i="1"/>
  <c r="J1006" i="1"/>
  <c r="K1006" i="1"/>
  <c r="I1007" i="1"/>
  <c r="J1007" i="1"/>
  <c r="K1007" i="1"/>
  <c r="I1008" i="1"/>
  <c r="J1008" i="1"/>
  <c r="K1008" i="1"/>
  <c r="I1009" i="1"/>
  <c r="J1009" i="1"/>
  <c r="K1009" i="1"/>
  <c r="I1010" i="1"/>
  <c r="J1010" i="1"/>
  <c r="K1010" i="1"/>
  <c r="I1011" i="1"/>
  <c r="J1011" i="1"/>
  <c r="K1011" i="1"/>
  <c r="I1012" i="1"/>
  <c r="J1012" i="1"/>
  <c r="K1012" i="1"/>
  <c r="I1013" i="1"/>
  <c r="J1013" i="1"/>
  <c r="K1013" i="1"/>
  <c r="I1014" i="1"/>
  <c r="J1014" i="1"/>
  <c r="K1014" i="1"/>
  <c r="I1015" i="1"/>
  <c r="J1015" i="1"/>
  <c r="K1015" i="1"/>
  <c r="I1016" i="1"/>
  <c r="J1016" i="1"/>
  <c r="K1016" i="1"/>
  <c r="I1017" i="1"/>
  <c r="J1017" i="1"/>
  <c r="K1017" i="1"/>
  <c r="I1018" i="1"/>
  <c r="J1018" i="1"/>
  <c r="K1018" i="1"/>
  <c r="I1019" i="1"/>
  <c r="J1019" i="1"/>
  <c r="K1019" i="1"/>
  <c r="I1020" i="1"/>
  <c r="J1020" i="1"/>
  <c r="K1020" i="1"/>
  <c r="I1021" i="1"/>
  <c r="J1021" i="1"/>
  <c r="K1021" i="1"/>
  <c r="I1022" i="1"/>
  <c r="J1022" i="1"/>
  <c r="K1022" i="1"/>
  <c r="I1023" i="1"/>
  <c r="J1023" i="1"/>
  <c r="K1023" i="1"/>
  <c r="I1024" i="1"/>
  <c r="J1024" i="1"/>
  <c r="K1024" i="1"/>
  <c r="I1025" i="1"/>
  <c r="J1025" i="1"/>
  <c r="K1025" i="1"/>
  <c r="I1026" i="1"/>
  <c r="J1026" i="1"/>
  <c r="K1026" i="1"/>
  <c r="I1027" i="1"/>
  <c r="J1027" i="1"/>
  <c r="K1027" i="1"/>
  <c r="I1028" i="1"/>
  <c r="J1028" i="1"/>
  <c r="K1028" i="1"/>
  <c r="I1029" i="1"/>
  <c r="J1029" i="1"/>
  <c r="K1029" i="1"/>
  <c r="I1030" i="1"/>
  <c r="J1030" i="1"/>
  <c r="K1030" i="1"/>
  <c r="I1031" i="1"/>
  <c r="J1031" i="1"/>
  <c r="K1031" i="1"/>
  <c r="I1032" i="1"/>
  <c r="J1032" i="1"/>
  <c r="K1032" i="1"/>
  <c r="I1033" i="1"/>
  <c r="J1033" i="1"/>
  <c r="K1033" i="1"/>
  <c r="I1034" i="1"/>
  <c r="J1034" i="1"/>
  <c r="K1034" i="1"/>
  <c r="I1035" i="1"/>
  <c r="J1035" i="1"/>
  <c r="K1035" i="1"/>
  <c r="I1036" i="1"/>
  <c r="J1036" i="1"/>
  <c r="K1036" i="1"/>
  <c r="I1037" i="1"/>
  <c r="J1037" i="1"/>
  <c r="K1037" i="1"/>
  <c r="I1038" i="1"/>
  <c r="J1038" i="1"/>
  <c r="K1038" i="1"/>
  <c r="I1039" i="1"/>
  <c r="J1039" i="1"/>
  <c r="K1039" i="1"/>
  <c r="I1040" i="1"/>
  <c r="J1040" i="1"/>
  <c r="K1040" i="1"/>
  <c r="I1041" i="1"/>
  <c r="J1041" i="1"/>
  <c r="K1041" i="1"/>
  <c r="I1042" i="1"/>
  <c r="J1042" i="1"/>
  <c r="K1042" i="1"/>
  <c r="I1043" i="1"/>
  <c r="J1043" i="1"/>
  <c r="K1043" i="1"/>
  <c r="I1044" i="1"/>
  <c r="J1044" i="1"/>
  <c r="K1044" i="1"/>
  <c r="I1045" i="1"/>
  <c r="J1045" i="1"/>
  <c r="K1045" i="1"/>
  <c r="I1046" i="1"/>
  <c r="J1046" i="1"/>
  <c r="K1046" i="1"/>
  <c r="I1047" i="1"/>
  <c r="J1047" i="1"/>
  <c r="K1047" i="1"/>
  <c r="I1048" i="1"/>
  <c r="J1048" i="1"/>
  <c r="K1048" i="1"/>
  <c r="I1049" i="1"/>
  <c r="J1049" i="1"/>
  <c r="K1049" i="1"/>
  <c r="I1050" i="1"/>
  <c r="J1050" i="1"/>
  <c r="K1050" i="1"/>
  <c r="I1051" i="1"/>
  <c r="J1051" i="1"/>
  <c r="K1051" i="1"/>
  <c r="I1052" i="1"/>
  <c r="J1052" i="1"/>
  <c r="K1052" i="1"/>
  <c r="I1053" i="1"/>
  <c r="J1053" i="1"/>
  <c r="K1053" i="1"/>
  <c r="I1054" i="1"/>
  <c r="J1054" i="1"/>
  <c r="K1054" i="1"/>
  <c r="I1055" i="1"/>
  <c r="J1055" i="1"/>
  <c r="K1055" i="1"/>
  <c r="I1056" i="1"/>
  <c r="J1056" i="1"/>
  <c r="K1056" i="1"/>
  <c r="I1057" i="1"/>
  <c r="J1057" i="1"/>
  <c r="K1057" i="1"/>
  <c r="I1058" i="1"/>
  <c r="J1058" i="1"/>
  <c r="K1058" i="1"/>
  <c r="I1059" i="1"/>
  <c r="J1059" i="1"/>
  <c r="K1059" i="1"/>
  <c r="I1060" i="1"/>
  <c r="J1060" i="1"/>
  <c r="K1060" i="1"/>
  <c r="I1061" i="1"/>
  <c r="J1061" i="1"/>
  <c r="K1061" i="1"/>
  <c r="I1062" i="1"/>
  <c r="J1062" i="1"/>
  <c r="K1062" i="1"/>
  <c r="I1063" i="1"/>
  <c r="J1063" i="1"/>
  <c r="K1063" i="1"/>
  <c r="I1064" i="1"/>
  <c r="J1064" i="1"/>
  <c r="K1064" i="1"/>
  <c r="I1065" i="1"/>
  <c r="J1065" i="1"/>
  <c r="K1065" i="1"/>
  <c r="I1066" i="1"/>
  <c r="J1066" i="1"/>
  <c r="K1066" i="1"/>
  <c r="I1067" i="1"/>
  <c r="J1067" i="1"/>
  <c r="K1067" i="1"/>
  <c r="I1068" i="1"/>
  <c r="J1068" i="1"/>
  <c r="K1068" i="1"/>
  <c r="I1069" i="1"/>
  <c r="J1069" i="1"/>
  <c r="K1069" i="1"/>
  <c r="I1070" i="1"/>
  <c r="J1070" i="1"/>
  <c r="K1070" i="1"/>
  <c r="I1071" i="1"/>
  <c r="J1071" i="1"/>
  <c r="K1071" i="1"/>
  <c r="I1072" i="1"/>
  <c r="J1072" i="1"/>
  <c r="K1072" i="1"/>
  <c r="I1073" i="1"/>
  <c r="J1073" i="1"/>
  <c r="K1073" i="1"/>
  <c r="I1074" i="1"/>
  <c r="J1074" i="1"/>
  <c r="K1074" i="1"/>
  <c r="I1075" i="1"/>
  <c r="J1075" i="1"/>
  <c r="K1075" i="1"/>
  <c r="I1076" i="1"/>
  <c r="J1076" i="1"/>
  <c r="K1076" i="1"/>
  <c r="I1077" i="1"/>
  <c r="J1077" i="1"/>
  <c r="K1077" i="1"/>
  <c r="I1078" i="1"/>
  <c r="J1078" i="1"/>
  <c r="K1078" i="1"/>
  <c r="I1079" i="1"/>
  <c r="J1079" i="1"/>
  <c r="K1079" i="1"/>
  <c r="I1080" i="1"/>
  <c r="J1080" i="1"/>
  <c r="K1080" i="1"/>
  <c r="I1081" i="1"/>
  <c r="J1081" i="1"/>
  <c r="K1081" i="1"/>
  <c r="I1082" i="1"/>
  <c r="J1082" i="1"/>
  <c r="K1082" i="1"/>
  <c r="I1083" i="1"/>
  <c r="J1083" i="1"/>
  <c r="K1083" i="1"/>
  <c r="I1084" i="1"/>
  <c r="J1084" i="1"/>
  <c r="K1084" i="1"/>
  <c r="I1085" i="1"/>
  <c r="J1085" i="1"/>
  <c r="K1085" i="1"/>
  <c r="I1086" i="1"/>
  <c r="J1086" i="1"/>
  <c r="K1086" i="1"/>
  <c r="I1087" i="1"/>
  <c r="J1087" i="1"/>
  <c r="K1087" i="1"/>
  <c r="I1088" i="1"/>
  <c r="J1088" i="1"/>
  <c r="K1088" i="1"/>
  <c r="I1089" i="1"/>
  <c r="J1089" i="1"/>
  <c r="K1089" i="1"/>
  <c r="I1090" i="1"/>
  <c r="J1090" i="1"/>
  <c r="K1090" i="1"/>
  <c r="I1091" i="1"/>
  <c r="J1091" i="1"/>
  <c r="K1091" i="1"/>
  <c r="I1092" i="1"/>
  <c r="J1092" i="1"/>
  <c r="K1092" i="1"/>
  <c r="I1093" i="1"/>
  <c r="J1093" i="1"/>
  <c r="K1093" i="1"/>
  <c r="I1094" i="1"/>
  <c r="J1094" i="1"/>
  <c r="K1094" i="1"/>
  <c r="I1095" i="1"/>
  <c r="J1095" i="1"/>
  <c r="K1095" i="1"/>
  <c r="I1096" i="1"/>
  <c r="J1096" i="1"/>
  <c r="K1096" i="1"/>
  <c r="I1097" i="1"/>
  <c r="J1097" i="1"/>
  <c r="K1097" i="1"/>
  <c r="I1098" i="1"/>
  <c r="J1098" i="1"/>
  <c r="K1098" i="1"/>
  <c r="I1099" i="1"/>
  <c r="J1099" i="1"/>
  <c r="K1099" i="1"/>
  <c r="I1100" i="1"/>
  <c r="J1100" i="1"/>
  <c r="K1100" i="1"/>
  <c r="I1101" i="1"/>
  <c r="J1101" i="1"/>
  <c r="K1101" i="1"/>
  <c r="I1102" i="1"/>
  <c r="J1102" i="1"/>
  <c r="K1102" i="1"/>
  <c r="I1103" i="1"/>
  <c r="J1103" i="1"/>
  <c r="K1103" i="1"/>
  <c r="I1104" i="1"/>
  <c r="J1104" i="1"/>
  <c r="K1104" i="1"/>
  <c r="I1105" i="1"/>
  <c r="J1105" i="1"/>
  <c r="K1105" i="1"/>
  <c r="I1106" i="1"/>
  <c r="J1106" i="1"/>
  <c r="K1106" i="1"/>
  <c r="I1107" i="1"/>
  <c r="J1107" i="1"/>
  <c r="K1107" i="1"/>
  <c r="I1108" i="1"/>
  <c r="J1108" i="1"/>
  <c r="K1108" i="1"/>
  <c r="I1109" i="1"/>
  <c r="J1109" i="1"/>
  <c r="K1109" i="1"/>
  <c r="I1110" i="1"/>
  <c r="J1110" i="1"/>
  <c r="K1110" i="1"/>
  <c r="I1111" i="1"/>
  <c r="J1111" i="1"/>
  <c r="K1111" i="1"/>
  <c r="I1112" i="1"/>
  <c r="J1112" i="1"/>
  <c r="K1112" i="1"/>
  <c r="I1113" i="1"/>
  <c r="J1113" i="1"/>
  <c r="K1113" i="1"/>
  <c r="I1114" i="1"/>
  <c r="J1114" i="1"/>
  <c r="K1114" i="1"/>
  <c r="I1115" i="1"/>
  <c r="J1115" i="1"/>
  <c r="K1115" i="1"/>
  <c r="I1116" i="1"/>
  <c r="J1116" i="1"/>
  <c r="K1116" i="1"/>
  <c r="I1117" i="1"/>
  <c r="J1117" i="1"/>
  <c r="K1117" i="1"/>
  <c r="I1118" i="1"/>
  <c r="J1118" i="1"/>
  <c r="K1118" i="1"/>
  <c r="I1119" i="1"/>
  <c r="J1119" i="1"/>
  <c r="K1119" i="1"/>
  <c r="I1120" i="1"/>
  <c r="J1120" i="1"/>
  <c r="K1120" i="1"/>
  <c r="I1121" i="1"/>
  <c r="J1121" i="1"/>
  <c r="K1121" i="1"/>
  <c r="I1122" i="1"/>
  <c r="J1122" i="1"/>
  <c r="K1122" i="1"/>
  <c r="I1123" i="1"/>
  <c r="J1123" i="1"/>
  <c r="K1123" i="1"/>
  <c r="I1124" i="1"/>
  <c r="J1124" i="1"/>
  <c r="K1124" i="1"/>
  <c r="I1125" i="1"/>
  <c r="J1125" i="1"/>
  <c r="K1125" i="1"/>
  <c r="I1126" i="1"/>
  <c r="J1126" i="1"/>
  <c r="K1126" i="1"/>
  <c r="I1127" i="1"/>
  <c r="J1127" i="1"/>
  <c r="K1127" i="1"/>
  <c r="I1128" i="1"/>
  <c r="J1128" i="1"/>
  <c r="K1128" i="1"/>
  <c r="I1129" i="1"/>
  <c r="J1129" i="1"/>
  <c r="K1129" i="1"/>
  <c r="I1130" i="1"/>
  <c r="J1130" i="1"/>
  <c r="K1130" i="1"/>
  <c r="I1131" i="1"/>
  <c r="J1131" i="1"/>
  <c r="K1131" i="1"/>
  <c r="I1132" i="1"/>
  <c r="J1132" i="1"/>
  <c r="K1132" i="1"/>
  <c r="I1133" i="1"/>
  <c r="J1133" i="1"/>
  <c r="K1133" i="1"/>
  <c r="I1134" i="1"/>
  <c r="J1134" i="1"/>
  <c r="K1134" i="1"/>
  <c r="I1135" i="1"/>
  <c r="J1135" i="1"/>
  <c r="K1135" i="1"/>
  <c r="I1136" i="1"/>
  <c r="J1136" i="1"/>
  <c r="K1136" i="1"/>
  <c r="I1137" i="1"/>
  <c r="J1137" i="1"/>
  <c r="K1137" i="1"/>
  <c r="I1138" i="1"/>
  <c r="J1138" i="1"/>
  <c r="K1138" i="1"/>
  <c r="I1139" i="1"/>
  <c r="J1139" i="1"/>
  <c r="K1139" i="1"/>
  <c r="I1140" i="1"/>
  <c r="J1140" i="1"/>
  <c r="K1140" i="1"/>
  <c r="I1141" i="1"/>
  <c r="J1141" i="1"/>
  <c r="K1141" i="1"/>
  <c r="I1142" i="1"/>
  <c r="J1142" i="1"/>
  <c r="K1142" i="1"/>
  <c r="I1143" i="1"/>
  <c r="J1143" i="1"/>
  <c r="K1143" i="1"/>
  <c r="I1144" i="1"/>
  <c r="J1144" i="1"/>
  <c r="K1144" i="1"/>
  <c r="I1145" i="1"/>
  <c r="J1145" i="1"/>
  <c r="K1145" i="1"/>
  <c r="I1146" i="1"/>
  <c r="J1146" i="1"/>
  <c r="K1146" i="1"/>
  <c r="I1147" i="1"/>
  <c r="J1147" i="1"/>
  <c r="K1147" i="1"/>
  <c r="I1148" i="1"/>
  <c r="J1148" i="1"/>
  <c r="K1148" i="1"/>
  <c r="I1149" i="1"/>
  <c r="J1149" i="1"/>
  <c r="K1149" i="1"/>
  <c r="I1150" i="1"/>
  <c r="J1150" i="1"/>
  <c r="K1150" i="1"/>
  <c r="I1151" i="1"/>
  <c r="J1151" i="1"/>
  <c r="K1151" i="1"/>
  <c r="I1152" i="1"/>
  <c r="J1152" i="1"/>
  <c r="K1152" i="1"/>
  <c r="I1153" i="1"/>
  <c r="J1153" i="1"/>
  <c r="K1153" i="1"/>
  <c r="I1154" i="1"/>
  <c r="J1154" i="1"/>
  <c r="K1154" i="1"/>
  <c r="I1155" i="1"/>
  <c r="J1155" i="1"/>
  <c r="K1155" i="1"/>
  <c r="I1156" i="1"/>
  <c r="J1156" i="1"/>
  <c r="K1156" i="1"/>
  <c r="I1157" i="1"/>
  <c r="J1157" i="1"/>
  <c r="K1157" i="1"/>
  <c r="I1158" i="1"/>
  <c r="J1158" i="1"/>
  <c r="K1158" i="1"/>
  <c r="I1159" i="1"/>
  <c r="J1159" i="1"/>
  <c r="K1159" i="1"/>
  <c r="I1160" i="1"/>
  <c r="J1160" i="1"/>
  <c r="K1160" i="1"/>
  <c r="I1161" i="1"/>
  <c r="J1161" i="1"/>
  <c r="K1161" i="1"/>
  <c r="I1162" i="1"/>
  <c r="J1162" i="1"/>
  <c r="K1162" i="1"/>
  <c r="I1163" i="1"/>
  <c r="J1163" i="1"/>
  <c r="K1163" i="1"/>
  <c r="I1164" i="1"/>
  <c r="J1164" i="1"/>
  <c r="K1164" i="1"/>
  <c r="I1165" i="1"/>
  <c r="J1165" i="1"/>
  <c r="K1165" i="1"/>
  <c r="I1166" i="1"/>
  <c r="J1166" i="1"/>
  <c r="K1166" i="1"/>
  <c r="I1167" i="1"/>
  <c r="J1167" i="1"/>
  <c r="K1167" i="1"/>
  <c r="I1168" i="1"/>
  <c r="J1168" i="1"/>
  <c r="K1168" i="1"/>
  <c r="I1169" i="1"/>
  <c r="J1169" i="1"/>
  <c r="K1169" i="1"/>
  <c r="I1170" i="1"/>
  <c r="J1170" i="1"/>
  <c r="K1170" i="1"/>
  <c r="I1171" i="1"/>
  <c r="J1171" i="1"/>
  <c r="K1171" i="1"/>
  <c r="I1172" i="1"/>
  <c r="J1172" i="1"/>
  <c r="K1172" i="1"/>
  <c r="I1173" i="1"/>
  <c r="J1173" i="1"/>
  <c r="K1173" i="1"/>
  <c r="I1174" i="1"/>
  <c r="J1174" i="1"/>
  <c r="K1174" i="1"/>
  <c r="I1175" i="1"/>
  <c r="J1175" i="1"/>
  <c r="K1175" i="1"/>
  <c r="I1176" i="1"/>
  <c r="J1176" i="1"/>
  <c r="K1176" i="1"/>
  <c r="I1177" i="1"/>
  <c r="J1177" i="1"/>
  <c r="K1177" i="1"/>
  <c r="I1178" i="1"/>
  <c r="J1178" i="1"/>
  <c r="K1178" i="1"/>
  <c r="I1179" i="1"/>
  <c r="J1179" i="1"/>
  <c r="K1179" i="1"/>
  <c r="I1180" i="1"/>
  <c r="J1180" i="1"/>
  <c r="K1180" i="1"/>
  <c r="I1181" i="1"/>
  <c r="J1181" i="1"/>
  <c r="K1181" i="1"/>
  <c r="I1182" i="1"/>
  <c r="J1182" i="1"/>
  <c r="K1182" i="1"/>
  <c r="I1183" i="1"/>
  <c r="J1183" i="1"/>
  <c r="K1183" i="1"/>
  <c r="I1184" i="1"/>
  <c r="J1184" i="1"/>
  <c r="K1184" i="1"/>
  <c r="I1185" i="1"/>
  <c r="J1185" i="1"/>
  <c r="K1185" i="1"/>
  <c r="I1186" i="1"/>
  <c r="J1186" i="1"/>
  <c r="K1186" i="1"/>
  <c r="I1187" i="1"/>
  <c r="J1187" i="1"/>
  <c r="K1187" i="1"/>
  <c r="I1188" i="1"/>
  <c r="J1188" i="1"/>
  <c r="K1188" i="1"/>
  <c r="I1189" i="1"/>
  <c r="J1189" i="1"/>
  <c r="K1189" i="1"/>
  <c r="I1190" i="1"/>
  <c r="J1190" i="1"/>
  <c r="K1190" i="1"/>
  <c r="I1191" i="1"/>
  <c r="J1191" i="1"/>
  <c r="K1191" i="1"/>
  <c r="I1192" i="1"/>
  <c r="J1192" i="1"/>
  <c r="K1192" i="1"/>
  <c r="I1193" i="1"/>
  <c r="J1193" i="1"/>
  <c r="K1193" i="1"/>
  <c r="I1194" i="1"/>
  <c r="J1194" i="1"/>
  <c r="K1194" i="1"/>
  <c r="I1195" i="1"/>
  <c r="J1195" i="1"/>
  <c r="K1195" i="1"/>
  <c r="I1196" i="1"/>
  <c r="J1196" i="1"/>
  <c r="K1196" i="1"/>
  <c r="I1197" i="1"/>
  <c r="J1197" i="1"/>
  <c r="K1197" i="1"/>
  <c r="I1198" i="1"/>
  <c r="J1198" i="1"/>
  <c r="K1198" i="1"/>
  <c r="I1199" i="1"/>
  <c r="J1199" i="1"/>
  <c r="K1199" i="1"/>
  <c r="I1200" i="1"/>
  <c r="J1200" i="1"/>
  <c r="K1200" i="1"/>
  <c r="I1201" i="1"/>
  <c r="J1201" i="1"/>
  <c r="K1201" i="1"/>
  <c r="I1202" i="1"/>
  <c r="J1202" i="1"/>
  <c r="K1202" i="1"/>
  <c r="I1203" i="1"/>
  <c r="J1203" i="1"/>
  <c r="K1203" i="1"/>
  <c r="I1204" i="1"/>
  <c r="J1204" i="1"/>
  <c r="K1204" i="1"/>
  <c r="I1205" i="1"/>
  <c r="J1205" i="1"/>
  <c r="K1205" i="1"/>
  <c r="I1206" i="1"/>
  <c r="J1206" i="1"/>
  <c r="K1206" i="1"/>
  <c r="I1207" i="1"/>
  <c r="J1207" i="1"/>
  <c r="K1207" i="1"/>
  <c r="I1208" i="1"/>
  <c r="J1208" i="1"/>
  <c r="K1208" i="1"/>
  <c r="I1209" i="1"/>
  <c r="J1209" i="1"/>
  <c r="K1209" i="1"/>
  <c r="I1210" i="1"/>
  <c r="J1210" i="1"/>
  <c r="K1210" i="1"/>
  <c r="I1211" i="1"/>
  <c r="J1211" i="1"/>
  <c r="K1211" i="1"/>
  <c r="I1212" i="1"/>
  <c r="J1212" i="1"/>
  <c r="K1212" i="1"/>
  <c r="I1213" i="1"/>
  <c r="J1213" i="1"/>
  <c r="K1213" i="1"/>
  <c r="I1214" i="1"/>
  <c r="J1214" i="1"/>
  <c r="K1214" i="1"/>
  <c r="I1215" i="1"/>
  <c r="J1215" i="1"/>
  <c r="K1215" i="1"/>
  <c r="I1216" i="1"/>
  <c r="J1216" i="1"/>
  <c r="K1216" i="1"/>
  <c r="I1217" i="1"/>
  <c r="J1217" i="1"/>
  <c r="K1217" i="1"/>
  <c r="I1218" i="1"/>
  <c r="J1218" i="1"/>
  <c r="K1218" i="1"/>
  <c r="I1219" i="1"/>
  <c r="J1219" i="1"/>
  <c r="K1219" i="1"/>
  <c r="I1220" i="1"/>
  <c r="J1220" i="1"/>
  <c r="K1220" i="1"/>
  <c r="I1221" i="1"/>
  <c r="J1221" i="1"/>
  <c r="K1221" i="1"/>
  <c r="I1222" i="1"/>
  <c r="J1222" i="1"/>
  <c r="K1222" i="1"/>
  <c r="I1223" i="1"/>
  <c r="J1223" i="1"/>
  <c r="K1223" i="1"/>
  <c r="I1224" i="1"/>
  <c r="J1224" i="1"/>
  <c r="K1224" i="1"/>
  <c r="I1225" i="1"/>
  <c r="J1225" i="1"/>
  <c r="K1225" i="1"/>
  <c r="I1226" i="1"/>
  <c r="J1226" i="1"/>
  <c r="K1226" i="1"/>
  <c r="I1227" i="1"/>
  <c r="J1227" i="1"/>
  <c r="K1227" i="1"/>
  <c r="I1228" i="1"/>
  <c r="J1228" i="1"/>
  <c r="K1228" i="1"/>
  <c r="I1229" i="1"/>
  <c r="J1229" i="1"/>
  <c r="K1229" i="1"/>
  <c r="I1230" i="1"/>
  <c r="J1230" i="1"/>
  <c r="K1230" i="1"/>
  <c r="I1231" i="1"/>
  <c r="J1231" i="1"/>
  <c r="K1231" i="1"/>
  <c r="I1232" i="1"/>
  <c r="J1232" i="1"/>
  <c r="K1232" i="1"/>
  <c r="I1233" i="1"/>
  <c r="J1233" i="1"/>
  <c r="K1233" i="1"/>
  <c r="I1234" i="1"/>
  <c r="J1234" i="1"/>
  <c r="K1234" i="1"/>
  <c r="I1235" i="1"/>
  <c r="J1235" i="1"/>
  <c r="K1235" i="1"/>
  <c r="I1236" i="1"/>
  <c r="J1236" i="1"/>
  <c r="K1236" i="1"/>
  <c r="I1237" i="1"/>
  <c r="J1237" i="1"/>
  <c r="K1237" i="1"/>
  <c r="I1238" i="1"/>
  <c r="J1238" i="1"/>
  <c r="K1238" i="1"/>
  <c r="I1239" i="1"/>
  <c r="J1239" i="1"/>
  <c r="K1239" i="1"/>
  <c r="I1240" i="1"/>
  <c r="J1240" i="1"/>
  <c r="K1240" i="1"/>
  <c r="I1241" i="1"/>
  <c r="J1241" i="1"/>
  <c r="K1241" i="1"/>
  <c r="I1242" i="1"/>
  <c r="J1242" i="1"/>
  <c r="K1242" i="1"/>
  <c r="I1243" i="1"/>
  <c r="J1243" i="1"/>
  <c r="K1243" i="1"/>
  <c r="I1244" i="1"/>
  <c r="J1244" i="1"/>
  <c r="K1244" i="1"/>
  <c r="I1245" i="1"/>
  <c r="J1245" i="1"/>
  <c r="K1245" i="1"/>
  <c r="I1246" i="1"/>
  <c r="J1246" i="1"/>
  <c r="K1246" i="1"/>
  <c r="I1247" i="1"/>
  <c r="J1247" i="1"/>
  <c r="K1247" i="1"/>
  <c r="I1248" i="1"/>
  <c r="J1248" i="1"/>
  <c r="K1248" i="1"/>
  <c r="I1249" i="1"/>
  <c r="J1249" i="1"/>
  <c r="K1249" i="1"/>
  <c r="I1250" i="1"/>
  <c r="J1250" i="1"/>
  <c r="K1250" i="1"/>
  <c r="I1251" i="1"/>
  <c r="J1251" i="1"/>
  <c r="K1251" i="1"/>
  <c r="I1252" i="1"/>
  <c r="J1252" i="1"/>
  <c r="K1252" i="1"/>
  <c r="I1253" i="1"/>
  <c r="J1253" i="1"/>
  <c r="K1253" i="1"/>
  <c r="I1254" i="1"/>
  <c r="J1254" i="1"/>
  <c r="K1254" i="1"/>
  <c r="I1255" i="1"/>
  <c r="J1255" i="1"/>
  <c r="K1255" i="1"/>
  <c r="I1256" i="1"/>
  <c r="J1256" i="1"/>
  <c r="K1256" i="1"/>
  <c r="I1257" i="1"/>
  <c r="J1257" i="1"/>
  <c r="K1257" i="1"/>
  <c r="I1258" i="1"/>
  <c r="J1258" i="1"/>
  <c r="K1258" i="1"/>
  <c r="I1259" i="1"/>
  <c r="J1259" i="1"/>
  <c r="K1259" i="1"/>
  <c r="I1260" i="1"/>
  <c r="J1260" i="1"/>
  <c r="K1260" i="1"/>
  <c r="I1261" i="1"/>
  <c r="J1261" i="1"/>
  <c r="K1261" i="1"/>
  <c r="I1262" i="1"/>
  <c r="J1262" i="1"/>
  <c r="K1262" i="1"/>
  <c r="I1263" i="1"/>
  <c r="J1263" i="1"/>
  <c r="K1263" i="1"/>
  <c r="I1264" i="1"/>
  <c r="J1264" i="1"/>
  <c r="K1264" i="1"/>
  <c r="I1265" i="1"/>
  <c r="J1265" i="1"/>
  <c r="K1265" i="1"/>
  <c r="I1266" i="1"/>
  <c r="J1266" i="1"/>
  <c r="K1266" i="1"/>
  <c r="I1267" i="1"/>
  <c r="J1267" i="1"/>
  <c r="K1267" i="1"/>
  <c r="I1268" i="1"/>
  <c r="J1268" i="1"/>
  <c r="K1268" i="1"/>
  <c r="I1269" i="1"/>
  <c r="J1269" i="1"/>
  <c r="K1269" i="1"/>
  <c r="I1270" i="1"/>
  <c r="J1270" i="1"/>
  <c r="K1270" i="1"/>
  <c r="I1271" i="1"/>
  <c r="J1271" i="1"/>
  <c r="K1271" i="1"/>
  <c r="I1272" i="1"/>
  <c r="J1272" i="1"/>
  <c r="K1272" i="1"/>
  <c r="I1273" i="1"/>
  <c r="J1273" i="1"/>
  <c r="K1273" i="1"/>
  <c r="I1274" i="1"/>
  <c r="J1274" i="1"/>
  <c r="K1274" i="1"/>
  <c r="I1275" i="1"/>
  <c r="J1275" i="1"/>
  <c r="K1275" i="1"/>
  <c r="I1276" i="1"/>
  <c r="J1276" i="1"/>
  <c r="K1276" i="1"/>
  <c r="I1277" i="1"/>
  <c r="J1277" i="1"/>
  <c r="K1277" i="1"/>
  <c r="I1278" i="1"/>
  <c r="J1278" i="1"/>
  <c r="K1278" i="1"/>
  <c r="I1279" i="1"/>
  <c r="J1279" i="1"/>
  <c r="K1279" i="1"/>
  <c r="I1280" i="1"/>
  <c r="J1280" i="1"/>
  <c r="K1280" i="1"/>
  <c r="I1281" i="1"/>
  <c r="J1281" i="1"/>
  <c r="K1281" i="1"/>
  <c r="I1282" i="1"/>
  <c r="J1282" i="1"/>
  <c r="K1282" i="1"/>
  <c r="I1283" i="1"/>
  <c r="J1283" i="1"/>
  <c r="K1283" i="1"/>
  <c r="I1284" i="1"/>
  <c r="J1284" i="1"/>
  <c r="K1284" i="1"/>
  <c r="I1285" i="1"/>
  <c r="J1285" i="1"/>
  <c r="K1285" i="1"/>
  <c r="I1286" i="1"/>
  <c r="J1286" i="1"/>
  <c r="K1286" i="1"/>
  <c r="I1287" i="1"/>
  <c r="J1287" i="1"/>
  <c r="K1287" i="1"/>
  <c r="I1288" i="1"/>
  <c r="J1288" i="1"/>
  <c r="K1288" i="1"/>
  <c r="I1289" i="1"/>
  <c r="J1289" i="1"/>
  <c r="K1289" i="1"/>
  <c r="I1290" i="1"/>
  <c r="J1290" i="1"/>
  <c r="K1290" i="1"/>
  <c r="I1291" i="1"/>
  <c r="J1291" i="1"/>
  <c r="K1291" i="1"/>
  <c r="I1292" i="1"/>
  <c r="J1292" i="1"/>
  <c r="K1292" i="1"/>
  <c r="I1293" i="1"/>
  <c r="J1293" i="1"/>
  <c r="K1293" i="1"/>
  <c r="I1294" i="1"/>
  <c r="J1294" i="1"/>
  <c r="K1294" i="1"/>
  <c r="I1295" i="1"/>
  <c r="J1295" i="1"/>
  <c r="K1295" i="1"/>
  <c r="I1296" i="1"/>
  <c r="J1296" i="1"/>
  <c r="K1296" i="1"/>
  <c r="I1297" i="1"/>
  <c r="J1297" i="1"/>
  <c r="K1297" i="1"/>
  <c r="I1298" i="1"/>
  <c r="J1298" i="1"/>
  <c r="K1298" i="1"/>
  <c r="I1299" i="1"/>
  <c r="J1299" i="1"/>
  <c r="K1299" i="1"/>
  <c r="I1300" i="1"/>
  <c r="J1300" i="1"/>
  <c r="K1300" i="1"/>
  <c r="I1301" i="1"/>
  <c r="J1301" i="1"/>
  <c r="K1301" i="1"/>
  <c r="I1302" i="1"/>
  <c r="J1302" i="1"/>
  <c r="K1302" i="1"/>
  <c r="I1303" i="1"/>
  <c r="J1303" i="1"/>
  <c r="K1303" i="1"/>
  <c r="I1304" i="1"/>
  <c r="J1304" i="1"/>
  <c r="K1304" i="1"/>
  <c r="I1305" i="1"/>
  <c r="J1305" i="1"/>
  <c r="K1305" i="1"/>
  <c r="I1306" i="1"/>
  <c r="J1306" i="1"/>
  <c r="K1306" i="1"/>
  <c r="I1307" i="1"/>
  <c r="J1307" i="1"/>
  <c r="K1307" i="1"/>
  <c r="I1308" i="1"/>
  <c r="J1308" i="1"/>
  <c r="K1308" i="1"/>
  <c r="I1309" i="1"/>
  <c r="J1309" i="1"/>
  <c r="K1309" i="1"/>
  <c r="I1310" i="1"/>
  <c r="J1310" i="1"/>
  <c r="K1310" i="1"/>
  <c r="I1311" i="1"/>
  <c r="J1311" i="1"/>
  <c r="K1311" i="1"/>
  <c r="I1312" i="1"/>
  <c r="J1312" i="1"/>
  <c r="K1312" i="1"/>
  <c r="I1313" i="1"/>
  <c r="J1313" i="1"/>
  <c r="K1313" i="1"/>
  <c r="I1314" i="1"/>
  <c r="J1314" i="1"/>
  <c r="K1314" i="1"/>
  <c r="I1315" i="1"/>
  <c r="J1315" i="1"/>
  <c r="K1315" i="1"/>
  <c r="I1316" i="1"/>
  <c r="J1316" i="1"/>
  <c r="K1316" i="1"/>
  <c r="I1317" i="1"/>
  <c r="J1317" i="1"/>
  <c r="K1317" i="1"/>
  <c r="I1318" i="1"/>
  <c r="J1318" i="1"/>
  <c r="K1318" i="1"/>
  <c r="I1319" i="1"/>
  <c r="J1319" i="1"/>
  <c r="K1319" i="1"/>
  <c r="I1320" i="1"/>
  <c r="J1320" i="1"/>
  <c r="K1320" i="1"/>
  <c r="I1321" i="1"/>
  <c r="J1321" i="1"/>
  <c r="K1321" i="1"/>
  <c r="I1322" i="1"/>
  <c r="J1322" i="1"/>
  <c r="K1322" i="1"/>
  <c r="I1323" i="1"/>
  <c r="J1323" i="1"/>
  <c r="K1323" i="1"/>
  <c r="I1324" i="1"/>
  <c r="J1324" i="1"/>
  <c r="K1324" i="1"/>
  <c r="I1325" i="1"/>
  <c r="J1325" i="1"/>
  <c r="K1325" i="1"/>
  <c r="I1326" i="1"/>
  <c r="J1326" i="1"/>
  <c r="K1326" i="1"/>
  <c r="I1327" i="1"/>
  <c r="J1327" i="1"/>
  <c r="K1327" i="1"/>
  <c r="I1328" i="1"/>
  <c r="J1328" i="1"/>
  <c r="K1328" i="1"/>
  <c r="I1329" i="1"/>
  <c r="J1329" i="1"/>
  <c r="K1329" i="1"/>
  <c r="I1330" i="1"/>
  <c r="J1330" i="1"/>
  <c r="K1330" i="1"/>
  <c r="I1331" i="1"/>
  <c r="J1331" i="1"/>
  <c r="K1331" i="1"/>
  <c r="I1332" i="1"/>
  <c r="J1332" i="1"/>
  <c r="K1332" i="1"/>
  <c r="I1333" i="1"/>
  <c r="J1333" i="1"/>
  <c r="K1333" i="1"/>
  <c r="I1334" i="1"/>
  <c r="J1334" i="1"/>
  <c r="K1334" i="1"/>
  <c r="I1335" i="1"/>
  <c r="J1335" i="1"/>
  <c r="K1335" i="1"/>
  <c r="I1336" i="1"/>
  <c r="J1336" i="1"/>
  <c r="K1336" i="1"/>
  <c r="I1337" i="1"/>
  <c r="J1337" i="1"/>
  <c r="K1337" i="1"/>
  <c r="I1338" i="1"/>
  <c r="J1338" i="1"/>
  <c r="K1338" i="1"/>
  <c r="I1339" i="1"/>
  <c r="J1339" i="1"/>
  <c r="K1339" i="1"/>
  <c r="I1340" i="1"/>
  <c r="J1340" i="1"/>
  <c r="K1340" i="1"/>
  <c r="I1341" i="1"/>
  <c r="J1341" i="1"/>
  <c r="K1341" i="1"/>
  <c r="I1342" i="1"/>
  <c r="J1342" i="1"/>
  <c r="K1342" i="1"/>
  <c r="I1343" i="1"/>
  <c r="J1343" i="1"/>
  <c r="K1343" i="1"/>
  <c r="I1344" i="1"/>
  <c r="J1344" i="1"/>
  <c r="K1344" i="1"/>
  <c r="I1345" i="1"/>
  <c r="J1345" i="1"/>
  <c r="K1345" i="1"/>
  <c r="I1346" i="1"/>
  <c r="J1346" i="1"/>
  <c r="K1346" i="1"/>
  <c r="I1347" i="1"/>
  <c r="J1347" i="1"/>
  <c r="K1347" i="1"/>
  <c r="I1348" i="1"/>
  <c r="J1348" i="1"/>
  <c r="K1348" i="1"/>
  <c r="I1349" i="1"/>
  <c r="J1349" i="1"/>
  <c r="K1349" i="1"/>
  <c r="I1350" i="1"/>
  <c r="J1350" i="1"/>
  <c r="K1350" i="1"/>
  <c r="I1351" i="1"/>
  <c r="J1351" i="1"/>
  <c r="K1351" i="1"/>
  <c r="I1352" i="1"/>
  <c r="J1352" i="1"/>
  <c r="K1352" i="1"/>
  <c r="I1353" i="1"/>
  <c r="J1353" i="1"/>
  <c r="K1353" i="1"/>
  <c r="I1354" i="1"/>
  <c r="J1354" i="1"/>
  <c r="K1354" i="1"/>
  <c r="I1355" i="1"/>
  <c r="J1355" i="1"/>
  <c r="K1355" i="1"/>
  <c r="I1356" i="1"/>
  <c r="J1356" i="1"/>
  <c r="K1356" i="1"/>
  <c r="I1357" i="1"/>
  <c r="J1357" i="1"/>
  <c r="K1357" i="1"/>
  <c r="I1358" i="1"/>
  <c r="J1358" i="1"/>
  <c r="K1358" i="1"/>
  <c r="I1359" i="1"/>
  <c r="J1359" i="1"/>
  <c r="K1359" i="1"/>
  <c r="I1360" i="1"/>
  <c r="J1360" i="1"/>
  <c r="K1360" i="1"/>
  <c r="I1361" i="1"/>
  <c r="J1361" i="1"/>
  <c r="K1361" i="1"/>
  <c r="I1362" i="1"/>
  <c r="J1362" i="1"/>
  <c r="K1362" i="1"/>
  <c r="I1363" i="1"/>
  <c r="J1363" i="1"/>
  <c r="K1363" i="1"/>
  <c r="I1364" i="1"/>
  <c r="J1364" i="1"/>
  <c r="K1364" i="1"/>
  <c r="I1365" i="1"/>
  <c r="J1365" i="1"/>
  <c r="K1365" i="1"/>
  <c r="I1366" i="1"/>
  <c r="J1366" i="1"/>
  <c r="K1366" i="1"/>
  <c r="I1367" i="1"/>
  <c r="J1367" i="1"/>
  <c r="K1367" i="1"/>
  <c r="I1368" i="1"/>
  <c r="J1368" i="1"/>
  <c r="K1368" i="1"/>
  <c r="I1369" i="1"/>
  <c r="J1369" i="1"/>
  <c r="K1369" i="1"/>
  <c r="I1370" i="1"/>
  <c r="J1370" i="1"/>
  <c r="K1370" i="1"/>
  <c r="I1371" i="1"/>
  <c r="J1371" i="1"/>
  <c r="K1371" i="1"/>
  <c r="I1372" i="1"/>
  <c r="J1372" i="1"/>
  <c r="K1372" i="1"/>
  <c r="I1373" i="1"/>
  <c r="J1373" i="1"/>
  <c r="K1373" i="1"/>
  <c r="I1374" i="1"/>
  <c r="J1374" i="1"/>
  <c r="K1374" i="1"/>
  <c r="I1375" i="1"/>
  <c r="J1375" i="1"/>
  <c r="K1375" i="1"/>
  <c r="I1376" i="1"/>
  <c r="J1376" i="1"/>
  <c r="K1376" i="1"/>
  <c r="I1377" i="1"/>
  <c r="J1377" i="1"/>
  <c r="K1377" i="1"/>
  <c r="I1378" i="1"/>
  <c r="J1378" i="1"/>
  <c r="K1378" i="1"/>
  <c r="I1379" i="1"/>
  <c r="J1379" i="1"/>
  <c r="K1379" i="1"/>
  <c r="I1380" i="1"/>
  <c r="J1380" i="1"/>
  <c r="K1380" i="1"/>
  <c r="I1381" i="1"/>
  <c r="J1381" i="1"/>
  <c r="K1381" i="1"/>
  <c r="I1382" i="1"/>
  <c r="J1382" i="1"/>
  <c r="K1382" i="1"/>
  <c r="I1383" i="1"/>
  <c r="J1383" i="1"/>
  <c r="K1383" i="1"/>
  <c r="I1384" i="1"/>
  <c r="J1384" i="1"/>
  <c r="K1384" i="1"/>
  <c r="I1385" i="1"/>
  <c r="J1385" i="1"/>
  <c r="K1385" i="1"/>
  <c r="I1386" i="1"/>
  <c r="J1386" i="1"/>
  <c r="K1386" i="1"/>
  <c r="I1387" i="1"/>
  <c r="J1387" i="1"/>
  <c r="K1387" i="1"/>
  <c r="I1388" i="1"/>
  <c r="J1388" i="1"/>
  <c r="K1388" i="1"/>
  <c r="I1389" i="1"/>
  <c r="J1389" i="1"/>
  <c r="K1389" i="1"/>
  <c r="I1390" i="1"/>
  <c r="J1390" i="1"/>
  <c r="K1390" i="1"/>
  <c r="I1391" i="1"/>
  <c r="J1391" i="1"/>
  <c r="K1391" i="1"/>
  <c r="I1392" i="1"/>
  <c r="J1392" i="1"/>
  <c r="K1392" i="1"/>
  <c r="I1393" i="1"/>
  <c r="J1393" i="1"/>
  <c r="K1393" i="1"/>
  <c r="I1394" i="1"/>
  <c r="J1394" i="1"/>
  <c r="K1394" i="1"/>
  <c r="I1395" i="1"/>
  <c r="J1395" i="1"/>
  <c r="K1395" i="1"/>
  <c r="I1396" i="1"/>
  <c r="J1396" i="1"/>
  <c r="K1396" i="1"/>
  <c r="I1397" i="1"/>
  <c r="J1397" i="1"/>
  <c r="K1397" i="1"/>
  <c r="I1398" i="1"/>
  <c r="J1398" i="1"/>
  <c r="K1398" i="1"/>
  <c r="I1399" i="1"/>
  <c r="J1399" i="1"/>
  <c r="K1399" i="1"/>
  <c r="I1400" i="1"/>
  <c r="J1400" i="1"/>
  <c r="K1400" i="1"/>
  <c r="I1401" i="1"/>
  <c r="J1401" i="1"/>
  <c r="K1401" i="1"/>
  <c r="I1402" i="1"/>
  <c r="J1402" i="1"/>
  <c r="K1402" i="1"/>
  <c r="I1403" i="1"/>
  <c r="J1403" i="1"/>
  <c r="K1403" i="1"/>
  <c r="I1404" i="1"/>
  <c r="J1404" i="1"/>
  <c r="K1404" i="1"/>
  <c r="I1405" i="1"/>
  <c r="J1405" i="1"/>
  <c r="K1405" i="1"/>
  <c r="I1406" i="1"/>
  <c r="J1406" i="1"/>
  <c r="K1406" i="1"/>
  <c r="I1407" i="1"/>
  <c r="J1407" i="1"/>
  <c r="K1407" i="1"/>
  <c r="I1408" i="1"/>
  <c r="J1408" i="1"/>
  <c r="K1408" i="1"/>
  <c r="I1409" i="1"/>
  <c r="J1409" i="1"/>
  <c r="K1409" i="1"/>
  <c r="I1410" i="1"/>
  <c r="J1410" i="1"/>
  <c r="K1410" i="1"/>
  <c r="I1411" i="1"/>
  <c r="J1411" i="1"/>
  <c r="K1411" i="1"/>
  <c r="I1412" i="1"/>
  <c r="J1412" i="1"/>
  <c r="K1412" i="1"/>
  <c r="I1413" i="1"/>
  <c r="J1413" i="1"/>
  <c r="K1413" i="1"/>
  <c r="I1414" i="1"/>
  <c r="J1414" i="1"/>
  <c r="K1414" i="1"/>
  <c r="I1415" i="1"/>
  <c r="J1415" i="1"/>
  <c r="K1415" i="1"/>
  <c r="I1416" i="1"/>
  <c r="J1416" i="1"/>
  <c r="K1416" i="1"/>
  <c r="I1417" i="1"/>
  <c r="J1417" i="1"/>
  <c r="K1417" i="1"/>
  <c r="I1418" i="1"/>
  <c r="J1418" i="1"/>
  <c r="K1418" i="1"/>
  <c r="I1419" i="1"/>
  <c r="J1419" i="1"/>
  <c r="K1419" i="1"/>
  <c r="I1420" i="1"/>
  <c r="J1420" i="1"/>
  <c r="K1420" i="1"/>
  <c r="I1421" i="1"/>
  <c r="J1421" i="1"/>
  <c r="K1421" i="1"/>
  <c r="I1422" i="1"/>
  <c r="J1422" i="1"/>
  <c r="K1422" i="1"/>
  <c r="I1423" i="1"/>
  <c r="J1423" i="1"/>
  <c r="K1423" i="1"/>
  <c r="I1424" i="1"/>
  <c r="J1424" i="1"/>
  <c r="K1424" i="1"/>
  <c r="I1425" i="1"/>
  <c r="J1425" i="1"/>
  <c r="K1425" i="1"/>
  <c r="I1426" i="1"/>
  <c r="J1426" i="1"/>
  <c r="K1426" i="1"/>
  <c r="I1427" i="1"/>
  <c r="J1427" i="1"/>
  <c r="K1427" i="1"/>
  <c r="I1428" i="1"/>
  <c r="J1428" i="1"/>
  <c r="K1428" i="1"/>
  <c r="I1429" i="1"/>
  <c r="J1429" i="1"/>
  <c r="K1429" i="1"/>
  <c r="I1430" i="1"/>
  <c r="J1430" i="1"/>
  <c r="K1430" i="1"/>
  <c r="I1431" i="1"/>
  <c r="J1431" i="1"/>
  <c r="K1431" i="1"/>
  <c r="I1432" i="1"/>
  <c r="J1432" i="1"/>
  <c r="K1432" i="1"/>
  <c r="I1433" i="1"/>
  <c r="J1433" i="1"/>
  <c r="K1433" i="1"/>
  <c r="I1434" i="1"/>
  <c r="J1434" i="1"/>
  <c r="K1434" i="1"/>
  <c r="I1435" i="1"/>
  <c r="J1435" i="1"/>
  <c r="K1435" i="1"/>
  <c r="I1436" i="1"/>
  <c r="J1436" i="1"/>
  <c r="K1436" i="1"/>
  <c r="I1437" i="1"/>
  <c r="J1437" i="1"/>
  <c r="K1437" i="1"/>
  <c r="I1438" i="1"/>
  <c r="J1438" i="1"/>
  <c r="K1438" i="1"/>
  <c r="I1439" i="1"/>
  <c r="J1439" i="1"/>
  <c r="K1439" i="1"/>
  <c r="I1440" i="1"/>
  <c r="J1440" i="1"/>
  <c r="K1440" i="1"/>
  <c r="I1441" i="1"/>
  <c r="J1441" i="1"/>
  <c r="K1441" i="1"/>
  <c r="I1442" i="1"/>
  <c r="J1442" i="1"/>
  <c r="K1442" i="1"/>
  <c r="I1443" i="1"/>
  <c r="J1443" i="1"/>
  <c r="K1443" i="1"/>
  <c r="I1444" i="1"/>
  <c r="J1444" i="1"/>
  <c r="K1444" i="1"/>
  <c r="I1445" i="1"/>
  <c r="J1445" i="1"/>
  <c r="K1445" i="1"/>
  <c r="I1446" i="1"/>
  <c r="J1446" i="1"/>
  <c r="K1446" i="1"/>
  <c r="I1447" i="1"/>
  <c r="J1447" i="1"/>
  <c r="K1447" i="1"/>
  <c r="I1448" i="1"/>
  <c r="J1448" i="1"/>
  <c r="K1448" i="1"/>
  <c r="I1449" i="1"/>
  <c r="J1449" i="1"/>
  <c r="K1449" i="1"/>
  <c r="I1450" i="1"/>
  <c r="J1450" i="1"/>
  <c r="K1450" i="1"/>
  <c r="I1451" i="1"/>
  <c r="J1451" i="1"/>
  <c r="K1451" i="1"/>
  <c r="I1452" i="1"/>
  <c r="J1452" i="1"/>
  <c r="K1452" i="1"/>
  <c r="I1453" i="1"/>
  <c r="J1453" i="1"/>
  <c r="K1453" i="1"/>
  <c r="I1454" i="1"/>
  <c r="J1454" i="1"/>
  <c r="K1454" i="1"/>
  <c r="I1455" i="1"/>
  <c r="J1455" i="1"/>
  <c r="K1455" i="1"/>
  <c r="I1456" i="1"/>
  <c r="J1456" i="1"/>
  <c r="K1456" i="1"/>
  <c r="I1457" i="1"/>
  <c r="J1457" i="1"/>
  <c r="K1457" i="1"/>
  <c r="I1458" i="1"/>
  <c r="J1458" i="1"/>
  <c r="K1458" i="1"/>
  <c r="I1459" i="1"/>
  <c r="J1459" i="1"/>
  <c r="K1459" i="1"/>
  <c r="I1460" i="1"/>
  <c r="J1460" i="1"/>
  <c r="K1460" i="1"/>
  <c r="I1461" i="1"/>
  <c r="J1461" i="1"/>
  <c r="K1461" i="1"/>
  <c r="I1462" i="1"/>
  <c r="J1462" i="1"/>
  <c r="K1462" i="1"/>
  <c r="I1463" i="1"/>
  <c r="J1463" i="1"/>
  <c r="K1463" i="1"/>
  <c r="I1464" i="1"/>
  <c r="J1464" i="1"/>
  <c r="K1464" i="1"/>
  <c r="I1465" i="1"/>
  <c r="J1465" i="1"/>
  <c r="K1465" i="1"/>
  <c r="I1466" i="1"/>
  <c r="J1466" i="1"/>
  <c r="K1466" i="1"/>
  <c r="I1467" i="1"/>
  <c r="J1467" i="1"/>
  <c r="K1467" i="1"/>
  <c r="I1468" i="1"/>
  <c r="J1468" i="1"/>
  <c r="K1468" i="1"/>
  <c r="I1469" i="1"/>
  <c r="J1469" i="1"/>
  <c r="K1469" i="1"/>
  <c r="I1470" i="1"/>
  <c r="J1470" i="1"/>
  <c r="K1470" i="1"/>
  <c r="I1471" i="1"/>
  <c r="J1471" i="1"/>
  <c r="K1471" i="1"/>
  <c r="I1472" i="1"/>
  <c r="J1472" i="1"/>
  <c r="K1472" i="1"/>
  <c r="I1473" i="1"/>
  <c r="J1473" i="1"/>
  <c r="K1473" i="1"/>
  <c r="I1474" i="1"/>
  <c r="J1474" i="1"/>
  <c r="K1474" i="1"/>
  <c r="I1475" i="1"/>
  <c r="J1475" i="1"/>
  <c r="K1475" i="1"/>
  <c r="I1476" i="1"/>
  <c r="J1476" i="1"/>
  <c r="K1476" i="1"/>
  <c r="I1477" i="1"/>
  <c r="J1477" i="1"/>
  <c r="K1477" i="1"/>
  <c r="I1478" i="1"/>
  <c r="J1478" i="1"/>
  <c r="K1478" i="1"/>
  <c r="I1479" i="1"/>
  <c r="J1479" i="1"/>
  <c r="K1479" i="1"/>
  <c r="I1480" i="1"/>
  <c r="J1480" i="1"/>
  <c r="K1480" i="1"/>
  <c r="I1481" i="1"/>
  <c r="J1481" i="1"/>
  <c r="K1481" i="1"/>
  <c r="I1482" i="1"/>
  <c r="J1482" i="1"/>
  <c r="K1482" i="1"/>
  <c r="I1483" i="1"/>
  <c r="J1483" i="1"/>
  <c r="K1483" i="1"/>
  <c r="I1484" i="1"/>
  <c r="J1484" i="1"/>
  <c r="K1484" i="1"/>
  <c r="I1485" i="1"/>
  <c r="J1485" i="1"/>
  <c r="K1485" i="1"/>
  <c r="I1486" i="1"/>
  <c r="J1486" i="1"/>
  <c r="K1486" i="1"/>
  <c r="I1487" i="1"/>
  <c r="J1487" i="1"/>
  <c r="K1487" i="1"/>
  <c r="I1488" i="1"/>
  <c r="J1488" i="1"/>
  <c r="K1488" i="1"/>
  <c r="I1489" i="1"/>
  <c r="J1489" i="1"/>
  <c r="K1489" i="1"/>
  <c r="I1490" i="1"/>
  <c r="J1490" i="1"/>
  <c r="K1490" i="1"/>
  <c r="I1491" i="1"/>
  <c r="J1491" i="1"/>
  <c r="K1491" i="1"/>
  <c r="I1492" i="1"/>
  <c r="J1492" i="1"/>
  <c r="K1492" i="1"/>
  <c r="I1493" i="1"/>
  <c r="J1493" i="1"/>
  <c r="K1493" i="1"/>
  <c r="I1494" i="1"/>
  <c r="J1494" i="1"/>
  <c r="K1494" i="1"/>
  <c r="I1495" i="1"/>
  <c r="J1495" i="1"/>
  <c r="K1495" i="1"/>
  <c r="I1496" i="1"/>
  <c r="J1496" i="1"/>
  <c r="K1496" i="1"/>
  <c r="I1497" i="1"/>
  <c r="J1497" i="1"/>
  <c r="K1497" i="1"/>
  <c r="I1498" i="1"/>
  <c r="J1498" i="1"/>
  <c r="K1498" i="1"/>
  <c r="I1499" i="1"/>
  <c r="J1499" i="1"/>
  <c r="K1499" i="1"/>
  <c r="I1500" i="1"/>
  <c r="J1500" i="1"/>
  <c r="K1500" i="1"/>
  <c r="I1501" i="1"/>
  <c r="J1501" i="1"/>
  <c r="K1501" i="1"/>
  <c r="I1502" i="1"/>
  <c r="J1502" i="1"/>
  <c r="K1502" i="1"/>
  <c r="I1503" i="1"/>
  <c r="J1503" i="1"/>
  <c r="K1503" i="1"/>
  <c r="I1504" i="1"/>
  <c r="J1504" i="1"/>
  <c r="K1504" i="1"/>
  <c r="I1505" i="1"/>
  <c r="J1505" i="1"/>
  <c r="K1505" i="1"/>
  <c r="I1506" i="1"/>
  <c r="J1506" i="1"/>
  <c r="K1506" i="1"/>
  <c r="I1507" i="1"/>
  <c r="J1507" i="1"/>
  <c r="K1507" i="1"/>
  <c r="I1508" i="1"/>
  <c r="J1508" i="1"/>
  <c r="K1508" i="1"/>
  <c r="I1509" i="1"/>
  <c r="J1509" i="1"/>
  <c r="K1509" i="1"/>
  <c r="I1510" i="1"/>
  <c r="J1510" i="1"/>
  <c r="K1510" i="1"/>
  <c r="I1511" i="1"/>
  <c r="J1511" i="1"/>
  <c r="K1511" i="1"/>
  <c r="I1512" i="1"/>
  <c r="J1512" i="1"/>
  <c r="K1512" i="1"/>
  <c r="I1513" i="1"/>
  <c r="J1513" i="1"/>
  <c r="K1513" i="1"/>
  <c r="I1514" i="1"/>
  <c r="J1514" i="1"/>
  <c r="K1514" i="1"/>
  <c r="I1515" i="1"/>
  <c r="J1515" i="1"/>
  <c r="K1515" i="1"/>
  <c r="I1516" i="1"/>
  <c r="J1516" i="1"/>
  <c r="K1516" i="1"/>
  <c r="I1517" i="1"/>
  <c r="J1517" i="1"/>
  <c r="K1517" i="1"/>
  <c r="I1518" i="1"/>
  <c r="J1518" i="1"/>
  <c r="K1518" i="1"/>
  <c r="I1519" i="1"/>
  <c r="J1519" i="1"/>
  <c r="K1519" i="1"/>
  <c r="I1520" i="1"/>
  <c r="J1520" i="1"/>
  <c r="K1520" i="1"/>
  <c r="I1521" i="1"/>
  <c r="J1521" i="1"/>
  <c r="K1521" i="1"/>
  <c r="I1522" i="1"/>
  <c r="J1522" i="1"/>
  <c r="K1522" i="1"/>
  <c r="I1523" i="1"/>
  <c r="J1523" i="1"/>
  <c r="K1523" i="1"/>
  <c r="I1524" i="1"/>
  <c r="J1524" i="1"/>
  <c r="K1524" i="1"/>
  <c r="I1525" i="1"/>
  <c r="J1525" i="1"/>
  <c r="K1525" i="1"/>
  <c r="I1526" i="1"/>
  <c r="J1526" i="1"/>
  <c r="K1526" i="1"/>
  <c r="I1527" i="1"/>
  <c r="J1527" i="1"/>
  <c r="K1527" i="1"/>
  <c r="I1528" i="1"/>
  <c r="J1528" i="1"/>
  <c r="K1528" i="1"/>
  <c r="I1529" i="1"/>
  <c r="J1529" i="1"/>
  <c r="K1529" i="1"/>
  <c r="I1530" i="1"/>
  <c r="J1530" i="1"/>
  <c r="K1530" i="1"/>
  <c r="I1531" i="1"/>
  <c r="J1531" i="1"/>
  <c r="K1531" i="1"/>
  <c r="I1532" i="1"/>
  <c r="J1532" i="1"/>
  <c r="K1532" i="1"/>
  <c r="I1533" i="1"/>
  <c r="J1533" i="1"/>
  <c r="K1533" i="1"/>
  <c r="I1534" i="1"/>
  <c r="J1534" i="1"/>
  <c r="K1534" i="1"/>
  <c r="I1535" i="1"/>
  <c r="J1535" i="1"/>
  <c r="K1535" i="1"/>
  <c r="I1536" i="1"/>
  <c r="J1536" i="1"/>
  <c r="K1536" i="1"/>
  <c r="I1537" i="1"/>
  <c r="J1537" i="1"/>
  <c r="K1537" i="1"/>
  <c r="I1538" i="1"/>
  <c r="J1538" i="1"/>
  <c r="K1538" i="1"/>
  <c r="I1539" i="1"/>
  <c r="J1539" i="1"/>
  <c r="K1539" i="1"/>
  <c r="I1540" i="1"/>
  <c r="J1540" i="1"/>
  <c r="K1540" i="1"/>
  <c r="I1541" i="1"/>
  <c r="J1541" i="1"/>
  <c r="K1541" i="1"/>
  <c r="I1542" i="1"/>
  <c r="J1542" i="1"/>
  <c r="K1542" i="1"/>
  <c r="I1543" i="1"/>
  <c r="J1543" i="1"/>
  <c r="K1543" i="1"/>
  <c r="I1544" i="1"/>
  <c r="J1544" i="1"/>
  <c r="K1544" i="1"/>
  <c r="I1545" i="1"/>
  <c r="J1545" i="1"/>
  <c r="K1545" i="1"/>
  <c r="I1546" i="1"/>
  <c r="J1546" i="1"/>
  <c r="K1546" i="1"/>
  <c r="I1547" i="1"/>
  <c r="J1547" i="1"/>
  <c r="K1547" i="1"/>
  <c r="I1548" i="1"/>
  <c r="J1548" i="1"/>
  <c r="K1548" i="1"/>
  <c r="I1549" i="1"/>
  <c r="J1549" i="1"/>
  <c r="K1549" i="1"/>
  <c r="I1550" i="1"/>
  <c r="J1550" i="1"/>
  <c r="K1550" i="1"/>
  <c r="I1551" i="1"/>
  <c r="J1551" i="1"/>
  <c r="K1551" i="1"/>
  <c r="I1552" i="1"/>
  <c r="J1552" i="1"/>
  <c r="K1552" i="1"/>
  <c r="I1553" i="1"/>
  <c r="J1553" i="1"/>
  <c r="K1553" i="1"/>
  <c r="I1554" i="1"/>
  <c r="J1554" i="1"/>
  <c r="K1554" i="1"/>
  <c r="I1555" i="1"/>
  <c r="J1555" i="1"/>
  <c r="K1555" i="1"/>
  <c r="I1556" i="1"/>
  <c r="J1556" i="1"/>
  <c r="K1556" i="1"/>
  <c r="I1557" i="1"/>
  <c r="J1557" i="1"/>
  <c r="K1557" i="1"/>
  <c r="I1558" i="1"/>
  <c r="J1558" i="1"/>
  <c r="K1558" i="1"/>
  <c r="I1559" i="1"/>
  <c r="J1559" i="1"/>
  <c r="K1559" i="1"/>
  <c r="I1560" i="1"/>
  <c r="J1560" i="1"/>
  <c r="K1560" i="1"/>
  <c r="I1561" i="1"/>
  <c r="J1561" i="1"/>
  <c r="K1561" i="1"/>
  <c r="I1562" i="1"/>
  <c r="J1562" i="1"/>
  <c r="K1562" i="1"/>
  <c r="I1563" i="1"/>
  <c r="J1563" i="1"/>
  <c r="K1563" i="1"/>
  <c r="I1564" i="1"/>
  <c r="J1564" i="1"/>
  <c r="K1564" i="1"/>
  <c r="I1565" i="1"/>
  <c r="J1565" i="1"/>
  <c r="K1565" i="1"/>
  <c r="I1566" i="1"/>
  <c r="J1566" i="1"/>
  <c r="K1566" i="1"/>
  <c r="I1567" i="1"/>
  <c r="J1567" i="1"/>
  <c r="K1567" i="1"/>
  <c r="I1568" i="1"/>
  <c r="J1568" i="1"/>
  <c r="K1568" i="1"/>
  <c r="I1569" i="1"/>
  <c r="J1569" i="1"/>
  <c r="K1569" i="1"/>
  <c r="I1570" i="1"/>
  <c r="J1570" i="1"/>
  <c r="K1570" i="1"/>
  <c r="I1571" i="1"/>
  <c r="J1571" i="1"/>
  <c r="K1571" i="1"/>
  <c r="I1572" i="1"/>
  <c r="J1572" i="1"/>
  <c r="K1572" i="1"/>
  <c r="I1573" i="1"/>
  <c r="J1573" i="1"/>
  <c r="K1573" i="1"/>
  <c r="I1574" i="1"/>
  <c r="J1574" i="1"/>
  <c r="K1574" i="1"/>
  <c r="I1575" i="1"/>
  <c r="J1575" i="1"/>
  <c r="K1575" i="1"/>
  <c r="I1576" i="1"/>
  <c r="J1576" i="1"/>
  <c r="K1576" i="1"/>
  <c r="I1577" i="1"/>
  <c r="J1577" i="1"/>
  <c r="K1577" i="1"/>
  <c r="I1578" i="1"/>
  <c r="J1578" i="1"/>
  <c r="K1578" i="1"/>
  <c r="I1579" i="1"/>
  <c r="J1579" i="1"/>
  <c r="K1579" i="1"/>
  <c r="I1580" i="1"/>
  <c r="J1580" i="1"/>
  <c r="K1580" i="1"/>
  <c r="I1581" i="1"/>
  <c r="J1581" i="1"/>
  <c r="K1581" i="1"/>
  <c r="I1582" i="1"/>
  <c r="J1582" i="1"/>
  <c r="K1582" i="1"/>
  <c r="I1583" i="1"/>
  <c r="J1583" i="1"/>
  <c r="K1583" i="1"/>
  <c r="I1584" i="1"/>
  <c r="J1584" i="1"/>
  <c r="K1584" i="1"/>
  <c r="I1585" i="1"/>
  <c r="J1585" i="1"/>
  <c r="K1585" i="1"/>
  <c r="I1586" i="1"/>
  <c r="J1586" i="1"/>
  <c r="K1586" i="1"/>
  <c r="I1587" i="1"/>
  <c r="J1587" i="1"/>
  <c r="K1587" i="1"/>
  <c r="I1588" i="1"/>
  <c r="J1588" i="1"/>
  <c r="K1588" i="1"/>
  <c r="I1589" i="1"/>
  <c r="J1589" i="1"/>
  <c r="K1589" i="1"/>
  <c r="I1590" i="1"/>
  <c r="J1590" i="1"/>
  <c r="K1590" i="1"/>
  <c r="I1591" i="1"/>
  <c r="J1591" i="1"/>
  <c r="K1591" i="1"/>
  <c r="I1592" i="1"/>
  <c r="J1592" i="1"/>
  <c r="K1592" i="1"/>
  <c r="I1593" i="1"/>
  <c r="J1593" i="1"/>
  <c r="K1593" i="1"/>
  <c r="I1594" i="1"/>
  <c r="J1594" i="1"/>
  <c r="K1594" i="1"/>
  <c r="I1595" i="1"/>
  <c r="J1595" i="1"/>
  <c r="K1595" i="1"/>
  <c r="I1596" i="1"/>
  <c r="J1596" i="1"/>
  <c r="K1596" i="1"/>
  <c r="I1597" i="1"/>
  <c r="J1597" i="1"/>
  <c r="K1597" i="1"/>
  <c r="I1598" i="1"/>
  <c r="J1598" i="1"/>
  <c r="K1598" i="1"/>
  <c r="I1599" i="1"/>
  <c r="J1599" i="1"/>
  <c r="K1599" i="1"/>
  <c r="I1600" i="1"/>
  <c r="J1600" i="1"/>
  <c r="K1600" i="1"/>
  <c r="I1601" i="1"/>
  <c r="J1601" i="1"/>
  <c r="K1601" i="1"/>
  <c r="I1602" i="1"/>
  <c r="J1602" i="1"/>
  <c r="K1602" i="1"/>
  <c r="I1603" i="1"/>
  <c r="J1603" i="1"/>
  <c r="K1603" i="1"/>
  <c r="I1604" i="1"/>
  <c r="J1604" i="1"/>
  <c r="K1604" i="1"/>
  <c r="I1605" i="1"/>
  <c r="J1605" i="1"/>
  <c r="K1605" i="1"/>
  <c r="I1606" i="1"/>
  <c r="J1606" i="1"/>
  <c r="K1606" i="1"/>
  <c r="I1607" i="1"/>
  <c r="J1607" i="1"/>
  <c r="K1607" i="1"/>
  <c r="I1608" i="1"/>
  <c r="J1608" i="1"/>
  <c r="K1608" i="1"/>
  <c r="I1609" i="1"/>
  <c r="J1609" i="1"/>
  <c r="K1609" i="1"/>
  <c r="I1610" i="1"/>
  <c r="J1610" i="1"/>
  <c r="K1610" i="1"/>
  <c r="I1611" i="1"/>
  <c r="J1611" i="1"/>
  <c r="K1611" i="1"/>
  <c r="I1612" i="1"/>
  <c r="J1612" i="1"/>
  <c r="K1612" i="1"/>
  <c r="I1613" i="1"/>
  <c r="J1613" i="1"/>
  <c r="K1613" i="1"/>
  <c r="I1614" i="1"/>
  <c r="J1614" i="1"/>
  <c r="K1614" i="1"/>
  <c r="I1615" i="1"/>
  <c r="J1615" i="1"/>
  <c r="K1615" i="1"/>
  <c r="I1616" i="1"/>
  <c r="J1616" i="1"/>
  <c r="K1616" i="1"/>
  <c r="I1617" i="1"/>
  <c r="J1617" i="1"/>
  <c r="K1617" i="1"/>
  <c r="I1618" i="1"/>
  <c r="J1618" i="1"/>
  <c r="K1618" i="1"/>
  <c r="I1619" i="1"/>
  <c r="J1619" i="1"/>
  <c r="K1619" i="1"/>
  <c r="I1620" i="1"/>
  <c r="J1620" i="1"/>
  <c r="K1620" i="1"/>
  <c r="I1621" i="1"/>
  <c r="J1621" i="1"/>
  <c r="K1621" i="1"/>
  <c r="I1622" i="1"/>
  <c r="J1622" i="1"/>
  <c r="K1622" i="1"/>
  <c r="I1623" i="1"/>
  <c r="J1623" i="1"/>
  <c r="K1623" i="1"/>
  <c r="I1624" i="1"/>
  <c r="J1624" i="1"/>
  <c r="K1624" i="1"/>
  <c r="I1625" i="1"/>
  <c r="J1625" i="1"/>
  <c r="K1625" i="1"/>
  <c r="I1626" i="1"/>
  <c r="J1626" i="1"/>
  <c r="K1626" i="1"/>
  <c r="I1627" i="1"/>
  <c r="J1627" i="1"/>
  <c r="K1627" i="1"/>
  <c r="I1628" i="1"/>
  <c r="J1628" i="1"/>
  <c r="K1628" i="1"/>
  <c r="I1629" i="1"/>
  <c r="J1629" i="1"/>
  <c r="K1629" i="1"/>
  <c r="I1630" i="1"/>
  <c r="J1630" i="1"/>
  <c r="K1630" i="1"/>
  <c r="I1631" i="1"/>
  <c r="J1631" i="1"/>
  <c r="K1631" i="1"/>
  <c r="I1632" i="1"/>
  <c r="J1632" i="1"/>
  <c r="K1632" i="1"/>
  <c r="I1633" i="1"/>
  <c r="J1633" i="1"/>
  <c r="K1633" i="1"/>
  <c r="I1634" i="1"/>
  <c r="J1634" i="1"/>
  <c r="K1634" i="1"/>
  <c r="I1635" i="1"/>
  <c r="J1635" i="1"/>
  <c r="K1635" i="1"/>
  <c r="I1636" i="1"/>
  <c r="J1636" i="1"/>
  <c r="K1636" i="1"/>
  <c r="I1637" i="1"/>
  <c r="J1637" i="1"/>
  <c r="K1637" i="1"/>
  <c r="I1638" i="1"/>
  <c r="J1638" i="1"/>
  <c r="K1638" i="1"/>
  <c r="I1639" i="1"/>
  <c r="J1639" i="1"/>
  <c r="K1639" i="1"/>
  <c r="I1640" i="1"/>
  <c r="J1640" i="1"/>
  <c r="K1640" i="1"/>
  <c r="I1641" i="1"/>
  <c r="J1641" i="1"/>
  <c r="K1641" i="1"/>
  <c r="I1642" i="1"/>
  <c r="J1642" i="1"/>
  <c r="K1642" i="1"/>
  <c r="I1643" i="1"/>
  <c r="J1643" i="1"/>
  <c r="K1643" i="1"/>
  <c r="I1644" i="1"/>
  <c r="J1644" i="1"/>
  <c r="K1644" i="1"/>
  <c r="I1645" i="1"/>
  <c r="J1645" i="1"/>
  <c r="K1645" i="1"/>
  <c r="I1646" i="1"/>
  <c r="J1646" i="1"/>
  <c r="K1646" i="1"/>
  <c r="I1647" i="1"/>
  <c r="J1647" i="1"/>
  <c r="K1647" i="1"/>
  <c r="I1648" i="1"/>
  <c r="J1648" i="1"/>
  <c r="K1648" i="1"/>
  <c r="I1649" i="1"/>
  <c r="J1649" i="1"/>
  <c r="K1649" i="1"/>
  <c r="I1650" i="1"/>
  <c r="J1650" i="1"/>
  <c r="K1650" i="1"/>
  <c r="I1651" i="1"/>
  <c r="J1651" i="1"/>
  <c r="K1651" i="1"/>
  <c r="I1652" i="1"/>
  <c r="J1652" i="1"/>
  <c r="K1652" i="1"/>
  <c r="I1653" i="1"/>
  <c r="J1653" i="1"/>
  <c r="K1653" i="1"/>
  <c r="I1654" i="1"/>
  <c r="J1654" i="1"/>
  <c r="K1654" i="1"/>
  <c r="I1655" i="1"/>
  <c r="J1655" i="1"/>
  <c r="K1655" i="1"/>
  <c r="I1656" i="1"/>
  <c r="J1656" i="1"/>
  <c r="K1656" i="1"/>
  <c r="I1657" i="1"/>
  <c r="J1657" i="1"/>
  <c r="K1657" i="1"/>
  <c r="I1658" i="1"/>
  <c r="J1658" i="1"/>
  <c r="K1658" i="1"/>
  <c r="I1659" i="1"/>
  <c r="J1659" i="1"/>
  <c r="K1659" i="1"/>
  <c r="I1660" i="1"/>
  <c r="J1660" i="1"/>
  <c r="K1660" i="1"/>
  <c r="I1661" i="1"/>
  <c r="J1661" i="1"/>
  <c r="K1661" i="1"/>
  <c r="I1662" i="1"/>
  <c r="J1662" i="1"/>
  <c r="K1662" i="1"/>
  <c r="I1663" i="1"/>
  <c r="J1663" i="1"/>
  <c r="K1663" i="1"/>
  <c r="I1664" i="1"/>
  <c r="J1664" i="1"/>
  <c r="K1664" i="1"/>
  <c r="I1665" i="1"/>
  <c r="J1665" i="1"/>
  <c r="K1665" i="1"/>
  <c r="I1666" i="1"/>
  <c r="J1666" i="1"/>
  <c r="K1666" i="1"/>
  <c r="I1667" i="1"/>
  <c r="J1667" i="1"/>
  <c r="K1667" i="1"/>
  <c r="I1668" i="1"/>
  <c r="J1668" i="1"/>
  <c r="K1668" i="1"/>
  <c r="I1669" i="1"/>
  <c r="J1669" i="1"/>
  <c r="K1669" i="1"/>
  <c r="I1670" i="1"/>
  <c r="J1670" i="1"/>
  <c r="K1670" i="1"/>
  <c r="I1671" i="1"/>
  <c r="J1671" i="1"/>
  <c r="K1671" i="1"/>
  <c r="I1672" i="1"/>
  <c r="J1672" i="1"/>
  <c r="K1672" i="1"/>
  <c r="I1673" i="1"/>
  <c r="J1673" i="1"/>
  <c r="K1673" i="1"/>
  <c r="I1674" i="1"/>
  <c r="J1674" i="1"/>
  <c r="K1674" i="1"/>
  <c r="I1675" i="1"/>
  <c r="J1675" i="1"/>
  <c r="K1675" i="1"/>
  <c r="I1676" i="1"/>
  <c r="J1676" i="1"/>
  <c r="K1676" i="1"/>
  <c r="I1677" i="1"/>
  <c r="J1677" i="1"/>
  <c r="K1677" i="1"/>
  <c r="I1678" i="1"/>
  <c r="J1678" i="1"/>
  <c r="K1678" i="1"/>
  <c r="I1679" i="1"/>
  <c r="J1679" i="1"/>
  <c r="K1679" i="1"/>
  <c r="I1680" i="1"/>
  <c r="J1680" i="1"/>
  <c r="K1680" i="1"/>
  <c r="I1681" i="1"/>
  <c r="J1681" i="1"/>
  <c r="K1681" i="1"/>
  <c r="I1682" i="1"/>
  <c r="J1682" i="1"/>
  <c r="K1682" i="1"/>
  <c r="I1683" i="1"/>
  <c r="J1683" i="1"/>
  <c r="K1683" i="1"/>
  <c r="I1684" i="1"/>
  <c r="J1684" i="1"/>
  <c r="K1684" i="1"/>
  <c r="I1685" i="1"/>
  <c r="J1685" i="1"/>
  <c r="K1685" i="1"/>
  <c r="I1686" i="1"/>
  <c r="J1686" i="1"/>
  <c r="K1686" i="1"/>
  <c r="I1687" i="1"/>
  <c r="J1687" i="1"/>
  <c r="K1687" i="1"/>
  <c r="I1688" i="1"/>
  <c r="J1688" i="1"/>
  <c r="K1688" i="1"/>
  <c r="I1689" i="1"/>
  <c r="J1689" i="1"/>
  <c r="K1689" i="1"/>
  <c r="I1690" i="1"/>
  <c r="J1690" i="1"/>
  <c r="K1690" i="1"/>
  <c r="I1691" i="1"/>
  <c r="J1691" i="1"/>
  <c r="K1691" i="1"/>
  <c r="I1692" i="1"/>
  <c r="J1692" i="1"/>
  <c r="K1692" i="1"/>
  <c r="I1693" i="1"/>
  <c r="J1693" i="1"/>
  <c r="K1693" i="1"/>
  <c r="I1694" i="1"/>
  <c r="J1694" i="1"/>
  <c r="K1694" i="1"/>
  <c r="I1695" i="1"/>
  <c r="J1695" i="1"/>
  <c r="K1695" i="1"/>
  <c r="I1696" i="1"/>
  <c r="J1696" i="1"/>
  <c r="K1696" i="1"/>
  <c r="I1697" i="1"/>
  <c r="J1697" i="1"/>
  <c r="K1697" i="1"/>
  <c r="I1698" i="1"/>
  <c r="J1698" i="1"/>
  <c r="K1698" i="1"/>
  <c r="I1699" i="1"/>
  <c r="J1699" i="1"/>
  <c r="K1699" i="1"/>
  <c r="I1700" i="1"/>
  <c r="J1700" i="1"/>
  <c r="K1700" i="1"/>
  <c r="I1701" i="1"/>
  <c r="J1701" i="1"/>
  <c r="K1701" i="1"/>
  <c r="I1702" i="1"/>
  <c r="J1702" i="1"/>
  <c r="K1702" i="1"/>
  <c r="I1703" i="1"/>
  <c r="J1703" i="1"/>
  <c r="K1703" i="1"/>
  <c r="I1704" i="1"/>
  <c r="J1704" i="1"/>
  <c r="K1704" i="1"/>
  <c r="I1705" i="1"/>
  <c r="J1705" i="1"/>
  <c r="K1705" i="1"/>
  <c r="I1706" i="1"/>
  <c r="J1706" i="1"/>
  <c r="K1706" i="1"/>
  <c r="I1707" i="1"/>
  <c r="J1707" i="1"/>
  <c r="K1707" i="1"/>
  <c r="I1708" i="1"/>
  <c r="J1708" i="1"/>
  <c r="K1708" i="1"/>
  <c r="I1709" i="1"/>
  <c r="J1709" i="1"/>
  <c r="K1709" i="1"/>
  <c r="I1710" i="1"/>
  <c r="J1710" i="1"/>
  <c r="K1710" i="1"/>
  <c r="I1711" i="1"/>
  <c r="J1711" i="1"/>
  <c r="K1711" i="1"/>
  <c r="I1712" i="1"/>
  <c r="J1712" i="1"/>
  <c r="K1712" i="1"/>
  <c r="I1713" i="1"/>
  <c r="J1713" i="1"/>
  <c r="K1713" i="1"/>
  <c r="I1714" i="1"/>
  <c r="J1714" i="1"/>
  <c r="K1714" i="1"/>
  <c r="I1715" i="1"/>
  <c r="J1715" i="1"/>
  <c r="K1715" i="1"/>
  <c r="I1716" i="1"/>
  <c r="J1716" i="1"/>
  <c r="K1716" i="1"/>
  <c r="I1717" i="1"/>
  <c r="J1717" i="1"/>
  <c r="K1717" i="1"/>
  <c r="I1718" i="1"/>
  <c r="J1718" i="1"/>
  <c r="K1718" i="1"/>
  <c r="I1719" i="1"/>
  <c r="J1719" i="1"/>
  <c r="K1719" i="1"/>
  <c r="I1720" i="1"/>
  <c r="J1720" i="1"/>
  <c r="K1720" i="1"/>
  <c r="I1721" i="1"/>
  <c r="J1721" i="1"/>
  <c r="K1721" i="1"/>
  <c r="I1722" i="1"/>
  <c r="J1722" i="1"/>
  <c r="K1722" i="1"/>
  <c r="I1723" i="1"/>
  <c r="J1723" i="1"/>
  <c r="K1723" i="1"/>
  <c r="I1724" i="1"/>
  <c r="J1724" i="1"/>
  <c r="K1724" i="1"/>
  <c r="I1725" i="1"/>
  <c r="J1725" i="1"/>
  <c r="K1725" i="1"/>
  <c r="I1726" i="1"/>
  <c r="J1726" i="1"/>
  <c r="K1726" i="1"/>
  <c r="I1727" i="1"/>
  <c r="J1727" i="1"/>
  <c r="K1727" i="1"/>
  <c r="I1728" i="1"/>
  <c r="J1728" i="1"/>
  <c r="K1728" i="1"/>
  <c r="I1729" i="1"/>
  <c r="J1729" i="1"/>
  <c r="K1729" i="1"/>
  <c r="I1730" i="1"/>
  <c r="J1730" i="1"/>
  <c r="K1730" i="1"/>
  <c r="I1731" i="1"/>
  <c r="J1731" i="1"/>
  <c r="K1731" i="1"/>
  <c r="I1732" i="1"/>
  <c r="J1732" i="1"/>
  <c r="K1732" i="1"/>
  <c r="I1733" i="1"/>
  <c r="J1733" i="1"/>
  <c r="K1733" i="1"/>
  <c r="I1734" i="1"/>
  <c r="J1734" i="1"/>
  <c r="K1734" i="1"/>
  <c r="I1735" i="1"/>
  <c r="J1735" i="1"/>
  <c r="K1735" i="1"/>
  <c r="I1736" i="1"/>
  <c r="J1736" i="1"/>
  <c r="K1736" i="1"/>
  <c r="I1737" i="1"/>
  <c r="J1737" i="1"/>
  <c r="K1737" i="1"/>
  <c r="I1738" i="1"/>
  <c r="J1738" i="1"/>
  <c r="K1738" i="1"/>
  <c r="I1739" i="1"/>
  <c r="J1739" i="1"/>
  <c r="K1739" i="1"/>
  <c r="I1740" i="1"/>
  <c r="J1740" i="1"/>
  <c r="K1740" i="1"/>
  <c r="I1741" i="1"/>
  <c r="J1741" i="1"/>
  <c r="K1741" i="1"/>
  <c r="I1742" i="1"/>
  <c r="J1742" i="1"/>
  <c r="K1742" i="1"/>
  <c r="I1743" i="1"/>
  <c r="J1743" i="1"/>
  <c r="K1743" i="1"/>
  <c r="I1744" i="1"/>
  <c r="J1744" i="1"/>
  <c r="K1744" i="1"/>
  <c r="I1745" i="1"/>
  <c r="J1745" i="1"/>
  <c r="K1745" i="1"/>
  <c r="I1746" i="1"/>
  <c r="J1746" i="1"/>
  <c r="K1746" i="1"/>
  <c r="I1747" i="1"/>
  <c r="J1747" i="1"/>
  <c r="K1747" i="1"/>
  <c r="I1748" i="1"/>
  <c r="J1748" i="1"/>
  <c r="K1748" i="1"/>
  <c r="I1749" i="1"/>
  <c r="J1749" i="1"/>
  <c r="K1749" i="1"/>
  <c r="I1750" i="1"/>
  <c r="J1750" i="1"/>
  <c r="K1750" i="1"/>
  <c r="I1751" i="1"/>
  <c r="J1751" i="1"/>
  <c r="K1751" i="1"/>
  <c r="I1752" i="1"/>
  <c r="J1752" i="1"/>
  <c r="K1752" i="1"/>
  <c r="I1753" i="1"/>
  <c r="J1753" i="1"/>
  <c r="K1753" i="1"/>
  <c r="I1754" i="1"/>
  <c r="J1754" i="1"/>
  <c r="K1754" i="1"/>
  <c r="I1755" i="1"/>
  <c r="J1755" i="1"/>
  <c r="K1755" i="1"/>
  <c r="I1756" i="1"/>
  <c r="J1756" i="1"/>
  <c r="K1756" i="1"/>
  <c r="I1757" i="1"/>
  <c r="J1757" i="1"/>
  <c r="K1757" i="1"/>
  <c r="I1758" i="1"/>
  <c r="J1758" i="1"/>
  <c r="K1758" i="1"/>
  <c r="I1759" i="1"/>
  <c r="J1759" i="1"/>
  <c r="K1759" i="1"/>
  <c r="I1760" i="1"/>
  <c r="J1760" i="1"/>
  <c r="K1760" i="1"/>
  <c r="I1761" i="1"/>
  <c r="J1761" i="1"/>
  <c r="K1761" i="1"/>
  <c r="I1762" i="1"/>
  <c r="J1762" i="1"/>
  <c r="K1762" i="1"/>
  <c r="I1763" i="1"/>
  <c r="J1763" i="1"/>
  <c r="K1763" i="1"/>
  <c r="I1764" i="1"/>
  <c r="J1764" i="1"/>
  <c r="K1764" i="1"/>
  <c r="I1765" i="1"/>
  <c r="J1765" i="1"/>
  <c r="K1765" i="1"/>
  <c r="I1766" i="1"/>
  <c r="J1766" i="1"/>
  <c r="K1766" i="1"/>
  <c r="I1767" i="1"/>
  <c r="J1767" i="1"/>
  <c r="K1767" i="1"/>
  <c r="I1768" i="1"/>
  <c r="J1768" i="1"/>
  <c r="K1768" i="1"/>
  <c r="I1769" i="1"/>
  <c r="J1769" i="1"/>
  <c r="K1769" i="1"/>
  <c r="I1770" i="1"/>
  <c r="J1770" i="1"/>
  <c r="K1770" i="1"/>
  <c r="I1771" i="1"/>
  <c r="J1771" i="1"/>
  <c r="K1771" i="1"/>
  <c r="I1772" i="1"/>
  <c r="J1772" i="1"/>
  <c r="K1772" i="1"/>
  <c r="I1773" i="1"/>
  <c r="J1773" i="1"/>
  <c r="K1773" i="1"/>
  <c r="I1774" i="1"/>
  <c r="J1774" i="1"/>
  <c r="K1774" i="1"/>
  <c r="I1775" i="1"/>
  <c r="J1775" i="1"/>
  <c r="K1775" i="1"/>
  <c r="I1776" i="1"/>
  <c r="J1776" i="1"/>
  <c r="K1776" i="1"/>
  <c r="I1777" i="1"/>
  <c r="J1777" i="1"/>
  <c r="K1777" i="1"/>
  <c r="I1778" i="1"/>
  <c r="J1778" i="1"/>
  <c r="K1778" i="1"/>
  <c r="I1779" i="1"/>
  <c r="J1779" i="1"/>
  <c r="K1779" i="1"/>
  <c r="I1780" i="1"/>
  <c r="J1780" i="1"/>
  <c r="K1780" i="1"/>
  <c r="I1781" i="1"/>
  <c r="J1781" i="1"/>
  <c r="K1781" i="1"/>
  <c r="I1782" i="1"/>
  <c r="J1782" i="1"/>
  <c r="K1782" i="1"/>
  <c r="I1783" i="1"/>
  <c r="J1783" i="1"/>
  <c r="K1783" i="1"/>
  <c r="I1784" i="1"/>
  <c r="J1784" i="1"/>
  <c r="K1784" i="1"/>
  <c r="I1785" i="1"/>
  <c r="J1785" i="1"/>
  <c r="K1785" i="1"/>
  <c r="I1786" i="1"/>
  <c r="J1786" i="1"/>
  <c r="K1786" i="1"/>
  <c r="I1787" i="1"/>
  <c r="J1787" i="1"/>
  <c r="K1787" i="1"/>
  <c r="I1788" i="1"/>
  <c r="J1788" i="1"/>
  <c r="K1788" i="1"/>
  <c r="I1789" i="1"/>
  <c r="J1789" i="1"/>
  <c r="K1789" i="1"/>
  <c r="I1790" i="1"/>
  <c r="J1790" i="1"/>
  <c r="K1790" i="1"/>
  <c r="I1791" i="1"/>
  <c r="J1791" i="1"/>
  <c r="K1791" i="1"/>
  <c r="I1792" i="1"/>
  <c r="J1792" i="1"/>
  <c r="K1792" i="1"/>
  <c r="I1793" i="1"/>
  <c r="J1793" i="1"/>
  <c r="K1793" i="1"/>
  <c r="I1794" i="1"/>
  <c r="J1794" i="1"/>
  <c r="K1794" i="1"/>
  <c r="I1795" i="1"/>
  <c r="J1795" i="1"/>
  <c r="K1795" i="1"/>
  <c r="I1796" i="1"/>
  <c r="J1796" i="1"/>
  <c r="K1796" i="1"/>
  <c r="I1797" i="1"/>
  <c r="J1797" i="1"/>
  <c r="K1797" i="1"/>
  <c r="I1798" i="1"/>
  <c r="J1798" i="1"/>
  <c r="K1798" i="1"/>
  <c r="I1799" i="1"/>
  <c r="J1799" i="1"/>
  <c r="K1799" i="1"/>
  <c r="I1800" i="1"/>
  <c r="J1800" i="1"/>
  <c r="K1800" i="1"/>
  <c r="I1801" i="1"/>
  <c r="J1801" i="1"/>
  <c r="K1801" i="1"/>
  <c r="I1802" i="1"/>
  <c r="J1802" i="1"/>
  <c r="K1802" i="1"/>
  <c r="I1803" i="1"/>
  <c r="J1803" i="1"/>
  <c r="K1803" i="1"/>
  <c r="I1804" i="1"/>
  <c r="J1804" i="1"/>
  <c r="K1804" i="1"/>
  <c r="I1805" i="1"/>
  <c r="J1805" i="1"/>
  <c r="K1805" i="1"/>
  <c r="I1806" i="1"/>
  <c r="J1806" i="1"/>
  <c r="K1806" i="1"/>
  <c r="I1807" i="1"/>
  <c r="J1807" i="1"/>
  <c r="K1807" i="1"/>
  <c r="I1808" i="1"/>
  <c r="J1808" i="1"/>
  <c r="K1808" i="1"/>
  <c r="I1809" i="1"/>
  <c r="J1809" i="1"/>
  <c r="K1809" i="1"/>
  <c r="I1810" i="1"/>
  <c r="J1810" i="1"/>
  <c r="K1810" i="1"/>
  <c r="I1811" i="1"/>
  <c r="J1811" i="1"/>
  <c r="K1811" i="1"/>
  <c r="I1812" i="1"/>
  <c r="J1812" i="1"/>
  <c r="K1812" i="1"/>
  <c r="I1813" i="1"/>
  <c r="J1813" i="1"/>
  <c r="K1813" i="1"/>
  <c r="I1814" i="1"/>
  <c r="J1814" i="1"/>
  <c r="K1814" i="1"/>
  <c r="I1815" i="1"/>
  <c r="J1815" i="1"/>
  <c r="K1815" i="1"/>
  <c r="I1816" i="1"/>
  <c r="J1816" i="1"/>
  <c r="K1816" i="1"/>
  <c r="I1817" i="1"/>
  <c r="J1817" i="1"/>
  <c r="K1817" i="1"/>
  <c r="I1818" i="1"/>
  <c r="J1818" i="1"/>
  <c r="K1818" i="1"/>
  <c r="I1819" i="1"/>
  <c r="J1819" i="1"/>
  <c r="K1819" i="1"/>
  <c r="I1820" i="1"/>
  <c r="J1820" i="1"/>
  <c r="K1820" i="1"/>
  <c r="I1821" i="1"/>
  <c r="J1821" i="1"/>
  <c r="K1821" i="1"/>
  <c r="I1822" i="1"/>
  <c r="J1822" i="1"/>
  <c r="K1822" i="1"/>
  <c r="I1823" i="1"/>
  <c r="J1823" i="1"/>
  <c r="K1823" i="1"/>
  <c r="I1824" i="1"/>
  <c r="J1824" i="1"/>
  <c r="K1824" i="1"/>
  <c r="I1825" i="1"/>
  <c r="J1825" i="1"/>
  <c r="K1825" i="1"/>
  <c r="I1826" i="1"/>
  <c r="J1826" i="1"/>
  <c r="K1826" i="1"/>
  <c r="I1827" i="1"/>
  <c r="J1827" i="1"/>
  <c r="K1827" i="1"/>
  <c r="I1828" i="1"/>
  <c r="J1828" i="1"/>
  <c r="K1828" i="1"/>
  <c r="I1829" i="1"/>
  <c r="J1829" i="1"/>
  <c r="K1829" i="1"/>
  <c r="I1830" i="1"/>
  <c r="J1830" i="1"/>
  <c r="K1830" i="1"/>
  <c r="I1831" i="1"/>
  <c r="J1831" i="1"/>
  <c r="K1831" i="1"/>
  <c r="I1832" i="1"/>
  <c r="J1832" i="1"/>
  <c r="K1832" i="1"/>
  <c r="I1833" i="1"/>
  <c r="J1833" i="1"/>
  <c r="K1833" i="1"/>
  <c r="I1834" i="1"/>
  <c r="J1834" i="1"/>
  <c r="K1834" i="1"/>
  <c r="I1835" i="1"/>
  <c r="J1835" i="1"/>
  <c r="K1835" i="1"/>
  <c r="I1836" i="1"/>
  <c r="J1836" i="1"/>
  <c r="K1836" i="1"/>
  <c r="I1837" i="1"/>
  <c r="J1837" i="1"/>
  <c r="K1837" i="1"/>
  <c r="I1838" i="1"/>
  <c r="J1838" i="1"/>
  <c r="K1838" i="1"/>
  <c r="I1839" i="1"/>
  <c r="J1839" i="1"/>
  <c r="K1839" i="1"/>
  <c r="I1840" i="1"/>
  <c r="J1840" i="1"/>
  <c r="K1840" i="1"/>
  <c r="I1841" i="1"/>
  <c r="J1841" i="1"/>
  <c r="K1841" i="1"/>
  <c r="I1842" i="1"/>
  <c r="J1842" i="1"/>
  <c r="K1842" i="1"/>
  <c r="I1843" i="1"/>
  <c r="J1843" i="1"/>
  <c r="K1843" i="1"/>
  <c r="I1844" i="1"/>
  <c r="J1844" i="1"/>
  <c r="K1844" i="1"/>
  <c r="I1845" i="1"/>
  <c r="J1845" i="1"/>
  <c r="K1845" i="1"/>
  <c r="I1846" i="1"/>
  <c r="J1846" i="1"/>
  <c r="K1846" i="1"/>
  <c r="I1847" i="1"/>
  <c r="J1847" i="1"/>
  <c r="K1847" i="1"/>
  <c r="I1848" i="1"/>
  <c r="J1848" i="1"/>
  <c r="K1848" i="1"/>
  <c r="I1849" i="1"/>
  <c r="J1849" i="1"/>
  <c r="K1849" i="1"/>
  <c r="I1850" i="1"/>
  <c r="J1850" i="1"/>
  <c r="K1850" i="1"/>
  <c r="I1851" i="1"/>
  <c r="J1851" i="1"/>
  <c r="K1851" i="1"/>
  <c r="I1852" i="1"/>
  <c r="J1852" i="1"/>
  <c r="K1852" i="1"/>
  <c r="I1853" i="1"/>
  <c r="J1853" i="1"/>
  <c r="K1853" i="1"/>
  <c r="I1854" i="1"/>
  <c r="J1854" i="1"/>
  <c r="K1854" i="1"/>
  <c r="I1855" i="1"/>
  <c r="J1855" i="1"/>
  <c r="K1855" i="1"/>
  <c r="I1856" i="1"/>
  <c r="J1856" i="1"/>
  <c r="K1856" i="1"/>
  <c r="I1857" i="1"/>
  <c r="J1857" i="1"/>
  <c r="K1857" i="1"/>
  <c r="I1858" i="1"/>
  <c r="J1858" i="1"/>
  <c r="K1858" i="1"/>
  <c r="I1859" i="1"/>
  <c r="J1859" i="1"/>
  <c r="K1859" i="1"/>
  <c r="I1860" i="1"/>
  <c r="J1860" i="1"/>
  <c r="K1860" i="1"/>
  <c r="I1861" i="1"/>
  <c r="J1861" i="1"/>
  <c r="K1861" i="1"/>
  <c r="I1862" i="1"/>
  <c r="J1862" i="1"/>
  <c r="K1862" i="1"/>
  <c r="I1863" i="1"/>
  <c r="J1863" i="1"/>
  <c r="K1863" i="1"/>
  <c r="I1864" i="1"/>
  <c r="J1864" i="1"/>
  <c r="K1864" i="1"/>
  <c r="I1865" i="1"/>
  <c r="J1865" i="1"/>
  <c r="K1865" i="1"/>
  <c r="I1866" i="1"/>
  <c r="J1866" i="1"/>
  <c r="K1866" i="1"/>
  <c r="I1867" i="1"/>
  <c r="J1867" i="1"/>
  <c r="K1867" i="1"/>
  <c r="I1868" i="1"/>
  <c r="J1868" i="1"/>
  <c r="K1868" i="1"/>
  <c r="I1869" i="1"/>
  <c r="J1869" i="1"/>
  <c r="K1869" i="1"/>
  <c r="I1870" i="1"/>
  <c r="J1870" i="1"/>
  <c r="K1870" i="1"/>
  <c r="I1871" i="1"/>
  <c r="J1871" i="1"/>
  <c r="K1871" i="1"/>
  <c r="I1872" i="1"/>
  <c r="J1872" i="1"/>
  <c r="K1872" i="1"/>
  <c r="I1873" i="1"/>
  <c r="J1873" i="1"/>
  <c r="K1873" i="1"/>
  <c r="I1874" i="1"/>
  <c r="J1874" i="1"/>
  <c r="K1874" i="1"/>
  <c r="I1875" i="1"/>
  <c r="J1875" i="1"/>
  <c r="K1875" i="1"/>
  <c r="I1876" i="1"/>
  <c r="J1876" i="1"/>
  <c r="K1876" i="1"/>
  <c r="I1877" i="1"/>
  <c r="J1877" i="1"/>
  <c r="K1877" i="1"/>
  <c r="I1878" i="1"/>
  <c r="J1878" i="1"/>
  <c r="K1878" i="1"/>
  <c r="I1879" i="1"/>
  <c r="J1879" i="1"/>
  <c r="K1879" i="1"/>
  <c r="I1880" i="1"/>
  <c r="J1880" i="1"/>
  <c r="K1880" i="1"/>
  <c r="I1881" i="1"/>
  <c r="J1881" i="1"/>
  <c r="K1881" i="1"/>
  <c r="I1882" i="1"/>
  <c r="J1882" i="1"/>
  <c r="K1882" i="1"/>
  <c r="I1883" i="1"/>
  <c r="J1883" i="1"/>
  <c r="K1883" i="1"/>
  <c r="I1884" i="1"/>
  <c r="J1884" i="1"/>
  <c r="K1884" i="1"/>
  <c r="I1885" i="1"/>
  <c r="J1885" i="1"/>
  <c r="K1885" i="1"/>
  <c r="I1886" i="1"/>
  <c r="J1886" i="1"/>
  <c r="K1886" i="1"/>
  <c r="I1887" i="1"/>
  <c r="J1887" i="1"/>
  <c r="K1887" i="1"/>
  <c r="I1888" i="1"/>
  <c r="J1888" i="1"/>
  <c r="K1888" i="1"/>
  <c r="I1889" i="1"/>
  <c r="J1889" i="1"/>
  <c r="K1889" i="1"/>
  <c r="I1890" i="1"/>
  <c r="J1890" i="1"/>
  <c r="K1890" i="1"/>
  <c r="I1891" i="1"/>
  <c r="J1891" i="1"/>
  <c r="K1891" i="1"/>
  <c r="I1892" i="1"/>
  <c r="J1892" i="1"/>
  <c r="K1892" i="1"/>
  <c r="I1893" i="1"/>
  <c r="J1893" i="1"/>
  <c r="K1893" i="1"/>
  <c r="I1894" i="1"/>
  <c r="J1894" i="1"/>
  <c r="K1894" i="1"/>
  <c r="I1895" i="1"/>
  <c r="J1895" i="1"/>
  <c r="K1895" i="1"/>
  <c r="I1896" i="1"/>
  <c r="J1896" i="1"/>
  <c r="K1896" i="1"/>
  <c r="I1897" i="1"/>
  <c r="J1897" i="1"/>
  <c r="K1897" i="1"/>
  <c r="I1898" i="1"/>
  <c r="J1898" i="1"/>
  <c r="K1898" i="1"/>
  <c r="I1899" i="1"/>
  <c r="J1899" i="1"/>
  <c r="K1899" i="1"/>
  <c r="I1900" i="1"/>
  <c r="J1900" i="1"/>
  <c r="K1900" i="1"/>
  <c r="I1901" i="1"/>
  <c r="J1901" i="1"/>
  <c r="K1901" i="1"/>
  <c r="I1902" i="1"/>
  <c r="J1902" i="1"/>
  <c r="K1902" i="1"/>
  <c r="I1903" i="1"/>
  <c r="J1903" i="1"/>
  <c r="K1903" i="1"/>
  <c r="I1904" i="1"/>
  <c r="J1904" i="1"/>
  <c r="K1904" i="1"/>
  <c r="I1905" i="1"/>
  <c r="J1905" i="1"/>
  <c r="K1905" i="1"/>
  <c r="I1906" i="1"/>
  <c r="J1906" i="1"/>
  <c r="K1906" i="1"/>
  <c r="I1907" i="1"/>
  <c r="J1907" i="1"/>
  <c r="K1907" i="1"/>
  <c r="I1908" i="1"/>
  <c r="J1908" i="1"/>
  <c r="K1908" i="1"/>
  <c r="I1909" i="1"/>
  <c r="J1909" i="1"/>
  <c r="K1909" i="1"/>
  <c r="I1910" i="1"/>
  <c r="J1910" i="1"/>
  <c r="K1910" i="1"/>
  <c r="I1911" i="1"/>
  <c r="J1911" i="1"/>
  <c r="K1911" i="1"/>
  <c r="I1912" i="1"/>
  <c r="J1912" i="1"/>
  <c r="K1912" i="1"/>
  <c r="I1913" i="1"/>
  <c r="J1913" i="1"/>
  <c r="K1913" i="1"/>
  <c r="I1914" i="1"/>
  <c r="J1914" i="1"/>
  <c r="K1914" i="1"/>
  <c r="I1915" i="1"/>
  <c r="J1915" i="1"/>
  <c r="K1915" i="1"/>
  <c r="I1916" i="1"/>
  <c r="J1916" i="1"/>
  <c r="K1916" i="1"/>
  <c r="I1917" i="1"/>
  <c r="J1917" i="1"/>
  <c r="K1917" i="1"/>
  <c r="I1918" i="1"/>
  <c r="J1918" i="1"/>
  <c r="K1918" i="1"/>
  <c r="I1919" i="1"/>
  <c r="J1919" i="1"/>
  <c r="K1919" i="1"/>
  <c r="I1920" i="1"/>
  <c r="J1920" i="1"/>
  <c r="K1920" i="1"/>
  <c r="I1921" i="1"/>
  <c r="J1921" i="1"/>
  <c r="K1921" i="1"/>
  <c r="I1922" i="1"/>
  <c r="J1922" i="1"/>
  <c r="K1922" i="1"/>
  <c r="I1923" i="1"/>
  <c r="J1923" i="1"/>
  <c r="K1923" i="1"/>
  <c r="I1924" i="1"/>
  <c r="J1924" i="1"/>
  <c r="K1924" i="1"/>
  <c r="I1925" i="1"/>
  <c r="J1925" i="1"/>
  <c r="K1925" i="1"/>
  <c r="I1926" i="1"/>
  <c r="J1926" i="1"/>
  <c r="K1926" i="1"/>
  <c r="I1927" i="1"/>
  <c r="J1927" i="1"/>
  <c r="K1927" i="1"/>
  <c r="I1928" i="1"/>
  <c r="J1928" i="1"/>
  <c r="K1928" i="1"/>
  <c r="I1929" i="1"/>
  <c r="J1929" i="1"/>
  <c r="K1929" i="1"/>
  <c r="I1930" i="1"/>
  <c r="J1930" i="1"/>
  <c r="K1930" i="1"/>
  <c r="I1931" i="1"/>
  <c r="J1931" i="1"/>
  <c r="K1931" i="1"/>
  <c r="I1932" i="1"/>
  <c r="J1932" i="1"/>
  <c r="K1932" i="1"/>
  <c r="I1933" i="1"/>
  <c r="J1933" i="1"/>
  <c r="K1933" i="1"/>
  <c r="I1934" i="1"/>
  <c r="J1934" i="1"/>
  <c r="K1934" i="1"/>
  <c r="I1935" i="1"/>
  <c r="J1935" i="1"/>
  <c r="K1935" i="1"/>
  <c r="I1936" i="1"/>
  <c r="J1936" i="1"/>
  <c r="K1936" i="1"/>
  <c r="I1937" i="1"/>
  <c r="J1937" i="1"/>
  <c r="K1937" i="1"/>
  <c r="I1938" i="1"/>
  <c r="J1938" i="1"/>
  <c r="K1938" i="1"/>
  <c r="I1939" i="1"/>
  <c r="J1939" i="1"/>
  <c r="K1939" i="1"/>
  <c r="I1940" i="1"/>
  <c r="J1940" i="1"/>
  <c r="K1940" i="1"/>
  <c r="I1941" i="1"/>
  <c r="J1941" i="1"/>
  <c r="K1941" i="1"/>
  <c r="I1942" i="1"/>
  <c r="J1942" i="1"/>
  <c r="K1942" i="1"/>
  <c r="I1943" i="1"/>
  <c r="J1943" i="1"/>
  <c r="K1943" i="1"/>
  <c r="I1944" i="1"/>
  <c r="J1944" i="1"/>
  <c r="K1944" i="1"/>
  <c r="I1945" i="1"/>
  <c r="J1945" i="1"/>
  <c r="K1945" i="1"/>
  <c r="I1946" i="1"/>
  <c r="J1946" i="1"/>
  <c r="K1946" i="1"/>
  <c r="I1947" i="1"/>
  <c r="J1947" i="1"/>
  <c r="K1947" i="1"/>
  <c r="I1948" i="1"/>
  <c r="J1948" i="1"/>
  <c r="K1948" i="1"/>
  <c r="I1949" i="1"/>
  <c r="J1949" i="1"/>
  <c r="K1949" i="1"/>
  <c r="I1950" i="1"/>
  <c r="J1950" i="1"/>
  <c r="K1950" i="1"/>
  <c r="I1951" i="1"/>
  <c r="J1951" i="1"/>
  <c r="K1951" i="1"/>
  <c r="I1952" i="1"/>
  <c r="J1952" i="1"/>
  <c r="K1952" i="1"/>
  <c r="I1953" i="1"/>
  <c r="J1953" i="1"/>
  <c r="K1953" i="1"/>
  <c r="I1954" i="1"/>
  <c r="J1954" i="1"/>
  <c r="K1954" i="1"/>
  <c r="I1955" i="1"/>
  <c r="J1955" i="1"/>
  <c r="K1955" i="1"/>
  <c r="I1956" i="1"/>
  <c r="J1956" i="1"/>
  <c r="K1956" i="1"/>
  <c r="I1957" i="1"/>
  <c r="J1957" i="1"/>
  <c r="K1957" i="1"/>
  <c r="I1958" i="1"/>
  <c r="J1958" i="1"/>
  <c r="K1958" i="1"/>
  <c r="I1959" i="1"/>
  <c r="J1959" i="1"/>
  <c r="K1959" i="1"/>
  <c r="I1960" i="1"/>
  <c r="J1960" i="1"/>
  <c r="K1960" i="1"/>
  <c r="I1961" i="1"/>
  <c r="J1961" i="1"/>
  <c r="K1961" i="1"/>
  <c r="I1962" i="1"/>
  <c r="J1962" i="1"/>
  <c r="K1962" i="1"/>
  <c r="I1963" i="1"/>
  <c r="J1963" i="1"/>
  <c r="K1963" i="1"/>
  <c r="I1964" i="1"/>
  <c r="J1964" i="1"/>
  <c r="K1964" i="1"/>
  <c r="I1965" i="1"/>
  <c r="J1965" i="1"/>
  <c r="K1965" i="1"/>
  <c r="I1966" i="1"/>
  <c r="J1966" i="1"/>
  <c r="K1966" i="1"/>
  <c r="I1967" i="1"/>
  <c r="J1967" i="1"/>
  <c r="K1967" i="1"/>
  <c r="I1968" i="1"/>
  <c r="J1968" i="1"/>
  <c r="K1968" i="1"/>
  <c r="I1969" i="1"/>
  <c r="J1969" i="1"/>
  <c r="K1969" i="1"/>
  <c r="I1970" i="1"/>
  <c r="J1970" i="1"/>
  <c r="K1970" i="1"/>
  <c r="I1971" i="1"/>
  <c r="J1971" i="1"/>
  <c r="K1971" i="1"/>
  <c r="I1972" i="1"/>
  <c r="J1972" i="1"/>
  <c r="K1972" i="1"/>
  <c r="I1973" i="1"/>
  <c r="J1973" i="1"/>
  <c r="K1973" i="1"/>
  <c r="I1974" i="1"/>
  <c r="J1974" i="1"/>
  <c r="K1974" i="1"/>
  <c r="I1975" i="1"/>
  <c r="J1975" i="1"/>
  <c r="K1975" i="1"/>
  <c r="I1976" i="1"/>
  <c r="J1976" i="1"/>
  <c r="K1976" i="1"/>
  <c r="I1977" i="1"/>
  <c r="J1977" i="1"/>
  <c r="K1977" i="1"/>
  <c r="I1978" i="1"/>
  <c r="J1978" i="1"/>
  <c r="K1978" i="1"/>
  <c r="I1979" i="1"/>
  <c r="J1979" i="1"/>
  <c r="K1979" i="1"/>
  <c r="I1980" i="1"/>
  <c r="J1980" i="1"/>
  <c r="K1980" i="1"/>
  <c r="I1981" i="1"/>
  <c r="J1981" i="1"/>
  <c r="K1981" i="1"/>
  <c r="I1982" i="1"/>
  <c r="J1982" i="1"/>
  <c r="K1982" i="1"/>
  <c r="I1983" i="1"/>
  <c r="J1983" i="1"/>
  <c r="K1983" i="1"/>
  <c r="I1984" i="1"/>
  <c r="J1984" i="1"/>
  <c r="K1984" i="1"/>
  <c r="I1985" i="1"/>
  <c r="J1985" i="1"/>
  <c r="K1985" i="1"/>
  <c r="I1986" i="1"/>
  <c r="J1986" i="1"/>
  <c r="K1986" i="1"/>
  <c r="I1987" i="1"/>
  <c r="J1987" i="1"/>
  <c r="K1987" i="1"/>
  <c r="I1988" i="1"/>
  <c r="J1988" i="1"/>
  <c r="K1988" i="1"/>
  <c r="I1989" i="1"/>
  <c r="J1989" i="1"/>
  <c r="K1989" i="1"/>
  <c r="I1990" i="1"/>
  <c r="J1990" i="1"/>
  <c r="K1990" i="1"/>
  <c r="I1991" i="1"/>
  <c r="J1991" i="1"/>
  <c r="K1991" i="1"/>
  <c r="I1992" i="1"/>
  <c r="J1992" i="1"/>
  <c r="K1992" i="1"/>
  <c r="I1993" i="1"/>
  <c r="J1993" i="1"/>
  <c r="K1993" i="1"/>
  <c r="I1994" i="1"/>
  <c r="J1994" i="1"/>
  <c r="K1994" i="1"/>
  <c r="I1995" i="1"/>
  <c r="J1995" i="1"/>
  <c r="K1995" i="1"/>
  <c r="I1996" i="1"/>
  <c r="J1996" i="1"/>
  <c r="K1996" i="1"/>
  <c r="I1997" i="1"/>
  <c r="J1997" i="1"/>
  <c r="K1997" i="1"/>
  <c r="I1998" i="1"/>
  <c r="J1998" i="1"/>
  <c r="K1998" i="1"/>
  <c r="I1999" i="1"/>
  <c r="J1999" i="1"/>
  <c r="K1999" i="1"/>
  <c r="I2000" i="1"/>
  <c r="J2000" i="1"/>
  <c r="K2000" i="1"/>
  <c r="I2001" i="1"/>
  <c r="J2001" i="1"/>
  <c r="K2001" i="1"/>
  <c r="I2002" i="1"/>
  <c r="J2002" i="1"/>
  <c r="K2002" i="1"/>
  <c r="I2003" i="1"/>
  <c r="J2003" i="1"/>
  <c r="K2003" i="1"/>
  <c r="I2004" i="1"/>
  <c r="J2004" i="1"/>
  <c r="K2004" i="1"/>
  <c r="I2005" i="1"/>
  <c r="J2005" i="1"/>
  <c r="K2005" i="1"/>
  <c r="I2006" i="1"/>
  <c r="J2006" i="1"/>
  <c r="K2006" i="1"/>
  <c r="I2007" i="1"/>
  <c r="J2007" i="1"/>
  <c r="K2007" i="1"/>
  <c r="I2008" i="1"/>
  <c r="J2008" i="1"/>
  <c r="K2008" i="1"/>
  <c r="I2009" i="1"/>
  <c r="J2009" i="1"/>
  <c r="K2009" i="1"/>
  <c r="I2010" i="1"/>
  <c r="J2010" i="1"/>
  <c r="K2010" i="1"/>
  <c r="I2011" i="1"/>
  <c r="J2011" i="1"/>
  <c r="K2011" i="1"/>
  <c r="I2012" i="1"/>
  <c r="J2012" i="1"/>
  <c r="K2012" i="1"/>
  <c r="I2013" i="1"/>
  <c r="J2013" i="1"/>
  <c r="K2013" i="1"/>
  <c r="I2014" i="1"/>
  <c r="J2014" i="1"/>
  <c r="K2014" i="1"/>
  <c r="I2015" i="1"/>
  <c r="J2015" i="1"/>
  <c r="K2015" i="1"/>
  <c r="I2016" i="1"/>
  <c r="J2016" i="1"/>
  <c r="K2016" i="1"/>
  <c r="I2017" i="1"/>
  <c r="J2017" i="1"/>
  <c r="K2017" i="1"/>
  <c r="I2018" i="1"/>
  <c r="J2018" i="1"/>
  <c r="K2018" i="1"/>
  <c r="I2019" i="1"/>
  <c r="J2019" i="1"/>
  <c r="K2019" i="1"/>
  <c r="I2020" i="1"/>
  <c r="J2020" i="1"/>
  <c r="K2020" i="1"/>
  <c r="I2021" i="1"/>
  <c r="J2021" i="1"/>
  <c r="K2021" i="1"/>
  <c r="I2022" i="1"/>
  <c r="J2022" i="1"/>
  <c r="K2022" i="1"/>
  <c r="I2023" i="1"/>
  <c r="J2023" i="1"/>
  <c r="K2023" i="1"/>
  <c r="I2024" i="1"/>
  <c r="J2024" i="1"/>
  <c r="K2024" i="1"/>
  <c r="I2025" i="1"/>
  <c r="J2025" i="1"/>
  <c r="K2025" i="1"/>
  <c r="I2026" i="1"/>
  <c r="J2026" i="1"/>
  <c r="K2026" i="1"/>
  <c r="I2027" i="1"/>
  <c r="J2027" i="1"/>
  <c r="K2027" i="1"/>
  <c r="I2028" i="1"/>
  <c r="J2028" i="1"/>
  <c r="K2028" i="1"/>
  <c r="I2029" i="1"/>
  <c r="J2029" i="1"/>
  <c r="K2029" i="1"/>
  <c r="I2030" i="1"/>
  <c r="J2030" i="1"/>
  <c r="K2030" i="1"/>
  <c r="I2031" i="1"/>
  <c r="J2031" i="1"/>
  <c r="K2031" i="1"/>
  <c r="I2032" i="1"/>
  <c r="J2032" i="1"/>
  <c r="K2032" i="1"/>
  <c r="I2033" i="1"/>
  <c r="J2033" i="1"/>
  <c r="K2033" i="1"/>
  <c r="I2034" i="1"/>
  <c r="J2034" i="1"/>
  <c r="K2034" i="1"/>
  <c r="I2035" i="1"/>
  <c r="J2035" i="1"/>
  <c r="K2035" i="1"/>
  <c r="I2036" i="1"/>
  <c r="J2036" i="1"/>
  <c r="K2036" i="1"/>
  <c r="I2037" i="1"/>
  <c r="J2037" i="1"/>
  <c r="K2037" i="1"/>
  <c r="I2038" i="1"/>
  <c r="J2038" i="1"/>
  <c r="K2038" i="1"/>
  <c r="I2039" i="1"/>
  <c r="J2039" i="1"/>
  <c r="K2039" i="1"/>
  <c r="I2040" i="1"/>
  <c r="J2040" i="1"/>
  <c r="K2040" i="1"/>
  <c r="I2041" i="1"/>
  <c r="J2041" i="1"/>
  <c r="K2041" i="1"/>
  <c r="I2042" i="1"/>
  <c r="J2042" i="1"/>
  <c r="K2042" i="1"/>
  <c r="I2043" i="1"/>
  <c r="J2043" i="1"/>
  <c r="K2043" i="1"/>
  <c r="I2044" i="1"/>
  <c r="J2044" i="1"/>
  <c r="K2044" i="1"/>
  <c r="I2045" i="1"/>
  <c r="J2045" i="1"/>
  <c r="K2045" i="1"/>
  <c r="I2046" i="1"/>
  <c r="J2046" i="1"/>
  <c r="K2046" i="1"/>
  <c r="I2047" i="1"/>
  <c r="J2047" i="1"/>
  <c r="K2047" i="1"/>
  <c r="I2048" i="1"/>
  <c r="J2048" i="1"/>
  <c r="K2048" i="1"/>
  <c r="I2049" i="1"/>
  <c r="J2049" i="1"/>
  <c r="K2049" i="1"/>
  <c r="I2050" i="1"/>
  <c r="J2050" i="1"/>
  <c r="K2050" i="1"/>
  <c r="I2051" i="1"/>
  <c r="J2051" i="1"/>
  <c r="K2051" i="1"/>
  <c r="I2052" i="1"/>
  <c r="J2052" i="1"/>
  <c r="K2052" i="1"/>
  <c r="I2053" i="1"/>
  <c r="J2053" i="1"/>
  <c r="K2053" i="1"/>
  <c r="I2054" i="1"/>
  <c r="J2054" i="1"/>
  <c r="K2054" i="1"/>
  <c r="I2055" i="1"/>
  <c r="J2055" i="1"/>
  <c r="K2055" i="1"/>
  <c r="I2056" i="1"/>
  <c r="J2056" i="1"/>
  <c r="K2056" i="1"/>
  <c r="I2057" i="1"/>
  <c r="J2057" i="1"/>
  <c r="K2057" i="1"/>
  <c r="I2058" i="1"/>
  <c r="J2058" i="1"/>
  <c r="K2058" i="1"/>
  <c r="I2059" i="1"/>
  <c r="J2059" i="1"/>
  <c r="K2059" i="1"/>
  <c r="I2060" i="1"/>
  <c r="J2060" i="1"/>
  <c r="K2060" i="1"/>
  <c r="I2061" i="1"/>
  <c r="J2061" i="1"/>
  <c r="K2061" i="1"/>
  <c r="I2062" i="1"/>
  <c r="J2062" i="1"/>
  <c r="K2062" i="1"/>
  <c r="I2063" i="1"/>
  <c r="J2063" i="1"/>
  <c r="K2063" i="1"/>
  <c r="I2064" i="1"/>
  <c r="J2064" i="1"/>
  <c r="K2064" i="1"/>
  <c r="I2065" i="1"/>
  <c r="J2065" i="1"/>
  <c r="K2065" i="1"/>
  <c r="I2066" i="1"/>
  <c r="J2066" i="1"/>
  <c r="K2066" i="1"/>
  <c r="I2067" i="1"/>
  <c r="J2067" i="1"/>
  <c r="K2067" i="1"/>
  <c r="I2068" i="1"/>
  <c r="J2068" i="1"/>
  <c r="K2068" i="1"/>
  <c r="I2069" i="1"/>
  <c r="J2069" i="1"/>
  <c r="K2069" i="1"/>
  <c r="I2070" i="1"/>
  <c r="J2070" i="1"/>
  <c r="K2070" i="1"/>
  <c r="I2071" i="1"/>
  <c r="J2071" i="1"/>
  <c r="K2071" i="1"/>
  <c r="I2072" i="1"/>
  <c r="J2072" i="1"/>
  <c r="K2072" i="1"/>
  <c r="I2073" i="1"/>
  <c r="J2073" i="1"/>
  <c r="K2073" i="1"/>
  <c r="I2074" i="1"/>
  <c r="J2074" i="1"/>
  <c r="K2074" i="1"/>
  <c r="I2075" i="1"/>
  <c r="J2075" i="1"/>
  <c r="K2075" i="1"/>
  <c r="I2076" i="1"/>
  <c r="J2076" i="1"/>
  <c r="K2076" i="1"/>
  <c r="I2077" i="1"/>
  <c r="J2077" i="1"/>
  <c r="K2077" i="1"/>
  <c r="I2078" i="1"/>
  <c r="J2078" i="1"/>
  <c r="K2078" i="1"/>
  <c r="I2079" i="1"/>
  <c r="J2079" i="1"/>
  <c r="K2079" i="1"/>
  <c r="I2080" i="1"/>
  <c r="J2080" i="1"/>
  <c r="K2080" i="1"/>
  <c r="I2081" i="1"/>
  <c r="J2081" i="1"/>
  <c r="K2081" i="1"/>
  <c r="I2082" i="1"/>
  <c r="J2082" i="1"/>
  <c r="K2082" i="1"/>
  <c r="I2083" i="1"/>
  <c r="J2083" i="1"/>
  <c r="K2083" i="1"/>
  <c r="I2084" i="1"/>
  <c r="J2084" i="1"/>
  <c r="K2084" i="1"/>
  <c r="I2085" i="1"/>
  <c r="J2085" i="1"/>
  <c r="K2085" i="1"/>
  <c r="I2086" i="1"/>
  <c r="J2086" i="1"/>
  <c r="K2086" i="1"/>
  <c r="I2087" i="1"/>
  <c r="J2087" i="1"/>
  <c r="K2087" i="1"/>
  <c r="I2088" i="1"/>
  <c r="J2088" i="1"/>
  <c r="K2088" i="1"/>
  <c r="I2089" i="1"/>
  <c r="J2089" i="1"/>
  <c r="K2089" i="1"/>
  <c r="I2090" i="1"/>
  <c r="J2090" i="1"/>
  <c r="K2090" i="1"/>
  <c r="I2091" i="1"/>
  <c r="J2091" i="1"/>
  <c r="K2091" i="1"/>
  <c r="I2092" i="1"/>
  <c r="J2092" i="1"/>
  <c r="K2092" i="1"/>
  <c r="I2093" i="1"/>
  <c r="J2093" i="1"/>
  <c r="K2093" i="1"/>
  <c r="I2094" i="1"/>
  <c r="J2094" i="1"/>
  <c r="K2094" i="1"/>
  <c r="I2095" i="1"/>
  <c r="J2095" i="1"/>
  <c r="K2095" i="1"/>
  <c r="I2096" i="1"/>
  <c r="J2096" i="1"/>
  <c r="K2096" i="1"/>
  <c r="I2097" i="1"/>
  <c r="J2097" i="1"/>
  <c r="K2097" i="1"/>
  <c r="I2098" i="1"/>
  <c r="J2098" i="1"/>
  <c r="K2098" i="1"/>
  <c r="I2099" i="1"/>
  <c r="J2099" i="1"/>
  <c r="K2099" i="1"/>
  <c r="I2100" i="1"/>
  <c r="J2100" i="1"/>
  <c r="K2100" i="1"/>
  <c r="I2101" i="1"/>
  <c r="J2101" i="1"/>
  <c r="K2101" i="1"/>
  <c r="I2102" i="1"/>
  <c r="J2102" i="1"/>
  <c r="K2102" i="1"/>
  <c r="I2103" i="1"/>
  <c r="J2103" i="1"/>
  <c r="K2103" i="1"/>
  <c r="I2104" i="1"/>
  <c r="J2104" i="1"/>
  <c r="K2104" i="1"/>
  <c r="I2105" i="1"/>
  <c r="J2105" i="1"/>
  <c r="K2105" i="1"/>
  <c r="I2106" i="1"/>
  <c r="J2106" i="1"/>
  <c r="K2106" i="1"/>
  <c r="I2107" i="1"/>
  <c r="J2107" i="1"/>
  <c r="K2107" i="1"/>
  <c r="I2108" i="1"/>
  <c r="J2108" i="1"/>
  <c r="K2108" i="1"/>
  <c r="I2109" i="1"/>
  <c r="J2109" i="1"/>
  <c r="K2109" i="1"/>
  <c r="I2110" i="1"/>
  <c r="J2110" i="1"/>
  <c r="K2110" i="1"/>
  <c r="I2111" i="1"/>
  <c r="J2111" i="1"/>
  <c r="K2111" i="1"/>
  <c r="I2112" i="1"/>
  <c r="J2112" i="1"/>
  <c r="K2112" i="1"/>
  <c r="I2113" i="1"/>
  <c r="J2113" i="1"/>
  <c r="K2113" i="1"/>
  <c r="I2114" i="1"/>
  <c r="J2114" i="1"/>
  <c r="K2114" i="1"/>
  <c r="I2115" i="1"/>
  <c r="J2115" i="1"/>
  <c r="K2115" i="1"/>
  <c r="I2116" i="1"/>
  <c r="J2116" i="1"/>
  <c r="K2116" i="1"/>
  <c r="I2117" i="1"/>
  <c r="J2117" i="1"/>
  <c r="K2117" i="1"/>
  <c r="I2118" i="1"/>
  <c r="J2118" i="1"/>
  <c r="K2118" i="1"/>
  <c r="I2119" i="1"/>
  <c r="J2119" i="1"/>
  <c r="K2119" i="1"/>
  <c r="I2120" i="1"/>
  <c r="J2120" i="1"/>
  <c r="K2120" i="1"/>
  <c r="I2121" i="1"/>
  <c r="J2121" i="1"/>
  <c r="K2121" i="1"/>
  <c r="I2122" i="1"/>
  <c r="J2122" i="1"/>
  <c r="K2122" i="1"/>
  <c r="I2123" i="1"/>
  <c r="J2123" i="1"/>
  <c r="K2123" i="1"/>
  <c r="I2124" i="1"/>
  <c r="J2124" i="1"/>
  <c r="K2124" i="1"/>
  <c r="I2125" i="1"/>
  <c r="J2125" i="1"/>
  <c r="K2125" i="1"/>
  <c r="I2126" i="1"/>
  <c r="J2126" i="1"/>
  <c r="K2126" i="1"/>
  <c r="I2127" i="1"/>
  <c r="J2127" i="1"/>
  <c r="K2127" i="1"/>
  <c r="I2128" i="1"/>
  <c r="J2128" i="1"/>
  <c r="K2128" i="1"/>
  <c r="I2129" i="1"/>
  <c r="J2129" i="1"/>
  <c r="K2129" i="1"/>
  <c r="I2130" i="1"/>
  <c r="J2130" i="1"/>
  <c r="K2130" i="1"/>
  <c r="I2131" i="1"/>
  <c r="J2131" i="1"/>
  <c r="K2131" i="1"/>
  <c r="I2132" i="1"/>
  <c r="J2132" i="1"/>
  <c r="K2132" i="1"/>
  <c r="I2133" i="1"/>
  <c r="J2133" i="1"/>
  <c r="K2133" i="1"/>
  <c r="I2134" i="1"/>
  <c r="J2134" i="1"/>
  <c r="K2134" i="1"/>
  <c r="I2135" i="1"/>
  <c r="J2135" i="1"/>
  <c r="K2135" i="1"/>
  <c r="I2136" i="1"/>
  <c r="J2136" i="1"/>
  <c r="K2136" i="1"/>
  <c r="I2137" i="1"/>
  <c r="J2137" i="1"/>
  <c r="K2137" i="1"/>
  <c r="I2138" i="1"/>
  <c r="J2138" i="1"/>
  <c r="K2138" i="1"/>
  <c r="I2139" i="1"/>
  <c r="J2139" i="1"/>
  <c r="K2139" i="1"/>
  <c r="I2140" i="1"/>
  <c r="J2140" i="1"/>
  <c r="K2140" i="1"/>
  <c r="I2141" i="1"/>
  <c r="J2141" i="1"/>
  <c r="K2141" i="1"/>
  <c r="I2142" i="1"/>
  <c r="J2142" i="1"/>
  <c r="K2142" i="1"/>
  <c r="I2143" i="1"/>
  <c r="J2143" i="1"/>
  <c r="K2143" i="1"/>
  <c r="I2144" i="1"/>
  <c r="J2144" i="1"/>
  <c r="K2144" i="1"/>
  <c r="I2145" i="1"/>
  <c r="J2145" i="1"/>
  <c r="K2145" i="1"/>
  <c r="I2146" i="1"/>
  <c r="J2146" i="1"/>
  <c r="K2146" i="1"/>
  <c r="I2147" i="1"/>
  <c r="J2147" i="1"/>
  <c r="K2147" i="1"/>
  <c r="I2148" i="1"/>
  <c r="J2148" i="1"/>
  <c r="K2148" i="1"/>
  <c r="I2149" i="1"/>
  <c r="J2149" i="1"/>
  <c r="K2149" i="1"/>
  <c r="I2150" i="1"/>
  <c r="J2150" i="1"/>
  <c r="K2150" i="1"/>
  <c r="I2151" i="1"/>
  <c r="J2151" i="1"/>
  <c r="K2151" i="1"/>
  <c r="I2152" i="1"/>
  <c r="J2152" i="1"/>
  <c r="K2152" i="1"/>
  <c r="I2153" i="1"/>
  <c r="J2153" i="1"/>
  <c r="K2153" i="1"/>
  <c r="I2154" i="1"/>
  <c r="J2154" i="1"/>
  <c r="K2154" i="1"/>
  <c r="I2155" i="1"/>
  <c r="J2155" i="1"/>
  <c r="K2155" i="1"/>
  <c r="I2156" i="1"/>
  <c r="J2156" i="1"/>
  <c r="K2156" i="1"/>
  <c r="I2157" i="1"/>
  <c r="J2157" i="1"/>
  <c r="K2157" i="1"/>
  <c r="I2158" i="1"/>
  <c r="J2158" i="1"/>
  <c r="K2158" i="1"/>
  <c r="I2159" i="1"/>
  <c r="J2159" i="1"/>
  <c r="K2159" i="1"/>
  <c r="I2160" i="1"/>
  <c r="J2160" i="1"/>
  <c r="K2160" i="1"/>
  <c r="I2161" i="1"/>
  <c r="J2161" i="1"/>
  <c r="K2161" i="1"/>
  <c r="I2162" i="1"/>
  <c r="J2162" i="1"/>
  <c r="K2162" i="1"/>
  <c r="I2163" i="1"/>
  <c r="J2163" i="1"/>
  <c r="K2163" i="1"/>
  <c r="I2164" i="1"/>
  <c r="J2164" i="1"/>
  <c r="K2164" i="1"/>
  <c r="I2165" i="1"/>
  <c r="J2165" i="1"/>
  <c r="K2165" i="1"/>
  <c r="I2166" i="1"/>
  <c r="J2166" i="1"/>
  <c r="K2166" i="1"/>
  <c r="I2167" i="1"/>
  <c r="J2167" i="1"/>
  <c r="K2167" i="1"/>
  <c r="I2168" i="1"/>
  <c r="J2168" i="1"/>
  <c r="K2168" i="1"/>
  <c r="I2169" i="1"/>
  <c r="J2169" i="1"/>
  <c r="K2169" i="1"/>
  <c r="I2170" i="1"/>
  <c r="J2170" i="1"/>
  <c r="K2170" i="1"/>
  <c r="I2171" i="1"/>
  <c r="J2171" i="1"/>
  <c r="K2171" i="1"/>
  <c r="I2172" i="1"/>
  <c r="J2172" i="1"/>
  <c r="K2172" i="1"/>
  <c r="I2173" i="1"/>
  <c r="J2173" i="1"/>
  <c r="K2173" i="1"/>
  <c r="I2174" i="1"/>
  <c r="J2174" i="1"/>
  <c r="K2174" i="1"/>
  <c r="I2175" i="1"/>
  <c r="J2175" i="1"/>
  <c r="K2175" i="1"/>
  <c r="I2176" i="1"/>
  <c r="J2176" i="1"/>
  <c r="K2176" i="1"/>
  <c r="I2177" i="1"/>
  <c r="J2177" i="1"/>
  <c r="K2177" i="1"/>
  <c r="I2178" i="1"/>
  <c r="J2178" i="1"/>
  <c r="K2178" i="1"/>
  <c r="I2179" i="1"/>
  <c r="J2179" i="1"/>
  <c r="K2179" i="1"/>
  <c r="I2180" i="1"/>
  <c r="J2180" i="1"/>
  <c r="K2180" i="1"/>
  <c r="I2181" i="1"/>
  <c r="J2181" i="1"/>
  <c r="K2181" i="1"/>
  <c r="I2182" i="1"/>
  <c r="J2182" i="1"/>
  <c r="K2182" i="1"/>
  <c r="I2183" i="1"/>
  <c r="J2183" i="1"/>
  <c r="K2183" i="1"/>
  <c r="I2184" i="1"/>
  <c r="J2184" i="1"/>
  <c r="K2184" i="1"/>
  <c r="I2185" i="1"/>
  <c r="J2185" i="1"/>
  <c r="K2185" i="1"/>
  <c r="I2186" i="1"/>
  <c r="J2186" i="1"/>
  <c r="K2186" i="1"/>
  <c r="I2187" i="1"/>
  <c r="J2187" i="1"/>
  <c r="K2187" i="1"/>
  <c r="I2188" i="1"/>
  <c r="J2188" i="1"/>
  <c r="K2188" i="1"/>
  <c r="I2189" i="1"/>
  <c r="J2189" i="1"/>
  <c r="K2189" i="1"/>
  <c r="I2190" i="1"/>
  <c r="J2190" i="1"/>
  <c r="K2190" i="1"/>
  <c r="I2191" i="1"/>
  <c r="J2191" i="1"/>
  <c r="K2191" i="1"/>
  <c r="I2192" i="1"/>
  <c r="J2192" i="1"/>
  <c r="K2192" i="1"/>
  <c r="I2193" i="1"/>
  <c r="J2193" i="1"/>
  <c r="K2193" i="1"/>
  <c r="I2194" i="1"/>
  <c r="J2194" i="1"/>
  <c r="K2194" i="1"/>
  <c r="I2195" i="1"/>
  <c r="J2195" i="1"/>
  <c r="K2195" i="1"/>
  <c r="I2196" i="1"/>
  <c r="J2196" i="1"/>
  <c r="K2196" i="1"/>
  <c r="I2197" i="1"/>
  <c r="J2197" i="1"/>
  <c r="K2197" i="1"/>
  <c r="I2198" i="1"/>
  <c r="J2198" i="1"/>
  <c r="K2198" i="1"/>
  <c r="I2199" i="1"/>
  <c r="J2199" i="1"/>
  <c r="K2199" i="1"/>
  <c r="I2200" i="1"/>
  <c r="J2200" i="1"/>
  <c r="K2200" i="1"/>
  <c r="I2201" i="1"/>
  <c r="J2201" i="1"/>
  <c r="K2201" i="1"/>
  <c r="I2202" i="1"/>
  <c r="J2202" i="1"/>
  <c r="K2202" i="1"/>
  <c r="I2203" i="1"/>
  <c r="J2203" i="1"/>
  <c r="K2203" i="1"/>
  <c r="I2204" i="1"/>
  <c r="J2204" i="1"/>
  <c r="K2204" i="1"/>
  <c r="I2205" i="1"/>
  <c r="J2205" i="1"/>
  <c r="K2205" i="1"/>
  <c r="I2206" i="1"/>
  <c r="J2206" i="1"/>
  <c r="K2206" i="1"/>
  <c r="I2207" i="1"/>
  <c r="J2207" i="1"/>
  <c r="K2207" i="1"/>
  <c r="I2208" i="1"/>
  <c r="J2208" i="1"/>
  <c r="K2208" i="1"/>
  <c r="I2209" i="1"/>
  <c r="J2209" i="1"/>
  <c r="K2209" i="1"/>
  <c r="I2210" i="1"/>
  <c r="J2210" i="1"/>
  <c r="K2210" i="1"/>
  <c r="I2211" i="1"/>
  <c r="J2211" i="1"/>
  <c r="K2211" i="1"/>
  <c r="I2212" i="1"/>
  <c r="J2212" i="1"/>
  <c r="K2212" i="1"/>
  <c r="I2213" i="1"/>
  <c r="J2213" i="1"/>
  <c r="K2213" i="1"/>
  <c r="I2214" i="1"/>
  <c r="J2214" i="1"/>
  <c r="K2214" i="1"/>
  <c r="I2215" i="1"/>
  <c r="J2215" i="1"/>
  <c r="K2215" i="1"/>
  <c r="I2216" i="1"/>
  <c r="J2216" i="1"/>
  <c r="K2216" i="1"/>
  <c r="I2217" i="1"/>
  <c r="J2217" i="1"/>
  <c r="K2217" i="1"/>
  <c r="I2218" i="1"/>
  <c r="J2218" i="1"/>
  <c r="K2218" i="1"/>
  <c r="I2219" i="1"/>
  <c r="J2219" i="1"/>
  <c r="K2219" i="1"/>
  <c r="I2220" i="1"/>
  <c r="J2220" i="1"/>
  <c r="K2220" i="1"/>
  <c r="I2221" i="1"/>
  <c r="J2221" i="1"/>
  <c r="K2221" i="1"/>
  <c r="I2222" i="1"/>
  <c r="J2222" i="1"/>
  <c r="K2222" i="1"/>
  <c r="I2223" i="1"/>
  <c r="J2223" i="1"/>
  <c r="K2223" i="1"/>
  <c r="I2224" i="1"/>
  <c r="J2224" i="1"/>
  <c r="K2224" i="1"/>
  <c r="I2225" i="1"/>
  <c r="J2225" i="1"/>
  <c r="K2225" i="1"/>
  <c r="I2226" i="1"/>
  <c r="J2226" i="1"/>
  <c r="K2226" i="1"/>
  <c r="I2227" i="1"/>
  <c r="J2227" i="1"/>
  <c r="K2227" i="1"/>
  <c r="I2228" i="1"/>
  <c r="J2228" i="1"/>
  <c r="K2228" i="1"/>
  <c r="I2229" i="1"/>
  <c r="J2229" i="1"/>
  <c r="K2229" i="1"/>
  <c r="I2230" i="1"/>
  <c r="J2230" i="1"/>
  <c r="K2230" i="1"/>
  <c r="I2231" i="1"/>
  <c r="J2231" i="1"/>
  <c r="K2231" i="1"/>
  <c r="I2232" i="1"/>
  <c r="J2232" i="1"/>
  <c r="K2232" i="1"/>
  <c r="I2233" i="1"/>
  <c r="J2233" i="1"/>
  <c r="K2233" i="1"/>
  <c r="I2234" i="1"/>
  <c r="J2234" i="1"/>
  <c r="K2234" i="1"/>
  <c r="I2235" i="1"/>
  <c r="J2235" i="1"/>
  <c r="K2235" i="1"/>
  <c r="I2236" i="1"/>
  <c r="J2236" i="1"/>
  <c r="K2236" i="1"/>
  <c r="I2237" i="1"/>
  <c r="J2237" i="1"/>
  <c r="K2237" i="1"/>
  <c r="I2238" i="1"/>
  <c r="J2238" i="1"/>
  <c r="K2238" i="1"/>
  <c r="I2239" i="1"/>
  <c r="J2239" i="1"/>
  <c r="K2239" i="1"/>
  <c r="I2240" i="1"/>
  <c r="J2240" i="1"/>
  <c r="K2240" i="1"/>
  <c r="I2241" i="1"/>
  <c r="J2241" i="1"/>
  <c r="K2241" i="1"/>
  <c r="I2242" i="1"/>
  <c r="J2242" i="1"/>
  <c r="K2242" i="1"/>
  <c r="I2243" i="1"/>
  <c r="J2243" i="1"/>
  <c r="K2243" i="1"/>
  <c r="I2244" i="1"/>
  <c r="J2244" i="1"/>
  <c r="K2244" i="1"/>
  <c r="I2245" i="1"/>
  <c r="J2245" i="1"/>
  <c r="K2245" i="1"/>
  <c r="I2246" i="1"/>
  <c r="J2246" i="1"/>
  <c r="K2246" i="1"/>
  <c r="I2247" i="1"/>
  <c r="J2247" i="1"/>
  <c r="K2247" i="1"/>
  <c r="I2248" i="1"/>
  <c r="J2248" i="1"/>
  <c r="K2248" i="1"/>
  <c r="I2249" i="1"/>
  <c r="J2249" i="1"/>
  <c r="K2249" i="1"/>
  <c r="I2250" i="1"/>
  <c r="J2250" i="1"/>
  <c r="K2250" i="1"/>
  <c r="I2251" i="1"/>
  <c r="J2251" i="1"/>
  <c r="K2251" i="1"/>
  <c r="I2252" i="1"/>
  <c r="J2252" i="1"/>
  <c r="K2252" i="1"/>
  <c r="I2253" i="1"/>
  <c r="J2253" i="1"/>
  <c r="K2253" i="1"/>
  <c r="I2254" i="1"/>
  <c r="J2254" i="1"/>
  <c r="K2254" i="1"/>
  <c r="I2255" i="1"/>
  <c r="J2255" i="1"/>
  <c r="K2255" i="1"/>
  <c r="I2256" i="1"/>
  <c r="J2256" i="1"/>
  <c r="K2256" i="1"/>
  <c r="I2257" i="1"/>
  <c r="J2257" i="1"/>
  <c r="K2257" i="1"/>
  <c r="I2258" i="1"/>
  <c r="J2258" i="1"/>
  <c r="K2258" i="1"/>
  <c r="I2259" i="1"/>
  <c r="J2259" i="1"/>
  <c r="K2259" i="1"/>
  <c r="I2260" i="1"/>
  <c r="J2260" i="1"/>
  <c r="K2260" i="1"/>
  <c r="I2261" i="1"/>
  <c r="J2261" i="1"/>
  <c r="K2261" i="1"/>
  <c r="I2262" i="1"/>
  <c r="J2262" i="1"/>
  <c r="K2262" i="1"/>
  <c r="I2263" i="1"/>
  <c r="J2263" i="1"/>
  <c r="K2263" i="1"/>
  <c r="I2264" i="1"/>
  <c r="J2264" i="1"/>
  <c r="K2264" i="1"/>
  <c r="I2265" i="1"/>
  <c r="J2265" i="1"/>
  <c r="K2265" i="1"/>
  <c r="I2266" i="1"/>
  <c r="J2266" i="1"/>
  <c r="K2266" i="1"/>
  <c r="I2267" i="1"/>
  <c r="J2267" i="1"/>
  <c r="K2267" i="1"/>
  <c r="I2268" i="1"/>
  <c r="J2268" i="1"/>
  <c r="K2268" i="1"/>
  <c r="I2269" i="1"/>
  <c r="J2269" i="1"/>
  <c r="K2269" i="1"/>
  <c r="I2270" i="1"/>
  <c r="J2270" i="1"/>
  <c r="K2270" i="1"/>
  <c r="I2271" i="1"/>
  <c r="J2271" i="1"/>
  <c r="K2271" i="1"/>
  <c r="I2272" i="1"/>
  <c r="J2272" i="1"/>
  <c r="K2272" i="1"/>
  <c r="I2273" i="1"/>
  <c r="J2273" i="1"/>
  <c r="K2273" i="1"/>
  <c r="I2274" i="1"/>
  <c r="J2274" i="1"/>
  <c r="K2274" i="1"/>
  <c r="I2275" i="1"/>
  <c r="J2275" i="1"/>
  <c r="K2275" i="1"/>
  <c r="I2276" i="1"/>
  <c r="J2276" i="1"/>
  <c r="K2276" i="1"/>
  <c r="I2277" i="1"/>
  <c r="J2277" i="1"/>
  <c r="K2277" i="1"/>
  <c r="I2278" i="1"/>
  <c r="J2278" i="1"/>
  <c r="K2278" i="1"/>
  <c r="I2279" i="1"/>
  <c r="J2279" i="1"/>
  <c r="K2279" i="1"/>
  <c r="I2280" i="1"/>
  <c r="J2280" i="1"/>
  <c r="K2280" i="1"/>
  <c r="I2281" i="1"/>
  <c r="J2281" i="1"/>
  <c r="K2281" i="1"/>
  <c r="I2282" i="1"/>
  <c r="J2282" i="1"/>
  <c r="K2282" i="1"/>
  <c r="I2283" i="1"/>
  <c r="J2283" i="1"/>
  <c r="K2283" i="1"/>
  <c r="I2284" i="1"/>
  <c r="J2284" i="1"/>
  <c r="K2284" i="1"/>
  <c r="I2285" i="1"/>
  <c r="J2285" i="1"/>
  <c r="K2285" i="1"/>
  <c r="I2286" i="1"/>
  <c r="J2286" i="1"/>
  <c r="K2286" i="1"/>
  <c r="I2287" i="1"/>
  <c r="J2287" i="1"/>
  <c r="K2287" i="1"/>
  <c r="I2288" i="1"/>
  <c r="J2288" i="1"/>
  <c r="K2288" i="1"/>
  <c r="I2289" i="1"/>
  <c r="J2289" i="1"/>
  <c r="K2289" i="1"/>
  <c r="I2290" i="1"/>
  <c r="J2290" i="1"/>
  <c r="K2290" i="1"/>
  <c r="I2291" i="1"/>
  <c r="J2291" i="1"/>
  <c r="K2291" i="1"/>
  <c r="I2292" i="1"/>
  <c r="J2292" i="1"/>
  <c r="K2292" i="1"/>
  <c r="I2293" i="1"/>
  <c r="J2293" i="1"/>
  <c r="K2293" i="1"/>
  <c r="I2294" i="1"/>
  <c r="J2294" i="1"/>
  <c r="K2294" i="1"/>
  <c r="I2295" i="1"/>
  <c r="J2295" i="1"/>
  <c r="K2295" i="1"/>
  <c r="I2296" i="1"/>
  <c r="J2296" i="1"/>
  <c r="K2296" i="1"/>
  <c r="I2297" i="1"/>
  <c r="J2297" i="1"/>
  <c r="K2297" i="1"/>
  <c r="I2298" i="1"/>
  <c r="J2298" i="1"/>
  <c r="K2298" i="1"/>
  <c r="I2299" i="1"/>
  <c r="J2299" i="1"/>
  <c r="K2299" i="1"/>
  <c r="I2300" i="1"/>
  <c r="J2300" i="1"/>
  <c r="K2300" i="1"/>
  <c r="I2301" i="1"/>
  <c r="J2301" i="1"/>
  <c r="K2301" i="1"/>
  <c r="I2302" i="1"/>
  <c r="J2302" i="1"/>
  <c r="K2302" i="1"/>
  <c r="I2303" i="1"/>
  <c r="J2303" i="1"/>
  <c r="K2303" i="1"/>
  <c r="I2304" i="1"/>
  <c r="J2304" i="1"/>
  <c r="K2304" i="1"/>
  <c r="I2305" i="1"/>
  <c r="J2305" i="1"/>
  <c r="K2305" i="1"/>
  <c r="I2306" i="1"/>
  <c r="J2306" i="1"/>
  <c r="K2306" i="1"/>
  <c r="I2307" i="1"/>
  <c r="J2307" i="1"/>
  <c r="K2307" i="1"/>
  <c r="I2308" i="1"/>
  <c r="J2308" i="1"/>
  <c r="K2308" i="1"/>
  <c r="I2309" i="1"/>
  <c r="J2309" i="1"/>
  <c r="K2309" i="1"/>
  <c r="I2310" i="1"/>
  <c r="J2310" i="1"/>
  <c r="K2310" i="1"/>
  <c r="I2311" i="1"/>
  <c r="J2311" i="1"/>
  <c r="K2311" i="1"/>
  <c r="I2312" i="1"/>
  <c r="J2312" i="1"/>
  <c r="K2312" i="1"/>
  <c r="I2313" i="1"/>
  <c r="J2313" i="1"/>
  <c r="K2313" i="1"/>
  <c r="I2314" i="1"/>
  <c r="J2314" i="1"/>
  <c r="K2314" i="1"/>
  <c r="I2315" i="1"/>
  <c r="J2315" i="1"/>
  <c r="K2315" i="1"/>
  <c r="I2316" i="1"/>
  <c r="J2316" i="1"/>
  <c r="K2316" i="1"/>
  <c r="I2317" i="1"/>
  <c r="J2317" i="1"/>
  <c r="K2317" i="1"/>
  <c r="I2318" i="1"/>
  <c r="J2318" i="1"/>
  <c r="K2318" i="1"/>
  <c r="I2319" i="1"/>
  <c r="J2319" i="1"/>
  <c r="K2319" i="1"/>
  <c r="I2320" i="1"/>
  <c r="J2320" i="1"/>
  <c r="K2320" i="1"/>
  <c r="I2321" i="1"/>
  <c r="J2321" i="1"/>
  <c r="K2321" i="1"/>
  <c r="I2322" i="1"/>
  <c r="J2322" i="1"/>
  <c r="K2322" i="1"/>
  <c r="I2323" i="1"/>
  <c r="J2323" i="1"/>
  <c r="K2323" i="1"/>
  <c r="I2324" i="1"/>
  <c r="J2324" i="1"/>
  <c r="K2324" i="1"/>
  <c r="I2325" i="1"/>
  <c r="J2325" i="1"/>
  <c r="K2325" i="1"/>
  <c r="I2326" i="1"/>
  <c r="J2326" i="1"/>
  <c r="K2326" i="1"/>
  <c r="I2327" i="1"/>
  <c r="J2327" i="1"/>
  <c r="K2327" i="1"/>
  <c r="I2328" i="1"/>
  <c r="J2328" i="1"/>
  <c r="K2328" i="1"/>
  <c r="I2329" i="1"/>
  <c r="J2329" i="1"/>
  <c r="K2329" i="1"/>
  <c r="I2330" i="1"/>
  <c r="J2330" i="1"/>
  <c r="K2330" i="1"/>
  <c r="I2331" i="1"/>
  <c r="J2331" i="1"/>
  <c r="K2331" i="1"/>
  <c r="I2332" i="1"/>
  <c r="J2332" i="1"/>
  <c r="K2332" i="1"/>
  <c r="I2333" i="1"/>
  <c r="J2333" i="1"/>
  <c r="K2333" i="1"/>
  <c r="I2334" i="1"/>
  <c r="J2334" i="1"/>
  <c r="K2334" i="1"/>
  <c r="I2335" i="1"/>
  <c r="J2335" i="1"/>
  <c r="K2335" i="1"/>
  <c r="I2336" i="1"/>
  <c r="J2336" i="1"/>
  <c r="K2336" i="1"/>
  <c r="I2337" i="1"/>
  <c r="J2337" i="1"/>
  <c r="K2337" i="1"/>
  <c r="I2338" i="1"/>
  <c r="J2338" i="1"/>
  <c r="K2338" i="1"/>
  <c r="I2339" i="1"/>
  <c r="J2339" i="1"/>
  <c r="K2339" i="1"/>
  <c r="I2340" i="1"/>
  <c r="J2340" i="1"/>
  <c r="K2340" i="1"/>
  <c r="I2341" i="1"/>
  <c r="J2341" i="1"/>
  <c r="K2341" i="1"/>
  <c r="I2342" i="1"/>
  <c r="J2342" i="1"/>
  <c r="K2342" i="1"/>
  <c r="I2343" i="1"/>
  <c r="J2343" i="1"/>
  <c r="K2343" i="1"/>
  <c r="I2344" i="1"/>
  <c r="J2344" i="1"/>
  <c r="K2344" i="1"/>
  <c r="I2345" i="1"/>
  <c r="J2345" i="1"/>
  <c r="K2345" i="1"/>
  <c r="I2346" i="1"/>
  <c r="J2346" i="1"/>
  <c r="K2346" i="1"/>
  <c r="I2347" i="1"/>
  <c r="J2347" i="1"/>
  <c r="K2347" i="1"/>
  <c r="I2348" i="1"/>
  <c r="J2348" i="1"/>
  <c r="K2348" i="1"/>
  <c r="I2349" i="1"/>
  <c r="J2349" i="1"/>
  <c r="K2349" i="1"/>
  <c r="I2350" i="1"/>
  <c r="J2350" i="1"/>
  <c r="K2350" i="1"/>
  <c r="I2351" i="1"/>
  <c r="J2351" i="1"/>
  <c r="K2351" i="1"/>
  <c r="I2352" i="1"/>
  <c r="J2352" i="1"/>
  <c r="K2352" i="1"/>
  <c r="I2353" i="1"/>
  <c r="J2353" i="1"/>
  <c r="K2353" i="1"/>
  <c r="I2354" i="1"/>
  <c r="J2354" i="1"/>
  <c r="K2354" i="1"/>
  <c r="I2355" i="1"/>
  <c r="J2355" i="1"/>
  <c r="K2355" i="1"/>
  <c r="I2356" i="1"/>
  <c r="J2356" i="1"/>
  <c r="K2356" i="1"/>
  <c r="I2357" i="1"/>
  <c r="J2357" i="1"/>
  <c r="K2357" i="1"/>
  <c r="I2358" i="1"/>
  <c r="J2358" i="1"/>
  <c r="K2358" i="1"/>
  <c r="I2359" i="1"/>
  <c r="J2359" i="1"/>
  <c r="K2359" i="1"/>
  <c r="I2360" i="1"/>
  <c r="J2360" i="1"/>
  <c r="K2360" i="1"/>
  <c r="I2361" i="1"/>
  <c r="J2361" i="1"/>
  <c r="K2361" i="1"/>
  <c r="I2362" i="1"/>
  <c r="J2362" i="1"/>
  <c r="K2362" i="1"/>
  <c r="I2363" i="1"/>
  <c r="J2363" i="1"/>
  <c r="K2363" i="1"/>
  <c r="I2364" i="1"/>
  <c r="J2364" i="1"/>
  <c r="K2364" i="1"/>
  <c r="I2365" i="1"/>
  <c r="J2365" i="1"/>
  <c r="K2365" i="1"/>
  <c r="I2366" i="1"/>
  <c r="J2366" i="1"/>
  <c r="K2366" i="1"/>
  <c r="I2367" i="1"/>
  <c r="J2367" i="1"/>
  <c r="K2367" i="1"/>
  <c r="I2368" i="1"/>
  <c r="J2368" i="1"/>
  <c r="K2368" i="1"/>
  <c r="I2369" i="1"/>
  <c r="J2369" i="1"/>
  <c r="K2369" i="1"/>
  <c r="I2370" i="1"/>
  <c r="J2370" i="1"/>
  <c r="K2370" i="1"/>
  <c r="I2371" i="1"/>
  <c r="J2371" i="1"/>
  <c r="K2371" i="1"/>
  <c r="I2372" i="1"/>
  <c r="J2372" i="1"/>
  <c r="K2372" i="1"/>
  <c r="I2373" i="1"/>
  <c r="J2373" i="1"/>
  <c r="K2373" i="1"/>
  <c r="I2374" i="1"/>
  <c r="J2374" i="1"/>
  <c r="K2374" i="1"/>
  <c r="I2375" i="1"/>
  <c r="J2375" i="1"/>
  <c r="K2375" i="1"/>
  <c r="I2376" i="1"/>
  <c r="J2376" i="1"/>
  <c r="K2376" i="1"/>
  <c r="I2377" i="1"/>
  <c r="J2377" i="1"/>
  <c r="K2377" i="1"/>
  <c r="I2378" i="1"/>
  <c r="J2378" i="1"/>
  <c r="K2378" i="1"/>
  <c r="I2379" i="1"/>
  <c r="J2379" i="1"/>
  <c r="K2379" i="1"/>
  <c r="I2380" i="1"/>
  <c r="J2380" i="1"/>
  <c r="K2380" i="1"/>
  <c r="I2381" i="1"/>
  <c r="J2381" i="1"/>
  <c r="K2381" i="1"/>
  <c r="I2382" i="1"/>
  <c r="J2382" i="1"/>
  <c r="K2382" i="1"/>
  <c r="I2383" i="1"/>
  <c r="J2383" i="1"/>
  <c r="K2383" i="1"/>
  <c r="I2384" i="1"/>
  <c r="J2384" i="1"/>
  <c r="K2384" i="1"/>
  <c r="I2385" i="1"/>
  <c r="J2385" i="1"/>
  <c r="K2385" i="1"/>
  <c r="I2386" i="1"/>
  <c r="J2386" i="1"/>
  <c r="K2386" i="1"/>
  <c r="I2387" i="1"/>
  <c r="J2387" i="1"/>
  <c r="K2387" i="1"/>
  <c r="I2388" i="1"/>
  <c r="J2388" i="1"/>
  <c r="K2388" i="1"/>
  <c r="I2389" i="1"/>
  <c r="J2389" i="1"/>
  <c r="K2389" i="1"/>
  <c r="I2390" i="1"/>
  <c r="J2390" i="1"/>
  <c r="K2390" i="1"/>
  <c r="I2391" i="1"/>
  <c r="J2391" i="1"/>
  <c r="K2391" i="1"/>
  <c r="I2392" i="1"/>
  <c r="J2392" i="1"/>
  <c r="K2392" i="1"/>
  <c r="I2393" i="1"/>
  <c r="J2393" i="1"/>
  <c r="K2393" i="1"/>
  <c r="I2394" i="1"/>
  <c r="J2394" i="1"/>
  <c r="K2394" i="1"/>
  <c r="I2395" i="1"/>
  <c r="J2395" i="1"/>
  <c r="K2395" i="1"/>
  <c r="I2396" i="1"/>
  <c r="J2396" i="1"/>
  <c r="K2396" i="1"/>
  <c r="I2397" i="1"/>
  <c r="J2397" i="1"/>
  <c r="K2397" i="1"/>
  <c r="I2398" i="1"/>
  <c r="J2398" i="1"/>
  <c r="K2398" i="1"/>
  <c r="I2399" i="1"/>
  <c r="J2399" i="1"/>
  <c r="K2399" i="1"/>
  <c r="I2400" i="1"/>
  <c r="J2400" i="1"/>
  <c r="K2400" i="1"/>
  <c r="I2401" i="1"/>
  <c r="J2401" i="1"/>
  <c r="K2401" i="1"/>
  <c r="I2402" i="1"/>
  <c r="J2402" i="1"/>
  <c r="K2402" i="1"/>
  <c r="I2403" i="1"/>
  <c r="J2403" i="1"/>
  <c r="K2403" i="1"/>
  <c r="I2404" i="1"/>
  <c r="J2404" i="1"/>
  <c r="K2404" i="1"/>
  <c r="I2405" i="1"/>
  <c r="J2405" i="1"/>
  <c r="K2405" i="1"/>
  <c r="I2406" i="1"/>
  <c r="J2406" i="1"/>
  <c r="K2406" i="1"/>
  <c r="I2407" i="1"/>
  <c r="J2407" i="1"/>
  <c r="K2407" i="1"/>
  <c r="I2408" i="1"/>
  <c r="J2408" i="1"/>
  <c r="K2408" i="1"/>
  <c r="I2409" i="1"/>
  <c r="J2409" i="1"/>
  <c r="K2409" i="1"/>
  <c r="I2410" i="1"/>
  <c r="J2410" i="1"/>
  <c r="K2410" i="1"/>
  <c r="I2411" i="1"/>
  <c r="J2411" i="1"/>
  <c r="K2411" i="1"/>
  <c r="I2412" i="1"/>
  <c r="J2412" i="1"/>
  <c r="K2412" i="1"/>
  <c r="I2413" i="1"/>
  <c r="J2413" i="1"/>
  <c r="K2413" i="1"/>
  <c r="I2414" i="1"/>
  <c r="J2414" i="1"/>
  <c r="K2414" i="1"/>
  <c r="I2415" i="1"/>
  <c r="J2415" i="1"/>
  <c r="K2415" i="1"/>
  <c r="I2416" i="1"/>
  <c r="J2416" i="1"/>
  <c r="K2416" i="1"/>
  <c r="I2417" i="1"/>
  <c r="J2417" i="1"/>
  <c r="K2417" i="1"/>
  <c r="I2418" i="1"/>
  <c r="J2418" i="1"/>
  <c r="K2418" i="1"/>
  <c r="I2419" i="1"/>
  <c r="J2419" i="1"/>
  <c r="K2419" i="1"/>
  <c r="I2420" i="1"/>
  <c r="J2420" i="1"/>
  <c r="K2420" i="1"/>
  <c r="I2421" i="1"/>
  <c r="J2421" i="1"/>
  <c r="K2421" i="1"/>
  <c r="I2422" i="1"/>
  <c r="J2422" i="1"/>
  <c r="K2422" i="1"/>
  <c r="I2423" i="1"/>
  <c r="J2423" i="1"/>
  <c r="K2423" i="1"/>
  <c r="I2424" i="1"/>
  <c r="J2424" i="1"/>
  <c r="K2424" i="1"/>
  <c r="I2425" i="1"/>
  <c r="J2425" i="1"/>
  <c r="K2425" i="1"/>
  <c r="I2426" i="1"/>
  <c r="J2426" i="1"/>
  <c r="K2426" i="1"/>
  <c r="I2427" i="1"/>
  <c r="J2427" i="1"/>
  <c r="K2427" i="1"/>
  <c r="I2428" i="1"/>
  <c r="J2428" i="1"/>
  <c r="K2428" i="1"/>
  <c r="I2429" i="1"/>
  <c r="J2429" i="1"/>
  <c r="K2429" i="1"/>
  <c r="I2430" i="1"/>
  <c r="J2430" i="1"/>
  <c r="K2430" i="1"/>
  <c r="I2431" i="1"/>
  <c r="J2431" i="1"/>
  <c r="K2431" i="1"/>
  <c r="I2432" i="1"/>
  <c r="J2432" i="1"/>
  <c r="K2432" i="1"/>
  <c r="I2433" i="1"/>
  <c r="J2433" i="1"/>
  <c r="K2433" i="1"/>
  <c r="I2434" i="1"/>
  <c r="J2434" i="1"/>
  <c r="K2434" i="1"/>
  <c r="I2435" i="1"/>
  <c r="J2435" i="1"/>
  <c r="K2435" i="1"/>
  <c r="I2436" i="1"/>
  <c r="J2436" i="1"/>
  <c r="K2436" i="1"/>
  <c r="I2437" i="1"/>
  <c r="J2437" i="1"/>
  <c r="K2437" i="1"/>
  <c r="I2438" i="1"/>
  <c r="J2438" i="1"/>
  <c r="K2438" i="1"/>
  <c r="I2439" i="1"/>
  <c r="J2439" i="1"/>
  <c r="K2439" i="1"/>
  <c r="I2440" i="1"/>
  <c r="J2440" i="1"/>
  <c r="K2440" i="1"/>
  <c r="I2441" i="1"/>
  <c r="J2441" i="1"/>
  <c r="K2441" i="1"/>
  <c r="I2442" i="1"/>
  <c r="J2442" i="1"/>
  <c r="K2442" i="1"/>
  <c r="I2443" i="1"/>
  <c r="J2443" i="1"/>
  <c r="K2443" i="1"/>
  <c r="I2444" i="1"/>
  <c r="J2444" i="1"/>
  <c r="K2444" i="1"/>
  <c r="I2445" i="1"/>
  <c r="J2445" i="1"/>
  <c r="K2445" i="1"/>
  <c r="I2446" i="1"/>
  <c r="J2446" i="1"/>
  <c r="K2446" i="1"/>
  <c r="I2447" i="1"/>
  <c r="J2447" i="1"/>
  <c r="K2447" i="1"/>
  <c r="I2448" i="1"/>
  <c r="J2448" i="1"/>
  <c r="K2448" i="1"/>
  <c r="I2449" i="1"/>
  <c r="J2449" i="1"/>
  <c r="K2449" i="1"/>
  <c r="I2450" i="1"/>
  <c r="J2450" i="1"/>
  <c r="K2450" i="1"/>
  <c r="I2451" i="1"/>
  <c r="J2451" i="1"/>
  <c r="K2451" i="1"/>
  <c r="I2452" i="1"/>
  <c r="J2452" i="1"/>
  <c r="K2452" i="1"/>
  <c r="I2453" i="1"/>
  <c r="J2453" i="1"/>
  <c r="K2453" i="1"/>
  <c r="I2454" i="1"/>
  <c r="J2454" i="1"/>
  <c r="K2454" i="1"/>
  <c r="I2455" i="1"/>
  <c r="J2455" i="1"/>
  <c r="K2455" i="1"/>
  <c r="I2456" i="1"/>
  <c r="J2456" i="1"/>
  <c r="K2456" i="1"/>
  <c r="I2457" i="1"/>
  <c r="J2457" i="1"/>
  <c r="K2457" i="1"/>
  <c r="I2458" i="1"/>
  <c r="J2458" i="1"/>
  <c r="K2458" i="1"/>
  <c r="I2459" i="1"/>
  <c r="J2459" i="1"/>
  <c r="K2459" i="1"/>
  <c r="I2460" i="1"/>
  <c r="J2460" i="1"/>
  <c r="K2460" i="1"/>
  <c r="I2461" i="1"/>
  <c r="J2461" i="1"/>
  <c r="K2461" i="1"/>
  <c r="I2462" i="1"/>
  <c r="J2462" i="1"/>
  <c r="K2462" i="1"/>
  <c r="I2463" i="1"/>
  <c r="J2463" i="1"/>
  <c r="K2463" i="1"/>
  <c r="I2464" i="1"/>
  <c r="J2464" i="1"/>
  <c r="K2464" i="1"/>
  <c r="I2465" i="1"/>
  <c r="J2465" i="1"/>
  <c r="K2465" i="1"/>
  <c r="I3" i="1"/>
  <c r="J3" i="1"/>
  <c r="K3" i="1"/>
  <c r="I4" i="1"/>
  <c r="J4" i="1"/>
  <c r="K4" i="1"/>
  <c r="I5" i="1"/>
  <c r="J5" i="1"/>
  <c r="K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S12" i="30" l="1"/>
  <c r="K18" i="34"/>
  <c r="G18" i="34"/>
  <c r="M20" i="34"/>
  <c r="L21" i="34"/>
  <c r="Q22" i="34"/>
  <c r="R22" i="34"/>
  <c r="R18" i="34"/>
  <c r="D18" i="34"/>
  <c r="AE36" i="4"/>
  <c r="CA33" i="4"/>
  <c r="CJ44" i="4"/>
  <c r="BN45" i="4"/>
  <c r="CB44" i="4"/>
  <c r="BK43" i="4"/>
  <c r="BY25" i="4"/>
  <c r="V37" i="4"/>
  <c r="N44" i="4"/>
  <c r="X39" i="4"/>
  <c r="BN47" i="4"/>
  <c r="BJ33" i="4"/>
  <c r="BO35" i="4"/>
  <c r="CB47" i="4"/>
  <c r="AB37" i="4"/>
  <c r="BC35" i="4"/>
  <c r="J32" i="4"/>
  <c r="BQ38" i="4"/>
  <c r="BV33" i="4"/>
  <c r="BC45" i="4"/>
  <c r="CM33" i="4"/>
  <c r="AB44" i="4"/>
  <c r="BA37" i="4"/>
  <c r="BU33" i="4"/>
  <c r="P25" i="4"/>
  <c r="CD24" i="4"/>
  <c r="J24" i="4"/>
  <c r="BA33" i="4"/>
  <c r="BF38" i="4"/>
  <c r="I33" i="4"/>
  <c r="BV47" i="4"/>
  <c r="CK44" i="4"/>
  <c r="BI39" i="4"/>
  <c r="BL37" i="4"/>
  <c r="BU34" i="4"/>
  <c r="AW33" i="4"/>
  <c r="CG24" i="4"/>
  <c r="U44" i="4"/>
  <c r="BL25" i="4"/>
  <c r="BF24" i="4"/>
  <c r="AC38" i="4"/>
  <c r="CC36" i="4"/>
  <c r="H33" i="4"/>
  <c r="BR28" i="4"/>
  <c r="BA27" i="4"/>
  <c r="AW35" i="4"/>
  <c r="I41" i="4"/>
  <c r="AS37" i="4"/>
  <c r="CL25" i="4"/>
  <c r="AN47" i="4"/>
  <c r="CL38" i="4"/>
  <c r="BV27" i="4"/>
  <c r="BZ44" i="4"/>
  <c r="N39" i="4"/>
  <c r="W44" i="4"/>
  <c r="L34" i="4"/>
  <c r="BO32" i="4"/>
  <c r="CD47" i="4"/>
  <c r="BH47" i="4"/>
  <c r="AT47" i="4"/>
  <c r="CM29" i="4"/>
  <c r="S29" i="4"/>
  <c r="CJ32" i="4"/>
  <c r="CF35" i="4"/>
  <c r="AV35" i="4"/>
  <c r="AV37" i="4"/>
  <c r="CA41" i="4"/>
  <c r="AI44" i="4"/>
  <c r="AV34" i="4"/>
  <c r="Z39" i="4"/>
  <c r="AZ45" i="4"/>
  <c r="K35" i="4"/>
  <c r="AR39" i="4"/>
  <c r="X34" i="4"/>
  <c r="AZ38" i="4"/>
  <c r="L41" i="4"/>
  <c r="AU37" i="4"/>
  <c r="BF41" i="4"/>
  <c r="T41" i="4"/>
  <c r="CH40" i="4"/>
  <c r="T34" i="4"/>
  <c r="AN45" i="4"/>
  <c r="AF40" i="4"/>
  <c r="BZ41" i="4"/>
  <c r="AX45" i="4"/>
  <c r="BR47" i="4"/>
  <c r="CF44" i="4"/>
  <c r="BR45" i="4"/>
  <c r="CG38" i="4"/>
  <c r="AK38" i="4"/>
  <c r="AI27" i="4"/>
  <c r="BX33" i="4"/>
  <c r="AH33" i="4"/>
  <c r="BS47" i="4"/>
  <c r="AP43" i="4"/>
  <c r="BS28" i="4"/>
  <c r="BV38" i="4"/>
  <c r="T28" i="4"/>
  <c r="AO26" i="4"/>
  <c r="CE38" i="4"/>
  <c r="K38" i="4"/>
  <c r="W39" i="4"/>
  <c r="BT37" i="4"/>
  <c r="CM41" i="4"/>
  <c r="CG45" i="4"/>
  <c r="AK45" i="4"/>
  <c r="M45" i="4"/>
  <c r="CD36" i="4"/>
  <c r="S34" i="4"/>
  <c r="CJ33" i="4"/>
  <c r="AW32" i="4"/>
  <c r="AK32" i="4"/>
  <c r="CM47" i="4"/>
  <c r="BN43" i="4"/>
  <c r="P43" i="4"/>
  <c r="AN26" i="4"/>
  <c r="AN27" i="4"/>
  <c r="L44" i="4"/>
  <c r="CA35" i="4"/>
  <c r="U35" i="4"/>
  <c r="I35" i="4"/>
  <c r="BG37" i="4"/>
  <c r="CF45" i="4"/>
  <c r="BV45" i="4"/>
  <c r="CA36" i="4"/>
  <c r="BG36" i="4"/>
  <c r="AS36" i="4"/>
  <c r="U36" i="4"/>
  <c r="BB34" i="4"/>
  <c r="V47" i="4"/>
  <c r="AE43" i="4"/>
  <c r="AP28" i="4"/>
  <c r="BS38" i="4"/>
  <c r="Y38" i="4"/>
  <c r="BK31" i="4"/>
  <c r="CF23" i="4"/>
  <c r="CF46" i="4"/>
  <c r="BT30" i="4"/>
  <c r="AB44" i="34"/>
  <c r="AB28" i="34"/>
  <c r="AB20" i="34"/>
  <c r="AB43" i="34"/>
  <c r="AB25" i="34"/>
  <c r="AB21" i="34"/>
  <c r="AB36" i="34"/>
  <c r="BH46" i="4"/>
  <c r="BH31" i="4"/>
  <c r="AV46" i="4"/>
  <c r="AJ31" i="4"/>
  <c r="K30" i="34"/>
  <c r="X46" i="4"/>
  <c r="L30" i="4"/>
  <c r="Y31" i="34"/>
  <c r="Y24" i="34"/>
  <c r="Y35" i="34"/>
  <c r="Y26" i="34"/>
  <c r="Y39" i="34"/>
  <c r="Y21" i="34"/>
  <c r="Y37" i="34"/>
  <c r="AY31" i="4"/>
  <c r="AY30" i="4"/>
  <c r="AY36" i="4"/>
  <c r="BW36" i="4"/>
  <c r="CC46" i="4"/>
  <c r="BE26" i="4"/>
  <c r="BE41" i="4"/>
  <c r="BE32" i="4"/>
  <c r="BE40" i="4"/>
  <c r="BE37" i="4"/>
  <c r="BE31" i="4"/>
  <c r="AS23" i="4"/>
  <c r="AS31" i="4"/>
  <c r="U46" i="4"/>
  <c r="CI30" i="4"/>
  <c r="CI31" i="4"/>
  <c r="CI46" i="4"/>
  <c r="O46" i="4"/>
  <c r="CI40" i="4"/>
  <c r="AM40" i="4"/>
  <c r="AY32" i="4"/>
  <c r="O32" i="4"/>
  <c r="CF38" i="4"/>
  <c r="AJ38" i="4"/>
  <c r="CB31" i="4"/>
  <c r="BD41" i="4"/>
  <c r="BD35" i="4"/>
  <c r="BD37" i="4"/>
  <c r="BD32" i="4"/>
  <c r="BD33" i="4"/>
  <c r="BD45" i="4"/>
  <c r="T42" i="34"/>
  <c r="T34" i="34"/>
  <c r="T24" i="34"/>
  <c r="T43" i="34"/>
  <c r="T44" i="34"/>
  <c r="T38" i="34"/>
  <c r="T23" i="34"/>
  <c r="T36" i="34"/>
  <c r="T30" i="34"/>
  <c r="AR30" i="4"/>
  <c r="AF31" i="4"/>
  <c r="AF30" i="4"/>
  <c r="AF46" i="4"/>
  <c r="T46" i="4"/>
  <c r="CI36" i="4"/>
  <c r="O36" i="4"/>
  <c r="D35" i="4"/>
  <c r="AA37" i="4"/>
  <c r="D36" i="4"/>
  <c r="BW30" i="4"/>
  <c r="CI44" i="4"/>
  <c r="BW32" i="4"/>
  <c r="N31" i="34"/>
  <c r="N43" i="34"/>
  <c r="N25" i="34"/>
  <c r="N18" i="34"/>
  <c r="AA23" i="4"/>
  <c r="O35" i="4"/>
  <c r="AY33" i="4"/>
  <c r="AM33" i="4"/>
  <c r="L32" i="4"/>
  <c r="CI43" i="4"/>
  <c r="AM41" i="4"/>
  <c r="U45" i="4"/>
  <c r="CI34" i="4"/>
  <c r="AY47" i="4"/>
  <c r="CF43" i="4"/>
  <c r="L43" i="4"/>
  <c r="AY28" i="4"/>
  <c r="CF27" i="4"/>
  <c r="CH46" i="4"/>
  <c r="BV23" i="4"/>
  <c r="BJ31" i="4"/>
  <c r="BJ30" i="4"/>
  <c r="Z22" i="34"/>
  <c r="Z19" i="34"/>
  <c r="Z37" i="34"/>
  <c r="Z31" i="34"/>
  <c r="Z34" i="34"/>
  <c r="Z38" i="34"/>
  <c r="Z33" i="34"/>
  <c r="Z21" i="34"/>
  <c r="Z24" i="34"/>
  <c r="AX30" i="4"/>
  <c r="AX31" i="4"/>
  <c r="Z30" i="4"/>
  <c r="Z31" i="4"/>
  <c r="Z46" i="4"/>
  <c r="N23" i="4"/>
  <c r="N31" i="4"/>
  <c r="AY34" i="4"/>
  <c r="CF33" i="4"/>
  <c r="AS32" i="4"/>
  <c r="AM47" i="4"/>
  <c r="O47" i="4"/>
  <c r="BP25" i="4"/>
  <c r="X44" i="4"/>
  <c r="H37" i="4"/>
  <c r="BZ45" i="4"/>
  <c r="X45" i="4"/>
  <c r="AR40" i="4"/>
  <c r="X40" i="4"/>
  <c r="T40" i="4"/>
  <c r="BA36" i="4"/>
  <c r="H36" i="4"/>
  <c r="CH34" i="4"/>
  <c r="N34" i="4"/>
  <c r="CE33" i="4"/>
  <c r="CC33" i="4"/>
  <c r="AU33" i="4"/>
  <c r="K33" i="4"/>
  <c r="AX47" i="4"/>
  <c r="AL47" i="4"/>
  <c r="N47" i="4"/>
  <c r="CE43" i="4"/>
  <c r="CC43" i="4"/>
  <c r="AU43" i="4"/>
  <c r="K43" i="4"/>
  <c r="CC24" i="4"/>
  <c r="K24" i="4"/>
  <c r="CH28" i="4"/>
  <c r="AU26" i="4"/>
  <c r="BA38" i="4"/>
  <c r="I43" i="4"/>
  <c r="L28" i="4"/>
  <c r="AS26" i="4"/>
  <c r="U26" i="4"/>
  <c r="AY38" i="4"/>
  <c r="O38" i="4"/>
  <c r="CE46" i="4"/>
  <c r="CE30" i="4"/>
  <c r="BS31" i="4"/>
  <c r="BG23" i="4"/>
  <c r="BG31" i="4"/>
  <c r="BG30" i="4"/>
  <c r="AU23" i="4"/>
  <c r="AI46" i="4"/>
  <c r="AI31" i="4"/>
  <c r="L18" i="34"/>
  <c r="L34" i="34"/>
  <c r="L44" i="34"/>
  <c r="L26" i="34"/>
  <c r="W23" i="4"/>
  <c r="K46" i="4"/>
  <c r="K31" i="4"/>
  <c r="AJ47" i="4"/>
  <c r="L47" i="4"/>
  <c r="AS43" i="4"/>
  <c r="U43" i="4"/>
  <c r="X29" i="4"/>
  <c r="CE41" i="4"/>
  <c r="G43" i="34"/>
  <c r="G31" i="34"/>
  <c r="G37" i="34"/>
  <c r="G41" i="34"/>
  <c r="G24" i="34"/>
  <c r="G33" i="34"/>
  <c r="G19" i="34"/>
  <c r="G42" i="34"/>
  <c r="G28" i="34"/>
  <c r="G36" i="34"/>
  <c r="G35" i="34"/>
  <c r="G44" i="34"/>
  <c r="G26" i="34"/>
  <c r="I23" i="4"/>
  <c r="I46" i="4"/>
  <c r="I30" i="4"/>
  <c r="D45" i="34"/>
  <c r="D19" i="34"/>
  <c r="D28" i="34"/>
  <c r="D21" i="34"/>
  <c r="D38" i="34"/>
  <c r="D42" i="34"/>
  <c r="D43" i="34"/>
  <c r="D32" i="34"/>
  <c r="D25" i="34"/>
  <c r="D39" i="34"/>
  <c r="D23" i="34"/>
  <c r="D36" i="34"/>
  <c r="D24" i="34"/>
  <c r="D41" i="34"/>
  <c r="H46" i="4"/>
  <c r="H31" i="4"/>
  <c r="BQ47" i="4"/>
  <c r="AF43" i="4"/>
  <c r="CB25" i="4"/>
  <c r="CB38" i="4"/>
  <c r="BH38" i="4"/>
  <c r="R35" i="34"/>
  <c r="AM35" i="34" s="1"/>
  <c r="R41" i="34"/>
  <c r="CL30" i="4"/>
  <c r="CL46" i="4"/>
  <c r="CL31" i="4"/>
  <c r="BZ31" i="4"/>
  <c r="BZ30" i="4"/>
  <c r="BN31" i="4"/>
  <c r="BB31" i="4"/>
  <c r="BB46" i="4"/>
  <c r="AP23" i="4"/>
  <c r="AP30" i="4"/>
  <c r="AP46" i="4"/>
  <c r="AP31" i="4"/>
  <c r="AD46" i="4"/>
  <c r="AD31" i="4"/>
  <c r="R46" i="4"/>
  <c r="R30" i="4"/>
  <c r="AY43" i="4"/>
  <c r="AM43" i="4"/>
  <c r="O43" i="4"/>
  <c r="CI24" i="4"/>
  <c r="O24" i="4"/>
  <c r="O26" i="4"/>
  <c r="U38" i="4"/>
  <c r="I38" i="4"/>
  <c r="AY27" i="4"/>
  <c r="AM27" i="4"/>
  <c r="O24" i="34"/>
  <c r="CK23" i="4"/>
  <c r="CK31" i="4"/>
  <c r="CK46" i="4"/>
  <c r="BY23" i="4"/>
  <c r="BY46" i="4"/>
  <c r="BY30" i="4"/>
  <c r="BM46" i="4"/>
  <c r="BM31" i="4"/>
  <c r="BA31" i="4"/>
  <c r="BA46" i="4"/>
  <c r="AO46" i="4"/>
  <c r="AO30" i="4"/>
  <c r="AC31" i="4"/>
  <c r="AC46" i="4"/>
  <c r="Q31" i="4"/>
  <c r="Q30" i="4"/>
  <c r="Q39" i="4"/>
  <c r="H39" i="4"/>
  <c r="N29" i="4"/>
  <c r="BZ37" i="4"/>
  <c r="AR37" i="4"/>
  <c r="X37" i="4"/>
  <c r="CK41" i="4"/>
  <c r="AO41" i="4"/>
  <c r="Q41" i="4"/>
  <c r="H41" i="4"/>
  <c r="CC45" i="4"/>
  <c r="AU45" i="4"/>
  <c r="AA45" i="4"/>
  <c r="K45" i="4"/>
  <c r="CC40" i="4"/>
  <c r="AA40" i="4"/>
  <c r="D40" i="4"/>
  <c r="BZ36" i="4"/>
  <c r="X36" i="4"/>
  <c r="T36" i="4"/>
  <c r="CK34" i="4"/>
  <c r="BA34" i="4"/>
  <c r="AG34" i="4"/>
  <c r="H34" i="4"/>
  <c r="AX33" i="4"/>
  <c r="AL33" i="4"/>
  <c r="N33" i="4"/>
  <c r="CE32" i="4"/>
  <c r="CC32" i="4"/>
  <c r="AU32" i="4"/>
  <c r="K32" i="4"/>
  <c r="BA47" i="4"/>
  <c r="AG47" i="4"/>
  <c r="Q47" i="4"/>
  <c r="CH43" i="4"/>
  <c r="AX43" i="4"/>
  <c r="AL43" i="4"/>
  <c r="AD43" i="4"/>
  <c r="BZ25" i="4"/>
  <c r="AX24" i="4"/>
  <c r="AU42" i="4"/>
  <c r="K42" i="4"/>
  <c r="BA28" i="4"/>
  <c r="AO28" i="4"/>
  <c r="Q28" i="4"/>
  <c r="AL26" i="4"/>
  <c r="BZ38" i="4"/>
  <c r="X38" i="4"/>
  <c r="T38" i="4"/>
  <c r="AX27" i="4"/>
  <c r="AL27" i="4"/>
  <c r="AD27" i="4"/>
  <c r="N27" i="4"/>
  <c r="P25" i="34"/>
  <c r="P18" i="34"/>
  <c r="P30" i="34"/>
  <c r="P44" i="34"/>
  <c r="P37" i="34"/>
  <c r="CJ23" i="4"/>
  <c r="CJ46" i="4"/>
  <c r="CJ30" i="4"/>
  <c r="BX23" i="4"/>
  <c r="BX30" i="4"/>
  <c r="BL23" i="4"/>
  <c r="BL30" i="4"/>
  <c r="BL31" i="4"/>
  <c r="AZ23" i="4"/>
  <c r="AZ30" i="4"/>
  <c r="AZ46" i="4"/>
  <c r="AN23" i="4"/>
  <c r="AN30" i="4"/>
  <c r="M36" i="34"/>
  <c r="M41" i="34"/>
  <c r="M35" i="34"/>
  <c r="M31" i="34"/>
  <c r="AB23" i="4"/>
  <c r="AB46" i="4"/>
  <c r="AB31" i="4"/>
  <c r="P30" i="4"/>
  <c r="AO38" i="4"/>
  <c r="AG38" i="4"/>
  <c r="H38" i="4"/>
  <c r="AU27" i="4"/>
  <c r="AA27" i="4"/>
  <c r="K27" i="4"/>
  <c r="CG46" i="4"/>
  <c r="BU23" i="4"/>
  <c r="BU46" i="4"/>
  <c r="BU31" i="4"/>
  <c r="BI30" i="4"/>
  <c r="BI46" i="4"/>
  <c r="BI31" i="4"/>
  <c r="AW23" i="4"/>
  <c r="AW30" i="4"/>
  <c r="AK31" i="4"/>
  <c r="AK46" i="4"/>
  <c r="Y23" i="4"/>
  <c r="Y46" i="4"/>
  <c r="Y31" i="4"/>
  <c r="M23" i="4"/>
  <c r="M31" i="4"/>
  <c r="M46" i="4"/>
  <c r="AA41" i="4"/>
  <c r="CK45" i="4"/>
  <c r="BA45" i="4"/>
  <c r="AG45" i="4"/>
  <c r="Q45" i="4"/>
  <c r="H45" i="4"/>
  <c r="CK40" i="4"/>
  <c r="AO40" i="4"/>
  <c r="Q40" i="4"/>
  <c r="CH36" i="4"/>
  <c r="AX36" i="4"/>
  <c r="AD36" i="4"/>
  <c r="N36" i="4"/>
  <c r="CE34" i="4"/>
  <c r="CC34" i="4"/>
  <c r="AA34" i="4"/>
  <c r="BZ33" i="4"/>
  <c r="X33" i="4"/>
  <c r="T33" i="4"/>
  <c r="CK32" i="4"/>
  <c r="BA32" i="4"/>
  <c r="AO32" i="4"/>
  <c r="AG32" i="4"/>
  <c r="Q32" i="4"/>
  <c r="CE47" i="4"/>
  <c r="CC47" i="4"/>
  <c r="AU47" i="4"/>
  <c r="K47" i="4"/>
  <c r="D47" i="4"/>
  <c r="BZ43" i="4"/>
  <c r="AR43" i="4"/>
  <c r="X43" i="4"/>
  <c r="T43" i="4"/>
  <c r="AX25" i="4"/>
  <c r="N25" i="4"/>
  <c r="T24" i="4"/>
  <c r="CE28" i="4"/>
  <c r="CC28" i="4"/>
  <c r="AU28" i="4"/>
  <c r="CH38" i="4"/>
  <c r="AX38" i="4"/>
  <c r="AL38" i="4"/>
  <c r="N38" i="4"/>
  <c r="AR27" i="4"/>
  <c r="T27" i="4"/>
  <c r="CD31" i="4"/>
  <c r="CD46" i="4"/>
  <c r="CD30" i="4"/>
  <c r="BR23" i="4"/>
  <c r="BR31" i="4"/>
  <c r="BR30" i="4"/>
  <c r="AC24" i="34"/>
  <c r="AC18" i="34"/>
  <c r="AC25" i="34"/>
  <c r="AC35" i="34"/>
  <c r="AC36" i="34"/>
  <c r="AC19" i="34"/>
  <c r="AC26" i="34"/>
  <c r="AC22" i="34"/>
  <c r="AC27" i="34"/>
  <c r="AC23" i="34"/>
  <c r="AC21" i="34"/>
  <c r="AC28" i="34"/>
  <c r="AC43" i="34"/>
  <c r="AC34" i="34"/>
  <c r="AC29" i="34"/>
  <c r="AC32" i="34"/>
  <c r="AC42" i="34"/>
  <c r="AC31" i="34"/>
  <c r="AC45" i="34"/>
  <c r="AC37" i="34"/>
  <c r="AC44" i="34"/>
  <c r="AC30" i="34"/>
  <c r="AC20" i="34"/>
  <c r="AC41" i="34"/>
  <c r="BF23" i="4"/>
  <c r="BF46" i="4"/>
  <c r="BF31" i="4"/>
  <c r="BF30" i="4"/>
  <c r="AT30" i="4"/>
  <c r="AT46" i="4"/>
  <c r="AH23" i="4"/>
  <c r="AH31" i="4"/>
  <c r="AH46" i="4"/>
  <c r="AH30" i="4"/>
  <c r="V31" i="4"/>
  <c r="V46" i="4"/>
  <c r="V30" i="4"/>
  <c r="J44" i="34"/>
  <c r="J27" i="34"/>
  <c r="J28" i="34"/>
  <c r="J31" i="34"/>
  <c r="J38" i="34"/>
  <c r="J20" i="34"/>
  <c r="J41" i="34"/>
  <c r="J18" i="34"/>
  <c r="J23" i="34"/>
  <c r="J32" i="34"/>
  <c r="J33" i="34"/>
  <c r="J21" i="34"/>
  <c r="J30" i="34"/>
  <c r="J24" i="34"/>
  <c r="J34" i="34"/>
  <c r="J42" i="34"/>
  <c r="J39" i="34"/>
  <c r="J35" i="34"/>
  <c r="J36" i="34"/>
  <c r="J37" i="34"/>
  <c r="J43" i="34"/>
  <c r="J26" i="34"/>
  <c r="J25" i="34"/>
  <c r="J29" i="34"/>
  <c r="J22" i="34"/>
  <c r="J23" i="4"/>
  <c r="J31" i="4"/>
  <c r="J46" i="4"/>
  <c r="J30" i="4"/>
  <c r="H27" i="4"/>
  <c r="Q25" i="34"/>
  <c r="Q26" i="34"/>
  <c r="Q34" i="34"/>
  <c r="Q29" i="34"/>
  <c r="Q45" i="34"/>
  <c r="Q41" i="34"/>
  <c r="Q27" i="34"/>
  <c r="CM30" i="4"/>
  <c r="CM46" i="4"/>
  <c r="CM31" i="4"/>
  <c r="CA31" i="4"/>
  <c r="CA46" i="4"/>
  <c r="CA30" i="4"/>
  <c r="BO23" i="4"/>
  <c r="BO31" i="4"/>
  <c r="BO46" i="4"/>
  <c r="BO30" i="4"/>
  <c r="BC23" i="4"/>
  <c r="BC46" i="4"/>
  <c r="BC31" i="4"/>
  <c r="BC30" i="4"/>
  <c r="U26" i="34"/>
  <c r="X26" i="34" s="1"/>
  <c r="U39" i="34"/>
  <c r="U27" i="34"/>
  <c r="X27" i="34" s="1"/>
  <c r="U20" i="34"/>
  <c r="U37" i="34"/>
  <c r="X37" i="34" s="1"/>
  <c r="U28" i="34"/>
  <c r="X28" i="34" s="1"/>
  <c r="U38" i="34"/>
  <c r="X38" i="34" s="1"/>
  <c r="U25" i="34"/>
  <c r="X25" i="34" s="1"/>
  <c r="U44" i="34"/>
  <c r="X44" i="34" s="1"/>
  <c r="U34" i="34"/>
  <c r="U33" i="34"/>
  <c r="X33" i="34" s="1"/>
  <c r="U21" i="34"/>
  <c r="U22" i="34"/>
  <c r="U42" i="34"/>
  <c r="X42" i="34" s="1"/>
  <c r="U35" i="34"/>
  <c r="X35" i="34" s="1"/>
  <c r="U43" i="34"/>
  <c r="X43" i="34" s="1"/>
  <c r="U31" i="34"/>
  <c r="X31" i="34" s="1"/>
  <c r="U30" i="34"/>
  <c r="X30" i="34" s="1"/>
  <c r="U45" i="34"/>
  <c r="X45" i="34" s="1"/>
  <c r="U23" i="34"/>
  <c r="X23" i="34" s="1"/>
  <c r="U41" i="34"/>
  <c r="X41" i="34" s="1"/>
  <c r="U24" i="34"/>
  <c r="X24" i="34" s="1"/>
  <c r="U32" i="34"/>
  <c r="X32" i="34" s="1"/>
  <c r="U19" i="34"/>
  <c r="U29" i="34"/>
  <c r="U18" i="34"/>
  <c r="U36" i="34"/>
  <c r="X36" i="34" s="1"/>
  <c r="AQ23" i="4"/>
  <c r="AQ30" i="4"/>
  <c r="AQ31" i="4"/>
  <c r="AQ46" i="4"/>
  <c r="AE23" i="4"/>
  <c r="AE31" i="4"/>
  <c r="AE46" i="4"/>
  <c r="AE30" i="4"/>
  <c r="S23" i="4"/>
  <c r="S46" i="4"/>
  <c r="S31" i="4"/>
  <c r="S30" i="4"/>
  <c r="BR25" i="4"/>
  <c r="A2" i="1"/>
  <c r="AS42" i="4" s="1"/>
  <c r="I2" i="1"/>
  <c r="J2" i="1"/>
  <c r="K2" i="1"/>
  <c r="Y12" i="34" l="1"/>
  <c r="AC12" i="34"/>
  <c r="AN34" i="34"/>
  <c r="AN29" i="34"/>
  <c r="AB12" i="34"/>
  <c r="Z12" i="34"/>
  <c r="AC40" i="34"/>
  <c r="Z40" i="34"/>
  <c r="BU29" i="4"/>
  <c r="BM36" i="4"/>
  <c r="BL43" i="4"/>
  <c r="P41" i="4"/>
  <c r="CG43" i="4"/>
  <c r="BI33" i="4"/>
  <c r="CA27" i="4"/>
  <c r="M33" i="4"/>
  <c r="CK43" i="4"/>
  <c r="AE41" i="4"/>
  <c r="BX32" i="4"/>
  <c r="BH41" i="4"/>
  <c r="CB39" i="4"/>
  <c r="BO44" i="4"/>
  <c r="AD44" i="4"/>
  <c r="M38" i="4"/>
  <c r="AX42" i="4"/>
  <c r="BH37" i="4"/>
  <c r="AN33" i="4"/>
  <c r="AJ44" i="4"/>
  <c r="AJ45" i="4"/>
  <c r="BJ42" i="4"/>
  <c r="CF31" i="4"/>
  <c r="AB26" i="34"/>
  <c r="AD26" i="34" s="1"/>
  <c r="X30" i="4"/>
  <c r="Y44" i="34"/>
  <c r="BE39" i="4"/>
  <c r="AG46" i="4"/>
  <c r="CI32" i="4"/>
  <c r="BD44" i="4"/>
  <c r="T35" i="34"/>
  <c r="W35" i="34" s="1"/>
  <c r="T41" i="34"/>
  <c r="V41" i="34" s="1"/>
  <c r="BK35" i="4"/>
  <c r="N37" i="34"/>
  <c r="CF32" i="4"/>
  <c r="AJ43" i="4"/>
  <c r="BV31" i="4"/>
  <c r="Z30" i="34"/>
  <c r="AL31" i="4"/>
  <c r="AJ33" i="4"/>
  <c r="AR45" i="4"/>
  <c r="AD34" i="4"/>
  <c r="AD47" i="4"/>
  <c r="BZ42" i="4"/>
  <c r="AV28" i="4"/>
  <c r="CE31" i="4"/>
  <c r="L39" i="34"/>
  <c r="AV47" i="4"/>
  <c r="CC41" i="4"/>
  <c r="G21" i="34"/>
  <c r="G38" i="34"/>
  <c r="D30" i="34"/>
  <c r="D29" i="34"/>
  <c r="AG27" i="4"/>
  <c r="R30" i="34"/>
  <c r="BB30" i="4"/>
  <c r="R31" i="4"/>
  <c r="AS38" i="4"/>
  <c r="CK30" i="4"/>
  <c r="AO31" i="4"/>
  <c r="AD29" i="4"/>
  <c r="CE45" i="4"/>
  <c r="AR36" i="4"/>
  <c r="AD33" i="4"/>
  <c r="H47" i="4"/>
  <c r="AA42" i="4"/>
  <c r="CH27" i="4"/>
  <c r="P41" i="34"/>
  <c r="BL46" i="4"/>
  <c r="M23" i="34"/>
  <c r="Q38" i="4"/>
  <c r="BI23" i="4"/>
  <c r="Y30" i="4"/>
  <c r="AO45" i="4"/>
  <c r="AL36" i="4"/>
  <c r="BY37" i="4"/>
  <c r="AO35" i="4"/>
  <c r="BT33" i="4"/>
  <c r="CL42" i="4"/>
  <c r="AN41" i="4"/>
  <c r="AU39" i="4"/>
  <c r="Z45" i="4"/>
  <c r="BC36" i="4"/>
  <c r="CB29" i="4"/>
  <c r="BQ43" i="4"/>
  <c r="AQ33" i="4"/>
  <c r="CM27" i="4"/>
  <c r="AD37" i="4"/>
  <c r="BT28" i="4"/>
  <c r="M35" i="4"/>
  <c r="AX39" i="4"/>
  <c r="AQ43" i="4"/>
  <c r="L37" i="4"/>
  <c r="AL45" i="4"/>
  <c r="BF34" i="4"/>
  <c r="AD41" i="4"/>
  <c r="BP43" i="4"/>
  <c r="BU38" i="4"/>
  <c r="AW40" i="4"/>
  <c r="AN43" i="4"/>
  <c r="BB39" i="4"/>
  <c r="BP34" i="4"/>
  <c r="BM27" i="4"/>
  <c r="AB23" i="34"/>
  <c r="AD23" i="34" s="1"/>
  <c r="AV31" i="4"/>
  <c r="Y43" i="34"/>
  <c r="BW37" i="4"/>
  <c r="BE35" i="4"/>
  <c r="O31" i="4"/>
  <c r="L38" i="4"/>
  <c r="BD46" i="4"/>
  <c r="T33" i="34"/>
  <c r="W33" i="34" s="1"/>
  <c r="T31" i="4"/>
  <c r="BW35" i="4"/>
  <c r="AA46" i="4"/>
  <c r="U40" i="4"/>
  <c r="BP38" i="4"/>
  <c r="Z29" i="34"/>
  <c r="Z26" i="34"/>
  <c r="N46" i="4"/>
  <c r="AR44" i="4"/>
  <c r="CK36" i="4"/>
  <c r="AA33" i="4"/>
  <c r="AA43" i="4"/>
  <c r="AX28" i="4"/>
  <c r="AM38" i="4"/>
  <c r="BG46" i="4"/>
  <c r="L32" i="34"/>
  <c r="CI25" i="4"/>
  <c r="G22" i="34"/>
  <c r="G23" i="34"/>
  <c r="D40" i="34"/>
  <c r="D37" i="34"/>
  <c r="D20" i="34"/>
  <c r="BK42" i="4"/>
  <c r="BZ46" i="4"/>
  <c r="AD23" i="4"/>
  <c r="AM24" i="4"/>
  <c r="O36" i="34"/>
  <c r="AL36" i="34" s="1"/>
  <c r="BY31" i="4"/>
  <c r="AC30" i="4"/>
  <c r="T37" i="4"/>
  <c r="CE40" i="4"/>
  <c r="AO34" i="4"/>
  <c r="AA32" i="4"/>
  <c r="N43" i="4"/>
  <c r="H28" i="4"/>
  <c r="P22" i="34"/>
  <c r="CJ31" i="4"/>
  <c r="AZ31" i="4"/>
  <c r="AB30" i="4"/>
  <c r="CG31" i="4"/>
  <c r="AW31" i="4"/>
  <c r="M30" i="4"/>
  <c r="BA40" i="4"/>
  <c r="AU34" i="4"/>
  <c r="H32" i="4"/>
  <c r="AL25" i="4"/>
  <c r="BZ26" i="4"/>
  <c r="BR46" i="4"/>
  <c r="AC33" i="34"/>
  <c r="AC39" i="34"/>
  <c r="AT31" i="4"/>
  <c r="J45" i="34"/>
  <c r="J40" i="34"/>
  <c r="J19" i="34"/>
  <c r="CA45" i="4"/>
  <c r="P34" i="4"/>
  <c r="M37" i="4"/>
  <c r="CM44" i="4"/>
  <c r="R36" i="4"/>
  <c r="CL33" i="4"/>
  <c r="AP33" i="4"/>
  <c r="AH39" i="4"/>
  <c r="BZ47" i="4"/>
  <c r="J41" i="4"/>
  <c r="BY40" i="4"/>
  <c r="AJ29" i="4"/>
  <c r="BS29" i="4"/>
  <c r="BT44" i="4"/>
  <c r="BG41" i="4"/>
  <c r="BF47" i="4"/>
  <c r="BO43" i="4"/>
  <c r="BU43" i="4"/>
  <c r="R43" i="4"/>
  <c r="CM39" i="4"/>
  <c r="CB36" i="4"/>
  <c r="AT25" i="4"/>
  <c r="BP41" i="4"/>
  <c r="V34" i="4"/>
  <c r="BW39" i="4"/>
  <c r="AB29" i="34"/>
  <c r="AD29" i="34" s="1"/>
  <c r="K37" i="34"/>
  <c r="Y19" i="34"/>
  <c r="BK36" i="4"/>
  <c r="BE22" i="4"/>
  <c r="AY44" i="4"/>
  <c r="CB30" i="4"/>
  <c r="BD43" i="4"/>
  <c r="T22" i="34"/>
  <c r="W22" i="34" s="1"/>
  <c r="AM23" i="4"/>
  <c r="BK44" i="4"/>
  <c r="AY37" i="4"/>
  <c r="AM34" i="4"/>
  <c r="AV27" i="4"/>
  <c r="Z23" i="34"/>
  <c r="Z42" i="34"/>
  <c r="AY41" i="4"/>
  <c r="T44" i="4"/>
  <c r="AO36" i="4"/>
  <c r="BZ32" i="4"/>
  <c r="D43" i="4"/>
  <c r="K26" i="4"/>
  <c r="AS27" i="4"/>
  <c r="AU46" i="4"/>
  <c r="W30" i="4"/>
  <c r="AG44" i="4"/>
  <c r="G45" i="34"/>
  <c r="G30" i="34"/>
  <c r="D34" i="34"/>
  <c r="D35" i="34"/>
  <c r="BT38" i="4"/>
  <c r="BN30" i="4"/>
  <c r="AD30" i="4"/>
  <c r="CF42" i="4"/>
  <c r="O41" i="34"/>
  <c r="BM30" i="4"/>
  <c r="Q46" i="4"/>
  <c r="BA41" i="4"/>
  <c r="AU40" i="4"/>
  <c r="Q34" i="4"/>
  <c r="CK47" i="4"/>
  <c r="X25" i="4"/>
  <c r="N26" i="4"/>
  <c r="P36" i="34"/>
  <c r="AK36" i="34" s="1"/>
  <c r="BX31" i="4"/>
  <c r="AN46" i="4"/>
  <c r="P31" i="4"/>
  <c r="CG30" i="4"/>
  <c r="AW46" i="4"/>
  <c r="AU41" i="4"/>
  <c r="AG40" i="4"/>
  <c r="K34" i="4"/>
  <c r="S45" i="4"/>
  <c r="BM47" i="4"/>
  <c r="BB33" i="4"/>
  <c r="M44" i="4"/>
  <c r="BX41" i="4"/>
  <c r="BU32" i="4"/>
  <c r="Q33" i="4"/>
  <c r="Y47" i="4"/>
  <c r="L29" i="4"/>
  <c r="CF34" i="4"/>
  <c r="P35" i="4"/>
  <c r="AV36" i="4"/>
  <c r="CE25" i="4"/>
  <c r="BO40" i="4"/>
  <c r="BI43" i="4"/>
  <c r="AV25" i="4"/>
  <c r="AQ39" i="4"/>
  <c r="J36" i="4"/>
  <c r="AW42" i="4"/>
  <c r="BB41" i="4"/>
  <c r="BX47" i="4"/>
  <c r="BK39" i="4"/>
  <c r="AB35" i="34"/>
  <c r="AD35" i="34" s="1"/>
  <c r="K39" i="34"/>
  <c r="Y34" i="34"/>
  <c r="BK38" i="4"/>
  <c r="BE33" i="4"/>
  <c r="AM45" i="4"/>
  <c r="BP23" i="4"/>
  <c r="BD47" i="4"/>
  <c r="T20" i="34"/>
  <c r="U11" i="34" s="1"/>
  <c r="X11" i="34" s="1"/>
  <c r="AM31" i="4"/>
  <c r="BK45" i="4"/>
  <c r="BW44" i="4"/>
  <c r="AV33" i="4"/>
  <c r="AJ27" i="4"/>
  <c r="Z41" i="34"/>
  <c r="Z27" i="34"/>
  <c r="AS45" i="4"/>
  <c r="AG35" i="4"/>
  <c r="AG36" i="4"/>
  <c r="AR32" i="4"/>
  <c r="AO25" i="4"/>
  <c r="D26" i="4"/>
  <c r="U27" i="4"/>
  <c r="AU31" i="4"/>
  <c r="W46" i="4"/>
  <c r="AA39" i="4"/>
  <c r="G39" i="34"/>
  <c r="G32" i="34"/>
  <c r="D22" i="34"/>
  <c r="D33" i="34"/>
  <c r="BH33" i="4"/>
  <c r="AQ44" i="4"/>
  <c r="AL44" i="4"/>
  <c r="AT44" i="4"/>
  <c r="BM33" i="4"/>
  <c r="BI32" i="4"/>
  <c r="AR47" i="4"/>
  <c r="I28" i="4"/>
  <c r="AB43" i="4"/>
  <c r="AB47" i="4"/>
  <c r="AE38" i="4"/>
  <c r="L36" i="4"/>
  <c r="AZ47" i="4"/>
  <c r="CB41" i="4"/>
  <c r="BO38" i="4"/>
  <c r="V24" i="4"/>
  <c r="AI39" i="4"/>
  <c r="AI34" i="4"/>
  <c r="AK42" i="4"/>
  <c r="AH41" i="4"/>
  <c r="AH47" i="4"/>
  <c r="BW34" i="4"/>
  <c r="AB34" i="34"/>
  <c r="AD34" i="34" s="1"/>
  <c r="K43" i="34"/>
  <c r="Y20" i="34"/>
  <c r="CC23" i="4"/>
  <c r="BE43" i="4"/>
  <c r="O45" i="4"/>
  <c r="BP30" i="4"/>
  <c r="T28" i="34"/>
  <c r="W28" i="34" s="1"/>
  <c r="T40" i="34"/>
  <c r="W40" i="34" s="1"/>
  <c r="AM37" i="4"/>
  <c r="BW40" i="4"/>
  <c r="O29" i="4"/>
  <c r="CI47" i="4"/>
  <c r="CH30" i="4"/>
  <c r="Z44" i="34"/>
  <c r="Z43" i="34"/>
  <c r="I40" i="4"/>
  <c r="H35" i="4"/>
  <c r="Q36" i="4"/>
  <c r="X32" i="4"/>
  <c r="CE24" i="4"/>
  <c r="CK38" i="4"/>
  <c r="I27" i="4"/>
  <c r="AU30" i="4"/>
  <c r="W31" i="4"/>
  <c r="AR29" i="4"/>
  <c r="G20" i="34"/>
  <c r="G27" i="34"/>
  <c r="D26" i="34"/>
  <c r="D44" i="34"/>
  <c r="AF27" i="4"/>
  <c r="BN46" i="4"/>
  <c r="R23" i="4"/>
  <c r="AJ42" i="4"/>
  <c r="O45" i="34"/>
  <c r="BA30" i="4"/>
  <c r="AG39" i="4"/>
  <c r="AG41" i="4"/>
  <c r="K40" i="4"/>
  <c r="CH33" i="4"/>
  <c r="AO47" i="4"/>
  <c r="CE42" i="4"/>
  <c r="AR38" i="4"/>
  <c r="P42" i="34"/>
  <c r="BX46" i="4"/>
  <c r="AN31" i="4"/>
  <c r="P46" i="4"/>
  <c r="BU30" i="4"/>
  <c r="AK30" i="4"/>
  <c r="K41" i="4"/>
  <c r="H40" i="4"/>
  <c r="AR33" i="4"/>
  <c r="AA47" i="4"/>
  <c r="BA42" i="4"/>
  <c r="AD38" i="4"/>
  <c r="AC38" i="34"/>
  <c r="AV39" i="4"/>
  <c r="AJ39" i="4"/>
  <c r="L42" i="4"/>
  <c r="H42" i="4"/>
  <c r="AV42" i="4"/>
  <c r="N42" i="4"/>
  <c r="Q42" i="4"/>
  <c r="T42" i="4"/>
  <c r="AB42" i="4"/>
  <c r="BS42" i="4"/>
  <c r="AG42" i="4"/>
  <c r="BW42" i="4"/>
  <c r="X42" i="4"/>
  <c r="CJ42" i="4"/>
  <c r="W42" i="4"/>
  <c r="S42" i="4"/>
  <c r="AO42" i="4"/>
  <c r="AR42" i="4"/>
  <c r="BD42" i="4"/>
  <c r="CK42" i="4"/>
  <c r="O40" i="34"/>
  <c r="AL40" i="34" s="1"/>
  <c r="CC44" i="4"/>
  <c r="BQ32" i="4"/>
  <c r="CK39" i="4"/>
  <c r="AC47" i="4"/>
  <c r="CJ36" i="4"/>
  <c r="BB42" i="4"/>
  <c r="AN44" i="4"/>
  <c r="AZ44" i="4"/>
  <c r="BH45" i="4"/>
  <c r="CH44" i="4"/>
  <c r="AE47" i="4"/>
  <c r="CL47" i="4"/>
  <c r="Z26" i="4"/>
  <c r="BB32" i="4"/>
  <c r="BI34" i="4"/>
  <c r="I44" i="4"/>
  <c r="AS28" i="4"/>
  <c r="AS41" i="4"/>
  <c r="CB32" i="4"/>
  <c r="AL39" i="4"/>
  <c r="BL35" i="4"/>
  <c r="P47" i="4"/>
  <c r="BJ35" i="4"/>
  <c r="CA34" i="4"/>
  <c r="CH45" i="4"/>
  <c r="BX40" i="4"/>
  <c r="AD32" i="4"/>
  <c r="AR41" i="4"/>
  <c r="BF42" i="4"/>
  <c r="V33" i="4"/>
  <c r="AP26" i="4"/>
  <c r="BI38" i="4"/>
  <c r="J37" i="4"/>
  <c r="BT36" i="4"/>
  <c r="M32" i="4"/>
  <c r="M42" i="4"/>
  <c r="BX39" i="4"/>
  <c r="BJ45" i="4"/>
  <c r="AH34" i="4"/>
  <c r="CL28" i="4"/>
  <c r="BK41" i="4"/>
  <c r="AB19" i="34"/>
  <c r="AB31" i="34"/>
  <c r="AJ23" i="4"/>
  <c r="X31" i="4"/>
  <c r="Y40" i="34"/>
  <c r="AY46" i="4"/>
  <c r="CC30" i="4"/>
  <c r="BE34" i="4"/>
  <c r="AS30" i="4"/>
  <c r="AM36" i="4"/>
  <c r="AM32" i="4"/>
  <c r="BP31" i="4"/>
  <c r="BD40" i="4"/>
  <c r="T25" i="34"/>
  <c r="W25" i="34" s="1"/>
  <c r="T31" i="34"/>
  <c r="V31" i="34" s="1"/>
  <c r="T37" i="34"/>
  <c r="W37" i="34" s="1"/>
  <c r="AA37" i="34" s="1"/>
  <c r="AM46" i="4"/>
  <c r="AA36" i="4"/>
  <c r="BK40" i="4"/>
  <c r="AA30" i="4"/>
  <c r="O33" i="4"/>
  <c r="O34" i="4"/>
  <c r="CI28" i="4"/>
  <c r="BV46" i="4"/>
  <c r="Z35" i="34"/>
  <c r="Z20" i="34"/>
  <c r="AX46" i="4"/>
  <c r="O41" i="4"/>
  <c r="AV43" i="4"/>
  <c r="CG29" i="4"/>
  <c r="BV39" i="4"/>
  <c r="AZ41" i="4"/>
  <c r="AP45" i="4"/>
  <c r="BX44" i="4"/>
  <c r="AQ35" i="4"/>
  <c r="W43" i="4"/>
  <c r="CG25" i="4"/>
  <c r="CL35" i="4"/>
  <c r="AN29" i="4"/>
  <c r="J39" i="4"/>
  <c r="AX41" i="4"/>
  <c r="AD45" i="4"/>
  <c r="R40" i="4"/>
  <c r="BM44" i="4"/>
  <c r="BT27" i="4"/>
  <c r="CG47" i="4"/>
  <c r="BY39" i="4"/>
  <c r="BG44" i="4"/>
  <c r="BO37" i="4"/>
  <c r="P45" i="4"/>
  <c r="CB26" i="4"/>
  <c r="AB35" i="4"/>
  <c r="CM32" i="4"/>
  <c r="AD40" i="4"/>
  <c r="AZ40" i="4"/>
  <c r="CD35" i="4"/>
  <c r="BL40" i="4"/>
  <c r="P42" i="4"/>
  <c r="AS47" i="4"/>
  <c r="AB38" i="4"/>
  <c r="BH35" i="4"/>
  <c r="BC41" i="4"/>
  <c r="BY34" i="4"/>
  <c r="AQ47" i="4"/>
  <c r="CD38" i="4"/>
  <c r="R39" i="4"/>
  <c r="L45" i="4"/>
  <c r="AE33" i="4"/>
  <c r="V28" i="4"/>
  <c r="BW47" i="4"/>
  <c r="AB42" i="34"/>
  <c r="AD42" i="34" s="1"/>
  <c r="AB33" i="34"/>
  <c r="AJ46" i="4"/>
  <c r="Y33" i="34"/>
  <c r="Y18" i="34"/>
  <c r="CI39" i="4"/>
  <c r="BQ30" i="4"/>
  <c r="BE44" i="4"/>
  <c r="AG31" i="4"/>
  <c r="AM44" i="4"/>
  <c r="AY42" i="4"/>
  <c r="BD28" i="4"/>
  <c r="BD36" i="4"/>
  <c r="T45" i="34"/>
  <c r="V45" i="34" s="1"/>
  <c r="T18" i="34"/>
  <c r="W18" i="34" s="1"/>
  <c r="AR46" i="4"/>
  <c r="AM30" i="4"/>
  <c r="AA38" i="4"/>
  <c r="BK32" i="4"/>
  <c r="AA31" i="4"/>
  <c r="AV32" i="4"/>
  <c r="L33" i="4"/>
  <c r="AM28" i="4"/>
  <c r="BV30" i="4"/>
  <c r="Z39" i="34"/>
  <c r="Z36" i="34"/>
  <c r="AL30" i="4"/>
  <c r="I45" i="4"/>
  <c r="L24" i="4"/>
  <c r="T45" i="4"/>
  <c r="AX34" i="4"/>
  <c r="T32" i="4"/>
  <c r="CK25" i="4"/>
  <c r="AL28" i="4"/>
  <c r="I26" i="4"/>
  <c r="BS30" i="4"/>
  <c r="AI30" i="4"/>
  <c r="K23" i="4"/>
  <c r="H44" i="4"/>
  <c r="G25" i="34"/>
  <c r="G29" i="34"/>
  <c r="I31" i="4"/>
  <c r="D31" i="34"/>
  <c r="D27" i="34"/>
  <c r="H30" i="4"/>
  <c r="R25" i="34"/>
  <c r="AN25" i="34" s="1"/>
  <c r="AT40" i="4"/>
  <c r="R42" i="4"/>
  <c r="AP44" i="4"/>
  <c r="P39" i="4"/>
  <c r="BY24" i="4"/>
  <c r="AQ24" i="4"/>
  <c r="R35" i="4"/>
  <c r="Z37" i="4"/>
  <c r="AK37" i="4"/>
  <c r="AL41" i="4"/>
  <c r="BU36" i="4"/>
  <c r="AS33" i="4"/>
  <c r="BA29" i="4"/>
  <c r="BH27" i="4"/>
  <c r="U34" i="4"/>
  <c r="BQ41" i="4"/>
  <c r="BX35" i="4"/>
  <c r="CJ47" i="4"/>
  <c r="AN32" i="4"/>
  <c r="BX45" i="4"/>
  <c r="L35" i="4"/>
  <c r="AQ32" i="4"/>
  <c r="K36" i="4"/>
  <c r="W33" i="4"/>
  <c r="BH44" i="4"/>
  <c r="N40" i="4"/>
  <c r="CB28" i="4"/>
  <c r="U47" i="4"/>
  <c r="AH27" i="4"/>
  <c r="AT35" i="4"/>
  <c r="AQ41" i="4"/>
  <c r="BQ34" i="4"/>
  <c r="W47" i="4"/>
  <c r="AT38" i="4"/>
  <c r="BM29" i="4"/>
  <c r="BV40" i="4"/>
  <c r="BV32" i="4"/>
  <c r="BM26" i="4"/>
  <c r="BK47" i="4"/>
  <c r="AB41" i="34"/>
  <c r="AD41" i="34" s="1"/>
  <c r="AB39" i="34"/>
  <c r="AJ30" i="4"/>
  <c r="Y22" i="34"/>
  <c r="Y25" i="34"/>
  <c r="O39" i="4"/>
  <c r="BQ46" i="4"/>
  <c r="BE47" i="4"/>
  <c r="AG30" i="4"/>
  <c r="O44" i="4"/>
  <c r="AM42" i="4"/>
  <c r="BD26" i="4"/>
  <c r="BD22" i="4"/>
  <c r="T19" i="34"/>
  <c r="T29" i="34"/>
  <c r="W29" i="34" s="1"/>
  <c r="AR31" i="4"/>
  <c r="AY39" i="4"/>
  <c r="BW46" i="4"/>
  <c r="N32" i="34"/>
  <c r="AM39" i="4"/>
  <c r="AJ32" i="4"/>
  <c r="U32" i="4"/>
  <c r="CF26" i="4"/>
  <c r="BJ46" i="4"/>
  <c r="Z45" i="34"/>
  <c r="Z28" i="34"/>
  <c r="AL46" i="4"/>
  <c r="AS40" i="4"/>
  <c r="U42" i="4"/>
  <c r="BZ40" i="4"/>
  <c r="AL34" i="4"/>
  <c r="CH47" i="4"/>
  <c r="BA25" i="4"/>
  <c r="N28" i="4"/>
  <c r="CI38" i="4"/>
  <c r="BS46" i="4"/>
  <c r="L27" i="34"/>
  <c r="K30" i="4"/>
  <c r="CC39" i="4"/>
  <c r="G34" i="34"/>
  <c r="BX36" i="4"/>
  <c r="AZ39" i="4"/>
  <c r="CF39" i="4"/>
  <c r="AF41" i="4"/>
  <c r="BN42" i="4"/>
  <c r="BJ37" i="4"/>
  <c r="BG40" i="4"/>
  <c r="BN33" i="4"/>
  <c r="CG36" i="4"/>
  <c r="BR40" i="4"/>
  <c r="CK33" i="4"/>
  <c r="CL32" i="4"/>
  <c r="Q29" i="4"/>
  <c r="BU47" i="4"/>
  <c r="BM32" i="4"/>
  <c r="AC42" i="4"/>
  <c r="AE39" i="4"/>
  <c r="BP44" i="4"/>
  <c r="AF32" i="4"/>
  <c r="BP32" i="4"/>
  <c r="CL29" i="4"/>
  <c r="AB39" i="4"/>
  <c r="BR34" i="4"/>
  <c r="AU35" i="4"/>
  <c r="BC38" i="4"/>
  <c r="N32" i="4"/>
  <c r="AI26" i="4"/>
  <c r="BX43" i="4"/>
  <c r="CH42" i="4"/>
  <c r="J35" i="4"/>
  <c r="AI41" i="4"/>
  <c r="AQ34" i="4"/>
  <c r="S47" i="4"/>
  <c r="J38" i="4"/>
  <c r="CA37" i="4"/>
  <c r="AB40" i="4"/>
  <c r="BJ32" i="4"/>
  <c r="CA38" i="4"/>
  <c r="BW28" i="4"/>
  <c r="AB32" i="34"/>
  <c r="AD32" i="34" s="1"/>
  <c r="AB27" i="34"/>
  <c r="AD27" i="34" s="1"/>
  <c r="K27" i="34"/>
  <c r="Y32" i="34"/>
  <c r="Y27" i="34"/>
  <c r="CI37" i="4"/>
  <c r="BE27" i="4"/>
  <c r="BE36" i="4"/>
  <c r="U30" i="4"/>
  <c r="AY45" i="4"/>
  <c r="O42" i="4"/>
  <c r="BD39" i="4"/>
  <c r="BD31" i="4"/>
  <c r="T32" i="34"/>
  <c r="V32" i="34" s="1"/>
  <c r="T39" i="34"/>
  <c r="V39" i="34" s="1"/>
  <c r="AF23" i="4"/>
  <c r="AM35" i="4"/>
  <c r="BW31" i="4"/>
  <c r="N39" i="34"/>
  <c r="CI35" i="4"/>
  <c r="AF35" i="4"/>
  <c r="AP36" i="4"/>
  <c r="AT29" i="4"/>
  <c r="BS32" i="4"/>
  <c r="BV34" i="4"/>
  <c r="BX25" i="4"/>
  <c r="CB42" i="4"/>
  <c r="BR39" i="4"/>
  <c r="BG39" i="4"/>
  <c r="CM25" i="4"/>
  <c r="V39" i="4"/>
  <c r="BT24" i="4"/>
  <c r="BO28" i="4"/>
  <c r="AX37" i="4"/>
  <c r="M27" i="4"/>
  <c r="BQ44" i="4"/>
  <c r="CC38" i="4"/>
  <c r="CA32" i="4"/>
  <c r="BJ27" i="4"/>
  <c r="CM40" i="4"/>
  <c r="S43" i="4"/>
  <c r="P40" i="4"/>
  <c r="AE45" i="4"/>
  <c r="BH34" i="4"/>
  <c r="AQ40" i="4"/>
  <c r="AU36" i="4"/>
  <c r="AT34" i="4"/>
  <c r="BO36" i="4"/>
  <c r="BS34" i="4"/>
  <c r="BX24" i="4"/>
  <c r="AG26" i="4"/>
  <c r="BN29" i="4"/>
  <c r="AK40" i="4"/>
  <c r="P33" i="4"/>
  <c r="J25" i="4"/>
  <c r="BG35" i="4"/>
  <c r="V41" i="4"/>
  <c r="CL34" i="4"/>
  <c r="AE24" i="4"/>
  <c r="BK46" i="4"/>
  <c r="BT46" i="4"/>
  <c r="AB22" i="34"/>
  <c r="AV23" i="4"/>
  <c r="K38" i="34"/>
  <c r="Y23" i="34"/>
  <c r="Y45" i="34"/>
  <c r="BW38" i="4"/>
  <c r="BE42" i="4"/>
  <c r="BE46" i="4"/>
  <c r="O23" i="4"/>
  <c r="O40" i="4"/>
  <c r="CB46" i="4"/>
  <c r="BD34" i="4"/>
  <c r="T21" i="34"/>
  <c r="W21" i="34" s="1"/>
  <c r="T26" i="34"/>
  <c r="W26" i="34" s="1"/>
  <c r="T27" i="34"/>
  <c r="V27" i="34" s="1"/>
  <c r="T30" i="4"/>
  <c r="AA35" i="4"/>
  <c r="BW45" i="4"/>
  <c r="N44" i="34"/>
  <c r="CI33" i="4"/>
  <c r="BP36" i="4"/>
  <c r="AJ24" i="4"/>
  <c r="CH31" i="4"/>
  <c r="Z32" i="34"/>
  <c r="Z25" i="34"/>
  <c r="Z18" i="34"/>
  <c r="N30" i="4"/>
  <c r="I32" i="4"/>
  <c r="AG37" i="4"/>
  <c r="BI45" i="4"/>
  <c r="S37" i="4"/>
  <c r="AN34" i="4"/>
  <c r="CD40" i="4"/>
  <c r="CM45" i="4"/>
  <c r="AB41" i="4"/>
  <c r="CM36" i="4"/>
  <c r="AF36" i="4"/>
  <c r="L39" i="4"/>
  <c r="AH42" i="4"/>
  <c r="Z32" i="4"/>
  <c r="CD39" i="4"/>
  <c r="AI35" i="4"/>
  <c r="AC35" i="4"/>
  <c r="R33" i="4"/>
  <c r="Z40" i="4"/>
  <c r="BC44" i="4"/>
  <c r="BL44" i="4"/>
  <c r="AN39" i="4"/>
  <c r="Q35" i="4"/>
  <c r="AI43" i="4"/>
  <c r="BB47" i="4"/>
  <c r="BR32" i="4"/>
  <c r="CD27" i="4"/>
  <c r="Z25" i="4"/>
  <c r="R32" i="4"/>
  <c r="BA44" i="4"/>
  <c r="BR33" i="4"/>
  <c r="T47" i="4"/>
  <c r="BM39" i="4"/>
  <c r="BO42" i="4"/>
  <c r="U28" i="4"/>
  <c r="BA43" i="4"/>
  <c r="AC40" i="4"/>
  <c r="BG42" i="4"/>
  <c r="BB38" i="4"/>
  <c r="CM38" i="4"/>
  <c r="BX42" i="4"/>
  <c r="Z47" i="4"/>
  <c r="AJ34" i="4"/>
  <c r="BV35" i="4"/>
  <c r="BS41" i="4"/>
  <c r="AN38" i="4"/>
  <c r="CE37" i="4"/>
  <c r="AF39" i="4"/>
  <c r="CE35" i="4"/>
  <c r="AX32" i="4"/>
  <c r="CJ40" i="4"/>
  <c r="BL32" i="4"/>
  <c r="BR42" i="4"/>
  <c r="BQ27" i="4"/>
  <c r="I47" i="4"/>
  <c r="BP26" i="4"/>
  <c r="CK26" i="4"/>
  <c r="Z35" i="4"/>
  <c r="AT37" i="4"/>
  <c r="CG40" i="4"/>
  <c r="BC34" i="4"/>
  <c r="AC32" i="4"/>
  <c r="CD25" i="4"/>
  <c r="Z38" i="4"/>
  <c r="CL39" i="4"/>
  <c r="AP41" i="4"/>
  <c r="BJ40" i="4"/>
  <c r="AP34" i="4"/>
  <c r="BM43" i="4"/>
  <c r="AE26" i="4"/>
  <c r="BW41" i="4"/>
  <c r="BT23" i="4"/>
  <c r="AB24" i="34"/>
  <c r="AD24" i="34" s="1"/>
  <c r="AB30" i="34"/>
  <c r="AD30" i="34" s="1"/>
  <c r="AV30" i="4"/>
  <c r="K42" i="34"/>
  <c r="Y29" i="34"/>
  <c r="Y42" i="34"/>
  <c r="Y28" i="34"/>
  <c r="BK37" i="4"/>
  <c r="BE25" i="4"/>
  <c r="BE30" i="4"/>
  <c r="AS46" i="4"/>
  <c r="O30" i="4"/>
  <c r="AY40" i="4"/>
  <c r="AV38" i="4"/>
  <c r="BD29" i="4"/>
  <c r="BD38" i="4"/>
  <c r="BL24" i="4"/>
  <c r="BT45" i="4"/>
  <c r="Z42" i="4"/>
  <c r="BY36" i="4"/>
  <c r="AW34" i="4"/>
  <c r="CL45" i="4"/>
  <c r="AI38" i="4"/>
  <c r="CG34" i="4"/>
  <c r="R45" i="4"/>
  <c r="V42" i="4"/>
  <c r="BB37" i="4"/>
  <c r="AT39" i="4"/>
  <c r="AI36" i="4"/>
  <c r="BH39" i="4"/>
  <c r="BJ25" i="4"/>
  <c r="W36" i="4"/>
  <c r="BQ45" i="4"/>
  <c r="CG44" i="4"/>
  <c r="BQ36" i="4"/>
  <c r="CJ37" i="4"/>
  <c r="Y41" i="4"/>
  <c r="AP47" i="4"/>
  <c r="BN25" i="4"/>
  <c r="AT27" i="4"/>
  <c r="BI40" i="4"/>
  <c r="BJ47" i="4"/>
  <c r="AL35" i="4"/>
  <c r="BF33" i="4"/>
  <c r="AO24" i="4"/>
  <c r="Y45" i="4"/>
  <c r="BM38" i="4"/>
  <c r="CA42" i="4"/>
  <c r="J40" i="4"/>
  <c r="M26" i="4"/>
  <c r="AZ34" i="4"/>
  <c r="M34" i="4"/>
  <c r="BP45" i="4"/>
  <c r="Y44" i="4"/>
  <c r="AK34" i="4"/>
  <c r="AH40" i="4"/>
  <c r="AD35" i="4"/>
  <c r="BS40" i="4"/>
  <c r="CG37" i="4"/>
  <c r="CG33" i="4"/>
  <c r="BY29" i="4"/>
  <c r="AB25" i="4"/>
  <c r="AF34" i="4"/>
  <c r="AI40" i="4"/>
  <c r="AW44" i="4"/>
  <c r="BN34" i="4"/>
  <c r="AF37" i="4"/>
  <c r="BV44" i="4"/>
  <c r="R47" i="4"/>
  <c r="AZ25" i="4"/>
  <c r="BW24" i="4"/>
  <c r="BR36" i="4"/>
  <c r="Y43" i="4"/>
  <c r="N35" i="4"/>
  <c r="BR43" i="4"/>
  <c r="AC45" i="4"/>
  <c r="Y42" i="4"/>
  <c r="AK35" i="4"/>
  <c r="AP27" i="4"/>
  <c r="AU44" i="4"/>
  <c r="BK33" i="4"/>
  <c r="BB35" i="4"/>
  <c r="BT32" i="4"/>
  <c r="CB33" i="4"/>
  <c r="BB45" i="4"/>
  <c r="AB29" i="4"/>
  <c r="CD33" i="4"/>
  <c r="V40" i="4"/>
  <c r="CE39" i="4"/>
  <c r="BB36" i="4"/>
  <c r="AC37" i="4"/>
  <c r="AT32" i="4"/>
  <c r="AW37" i="4"/>
  <c r="R24" i="4"/>
  <c r="BH32" i="4"/>
  <c r="BC33" i="4"/>
  <c r="AK44" i="4"/>
  <c r="BW33" i="4"/>
  <c r="AK41" i="4"/>
  <c r="BJ44" i="4"/>
  <c r="CK37" i="4"/>
  <c r="AN25" i="4"/>
  <c r="J28" i="4"/>
  <c r="BF36" i="4"/>
  <c r="BM25" i="4"/>
  <c r="BU39" i="4"/>
  <c r="BF43" i="4"/>
  <c r="AT41" i="4"/>
  <c r="AI42" i="4"/>
  <c r="BY43" i="4"/>
  <c r="R27" i="4"/>
  <c r="CK27" i="4"/>
  <c r="Y35" i="4"/>
  <c r="CA44" i="4"/>
  <c r="AB27" i="4"/>
  <c r="AJ41" i="4"/>
  <c r="AQ29" i="4"/>
  <c r="AI24" i="4"/>
  <c r="BL38" i="4"/>
  <c r="AJ35" i="4"/>
  <c r="AE40" i="4"/>
  <c r="AF44" i="4"/>
  <c r="AX40" i="4"/>
  <c r="S32" i="4"/>
  <c r="BR41" i="4"/>
  <c r="AU25" i="4"/>
  <c r="AE44" i="4"/>
  <c r="H43" i="4"/>
  <c r="AN42" i="4"/>
  <c r="BG34" i="4"/>
  <c r="BB43" i="4"/>
  <c r="BJ38" i="4"/>
  <c r="Q26" i="4"/>
  <c r="BC39" i="4"/>
  <c r="BY41" i="4"/>
  <c r="M40" i="4"/>
  <c r="W34" i="4"/>
  <c r="BC47" i="4"/>
  <c r="CJ24" i="4"/>
  <c r="AV44" i="4"/>
  <c r="AP39" i="4"/>
  <c r="R41" i="4"/>
  <c r="BS36" i="4"/>
  <c r="R34" i="4"/>
  <c r="BV42" i="4"/>
  <c r="BG38" i="4"/>
  <c r="BK34" i="4"/>
  <c r="BT31" i="4"/>
  <c r="BF35" i="4"/>
  <c r="CJ28" i="4"/>
  <c r="BX37" i="4"/>
  <c r="AW43" i="4"/>
  <c r="BA39" i="4"/>
  <c r="S35" i="4"/>
  <c r="BM41" i="4"/>
  <c r="BG32" i="4"/>
  <c r="AT33" i="4"/>
  <c r="AP42" i="4"/>
  <c r="BO34" i="4"/>
  <c r="AX44" i="4"/>
  <c r="BC37" i="4"/>
  <c r="BM34" i="4"/>
  <c r="BY44" i="4"/>
  <c r="W32" i="4"/>
  <c r="BY35" i="4"/>
  <c r="CK35" i="4"/>
  <c r="BM35" i="4"/>
  <c r="BJ34" i="4"/>
  <c r="AQ37" i="4"/>
  <c r="BA35" i="4"/>
  <c r="BC24" i="4"/>
  <c r="V35" i="4"/>
  <c r="U39" i="4"/>
  <c r="BF39" i="4"/>
  <c r="AH37" i="4"/>
  <c r="I39" i="4"/>
  <c r="Z36" i="4"/>
  <c r="BH42" i="4"/>
  <c r="Z41" i="4"/>
  <c r="Y37" i="4"/>
  <c r="N41" i="4"/>
  <c r="BH24" i="4"/>
  <c r="BI36" i="4"/>
  <c r="BR38" i="4"/>
  <c r="U33" i="4"/>
  <c r="AL37" i="4"/>
  <c r="AO29" i="4"/>
  <c r="AK33" i="4"/>
  <c r="U29" i="4"/>
  <c r="AC39" i="4"/>
  <c r="BU35" i="4"/>
  <c r="U41" i="4"/>
  <c r="BS45" i="4"/>
  <c r="BP37" i="4"/>
  <c r="AD39" i="4"/>
  <c r="AN35" i="4"/>
  <c r="P32" i="4"/>
  <c r="CJ35" i="4"/>
  <c r="CJ45" i="4"/>
  <c r="CF37" i="4"/>
  <c r="AQ38" i="4"/>
  <c r="CD34" i="4"/>
  <c r="AR34" i="4"/>
  <c r="CF47" i="4"/>
  <c r="CE36" i="4"/>
  <c r="CA26" i="4"/>
  <c r="X41" i="4"/>
  <c r="BF45" i="4"/>
  <c r="W26" i="4"/>
  <c r="AE32" i="4"/>
  <c r="AJ25" i="4"/>
  <c r="BL42" i="4"/>
  <c r="AU38" i="4"/>
  <c r="S39" i="4"/>
  <c r="W41" i="4"/>
  <c r="AT36" i="4"/>
  <c r="AF33" i="4"/>
  <c r="CJ43" i="4"/>
  <c r="S28" i="4"/>
  <c r="BS35" i="4"/>
  <c r="BS37" i="4"/>
  <c r="AV45" i="4"/>
  <c r="I36" i="4"/>
  <c r="AB32" i="4"/>
  <c r="BB28" i="4"/>
  <c r="BK30" i="4"/>
  <c r="BK28" i="4"/>
  <c r="AB40" i="34"/>
  <c r="AB45" i="34"/>
  <c r="AD45" i="34" s="1"/>
  <c r="AB38" i="34"/>
  <c r="K26" i="34"/>
  <c r="AG26" i="34" s="1"/>
  <c r="L46" i="4"/>
  <c r="Y30" i="34"/>
  <c r="Y41" i="34"/>
  <c r="AY35" i="4"/>
  <c r="CC31" i="4"/>
  <c r="BE45" i="4"/>
  <c r="BE38" i="4"/>
  <c r="U31" i="4"/>
  <c r="CI45" i="4"/>
  <c r="CI42" i="4"/>
  <c r="BP46" i="4"/>
  <c r="BD30" i="4"/>
  <c r="BZ35" i="4"/>
  <c r="AT45" i="4"/>
  <c r="BN39" i="4"/>
  <c r="M39" i="4"/>
  <c r="AE35" i="4"/>
  <c r="BQ37" i="4"/>
  <c r="AC41" i="4"/>
  <c r="BJ39" i="4"/>
  <c r="CA24" i="4"/>
  <c r="J45" i="4"/>
  <c r="BN36" i="4"/>
  <c r="AF42" i="4"/>
  <c r="AK39" i="4"/>
  <c r="BJ36" i="4"/>
  <c r="AI37" i="4"/>
  <c r="AH36" i="4"/>
  <c r="BP33" i="4"/>
  <c r="BY47" i="4"/>
  <c r="V36" i="4"/>
  <c r="AC36" i="4"/>
  <c r="Y36" i="4"/>
  <c r="BF40" i="4"/>
  <c r="AQ42" i="4"/>
  <c r="BO33" i="4"/>
  <c r="CL40" i="4"/>
  <c r="AP32" i="4"/>
  <c r="BL36" i="4"/>
  <c r="AO33" i="4"/>
  <c r="AS44" i="4"/>
  <c r="BI47" i="4"/>
  <c r="I34" i="4"/>
  <c r="AG33" i="4"/>
  <c r="CC37" i="4"/>
  <c r="BV43" i="4"/>
  <c r="BJ43" i="4"/>
  <c r="CE29" i="4"/>
  <c r="CF41" i="4"/>
  <c r="BT47" i="4"/>
  <c r="BC32" i="4"/>
  <c r="AI33" i="4"/>
  <c r="AJ37" i="4"/>
  <c r="AZ35" i="4"/>
  <c r="J34" i="4"/>
  <c r="CH32" i="4"/>
  <c r="BT41" i="4"/>
  <c r="BZ34" i="4"/>
  <c r="BC29" i="4"/>
  <c r="N45" i="4"/>
  <c r="BL47" i="4"/>
  <c r="AW38" i="4"/>
  <c r="BG47" i="4"/>
  <c r="AH24" i="4"/>
  <c r="AL42" i="4"/>
  <c r="BO27" i="4"/>
  <c r="CB37" i="4"/>
  <c r="AW45" i="4"/>
  <c r="CM34" i="4"/>
  <c r="CG32" i="4"/>
  <c r="AZ43" i="4"/>
  <c r="P26" i="4"/>
  <c r="AS35" i="4"/>
  <c r="CL41" i="4"/>
  <c r="AB45" i="4"/>
  <c r="BX34" i="4"/>
  <c r="BP47" i="4"/>
  <c r="AH28" i="4"/>
  <c r="CI41" i="4"/>
  <c r="CF30" i="4"/>
  <c r="AB18" i="34"/>
  <c r="AD18" i="34" s="1"/>
  <c r="AB37" i="34"/>
  <c r="AD37" i="34" s="1"/>
  <c r="BH30" i="4"/>
  <c r="K31" i="34"/>
  <c r="L31" i="4"/>
  <c r="Y38" i="34"/>
  <c r="Y36" i="34"/>
  <c r="O37" i="4"/>
  <c r="BQ31" i="4"/>
  <c r="CM37" i="4"/>
  <c r="AQ36" i="4"/>
  <c r="BN41" i="4"/>
  <c r="P37" i="4"/>
  <c r="BJ41" i="4"/>
  <c r="M18" i="34"/>
  <c r="AI18" i="34" s="1"/>
  <c r="AR35" i="4"/>
  <c r="BO41" i="4"/>
  <c r="BL33" i="4"/>
  <c r="AB26" i="4"/>
  <c r="CD32" i="4"/>
  <c r="BT43" i="4"/>
  <c r="BT42" i="4"/>
  <c r="AQ45" i="4"/>
  <c r="Z43" i="4"/>
  <c r="AH45" i="4"/>
  <c r="CJ34" i="4"/>
  <c r="BN35" i="4"/>
  <c r="J33" i="4"/>
  <c r="BM37" i="4"/>
  <c r="BG33" i="4"/>
  <c r="K39" i="4"/>
  <c r="BW43" i="4"/>
  <c r="AW39" i="4"/>
  <c r="AW36" i="4"/>
  <c r="AK29" i="4"/>
  <c r="CL36" i="4"/>
  <c r="AF45" i="4"/>
  <c r="CA47" i="4"/>
  <c r="BU37" i="4"/>
  <c r="AK43" i="4"/>
  <c r="CG39" i="4"/>
  <c r="BM45" i="4"/>
  <c r="CB35" i="4"/>
  <c r="AC29" i="4"/>
  <c r="BP35" i="4"/>
  <c r="BQ40" i="4"/>
  <c r="CM24" i="4"/>
  <c r="CF40" i="4"/>
  <c r="AO37" i="4"/>
  <c r="BF32" i="4"/>
  <c r="CM42" i="4"/>
  <c r="BY27" i="4"/>
  <c r="BO39" i="4"/>
  <c r="BL34" i="4"/>
  <c r="BS27" i="4"/>
  <c r="AO44" i="4"/>
  <c r="N37" i="4"/>
  <c r="BC27" i="4"/>
  <c r="AG43" i="4"/>
  <c r="AC43" i="4"/>
  <c r="CG28" i="4"/>
  <c r="BR26" i="4"/>
  <c r="BY32" i="4"/>
  <c r="AK47" i="4"/>
  <c r="AO43" i="4"/>
  <c r="BM40" i="4"/>
  <c r="U37" i="4"/>
  <c r="BX38" i="4"/>
  <c r="BG45" i="4"/>
  <c r="BR44" i="4"/>
  <c r="S38" i="4"/>
  <c r="S40" i="4"/>
  <c r="AN40" i="4"/>
  <c r="J47" i="4"/>
  <c r="CB43" i="4"/>
  <c r="BN40" i="4"/>
  <c r="CA39" i="4"/>
  <c r="CF36" i="4"/>
  <c r="BP40" i="4"/>
  <c r="T39" i="4"/>
  <c r="AL32" i="4"/>
  <c r="BG26" i="4"/>
  <c r="BL45" i="4"/>
  <c r="AO39" i="4"/>
  <c r="BO47" i="4"/>
  <c r="BU42" i="4"/>
  <c r="AH38" i="4"/>
  <c r="AF47" i="4"/>
  <c r="AT43" i="4"/>
  <c r="W38" i="4"/>
  <c r="W40" i="4"/>
  <c r="CL44" i="4"/>
  <c r="AB34" i="4"/>
  <c r="AC33" i="4"/>
  <c r="CD29" i="4"/>
  <c r="AI32" i="4"/>
  <c r="AE37" i="4"/>
  <c r="AH32" i="4"/>
  <c r="BZ29" i="4"/>
  <c r="CD42" i="4"/>
  <c r="AZ37" i="4"/>
  <c r="M36" i="4"/>
  <c r="W37" i="4"/>
  <c r="Y32" i="4"/>
  <c r="AK36" i="4"/>
  <c r="AH43" i="4"/>
  <c r="Z44" i="4"/>
  <c r="BK24" i="4"/>
  <c r="BN37" i="4"/>
  <c r="BV36" i="4"/>
  <c r="BQ39" i="4"/>
  <c r="CJ41" i="4"/>
  <c r="CL37" i="4"/>
  <c r="AN36" i="4"/>
  <c r="BS39" i="4"/>
  <c r="AV40" i="4"/>
  <c r="Q37" i="4"/>
  <c r="AI45" i="4"/>
  <c r="BY42" i="4"/>
  <c r="BM42" i="4"/>
  <c r="BR37" i="4"/>
  <c r="BI24" i="4"/>
  <c r="BG27" i="4"/>
  <c r="Q44" i="4"/>
  <c r="BU41" i="4"/>
  <c r="Y39" i="4"/>
  <c r="CK24" i="4"/>
  <c r="AW24" i="4"/>
  <c r="AC28" i="4"/>
  <c r="BR27" i="4"/>
  <c r="AW47" i="4"/>
  <c r="Y33" i="4"/>
  <c r="Q43" i="4"/>
  <c r="CC35" i="4"/>
  <c r="I37" i="4"/>
  <c r="AP38" i="4"/>
  <c r="CA40" i="4"/>
  <c r="BF44" i="4"/>
  <c r="BC40" i="4"/>
  <c r="CJ38" i="4"/>
  <c r="CB34" i="4"/>
  <c r="CM43" i="4"/>
  <c r="X35" i="4"/>
  <c r="CE44" i="4"/>
  <c r="BI42" i="4"/>
  <c r="V38" i="4"/>
  <c r="S25" i="4"/>
  <c r="J43" i="4"/>
  <c r="AH35" i="4"/>
  <c r="AZ36" i="4"/>
  <c r="BB44" i="4"/>
  <c r="BS33" i="4"/>
  <c r="M43" i="4"/>
  <c r="J29" i="4"/>
  <c r="CD43" i="4"/>
  <c r="BV41" i="4"/>
  <c r="V32" i="4"/>
  <c r="CH37" i="4"/>
  <c r="BN28" i="4"/>
  <c r="AW41" i="4"/>
  <c r="BY33" i="4"/>
  <c r="CD45" i="4"/>
  <c r="BI29" i="4"/>
  <c r="Z34" i="4"/>
  <c r="V43" i="4"/>
  <c r="W35" i="4"/>
  <c r="AT42" i="4"/>
  <c r="CG41" i="4"/>
  <c r="AB36" i="4"/>
  <c r="CJ29" i="4"/>
  <c r="CB45" i="4"/>
  <c r="R37" i="4"/>
  <c r="P44" i="4"/>
  <c r="AS39" i="4"/>
  <c r="AJ40" i="4"/>
  <c r="CH41" i="4"/>
  <c r="W45" i="4"/>
  <c r="BQ42" i="4"/>
  <c r="AE42" i="4"/>
  <c r="BF37" i="4"/>
  <c r="Z33" i="4"/>
  <c r="BB40" i="4"/>
  <c r="CH35" i="4"/>
  <c r="BI41" i="4"/>
  <c r="AH44" i="4"/>
  <c r="BO24" i="4"/>
  <c r="AK24" i="4"/>
  <c r="CD26" i="4"/>
  <c r="BF27" i="4"/>
  <c r="M47" i="4"/>
  <c r="Y24" i="4"/>
  <c r="H24" i="4"/>
  <c r="BI35" i="4"/>
  <c r="BM24" i="4"/>
  <c r="R38" i="4"/>
  <c r="AE34" i="4"/>
  <c r="CH39" i="4"/>
  <c r="BT26" i="4"/>
  <c r="AF38" i="4"/>
  <c r="BN32" i="4"/>
  <c r="BC43" i="4"/>
  <c r="AV41" i="4"/>
  <c r="BT34" i="4"/>
  <c r="BP29" i="4"/>
  <c r="AJ36" i="4"/>
  <c r="CA43" i="4"/>
  <c r="K37" i="4"/>
  <c r="X47" i="4"/>
  <c r="BN44" i="4"/>
  <c r="AL40" i="4"/>
  <c r="AF28" i="4"/>
  <c r="BZ39" i="4"/>
  <c r="AC44" i="4"/>
  <c r="AZ42" i="4"/>
  <c r="W27" i="4"/>
  <c r="CL43" i="4"/>
  <c r="Y28" i="4"/>
  <c r="BZ28" i="4"/>
  <c r="BT35" i="4"/>
  <c r="CD37" i="4"/>
  <c r="S41" i="4"/>
  <c r="BH36" i="4"/>
  <c r="AZ33" i="4"/>
  <c r="AI47" i="4"/>
  <c r="CG42" i="4"/>
  <c r="P27" i="4"/>
  <c r="BP39" i="4"/>
  <c r="BU44" i="4"/>
  <c r="BI44" i="4"/>
  <c r="J44" i="4"/>
  <c r="CM35" i="4"/>
  <c r="AC24" i="4"/>
  <c r="BQ35" i="4"/>
  <c r="AP37" i="4"/>
  <c r="P36" i="4"/>
  <c r="R44" i="4"/>
  <c r="BG43" i="4"/>
  <c r="J42" i="4"/>
  <c r="AN37" i="4"/>
  <c r="BH43" i="4"/>
  <c r="V45" i="4"/>
  <c r="BS43" i="4"/>
  <c r="CD44" i="4"/>
  <c r="AP35" i="4"/>
  <c r="BY45" i="4"/>
  <c r="S33" i="4"/>
  <c r="BH40" i="4"/>
  <c r="S44" i="4"/>
  <c r="BQ33" i="4"/>
  <c r="BV25" i="4"/>
  <c r="AW29" i="4"/>
  <c r="AC26" i="4"/>
  <c r="M41" i="4"/>
  <c r="Y34" i="4"/>
  <c r="AZ29" i="4"/>
  <c r="BT40" i="4"/>
  <c r="Y40" i="4"/>
  <c r="BT39" i="4"/>
  <c r="BV37" i="4"/>
  <c r="L40" i="4"/>
  <c r="BL41" i="4"/>
  <c r="AC34" i="4"/>
  <c r="BC42" i="4"/>
  <c r="BI37" i="4"/>
  <c r="BU40" i="4"/>
  <c r="V44" i="4"/>
  <c r="AP40" i="4"/>
  <c r="AX35" i="4"/>
  <c r="BO45" i="4"/>
  <c r="CD41" i="4"/>
  <c r="BA24" i="4"/>
  <c r="BY38" i="4"/>
  <c r="BN38" i="4"/>
  <c r="I29" i="4"/>
  <c r="CG35" i="4"/>
  <c r="AS34" i="4"/>
  <c r="AD42" i="4"/>
  <c r="AG29" i="4"/>
  <c r="BS44" i="4"/>
  <c r="CB40" i="4"/>
  <c r="AB33" i="4"/>
  <c r="BL39" i="4"/>
  <c r="P38" i="4"/>
  <c r="BG29" i="4"/>
  <c r="AZ32" i="4"/>
  <c r="K44" i="4"/>
  <c r="BR35" i="4"/>
  <c r="CJ39" i="4"/>
  <c r="T35" i="4"/>
  <c r="BU45" i="4"/>
  <c r="AA44" i="4"/>
  <c r="S36" i="4"/>
  <c r="AB11" i="34"/>
  <c r="AJ31" i="34"/>
  <c r="AN41" i="34"/>
  <c r="D34" i="4"/>
  <c r="L22" i="34"/>
  <c r="M24" i="34"/>
  <c r="O29" i="34"/>
  <c r="R29" i="34"/>
  <c r="AM41" i="34"/>
  <c r="AD28" i="34"/>
  <c r="AD44" i="34"/>
  <c r="AI31" i="34"/>
  <c r="AK18" i="34"/>
  <c r="W38" i="34"/>
  <c r="V38" i="34"/>
  <c r="D39" i="4"/>
  <c r="D37" i="4"/>
  <c r="X20" i="34"/>
  <c r="D32" i="4"/>
  <c r="W36" i="34"/>
  <c r="V36" i="34"/>
  <c r="V44" i="34"/>
  <c r="W44" i="34"/>
  <c r="AD43" i="34"/>
  <c r="W42" i="34"/>
  <c r="V42" i="34"/>
  <c r="X18" i="34"/>
  <c r="X19" i="34"/>
  <c r="X21" i="34"/>
  <c r="D45" i="4"/>
  <c r="W30" i="34"/>
  <c r="V30" i="34"/>
  <c r="V43" i="34"/>
  <c r="W43" i="34"/>
  <c r="AD21" i="34"/>
  <c r="D41" i="4"/>
  <c r="D42" i="4"/>
  <c r="D33" i="4"/>
  <c r="AD36" i="34"/>
  <c r="X39" i="34"/>
  <c r="W24" i="34"/>
  <c r="AA24" i="34" s="1"/>
  <c r="V24" i="34"/>
  <c r="X34" i="34"/>
  <c r="AD25" i="34"/>
  <c r="X29" i="34"/>
  <c r="N19" i="34"/>
  <c r="P19" i="34"/>
  <c r="O23" i="34"/>
  <c r="R24" i="34"/>
  <c r="N26" i="34"/>
  <c r="Q28" i="34"/>
  <c r="M30" i="34"/>
  <c r="P31" i="34"/>
  <c r="AK31" i="34" s="1"/>
  <c r="L33" i="34"/>
  <c r="O35" i="34"/>
  <c r="AL35" i="34" s="1"/>
  <c r="R36" i="34"/>
  <c r="AM36" i="34" s="1"/>
  <c r="N38" i="34"/>
  <c r="Q40" i="34"/>
  <c r="AN40" i="34" s="1"/>
  <c r="M42" i="34"/>
  <c r="P43" i="34"/>
  <c r="L45" i="34"/>
  <c r="K20" i="34"/>
  <c r="K32" i="34"/>
  <c r="K44" i="34"/>
  <c r="AG44" i="34" s="1"/>
  <c r="P45" i="34"/>
  <c r="K34" i="34"/>
  <c r="M27" i="34"/>
  <c r="L30" i="34"/>
  <c r="AG30" i="34" s="1"/>
  <c r="R33" i="34"/>
  <c r="Q37" i="34"/>
  <c r="M39" i="34"/>
  <c r="L42" i="34"/>
  <c r="R45" i="34"/>
  <c r="AM45" i="34" s="1"/>
  <c r="K35" i="34"/>
  <c r="P23" i="34"/>
  <c r="O27" i="34"/>
  <c r="N30" i="34"/>
  <c r="M34" i="34"/>
  <c r="P35" i="34"/>
  <c r="AK35" i="34" s="1"/>
  <c r="O39" i="34"/>
  <c r="N42" i="34"/>
  <c r="K24" i="34"/>
  <c r="K36" i="34"/>
  <c r="O22" i="34"/>
  <c r="R23" i="34"/>
  <c r="R19" i="34"/>
  <c r="N21" i="34"/>
  <c r="Q23" i="34"/>
  <c r="M25" i="34"/>
  <c r="AJ25" i="34" s="1"/>
  <c r="P26" i="34"/>
  <c r="L28" i="34"/>
  <c r="O30" i="34"/>
  <c r="AL30" i="34" s="1"/>
  <c r="R31" i="34"/>
  <c r="AM31" i="34" s="1"/>
  <c r="N33" i="34"/>
  <c r="Q35" i="34"/>
  <c r="AN35" i="34" s="1"/>
  <c r="M37" i="34"/>
  <c r="P38" i="34"/>
  <c r="AK38" i="34" s="1"/>
  <c r="L40" i="34"/>
  <c r="O42" i="34"/>
  <c r="R43" i="34"/>
  <c r="N45" i="34"/>
  <c r="K21" i="34"/>
  <c r="K12" i="34" s="1"/>
  <c r="K33" i="34"/>
  <c r="K45" i="34"/>
  <c r="P21" i="34"/>
  <c r="O12" i="34" s="1"/>
  <c r="L23" i="34"/>
  <c r="O25" i="34"/>
  <c r="AL25" i="34" s="1"/>
  <c r="R26" i="34"/>
  <c r="AM26" i="34" s="1"/>
  <c r="N28" i="34"/>
  <c r="Q30" i="34"/>
  <c r="M32" i="34"/>
  <c r="P33" i="34"/>
  <c r="L35" i="34"/>
  <c r="O37" i="34"/>
  <c r="AL37" i="34" s="1"/>
  <c r="R38" i="34"/>
  <c r="AM38" i="34" s="1"/>
  <c r="N40" i="34"/>
  <c r="Q42" i="34"/>
  <c r="M44" i="34"/>
  <c r="K22" i="34"/>
  <c r="AG18" i="34"/>
  <c r="P28" i="34"/>
  <c r="O32" i="34"/>
  <c r="N35" i="34"/>
  <c r="AI35" i="34" s="1"/>
  <c r="P40" i="34"/>
  <c r="O44" i="34"/>
  <c r="AL44" i="34" s="1"/>
  <c r="K23" i="34"/>
  <c r="M22" i="34"/>
  <c r="L25" i="34"/>
  <c r="R28" i="34"/>
  <c r="Q32" i="34"/>
  <c r="L37" i="34"/>
  <c r="R40" i="34"/>
  <c r="Q44" i="34"/>
  <c r="O20" i="34"/>
  <c r="R21" i="34"/>
  <c r="N23" i="34"/>
  <c r="Q20" i="34"/>
  <c r="L20" i="34"/>
  <c r="N20" i="34"/>
  <c r="M19" i="34"/>
  <c r="P20" i="34"/>
  <c r="O11" i="34" s="1"/>
  <c r="O19" i="34"/>
  <c r="R20" i="34"/>
  <c r="N22" i="34"/>
  <c r="Q24" i="34"/>
  <c r="M26" i="34"/>
  <c r="P27" i="34"/>
  <c r="L29" i="34"/>
  <c r="O31" i="34"/>
  <c r="AL31" i="34" s="1"/>
  <c r="R32" i="34"/>
  <c r="N34" i="34"/>
  <c r="Q36" i="34"/>
  <c r="AN36" i="34" s="1"/>
  <c r="M38" i="34"/>
  <c r="P39" i="34"/>
  <c r="L41" i="34"/>
  <c r="O43" i="34"/>
  <c r="R44" i="34"/>
  <c r="Q18" i="34"/>
  <c r="K28" i="34"/>
  <c r="K40" i="34"/>
  <c r="L24" i="34"/>
  <c r="O26" i="34"/>
  <c r="R27" i="34"/>
  <c r="AM27" i="34" s="1"/>
  <c r="N29" i="34"/>
  <c r="Q31" i="34"/>
  <c r="AN31" i="34" s="1"/>
  <c r="M33" i="34"/>
  <c r="P34" i="34"/>
  <c r="L36" i="34"/>
  <c r="O38" i="34"/>
  <c r="AL38" i="34" s="1"/>
  <c r="R39" i="34"/>
  <c r="N41" i="34"/>
  <c r="AI41" i="34" s="1"/>
  <c r="Q43" i="34"/>
  <c r="M45" i="34"/>
  <c r="O18" i="34"/>
  <c r="K29" i="34"/>
  <c r="K41" i="34"/>
  <c r="M28" i="34"/>
  <c r="P29" i="34"/>
  <c r="L31" i="34"/>
  <c r="O33" i="34"/>
  <c r="R34" i="34"/>
  <c r="N36" i="34"/>
  <c r="AI36" i="34" s="1"/>
  <c r="Q38" i="34"/>
  <c r="AN38" i="34" s="1"/>
  <c r="M40" i="34"/>
  <c r="Q19" i="34"/>
  <c r="M21" i="34"/>
  <c r="L19" i="34"/>
  <c r="O21" i="34"/>
  <c r="N24" i="34"/>
  <c r="Q21" i="34"/>
  <c r="N27" i="34"/>
  <c r="P32" i="34"/>
  <c r="R37" i="34"/>
  <c r="R42" i="34"/>
  <c r="O34" i="34"/>
  <c r="L43" i="34"/>
  <c r="O28" i="34"/>
  <c r="Q33" i="34"/>
  <c r="L38" i="34"/>
  <c r="M43" i="34"/>
  <c r="AJ43" i="34" s="1"/>
  <c r="K19" i="34"/>
  <c r="M29" i="34"/>
  <c r="Q39" i="34"/>
  <c r="K25" i="34"/>
  <c r="P24" i="34"/>
  <c r="AK24" i="34" s="1"/>
  <c r="D30" i="4"/>
  <c r="D31" i="4"/>
  <c r="D46" i="4"/>
  <c r="X22" i="34"/>
  <c r="D28" i="4"/>
  <c r="D38" i="4"/>
  <c r="V23" i="34"/>
  <c r="W23" i="34"/>
  <c r="V34" i="34"/>
  <c r="W34" i="34"/>
  <c r="D44" i="4"/>
  <c r="AD20" i="34"/>
  <c r="AC11" i="34"/>
  <c r="AA29" i="4"/>
  <c r="U23" i="4"/>
  <c r="BY26" i="4"/>
  <c r="X28" i="4"/>
  <c r="BC26" i="4"/>
  <c r="CC25" i="4"/>
  <c r="AD26" i="4"/>
  <c r="AG23" i="4"/>
  <c r="AV29" i="4"/>
  <c r="Z29" i="4"/>
  <c r="AE29" i="4"/>
  <c r="BQ29" i="4"/>
  <c r="BW29" i="4"/>
  <c r="AS29" i="4"/>
  <c r="BL29" i="4"/>
  <c r="W24" i="4"/>
  <c r="AU24" i="4"/>
  <c r="BR24" i="4"/>
  <c r="AY23" i="4"/>
  <c r="BB23" i="4"/>
  <c r="CA23" i="4"/>
  <c r="Z23" i="4"/>
  <c r="CE23" i="4"/>
  <c r="BK29" i="4"/>
  <c r="AK28" i="4"/>
  <c r="P28" i="4"/>
  <c r="BM28" i="4"/>
  <c r="Z28" i="4"/>
  <c r="BP28" i="4"/>
  <c r="BH28" i="4"/>
  <c r="CG27" i="4"/>
  <c r="X27" i="4"/>
  <c r="BD25" i="4"/>
  <c r="CI26" i="4"/>
  <c r="V27" i="4"/>
  <c r="BB25" i="4"/>
  <c r="CG26" i="4"/>
  <c r="AC25" i="4"/>
  <c r="BH26" i="4"/>
  <c r="D25" i="4"/>
  <c r="AQ27" i="4"/>
  <c r="BW25" i="4"/>
  <c r="S24" i="4"/>
  <c r="BF26" i="4"/>
  <c r="CL24" i="4"/>
  <c r="AO27" i="4"/>
  <c r="BU25" i="4"/>
  <c r="Q24" i="4"/>
  <c r="AR26" i="4"/>
  <c r="AZ24" i="4"/>
  <c r="BG28" i="4"/>
  <c r="S26" i="4"/>
  <c r="AH25" i="4"/>
  <c r="BE23" i="4"/>
  <c r="BK27" i="4"/>
  <c r="AS25" i="4"/>
  <c r="CA25" i="4"/>
  <c r="BG24" i="4"/>
  <c r="BH29" i="4"/>
  <c r="AL29" i="4"/>
  <c r="AY29" i="4"/>
  <c r="CK29" i="4"/>
  <c r="T29" i="4"/>
  <c r="BD23" i="4"/>
  <c r="AS24" i="4"/>
  <c r="BU24" i="4"/>
  <c r="Z24" i="4"/>
  <c r="BK23" i="4"/>
  <c r="Q23" i="4"/>
  <c r="BN23" i="4"/>
  <c r="H23" i="4"/>
  <c r="AT23" i="4"/>
  <c r="T23" i="4"/>
  <c r="D29" i="4"/>
  <c r="AB28" i="4"/>
  <c r="BY28" i="4"/>
  <c r="AT28" i="4"/>
  <c r="CF28" i="4"/>
  <c r="AI28" i="4"/>
  <c r="BU27" i="4"/>
  <c r="L27" i="4"/>
  <c r="AR25" i="4"/>
  <c r="BW26" i="4"/>
  <c r="J27" i="4"/>
  <c r="AP25" i="4"/>
  <c r="BU26" i="4"/>
  <c r="Q25" i="4"/>
  <c r="AV26" i="4"/>
  <c r="CB24" i="4"/>
  <c r="AE27" i="4"/>
  <c r="BK25" i="4"/>
  <c r="AT26" i="4"/>
  <c r="BZ24" i="4"/>
  <c r="AC27" i="4"/>
  <c r="BI25" i="4"/>
  <c r="AF26" i="4"/>
  <c r="AN24" i="4"/>
  <c r="CM26" i="4"/>
  <c r="K25" i="4"/>
  <c r="Y29" i="4"/>
  <c r="BR29" i="4"/>
  <c r="AL24" i="4"/>
  <c r="N24" i="4"/>
  <c r="BM23" i="4"/>
  <c r="BQ23" i="4"/>
  <c r="AA28" i="4"/>
  <c r="AE28" i="4"/>
  <c r="Y27" i="4"/>
  <c r="AA26" i="4"/>
  <c r="BD27" i="4"/>
  <c r="AF24" i="4"/>
  <c r="BB27" i="4"/>
  <c r="BQ26" i="4"/>
  <c r="BN26" i="4"/>
  <c r="L25" i="4"/>
  <c r="BO26" i="4"/>
  <c r="BF29" i="4"/>
  <c r="BF25" i="4"/>
  <c r="AQ26" i="4"/>
  <c r="I25" i="4"/>
  <c r="AQ25" i="4"/>
  <c r="K29" i="4"/>
  <c r="BT29" i="4"/>
  <c r="AX29" i="4"/>
  <c r="BO29" i="4"/>
  <c r="R29" i="4"/>
  <c r="H29" i="4"/>
  <c r="BE24" i="4"/>
  <c r="CM23" i="4"/>
  <c r="BJ24" i="4"/>
  <c r="M24" i="4"/>
  <c r="BS24" i="4"/>
  <c r="BW23" i="4"/>
  <c r="AC23" i="4"/>
  <c r="BZ23" i="4"/>
  <c r="X23" i="4"/>
  <c r="BJ23" i="4"/>
  <c r="AX23" i="4"/>
  <c r="CH23" i="4"/>
  <c r="BV28" i="4"/>
  <c r="AN28" i="4"/>
  <c r="CK28" i="4"/>
  <c r="BJ28" i="4"/>
  <c r="M28" i="4"/>
  <c r="D27" i="4"/>
  <c r="BI27" i="4"/>
  <c r="CJ26" i="4"/>
  <c r="AF25" i="4"/>
  <c r="BK26" i="4"/>
  <c r="CH26" i="4"/>
  <c r="AD25" i="4"/>
  <c r="BI26" i="4"/>
  <c r="AJ26" i="4"/>
  <c r="BP24" i="4"/>
  <c r="S27" i="4"/>
  <c r="AY25" i="4"/>
  <c r="CL27" i="4"/>
  <c r="AH26" i="4"/>
  <c r="BN24" i="4"/>
  <c r="Q27" i="4"/>
  <c r="AW25" i="4"/>
  <c r="CJ27" i="4"/>
  <c r="T26" i="4"/>
  <c r="AB24" i="4"/>
  <c r="W28" i="4"/>
  <c r="AU29" i="4"/>
  <c r="CH29" i="4"/>
  <c r="CA29" i="4"/>
  <c r="AT24" i="4"/>
  <c r="P23" i="4"/>
  <c r="AL23" i="4"/>
  <c r="BS23" i="4"/>
  <c r="AD28" i="4"/>
  <c r="Z27" i="4"/>
  <c r="CE27" i="4"/>
  <c r="CC27" i="4"/>
  <c r="CJ25" i="4"/>
  <c r="O25" i="4"/>
  <c r="M25" i="4"/>
  <c r="BH25" i="4"/>
  <c r="W25" i="4"/>
  <c r="R26" i="4"/>
  <c r="AG25" i="4"/>
  <c r="CG23" i="4"/>
  <c r="BA26" i="4"/>
  <c r="BC25" i="4"/>
  <c r="BB26" i="4"/>
  <c r="W29" i="4"/>
  <c r="CF29" i="4"/>
  <c r="BJ29" i="4"/>
  <c r="CI29" i="4"/>
  <c r="AH29" i="4"/>
  <c r="AP29" i="4"/>
  <c r="AY24" i="4"/>
  <c r="D24" i="4"/>
  <c r="CF24" i="4"/>
  <c r="AV24" i="4"/>
  <c r="AA24" i="4"/>
  <c r="CI23" i="4"/>
  <c r="AO23" i="4"/>
  <c r="CL23" i="4"/>
  <c r="AR23" i="4"/>
  <c r="CD23" i="4"/>
  <c r="L23" i="4"/>
  <c r="AR28" i="4"/>
  <c r="BI28" i="4"/>
  <c r="AZ28" i="4"/>
  <c r="CD28" i="4"/>
  <c r="AG28" i="4"/>
  <c r="O27" i="4"/>
  <c r="AW27" i="4"/>
  <c r="BX26" i="4"/>
  <c r="T25" i="4"/>
  <c r="AY26" i="4"/>
  <c r="BV26" i="4"/>
  <c r="R25" i="4"/>
  <c r="AW26" i="4"/>
  <c r="CB27" i="4"/>
  <c r="X26" i="4"/>
  <c r="BD24" i="4"/>
  <c r="AM25" i="4"/>
  <c r="BZ27" i="4"/>
  <c r="V26" i="4"/>
  <c r="BB24" i="4"/>
  <c r="AK25" i="4"/>
  <c r="BX27" i="4"/>
  <c r="CF25" i="4"/>
  <c r="P24" i="4"/>
  <c r="BE29" i="4"/>
  <c r="AM29" i="4"/>
  <c r="AF29" i="4"/>
  <c r="V29" i="4"/>
  <c r="AG24" i="4"/>
  <c r="CB23" i="4"/>
  <c r="AQ28" i="4"/>
  <c r="BX28" i="4"/>
  <c r="BQ28" i="4"/>
  <c r="AZ26" i="4"/>
  <c r="AX26" i="4"/>
  <c r="Y26" i="4"/>
  <c r="BS26" i="4"/>
  <c r="CH25" i="4"/>
  <c r="AD24" i="4"/>
  <c r="AZ27" i="4"/>
  <c r="AJ28" i="4"/>
  <c r="BS25" i="4"/>
  <c r="BC28" i="4"/>
  <c r="CM28" i="4"/>
  <c r="U25" i="4"/>
  <c r="CL26" i="4"/>
  <c r="V25" i="4"/>
  <c r="BQ24" i="4"/>
  <c r="AI29" i="4"/>
  <c r="M29" i="4"/>
  <c r="BV29" i="4"/>
  <c r="P29" i="4"/>
  <c r="BB29" i="4"/>
  <c r="BX29" i="4"/>
  <c r="CC29" i="4"/>
  <c r="U24" i="4"/>
  <c r="X24" i="4"/>
  <c r="BV24" i="4"/>
  <c r="CH24" i="4"/>
  <c r="D23" i="4"/>
  <c r="BA23" i="4"/>
  <c r="V23" i="4"/>
  <c r="BH23" i="4"/>
  <c r="AI23" i="4"/>
  <c r="AK23" i="4"/>
  <c r="BU28" i="4"/>
  <c r="O28" i="4"/>
  <c r="BL28" i="4"/>
  <c r="R28" i="4"/>
  <c r="K28" i="4"/>
  <c r="AW28" i="4"/>
  <c r="CI27" i="4"/>
  <c r="AK27" i="4"/>
  <c r="BL26" i="4"/>
  <c r="H25" i="4"/>
  <c r="AM26" i="4"/>
  <c r="BJ26" i="4"/>
  <c r="AK26" i="4"/>
  <c r="BP27" i="4"/>
  <c r="L26" i="4"/>
  <c r="AR24" i="4"/>
  <c r="CE26" i="4"/>
  <c r="AA25" i="4"/>
  <c r="BN27" i="4"/>
  <c r="J26" i="4"/>
  <c r="AP24" i="4"/>
  <c r="CC26" i="4"/>
  <c r="Y25" i="4"/>
  <c r="BL27" i="4"/>
  <c r="BT25" i="4"/>
  <c r="I24" i="4"/>
  <c r="BE28" i="4"/>
  <c r="BF28" i="4"/>
  <c r="CA28" i="4"/>
  <c r="BO25" i="4"/>
  <c r="AE25" i="4"/>
  <c r="H26" i="4"/>
  <c r="BW27" i="4"/>
  <c r="BQ25" i="4"/>
  <c r="BG25" i="4"/>
  <c r="AI25" i="4"/>
  <c r="M14" i="34" l="1"/>
  <c r="K15" i="34"/>
  <c r="K13" i="34"/>
  <c r="K16" i="34"/>
  <c r="K14" i="34"/>
  <c r="M15" i="34"/>
  <c r="M12" i="34"/>
  <c r="M16" i="34"/>
  <c r="M13" i="34"/>
  <c r="O15" i="34"/>
  <c r="O14" i="34"/>
  <c r="O16" i="34"/>
  <c r="O13" i="34"/>
  <c r="Q11" i="34"/>
  <c r="L10" i="34"/>
  <c r="N12" i="34"/>
  <c r="N16" i="34"/>
  <c r="AA43" i="34"/>
  <c r="N14" i="34"/>
  <c r="M10" i="34"/>
  <c r="K11" i="34"/>
  <c r="R14" i="34"/>
  <c r="L13" i="34"/>
  <c r="AN39" i="34"/>
  <c r="R16" i="34"/>
  <c r="AK29" i="34"/>
  <c r="AL29" i="34"/>
  <c r="P14" i="34"/>
  <c r="M11" i="34"/>
  <c r="N11" i="34"/>
  <c r="AN19" i="34"/>
  <c r="R10" i="34"/>
  <c r="R11" i="34"/>
  <c r="Y11" i="34"/>
  <c r="AK34" i="34"/>
  <c r="L14" i="34"/>
  <c r="AG43" i="34"/>
  <c r="AI23" i="34"/>
  <c r="R13" i="34"/>
  <c r="T12" i="34"/>
  <c r="W12" i="34" s="1"/>
  <c r="AC16" i="34"/>
  <c r="AB10" i="34"/>
  <c r="AM29" i="34"/>
  <c r="Q14" i="34"/>
  <c r="AG34" i="34"/>
  <c r="L15" i="34"/>
  <c r="AL34" i="34"/>
  <c r="P15" i="34"/>
  <c r="Q12" i="34"/>
  <c r="AM25" i="34"/>
  <c r="AN21" i="34"/>
  <c r="R12" i="34"/>
  <c r="AL21" i="34"/>
  <c r="P12" i="34"/>
  <c r="N15" i="34"/>
  <c r="AM39" i="34"/>
  <c r="Q16" i="34"/>
  <c r="P11" i="34"/>
  <c r="AM19" i="34"/>
  <c r="Q10" i="34"/>
  <c r="L11" i="34"/>
  <c r="V20" i="34"/>
  <c r="T11" i="34"/>
  <c r="V11" i="34" s="1"/>
  <c r="R15" i="34"/>
  <c r="AL19" i="34"/>
  <c r="P10" i="34"/>
  <c r="AK21" i="34"/>
  <c r="N10" i="34"/>
  <c r="L12" i="34"/>
  <c r="Q13" i="34"/>
  <c r="W20" i="34"/>
  <c r="AA20" i="34" s="1"/>
  <c r="AG39" i="34"/>
  <c r="L16" i="34"/>
  <c r="AK19" i="34"/>
  <c r="O10" i="34"/>
  <c r="AK39" i="34"/>
  <c r="AL39" i="34"/>
  <c r="P16" i="34"/>
  <c r="K10" i="34"/>
  <c r="N13" i="34"/>
  <c r="AM34" i="34"/>
  <c r="Q15" i="34"/>
  <c r="AJ37" i="34"/>
  <c r="P13" i="34"/>
  <c r="AD40" i="34"/>
  <c r="AA26" i="34"/>
  <c r="AL41" i="34"/>
  <c r="AG27" i="34"/>
  <c r="W41" i="34"/>
  <c r="AA41" i="34" s="1"/>
  <c r="AD33" i="34"/>
  <c r="AG38" i="34"/>
  <c r="AK41" i="34"/>
  <c r="AA33" i="34"/>
  <c r="V25" i="34"/>
  <c r="AH27" i="34"/>
  <c r="AA28" i="34"/>
  <c r="AC15" i="34"/>
  <c r="V22" i="34"/>
  <c r="AB13" i="34"/>
  <c r="W45" i="34"/>
  <c r="AA45" i="34" s="1"/>
  <c r="AG32" i="34"/>
  <c r="W27" i="34"/>
  <c r="AA27" i="34" s="1"/>
  <c r="AA35" i="34"/>
  <c r="AL22" i="34"/>
  <c r="U13" i="34"/>
  <c r="X13" i="34" s="1"/>
  <c r="V26" i="34"/>
  <c r="AH39" i="34"/>
  <c r="AG37" i="34"/>
  <c r="AD39" i="34"/>
  <c r="AD38" i="34"/>
  <c r="V33" i="34"/>
  <c r="AC10" i="34"/>
  <c r="AC13" i="34"/>
  <c r="W32" i="34"/>
  <c r="AA32" i="34" s="1"/>
  <c r="T10" i="34"/>
  <c r="W10" i="34" s="1"/>
  <c r="Y14" i="34"/>
  <c r="V28" i="34"/>
  <c r="AA30" i="34"/>
  <c r="AK40" i="34"/>
  <c r="AK45" i="34"/>
  <c r="AD22" i="34"/>
  <c r="U14" i="34"/>
  <c r="X14" i="34" s="1"/>
  <c r="Z13" i="34"/>
  <c r="AB16" i="34"/>
  <c r="AJ32" i="34"/>
  <c r="AL42" i="34"/>
  <c r="W39" i="34"/>
  <c r="AA39" i="34" s="1"/>
  <c r="V35" i="34"/>
  <c r="V21" i="34"/>
  <c r="U12" i="34"/>
  <c r="AA23" i="34"/>
  <c r="Z15" i="34"/>
  <c r="Z16" i="34"/>
  <c r="Y10" i="34"/>
  <c r="U15" i="34"/>
  <c r="X15" i="34" s="1"/>
  <c r="AA44" i="34"/>
  <c r="Z14" i="34"/>
  <c r="Z11" i="34"/>
  <c r="AA25" i="34"/>
  <c r="AD19" i="34"/>
  <c r="AN24" i="34"/>
  <c r="AN30" i="34"/>
  <c r="V19" i="34"/>
  <c r="AD11" i="34"/>
  <c r="W19" i="34"/>
  <c r="AA19" i="34" s="1"/>
  <c r="U10" i="34"/>
  <c r="X10" i="34" s="1"/>
  <c r="V18" i="34"/>
  <c r="AJ39" i="34"/>
  <c r="AA36" i="34"/>
  <c r="W31" i="34"/>
  <c r="AA31" i="34" s="1"/>
  <c r="Y13" i="34"/>
  <c r="AN43" i="34"/>
  <c r="AB14" i="34"/>
  <c r="T15" i="34"/>
  <c r="W15" i="34" s="1"/>
  <c r="AD31" i="34"/>
  <c r="Y15" i="34"/>
  <c r="AA42" i="34"/>
  <c r="Y16" i="34"/>
  <c r="Z10" i="34"/>
  <c r="V37" i="34"/>
  <c r="AA38" i="34"/>
  <c r="T13" i="34"/>
  <c r="W13" i="34" s="1"/>
  <c r="AG42" i="34"/>
  <c r="AC14" i="34"/>
  <c r="AJ44" i="34"/>
  <c r="T14" i="34"/>
  <c r="V29" i="34"/>
  <c r="AH26" i="34"/>
  <c r="AG31" i="34"/>
  <c r="AB15" i="34"/>
  <c r="AL26" i="34"/>
  <c r="AK32" i="34"/>
  <c r="AI27" i="34"/>
  <c r="AL33" i="34"/>
  <c r="AI22" i="34"/>
  <c r="AM23" i="34"/>
  <c r="AG35" i="34"/>
  <c r="AJ26" i="34"/>
  <c r="AM44" i="34"/>
  <c r="AN32" i="34"/>
  <c r="AI37" i="34"/>
  <c r="AJ33" i="34"/>
  <c r="AA29" i="34"/>
  <c r="AH43" i="34"/>
  <c r="AL20" i="34"/>
  <c r="AI21" i="34"/>
  <c r="AL27" i="34"/>
  <c r="AJ30" i="34"/>
  <c r="AJ20" i="34"/>
  <c r="AK23" i="34"/>
  <c r="AN28" i="34"/>
  <c r="AN22" i="34"/>
  <c r="AJ29" i="34"/>
  <c r="AG36" i="34"/>
  <c r="AL43" i="34"/>
  <c r="AK28" i="34"/>
  <c r="AI28" i="34"/>
  <c r="AI43" i="34"/>
  <c r="AM20" i="34"/>
  <c r="AM40" i="34"/>
  <c r="AK22" i="34"/>
  <c r="AI44" i="34"/>
  <c r="AJ38" i="34"/>
  <c r="AG23" i="34"/>
  <c r="AJ42" i="34"/>
  <c r="AG21" i="34"/>
  <c r="AJ24" i="34"/>
  <c r="AN33" i="34"/>
  <c r="AJ19" i="34"/>
  <c r="AG22" i="34"/>
  <c r="AM42" i="34"/>
  <c r="AJ40" i="34"/>
  <c r="AG29" i="34"/>
  <c r="AI45" i="34"/>
  <c r="AJ34" i="34"/>
  <c r="AG33" i="34"/>
  <c r="AM30" i="34"/>
  <c r="AM37" i="34"/>
  <c r="AJ23" i="34"/>
  <c r="AH19" i="34"/>
  <c r="AN44" i="34"/>
  <c r="AH35" i="34"/>
  <c r="AH20" i="34"/>
  <c r="AI26" i="34"/>
  <c r="AG41" i="34"/>
  <c r="AG45" i="34"/>
  <c r="AM24" i="34"/>
  <c r="AH37" i="34"/>
  <c r="AL45" i="34"/>
  <c r="AL24" i="34"/>
  <c r="AL32" i="34"/>
  <c r="AI24" i="34"/>
  <c r="AK43" i="34"/>
  <c r="AK25" i="34"/>
  <c r="AA34" i="34"/>
  <c r="AL28" i="34"/>
  <c r="AH41" i="34"/>
  <c r="AI29" i="34"/>
  <c r="AM28" i="34"/>
  <c r="AN42" i="34"/>
  <c r="AN37" i="34"/>
  <c r="AJ36" i="34"/>
  <c r="AJ41" i="34"/>
  <c r="AN27" i="34"/>
  <c r="AH32" i="34"/>
  <c r="AL23" i="34"/>
  <c r="AK42" i="34"/>
  <c r="AK20" i="34"/>
  <c r="AG19" i="34"/>
  <c r="AH29" i="34"/>
  <c r="AI34" i="34"/>
  <c r="AI20" i="34"/>
  <c r="AH45" i="34"/>
  <c r="AI42" i="34"/>
  <c r="AM33" i="34"/>
  <c r="AI38" i="34"/>
  <c r="AI19" i="34"/>
  <c r="AN26" i="34"/>
  <c r="AH30" i="34"/>
  <c r="AK30" i="34"/>
  <c r="AH22" i="34"/>
  <c r="AM22" i="34"/>
  <c r="AI33" i="34"/>
  <c r="AJ21" i="34"/>
  <c r="AM32" i="34"/>
  <c r="AG20" i="34"/>
  <c r="AJ22" i="34"/>
  <c r="AH33" i="34"/>
  <c r="AG28" i="34"/>
  <c r="AN45" i="34"/>
  <c r="AH36" i="34"/>
  <c r="AJ28" i="34"/>
  <c r="AH24" i="34"/>
  <c r="AI39" i="34"/>
  <c r="AJ35" i="34"/>
  <c r="AJ45" i="34"/>
  <c r="AG24" i="34"/>
  <c r="AN20" i="34"/>
  <c r="AH23" i="34"/>
  <c r="AH21" i="34"/>
  <c r="AK26" i="34"/>
  <c r="AJ27" i="34"/>
  <c r="AA21" i="34"/>
  <c r="AH42" i="34"/>
  <c r="AK44" i="34"/>
  <c r="AI25" i="34"/>
  <c r="AK37" i="34"/>
  <c r="AH44" i="34"/>
  <c r="AI32" i="34"/>
  <c r="AH40" i="34"/>
  <c r="AH34" i="34"/>
  <c r="AA22" i="34"/>
  <c r="AH28" i="34"/>
  <c r="AK27" i="34"/>
  <c r="AM21" i="34"/>
  <c r="AK33" i="34"/>
  <c r="AM43" i="34"/>
  <c r="AN23" i="34"/>
  <c r="AI30" i="34"/>
  <c r="AH31" i="34"/>
  <c r="AH38" i="34"/>
  <c r="AH18" i="34"/>
  <c r="AM18" i="34"/>
  <c r="AI40" i="34"/>
  <c r="AA18" i="34"/>
  <c r="AL18" i="34"/>
  <c r="AJ18" i="34"/>
  <c r="AD12" i="34"/>
  <c r="AN18" i="34"/>
  <c r="AG25" i="34"/>
  <c r="AH25" i="34"/>
  <c r="AG40" i="34"/>
  <c r="A3" i="1"/>
  <c r="A4" i="1"/>
  <c r="A5" i="1"/>
  <c r="AD16" i="34" l="1"/>
  <c r="S11" i="34"/>
  <c r="S14" i="34"/>
  <c r="S15" i="34"/>
  <c r="K8" i="34"/>
  <c r="AD10" i="34"/>
  <c r="Q8" i="34"/>
  <c r="N8" i="34"/>
  <c r="W11" i="34"/>
  <c r="AA11" i="34" s="1"/>
  <c r="S10" i="34"/>
  <c r="L8" i="34"/>
  <c r="R8" i="34"/>
  <c r="M8" i="34"/>
  <c r="S12" i="34"/>
  <c r="S18" i="34"/>
  <c r="V12" i="34"/>
  <c r="S13" i="34"/>
  <c r="S16" i="34"/>
  <c r="P8" i="34"/>
  <c r="O8" i="34"/>
  <c r="V14" i="34"/>
  <c r="AD14" i="34"/>
  <c r="AA15" i="34"/>
  <c r="AD13" i="34"/>
  <c r="AD15" i="34"/>
  <c r="V13" i="34"/>
  <c r="V15" i="34"/>
  <c r="AA13" i="34"/>
  <c r="X12" i="34"/>
  <c r="AA12" i="34" s="1"/>
  <c r="V10" i="34"/>
  <c r="Y8" i="34"/>
  <c r="Y3" i="34" s="1"/>
  <c r="Z8" i="34"/>
  <c r="Z3" i="34" s="1"/>
  <c r="S31" i="34"/>
  <c r="I42" i="4"/>
  <c r="G40" i="34"/>
  <c r="U40" i="34"/>
  <c r="CC42" i="4"/>
  <c r="BP42" i="4"/>
  <c r="W14" i="34"/>
  <c r="AA14" i="34" s="1"/>
  <c r="S39" i="34"/>
  <c r="S26" i="34"/>
  <c r="S35" i="34"/>
  <c r="S40" i="34"/>
  <c r="S27" i="34"/>
  <c r="S32" i="34"/>
  <c r="S42" i="34"/>
  <c r="S44" i="34"/>
  <c r="S45" i="34"/>
  <c r="S28" i="34"/>
  <c r="S38" i="34"/>
  <c r="S30" i="34"/>
  <c r="S37" i="34"/>
  <c r="S43" i="34"/>
  <c r="S34" i="34"/>
  <c r="S41" i="34"/>
  <c r="S21" i="34"/>
  <c r="S25" i="34"/>
  <c r="S20" i="34"/>
  <c r="S29" i="34"/>
  <c r="S23" i="34"/>
  <c r="S24" i="34"/>
  <c r="S36" i="34"/>
  <c r="AA10" i="34"/>
  <c r="S19" i="34"/>
  <c r="S22" i="34"/>
  <c r="AC8" i="34"/>
  <c r="AC3" i="34" s="1"/>
  <c r="S33" i="34"/>
  <c r="E31" i="34"/>
  <c r="F31" i="34" s="1"/>
  <c r="H32" i="34"/>
  <c r="I32" i="34" s="1"/>
  <c r="E24" i="34"/>
  <c r="F24" i="34" s="1"/>
  <c r="E34" i="34"/>
  <c r="E45" i="34"/>
  <c r="F45" i="34" s="1"/>
  <c r="H22" i="34"/>
  <c r="H34" i="34"/>
  <c r="E32" i="34"/>
  <c r="F32" i="34" s="1"/>
  <c r="E26" i="34"/>
  <c r="F26" i="34" s="1"/>
  <c r="E35" i="34"/>
  <c r="F35" i="34" s="1"/>
  <c r="H38" i="34"/>
  <c r="I38" i="34" s="1"/>
  <c r="E23" i="34"/>
  <c r="F23" i="34" s="1"/>
  <c r="E28" i="34"/>
  <c r="F28" i="34" s="1"/>
  <c r="H45" i="34"/>
  <c r="I45" i="34" s="1"/>
  <c r="H33" i="34"/>
  <c r="I33" i="34" s="1"/>
  <c r="H26" i="34"/>
  <c r="I26" i="34" s="1"/>
  <c r="H43" i="34"/>
  <c r="I43" i="34" s="1"/>
  <c r="E22" i="34"/>
  <c r="E33" i="34"/>
  <c r="F33" i="34" s="1"/>
  <c r="E21" i="34"/>
  <c r="E12" i="34" s="1"/>
  <c r="E39" i="34"/>
  <c r="H19" i="34"/>
  <c r="E27" i="34"/>
  <c r="F27" i="34" s="1"/>
  <c r="E19" i="34"/>
  <c r="H21" i="34"/>
  <c r="H12" i="34" s="1"/>
  <c r="E40" i="34"/>
  <c r="H44" i="34"/>
  <c r="I44" i="34" s="1"/>
  <c r="H35" i="34"/>
  <c r="I35" i="34" s="1"/>
  <c r="H28" i="34"/>
  <c r="I28" i="34" s="1"/>
  <c r="H20" i="34"/>
  <c r="H11" i="34" s="1"/>
  <c r="E37" i="34"/>
  <c r="F37" i="34" s="1"/>
  <c r="H37" i="34"/>
  <c r="I37" i="34" s="1"/>
  <c r="H42" i="34"/>
  <c r="I42" i="34" s="1"/>
  <c r="H40" i="34"/>
  <c r="H24" i="34"/>
  <c r="I24" i="34" s="1"/>
  <c r="E41" i="34"/>
  <c r="F41" i="34" s="1"/>
  <c r="H23" i="34"/>
  <c r="I23" i="34" s="1"/>
  <c r="H39" i="34"/>
  <c r="E25" i="34"/>
  <c r="F25" i="34" s="1"/>
  <c r="H31" i="34"/>
  <c r="I31" i="34" s="1"/>
  <c r="H36" i="34"/>
  <c r="I36" i="34" s="1"/>
  <c r="H41" i="34"/>
  <c r="I41" i="34" s="1"/>
  <c r="H29" i="34"/>
  <c r="E43" i="34"/>
  <c r="F43" i="34" s="1"/>
  <c r="H18" i="34"/>
  <c r="E38" i="34"/>
  <c r="F38" i="34" s="1"/>
  <c r="E36" i="34"/>
  <c r="F36" i="34" s="1"/>
  <c r="E20" i="34"/>
  <c r="E11" i="34" s="1"/>
  <c r="E30" i="34"/>
  <c r="F30" i="34" s="1"/>
  <c r="E44" i="34"/>
  <c r="F44" i="34" s="1"/>
  <c r="E42" i="34"/>
  <c r="F42" i="34" s="1"/>
  <c r="H25" i="34"/>
  <c r="I25" i="34" s="1"/>
  <c r="H30" i="34"/>
  <c r="I30" i="34" s="1"/>
  <c r="H27" i="34"/>
  <c r="I27" i="34" s="1"/>
  <c r="E29" i="34"/>
  <c r="E18" i="34"/>
  <c r="F23" i="4"/>
  <c r="F46" i="4"/>
  <c r="F30" i="4"/>
  <c r="F31" i="4"/>
  <c r="F29" i="4"/>
  <c r="F45" i="4"/>
  <c r="F44" i="4"/>
  <c r="F27" i="4"/>
  <c r="F37" i="4"/>
  <c r="F43" i="4"/>
  <c r="F41" i="4"/>
  <c r="F24" i="4"/>
  <c r="F34" i="4"/>
  <c r="F36" i="4"/>
  <c r="F40" i="4"/>
  <c r="F39" i="4"/>
  <c r="F35" i="4"/>
  <c r="F32" i="4"/>
  <c r="F47" i="4"/>
  <c r="F38" i="4"/>
  <c r="F33" i="4"/>
  <c r="F42" i="4"/>
  <c r="F26" i="4"/>
  <c r="F28" i="4"/>
  <c r="F25" i="4"/>
  <c r="E30" i="4"/>
  <c r="E46" i="4"/>
  <c r="E31" i="4"/>
  <c r="E36" i="4"/>
  <c r="E42" i="4"/>
  <c r="E34" i="4"/>
  <c r="E38" i="4"/>
  <c r="E44" i="4"/>
  <c r="E32" i="4"/>
  <c r="E47" i="4"/>
  <c r="E35" i="4"/>
  <c r="E39" i="4"/>
  <c r="E37" i="4"/>
  <c r="E45" i="4"/>
  <c r="E43" i="4"/>
  <c r="E40" i="4"/>
  <c r="E28" i="4"/>
  <c r="E41" i="4"/>
  <c r="E33" i="4"/>
  <c r="E26" i="4"/>
  <c r="E27" i="4"/>
  <c r="E25" i="4"/>
  <c r="E23" i="4"/>
  <c r="E24" i="4"/>
  <c r="E29" i="4"/>
  <c r="G23" i="4"/>
  <c r="G31" i="4"/>
  <c r="G30" i="4"/>
  <c r="G46" i="4"/>
  <c r="G40" i="4"/>
  <c r="G41" i="4"/>
  <c r="G39" i="4"/>
  <c r="G47" i="4"/>
  <c r="G29" i="4"/>
  <c r="G42" i="4"/>
  <c r="G38" i="4"/>
  <c r="G45" i="4"/>
  <c r="G36" i="4"/>
  <c r="G32" i="4"/>
  <c r="G33" i="4"/>
  <c r="G43" i="4"/>
  <c r="G35" i="4"/>
  <c r="G44" i="4"/>
  <c r="G34" i="4"/>
  <c r="G37" i="4"/>
  <c r="G25" i="4"/>
  <c r="G28" i="4"/>
  <c r="G24" i="4"/>
  <c r="G27" i="4"/>
  <c r="G26" i="4"/>
  <c r="AB8" i="34"/>
  <c r="BY22" i="4"/>
  <c r="AM22" i="4"/>
  <c r="CH22" i="4"/>
  <c r="AA22" i="4"/>
  <c r="AP22" i="4"/>
  <c r="AI22" i="4"/>
  <c r="BH22" i="4"/>
  <c r="CB22" i="4"/>
  <c r="BM22" i="4"/>
  <c r="AX22" i="4"/>
  <c r="AD22" i="4"/>
  <c r="BC22" i="4"/>
  <c r="K22" i="4"/>
  <c r="V22" i="4"/>
  <c r="BP22" i="4"/>
  <c r="N22" i="4"/>
  <c r="BU22" i="4"/>
  <c r="S22" i="4"/>
  <c r="CE22" i="4"/>
  <c r="AU22" i="4"/>
  <c r="CM22" i="4"/>
  <c r="E22" i="4"/>
  <c r="Y22" i="4"/>
  <c r="J22" i="4"/>
  <c r="BL22" i="4"/>
  <c r="H22" i="4"/>
  <c r="AR22" i="4"/>
  <c r="AS22" i="4"/>
  <c r="BX22" i="4"/>
  <c r="G22" i="4"/>
  <c r="AE22" i="4"/>
  <c r="AZ22" i="4"/>
  <c r="BA22" i="4"/>
  <c r="Z22" i="4"/>
  <c r="L22" i="4"/>
  <c r="AW22" i="4"/>
  <c r="BS22" i="4"/>
  <c r="AH22" i="4"/>
  <c r="CD22" i="4"/>
  <c r="BF22" i="4"/>
  <c r="AT22" i="4"/>
  <c r="Q22" i="4"/>
  <c r="AK22" i="4"/>
  <c r="AB22" i="4"/>
  <c r="BG22" i="4"/>
  <c r="BI22" i="4"/>
  <c r="AL22" i="4"/>
  <c r="CL22" i="4"/>
  <c r="BN22" i="4"/>
  <c r="CK22" i="4"/>
  <c r="BB22" i="4"/>
  <c r="R22" i="4"/>
  <c r="CA22" i="4"/>
  <c r="F22" i="4"/>
  <c r="CI22" i="4"/>
  <c r="BT22" i="4"/>
  <c r="AN22" i="4"/>
  <c r="CG22" i="4"/>
  <c r="AF22" i="4"/>
  <c r="AV22" i="4"/>
  <c r="AO22" i="4"/>
  <c r="W22" i="4"/>
  <c r="CC22" i="4"/>
  <c r="AJ22" i="4"/>
  <c r="CJ22" i="4"/>
  <c r="AG22" i="4"/>
  <c r="T22" i="4"/>
  <c r="BV22" i="4"/>
  <c r="M22" i="4"/>
  <c r="BO22" i="4"/>
  <c r="AQ22" i="4"/>
  <c r="BJ22" i="4"/>
  <c r="BZ22" i="4"/>
  <c r="U22" i="4"/>
  <c r="BW22" i="4"/>
  <c r="D22" i="4"/>
  <c r="AY22" i="4"/>
  <c r="P22" i="4"/>
  <c r="BR22" i="4"/>
  <c r="I22" i="4"/>
  <c r="BK22" i="4"/>
  <c r="CF22" i="4"/>
  <c r="AC22" i="4"/>
  <c r="O22" i="4"/>
  <c r="BQ22" i="4"/>
  <c r="X22" i="4"/>
  <c r="E12" i="30"/>
  <c r="H10" i="34" l="1"/>
  <c r="H14" i="34"/>
  <c r="H15" i="34"/>
  <c r="H13" i="34"/>
  <c r="H16" i="34"/>
  <c r="D14" i="34"/>
  <c r="O3" i="34"/>
  <c r="X40" i="34"/>
  <c r="V40" i="34"/>
  <c r="T16" i="34"/>
  <c r="U16" i="34"/>
  <c r="P3" i="34"/>
  <c r="Q3" i="34"/>
  <c r="D13" i="34"/>
  <c r="R3" i="34"/>
  <c r="N3" i="34"/>
  <c r="E15" i="34"/>
  <c r="E10" i="34"/>
  <c r="E14" i="34"/>
  <c r="E13" i="34"/>
  <c r="I18" i="34"/>
  <c r="F18" i="34"/>
  <c r="D12" i="34"/>
  <c r="F21" i="34"/>
  <c r="F29" i="34"/>
  <c r="G14" i="34"/>
  <c r="I29" i="34"/>
  <c r="G15" i="34"/>
  <c r="I34" i="34"/>
  <c r="AB3" i="34"/>
  <c r="AD8" i="34"/>
  <c r="D16" i="34"/>
  <c r="F39" i="34"/>
  <c r="G11" i="34"/>
  <c r="I11" i="34" s="1"/>
  <c r="I20" i="34"/>
  <c r="G13" i="34"/>
  <c r="I22" i="34"/>
  <c r="F22" i="34"/>
  <c r="D15" i="34"/>
  <c r="F34" i="34"/>
  <c r="I40" i="34"/>
  <c r="G16" i="34"/>
  <c r="I39" i="34"/>
  <c r="E16" i="34"/>
  <c r="F40" i="34"/>
  <c r="I21" i="34"/>
  <c r="G12" i="34"/>
  <c r="D11" i="34"/>
  <c r="F11" i="34" s="1"/>
  <c r="F20" i="34"/>
  <c r="D10" i="34"/>
  <c r="F19" i="34"/>
  <c r="G10" i="34"/>
  <c r="I19" i="34"/>
  <c r="H8" i="34" l="1"/>
  <c r="H3" i="34" s="1"/>
  <c r="X16" i="34"/>
  <c r="T8" i="34"/>
  <c r="V16" i="34"/>
  <c r="W16" i="34"/>
  <c r="U8" i="34"/>
  <c r="F13" i="34"/>
  <c r="AA40" i="34"/>
  <c r="L3" i="34"/>
  <c r="I13" i="34"/>
  <c r="I10" i="34"/>
  <c r="F15" i="34"/>
  <c r="F14" i="34"/>
  <c r="F16" i="34"/>
  <c r="M3" i="34"/>
  <c r="K3" i="34"/>
  <c r="I16" i="34"/>
  <c r="I15" i="34"/>
  <c r="I14" i="34"/>
  <c r="F12" i="34"/>
  <c r="D8" i="34"/>
  <c r="E8" i="34"/>
  <c r="E3" i="34" s="1"/>
  <c r="F10" i="34"/>
  <c r="I12" i="34"/>
  <c r="G8" i="34"/>
  <c r="G3" i="34" s="1"/>
  <c r="AA16" i="34" l="1"/>
  <c r="X8" i="34"/>
  <c r="X3" i="34" s="1"/>
  <c r="U3" i="34"/>
  <c r="W8" i="34"/>
  <c r="V8" i="34"/>
  <c r="T3" i="34"/>
  <c r="D3" i="34"/>
  <c r="F8" i="34"/>
  <c r="I8" i="34"/>
  <c r="AA8" i="34" l="1"/>
  <c r="W3" i="34"/>
  <c r="C3" i="34" s="1"/>
  <c r="AD5" i="24"/>
  <c r="V5" i="24"/>
  <c r="I5" i="24"/>
  <c r="F5" i="24"/>
  <c r="A11" i="4" l="1"/>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BE16" i="4" l="1"/>
  <c r="BD16" i="4"/>
  <c r="BE14" i="4"/>
  <c r="BD14" i="4"/>
  <c r="BD12" i="4"/>
  <c r="BE12" i="4"/>
  <c r="BE20" i="4"/>
  <c r="BD20" i="4"/>
  <c r="BD18" i="4"/>
  <c r="BE18" i="4"/>
  <c r="BE21" i="4"/>
  <c r="BD21" i="4"/>
  <c r="BE17" i="4"/>
  <c r="BD17" i="4"/>
  <c r="BE13" i="4"/>
  <c r="BD13" i="4"/>
  <c r="BE15" i="4"/>
  <c r="BD15" i="4"/>
  <c r="D15" i="4"/>
  <c r="G12" i="4"/>
  <c r="D14" i="4"/>
  <c r="CK18" i="4"/>
  <c r="CI18" i="4"/>
  <c r="CJ18" i="4"/>
  <c r="CL18" i="4"/>
  <c r="CJ15" i="4"/>
  <c r="CK15" i="4"/>
  <c r="CI15" i="4"/>
  <c r="CL15" i="4"/>
  <c r="CI17" i="4"/>
  <c r="CL17" i="4"/>
  <c r="CJ17" i="4"/>
  <c r="CK17" i="4"/>
  <c r="CK12" i="4"/>
  <c r="CI12" i="4"/>
  <c r="CL12" i="4"/>
  <c r="CJ12" i="4"/>
  <c r="CK14" i="4"/>
  <c r="CL14" i="4"/>
  <c r="CJ14" i="4"/>
  <c r="CI14" i="4"/>
  <c r="CI21" i="4"/>
  <c r="CK21" i="4"/>
  <c r="CL21" i="4"/>
  <c r="CJ21" i="4"/>
  <c r="CK20" i="4"/>
  <c r="CJ20" i="4"/>
  <c r="CI20" i="4"/>
  <c r="CL20" i="4"/>
  <c r="CJ16" i="4"/>
  <c r="CI16" i="4"/>
  <c r="CK16" i="4"/>
  <c r="CL16" i="4"/>
  <c r="CI13" i="4"/>
  <c r="CK13" i="4"/>
  <c r="CL13" i="4"/>
  <c r="CJ13" i="4"/>
  <c r="D12" i="4"/>
  <c r="AD21" i="4"/>
  <c r="Z21" i="4"/>
  <c r="AB21" i="4"/>
  <c r="AC21" i="4"/>
  <c r="AA21" i="4"/>
  <c r="Y21" i="4"/>
  <c r="AD20" i="4"/>
  <c r="AC20" i="4"/>
  <c r="Z20" i="4"/>
  <c r="Y20" i="4"/>
  <c r="AA20" i="4"/>
  <c r="AB20" i="4"/>
  <c r="CL4" i="4" l="1"/>
  <c r="CI4" i="4"/>
  <c r="BD4" i="4"/>
  <c r="CK4" i="4"/>
  <c r="CJ4" i="4"/>
  <c r="BE4" i="4"/>
  <c r="N62" i="30"/>
  <c r="M62" i="30"/>
  <c r="L62" i="30"/>
  <c r="I62" i="30"/>
  <c r="H62" i="30"/>
  <c r="F62" i="30"/>
  <c r="E62" i="30"/>
  <c r="D62" i="30"/>
  <c r="J21" i="4" l="1"/>
  <c r="K21" i="4"/>
  <c r="P21" i="4" l="1"/>
  <c r="O21" i="4"/>
  <c r="G21" i="4"/>
  <c r="CF21" i="4"/>
  <c r="CE21" i="4"/>
  <c r="BZ21" i="4"/>
  <c r="BY21" i="4"/>
  <c r="BV21" i="4"/>
  <c r="BU21" i="4"/>
  <c r="BR21" i="4"/>
  <c r="BN21" i="4"/>
  <c r="BM21" i="4"/>
  <c r="BJ21" i="4"/>
  <c r="BF21" i="4"/>
  <c r="BB21" i="4"/>
  <c r="AY21" i="4"/>
  <c r="AT21" i="4"/>
  <c r="AS21" i="4"/>
  <c r="AP21" i="4"/>
  <c r="K20" i="4" l="1"/>
  <c r="J20" i="4"/>
  <c r="R21" i="4"/>
  <c r="E21" i="4"/>
  <c r="CD21" i="4"/>
  <c r="BX21" i="4"/>
  <c r="BT21" i="4"/>
  <c r="BL21" i="4"/>
  <c r="BA21" i="4"/>
  <c r="AR21" i="4"/>
  <c r="N21" i="4"/>
  <c r="U21" i="4"/>
  <c r="AG21" i="4"/>
  <c r="W21" i="4"/>
  <c r="CM21" i="4"/>
  <c r="CC21" i="4"/>
  <c r="BQ21" i="4"/>
  <c r="BI21" i="4"/>
  <c r="AX21" i="4"/>
  <c r="AO21" i="4"/>
  <c r="F21" i="4"/>
  <c r="CH21" i="4"/>
  <c r="CB21" i="4"/>
  <c r="BP21" i="4"/>
  <c r="BH21" i="4"/>
  <c r="AW21" i="4"/>
  <c r="AL21" i="4"/>
  <c r="AE21" i="4"/>
  <c r="I21" i="4"/>
  <c r="S21" i="4"/>
  <c r="M21" i="4"/>
  <c r="T21" i="4"/>
  <c r="V21" i="4"/>
  <c r="L21" i="4"/>
  <c r="X21" i="4"/>
  <c r="Q21" i="4"/>
  <c r="D21" i="4"/>
  <c r="H21" i="4"/>
  <c r="CG21" i="4"/>
  <c r="CA21" i="4"/>
  <c r="BW21" i="4"/>
  <c r="BS21" i="4"/>
  <c r="BO21" i="4"/>
  <c r="BK21" i="4"/>
  <c r="BG21" i="4"/>
  <c r="AZ21" i="4"/>
  <c r="AV21" i="4"/>
  <c r="AQ21" i="4"/>
  <c r="AK21" i="4"/>
  <c r="AH21" i="4"/>
  <c r="AE14" i="4"/>
  <c r="D20" i="4"/>
  <c r="X20" i="4"/>
  <c r="W20" i="4"/>
  <c r="V20" i="4"/>
  <c r="U20" i="4"/>
  <c r="T20" i="4"/>
  <c r="S20" i="4"/>
  <c r="R20" i="4"/>
  <c r="Q20" i="4"/>
  <c r="P20" i="4"/>
  <c r="O20" i="4"/>
  <c r="N20" i="4"/>
  <c r="M20" i="4"/>
  <c r="L20" i="4"/>
  <c r="I20" i="4"/>
  <c r="H20" i="4"/>
  <c r="G20" i="4"/>
  <c r="F20" i="4"/>
  <c r="F14" i="4"/>
  <c r="E20" i="4"/>
  <c r="D18" i="4"/>
  <c r="CM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C20" i="4"/>
  <c r="BC21" i="4"/>
  <c r="BB20" i="4"/>
  <c r="BA20" i="4"/>
  <c r="AZ20" i="4"/>
  <c r="AY20" i="4"/>
  <c r="AX20" i="4"/>
  <c r="AW20" i="4"/>
  <c r="AV20" i="4"/>
  <c r="AU20" i="4"/>
  <c r="AU21" i="4"/>
  <c r="AT20" i="4"/>
  <c r="AS20" i="4"/>
  <c r="AR20" i="4"/>
  <c r="AQ20" i="4"/>
  <c r="AP20" i="4"/>
  <c r="AO20" i="4"/>
  <c r="AN20" i="4"/>
  <c r="AN21" i="4"/>
  <c r="AM20" i="4"/>
  <c r="AM21" i="4"/>
  <c r="AL20" i="4"/>
  <c r="AK20" i="4"/>
  <c r="AJ21" i="4"/>
  <c r="AJ20" i="4"/>
  <c r="AI20" i="4"/>
  <c r="AI21" i="4"/>
  <c r="AH20" i="4"/>
  <c r="AG20" i="4"/>
  <c r="AF21" i="4"/>
  <c r="AF20" i="4"/>
  <c r="AE20" i="4"/>
  <c r="AA12" i="4"/>
  <c r="AB13" i="4"/>
  <c r="AA18" i="4"/>
  <c r="AA15" i="4"/>
  <c r="AB16" i="4"/>
  <c r="AB12" i="4"/>
  <c r="AB18" i="4"/>
  <c r="AB17" i="4"/>
  <c r="AA14" i="4"/>
  <c r="AB15" i="4"/>
  <c r="AA17" i="4"/>
  <c r="AA13" i="4"/>
  <c r="AB14" i="4"/>
  <c r="AA16" i="4"/>
  <c r="AA4" i="4" l="1"/>
  <c r="AB4" i="4"/>
  <c r="C12" i="2" l="1"/>
  <c r="C4" i="2"/>
  <c r="C5" i="2"/>
  <c r="C7" i="2"/>
  <c r="C6" i="2"/>
  <c r="C9" i="2"/>
  <c r="C10" i="2"/>
  <c r="C8" i="2"/>
  <c r="A6" i="3" l="1"/>
  <c r="A6" i="24"/>
  <c r="B6" i="24" s="1"/>
  <c r="M34" i="24" l="1"/>
  <c r="L31" i="24"/>
  <c r="AB31" i="24"/>
  <c r="L32" i="24"/>
  <c r="AC32" i="24"/>
  <c r="N33" i="24"/>
  <c r="AB32" i="24"/>
  <c r="O34" i="24"/>
  <c r="AB34" i="24"/>
  <c r="N31" i="24"/>
  <c r="AC31" i="24"/>
  <c r="N32" i="24"/>
  <c r="D33" i="24"/>
  <c r="P33" i="24"/>
  <c r="R33" i="24"/>
  <c r="T31" i="24"/>
  <c r="H33" i="24"/>
  <c r="U32" i="24"/>
  <c r="X32" i="24" s="1"/>
  <c r="J32" i="24"/>
  <c r="Z32" i="24"/>
  <c r="Q31" i="24"/>
  <c r="L33" i="24"/>
  <c r="Q34" i="24"/>
  <c r="AC34" i="24"/>
  <c r="P31" i="24"/>
  <c r="D32" i="24"/>
  <c r="P32" i="24"/>
  <c r="E33" i="24"/>
  <c r="G32" i="24"/>
  <c r="I32" i="24" s="1"/>
  <c r="U33" i="24"/>
  <c r="X33" i="24" s="1"/>
  <c r="G31" i="24"/>
  <c r="I31" i="24" s="1"/>
  <c r="D34" i="24"/>
  <c r="H31" i="24"/>
  <c r="E34" i="24"/>
  <c r="K32" i="24"/>
  <c r="M32" i="24"/>
  <c r="Q33" i="24"/>
  <c r="L34" i="24"/>
  <c r="D31" i="24"/>
  <c r="R31" i="24"/>
  <c r="E32" i="24"/>
  <c r="R32" i="24"/>
  <c r="G33" i="24"/>
  <c r="I33" i="24" s="1"/>
  <c r="T33" i="24"/>
  <c r="N34" i="24"/>
  <c r="T32" i="24"/>
  <c r="H32" i="24"/>
  <c r="R34" i="24"/>
  <c r="J31" i="24"/>
  <c r="G34" i="24"/>
  <c r="I34" i="24" s="1"/>
  <c r="U34" i="24"/>
  <c r="M33" i="24"/>
  <c r="O33" i="24"/>
  <c r="Y34" i="24"/>
  <c r="O31" i="24"/>
  <c r="AB33" i="24"/>
  <c r="K34" i="24"/>
  <c r="Q32" i="24"/>
  <c r="E31" i="24"/>
  <c r="P34" i="24"/>
  <c r="U31" i="24"/>
  <c r="X31" i="24" s="1"/>
  <c r="J33" i="24"/>
  <c r="K33" i="24"/>
  <c r="Y32" i="24"/>
  <c r="H34" i="24"/>
  <c r="M31" i="24"/>
  <c r="Z31" i="24"/>
  <c r="Z34" i="24"/>
  <c r="T34" i="24"/>
  <c r="W34" i="24" s="1"/>
  <c r="AA34" i="24" s="1"/>
  <c r="Y33" i="24"/>
  <c r="K31" i="24"/>
  <c r="Z33" i="24"/>
  <c r="Y31" i="24"/>
  <c r="J34" i="24"/>
  <c r="O32" i="24"/>
  <c r="AC33" i="24"/>
  <c r="K11" i="24"/>
  <c r="Q11" i="24"/>
  <c r="D30" i="24"/>
  <c r="Q30" i="24"/>
  <c r="N30" i="24"/>
  <c r="R30" i="24"/>
  <c r="J30" i="24"/>
  <c r="T30" i="24"/>
  <c r="W30" i="24" s="1"/>
  <c r="AA30" i="24" s="1"/>
  <c r="Y30" i="24"/>
  <c r="Z30" i="24"/>
  <c r="P30" i="24"/>
  <c r="AC30" i="24"/>
  <c r="E30" i="24"/>
  <c r="G30" i="24"/>
  <c r="L30" i="24"/>
  <c r="M30" i="24"/>
  <c r="H30" i="24"/>
  <c r="U30" i="24"/>
  <c r="X30" i="24" s="1"/>
  <c r="O30" i="24"/>
  <c r="AB30" i="24"/>
  <c r="K30" i="24"/>
  <c r="P29" i="24"/>
  <c r="AB29" i="24"/>
  <c r="J29" i="24"/>
  <c r="M29" i="24"/>
  <c r="AC29" i="24"/>
  <c r="Q29" i="24"/>
  <c r="G29" i="24"/>
  <c r="R29" i="24"/>
  <c r="D29" i="24"/>
  <c r="E29" i="24"/>
  <c r="N29" i="24"/>
  <c r="H29" i="24"/>
  <c r="T29" i="24"/>
  <c r="W29" i="24" s="1"/>
  <c r="L29" i="24"/>
  <c r="K29" i="24"/>
  <c r="U29" i="24"/>
  <c r="X29" i="24" s="1"/>
  <c r="O29" i="24"/>
  <c r="Y29" i="24"/>
  <c r="Z29" i="24"/>
  <c r="D28" i="24"/>
  <c r="Q28" i="24"/>
  <c r="AC28" i="24"/>
  <c r="K28" i="24"/>
  <c r="S28" i="24" s="1"/>
  <c r="O28" i="24"/>
  <c r="AB28" i="24"/>
  <c r="E28" i="24"/>
  <c r="N28" i="24"/>
  <c r="P28" i="24"/>
  <c r="M28" i="24"/>
  <c r="G28" i="24"/>
  <c r="R28" i="24"/>
  <c r="U28" i="24"/>
  <c r="X28" i="24" s="1"/>
  <c r="Y28" i="24"/>
  <c r="H28" i="24"/>
  <c r="T28" i="24"/>
  <c r="W28" i="24" s="1"/>
  <c r="AA28" i="24" s="1"/>
  <c r="L28" i="24"/>
  <c r="Z28" i="24"/>
  <c r="J28" i="24"/>
  <c r="G27" i="24"/>
  <c r="N27" i="24"/>
  <c r="H27" i="24"/>
  <c r="R27" i="24"/>
  <c r="T27" i="24"/>
  <c r="W27" i="24" s="1"/>
  <c r="P27" i="24"/>
  <c r="Q27" i="24"/>
  <c r="J27" i="24"/>
  <c r="AB27" i="24"/>
  <c r="M27" i="24"/>
  <c r="K27" i="24"/>
  <c r="D27" i="24"/>
  <c r="AC27" i="24"/>
  <c r="O27" i="24"/>
  <c r="U27" i="24"/>
  <c r="X27" i="24" s="1"/>
  <c r="L27" i="24"/>
  <c r="Y27" i="24"/>
  <c r="Z27" i="24"/>
  <c r="E27" i="24"/>
  <c r="D26" i="24"/>
  <c r="Q26" i="24"/>
  <c r="E26" i="24"/>
  <c r="N26" i="24"/>
  <c r="R26" i="24"/>
  <c r="O26" i="24"/>
  <c r="G26" i="24"/>
  <c r="H26" i="24"/>
  <c r="U26" i="24"/>
  <c r="X26" i="24" s="1"/>
  <c r="L26" i="24"/>
  <c r="J26" i="24"/>
  <c r="Z26" i="24"/>
  <c r="T26" i="24"/>
  <c r="W26" i="24" s="1"/>
  <c r="Y26" i="24"/>
  <c r="K26" i="24"/>
  <c r="P26" i="24"/>
  <c r="AB26" i="24"/>
  <c r="M26" i="24"/>
  <c r="AC26" i="24"/>
  <c r="E25" i="24"/>
  <c r="M25" i="24"/>
  <c r="Z25" i="24"/>
  <c r="N25" i="24"/>
  <c r="AB25" i="24"/>
  <c r="R25" i="24"/>
  <c r="AC25" i="24"/>
  <c r="K25" i="24"/>
  <c r="T25" i="24"/>
  <c r="W25" i="24" s="1"/>
  <c r="L25" i="24"/>
  <c r="D25" i="24"/>
  <c r="Y25" i="24"/>
  <c r="G25" i="24"/>
  <c r="Q25" i="24"/>
  <c r="H25" i="24"/>
  <c r="O25" i="24"/>
  <c r="U25" i="24"/>
  <c r="X25" i="24" s="1"/>
  <c r="P25" i="24"/>
  <c r="J25" i="24"/>
  <c r="D24" i="24"/>
  <c r="E24" i="24"/>
  <c r="Q24" i="24"/>
  <c r="AB24" i="24"/>
  <c r="G24" i="24"/>
  <c r="N24" i="24"/>
  <c r="AC24" i="24"/>
  <c r="H24" i="24"/>
  <c r="R24" i="24"/>
  <c r="J24" i="24"/>
  <c r="T24" i="24"/>
  <c r="W24" i="24" s="1"/>
  <c r="AA24" i="24" s="1"/>
  <c r="O24" i="24"/>
  <c r="P24" i="24"/>
  <c r="Z24" i="24"/>
  <c r="M24" i="24"/>
  <c r="K24" i="24"/>
  <c r="U24" i="24"/>
  <c r="X24" i="24" s="1"/>
  <c r="Y24" i="24"/>
  <c r="L24" i="24"/>
  <c r="J8" i="24"/>
  <c r="J9" i="24"/>
  <c r="D23" i="24"/>
  <c r="H23" i="24"/>
  <c r="M23" i="24"/>
  <c r="N9" i="24" s="1"/>
  <c r="T23" i="24"/>
  <c r="Y23" i="24"/>
  <c r="L23" i="24"/>
  <c r="J23" i="24"/>
  <c r="Q23" i="24"/>
  <c r="U23" i="24"/>
  <c r="N23" i="24"/>
  <c r="AC23" i="24"/>
  <c r="G23" i="24"/>
  <c r="R23" i="24"/>
  <c r="Z23" i="24"/>
  <c r="K23" i="24"/>
  <c r="AB23" i="24"/>
  <c r="O23" i="24"/>
  <c r="E23" i="24"/>
  <c r="P23" i="24"/>
  <c r="D17" i="24"/>
  <c r="AB15" i="24"/>
  <c r="AB19" i="24"/>
  <c r="AC11" i="24"/>
  <c r="AC15" i="24"/>
  <c r="AC19" i="24"/>
  <c r="AB11" i="24"/>
  <c r="AB12" i="24"/>
  <c r="AB16" i="24"/>
  <c r="AB20" i="24"/>
  <c r="AC21" i="24"/>
  <c r="AC12" i="24"/>
  <c r="AC16" i="24"/>
  <c r="AC20" i="24"/>
  <c r="AC17" i="24"/>
  <c r="AB13" i="24"/>
  <c r="AB17" i="24"/>
  <c r="AB21" i="24"/>
  <c r="AC13" i="24"/>
  <c r="AB14" i="24"/>
  <c r="AB18" i="24"/>
  <c r="AB22" i="24"/>
  <c r="AC14" i="24"/>
  <c r="AC18" i="24"/>
  <c r="AC22" i="24"/>
  <c r="M12" i="24"/>
  <c r="M14" i="24"/>
  <c r="M16" i="24"/>
  <c r="M18" i="24"/>
  <c r="M20" i="24"/>
  <c r="M22" i="24"/>
  <c r="Q12" i="24"/>
  <c r="Q14" i="24"/>
  <c r="Q16" i="24"/>
  <c r="Q18" i="24"/>
  <c r="Q20" i="24"/>
  <c r="Q22" i="24"/>
  <c r="N13" i="24"/>
  <c r="R17" i="24"/>
  <c r="R21" i="24"/>
  <c r="N12" i="24"/>
  <c r="N14" i="24"/>
  <c r="N16" i="24"/>
  <c r="N18" i="24"/>
  <c r="N20" i="24"/>
  <c r="N22" i="24"/>
  <c r="M13" i="24"/>
  <c r="M17" i="24"/>
  <c r="M21" i="24"/>
  <c r="Q15" i="24"/>
  <c r="Q17" i="24"/>
  <c r="Q21" i="24"/>
  <c r="N17" i="24"/>
  <c r="N19" i="24"/>
  <c r="R11" i="24"/>
  <c r="R15" i="24"/>
  <c r="R19" i="24"/>
  <c r="R12" i="24"/>
  <c r="R14" i="24"/>
  <c r="R16" i="24"/>
  <c r="R18" i="24"/>
  <c r="R20" i="24"/>
  <c r="R22" i="24"/>
  <c r="M15" i="24"/>
  <c r="M19" i="24"/>
  <c r="Q13" i="24"/>
  <c r="Q19" i="24"/>
  <c r="N11" i="24"/>
  <c r="N15" i="24"/>
  <c r="N21" i="24"/>
  <c r="R13" i="24"/>
  <c r="M11" i="24"/>
  <c r="P13" i="24"/>
  <c r="P21" i="24"/>
  <c r="P11" i="24"/>
  <c r="P14" i="24"/>
  <c r="P22" i="24"/>
  <c r="P15" i="24"/>
  <c r="P16" i="24"/>
  <c r="P17" i="24"/>
  <c r="P20" i="24"/>
  <c r="P18" i="24"/>
  <c r="P19" i="24"/>
  <c r="P12" i="24"/>
  <c r="O12" i="24"/>
  <c r="O20" i="24"/>
  <c r="O19" i="24"/>
  <c r="O13" i="24"/>
  <c r="O21" i="24"/>
  <c r="O14" i="24"/>
  <c r="O22" i="24"/>
  <c r="O15" i="24"/>
  <c r="O11" i="24"/>
  <c r="O16" i="24"/>
  <c r="O17" i="24"/>
  <c r="O18" i="24"/>
  <c r="D11" i="24"/>
  <c r="U21" i="24"/>
  <c r="X21" i="24" s="1"/>
  <c r="D16" i="24"/>
  <c r="L17" i="24"/>
  <c r="T15" i="24"/>
  <c r="W15" i="24" s="1"/>
  <c r="K19" i="24"/>
  <c r="G20" i="24"/>
  <c r="Y16" i="24"/>
  <c r="L18" i="24"/>
  <c r="U19" i="24"/>
  <c r="X19" i="24" s="1"/>
  <c r="D20" i="24"/>
  <c r="L15" i="24"/>
  <c r="T13" i="24"/>
  <c r="W13" i="24" s="1"/>
  <c r="AA13" i="24" s="1"/>
  <c r="Z22" i="24"/>
  <c r="Z16" i="24"/>
  <c r="G18" i="24"/>
  <c r="Y14" i="24"/>
  <c r="E13" i="24"/>
  <c r="U17" i="24"/>
  <c r="X17" i="24" s="1"/>
  <c r="J22" i="24"/>
  <c r="L13" i="24"/>
  <c r="T11" i="24"/>
  <c r="W11" i="24" s="1"/>
  <c r="Z20" i="24"/>
  <c r="Z18" i="24"/>
  <c r="H16" i="24"/>
  <c r="G16" i="24"/>
  <c r="Y12" i="24"/>
  <c r="E17" i="24"/>
  <c r="U15" i="24"/>
  <c r="X15" i="24" s="1"/>
  <c r="J20" i="24"/>
  <c r="H22" i="24"/>
  <c r="G14" i="24"/>
  <c r="E21" i="24"/>
  <c r="T20" i="24"/>
  <c r="W20" i="24" s="1"/>
  <c r="U13" i="24"/>
  <c r="X13" i="24" s="1"/>
  <c r="J18" i="24"/>
  <c r="E12" i="24"/>
  <c r="H20" i="24"/>
  <c r="H18" i="24"/>
  <c r="G12" i="24"/>
  <c r="T16" i="24"/>
  <c r="W16" i="24" s="1"/>
  <c r="U11" i="24"/>
  <c r="X11" i="24" s="1"/>
  <c r="T21" i="24"/>
  <c r="W21" i="24" s="1"/>
  <c r="AA21" i="24" s="1"/>
  <c r="J16" i="24"/>
  <c r="E16" i="24"/>
  <c r="Y22" i="24"/>
  <c r="T22" i="24"/>
  <c r="W22" i="24" s="1"/>
  <c r="L16" i="24"/>
  <c r="L21" i="24"/>
  <c r="T19" i="24"/>
  <c r="W19" i="24" s="1"/>
  <c r="J14" i="24"/>
  <c r="E20" i="24"/>
  <c r="Y20" i="24"/>
  <c r="L22" i="24"/>
  <c r="J19" i="24"/>
  <c r="D12" i="24"/>
  <c r="L19" i="24"/>
  <c r="T17" i="24"/>
  <c r="W17" i="24" s="1"/>
  <c r="J12" i="24"/>
  <c r="K21" i="24"/>
  <c r="K17" i="24"/>
  <c r="G22" i="24"/>
  <c r="Y18" i="24"/>
  <c r="D22" i="24"/>
  <c r="J15" i="24"/>
  <c r="Z21" i="24"/>
  <c r="K16" i="24"/>
  <c r="D15" i="24"/>
  <c r="G13" i="24"/>
  <c r="Y13" i="24"/>
  <c r="J11" i="24"/>
  <c r="T14" i="24"/>
  <c r="W14" i="24" s="1"/>
  <c r="T18" i="24"/>
  <c r="W18" i="24" s="1"/>
  <c r="Z19" i="24"/>
  <c r="K14" i="24"/>
  <c r="D19" i="24"/>
  <c r="Y21" i="24"/>
  <c r="H12" i="24"/>
  <c r="H14" i="24"/>
  <c r="Z12" i="24"/>
  <c r="U22" i="24"/>
  <c r="X22" i="24" s="1"/>
  <c r="L14" i="24"/>
  <c r="H21" i="24"/>
  <c r="Z17" i="24"/>
  <c r="K12" i="24"/>
  <c r="E11" i="24"/>
  <c r="Y19" i="24"/>
  <c r="K13" i="24"/>
  <c r="Y11" i="24"/>
  <c r="U20" i="24"/>
  <c r="X20" i="24" s="1"/>
  <c r="J21" i="24"/>
  <c r="H19" i="24"/>
  <c r="Z15" i="24"/>
  <c r="G21" i="24"/>
  <c r="Y17" i="24"/>
  <c r="E18" i="24"/>
  <c r="E19" i="24"/>
  <c r="D21" i="24"/>
  <c r="G11" i="24"/>
  <c r="D13" i="24"/>
  <c r="J13" i="24"/>
  <c r="U18" i="24"/>
  <c r="X18" i="24" s="1"/>
  <c r="J17" i="24"/>
  <c r="H17" i="24"/>
  <c r="Z13" i="24"/>
  <c r="G19" i="24"/>
  <c r="G17" i="24"/>
  <c r="E22" i="24"/>
  <c r="E14" i="24"/>
  <c r="U16" i="24"/>
  <c r="X16" i="24" s="1"/>
  <c r="L20" i="24"/>
  <c r="K22" i="24"/>
  <c r="H15" i="24"/>
  <c r="Z11" i="24"/>
  <c r="Y15" i="24"/>
  <c r="G15" i="24"/>
  <c r="E15" i="24"/>
  <c r="L12" i="24"/>
  <c r="U14" i="24"/>
  <c r="X14" i="24" s="1"/>
  <c r="D14" i="24"/>
  <c r="T12" i="24"/>
  <c r="W12" i="24" s="1"/>
  <c r="K20" i="24"/>
  <c r="H13" i="24"/>
  <c r="U12" i="24"/>
  <c r="X12" i="24" s="1"/>
  <c r="D18" i="24"/>
  <c r="K18" i="24"/>
  <c r="H11" i="24"/>
  <c r="Z14" i="24"/>
  <c r="K15" i="24"/>
  <c r="AA26" i="24" l="1"/>
  <c r="AA22" i="24"/>
  <c r="AA25" i="24"/>
  <c r="AA29" i="24"/>
  <c r="AA27" i="24"/>
  <c r="AA19" i="24"/>
  <c r="AA14" i="24"/>
  <c r="AA16" i="24"/>
  <c r="AA18" i="24"/>
  <c r="AA12" i="24"/>
  <c r="AA20" i="24"/>
  <c r="AA15" i="24"/>
  <c r="AA17" i="24"/>
  <c r="G9" i="24"/>
  <c r="AD32" i="24"/>
  <c r="S14" i="24"/>
  <c r="AD33" i="24"/>
  <c r="F34" i="24"/>
  <c r="S15" i="24"/>
  <c r="S27" i="24"/>
  <c r="F32" i="24"/>
  <c r="S32" i="24"/>
  <c r="S18" i="24"/>
  <c r="S31" i="24"/>
  <c r="S19" i="24"/>
  <c r="S22" i="24"/>
  <c r="S13" i="24"/>
  <c r="H9" i="24"/>
  <c r="S34" i="24"/>
  <c r="S20" i="24"/>
  <c r="S12" i="24"/>
  <c r="S17" i="24"/>
  <c r="S23" i="24"/>
  <c r="S21" i="24"/>
  <c r="S11" i="24"/>
  <c r="S16" i="24"/>
  <c r="S24" i="24"/>
  <c r="S29" i="24"/>
  <c r="S33" i="24"/>
  <c r="S25" i="24"/>
  <c r="S26" i="24"/>
  <c r="S30" i="24"/>
  <c r="Y9" i="24"/>
  <c r="Q9" i="24"/>
  <c r="E9" i="24"/>
  <c r="V32" i="24"/>
  <c r="W32" i="24"/>
  <c r="AA32" i="24" s="1"/>
  <c r="X23" i="24"/>
  <c r="T9" i="24"/>
  <c r="W9" i="24" s="1"/>
  <c r="AD34" i="24"/>
  <c r="R9" i="24"/>
  <c r="L9" i="24"/>
  <c r="M9" i="24"/>
  <c r="O9" i="24"/>
  <c r="W31" i="24"/>
  <c r="AA31" i="24" s="1"/>
  <c r="V31" i="24"/>
  <c r="D9" i="24"/>
  <c r="K9" i="24"/>
  <c r="V34" i="24"/>
  <c r="X34" i="24"/>
  <c r="F31" i="24"/>
  <c r="AD31" i="24"/>
  <c r="P9" i="24"/>
  <c r="Z9" i="24"/>
  <c r="AB9" i="24"/>
  <c r="V33" i="24"/>
  <c r="W33" i="24"/>
  <c r="AA33" i="24" s="1"/>
  <c r="AC9" i="24"/>
  <c r="W23" i="24"/>
  <c r="AA23" i="24" s="1"/>
  <c r="U9" i="24"/>
  <c r="X9" i="24" s="1"/>
  <c r="F33" i="24"/>
  <c r="K8" i="24"/>
  <c r="L8" i="24"/>
  <c r="L3" i="24" s="1"/>
  <c r="Y8" i="24"/>
  <c r="Z8" i="24"/>
  <c r="Z3" i="24" s="1"/>
  <c r="AD30" i="24"/>
  <c r="I30" i="24"/>
  <c r="F29" i="24"/>
  <c r="V30" i="24"/>
  <c r="F30" i="24"/>
  <c r="V29" i="24"/>
  <c r="I29" i="24"/>
  <c r="AD28" i="24"/>
  <c r="AD29" i="24"/>
  <c r="V28" i="24"/>
  <c r="I28" i="24"/>
  <c r="F28" i="24"/>
  <c r="I27" i="24"/>
  <c r="F27" i="24"/>
  <c r="AD27" i="24"/>
  <c r="V27" i="24"/>
  <c r="V26" i="24"/>
  <c r="F26" i="24"/>
  <c r="F25" i="24"/>
  <c r="I26" i="24"/>
  <c r="AD26" i="24"/>
  <c r="I25" i="24"/>
  <c r="AD25" i="24"/>
  <c r="V25" i="24"/>
  <c r="AD24" i="24"/>
  <c r="I24" i="24"/>
  <c r="V24" i="24"/>
  <c r="F24" i="24"/>
  <c r="N8" i="24"/>
  <c r="N3" i="24" s="1"/>
  <c r="AC8" i="24"/>
  <c r="AC3" i="24" s="1"/>
  <c r="G8" i="24"/>
  <c r="P8" i="24"/>
  <c r="P3" i="24" s="1"/>
  <c r="Q8" i="24"/>
  <c r="Q3" i="24" s="1"/>
  <c r="H8" i="24"/>
  <c r="H3" i="24" s="1"/>
  <c r="M8" i="24"/>
  <c r="O8" i="24"/>
  <c r="O3" i="24" s="1"/>
  <c r="AB8" i="24"/>
  <c r="T8" i="24"/>
  <c r="W8" i="24" s="1"/>
  <c r="D8" i="24"/>
  <c r="D3" i="24" s="1"/>
  <c r="U8" i="24"/>
  <c r="E8" i="24"/>
  <c r="E3" i="24" s="1"/>
  <c r="I23" i="24"/>
  <c r="R8" i="24"/>
  <c r="R3" i="24" s="1"/>
  <c r="AD23" i="24"/>
  <c r="V23" i="24"/>
  <c r="F23" i="24"/>
  <c r="AD22" i="24"/>
  <c r="AD13" i="24"/>
  <c r="AD12" i="24"/>
  <c r="AD11" i="24"/>
  <c r="AD21" i="24"/>
  <c r="AD18" i="24"/>
  <c r="AD14" i="24"/>
  <c r="AD19" i="24"/>
  <c r="AD20" i="24"/>
  <c r="AD15" i="24"/>
  <c r="AD17" i="24"/>
  <c r="AD16" i="24"/>
  <c r="F14" i="24"/>
  <c r="I17" i="24"/>
  <c r="V21" i="24"/>
  <c r="F13" i="24"/>
  <c r="V17" i="24"/>
  <c r="V19" i="24"/>
  <c r="F21" i="24"/>
  <c r="F18" i="24"/>
  <c r="I19" i="24"/>
  <c r="F17" i="24"/>
  <c r="I21" i="24"/>
  <c r="I16" i="24"/>
  <c r="I22" i="24"/>
  <c r="I15" i="24"/>
  <c r="F19" i="24"/>
  <c r="V22" i="24"/>
  <c r="I14" i="24"/>
  <c r="I11" i="24"/>
  <c r="I13" i="24"/>
  <c r="I12" i="24"/>
  <c r="F20" i="24"/>
  <c r="I20" i="24"/>
  <c r="V15" i="24"/>
  <c r="F11" i="24"/>
  <c r="I18" i="24"/>
  <c r="V13" i="24"/>
  <c r="V18" i="24"/>
  <c r="F15" i="24"/>
  <c r="F12" i="24"/>
  <c r="V20" i="24"/>
  <c r="V14" i="24"/>
  <c r="V11" i="24"/>
  <c r="V12" i="24"/>
  <c r="F22" i="24"/>
  <c r="V16" i="24"/>
  <c r="F16" i="24"/>
  <c r="C10" i="4"/>
  <c r="B10" i="4"/>
  <c r="A10" i="4"/>
  <c r="W3" i="24" l="1"/>
  <c r="S9" i="24"/>
  <c r="S8" i="24"/>
  <c r="K3" i="24"/>
  <c r="U3" i="24"/>
  <c r="X8" i="24"/>
  <c r="X3" i="24" s="1"/>
  <c r="BE10" i="4"/>
  <c r="BE3" i="4" s="1"/>
  <c r="BD10" i="4"/>
  <c r="BD3" i="4" s="1"/>
  <c r="AD9" i="24"/>
  <c r="V9" i="24"/>
  <c r="I9" i="24"/>
  <c r="F9" i="24"/>
  <c r="N10" i="4"/>
  <c r="N3" i="4" s="1"/>
  <c r="AG10" i="4"/>
  <c r="AG3" i="4" s="1"/>
  <c r="G10" i="4"/>
  <c r="G3" i="4" s="1"/>
  <c r="F10" i="4"/>
  <c r="AB3" i="24"/>
  <c r="AD8" i="24"/>
  <c r="M3" i="24"/>
  <c r="D10" i="4"/>
  <c r="D3" i="4" s="1"/>
  <c r="CL10" i="4"/>
  <c r="CL3" i="4" s="1"/>
  <c r="CK10" i="4"/>
  <c r="CK3" i="4" s="1"/>
  <c r="CJ10" i="4"/>
  <c r="CJ3" i="4" s="1"/>
  <c r="CI10" i="4"/>
  <c r="CI3" i="4" s="1"/>
  <c r="Y3" i="24"/>
  <c r="T3" i="24"/>
  <c r="V8" i="24"/>
  <c r="G3" i="24"/>
  <c r="I8" i="24"/>
  <c r="F8" i="24"/>
  <c r="AA10" i="4"/>
  <c r="AA3" i="4" s="1"/>
  <c r="AB10" i="4"/>
  <c r="AB3" i="4" s="1"/>
  <c r="U18" i="4"/>
  <c r="AE18" i="4"/>
  <c r="AX18" i="4"/>
  <c r="E18" i="4"/>
  <c r="N18" i="4"/>
  <c r="AH18" i="4"/>
  <c r="AK18" i="4"/>
  <c r="CC18" i="4"/>
  <c r="AY18" i="4"/>
  <c r="CB18" i="4"/>
  <c r="S18" i="4"/>
  <c r="BG18" i="4"/>
  <c r="AN18" i="4"/>
  <c r="CE18" i="4"/>
  <c r="BQ18" i="4"/>
  <c r="CD18" i="4"/>
  <c r="V18" i="4"/>
  <c r="BV18" i="4"/>
  <c r="CG18" i="4"/>
  <c r="AO18" i="4"/>
  <c r="AQ18" i="4"/>
  <c r="CH18" i="4"/>
  <c r="CA18" i="4"/>
  <c r="BT18" i="4"/>
  <c r="BN18" i="4"/>
  <c r="L18" i="4"/>
  <c r="BL18" i="4"/>
  <c r="BC18" i="4"/>
  <c r="AP18" i="4"/>
  <c r="AT18" i="4"/>
  <c r="P18" i="4"/>
  <c r="F18" i="4"/>
  <c r="BH18" i="4"/>
  <c r="AU18" i="4"/>
  <c r="BF18" i="4"/>
  <c r="AL18" i="4"/>
  <c r="BK18" i="4"/>
  <c r="BP18" i="4"/>
  <c r="O18" i="4"/>
  <c r="BI18" i="4"/>
  <c r="CM18" i="4"/>
  <c r="BW18" i="4"/>
  <c r="AW18" i="4"/>
  <c r="BO18" i="4"/>
  <c r="AS18" i="4"/>
  <c r="CF18" i="4"/>
  <c r="X18" i="4"/>
  <c r="AZ18" i="4"/>
  <c r="I18" i="4"/>
  <c r="BY18" i="4"/>
  <c r="H18" i="4"/>
  <c r="BR18" i="4"/>
  <c r="AF18" i="4"/>
  <c r="M18" i="4"/>
  <c r="BZ18" i="4"/>
  <c r="AV18" i="4"/>
  <c r="BM18" i="4"/>
  <c r="AI18" i="4"/>
  <c r="T18" i="4"/>
  <c r="AG18" i="4"/>
  <c r="BJ18" i="4"/>
  <c r="AR18" i="4"/>
  <c r="W18" i="4"/>
  <c r="Q18" i="4"/>
  <c r="G18" i="4"/>
  <c r="BB18" i="4"/>
  <c r="BS18" i="4"/>
  <c r="BA18" i="4"/>
  <c r="AJ18" i="4"/>
  <c r="BX18" i="4"/>
  <c r="BU18" i="4"/>
  <c r="R18" i="4"/>
  <c r="AM18" i="4"/>
  <c r="CF15" i="4"/>
  <c r="L15" i="4"/>
  <c r="BK15" i="4"/>
  <c r="CG15" i="4"/>
  <c r="BO15" i="4"/>
  <c r="V15" i="4"/>
  <c r="CD15" i="4"/>
  <c r="H15" i="4"/>
  <c r="AE15" i="4"/>
  <c r="P15" i="4"/>
  <c r="BF15" i="4"/>
  <c r="CH15" i="4"/>
  <c r="CA15" i="4"/>
  <c r="S15" i="4"/>
  <c r="BZ15" i="4"/>
  <c r="AK15" i="4"/>
  <c r="AQ15" i="4"/>
  <c r="F15" i="4"/>
  <c r="AP15" i="4"/>
  <c r="AH15" i="4"/>
  <c r="CB15" i="4"/>
  <c r="AS15" i="4"/>
  <c r="CM15" i="4"/>
  <c r="AW15" i="4"/>
  <c r="AO15" i="4"/>
  <c r="CE15" i="4"/>
  <c r="BQ15" i="4"/>
  <c r="BH15" i="4"/>
  <c r="E15" i="4"/>
  <c r="BI15" i="4"/>
  <c r="BB15" i="4"/>
  <c r="BW15" i="4"/>
  <c r="BX15" i="4"/>
  <c r="AN15" i="4"/>
  <c r="BA15" i="4"/>
  <c r="BM15" i="4"/>
  <c r="BC15" i="4"/>
  <c r="M15" i="4"/>
  <c r="CC15" i="4"/>
  <c r="O15" i="4"/>
  <c r="N15" i="4"/>
  <c r="BN15" i="4"/>
  <c r="AI15" i="4"/>
  <c r="AY15" i="4"/>
  <c r="BP15" i="4"/>
  <c r="BV15" i="4"/>
  <c r="R15" i="4"/>
  <c r="AV15" i="4"/>
  <c r="BY15" i="4"/>
  <c r="AJ15" i="4"/>
  <c r="AR15" i="4"/>
  <c r="I15" i="4"/>
  <c r="BU15" i="4"/>
  <c r="BL15" i="4"/>
  <c r="X15" i="4"/>
  <c r="AG15" i="4"/>
  <c r="AF15" i="4"/>
  <c r="AX15" i="4"/>
  <c r="T15" i="4"/>
  <c r="BT15" i="4"/>
  <c r="BR15" i="4"/>
  <c r="AL15" i="4"/>
  <c r="BG15" i="4"/>
  <c r="AM15" i="4"/>
  <c r="AZ15" i="4"/>
  <c r="G15" i="4"/>
  <c r="AU15" i="4"/>
  <c r="U15" i="4"/>
  <c r="W15" i="4"/>
  <c r="Q15" i="4"/>
  <c r="AT15" i="4"/>
  <c r="BS15" i="4"/>
  <c r="BJ15" i="4"/>
  <c r="CE17" i="4"/>
  <c r="AI17" i="4"/>
  <c r="AF17" i="4"/>
  <c r="BH17" i="4"/>
  <c r="BV17" i="4"/>
  <c r="BF17" i="4"/>
  <c r="CD17" i="4"/>
  <c r="M17" i="4"/>
  <c r="D17" i="4"/>
  <c r="AQ17" i="4"/>
  <c r="CG17" i="4"/>
  <c r="V17" i="4"/>
  <c r="H17" i="4"/>
  <c r="AP17" i="4"/>
  <c r="BW17" i="4"/>
  <c r="CH17" i="4"/>
  <c r="CA17" i="4"/>
  <c r="Q17" i="4"/>
  <c r="BO17" i="4"/>
  <c r="CM17" i="4"/>
  <c r="BP17" i="4"/>
  <c r="BB17" i="4"/>
  <c r="AO17" i="4"/>
  <c r="BN17" i="4"/>
  <c r="BY17" i="4"/>
  <c r="W17" i="4"/>
  <c r="X17" i="4"/>
  <c r="BQ17" i="4"/>
  <c r="AY17" i="4"/>
  <c r="CF17" i="4"/>
  <c r="BZ17" i="4"/>
  <c r="AV17" i="4"/>
  <c r="AT17" i="4"/>
  <c r="AZ17" i="4"/>
  <c r="O17" i="4"/>
  <c r="E17" i="4"/>
  <c r="AW17" i="4"/>
  <c r="BJ17" i="4"/>
  <c r="I17" i="4"/>
  <c r="P17" i="4"/>
  <c r="F17" i="4"/>
  <c r="BG17" i="4"/>
  <c r="AN17" i="4"/>
  <c r="BA17" i="4"/>
  <c r="AK17" i="4"/>
  <c r="AS17" i="4"/>
  <c r="AE17" i="4"/>
  <c r="CB17" i="4"/>
  <c r="AR17" i="4"/>
  <c r="BS17" i="4"/>
  <c r="R17" i="4"/>
  <c r="N17" i="4"/>
  <c r="U17" i="4"/>
  <c r="BI17" i="4"/>
  <c r="CC17" i="4"/>
  <c r="BT17" i="4"/>
  <c r="BU17" i="4"/>
  <c r="AL17" i="4"/>
  <c r="BK17" i="4"/>
  <c r="T17" i="4"/>
  <c r="G17" i="4"/>
  <c r="BX17" i="4"/>
  <c r="BM17" i="4"/>
  <c r="AM17" i="4"/>
  <c r="BL17" i="4"/>
  <c r="AG17" i="4"/>
  <c r="L17" i="4"/>
  <c r="BC17" i="4"/>
  <c r="AU17" i="4"/>
  <c r="BR17" i="4"/>
  <c r="AX17" i="4"/>
  <c r="AJ17" i="4"/>
  <c r="AH17" i="4"/>
  <c r="S17" i="4"/>
  <c r="BH13" i="4"/>
  <c r="BI13" i="4"/>
  <c r="AQ13" i="4"/>
  <c r="BZ13" i="4"/>
  <c r="AX13" i="4"/>
  <c r="AZ13" i="4"/>
  <c r="CA13" i="4"/>
  <c r="CE13" i="4"/>
  <c r="T13" i="4"/>
  <c r="BP13" i="4"/>
  <c r="AO13" i="4"/>
  <c r="E13" i="4"/>
  <c r="BV13" i="4"/>
  <c r="BU13" i="4"/>
  <c r="AG13" i="4"/>
  <c r="G13" i="4"/>
  <c r="U13" i="4"/>
  <c r="N13" i="4"/>
  <c r="V13" i="4"/>
  <c r="BQ13" i="4"/>
  <c r="P13" i="4"/>
  <c r="CC13" i="4"/>
  <c r="AE13" i="4"/>
  <c r="AL13" i="4"/>
  <c r="BN13" i="4"/>
  <c r="M13" i="4"/>
  <c r="CH13" i="4"/>
  <c r="BR13" i="4"/>
  <c r="O13" i="4"/>
  <c r="AU13" i="4"/>
  <c r="D13" i="4"/>
  <c r="CM13" i="4"/>
  <c r="AY13" i="4"/>
  <c r="CB13" i="4"/>
  <c r="AF13" i="4"/>
  <c r="AN13" i="4"/>
  <c r="I13" i="4"/>
  <c r="AI13" i="4"/>
  <c r="AK13" i="4"/>
  <c r="AM13" i="4"/>
  <c r="AW13" i="4"/>
  <c r="BF13" i="4"/>
  <c r="H13" i="4"/>
  <c r="BO13" i="4"/>
  <c r="AH13" i="4"/>
  <c r="AP13" i="4"/>
  <c r="BK13" i="4"/>
  <c r="X13" i="4"/>
  <c r="BG13" i="4"/>
  <c r="R13" i="4"/>
  <c r="CG13" i="4"/>
  <c r="F13" i="4"/>
  <c r="AJ13" i="4"/>
  <c r="S13" i="4"/>
  <c r="BT13" i="4"/>
  <c r="BJ13" i="4"/>
  <c r="AR13" i="4"/>
  <c r="W13" i="4"/>
  <c r="BC13" i="4"/>
  <c r="BL13" i="4"/>
  <c r="L13" i="4"/>
  <c r="CF13" i="4"/>
  <c r="AV13" i="4"/>
  <c r="BB13" i="4"/>
  <c r="BY13" i="4"/>
  <c r="BM13" i="4"/>
  <c r="AT13" i="4"/>
  <c r="Q13" i="4"/>
  <c r="BX13" i="4"/>
  <c r="BS13" i="4"/>
  <c r="BA13" i="4"/>
  <c r="BW13" i="4"/>
  <c r="AS13" i="4"/>
  <c r="CD13" i="4"/>
  <c r="G14" i="4"/>
  <c r="AT14" i="4"/>
  <c r="BC14" i="4"/>
  <c r="BH14" i="4"/>
  <c r="AS14" i="4"/>
  <c r="Q14" i="4"/>
  <c r="AP14" i="4"/>
  <c r="AR14" i="4"/>
  <c r="AV14" i="4"/>
  <c r="L14" i="4"/>
  <c r="AJ14" i="4"/>
  <c r="M14" i="4"/>
  <c r="BU14" i="4"/>
  <c r="P14" i="4"/>
  <c r="BB14" i="4"/>
  <c r="BP14" i="4"/>
  <c r="CB14" i="4"/>
  <c r="AU14" i="4"/>
  <c r="H14" i="4"/>
  <c r="BJ14" i="4"/>
  <c r="CH14" i="4"/>
  <c r="CA14" i="4"/>
  <c r="AY14" i="4"/>
  <c r="AI14" i="4"/>
  <c r="AW14" i="4"/>
  <c r="BI14" i="4"/>
  <c r="N14" i="4"/>
  <c r="AZ14" i="4"/>
  <c r="BA14" i="4"/>
  <c r="BT14" i="4"/>
  <c r="CM14" i="4"/>
  <c r="BX14" i="4"/>
  <c r="BF14" i="4"/>
  <c r="CF14" i="4"/>
  <c r="U14" i="4"/>
  <c r="AH14" i="4"/>
  <c r="I14" i="4"/>
  <c r="AQ14" i="4"/>
  <c r="AX14" i="4"/>
  <c r="BG14" i="4"/>
  <c r="CC14" i="4"/>
  <c r="X14" i="4"/>
  <c r="R14" i="4"/>
  <c r="V14" i="4"/>
  <c r="S14" i="4"/>
  <c r="CE14" i="4"/>
  <c r="T14" i="4"/>
  <c r="AO14" i="4"/>
  <c r="BQ14" i="4"/>
  <c r="AG14" i="4"/>
  <c r="AN14" i="4"/>
  <c r="BR14" i="4"/>
  <c r="W14" i="4"/>
  <c r="BY14" i="4"/>
  <c r="CD14" i="4"/>
  <c r="CG14" i="4"/>
  <c r="AL14" i="4"/>
  <c r="O14" i="4"/>
  <c r="BS14" i="4"/>
  <c r="AM14" i="4"/>
  <c r="BM14" i="4"/>
  <c r="BZ14" i="4"/>
  <c r="BW14" i="4"/>
  <c r="BO14" i="4"/>
  <c r="BN14" i="4"/>
  <c r="BK14" i="4"/>
  <c r="E14" i="4"/>
  <c r="BL14" i="4"/>
  <c r="BV14" i="4"/>
  <c r="AK14" i="4"/>
  <c r="AF14" i="4"/>
  <c r="AZ16" i="4"/>
  <c r="D16" i="4"/>
  <c r="CC16" i="4"/>
  <c r="BQ16" i="4"/>
  <c r="F16" i="4"/>
  <c r="CA16" i="4"/>
  <c r="BI16" i="4"/>
  <c r="BN16" i="4"/>
  <c r="AL16" i="4"/>
  <c r="E16" i="4"/>
  <c r="AR16" i="4"/>
  <c r="BP16" i="4"/>
  <c r="AO16" i="4"/>
  <c r="U16" i="4"/>
  <c r="AJ16" i="4"/>
  <c r="CD16" i="4"/>
  <c r="AT16" i="4"/>
  <c r="CF16" i="4"/>
  <c r="BZ16" i="4"/>
  <c r="AF16" i="4"/>
  <c r="L16" i="4"/>
  <c r="AE16" i="4"/>
  <c r="BX16" i="4"/>
  <c r="BG16" i="4"/>
  <c r="T16" i="4"/>
  <c r="P16" i="4"/>
  <c r="AV16" i="4"/>
  <c r="BH16" i="4"/>
  <c r="X16" i="4"/>
  <c r="AK16" i="4"/>
  <c r="BL16" i="4"/>
  <c r="CH16" i="4"/>
  <c r="CB16" i="4"/>
  <c r="O16" i="4"/>
  <c r="N16" i="4"/>
  <c r="AN16" i="4"/>
  <c r="AQ16" i="4"/>
  <c r="AP16" i="4"/>
  <c r="AW16" i="4"/>
  <c r="H16" i="4"/>
  <c r="BA16" i="4"/>
  <c r="R16" i="4"/>
  <c r="AH16" i="4"/>
  <c r="CM16" i="4"/>
  <c r="CG16" i="4"/>
  <c r="BO16" i="4"/>
  <c r="V16" i="4"/>
  <c r="AG16" i="4"/>
  <c r="BV16" i="4"/>
  <c r="AY16" i="4"/>
  <c r="BS16" i="4"/>
  <c r="BF16" i="4"/>
  <c r="BW16" i="4"/>
  <c r="BJ16" i="4"/>
  <c r="S16" i="4"/>
  <c r="M16" i="4"/>
  <c r="I16" i="4"/>
  <c r="W16" i="4"/>
  <c r="BC16" i="4"/>
  <c r="AM16" i="4"/>
  <c r="CE16" i="4"/>
  <c r="BB16" i="4"/>
  <c r="AX16" i="4"/>
  <c r="G16" i="4"/>
  <c r="BY16" i="4"/>
  <c r="BM16" i="4"/>
  <c r="BU16" i="4"/>
  <c r="AI16" i="4"/>
  <c r="AS16" i="4"/>
  <c r="AU16" i="4"/>
  <c r="BK16" i="4"/>
  <c r="BT16" i="4"/>
  <c r="BR16" i="4"/>
  <c r="Q16" i="4"/>
  <c r="AU12" i="4"/>
  <c r="AN12" i="4"/>
  <c r="BO12" i="4"/>
  <c r="BG12" i="4"/>
  <c r="AM12" i="4"/>
  <c r="O12" i="4"/>
  <c r="BI12" i="4"/>
  <c r="CF12" i="4"/>
  <c r="BV12" i="4"/>
  <c r="AV12" i="4"/>
  <c r="BH12" i="4"/>
  <c r="AE12" i="4"/>
  <c r="P12" i="4"/>
  <c r="AK12" i="4"/>
  <c r="CH12" i="4"/>
  <c r="AP12" i="4"/>
  <c r="W12" i="4"/>
  <c r="F12" i="4"/>
  <c r="CB12" i="4"/>
  <c r="BP12" i="4"/>
  <c r="BU12" i="4"/>
  <c r="CM12" i="4"/>
  <c r="AY12" i="4"/>
  <c r="BZ12" i="4"/>
  <c r="BF12" i="4"/>
  <c r="CC12" i="4"/>
  <c r="AG12" i="4"/>
  <c r="Q12" i="4"/>
  <c r="BQ12" i="4"/>
  <c r="AQ12" i="4"/>
  <c r="E12" i="4"/>
  <c r="CG12" i="4"/>
  <c r="BW12" i="4"/>
  <c r="V12" i="4"/>
  <c r="BB12" i="4"/>
  <c r="BC12" i="4"/>
  <c r="AO12" i="4"/>
  <c r="BN12" i="4"/>
  <c r="N12" i="4"/>
  <c r="H12" i="4"/>
  <c r="BT12" i="4"/>
  <c r="AL12" i="4"/>
  <c r="M12" i="4"/>
  <c r="AX12" i="4"/>
  <c r="S12" i="4"/>
  <c r="BX12" i="4"/>
  <c r="BS12" i="4"/>
  <c r="AS12" i="4"/>
  <c r="AR12" i="4"/>
  <c r="AF12" i="4"/>
  <c r="U12" i="4"/>
  <c r="R12" i="4"/>
  <c r="BY12" i="4"/>
  <c r="AW12" i="4"/>
  <c r="BJ12" i="4"/>
  <c r="L12" i="4"/>
  <c r="CD12" i="4"/>
  <c r="BR12" i="4"/>
  <c r="AT12" i="4"/>
  <c r="BK12" i="4"/>
  <c r="I12" i="4"/>
  <c r="BL12" i="4"/>
  <c r="CE12" i="4"/>
  <c r="BM12" i="4"/>
  <c r="BA12" i="4"/>
  <c r="X12" i="4"/>
  <c r="CA12" i="4"/>
  <c r="AZ12" i="4"/>
  <c r="AJ12" i="4"/>
  <c r="T12" i="4"/>
  <c r="AI12" i="4"/>
  <c r="AH12" i="4"/>
  <c r="AS10" i="4"/>
  <c r="AS3" i="4" s="1"/>
  <c r="U10" i="4"/>
  <c r="U3" i="4" s="1"/>
  <c r="BX10" i="4"/>
  <c r="BX3" i="4" s="1"/>
  <c r="BC10" i="4"/>
  <c r="BC3" i="4" s="1"/>
  <c r="BF10" i="4"/>
  <c r="BF3" i="4" s="1"/>
  <c r="P10" i="4"/>
  <c r="P3" i="4" s="1"/>
  <c r="BW10" i="4"/>
  <c r="BW3" i="4" s="1"/>
  <c r="AP10" i="4"/>
  <c r="AP3" i="4" s="1"/>
  <c r="L10" i="4"/>
  <c r="L3" i="4" s="1"/>
  <c r="BK10" i="4"/>
  <c r="BK3" i="4" s="1"/>
  <c r="CD10" i="4"/>
  <c r="CD3" i="4" s="1"/>
  <c r="BU10" i="4"/>
  <c r="BU3" i="4" s="1"/>
  <c r="BV10" i="4"/>
  <c r="BV3" i="4" s="1"/>
  <c r="I10" i="4"/>
  <c r="I3" i="4" s="1"/>
  <c r="BH10" i="4"/>
  <c r="BH3" i="4" s="1"/>
  <c r="AJ10" i="4"/>
  <c r="AJ3" i="4" s="1"/>
  <c r="BN10" i="4"/>
  <c r="BN3" i="4" s="1"/>
  <c r="BA10" i="4"/>
  <c r="BA3" i="4" s="1"/>
  <c r="H10" i="4"/>
  <c r="H3" i="4" s="1"/>
  <c r="AM10" i="4"/>
  <c r="AM3" i="4" s="1"/>
  <c r="AX10" i="4"/>
  <c r="AX3" i="4" s="1"/>
  <c r="CC10" i="4"/>
  <c r="CC3" i="4" s="1"/>
  <c r="BS10" i="4"/>
  <c r="BS3" i="4" s="1"/>
  <c r="M10" i="4"/>
  <c r="M3" i="4" s="1"/>
  <c r="AU10" i="4"/>
  <c r="AU3" i="4" s="1"/>
  <c r="AE10" i="4"/>
  <c r="AE3" i="4" s="1"/>
  <c r="BP10" i="4"/>
  <c r="BP3" i="4" s="1"/>
  <c r="R10" i="4"/>
  <c r="R3" i="4" s="1"/>
  <c r="CM10" i="4"/>
  <c r="CM3" i="4" s="1"/>
  <c r="T10" i="4"/>
  <c r="T3" i="4" s="1"/>
  <c r="AL10" i="4"/>
  <c r="AL3" i="4" s="1"/>
  <c r="BY10" i="4"/>
  <c r="BY3" i="4" s="1"/>
  <c r="AV10" i="4"/>
  <c r="AV3" i="4" s="1"/>
  <c r="AW10" i="4"/>
  <c r="AW3" i="4" s="1"/>
  <c r="Q10" i="4"/>
  <c r="Q3" i="4" s="1"/>
  <c r="CB10" i="4"/>
  <c r="CB3" i="4" s="1"/>
  <c r="AT10" i="4"/>
  <c r="AT3" i="4" s="1"/>
  <c r="BG10" i="4"/>
  <c r="BG3" i="4" s="1"/>
  <c r="AQ10" i="4"/>
  <c r="AQ3" i="4" s="1"/>
  <c r="AH10" i="4"/>
  <c r="AH3" i="4" s="1"/>
  <c r="BT10" i="4"/>
  <c r="BT3" i="4" s="1"/>
  <c r="BQ10" i="4"/>
  <c r="BQ3" i="4" s="1"/>
  <c r="BM10" i="4"/>
  <c r="BM3" i="4" s="1"/>
  <c r="AO10" i="4"/>
  <c r="AO3" i="4" s="1"/>
  <c r="BZ10" i="4"/>
  <c r="BZ3" i="4" s="1"/>
  <c r="BO10" i="4"/>
  <c r="BO3" i="4" s="1"/>
  <c r="CA10" i="4"/>
  <c r="CA3" i="4" s="1"/>
  <c r="AF10" i="4"/>
  <c r="AF3" i="4" s="1"/>
  <c r="AI10" i="4"/>
  <c r="AI3" i="4" s="1"/>
  <c r="CF10" i="4"/>
  <c r="CF3" i="4" s="1"/>
  <c r="CG10" i="4"/>
  <c r="CG3" i="4" s="1"/>
  <c r="BJ10" i="4"/>
  <c r="BJ3" i="4" s="1"/>
  <c r="BB10" i="4"/>
  <c r="BB3" i="4" s="1"/>
  <c r="E10" i="4"/>
  <c r="E3" i="4" s="1"/>
  <c r="CH10" i="4"/>
  <c r="CH3" i="4" s="1"/>
  <c r="AK10" i="4"/>
  <c r="AK3" i="4" s="1"/>
  <c r="X10" i="4"/>
  <c r="X3" i="4" s="1"/>
  <c r="BR10" i="4"/>
  <c r="BR3" i="4" s="1"/>
  <c r="V10" i="4"/>
  <c r="V3" i="4" s="1"/>
  <c r="AY10" i="4"/>
  <c r="AY3" i="4" s="1"/>
  <c r="W10" i="4"/>
  <c r="W3" i="4" s="1"/>
  <c r="AR10" i="4"/>
  <c r="AR3" i="4" s="1"/>
  <c r="AZ10" i="4"/>
  <c r="AZ3" i="4" s="1"/>
  <c r="BL10" i="4"/>
  <c r="BL3" i="4" s="1"/>
  <c r="O10" i="4"/>
  <c r="O3" i="4" s="1"/>
  <c r="BI10" i="4"/>
  <c r="BI3" i="4" s="1"/>
  <c r="AN10" i="4"/>
  <c r="AN3" i="4" s="1"/>
  <c r="S10" i="4"/>
  <c r="S3" i="4" s="1"/>
  <c r="CE10" i="4"/>
  <c r="CE3" i="4" s="1"/>
  <c r="AA8" i="24" l="1"/>
  <c r="T4" i="4"/>
  <c r="AZ4" i="4"/>
  <c r="AX4" i="4"/>
  <c r="CD4" i="4"/>
  <c r="BU4" i="4"/>
  <c r="AQ4" i="4"/>
  <c r="BR4" i="4"/>
  <c r="BX4" i="4"/>
  <c r="V4" i="4"/>
  <c r="CM4" i="4"/>
  <c r="AV4" i="4"/>
  <c r="M4" i="4"/>
  <c r="CB4" i="4"/>
  <c r="F4" i="4"/>
  <c r="AW4" i="4"/>
  <c r="H4" i="4"/>
  <c r="AJ4" i="4"/>
  <c r="S4" i="4"/>
  <c r="BW4" i="4"/>
  <c r="BV4" i="4"/>
  <c r="BA4" i="4"/>
  <c r="R4" i="4"/>
  <c r="D4" i="4"/>
  <c r="CH4" i="4"/>
  <c r="P4" i="4"/>
  <c r="BB4" i="4"/>
  <c r="L4" i="4"/>
  <c r="CG4" i="4"/>
  <c r="CF4" i="4"/>
  <c r="CA4" i="4"/>
  <c r="X4" i="4"/>
  <c r="AL4" i="4"/>
  <c r="O4" i="4"/>
  <c r="BY4" i="4"/>
  <c r="BT4" i="4"/>
  <c r="W4" i="4"/>
  <c r="AM4" i="4"/>
  <c r="Q4" i="4"/>
  <c r="AP4" i="4"/>
  <c r="BG4" i="4"/>
  <c r="BI4" i="4"/>
  <c r="CE4" i="4"/>
  <c r="U4" i="4"/>
  <c r="N4" i="4"/>
  <c r="AG4" i="4"/>
  <c r="AF4" i="4"/>
  <c r="CC4" i="4"/>
  <c r="AK4" i="4"/>
  <c r="AN4" i="4"/>
  <c r="I4" i="4"/>
  <c r="AR4" i="4"/>
  <c r="AO4" i="4"/>
  <c r="BF4" i="4"/>
  <c r="AU4" i="4"/>
  <c r="G4" i="4"/>
  <c r="E4" i="4"/>
  <c r="AH4" i="4"/>
  <c r="AS4" i="4"/>
  <c r="BC4" i="4"/>
  <c r="BZ4" i="4"/>
  <c r="AE4" i="4"/>
  <c r="BJ4" i="4"/>
  <c r="AI4" i="4"/>
  <c r="AT4" i="4"/>
  <c r="AY4" i="4"/>
  <c r="BH4" i="4"/>
  <c r="BP4" i="4"/>
  <c r="BM4" i="4"/>
  <c r="BO4" i="4"/>
  <c r="BN4" i="4"/>
  <c r="BL4" i="4"/>
  <c r="BK4" i="4"/>
  <c r="BQ4" i="4"/>
  <c r="BS4" i="4"/>
  <c r="C3" i="24"/>
  <c r="B6" i="3"/>
  <c r="BE27" i="3" l="1"/>
  <c r="BD27" i="3"/>
  <c r="BD21" i="3"/>
  <c r="BD15" i="3"/>
  <c r="BE20" i="3"/>
  <c r="BE14" i="3"/>
  <c r="BD25" i="3"/>
  <c r="BD19" i="3"/>
  <c r="BE24" i="3"/>
  <c r="BE12" i="3"/>
  <c r="BE15" i="3"/>
  <c r="BE26" i="3"/>
  <c r="BD26" i="3"/>
  <c r="BD20" i="3"/>
  <c r="BD14" i="3"/>
  <c r="BD31" i="3"/>
  <c r="BD13" i="3"/>
  <c r="BE30" i="3"/>
  <c r="BE18" i="3"/>
  <c r="BD30" i="3"/>
  <c r="BD24" i="3"/>
  <c r="BD18" i="3"/>
  <c r="BD12" i="3"/>
  <c r="BE31" i="3"/>
  <c r="BE25" i="3"/>
  <c r="BE19" i="3"/>
  <c r="BE13" i="3"/>
  <c r="BE29" i="3"/>
  <c r="BE23" i="3"/>
  <c r="BE17" i="3"/>
  <c r="BE10" i="3"/>
  <c r="BD29" i="3"/>
  <c r="BD23" i="3"/>
  <c r="BD17" i="3"/>
  <c r="BD10" i="3"/>
  <c r="BE28" i="3"/>
  <c r="BE22" i="3"/>
  <c r="BE16" i="3"/>
  <c r="BE9" i="3"/>
  <c r="BD28" i="3"/>
  <c r="BD22" i="3"/>
  <c r="BD16" i="3"/>
  <c r="BD9" i="3"/>
  <c r="BE21" i="3"/>
  <c r="Y31" i="3"/>
  <c r="Z31" i="3"/>
  <c r="AD31" i="3"/>
  <c r="K31" i="3"/>
  <c r="AC31" i="3"/>
  <c r="J31" i="3"/>
  <c r="AT31" i="3"/>
  <c r="W31" i="3"/>
  <c r="AO31" i="3"/>
  <c r="AL31" i="3"/>
  <c r="AY31" i="3"/>
  <c r="BR31" i="3"/>
  <c r="BP31" i="3"/>
  <c r="AQ31" i="3"/>
  <c r="BV31" i="3"/>
  <c r="AZ31" i="3"/>
  <c r="CJ31" i="3"/>
  <c r="Q31" i="3"/>
  <c r="AU31" i="3"/>
  <c r="BC31" i="3"/>
  <c r="AK31" i="3"/>
  <c r="AP31" i="3"/>
  <c r="BN31" i="3"/>
  <c r="AH31" i="3"/>
  <c r="BY31" i="3"/>
  <c r="AJ31" i="3"/>
  <c r="BQ31" i="3"/>
  <c r="F31" i="3"/>
  <c r="BZ31" i="3"/>
  <c r="AX31" i="3"/>
  <c r="V31" i="3"/>
  <c r="BT31" i="3"/>
  <c r="BL31" i="3"/>
  <c r="AF31" i="3"/>
  <c r="AG31" i="3"/>
  <c r="CG31" i="3"/>
  <c r="BS31" i="3"/>
  <c r="AB31" i="3"/>
  <c r="BB31" i="3"/>
  <c r="AV31" i="3"/>
  <c r="BM31" i="3"/>
  <c r="AR31" i="3"/>
  <c r="AN31" i="3"/>
  <c r="CC31" i="3"/>
  <c r="BA31" i="3"/>
  <c r="BU31" i="3"/>
  <c r="U31" i="3"/>
  <c r="BH31" i="3"/>
  <c r="L31" i="3"/>
  <c r="BW31" i="3"/>
  <c r="G31" i="3"/>
  <c r="CE31" i="3"/>
  <c r="S31" i="3"/>
  <c r="AE31" i="3"/>
  <c r="CM31" i="3"/>
  <c r="BO31" i="3"/>
  <c r="H31" i="3"/>
  <c r="X31" i="3"/>
  <c r="D31" i="3"/>
  <c r="R31" i="3"/>
  <c r="AW31" i="3"/>
  <c r="BI31" i="3"/>
  <c r="CD31" i="3"/>
  <c r="BK31" i="3"/>
  <c r="AM31" i="3"/>
  <c r="P31" i="3"/>
  <c r="E31" i="3"/>
  <c r="AS31" i="3"/>
  <c r="BJ31" i="3"/>
  <c r="O31" i="3"/>
  <c r="CB31" i="3"/>
  <c r="N31" i="3"/>
  <c r="BF31" i="3"/>
  <c r="I31" i="3"/>
  <c r="T31" i="3"/>
  <c r="CI31" i="3"/>
  <c r="CK31" i="3"/>
  <c r="CF31" i="3"/>
  <c r="AI31" i="3"/>
  <c r="CA31" i="3"/>
  <c r="M31" i="3"/>
  <c r="AA31" i="3"/>
  <c r="BG31" i="3"/>
  <c r="CH31" i="3"/>
  <c r="BX31" i="3"/>
  <c r="CL31" i="3"/>
  <c r="E30" i="3"/>
  <c r="L30" i="3"/>
  <c r="AB30" i="3"/>
  <c r="AJ30" i="3"/>
  <c r="AV30" i="3"/>
  <c r="BJ30" i="3"/>
  <c r="BV30" i="3"/>
  <c r="CF30" i="3"/>
  <c r="CH30" i="3"/>
  <c r="AF30" i="3"/>
  <c r="H30" i="3"/>
  <c r="BA30" i="3"/>
  <c r="BX30" i="3"/>
  <c r="S30" i="3"/>
  <c r="BC30" i="3"/>
  <c r="CM30" i="3"/>
  <c r="I30" i="3"/>
  <c r="CA30" i="3"/>
  <c r="CD30" i="3"/>
  <c r="AA30" i="3"/>
  <c r="CC30" i="3"/>
  <c r="F30" i="3"/>
  <c r="M30" i="3"/>
  <c r="AC30" i="3"/>
  <c r="AK30" i="3"/>
  <c r="AW30" i="3"/>
  <c r="BK30" i="3"/>
  <c r="BW30" i="3"/>
  <c r="CG30" i="3"/>
  <c r="P30" i="3"/>
  <c r="AZ30" i="3"/>
  <c r="Q30" i="3"/>
  <c r="AO30" i="3"/>
  <c r="V30" i="3"/>
  <c r="BB30" i="3"/>
  <c r="BQ30" i="3"/>
  <c r="AR30" i="3"/>
  <c r="BZ30" i="3"/>
  <c r="AS30" i="3"/>
  <c r="AT30" i="3"/>
  <c r="CE30" i="3"/>
  <c r="N30" i="3"/>
  <c r="AD30" i="3"/>
  <c r="AL30" i="3"/>
  <c r="AX30" i="3"/>
  <c r="BL30" i="3"/>
  <c r="BN30" i="3"/>
  <c r="BO30" i="3"/>
  <c r="CK30" i="3"/>
  <c r="R30" i="3"/>
  <c r="AP30" i="3"/>
  <c r="CL30" i="3"/>
  <c r="W30" i="3"/>
  <c r="BY30" i="3"/>
  <c r="T30" i="3"/>
  <c r="BF30" i="3"/>
  <c r="U30" i="3"/>
  <c r="BG30" i="3"/>
  <c r="J30" i="3"/>
  <c r="BH30" i="3"/>
  <c r="AU30" i="3"/>
  <c r="O30" i="3"/>
  <c r="AE30" i="3"/>
  <c r="AM30" i="3"/>
  <c r="AY30" i="3"/>
  <c r="BM30" i="3"/>
  <c r="CI30" i="3"/>
  <c r="G30" i="3"/>
  <c r="AN30" i="3"/>
  <c r="AG30" i="3"/>
  <c r="AH30" i="3"/>
  <c r="BP30" i="3"/>
  <c r="AI30" i="3"/>
  <c r="X30" i="3"/>
  <c r="BR30" i="3"/>
  <c r="BS30" i="3"/>
  <c r="CB30" i="3"/>
  <c r="K30" i="3"/>
  <c r="BI30" i="3"/>
  <c r="CJ30" i="3"/>
  <c r="AQ30" i="3"/>
  <c r="Y30" i="3"/>
  <c r="Z30" i="3"/>
  <c r="BT30" i="3"/>
  <c r="D30" i="3"/>
  <c r="BU30" i="3"/>
  <c r="AQ29" i="3"/>
  <c r="AI29" i="3"/>
  <c r="BQ29" i="3"/>
  <c r="CB29" i="3"/>
  <c r="CJ29" i="3"/>
  <c r="CI29" i="3"/>
  <c r="BY29" i="3"/>
  <c r="S29" i="3"/>
  <c r="CD29" i="3"/>
  <c r="CM29" i="3"/>
  <c r="BC29" i="3"/>
  <c r="J29" i="3"/>
  <c r="L29" i="3"/>
  <c r="AX29" i="3"/>
  <c r="AG29" i="3"/>
  <c r="BB29" i="3"/>
  <c r="BF29" i="3"/>
  <c r="BS29" i="3"/>
  <c r="AC29" i="3"/>
  <c r="BL29" i="3"/>
  <c r="AO29" i="3"/>
  <c r="BP29" i="3"/>
  <c r="BR29" i="3"/>
  <c r="CA29" i="3"/>
  <c r="AB29" i="3"/>
  <c r="AK29" i="3"/>
  <c r="BA29" i="3"/>
  <c r="BZ29" i="3"/>
  <c r="BO29" i="3"/>
  <c r="AA29" i="3"/>
  <c r="CH29" i="3"/>
  <c r="AT29" i="3"/>
  <c r="BH29" i="3"/>
  <c r="O29" i="3"/>
  <c r="AE29" i="3"/>
  <c r="CG29" i="3"/>
  <c r="AD29" i="3"/>
  <c r="AR29" i="3"/>
  <c r="D29" i="3"/>
  <c r="G29" i="3"/>
  <c r="BX29" i="3"/>
  <c r="AJ29" i="3"/>
  <c r="Z29" i="3"/>
  <c r="AV29" i="3"/>
  <c r="BK29" i="3"/>
  <c r="CL29" i="3"/>
  <c r="BW29" i="3"/>
  <c r="AN29" i="3"/>
  <c r="W29" i="3"/>
  <c r="BT29" i="3"/>
  <c r="BV29" i="3"/>
  <c r="CK29" i="3"/>
  <c r="I29" i="3"/>
  <c r="BI29" i="3"/>
  <c r="U29" i="3"/>
  <c r="N29" i="3"/>
  <c r="R29" i="3"/>
  <c r="CC29" i="3"/>
  <c r="H29" i="3"/>
  <c r="CE29" i="3"/>
  <c r="AH29" i="3"/>
  <c r="AL29" i="3"/>
  <c r="BG29" i="3"/>
  <c r="K29" i="3"/>
  <c r="P29" i="3"/>
  <c r="CF29" i="3"/>
  <c r="T29" i="3"/>
  <c r="AM29" i="3"/>
  <c r="X29" i="3"/>
  <c r="Q29" i="3"/>
  <c r="E29" i="3"/>
  <c r="BM29" i="3"/>
  <c r="AW29" i="3"/>
  <c r="AF29" i="3"/>
  <c r="BJ29" i="3"/>
  <c r="AU29" i="3"/>
  <c r="AZ29" i="3"/>
  <c r="BN29" i="3"/>
  <c r="BU29" i="3"/>
  <c r="Y29" i="3"/>
  <c r="AY29" i="3"/>
  <c r="M29" i="3"/>
  <c r="V29" i="3"/>
  <c r="F29" i="3"/>
  <c r="AS29" i="3"/>
  <c r="AP29" i="3"/>
  <c r="CM28" i="3"/>
  <c r="BY28" i="3"/>
  <c r="BQ28" i="3"/>
  <c r="BC28" i="3"/>
  <c r="AQ28" i="3"/>
  <c r="AI28" i="3"/>
  <c r="W28" i="3"/>
  <c r="S28" i="3"/>
  <c r="BA28" i="3"/>
  <c r="AG28" i="3"/>
  <c r="Q28" i="3"/>
  <c r="BN28" i="3"/>
  <c r="AZ28" i="3"/>
  <c r="AF28" i="3"/>
  <c r="P28" i="3"/>
  <c r="CI28" i="3"/>
  <c r="AM28" i="3"/>
  <c r="AX28" i="3"/>
  <c r="N28" i="3"/>
  <c r="BW28" i="3"/>
  <c r="AK28" i="3"/>
  <c r="M28" i="3"/>
  <c r="CF28" i="3"/>
  <c r="AV28" i="3"/>
  <c r="AB28" i="3"/>
  <c r="BU28" i="3"/>
  <c r="D28" i="3"/>
  <c r="BH28" i="3"/>
  <c r="AS28" i="3"/>
  <c r="I28" i="3"/>
  <c r="BF28" i="3"/>
  <c r="CL28" i="3"/>
  <c r="BX28" i="3"/>
  <c r="BP28" i="3"/>
  <c r="BB28" i="3"/>
  <c r="AP28" i="3"/>
  <c r="AH28" i="3"/>
  <c r="V28" i="3"/>
  <c r="R28" i="3"/>
  <c r="BO28" i="3"/>
  <c r="AO28" i="3"/>
  <c r="H28" i="3"/>
  <c r="AN28" i="3"/>
  <c r="G28" i="3"/>
  <c r="BM28" i="3"/>
  <c r="AY28" i="3"/>
  <c r="AE28" i="3"/>
  <c r="O28" i="3"/>
  <c r="BL28" i="3"/>
  <c r="CG28" i="3"/>
  <c r="AC28" i="3"/>
  <c r="AJ28" i="3"/>
  <c r="CE28" i="3"/>
  <c r="AU28" i="3"/>
  <c r="K28" i="3"/>
  <c r="BT28" i="3"/>
  <c r="CA28" i="3"/>
  <c r="BR28" i="3"/>
  <c r="T28" i="3"/>
  <c r="CK28" i="3"/>
  <c r="CH28" i="3"/>
  <c r="AL28" i="3"/>
  <c r="AW28" i="3"/>
  <c r="F28" i="3"/>
  <c r="BJ28" i="3"/>
  <c r="L28" i="3"/>
  <c r="CC28" i="3"/>
  <c r="AA28" i="3"/>
  <c r="CB28" i="3"/>
  <c r="AT28" i="3"/>
  <c r="J28" i="3"/>
  <c r="BG28" i="3"/>
  <c r="U28" i="3"/>
  <c r="X28" i="3"/>
  <c r="CJ28" i="3"/>
  <c r="AD28" i="3"/>
  <c r="BK28" i="3"/>
  <c r="BV28" i="3"/>
  <c r="E28" i="3"/>
  <c r="BI28" i="3"/>
  <c r="CD28" i="3"/>
  <c r="Z28" i="3"/>
  <c r="BS28" i="3"/>
  <c r="Y28" i="3"/>
  <c r="BZ28" i="3"/>
  <c r="AR28" i="3"/>
  <c r="F27" i="3"/>
  <c r="M27" i="3"/>
  <c r="AC27" i="3"/>
  <c r="AK27" i="3"/>
  <c r="AW27" i="3"/>
  <c r="BK27" i="3"/>
  <c r="BW27" i="3"/>
  <c r="CG27" i="3"/>
  <c r="N27" i="3"/>
  <c r="AD27" i="3"/>
  <c r="AL27" i="3"/>
  <c r="AX27" i="3"/>
  <c r="BL27" i="3"/>
  <c r="CH27" i="3"/>
  <c r="O27" i="3"/>
  <c r="AE27" i="3"/>
  <c r="AM27" i="3"/>
  <c r="AY27" i="3"/>
  <c r="BM27" i="3"/>
  <c r="CI27" i="3"/>
  <c r="AZ27" i="3"/>
  <c r="G27" i="3"/>
  <c r="H27" i="3"/>
  <c r="Q27" i="3"/>
  <c r="AG27" i="3"/>
  <c r="AO27" i="3"/>
  <c r="BA27" i="3"/>
  <c r="BO27" i="3"/>
  <c r="CK27" i="3"/>
  <c r="R27" i="3"/>
  <c r="V27" i="3"/>
  <c r="AH27" i="3"/>
  <c r="AP27" i="3"/>
  <c r="BB27" i="3"/>
  <c r="BP27" i="3"/>
  <c r="BX27" i="3"/>
  <c r="CL27" i="3"/>
  <c r="S27" i="3"/>
  <c r="W27" i="3"/>
  <c r="AI27" i="3"/>
  <c r="AQ27" i="3"/>
  <c r="BC27" i="3"/>
  <c r="BQ27" i="3"/>
  <c r="BY27" i="3"/>
  <c r="CM27" i="3"/>
  <c r="T27" i="3"/>
  <c r="X27" i="3"/>
  <c r="AR27" i="3"/>
  <c r="BF27" i="3"/>
  <c r="BR27" i="3"/>
  <c r="BZ27" i="3"/>
  <c r="I27" i="3"/>
  <c r="U27" i="3"/>
  <c r="Y27" i="3"/>
  <c r="AS27" i="3"/>
  <c r="BG27" i="3"/>
  <c r="BS27" i="3"/>
  <c r="CA27" i="3"/>
  <c r="BI27" i="3"/>
  <c r="CC27" i="3"/>
  <c r="BJ27" i="3"/>
  <c r="CF27" i="3"/>
  <c r="P27" i="3"/>
  <c r="BN27" i="3"/>
  <c r="CJ27" i="3"/>
  <c r="J27" i="3"/>
  <c r="Z27" i="3"/>
  <c r="AT27" i="3"/>
  <c r="BH27" i="3"/>
  <c r="BT27" i="3"/>
  <c r="CB27" i="3"/>
  <c r="CD27" i="3"/>
  <c r="K27" i="3"/>
  <c r="AA27" i="3"/>
  <c r="AU27" i="3"/>
  <c r="BU27" i="3"/>
  <c r="CE27" i="3"/>
  <c r="L27" i="3"/>
  <c r="AB27" i="3"/>
  <c r="AJ27" i="3"/>
  <c r="AV27" i="3"/>
  <c r="BV27" i="3"/>
  <c r="AF27" i="3"/>
  <c r="AN27" i="3"/>
  <c r="D27" i="3"/>
  <c r="E27" i="3"/>
  <c r="I26" i="3"/>
  <c r="J26" i="3"/>
  <c r="D26" i="3"/>
  <c r="E26" i="3"/>
  <c r="L26" i="3"/>
  <c r="AB26" i="3"/>
  <c r="AJ26" i="3"/>
  <c r="AV26" i="3"/>
  <c r="BJ26" i="3"/>
  <c r="BV26" i="3"/>
  <c r="CF26" i="3"/>
  <c r="M26" i="3"/>
  <c r="AC26" i="3"/>
  <c r="AK26" i="3"/>
  <c r="AW26" i="3"/>
  <c r="BK26" i="3"/>
  <c r="BW26" i="3"/>
  <c r="CG26" i="3"/>
  <c r="N26" i="3"/>
  <c r="AD26" i="3"/>
  <c r="AL26" i="3"/>
  <c r="AX26" i="3"/>
  <c r="BL26" i="3"/>
  <c r="CH26" i="3"/>
  <c r="O26" i="3"/>
  <c r="AE26" i="3"/>
  <c r="AM26" i="3"/>
  <c r="AY26" i="3"/>
  <c r="BM26" i="3"/>
  <c r="CI26" i="3"/>
  <c r="P26" i="3"/>
  <c r="AF26" i="3"/>
  <c r="AN26" i="3"/>
  <c r="AZ26" i="3"/>
  <c r="Q26" i="3"/>
  <c r="AO26" i="3"/>
  <c r="BO26" i="3"/>
  <c r="BI26" i="3"/>
  <c r="CE26" i="3"/>
  <c r="F26" i="3"/>
  <c r="BN26" i="3"/>
  <c r="CJ26" i="3"/>
  <c r="AG26" i="3"/>
  <c r="BA26" i="3"/>
  <c r="CK26" i="3"/>
  <c r="CC26" i="3"/>
  <c r="G26" i="3"/>
  <c r="H26" i="3"/>
  <c r="R26" i="3"/>
  <c r="V26" i="3"/>
  <c r="AH26" i="3"/>
  <c r="AP26" i="3"/>
  <c r="BB26" i="3"/>
  <c r="BP26" i="3"/>
  <c r="BX26" i="3"/>
  <c r="CL26" i="3"/>
  <c r="S26" i="3"/>
  <c r="W26" i="3"/>
  <c r="AI26" i="3"/>
  <c r="AQ26" i="3"/>
  <c r="BC26" i="3"/>
  <c r="BQ26" i="3"/>
  <c r="BY26" i="3"/>
  <c r="CM26" i="3"/>
  <c r="T26" i="3"/>
  <c r="X26" i="3"/>
  <c r="AR26" i="3"/>
  <c r="BF26" i="3"/>
  <c r="BR26" i="3"/>
  <c r="BZ26" i="3"/>
  <c r="U26" i="3"/>
  <c r="Y26" i="3"/>
  <c r="AS26" i="3"/>
  <c r="BG26" i="3"/>
  <c r="BS26" i="3"/>
  <c r="CA26" i="3"/>
  <c r="Z26" i="3"/>
  <c r="AT26" i="3"/>
  <c r="BH26" i="3"/>
  <c r="BT26" i="3"/>
  <c r="CB26" i="3"/>
  <c r="CD26" i="3"/>
  <c r="K26" i="3"/>
  <c r="AA26" i="3"/>
  <c r="AU26" i="3"/>
  <c r="BU26" i="3"/>
  <c r="J25" i="3"/>
  <c r="AF25" i="3"/>
  <c r="AO25" i="3"/>
  <c r="BA25" i="3"/>
  <c r="BO25" i="3"/>
  <c r="CK25" i="3"/>
  <c r="AK25" i="3"/>
  <c r="BN25" i="3"/>
  <c r="K25" i="3"/>
  <c r="AG25" i="3"/>
  <c r="AP25" i="3"/>
  <c r="BB25" i="3"/>
  <c r="BP25" i="3"/>
  <c r="BX25" i="3"/>
  <c r="CL25" i="3"/>
  <c r="BF25" i="3"/>
  <c r="BZ25" i="3"/>
  <c r="BG25" i="3"/>
  <c r="V25" i="3"/>
  <c r="AT25" i="3"/>
  <c r="BH25" i="3"/>
  <c r="CB25" i="3"/>
  <c r="Y25" i="3"/>
  <c r="AU25" i="3"/>
  <c r="BU25" i="3"/>
  <c r="CE25" i="3"/>
  <c r="Z25" i="3"/>
  <c r="BV25" i="3"/>
  <c r="CF25" i="3"/>
  <c r="AB25" i="3"/>
  <c r="BL25" i="3"/>
  <c r="CH25" i="3"/>
  <c r="BM25" i="3"/>
  <c r="AN25" i="3"/>
  <c r="AH25" i="3"/>
  <c r="AQ25" i="3"/>
  <c r="BC25" i="3"/>
  <c r="BQ25" i="3"/>
  <c r="BY25" i="3"/>
  <c r="CM25" i="3"/>
  <c r="AR25" i="3"/>
  <c r="BR25" i="3"/>
  <c r="AS25" i="3"/>
  <c r="BS25" i="3"/>
  <c r="CA25" i="3"/>
  <c r="BT25" i="3"/>
  <c r="CD25" i="3"/>
  <c r="BI25" i="3"/>
  <c r="CC25" i="3"/>
  <c r="AJ25" i="3"/>
  <c r="BJ25" i="3"/>
  <c r="AW25" i="3"/>
  <c r="AX25" i="3"/>
  <c r="AY25" i="3"/>
  <c r="BW25" i="3"/>
  <c r="AC25" i="3"/>
  <c r="AD25" i="3"/>
  <c r="CI25" i="3"/>
  <c r="AE25" i="3"/>
  <c r="CJ25" i="3"/>
  <c r="AV25" i="3"/>
  <c r="BK25" i="3"/>
  <c r="CG25" i="3"/>
  <c r="AL25" i="3"/>
  <c r="AM25" i="3"/>
  <c r="AZ25" i="3"/>
  <c r="W25" i="3"/>
  <c r="H25" i="3"/>
  <c r="F25" i="3"/>
  <c r="P25" i="3"/>
  <c r="G25" i="3"/>
  <c r="U25" i="3"/>
  <c r="O25" i="3"/>
  <c r="R25" i="3"/>
  <c r="D25" i="3"/>
  <c r="Q25" i="3"/>
  <c r="AA25" i="3"/>
  <c r="S25" i="3"/>
  <c r="M25" i="3"/>
  <c r="L25" i="3"/>
  <c r="E25" i="3"/>
  <c r="N25" i="3"/>
  <c r="I25" i="3"/>
  <c r="T25" i="3"/>
  <c r="AI25" i="3"/>
  <c r="X25" i="3"/>
  <c r="H24" i="3"/>
  <c r="BH24" i="3"/>
  <c r="D24" i="3"/>
  <c r="O24" i="3"/>
  <c r="W24" i="3"/>
  <c r="AE24" i="3"/>
  <c r="AQ24" i="3"/>
  <c r="AY24" i="3"/>
  <c r="BI24" i="3"/>
  <c r="BQ24" i="3"/>
  <c r="CC24" i="3"/>
  <c r="CI24" i="3"/>
  <c r="AB24" i="3"/>
  <c r="BV24" i="3"/>
  <c r="AW24" i="3"/>
  <c r="BG24" i="3"/>
  <c r="CA24" i="3"/>
  <c r="N24" i="3"/>
  <c r="AX24" i="3"/>
  <c r="CH24" i="3"/>
  <c r="E24" i="3"/>
  <c r="P24" i="3"/>
  <c r="X24" i="3"/>
  <c r="AF24" i="3"/>
  <c r="AJ24" i="3"/>
  <c r="AR24" i="3"/>
  <c r="AZ24" i="3"/>
  <c r="BJ24" i="3"/>
  <c r="BR24" i="3"/>
  <c r="CJ24" i="3"/>
  <c r="BN24" i="3"/>
  <c r="CB24" i="3"/>
  <c r="F24" i="3"/>
  <c r="I24" i="3"/>
  <c r="Q24" i="3"/>
  <c r="Y24" i="3"/>
  <c r="AG24" i="3"/>
  <c r="AK24" i="3"/>
  <c r="AS24" i="3"/>
  <c r="BA24" i="3"/>
  <c r="BK24" i="3"/>
  <c r="BS24" i="3"/>
  <c r="CK24" i="3"/>
  <c r="T24" i="3"/>
  <c r="AN24" i="3"/>
  <c r="BZ24" i="3"/>
  <c r="AC24" i="3"/>
  <c r="BW24" i="3"/>
  <c r="AD24" i="3"/>
  <c r="J24" i="3"/>
  <c r="R24" i="3"/>
  <c r="Z24" i="3"/>
  <c r="AH24" i="3"/>
  <c r="AL24" i="3"/>
  <c r="AT24" i="3"/>
  <c r="BB24" i="3"/>
  <c r="BL24" i="3"/>
  <c r="BT24" i="3"/>
  <c r="BX24" i="3"/>
  <c r="CD24" i="3"/>
  <c r="CL24" i="3"/>
  <c r="L24" i="3"/>
  <c r="BF24" i="3"/>
  <c r="CF24" i="3"/>
  <c r="U24" i="3"/>
  <c r="V24" i="3"/>
  <c r="BP24" i="3"/>
  <c r="K24" i="3"/>
  <c r="S24" i="3"/>
  <c r="AA24" i="3"/>
  <c r="AI24" i="3"/>
  <c r="AM24" i="3"/>
  <c r="AU24" i="3"/>
  <c r="BC24" i="3"/>
  <c r="BM24" i="3"/>
  <c r="BU24" i="3"/>
  <c r="BY24" i="3"/>
  <c r="CE24" i="3"/>
  <c r="CM24" i="3"/>
  <c r="G24" i="3"/>
  <c r="AV24" i="3"/>
  <c r="M24" i="3"/>
  <c r="AO24" i="3"/>
  <c r="BO24" i="3"/>
  <c r="CG24" i="3"/>
  <c r="AP24" i="3"/>
  <c r="L10" i="3"/>
  <c r="T10" i="3"/>
  <c r="AB10" i="3"/>
  <c r="AN10" i="3"/>
  <c r="AV10" i="3"/>
  <c r="BF10" i="3"/>
  <c r="BN10" i="3"/>
  <c r="BV10" i="3"/>
  <c r="BZ10" i="3"/>
  <c r="CF10" i="3"/>
  <c r="E10" i="3"/>
  <c r="AF10" i="3"/>
  <c r="AZ10" i="3"/>
  <c r="G10" i="3"/>
  <c r="BL10" i="3"/>
  <c r="AM10" i="3"/>
  <c r="BM10" i="3"/>
  <c r="CM10" i="3"/>
  <c r="M10" i="3"/>
  <c r="U10" i="3"/>
  <c r="AC10" i="3"/>
  <c r="AO10" i="3"/>
  <c r="AW10" i="3"/>
  <c r="BG10" i="3"/>
  <c r="BO10" i="3"/>
  <c r="BW10" i="3"/>
  <c r="CA10" i="3"/>
  <c r="CG10" i="3"/>
  <c r="F10" i="3"/>
  <c r="I10" i="3"/>
  <c r="AR10" i="3"/>
  <c r="BJ10" i="3"/>
  <c r="BB10" i="3"/>
  <c r="CL10" i="3"/>
  <c r="AA10" i="3"/>
  <c r="AU10" i="3"/>
  <c r="CE10" i="3"/>
  <c r="N10" i="3"/>
  <c r="V10" i="3"/>
  <c r="AD10" i="3"/>
  <c r="AP10" i="3"/>
  <c r="AX10" i="3"/>
  <c r="BH10" i="3"/>
  <c r="BP10" i="3"/>
  <c r="CB10" i="3"/>
  <c r="CH10" i="3"/>
  <c r="K10" i="3"/>
  <c r="X10" i="3"/>
  <c r="BX10" i="3"/>
  <c r="S10" i="3"/>
  <c r="BY10" i="3"/>
  <c r="O10" i="3"/>
  <c r="W10" i="3"/>
  <c r="AE10" i="3"/>
  <c r="AQ10" i="3"/>
  <c r="AY10" i="3"/>
  <c r="BI10" i="3"/>
  <c r="BQ10" i="3"/>
  <c r="CC10" i="3"/>
  <c r="CI10" i="3"/>
  <c r="J10" i="3"/>
  <c r="P10" i="3"/>
  <c r="AJ10" i="3"/>
  <c r="BR10" i="3"/>
  <c r="CJ10" i="3"/>
  <c r="BT10" i="3"/>
  <c r="CD10" i="3"/>
  <c r="BU10" i="3"/>
  <c r="Q10" i="3"/>
  <c r="Y10" i="3"/>
  <c r="AG10" i="3"/>
  <c r="AK10" i="3"/>
  <c r="AS10" i="3"/>
  <c r="BA10" i="3"/>
  <c r="BK10" i="3"/>
  <c r="BS10" i="3"/>
  <c r="CK10" i="3"/>
  <c r="H10" i="3"/>
  <c r="R10" i="3"/>
  <c r="Z10" i="3"/>
  <c r="AH10" i="3"/>
  <c r="AL10" i="3"/>
  <c r="AT10" i="3"/>
  <c r="AI10" i="3"/>
  <c r="BC10" i="3"/>
  <c r="D10" i="3"/>
  <c r="D9" i="3"/>
  <c r="AC9" i="3"/>
  <c r="AD9" i="3"/>
  <c r="Z9" i="3"/>
  <c r="Y9" i="3"/>
  <c r="D12" i="3"/>
  <c r="AA16" i="3"/>
  <c r="AA20" i="3"/>
  <c r="AB16" i="3"/>
  <c r="AB20" i="3"/>
  <c r="AA13" i="3"/>
  <c r="AA17" i="3"/>
  <c r="AA21" i="3"/>
  <c r="AA14" i="3"/>
  <c r="AA18" i="3"/>
  <c r="AA22" i="3"/>
  <c r="AB14" i="3"/>
  <c r="AB18" i="3"/>
  <c r="AB22" i="3"/>
  <c r="AA23" i="3"/>
  <c r="AB13" i="3"/>
  <c r="AB23" i="3"/>
  <c r="AA15" i="3"/>
  <c r="AB15" i="3"/>
  <c r="AB21" i="3"/>
  <c r="AB17" i="3"/>
  <c r="AA19" i="3"/>
  <c r="AB19" i="3"/>
  <c r="K9" i="3"/>
  <c r="J9" i="3"/>
  <c r="Y12" i="3"/>
  <c r="AA12" i="3"/>
  <c r="AB12" i="3"/>
  <c r="S9" i="3"/>
  <c r="AA9" i="3"/>
  <c r="AI9" i="3"/>
  <c r="AM9" i="3"/>
  <c r="AU9" i="3"/>
  <c r="BC9" i="3"/>
  <c r="BM9" i="3"/>
  <c r="BU9" i="3"/>
  <c r="BY9" i="3"/>
  <c r="CE9" i="3"/>
  <c r="CM9" i="3"/>
  <c r="T9" i="3"/>
  <c r="AB9" i="3"/>
  <c r="AN9" i="3"/>
  <c r="AV9" i="3"/>
  <c r="BF9" i="3"/>
  <c r="BN9" i="3"/>
  <c r="BV9" i="3"/>
  <c r="BZ9" i="3"/>
  <c r="CF9" i="3"/>
  <c r="E9" i="3"/>
  <c r="U9" i="3"/>
  <c r="AO9" i="3"/>
  <c r="AW9" i="3"/>
  <c r="BG9" i="3"/>
  <c r="BW9" i="3"/>
  <c r="F9" i="3"/>
  <c r="V9" i="3"/>
  <c r="BH9" i="3"/>
  <c r="CH9" i="3"/>
  <c r="AE9" i="3"/>
  <c r="AY9" i="3"/>
  <c r="L9" i="3"/>
  <c r="M9" i="3"/>
  <c r="N9" i="3"/>
  <c r="P9" i="3"/>
  <c r="X9" i="3"/>
  <c r="AF9" i="3"/>
  <c r="AJ9" i="3"/>
  <c r="AR9" i="3"/>
  <c r="AZ9" i="3"/>
  <c r="BJ9" i="3"/>
  <c r="BR9" i="3"/>
  <c r="CJ9" i="3"/>
  <c r="G9" i="3"/>
  <c r="Q9" i="3"/>
  <c r="AG9" i="3"/>
  <c r="AK9" i="3"/>
  <c r="AS9" i="3"/>
  <c r="BA9" i="3"/>
  <c r="BK9" i="3"/>
  <c r="BS9" i="3"/>
  <c r="CK9" i="3"/>
  <c r="H9" i="3"/>
  <c r="R9" i="3"/>
  <c r="AH9" i="3"/>
  <c r="AL9" i="3"/>
  <c r="AT9" i="3"/>
  <c r="BB9" i="3"/>
  <c r="BL9" i="3"/>
  <c r="BT9" i="3"/>
  <c r="BX9" i="3"/>
  <c r="CD9" i="3"/>
  <c r="CL9" i="3"/>
  <c r="BO9" i="3"/>
  <c r="CA9" i="3"/>
  <c r="CG9" i="3"/>
  <c r="I9" i="3"/>
  <c r="AP9" i="3"/>
  <c r="AX9" i="3"/>
  <c r="BP9" i="3"/>
  <c r="CB9" i="3"/>
  <c r="O9" i="3"/>
  <c r="W9" i="3"/>
  <c r="AQ9" i="3"/>
  <c r="BI9" i="3"/>
  <c r="BQ9" i="3"/>
  <c r="CC9" i="3"/>
  <c r="CI9" i="3"/>
  <c r="D16" i="3"/>
  <c r="CJ18" i="3"/>
  <c r="CI20" i="3"/>
  <c r="CK17" i="3"/>
  <c r="CI12" i="3"/>
  <c r="CL13" i="3"/>
  <c r="CL18" i="3"/>
  <c r="CI19" i="3"/>
  <c r="CK15" i="3"/>
  <c r="CL12" i="3"/>
  <c r="CI17" i="3"/>
  <c r="CI16" i="3"/>
  <c r="CL19" i="3"/>
  <c r="CJ12" i="3"/>
  <c r="CK20" i="3"/>
  <c r="CK22" i="3"/>
  <c r="CJ15" i="3"/>
  <c r="CL23" i="3"/>
  <c r="CK19" i="3"/>
  <c r="CJ21" i="3"/>
  <c r="CJ17" i="3"/>
  <c r="CK14" i="3"/>
  <c r="CL21" i="3"/>
  <c r="CI14" i="3"/>
  <c r="CK18" i="3"/>
  <c r="CK12" i="3"/>
  <c r="CK21" i="3"/>
  <c r="CK16" i="3"/>
  <c r="CJ19" i="3"/>
  <c r="CK13" i="3"/>
  <c r="CL20" i="3"/>
  <c r="CI23" i="3"/>
  <c r="CJ22" i="3"/>
  <c r="CJ16" i="3"/>
  <c r="CJ20" i="3"/>
  <c r="CL16" i="3"/>
  <c r="CI13" i="3"/>
  <c r="CI15" i="3"/>
  <c r="CK23" i="3"/>
  <c r="CI18" i="3"/>
  <c r="CI21" i="3"/>
  <c r="CJ13" i="3"/>
  <c r="CL14" i="3"/>
  <c r="CL17" i="3"/>
  <c r="CJ14" i="3"/>
  <c r="CL15" i="3"/>
  <c r="CI22" i="3"/>
  <c r="CJ23" i="3"/>
  <c r="CL22" i="3"/>
  <c r="AD22" i="3"/>
  <c r="AD18" i="3"/>
  <c r="AD14" i="3"/>
  <c r="Z20" i="3"/>
  <c r="Z16" i="3"/>
  <c r="Z12" i="3"/>
  <c r="AD17" i="3"/>
  <c r="Z19" i="3"/>
  <c r="AC17" i="3"/>
  <c r="Y19" i="3"/>
  <c r="AC12" i="3"/>
  <c r="Y14" i="3"/>
  <c r="AD19" i="3"/>
  <c r="Z21" i="3"/>
  <c r="AC23" i="3"/>
  <c r="Y17" i="3"/>
  <c r="AC22" i="3"/>
  <c r="AC18" i="3"/>
  <c r="AC14" i="3"/>
  <c r="Y20" i="3"/>
  <c r="Y16" i="3"/>
  <c r="AD21" i="3"/>
  <c r="AD13" i="3"/>
  <c r="Z23" i="3"/>
  <c r="Z15" i="3"/>
  <c r="AC21" i="3"/>
  <c r="AC13" i="3"/>
  <c r="Y23" i="3"/>
  <c r="Y15" i="3"/>
  <c r="AC20" i="3"/>
  <c r="Y18" i="3"/>
  <c r="Z13" i="3"/>
  <c r="Y13" i="3"/>
  <c r="AD20" i="3"/>
  <c r="AD16" i="3"/>
  <c r="AD12" i="3"/>
  <c r="Z22" i="3"/>
  <c r="Z18" i="3"/>
  <c r="Z14" i="3"/>
  <c r="AC16" i="3"/>
  <c r="Y22" i="3"/>
  <c r="AD23" i="3"/>
  <c r="AD15" i="3"/>
  <c r="Z17" i="3"/>
  <c r="AC19" i="3"/>
  <c r="AC15" i="3"/>
  <c r="Y21" i="3"/>
  <c r="C4" i="4"/>
  <c r="D13" i="3"/>
  <c r="E13" i="3"/>
  <c r="N13" i="3"/>
  <c r="V13" i="3"/>
  <c r="AO13" i="3"/>
  <c r="AW13" i="3"/>
  <c r="BG13" i="3"/>
  <c r="BO13" i="3"/>
  <c r="BW13" i="3"/>
  <c r="CA13" i="3"/>
  <c r="CG13" i="3"/>
  <c r="J14" i="3"/>
  <c r="R14" i="3"/>
  <c r="X14" i="3"/>
  <c r="AG14" i="3"/>
  <c r="AK14" i="3"/>
  <c r="AS14" i="3"/>
  <c r="BA14" i="3"/>
  <c r="BK14" i="3"/>
  <c r="BS14" i="3"/>
  <c r="E15" i="3"/>
  <c r="N15" i="3"/>
  <c r="V15" i="3"/>
  <c r="AO15" i="3"/>
  <c r="AW15" i="3"/>
  <c r="BG15" i="3"/>
  <c r="BO15" i="3"/>
  <c r="BW15" i="3"/>
  <c r="CA15" i="3"/>
  <c r="CG15" i="3"/>
  <c r="J16" i="3"/>
  <c r="R16" i="3"/>
  <c r="X16" i="3"/>
  <c r="AG16" i="3"/>
  <c r="AK16" i="3"/>
  <c r="AS16" i="3"/>
  <c r="BA16" i="3"/>
  <c r="BK16" i="3"/>
  <c r="BS16" i="3"/>
  <c r="E17" i="3"/>
  <c r="F13" i="3"/>
  <c r="O13" i="3"/>
  <c r="AP13" i="3"/>
  <c r="AX13" i="3"/>
  <c r="BH13" i="3"/>
  <c r="BP13" i="3"/>
  <c r="CB13" i="3"/>
  <c r="CH13" i="3"/>
  <c r="K14" i="3"/>
  <c r="S14" i="3"/>
  <c r="AH14" i="3"/>
  <c r="AL14" i="3"/>
  <c r="AT14" i="3"/>
  <c r="BB14" i="3"/>
  <c r="BL14" i="3"/>
  <c r="BT14" i="3"/>
  <c r="BX14" i="3"/>
  <c r="CD14" i="3"/>
  <c r="F15" i="3"/>
  <c r="O15" i="3"/>
  <c r="AP15" i="3"/>
  <c r="AX15" i="3"/>
  <c r="BH15" i="3"/>
  <c r="BP15" i="3"/>
  <c r="CB15" i="3"/>
  <c r="CH15" i="3"/>
  <c r="K16" i="3"/>
  <c r="S16" i="3"/>
  <c r="AH16" i="3"/>
  <c r="AL16" i="3"/>
  <c r="AT16" i="3"/>
  <c r="BB16" i="3"/>
  <c r="BL16" i="3"/>
  <c r="BT16" i="3"/>
  <c r="BX16" i="3"/>
  <c r="CD16" i="3"/>
  <c r="I13" i="3"/>
  <c r="Q13" i="3"/>
  <c r="W13" i="3"/>
  <c r="AF13" i="3"/>
  <c r="AJ13" i="3"/>
  <c r="AR13" i="3"/>
  <c r="AZ13" i="3"/>
  <c r="BJ13" i="3"/>
  <c r="BR13" i="3"/>
  <c r="D14" i="3"/>
  <c r="H14" i="3"/>
  <c r="M14" i="3"/>
  <c r="U14" i="3"/>
  <c r="AN14" i="3"/>
  <c r="AV14" i="3"/>
  <c r="BF14" i="3"/>
  <c r="BN14" i="3"/>
  <c r="BV14" i="3"/>
  <c r="BZ14" i="3"/>
  <c r="CF14" i="3"/>
  <c r="I15" i="3"/>
  <c r="Q15" i="3"/>
  <c r="W15" i="3"/>
  <c r="AF15" i="3"/>
  <c r="AJ15" i="3"/>
  <c r="AR15" i="3"/>
  <c r="AZ15" i="3"/>
  <c r="BJ15" i="3"/>
  <c r="BR15" i="3"/>
  <c r="H16" i="3"/>
  <c r="M16" i="3"/>
  <c r="U16" i="3"/>
  <c r="J13" i="3"/>
  <c r="R13" i="3"/>
  <c r="X13" i="3"/>
  <c r="AG13" i="3"/>
  <c r="AK13" i="3"/>
  <c r="AS13" i="3"/>
  <c r="BA13" i="3"/>
  <c r="BK13" i="3"/>
  <c r="BS13" i="3"/>
  <c r="E14" i="3"/>
  <c r="K13" i="3"/>
  <c r="S13" i="3"/>
  <c r="AH13" i="3"/>
  <c r="AL13" i="3"/>
  <c r="AT13" i="3"/>
  <c r="BB13" i="3"/>
  <c r="BL13" i="3"/>
  <c r="BT13" i="3"/>
  <c r="BX13" i="3"/>
  <c r="CD13" i="3"/>
  <c r="F14" i="3"/>
  <c r="O14" i="3"/>
  <c r="AP14" i="3"/>
  <c r="AX14" i="3"/>
  <c r="BH14" i="3"/>
  <c r="BP14" i="3"/>
  <c r="CB14" i="3"/>
  <c r="CH14" i="3"/>
  <c r="K15" i="3"/>
  <c r="S15" i="3"/>
  <c r="AH15" i="3"/>
  <c r="AL15" i="3"/>
  <c r="AT15" i="3"/>
  <c r="BB15" i="3"/>
  <c r="BL15" i="3"/>
  <c r="BT15" i="3"/>
  <c r="BX15" i="3"/>
  <c r="CD15" i="3"/>
  <c r="F16" i="3"/>
  <c r="O16" i="3"/>
  <c r="AP16" i="3"/>
  <c r="AX16" i="3"/>
  <c r="BH16" i="3"/>
  <c r="BP16" i="3"/>
  <c r="CB16" i="3"/>
  <c r="CH16" i="3"/>
  <c r="K17" i="3"/>
  <c r="S17" i="3"/>
  <c r="AH17" i="3"/>
  <c r="AL17" i="3"/>
  <c r="AT17" i="3"/>
  <c r="BB17" i="3"/>
  <c r="BL17" i="3"/>
  <c r="BT17" i="3"/>
  <c r="BX17" i="3"/>
  <c r="CD17" i="3"/>
  <c r="F18" i="3"/>
  <c r="O18" i="3"/>
  <c r="AP18" i="3"/>
  <c r="AX18" i="3"/>
  <c r="BH18" i="3"/>
  <c r="BP18" i="3"/>
  <c r="CB18" i="3"/>
  <c r="G13" i="3"/>
  <c r="H13" i="3"/>
  <c r="BF13" i="3"/>
  <c r="BY13" i="3"/>
  <c r="CM13" i="3"/>
  <c r="N14" i="3"/>
  <c r="V14" i="3"/>
  <c r="AW14" i="3"/>
  <c r="BO14" i="3"/>
  <c r="CA14" i="3"/>
  <c r="CG14" i="3"/>
  <c r="J15" i="3"/>
  <c r="AG15" i="3"/>
  <c r="AS15" i="3"/>
  <c r="BK15" i="3"/>
  <c r="AN16" i="3"/>
  <c r="AZ16" i="3"/>
  <c r="BO16" i="3"/>
  <c r="BY16" i="3"/>
  <c r="I17" i="3"/>
  <c r="R17" i="3"/>
  <c r="AP17" i="3"/>
  <c r="AY17" i="3"/>
  <c r="BJ17" i="3"/>
  <c r="BS17" i="3"/>
  <c r="BY17" i="3"/>
  <c r="CG17" i="3"/>
  <c r="L18" i="3"/>
  <c r="U18" i="3"/>
  <c r="V18" i="3"/>
  <c r="AE18" i="3"/>
  <c r="AJ18" i="3"/>
  <c r="AS18" i="3"/>
  <c r="BB18" i="3"/>
  <c r="BM18" i="3"/>
  <c r="BV18" i="3"/>
  <c r="CA18" i="3"/>
  <c r="CH18" i="3"/>
  <c r="K19" i="3"/>
  <c r="S19" i="3"/>
  <c r="AH19" i="3"/>
  <c r="AL19" i="3"/>
  <c r="AT19" i="3"/>
  <c r="BB19" i="3"/>
  <c r="BL19" i="3"/>
  <c r="BT19" i="3"/>
  <c r="BX19" i="3"/>
  <c r="CD19" i="3"/>
  <c r="F20" i="3"/>
  <c r="O20" i="3"/>
  <c r="AP20" i="3"/>
  <c r="AX20" i="3"/>
  <c r="BH20" i="3"/>
  <c r="BP20" i="3"/>
  <c r="CB20" i="3"/>
  <c r="CH20" i="3"/>
  <c r="K21" i="3"/>
  <c r="M13" i="3"/>
  <c r="AQ13" i="3"/>
  <c r="BN13" i="3"/>
  <c r="G14" i="3"/>
  <c r="T14" i="3"/>
  <c r="AM14" i="3"/>
  <c r="BC14" i="3"/>
  <c r="BU14" i="3"/>
  <c r="P15" i="3"/>
  <c r="AY15" i="3"/>
  <c r="BQ15" i="3"/>
  <c r="CC15" i="3"/>
  <c r="CM15" i="3"/>
  <c r="L16" i="3"/>
  <c r="AI16" i="3"/>
  <c r="AR16" i="3"/>
  <c r="BG16" i="3"/>
  <c r="BU16" i="3"/>
  <c r="CC16" i="3"/>
  <c r="CF16" i="3"/>
  <c r="G17" i="3"/>
  <c r="M17" i="3"/>
  <c r="AE17" i="3"/>
  <c r="AJ17" i="3"/>
  <c r="AS17" i="3"/>
  <c r="BC17" i="3"/>
  <c r="BN17" i="3"/>
  <c r="BW17" i="3"/>
  <c r="CB17" i="3"/>
  <c r="D18" i="3"/>
  <c r="P18" i="3"/>
  <c r="X18" i="3"/>
  <c r="AH18" i="3"/>
  <c r="AM18" i="3"/>
  <c r="AV18" i="3"/>
  <c r="BG18" i="3"/>
  <c r="BQ18" i="3"/>
  <c r="E19" i="3"/>
  <c r="N19" i="3"/>
  <c r="V19" i="3"/>
  <c r="AO19" i="3"/>
  <c r="AW19" i="3"/>
  <c r="BG19" i="3"/>
  <c r="BO19" i="3"/>
  <c r="BW19" i="3"/>
  <c r="CA19" i="3"/>
  <c r="CG19" i="3"/>
  <c r="J20" i="3"/>
  <c r="R20" i="3"/>
  <c r="X20" i="3"/>
  <c r="AG20" i="3"/>
  <c r="AK20" i="3"/>
  <c r="AS20" i="3"/>
  <c r="BA20" i="3"/>
  <c r="BK20" i="3"/>
  <c r="BS20" i="3"/>
  <c r="E21" i="3"/>
  <c r="N21" i="3"/>
  <c r="P13" i="3"/>
  <c r="AU13" i="3"/>
  <c r="BQ13" i="3"/>
  <c r="AO14" i="3"/>
  <c r="BG14" i="3"/>
  <c r="BW14" i="3"/>
  <c r="R15" i="3"/>
  <c r="X15" i="3"/>
  <c r="AK15" i="3"/>
  <c r="BA15" i="3"/>
  <c r="BS15" i="3"/>
  <c r="E16" i="3"/>
  <c r="N16" i="3"/>
  <c r="V16" i="3"/>
  <c r="AU16" i="3"/>
  <c r="BI16" i="3"/>
  <c r="BV16" i="3"/>
  <c r="CG16" i="3"/>
  <c r="H17" i="3"/>
  <c r="N17" i="3"/>
  <c r="AF17" i="3"/>
  <c r="AK17" i="3"/>
  <c r="AU17" i="3"/>
  <c r="BF17" i="3"/>
  <c r="BO17" i="3"/>
  <c r="CC17" i="3"/>
  <c r="E18" i="3"/>
  <c r="Q18" i="3"/>
  <c r="AI18" i="3"/>
  <c r="AN18" i="3"/>
  <c r="AW18" i="3"/>
  <c r="BI18" i="3"/>
  <c r="BR18" i="3"/>
  <c r="CD18" i="3"/>
  <c r="F19" i="3"/>
  <c r="O19" i="3"/>
  <c r="AP19" i="3"/>
  <c r="T13" i="3"/>
  <c r="AE13" i="3"/>
  <c r="AV13" i="3"/>
  <c r="BU13" i="3"/>
  <c r="AE14" i="3"/>
  <c r="AQ14" i="3"/>
  <c r="BI14" i="3"/>
  <c r="G15" i="3"/>
  <c r="T15" i="3"/>
  <c r="AM15" i="3"/>
  <c r="BC15" i="3"/>
  <c r="BU15" i="3"/>
  <c r="P16" i="3"/>
  <c r="AV16" i="3"/>
  <c r="BJ16" i="3"/>
  <c r="BW16" i="3"/>
  <c r="CM16" i="3"/>
  <c r="O17" i="3"/>
  <c r="W17" i="3"/>
  <c r="AG17" i="3"/>
  <c r="AM17" i="3"/>
  <c r="AV17" i="3"/>
  <c r="BG17" i="3"/>
  <c r="BP17" i="3"/>
  <c r="I18" i="3"/>
  <c r="R18" i="3"/>
  <c r="AO18" i="3"/>
  <c r="AY18" i="3"/>
  <c r="BJ18" i="3"/>
  <c r="BS18" i="3"/>
  <c r="BX18" i="3"/>
  <c r="CE18" i="3"/>
  <c r="P19" i="3"/>
  <c r="AE19" i="3"/>
  <c r="AQ19" i="3"/>
  <c r="AY19" i="3"/>
  <c r="BI19" i="3"/>
  <c r="BQ19" i="3"/>
  <c r="CC19" i="3"/>
  <c r="U13" i="3"/>
  <c r="AI13" i="3"/>
  <c r="AY13" i="3"/>
  <c r="BV13" i="3"/>
  <c r="CE13" i="3"/>
  <c r="I14" i="3"/>
  <c r="AF14" i="3"/>
  <c r="AR14" i="3"/>
  <c r="BJ14" i="3"/>
  <c r="H15" i="3"/>
  <c r="U15" i="3"/>
  <c r="AN15" i="3"/>
  <c r="BF15" i="3"/>
  <c r="BV15" i="3"/>
  <c r="Q16" i="3"/>
  <c r="W16" i="3"/>
  <c r="AJ16" i="3"/>
  <c r="AW16" i="3"/>
  <c r="BM16" i="3"/>
  <c r="D17" i="3"/>
  <c r="P17" i="3"/>
  <c r="X17" i="3"/>
  <c r="AI17" i="3"/>
  <c r="AN17" i="3"/>
  <c r="AW17" i="3"/>
  <c r="BH17" i="3"/>
  <c r="BQ17" i="3"/>
  <c r="CE17" i="3"/>
  <c r="J18" i="3"/>
  <c r="S18" i="3"/>
  <c r="AQ18" i="3"/>
  <c r="AZ18" i="3"/>
  <c r="BK18" i="3"/>
  <c r="BT18" i="3"/>
  <c r="BY18" i="3"/>
  <c r="CF18" i="3"/>
  <c r="I19" i="3"/>
  <c r="Q19" i="3"/>
  <c r="W19" i="3"/>
  <c r="AF19" i="3"/>
  <c r="AJ19" i="3"/>
  <c r="AR19" i="3"/>
  <c r="AZ19" i="3"/>
  <c r="BJ19" i="3"/>
  <c r="BR19" i="3"/>
  <c r="D20" i="3"/>
  <c r="BC13" i="3"/>
  <c r="BY14" i="3"/>
  <c r="M15" i="3"/>
  <c r="AU15" i="3"/>
  <c r="BC16" i="3"/>
  <c r="L17" i="3"/>
  <c r="AX17" i="3"/>
  <c r="BV17" i="3"/>
  <c r="CH17" i="3"/>
  <c r="T18" i="3"/>
  <c r="AG18" i="3"/>
  <c r="BC18" i="3"/>
  <c r="BZ18" i="3"/>
  <c r="D19" i="3"/>
  <c r="T19" i="3"/>
  <c r="AG19" i="3"/>
  <c r="AV19" i="3"/>
  <c r="BN19" i="3"/>
  <c r="BZ19" i="3"/>
  <c r="CF19" i="3"/>
  <c r="H20" i="3"/>
  <c r="P20" i="3"/>
  <c r="AT20" i="3"/>
  <c r="BF20" i="3"/>
  <c r="BQ20" i="3"/>
  <c r="BX20" i="3"/>
  <c r="CM20" i="3"/>
  <c r="Q21" i="3"/>
  <c r="W21" i="3"/>
  <c r="AF21" i="3"/>
  <c r="AJ21" i="3"/>
  <c r="AR21" i="3"/>
  <c r="AZ21" i="3"/>
  <c r="BJ21" i="3"/>
  <c r="BR21" i="3"/>
  <c r="D22" i="3"/>
  <c r="H22" i="3"/>
  <c r="M22" i="3"/>
  <c r="U22" i="3"/>
  <c r="AN22" i="3"/>
  <c r="AV22" i="3"/>
  <c r="BF22" i="3"/>
  <c r="BN22" i="3"/>
  <c r="BV22" i="3"/>
  <c r="BZ22" i="3"/>
  <c r="CF22" i="3"/>
  <c r="I23" i="3"/>
  <c r="Q23" i="3"/>
  <c r="W23" i="3"/>
  <c r="AF23" i="3"/>
  <c r="AJ23" i="3"/>
  <c r="AR23" i="3"/>
  <c r="AZ23" i="3"/>
  <c r="BJ23" i="3"/>
  <c r="BR23" i="3"/>
  <c r="Q14" i="3"/>
  <c r="AY14" i="3"/>
  <c r="CE14" i="3"/>
  <c r="BM15" i="3"/>
  <c r="G16" i="3"/>
  <c r="AF16" i="3"/>
  <c r="BQ16" i="3"/>
  <c r="F17" i="3"/>
  <c r="U17" i="3"/>
  <c r="BI17" i="3"/>
  <c r="CA17" i="3"/>
  <c r="G18" i="3"/>
  <c r="AL18" i="3"/>
  <c r="BN18" i="3"/>
  <c r="H19" i="3"/>
  <c r="AK19" i="3"/>
  <c r="BC19" i="3"/>
  <c r="BU19" i="3"/>
  <c r="E20" i="3"/>
  <c r="I20" i="3"/>
  <c r="T20" i="3"/>
  <c r="V20" i="3"/>
  <c r="AF20" i="3"/>
  <c r="AM20" i="3"/>
  <c r="AW20" i="3"/>
  <c r="BJ20" i="3"/>
  <c r="BU20" i="3"/>
  <c r="CA20" i="3"/>
  <c r="J21" i="3"/>
  <c r="T21" i="3"/>
  <c r="AI21" i="3"/>
  <c r="AM21" i="3"/>
  <c r="AU21" i="3"/>
  <c r="BC21" i="3"/>
  <c r="BM21" i="3"/>
  <c r="BU21" i="3"/>
  <c r="BY21" i="3"/>
  <c r="CE21" i="3"/>
  <c r="P22" i="3"/>
  <c r="AE22" i="3"/>
  <c r="AQ22" i="3"/>
  <c r="AY22" i="3"/>
  <c r="BI22" i="3"/>
  <c r="BQ22" i="3"/>
  <c r="CC22" i="3"/>
  <c r="CM22" i="3"/>
  <c r="G23" i="3"/>
  <c r="L23" i="3"/>
  <c r="T23" i="3"/>
  <c r="AI23" i="3"/>
  <c r="AM23" i="3"/>
  <c r="AU23" i="3"/>
  <c r="BC23" i="3"/>
  <c r="BM23" i="3"/>
  <c r="BU23" i="3"/>
  <c r="BY23" i="3"/>
  <c r="CE23" i="3"/>
  <c r="BZ13" i="3"/>
  <c r="AZ14" i="3"/>
  <c r="CM14" i="3"/>
  <c r="AE15" i="3"/>
  <c r="BN15" i="3"/>
  <c r="AM16" i="3"/>
  <c r="BR16" i="3"/>
  <c r="BK17" i="3"/>
  <c r="H18" i="3"/>
  <c r="AR18" i="3"/>
  <c r="BO18" i="3"/>
  <c r="J19" i="3"/>
  <c r="AM19" i="3"/>
  <c r="BF19" i="3"/>
  <c r="BV19" i="3"/>
  <c r="K20" i="3"/>
  <c r="U20" i="3"/>
  <c r="AH20" i="3"/>
  <c r="AN20" i="3"/>
  <c r="AY20" i="3"/>
  <c r="BL20" i="3"/>
  <c r="BV20" i="3"/>
  <c r="CC20" i="3"/>
  <c r="CD20" i="3"/>
  <c r="L21" i="3"/>
  <c r="U21" i="3"/>
  <c r="AN21" i="3"/>
  <c r="AV21" i="3"/>
  <c r="BF21" i="3"/>
  <c r="BN21" i="3"/>
  <c r="BV21" i="3"/>
  <c r="BZ21" i="3"/>
  <c r="CF21" i="3"/>
  <c r="I22" i="3"/>
  <c r="Q22" i="3"/>
  <c r="W22" i="3"/>
  <c r="AF22" i="3"/>
  <c r="AJ22" i="3"/>
  <c r="AR22" i="3"/>
  <c r="AZ22" i="3"/>
  <c r="BJ22" i="3"/>
  <c r="BR22" i="3"/>
  <c r="D23" i="3"/>
  <c r="H23" i="3"/>
  <c r="CC13" i="3"/>
  <c r="BM14" i="3"/>
  <c r="D15" i="3"/>
  <c r="AI15" i="3"/>
  <c r="I16" i="3"/>
  <c r="AO16" i="3"/>
  <c r="AO17" i="3"/>
  <c r="BM17" i="3"/>
  <c r="K18" i="3"/>
  <c r="W18" i="3"/>
  <c r="AT18" i="3"/>
  <c r="BU18" i="3"/>
  <c r="L19" i="3"/>
  <c r="X19" i="3"/>
  <c r="AN19" i="3"/>
  <c r="BH19" i="3"/>
  <c r="L20" i="3"/>
  <c r="W20" i="3"/>
  <c r="AI20" i="3"/>
  <c r="AO20" i="3"/>
  <c r="AZ20" i="3"/>
  <c r="BM20" i="3"/>
  <c r="BW20" i="3"/>
  <c r="CE20" i="3"/>
  <c r="M21" i="3"/>
  <c r="V21" i="3"/>
  <c r="AO21" i="3"/>
  <c r="AW21" i="3"/>
  <c r="BG21" i="3"/>
  <c r="BO21" i="3"/>
  <c r="BW21" i="3"/>
  <c r="CA21" i="3"/>
  <c r="CG21" i="3"/>
  <c r="J22" i="3"/>
  <c r="R22" i="3"/>
  <c r="X22" i="3"/>
  <c r="AG22" i="3"/>
  <c r="AK22" i="3"/>
  <c r="AS22" i="3"/>
  <c r="BA22" i="3"/>
  <c r="BK22" i="3"/>
  <c r="BS22" i="3"/>
  <c r="E23" i="3"/>
  <c r="N23" i="3"/>
  <c r="V23" i="3"/>
  <c r="AO23" i="3"/>
  <c r="AW23" i="3"/>
  <c r="AM13" i="3"/>
  <c r="CF13" i="3"/>
  <c r="W14" i="3"/>
  <c r="BQ14" i="3"/>
  <c r="BY15" i="3"/>
  <c r="T16" i="3"/>
  <c r="AQ16" i="3"/>
  <c r="BZ16" i="3"/>
  <c r="V17" i="3"/>
  <c r="AQ17" i="3"/>
  <c r="BR17" i="3"/>
  <c r="M18" i="3"/>
  <c r="AU18" i="3"/>
  <c r="BW18" i="3"/>
  <c r="CG18" i="3"/>
  <c r="M19" i="3"/>
  <c r="AS19" i="3"/>
  <c r="BK19" i="3"/>
  <c r="M20" i="3"/>
  <c r="AQ20" i="3"/>
  <c r="BB20" i="3"/>
  <c r="BN20" i="3"/>
  <c r="CF20" i="3"/>
  <c r="G21" i="3"/>
  <c r="O21" i="3"/>
  <c r="AP21" i="3"/>
  <c r="AX21" i="3"/>
  <c r="BH21" i="3"/>
  <c r="BP21" i="3"/>
  <c r="CB21" i="3"/>
  <c r="CH21" i="3"/>
  <c r="K22" i="3"/>
  <c r="S22" i="3"/>
  <c r="AH22" i="3"/>
  <c r="AL22" i="3"/>
  <c r="AT22" i="3"/>
  <c r="BB22" i="3"/>
  <c r="BL22" i="3"/>
  <c r="BT22" i="3"/>
  <c r="BX22" i="3"/>
  <c r="CD22" i="3"/>
  <c r="F23" i="3"/>
  <c r="O23" i="3"/>
  <c r="AP23" i="3"/>
  <c r="AX23" i="3"/>
  <c r="BH23" i="3"/>
  <c r="BP23" i="3"/>
  <c r="CB23" i="3"/>
  <c r="L13" i="3"/>
  <c r="AI14" i="3"/>
  <c r="J17" i="3"/>
  <c r="BA17" i="3"/>
  <c r="BP19" i="3"/>
  <c r="G20" i="3"/>
  <c r="AU20" i="3"/>
  <c r="F21" i="3"/>
  <c r="BB21" i="3"/>
  <c r="CM21" i="3"/>
  <c r="O22" i="3"/>
  <c r="AU22" i="3"/>
  <c r="BP22" i="3"/>
  <c r="AE23" i="3"/>
  <c r="AQ23" i="3"/>
  <c r="BG23" i="3"/>
  <c r="BT23" i="3"/>
  <c r="CC23" i="3"/>
  <c r="CD23" i="3"/>
  <c r="BI13" i="3"/>
  <c r="BR14" i="3"/>
  <c r="BI15" i="3"/>
  <c r="BF16" i="3"/>
  <c r="BZ17" i="3"/>
  <c r="CM18" i="3"/>
  <c r="CB19" i="3"/>
  <c r="N20" i="3"/>
  <c r="AE20" i="3"/>
  <c r="BG20" i="3"/>
  <c r="I21" i="3"/>
  <c r="X21" i="3"/>
  <c r="AQ21" i="3"/>
  <c r="BL21" i="3"/>
  <c r="G22" i="3"/>
  <c r="BC22" i="3"/>
  <c r="CG22" i="3"/>
  <c r="M23" i="3"/>
  <c r="AV23" i="3"/>
  <c r="BL23" i="3"/>
  <c r="CH23" i="3"/>
  <c r="BM13" i="3"/>
  <c r="CC14" i="3"/>
  <c r="BZ15" i="3"/>
  <c r="BN16" i="3"/>
  <c r="CF17" i="3"/>
  <c r="AK18" i="3"/>
  <c r="AU19" i="3"/>
  <c r="Q20" i="3"/>
  <c r="BI20" i="3"/>
  <c r="P21" i="3"/>
  <c r="AS21" i="3"/>
  <c r="BQ21" i="3"/>
  <c r="BG22" i="3"/>
  <c r="BY22" i="3"/>
  <c r="CH22" i="3"/>
  <c r="P23" i="3"/>
  <c r="AY23" i="3"/>
  <c r="BN23" i="3"/>
  <c r="CM23" i="3"/>
  <c r="CE15" i="3"/>
  <c r="CA16" i="3"/>
  <c r="CM17" i="3"/>
  <c r="BA18" i="3"/>
  <c r="G19" i="3"/>
  <c r="AX19" i="3"/>
  <c r="CE19" i="3"/>
  <c r="S20" i="3"/>
  <c r="AJ20" i="3"/>
  <c r="BO20" i="3"/>
  <c r="R21" i="3"/>
  <c r="AE21" i="3"/>
  <c r="AT21" i="3"/>
  <c r="BS21" i="3"/>
  <c r="V22" i="3"/>
  <c r="AM22" i="3"/>
  <c r="BH22" i="3"/>
  <c r="CA22" i="3"/>
  <c r="R23" i="3"/>
  <c r="X23" i="3"/>
  <c r="AK23" i="3"/>
  <c r="BA23" i="3"/>
  <c r="BO23" i="3"/>
  <c r="BX23" i="3"/>
  <c r="L14" i="3"/>
  <c r="L15" i="3"/>
  <c r="CF15" i="3"/>
  <c r="AR17" i="3"/>
  <c r="BF18" i="3"/>
  <c r="R19" i="3"/>
  <c r="BA19" i="3"/>
  <c r="CH19" i="3"/>
  <c r="AL20" i="3"/>
  <c r="BR20" i="3"/>
  <c r="CG20" i="3"/>
  <c r="S21" i="3"/>
  <c r="AG21" i="3"/>
  <c r="AY21" i="3"/>
  <c r="BT21" i="3"/>
  <c r="L22" i="3"/>
  <c r="AO22" i="3"/>
  <c r="BM22" i="3"/>
  <c r="CB22" i="3"/>
  <c r="S23" i="3"/>
  <c r="AL23" i="3"/>
  <c r="BB23" i="3"/>
  <c r="BQ23" i="3"/>
  <c r="BZ23" i="3"/>
  <c r="AN13" i="3"/>
  <c r="AE16" i="3"/>
  <c r="N18" i="3"/>
  <c r="AI19" i="3"/>
  <c r="D21" i="3"/>
  <c r="AL21" i="3"/>
  <c r="E22" i="3"/>
  <c r="AP22" i="3"/>
  <c r="CE22" i="3"/>
  <c r="AG23" i="3"/>
  <c r="BS23" i="3"/>
  <c r="CG23" i="3"/>
  <c r="AJ14" i="3"/>
  <c r="CE16" i="3"/>
  <c r="AF18" i="3"/>
  <c r="BS19" i="3"/>
  <c r="AR20" i="3"/>
  <c r="BI21" i="3"/>
  <c r="N22" i="3"/>
  <c r="AX22" i="3"/>
  <c r="J23" i="3"/>
  <c r="AN23" i="3"/>
  <c r="BW23" i="3"/>
  <c r="AU14" i="3"/>
  <c r="Q17" i="3"/>
  <c r="BL18" i="3"/>
  <c r="BY19" i="3"/>
  <c r="AV20" i="3"/>
  <c r="BK21" i="3"/>
  <c r="T22" i="3"/>
  <c r="BO22" i="3"/>
  <c r="K23" i="3"/>
  <c r="AS23" i="3"/>
  <c r="CA23" i="3"/>
  <c r="T17" i="3"/>
  <c r="CC18" i="3"/>
  <c r="CM19" i="3"/>
  <c r="BC20" i="3"/>
  <c r="BU22" i="3"/>
  <c r="U23" i="3"/>
  <c r="AT23" i="3"/>
  <c r="AQ15" i="3"/>
  <c r="AZ17" i="3"/>
  <c r="BT20" i="3"/>
  <c r="BX21" i="3"/>
  <c r="BW22" i="3"/>
  <c r="BF23" i="3"/>
  <c r="U19" i="3"/>
  <c r="H21" i="3"/>
  <c r="AI22" i="3"/>
  <c r="BI23" i="3"/>
  <c r="BA21" i="3"/>
  <c r="AY16" i="3"/>
  <c r="CC21" i="3"/>
  <c r="CF23" i="3"/>
  <c r="BY20" i="3"/>
  <c r="F22" i="3"/>
  <c r="BZ20" i="3"/>
  <c r="AH23" i="3"/>
  <c r="P14" i="3"/>
  <c r="CD21" i="3"/>
  <c r="AV15" i="3"/>
  <c r="AW22" i="3"/>
  <c r="BU17" i="3"/>
  <c r="BV23" i="3"/>
  <c r="BM19" i="3"/>
  <c r="BK23" i="3"/>
  <c r="AH21" i="3"/>
  <c r="AK21" i="3"/>
  <c r="K12" i="3"/>
  <c r="J12" i="3"/>
  <c r="E12" i="3"/>
  <c r="O12" i="3"/>
  <c r="AP12" i="3"/>
  <c r="AX12" i="3"/>
  <c r="BH12" i="3"/>
  <c r="BP12" i="3"/>
  <c r="CB12" i="3"/>
  <c r="CH12" i="3"/>
  <c r="R12" i="3"/>
  <c r="BK12" i="3"/>
  <c r="F12" i="3"/>
  <c r="P12" i="3"/>
  <c r="AE12" i="3"/>
  <c r="AQ12" i="3"/>
  <c r="AY12" i="3"/>
  <c r="BI12" i="3"/>
  <c r="BQ12" i="3"/>
  <c r="CC12" i="3"/>
  <c r="CM12" i="3"/>
  <c r="X12" i="3"/>
  <c r="AK12" i="3"/>
  <c r="AS12" i="3"/>
  <c r="BS12" i="3"/>
  <c r="I12" i="3"/>
  <c r="Q12" i="3"/>
  <c r="W12" i="3"/>
  <c r="AF12" i="3"/>
  <c r="AJ12" i="3"/>
  <c r="AR12" i="3"/>
  <c r="AZ12" i="3"/>
  <c r="BJ12" i="3"/>
  <c r="BR12" i="3"/>
  <c r="BA12" i="3"/>
  <c r="AG12" i="3"/>
  <c r="S12" i="3"/>
  <c r="AH12" i="3"/>
  <c r="AL12" i="3"/>
  <c r="AT12" i="3"/>
  <c r="BB12" i="3"/>
  <c r="BL12" i="3"/>
  <c r="BT12" i="3"/>
  <c r="BX12" i="3"/>
  <c r="CD12" i="3"/>
  <c r="BG12" i="3"/>
  <c r="G12" i="3"/>
  <c r="L12" i="3"/>
  <c r="T12" i="3"/>
  <c r="AI12" i="3"/>
  <c r="AM12" i="3"/>
  <c r="AU12" i="3"/>
  <c r="BC12" i="3"/>
  <c r="BM12" i="3"/>
  <c r="BU12" i="3"/>
  <c r="BY12" i="3"/>
  <c r="CE12" i="3"/>
  <c r="N12" i="3"/>
  <c r="V12" i="3"/>
  <c r="AW12" i="3"/>
  <c r="BO12" i="3"/>
  <c r="CA12" i="3"/>
  <c r="H12" i="3"/>
  <c r="M12" i="3"/>
  <c r="U12" i="3"/>
  <c r="AN12" i="3"/>
  <c r="AV12" i="3"/>
  <c r="BF12" i="3"/>
  <c r="BN12" i="3"/>
  <c r="BV12" i="3"/>
  <c r="BZ12" i="3"/>
  <c r="CF12" i="3"/>
  <c r="AO12" i="3"/>
  <c r="BW12" i="3"/>
  <c r="CG12" i="3"/>
  <c r="BD3" i="3" l="1"/>
  <c r="BR3" i="3"/>
  <c r="CI3" i="3"/>
  <c r="BV3" i="3"/>
  <c r="N3" i="3"/>
  <c r="BG3" i="3"/>
  <c r="X3" i="3"/>
  <c r="CH3" i="3"/>
  <c r="BX3" i="3"/>
  <c r="CD3" i="3"/>
  <c r="BN3" i="3"/>
  <c r="BJ3" i="3"/>
  <c r="CE3" i="3"/>
  <c r="BY3" i="3"/>
  <c r="AZ3" i="3"/>
  <c r="CC3" i="3"/>
  <c r="BP3" i="3"/>
  <c r="AA3" i="3"/>
  <c r="BE3" i="3"/>
  <c r="BF3" i="3"/>
  <c r="AV3" i="3"/>
  <c r="BU3" i="3"/>
  <c r="BT3" i="3"/>
  <c r="AR3" i="3"/>
  <c r="BQ3" i="3"/>
  <c r="BH3" i="3"/>
  <c r="AB3" i="3"/>
  <c r="AN3" i="3"/>
  <c r="BM3" i="3"/>
  <c r="BL3" i="3"/>
  <c r="AJ3" i="3"/>
  <c r="BI3" i="3"/>
  <c r="AX3" i="3"/>
  <c r="CK3" i="3"/>
  <c r="CJ3" i="3"/>
  <c r="BB3" i="3"/>
  <c r="AF3" i="3"/>
  <c r="O3" i="3"/>
  <c r="CG3" i="3"/>
  <c r="H3" i="3"/>
  <c r="AM3" i="3"/>
  <c r="AL3" i="3"/>
  <c r="Q3" i="3"/>
  <c r="AE3" i="3"/>
  <c r="E3" i="3"/>
  <c r="U3" i="3"/>
  <c r="AU3" i="3"/>
  <c r="CA3" i="3"/>
  <c r="AI3" i="3"/>
  <c r="AH3" i="3"/>
  <c r="I3" i="3"/>
  <c r="P3" i="3"/>
  <c r="CL3" i="3"/>
  <c r="CB3" i="3"/>
  <c r="BC3" i="3"/>
  <c r="W3" i="3"/>
  <c r="AO3" i="3"/>
  <c r="T3" i="3"/>
  <c r="S3" i="3"/>
  <c r="BS3" i="3"/>
  <c r="F3" i="3"/>
  <c r="CM3" i="3"/>
  <c r="AP3" i="3"/>
  <c r="M3" i="3"/>
  <c r="AQ3" i="3"/>
  <c r="BW3" i="3"/>
  <c r="CF3" i="3"/>
  <c r="AW3" i="3"/>
  <c r="L3" i="3"/>
  <c r="AG3" i="3"/>
  <c r="AS3" i="3"/>
  <c r="BK3" i="3"/>
  <c r="AY3" i="3"/>
  <c r="AT3" i="3"/>
  <c r="BO3" i="3"/>
  <c r="BZ3" i="3"/>
  <c r="V3" i="3"/>
  <c r="G3" i="3"/>
  <c r="BA3" i="3"/>
  <c r="AK3" i="3"/>
  <c r="R3" i="3"/>
  <c r="D3" i="3"/>
  <c r="C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GILES, Jamie (NHS ENGLAND – X24)</author>
    <author>Hepworth, Neil</author>
  </authors>
  <commentList>
    <comment ref="G5" authorId="0" shapeId="0" xr:uid="{FA688FDD-1CD5-4E1D-AF45-B66A14936390}">
      <text>
        <r>
          <rPr>
            <b/>
            <sz val="9"/>
            <color indexed="81"/>
            <rFont val="Tahoma"/>
            <family val="2"/>
          </rPr>
          <t>NOTE:</t>
        </r>
        <r>
          <rPr>
            <sz val="9"/>
            <color indexed="81"/>
            <rFont val="Tahoma"/>
            <family val="2"/>
          </rPr>
          <t xml:space="preserve">
Data items B04 &amp; B05 were removed from the IUCADC monthly specification from April 2025 so it is no longer possible to calculate this figure. 
</t>
        </r>
      </text>
    </comment>
    <comment ref="J5" authorId="1" shapeId="0" xr:uid="{BB6D7DB0-509C-42AC-8E60-D96B6BDAF049}">
      <text>
        <r>
          <rPr>
            <b/>
            <sz val="9"/>
            <color indexed="81"/>
            <rFont val="Tahoma"/>
            <family val="2"/>
          </rPr>
          <t>NOTE:</t>
        </r>
        <r>
          <rPr>
            <sz val="9"/>
            <color indexed="81"/>
            <rFont val="Tahoma"/>
            <family val="2"/>
          </rPr>
          <t xml:space="preserve">
At this time England figures included item D19 in the numerator.  At the contract area level, calls originating from an external NHS 111 provider that are assessed by a clinician or clinical provider are excluded from C01 and D01.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8" authorId="0" shapeId="0" xr:uid="{0ED749E4-2730-4D31-89ED-802D3FAEE22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8" authorId="0" shapeId="0" xr:uid="{CDA16095-CFD4-4EE1-8558-A74BFDDA8896}">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Y8" authorId="0" shapeId="0" xr:uid="{0CBC56C3-69E4-4B57-9A2D-345D522217AF}">
      <text>
        <r>
          <rPr>
            <b/>
            <sz val="9"/>
            <color indexed="81"/>
            <rFont val="Tahoma"/>
            <family val="2"/>
          </rPr>
          <t xml:space="preserve">NOTE:
</t>
        </r>
        <r>
          <rPr>
            <sz val="9"/>
            <color indexed="81"/>
            <rFont val="Tahoma"/>
            <family val="2"/>
          </rPr>
          <t>95th centile only available at individual contract area level.  National, regional and provider aggregates are blank.</t>
        </r>
        <r>
          <rPr>
            <sz val="9"/>
            <color indexed="81"/>
            <rFont val="Tahoma"/>
            <family val="2"/>
          </rPr>
          <t xml:space="preserve">
</t>
        </r>
      </text>
    </comment>
    <comment ref="Z8" authorId="0" shapeId="0" xr:uid="{6C12390E-9521-42B7-8B2C-7349A91380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AC8" authorId="0" shapeId="0" xr:uid="{522C6EEB-E93E-4F7C-A332-85033609BB94}">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AD8" authorId="0" shapeId="0" xr:uid="{E4BEFE18-05D9-4CC5-85E1-E2BE9069910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BI8" authorId="1" shapeId="0" xr:uid="{9C3479ED-359D-4B78-B7B4-306E4C232876}">
      <text>
        <r>
          <rPr>
            <b/>
            <sz val="9"/>
            <color indexed="81"/>
            <rFont val="Tahoma"/>
            <family val="2"/>
          </rPr>
          <t>NHSE:
Item definition revised from April 2025; refer to guidance specification</t>
        </r>
        <r>
          <rPr>
            <sz val="9"/>
            <color indexed="81"/>
            <rFont val="Tahoma"/>
            <family val="2"/>
          </rPr>
          <t xml:space="preserve">
</t>
        </r>
      </text>
    </comment>
    <comment ref="BJ8" authorId="1" shapeId="0" xr:uid="{9DEDB44E-FD97-4766-A6C8-BBB1C5F907B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8" authorId="1" shapeId="0" xr:uid="{98F9145F-5251-47D6-BBF0-E087BC127CE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8" authorId="1" shapeId="0" xr:uid="{7889213D-5078-43C1-92E2-257F0CBFF6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8" authorId="1" shapeId="0" xr:uid="{B7D70CD6-10BE-4DFB-B4D9-61CD974956D0}">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8" authorId="1" shapeId="0" xr:uid="{CDE590B0-0529-4C4E-8E54-C7F9A73F3BA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8" authorId="1" shapeId="0" xr:uid="{A94A7676-1848-4B70-A668-170F6854236B}">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8" authorId="1" shapeId="0" xr:uid="{56C2F17C-D56C-401D-8DBD-33BF312E7FE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8" authorId="1" shapeId="0" xr:uid="{D1B06CEB-E8BF-4865-BE6C-B2058F3B1D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8" authorId="1" shapeId="0" xr:uid="{F04F9CFD-FFC3-4210-9D15-4B4C9696FDE4}">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8" authorId="1" shapeId="0" xr:uid="{6B66A00F-EB57-4C45-BA3B-DEB6C3F3210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8" authorId="1" shapeId="0" xr:uid="{B79A2736-5AE1-4AFF-B259-FC720008855E}">
      <text>
        <r>
          <rPr>
            <b/>
            <sz val="9"/>
            <color indexed="81"/>
            <rFont val="Tahoma"/>
            <family val="2"/>
          </rPr>
          <t xml:space="preserve">NHSE:
Item definition revised from April 2025; refer to guidance specification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Hepworth, Neil</author>
    <author>Jamie Giles</author>
    <author>HEPWORTH, Neil (NHS ENGLAND - X24)</author>
  </authors>
  <commentList>
    <comment ref="J7" authorId="0" shapeId="0" xr:uid="{C3ACFB96-3244-4981-A5D4-8252FFE4719C}">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7" authorId="0" shapeId="0" xr:uid="{36639BC2-974F-4435-BBCE-EC13783A16E7}">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Z7" authorId="1" shapeId="0" xr:uid="{2DCCB830-2355-49A3-B0A4-4C0B2933FAC5}">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AD7" authorId="1" shapeId="0" xr:uid="{3BEC7F68-DEFC-4561-8ED8-3549E7225898}">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BI7" authorId="2" shapeId="0" xr:uid="{D4E891FF-EEAF-44D5-A9FA-AF6450C07CC9}">
      <text>
        <r>
          <rPr>
            <b/>
            <sz val="9"/>
            <color indexed="81"/>
            <rFont val="Tahoma"/>
            <family val="2"/>
          </rPr>
          <t>NHSE:
Item definition revised from April 2025; refer to guidance specification</t>
        </r>
        <r>
          <rPr>
            <sz val="9"/>
            <color indexed="81"/>
            <rFont val="Tahoma"/>
            <family val="2"/>
          </rPr>
          <t xml:space="preserve">
</t>
        </r>
      </text>
    </comment>
    <comment ref="BJ7" authorId="2" shapeId="0" xr:uid="{3E34FF9B-21AB-4915-BB84-70EA54327393}">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7" authorId="2" shapeId="0" xr:uid="{0B6B2D48-A495-466F-9A11-37AB0181178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7" authorId="2" shapeId="0" xr:uid="{127AA1B3-AD75-4359-9CE8-EEA6DCB7B2E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7" authorId="2" shapeId="0" xr:uid="{F5E296B4-B7FB-4947-9FEC-439157811245}">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7" authorId="2" shapeId="0" xr:uid="{24003A07-6B58-4EEA-9A77-DC06970C6C6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7" authorId="2" shapeId="0" xr:uid="{750D785A-1955-4160-A7E7-E401D728F797}">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7" authorId="2" shapeId="0" xr:uid="{89AB63C1-CFF0-4857-A193-69F3B4DC52B2}">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7" authorId="2" shapeId="0" xr:uid="{6353DBA8-FD5B-4666-A051-4C19E3097F3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7" authorId="2" shapeId="0" xr:uid="{13FD470B-EFB7-40E4-838E-9046BBB6FB7C}">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7" authorId="2" shapeId="0" xr:uid="{97F9E6BA-A46B-48E1-BBBF-41921D90149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7" authorId="2" shapeId="0" xr:uid="{5455C106-98A2-426A-874D-56C2AFEB85B4}">
      <text>
        <r>
          <rPr>
            <b/>
            <sz val="9"/>
            <color indexed="81"/>
            <rFont val="Tahoma"/>
            <family val="2"/>
          </rPr>
          <t>NHSE:
Item definition revised from April 2025; refer to guidance specification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765A8E5C-D176-4663-8104-CFD7E6755A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73F73466-4BE8-4FA6-A817-CBFF7635AA15}">
      <text>
        <r>
          <rPr>
            <b/>
            <sz val="9"/>
            <color indexed="81"/>
            <rFont val="Tahoma"/>
            <family val="2"/>
          </rPr>
          <t>NHS 111 Call Receiving Organisation</t>
        </r>
      </text>
    </comment>
    <comment ref="G6" authorId="1" shapeId="0" xr:uid="{BF7F1DCC-350C-4904-8742-D94B6871BD71}">
      <text>
        <r>
          <rPr>
            <b/>
            <sz val="9"/>
            <color indexed="81"/>
            <rFont val="Tahoma"/>
            <family val="2"/>
          </rPr>
          <t>NHS 111 Call Receiving Organisation</t>
        </r>
      </text>
    </comment>
    <comment ref="J6" authorId="1" shapeId="0" xr:uid="{27C1F7BC-92C8-4C6D-A2A0-BB76FCA897BF}">
      <text>
        <r>
          <rPr>
            <b/>
            <sz val="9"/>
            <color indexed="81"/>
            <rFont val="Tahoma"/>
            <family val="2"/>
          </rPr>
          <t>NHS 111 Call Receiving Organisation</t>
        </r>
      </text>
    </comment>
    <comment ref="K6" authorId="1" shapeId="0" xr:uid="{4C71ED0C-A30E-499D-856D-9D4E83171894}">
      <text>
        <r>
          <rPr>
            <b/>
            <sz val="9"/>
            <color indexed="81"/>
            <rFont val="Tahoma"/>
            <family val="2"/>
          </rPr>
          <t>NHS 111 Call Receiving Organisation / CAS</t>
        </r>
      </text>
    </comment>
    <comment ref="T6" authorId="1" shapeId="0" xr:uid="{32F06BC8-8B8F-47AA-BA6F-8CB93B8A1A55}">
      <text>
        <r>
          <rPr>
            <b/>
            <sz val="9"/>
            <color indexed="81"/>
            <rFont val="Tahoma"/>
            <family val="2"/>
          </rPr>
          <t>System</t>
        </r>
        <r>
          <rPr>
            <sz val="9"/>
            <color indexed="81"/>
            <rFont val="Tahoma"/>
            <family val="2"/>
          </rPr>
          <t xml:space="preserve">
</t>
        </r>
      </text>
    </comment>
    <comment ref="W6" authorId="1" shapeId="0" xr:uid="{D6411362-4C5E-43E1-BDC8-CF47334E12C7}">
      <text>
        <r>
          <rPr>
            <b/>
            <sz val="9"/>
            <color indexed="81"/>
            <rFont val="Tahoma"/>
            <family val="2"/>
          </rPr>
          <t>System</t>
        </r>
        <r>
          <rPr>
            <sz val="9"/>
            <color indexed="81"/>
            <rFont val="Tahoma"/>
            <family val="2"/>
          </rPr>
          <t xml:space="preserve">
</t>
        </r>
      </text>
    </comment>
    <comment ref="AB6" authorId="1" shapeId="0" xr:uid="{2672A845-099E-4E50-A19D-6263BF11E88A}">
      <text>
        <r>
          <rPr>
            <b/>
            <sz val="9"/>
            <color indexed="81"/>
            <rFont val="Tahoma"/>
            <family val="2"/>
          </rPr>
          <t>System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A62184E7-6ED9-43D6-B40B-3716CE9C21BF}">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FEB9D953-6823-4599-A2E2-45EAB3CC6B73}">
      <text>
        <r>
          <rPr>
            <b/>
            <sz val="9"/>
            <color indexed="81"/>
            <rFont val="Tahoma"/>
            <family val="2"/>
          </rPr>
          <t>NHS 111 Call Receiving Organisation</t>
        </r>
      </text>
    </comment>
    <comment ref="G6" authorId="1" shapeId="0" xr:uid="{3B2454C0-D40D-44EC-95FE-94867067DAEE}">
      <text>
        <r>
          <rPr>
            <b/>
            <sz val="9"/>
            <color indexed="81"/>
            <rFont val="Tahoma"/>
            <family val="2"/>
          </rPr>
          <t>NHS 111 Call Receiving Organisation</t>
        </r>
        <r>
          <rPr>
            <sz val="9"/>
            <color indexed="81"/>
            <rFont val="Tahoma"/>
            <family val="2"/>
          </rPr>
          <t xml:space="preserve">
</t>
        </r>
      </text>
    </comment>
    <comment ref="J6" authorId="1" shapeId="0" xr:uid="{A85834E5-4E02-4D7F-9D89-C8B1B6565DE3}">
      <text>
        <r>
          <rPr>
            <b/>
            <sz val="9"/>
            <color indexed="81"/>
            <rFont val="Tahoma"/>
            <family val="2"/>
          </rPr>
          <t>NHS 111 Call Receiving Organisation</t>
        </r>
        <r>
          <rPr>
            <sz val="9"/>
            <color indexed="81"/>
            <rFont val="Tahoma"/>
            <family val="2"/>
          </rPr>
          <t xml:space="preserve">
</t>
        </r>
      </text>
    </comment>
    <comment ref="K6" authorId="1" shapeId="0" xr:uid="{9C918AD4-8923-4F48-A8A5-CB13F4E3794B}">
      <text>
        <r>
          <rPr>
            <b/>
            <sz val="9"/>
            <color indexed="81"/>
            <rFont val="Tahoma"/>
            <family val="2"/>
          </rPr>
          <t>NHS 111 Call Receiving Organisation / CAS</t>
        </r>
        <r>
          <rPr>
            <sz val="9"/>
            <color indexed="81"/>
            <rFont val="Tahoma"/>
            <family val="2"/>
          </rPr>
          <t xml:space="preserve">
</t>
        </r>
      </text>
    </comment>
    <comment ref="T6" authorId="1" shapeId="0" xr:uid="{7C394BB0-D637-45C8-A702-3F9EDF24A750}">
      <text>
        <r>
          <rPr>
            <b/>
            <sz val="9"/>
            <color indexed="81"/>
            <rFont val="Tahoma"/>
            <family val="2"/>
          </rPr>
          <t>System</t>
        </r>
      </text>
    </comment>
    <comment ref="W6" authorId="1" shapeId="0" xr:uid="{4C67CCE5-ABE9-4ECE-8529-385E8F2D9016}">
      <text>
        <r>
          <rPr>
            <b/>
            <sz val="9"/>
            <color indexed="81"/>
            <rFont val="Tahoma"/>
            <family val="2"/>
          </rPr>
          <t>System</t>
        </r>
        <r>
          <rPr>
            <sz val="9"/>
            <color indexed="81"/>
            <rFont val="Tahoma"/>
            <family val="2"/>
          </rPr>
          <t xml:space="preserve">
</t>
        </r>
      </text>
    </comment>
    <comment ref="AB6" authorId="1" shapeId="0" xr:uid="{BBC9F6CE-E02B-4945-A60E-E32E52096129}">
      <text>
        <r>
          <rPr>
            <b/>
            <sz val="9"/>
            <color indexed="81"/>
            <rFont val="Tahoma"/>
            <family val="2"/>
          </rPr>
          <t>System</t>
        </r>
        <r>
          <rPr>
            <sz val="9"/>
            <color indexed="81"/>
            <rFont val="Tahoma"/>
            <family val="2"/>
          </rPr>
          <t xml:space="preserve">
</t>
        </r>
      </text>
    </comment>
  </commentList>
</comments>
</file>

<file path=xl/sharedStrings.xml><?xml version="1.0" encoding="utf-8"?>
<sst xmlns="http://schemas.openxmlformats.org/spreadsheetml/2006/main" count="16849" uniqueCount="910">
  <si>
    <t>About the Integrated Urgent Care Aggregate Data Collection (IUC ADC)</t>
  </si>
  <si>
    <t>What is IUC ADC?</t>
  </si>
  <si>
    <t>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         the assessment and management of patients by telephone who have called NHS 111.
·         the face-to-face management of patients in any treatment centre (dealing with urgent care), the patient’s residence or other location if required.</t>
  </si>
  <si>
    <t>Data Quality</t>
  </si>
  <si>
    <t xml:space="preserve">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t>
  </si>
  <si>
    <t>Details of comments received from lead data providers about specific aspects of the data quality are provided</t>
  </si>
  <si>
    <t>https://www.england.nhs.uk/statistics/statistical-work-areas/iucadc</t>
  </si>
  <si>
    <t xml:space="preserve">This includes details about missing or incomplete data; we recommend that this information is considered when interpreting results.  </t>
  </si>
  <si>
    <t>Produced by:</t>
  </si>
  <si>
    <t>Publication date:</t>
  </si>
  <si>
    <t>A01</t>
  </si>
  <si>
    <t>A01 / Days</t>
  </si>
  <si>
    <t>B02 / (A03+B02)</t>
  </si>
  <si>
    <t>B06 / A03</t>
  </si>
  <si>
    <t>B01 / A03</t>
  </si>
  <si>
    <t>D01 / C01</t>
  </si>
  <si>
    <t>E02 / C01</t>
  </si>
  <si>
    <t>E03 / C01</t>
  </si>
  <si>
    <t>E17 / (C04+C05)</t>
  </si>
  <si>
    <t>B02</t>
  </si>
  <si>
    <t>A03</t>
  </si>
  <si>
    <t>B06</t>
  </si>
  <si>
    <t>B06/A03</t>
  </si>
  <si>
    <t>B01</t>
  </si>
  <si>
    <t>B01/A03</t>
  </si>
  <si>
    <t>D01</t>
  </si>
  <si>
    <t>C01</t>
  </si>
  <si>
    <t>E02</t>
  </si>
  <si>
    <t>E02/C01</t>
  </si>
  <si>
    <t>E03</t>
  </si>
  <si>
    <t>E03/C01</t>
  </si>
  <si>
    <t>E17</t>
  </si>
  <si>
    <t>C04+C05</t>
  </si>
  <si>
    <t>E17/(C04+C05)</t>
  </si>
  <si>
    <t>Average number of calls received per day</t>
  </si>
  <si>
    <t>Proportion of calls answered within 60 seconds</t>
  </si>
  <si>
    <t>Proportion of calls referred to the ambulance service</t>
  </si>
  <si>
    <t>Proportion of calls recommended to attend an ETC</t>
  </si>
  <si>
    <t>Proportion of callers recommended self-care at the end of clinical input</t>
  </si>
  <si>
    <t>Number of calls received</t>
  </si>
  <si>
    <t>Number of calls abandoned</t>
  </si>
  <si>
    <t>Number of answered calls</t>
  </si>
  <si>
    <t>KPI1 - Proportion of calls abandoned</t>
  </si>
  <si>
    <t>Total time to call answer (seconds)</t>
  </si>
  <si>
    <t>Average time to call answer</t>
  </si>
  <si>
    <t>Number of calls answered within 60 seconds</t>
  </si>
  <si>
    <t>Answered in 60s %</t>
  </si>
  <si>
    <t>Calls assessed by a clinician or Clinical Advisor</t>
  </si>
  <si>
    <t>Number of calls where person triaged</t>
  </si>
  <si>
    <t>% clinical input</t>
  </si>
  <si>
    <t>Number of ambulance dispositions</t>
  </si>
  <si>
    <t>% to ambulance</t>
  </si>
  <si>
    <t>Number of callers recommended to attend an ED</t>
  </si>
  <si>
    <t>% to ED</t>
  </si>
  <si>
    <t>Number of callers recommended self-care at the end of clinical input</t>
  </si>
  <si>
    <t>Number of calls where person triaged by a Clinical Advisor</t>
  </si>
  <si>
    <t>% self-care</t>
  </si>
  <si>
    <t/>
  </si>
  <si>
    <t>Corrected England Total</t>
  </si>
  <si>
    <t>Footnote</t>
  </si>
  <si>
    <r>
      <rPr>
        <vertAlign val="superscript"/>
        <sz val="9"/>
        <color theme="1"/>
        <rFont val="Arial"/>
        <family val="2"/>
      </rPr>
      <t>1</t>
    </r>
    <r>
      <rPr>
        <sz val="9"/>
        <color theme="1"/>
        <rFont val="Arial"/>
        <family val="2"/>
      </rPr>
      <t xml:space="preserve">Adjusted data - Contract areas have been removed from the calculation where provider did not provide either a numerator or denominator. </t>
    </r>
  </si>
  <si>
    <t>Select</t>
  </si>
  <si>
    <t>A) Demand for IUC Service</t>
  </si>
  <si>
    <t>B) Call Handling</t>
  </si>
  <si>
    <t>C) Call Triage</t>
  </si>
  <si>
    <t>D) Calls with Clinical Input</t>
  </si>
  <si>
    <t>E) IUC Recommendations (Dispositions)</t>
  </si>
  <si>
    <t>E) Validation of Dispositions</t>
  </si>
  <si>
    <t>F) Directory of Services</t>
  </si>
  <si>
    <t>G) IUC Service Integration</t>
  </si>
  <si>
    <t>H) NHS 111 Online Contacts</t>
  </si>
  <si>
    <t>A02</t>
  </si>
  <si>
    <t>B07</t>
  </si>
  <si>
    <t>B08</t>
  </si>
  <si>
    <t>B09</t>
  </si>
  <si>
    <t>B10</t>
  </si>
  <si>
    <t>B11</t>
  </si>
  <si>
    <t>C02</t>
  </si>
  <si>
    <t>C03</t>
  </si>
  <si>
    <t>C04</t>
  </si>
  <si>
    <t>C05</t>
  </si>
  <si>
    <t>C06</t>
  </si>
  <si>
    <t>D10</t>
  </si>
  <si>
    <t>D13</t>
  </si>
  <si>
    <t>D14</t>
  </si>
  <si>
    <t>D20</t>
  </si>
  <si>
    <t>D21</t>
  </si>
  <si>
    <t>D22</t>
  </si>
  <si>
    <t>D23</t>
  </si>
  <si>
    <t>D24</t>
  </si>
  <si>
    <t>D25</t>
  </si>
  <si>
    <t>E01</t>
  </si>
  <si>
    <t>E04</t>
  </si>
  <si>
    <t>E05</t>
  </si>
  <si>
    <t>E12</t>
  </si>
  <si>
    <t>E13</t>
  </si>
  <si>
    <t>E14</t>
  </si>
  <si>
    <t>E15</t>
  </si>
  <si>
    <t>E16</t>
  </si>
  <si>
    <t>E18</t>
  </si>
  <si>
    <t>E19</t>
  </si>
  <si>
    <t>E20</t>
  </si>
  <si>
    <t>E21</t>
  </si>
  <si>
    <t>E22</t>
  </si>
  <si>
    <t>E23</t>
  </si>
  <si>
    <t>E24</t>
  </si>
  <si>
    <t>E25</t>
  </si>
  <si>
    <t>E26</t>
  </si>
  <si>
    <t>E27</t>
  </si>
  <si>
    <t>E28</t>
  </si>
  <si>
    <t>E29</t>
  </si>
  <si>
    <t>E30</t>
  </si>
  <si>
    <t>E31</t>
  </si>
  <si>
    <t>F01</t>
  </si>
  <si>
    <t>F02</t>
  </si>
  <si>
    <t>F03</t>
  </si>
  <si>
    <t>G01</t>
  </si>
  <si>
    <t>G02</t>
  </si>
  <si>
    <t>G03</t>
  </si>
  <si>
    <t>G04</t>
  </si>
  <si>
    <t>G05</t>
  </si>
  <si>
    <t>G06</t>
  </si>
  <si>
    <t>G07</t>
  </si>
  <si>
    <t>G08</t>
  </si>
  <si>
    <t>G09</t>
  </si>
  <si>
    <t>G10</t>
  </si>
  <si>
    <t>G11</t>
  </si>
  <si>
    <t>G12</t>
  </si>
  <si>
    <t>G13</t>
  </si>
  <si>
    <t>G14</t>
  </si>
  <si>
    <t>G15</t>
  </si>
  <si>
    <t>G20</t>
  </si>
  <si>
    <t>G21</t>
  </si>
  <si>
    <t>G22</t>
  </si>
  <si>
    <t>G23</t>
  </si>
  <si>
    <t>H01</t>
  </si>
  <si>
    <t>H02</t>
  </si>
  <si>
    <t>H13</t>
  </si>
  <si>
    <t>H14</t>
  </si>
  <si>
    <t>H15</t>
  </si>
  <si>
    <t>H16</t>
  </si>
  <si>
    <t>H17</t>
  </si>
  <si>
    <t>H18</t>
  </si>
  <si>
    <t>Calls routed through IVR</t>
  </si>
  <si>
    <t>95th centile call answer time (seconds)</t>
  </si>
  <si>
    <t>99th centile call answer time (seconds)</t>
  </si>
  <si>
    <t>Total time of abandoned calls (seconds)</t>
  </si>
  <si>
    <t>Number of calls passed to a clinician or Clinical Advisor for a call back</t>
  </si>
  <si>
    <t>Total call back waiting time (seconds)</t>
  </si>
  <si>
    <t>Number of calls where person triaged by a Service Advisor</t>
  </si>
  <si>
    <t>Number of calls where person triaged by a Health Advisor</t>
  </si>
  <si>
    <t>Number of calls where person triaged by any other Clinician</t>
  </si>
  <si>
    <t>Number of calls where person triaged by another staff type not within the other 4 categories</t>
  </si>
  <si>
    <t xml:space="preserve">Number of calls assessed by a clinician or Clinical Advisor that were warm transferred </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</si>
  <si>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</si>
  <si>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</si>
  <si>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Average time to clinical assessment for callers requiring assessment within 20 minutes (immediately)</t>
  </si>
  <si>
    <t>95th centile time to clinical assessment for callers requiring assessment within 20 minutes (immediately)</t>
  </si>
  <si>
    <t>Number of callers who needed to speak to a clinician or Clinical Advisor within a timeframe over 20 minutes</t>
  </si>
  <si>
    <t>Number of callers who needed to speak to a clinician or Clinical Advisor within a timeframe over 20 minutes, who were warm transferred or received a call back within the specified timeframe</t>
  </si>
  <si>
    <t>Average time to clinical assessment for callers requiring assessment within a timeframe over 20 minutes</t>
  </si>
  <si>
    <t>95th centile time to clinical assessment for callers requiring assessment within a timeframe over 20 minutes</t>
  </si>
  <si>
    <t>Total number of dispositions</t>
  </si>
  <si>
    <t>Number of callers recommended to attend an ETC</t>
  </si>
  <si>
    <t>Number of callers recommended to attend a Type 1 or 2 ED</t>
  </si>
  <si>
    <t xml:space="preserve">Number of callers recommended to attend Same Day Emergency Care (SDEC) </t>
  </si>
  <si>
    <t>Number of callers recommended to contact or speak to a dental practitioner</t>
  </si>
  <si>
    <t>Number of callers recommended to contact or speak to a pharmacist</t>
  </si>
  <si>
    <t xml:space="preserve">Number of callers recommended repeat prescription medication </t>
  </si>
  <si>
    <t>Number of callers recommended to contact or speak to another service</t>
  </si>
  <si>
    <t>Number of callers recommended self-care</t>
  </si>
  <si>
    <t>Number of callers recommended other outcome</t>
  </si>
  <si>
    <t xml:space="preserve">Number of calls initially given a category 3 or 4 ambulance disposition </t>
  </si>
  <si>
    <t>Number of calls initially given a category 3 or 4 ambulance disposition that are given a cat 1 or 2 ambulance setting disposition after validation</t>
  </si>
  <si>
    <t>Number of calls initially given a category 3 or 4 ambulance disposition that are given a non-ambulance setting disposition after validation</t>
  </si>
  <si>
    <t>Number of calls initially given an ETC disposition</t>
  </si>
  <si>
    <t>Number of calls initially given an ETC disposition that are validated</t>
  </si>
  <si>
    <t>Number of calls initially given an ETC disposition that are given an ambulance setting disposition after validation</t>
  </si>
  <si>
    <t>Number of calls initially given an ETC disposition that are given a lower acuity than an ambulance or ETC disposition after validation</t>
  </si>
  <si>
    <t>Of the number of callers recommended to attend an ETC, for how many was a non-ED selected on DoS</t>
  </si>
  <si>
    <t>Calls where the Directory of Services is opened</t>
  </si>
  <si>
    <t>Directory of Services: no service available other than ED (ED catch-all)</t>
  </si>
  <si>
    <t>Number of calls where caller given an appointment</t>
  </si>
  <si>
    <t>DoS selections – GP Practice or GP access hub</t>
  </si>
  <si>
    <t>Number of calls where the caller was booked into a GP Practice or GP access hub</t>
  </si>
  <si>
    <t>DoS selections – UTC</t>
  </si>
  <si>
    <t>Number of calls where the caller was booked into a UTC</t>
  </si>
  <si>
    <t>DoS selections – Type 1 or 2 ED</t>
  </si>
  <si>
    <t>Number of calls where caller given a booked time slot with a Type 1 or 2 ED</t>
  </si>
  <si>
    <t>DoS selections – SDEC service</t>
  </si>
  <si>
    <t>Number of calls where the caller was booked into an SDEC service</t>
  </si>
  <si>
    <t>Number of calls received by dental services not using DoS</t>
  </si>
  <si>
    <t>Number of calls received by dental services not using DoS that resulted in a booked appointment</t>
  </si>
  <si>
    <t xml:space="preserve">Number of calls where caller given any other appointment </t>
  </si>
  <si>
    <t>Number of calls where repeat prescription medication was issued within your service</t>
  </si>
  <si>
    <t>Number of patients requiring a face to face consultation in their home residence</t>
  </si>
  <si>
    <t>Number of patients receiving a face to face consultation in their home residence within the timeframe agreed</t>
  </si>
  <si>
    <t>Number of NHS 111 Online contacts where person was offered and accepted a call back by a clinician or Clinical Advisor</t>
  </si>
  <si>
    <t>Number of NHS 111 Online contacts that resulted in the person speaking to a clinician or Clinical Advisor</t>
  </si>
  <si>
    <t>Number of NHS 111 Online contacts that resulted in patient requiring a face to face consultation within their home residence</t>
  </si>
  <si>
    <t>Number of NHS 111 Online contacts that resulted in patient requiring a face to face consultation within their home residence, who received a face to face consultation in their home residence within the timeframe agreed</t>
  </si>
  <si>
    <t>Number of NHS 111 Online contacts initially given an ETC disposition which the patient has agreed to clinical contact and provided the necessary information for a callback</t>
  </si>
  <si>
    <t>Number of NHS 111 Online contacts initially given an ETC disposition that are validated</t>
  </si>
  <si>
    <t>England</t>
  </si>
  <si>
    <t>KPI</t>
  </si>
  <si>
    <t>Title</t>
  </si>
  <si>
    <t>Standard</t>
  </si>
  <si>
    <t>Freq.</t>
  </si>
  <si>
    <t>Proportion of calls abandoned</t>
  </si>
  <si>
    <t>≤3%</t>
  </si>
  <si>
    <t>Monthly</t>
  </si>
  <si>
    <t>Average speed to answer calls</t>
  </si>
  <si>
    <t>≤20 seconds</t>
  </si>
  <si>
    <t>95th centile call answer time</t>
  </si>
  <si>
    <t>≤120 seconds</t>
  </si>
  <si>
    <t>Proportion of calls assessed by a clinician or Clinical Advisor</t>
  </si>
  <si>
    <t>Proportion of callers allocated the first service type offered by Directory of Services</t>
  </si>
  <si>
    <t>≥80%</t>
  </si>
  <si>
    <t>≥95%</t>
  </si>
  <si>
    <t>Description and Definitions of the KPIs</t>
  </si>
  <si>
    <t>ADC Ref</t>
  </si>
  <si>
    <t>Frequency</t>
  </si>
  <si>
    <t>Assesses</t>
  </si>
  <si>
    <t>B02/(A03+B02)</t>
  </si>
  <si>
    <t>NHS 111 Call Receiving Organisation</t>
  </si>
  <si>
    <t>Rationale</t>
  </si>
  <si>
    <t>Abandoned calls represent an unquantifiable clinical risk since, by definition, the needs of the caller are not established.</t>
  </si>
  <si>
    <t>Numerator</t>
  </si>
  <si>
    <t>Denominator</t>
  </si>
  <si>
    <t>Source</t>
  </si>
  <si>
    <t>The length of time before a call is answered is an important contributor to the overall patient experience. Prolonged delays in call answer time result in increasing rates of calls abandoned which generates clinical risk.</t>
  </si>
  <si>
    <t>Data Item</t>
  </si>
  <si>
    <t>D01/C01</t>
  </si>
  <si>
    <t>System</t>
  </si>
  <si>
    <t>Standards</t>
  </si>
  <si>
    <t>Proportion of calls assessed by a clinician in agreed timeframe</t>
  </si>
  <si>
    <t>Patients should be assessed within a reasonable time, therefore, time to call back (where this is required) should be monitored.</t>
  </si>
  <si>
    <t>Activity needs to assure the appropriateness of ambulance dispositions.</t>
  </si>
  <si>
    <t>Activity needs to assure the appropriateness of ETC dispositions.</t>
  </si>
  <si>
    <t>F03/F01</t>
  </si>
  <si>
    <t>IUC effectiveness is dependent on commissioning of adequate urgent care services and their inclusion in the Directory of Service (DoS) so that patient choice is respected.</t>
  </si>
  <si>
    <t>Number of calls initially given a category 3 or 4 ambulance disposition that are validated within 30 minutes</t>
  </si>
  <si>
    <t>Calls where the caller is allocated the first service type offered by DoS</t>
  </si>
  <si>
    <t>-----------</t>
  </si>
  <si>
    <t>E27 / E26</t>
  </si>
  <si>
    <t>F03 / F01</t>
  </si>
  <si>
    <t>*</t>
  </si>
  <si>
    <t>Y63</t>
  </si>
  <si>
    <t>North East and Yorkshire</t>
  </si>
  <si>
    <t>Y62</t>
  </si>
  <si>
    <t>North West</t>
  </si>
  <si>
    <t>Y60</t>
  </si>
  <si>
    <t>Midlands</t>
  </si>
  <si>
    <t>Y61</t>
  </si>
  <si>
    <t>East of England</t>
  </si>
  <si>
    <t>Y56</t>
  </si>
  <si>
    <t>London</t>
  </si>
  <si>
    <t>Y59</t>
  </si>
  <si>
    <t>South East</t>
  </si>
  <si>
    <t>Y58</t>
  </si>
  <si>
    <t>South West</t>
  </si>
  <si>
    <t>0DE</t>
  </si>
  <si>
    <t>NBP</t>
  </si>
  <si>
    <t>BRISDOC</t>
  </si>
  <si>
    <t>NQW</t>
  </si>
  <si>
    <t>RDY</t>
  </si>
  <si>
    <t>DHC</t>
  </si>
  <si>
    <t>NNJ</t>
  </si>
  <si>
    <t>DHU</t>
  </si>
  <si>
    <t>Y00415</t>
  </si>
  <si>
    <t>HUC</t>
  </si>
  <si>
    <t>NVE</t>
  </si>
  <si>
    <t>IC24</t>
  </si>
  <si>
    <t>R1F</t>
  </si>
  <si>
    <t>IOW</t>
  </si>
  <si>
    <t>RRU</t>
  </si>
  <si>
    <t>LAS</t>
  </si>
  <si>
    <t>NKB</t>
  </si>
  <si>
    <t>LCW</t>
  </si>
  <si>
    <t>8J296</t>
  </si>
  <si>
    <t>Medvivo</t>
  </si>
  <si>
    <t>00R</t>
  </si>
  <si>
    <t>0CX</t>
  </si>
  <si>
    <t>RX6</t>
  </si>
  <si>
    <t>NEAS</t>
  </si>
  <si>
    <t>0AR</t>
  </si>
  <si>
    <t>NECS</t>
  </si>
  <si>
    <t>52R</t>
  </si>
  <si>
    <t>Notts CCG</t>
  </si>
  <si>
    <t>NTP</t>
  </si>
  <si>
    <t>PPG</t>
  </si>
  <si>
    <t>RYE</t>
  </si>
  <si>
    <t>SCAS</t>
  </si>
  <si>
    <t>RYD</t>
  </si>
  <si>
    <t>SECAmb</t>
  </si>
  <si>
    <t>NLO</t>
  </si>
  <si>
    <t>Vocare</t>
  </si>
  <si>
    <t>RYA</t>
  </si>
  <si>
    <t>WMAS</t>
  </si>
  <si>
    <t>111AA1</t>
  </si>
  <si>
    <t>North East</t>
  </si>
  <si>
    <t>111AI7</t>
  </si>
  <si>
    <t>Yorkshire and Humber (NECS)</t>
  </si>
  <si>
    <t>111AJ3</t>
  </si>
  <si>
    <t>North West including Blackpool (ML CSU)</t>
  </si>
  <si>
    <t>111AC5</t>
  </si>
  <si>
    <t>Cambridgeshire and Peterborough</t>
  </si>
  <si>
    <t>111AG7</t>
  </si>
  <si>
    <t>Luton and Bedfordshire</t>
  </si>
  <si>
    <t>111AH4</t>
  </si>
  <si>
    <t>Mid and South Essex</t>
  </si>
  <si>
    <t>111AC7</t>
  </si>
  <si>
    <t>Milton Keynes</t>
  </si>
  <si>
    <t>111AG8</t>
  </si>
  <si>
    <t>Norfolk including Great Yarmouth and Waveney</t>
  </si>
  <si>
    <t>111AH7</t>
  </si>
  <si>
    <t>North East Essex &amp; Suffolk</t>
  </si>
  <si>
    <t>111AH5</t>
  </si>
  <si>
    <t>North East London</t>
  </si>
  <si>
    <t>111AJ1</t>
  </si>
  <si>
    <t>North West London</t>
  </si>
  <si>
    <t>111AD7</t>
  </si>
  <si>
    <t>South East London</t>
  </si>
  <si>
    <t>South West London</t>
  </si>
  <si>
    <t>111AH9</t>
  </si>
  <si>
    <t>Hampshire and Surrey Heath</t>
  </si>
  <si>
    <t>111AA6</t>
  </si>
  <si>
    <t>Isle of Wight</t>
  </si>
  <si>
    <t>111AI9</t>
  </si>
  <si>
    <t>Kent, Medway &amp; Sussex</t>
  </si>
  <si>
    <t>111AI2</t>
  </si>
  <si>
    <t>Surrey Heartlands</t>
  </si>
  <si>
    <t>111AG9</t>
  </si>
  <si>
    <t>Thames Valley</t>
  </si>
  <si>
    <t>111AI5</t>
  </si>
  <si>
    <t>Bristol, North Somerset &amp; South Gloucestershire (BRISDOC)</t>
  </si>
  <si>
    <t>111AI4</t>
  </si>
  <si>
    <t>Dorset (DHC)</t>
  </si>
  <si>
    <t>D2P2L</t>
  </si>
  <si>
    <t>111AK9</t>
  </si>
  <si>
    <t>South West London (PPG)</t>
  </si>
  <si>
    <t>Data Extract Name</t>
  </si>
  <si>
    <t>Contract Area
Ref Codes</t>
  </si>
  <si>
    <t>Contract Area Name</t>
  </si>
  <si>
    <t>Region Code</t>
  </si>
  <si>
    <t>BRISDOC Healthcare Services Ltd</t>
  </si>
  <si>
    <t>DDOC</t>
  </si>
  <si>
    <t>DHU HealthCare CIC</t>
  </si>
  <si>
    <t>Dorset HealthCare</t>
  </si>
  <si>
    <t>Integrated Care 24 Ltd</t>
  </si>
  <si>
    <t>Mid &amp; South Essex</t>
  </si>
  <si>
    <t>Isle of Wight NHS Trust</t>
  </si>
  <si>
    <t>London Ambulance Service NHS Trust</t>
  </si>
  <si>
    <t>Medvivo Group</t>
  </si>
  <si>
    <t>Midlands and Lancashire Commissioning Support Unit (Blackpool)</t>
  </si>
  <si>
    <t>ML CSU</t>
  </si>
  <si>
    <t xml:space="preserve">NHS North Of England Commissioning Support Unit </t>
  </si>
  <si>
    <t>North East And Yorkshire</t>
  </si>
  <si>
    <t>North East Ambulance Service NHS Foundation Trust</t>
  </si>
  <si>
    <t>Practice Plus Group</t>
  </si>
  <si>
    <t>South Central Ambulance Service NHS Foundation Trust</t>
  </si>
  <si>
    <t>South East Coast Ambulance Service NHS Foundation Trust</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</si>
  <si>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</si>
  <si>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</si>
  <si>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</si>
  <si>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</si>
  <si>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</si>
  <si>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</si>
  <si>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</si>
  <si>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84H</t>
  </si>
  <si>
    <t>North East Ambulance Service</t>
  </si>
  <si>
    <t>QHM</t>
  </si>
  <si>
    <t>13T</t>
  </si>
  <si>
    <t>99C</t>
  </si>
  <si>
    <t>00L</t>
  </si>
  <si>
    <t>00N</t>
  </si>
  <si>
    <t>00P</t>
  </si>
  <si>
    <t>16C</t>
  </si>
  <si>
    <t>D9Y0V</t>
  </si>
  <si>
    <t>QRL</t>
  </si>
  <si>
    <t>South Central Ambulance Service</t>
  </si>
  <si>
    <t>06K</t>
  </si>
  <si>
    <t>QM7</t>
  </si>
  <si>
    <t>06N</t>
  </si>
  <si>
    <t>06H</t>
  </si>
  <si>
    <t>QUE</t>
  </si>
  <si>
    <t>78H</t>
  </si>
  <si>
    <t>QPM</t>
  </si>
  <si>
    <t>M1J4Y</t>
  </si>
  <si>
    <t>QHG</t>
  </si>
  <si>
    <t>93C</t>
  </si>
  <si>
    <t>QMJ</t>
  </si>
  <si>
    <t>72Q</t>
  </si>
  <si>
    <t>London Ambulance Service</t>
  </si>
  <si>
    <t>QKK</t>
  </si>
  <si>
    <t>11N</t>
  </si>
  <si>
    <t>QT6</t>
  </si>
  <si>
    <t>04Y</t>
  </si>
  <si>
    <t>QNC</t>
  </si>
  <si>
    <t>05D</t>
  </si>
  <si>
    <t>05G</t>
  </si>
  <si>
    <t>05Q</t>
  </si>
  <si>
    <t>05V</t>
  </si>
  <si>
    <t>05W</t>
  </si>
  <si>
    <t>26A</t>
  </si>
  <si>
    <t>Integrated Care 24</t>
  </si>
  <si>
    <t>QMM</t>
  </si>
  <si>
    <t>15A</t>
  </si>
  <si>
    <t>QU9</t>
  </si>
  <si>
    <t>14Y</t>
  </si>
  <si>
    <t>D4U1Y</t>
  </si>
  <si>
    <t>QNQ</t>
  </si>
  <si>
    <t>10Q</t>
  </si>
  <si>
    <t>11M</t>
  </si>
  <si>
    <t>QR1</t>
  </si>
  <si>
    <t>99E</t>
  </si>
  <si>
    <t>QH8</t>
  </si>
  <si>
    <t>99F</t>
  </si>
  <si>
    <t>06Q</t>
  </si>
  <si>
    <t>99G</t>
  </si>
  <si>
    <t>07G</t>
  </si>
  <si>
    <t>A3A8R</t>
  </si>
  <si>
    <t>QMF</t>
  </si>
  <si>
    <t>06L</t>
  </si>
  <si>
    <t>North East Essex and Suffolk</t>
  </si>
  <si>
    <t>QJG</t>
  </si>
  <si>
    <t>06T</t>
  </si>
  <si>
    <t>07K</t>
  </si>
  <si>
    <t>11X</t>
  </si>
  <si>
    <t>QSL</t>
  </si>
  <si>
    <t>10R</t>
  </si>
  <si>
    <t>36L</t>
  </si>
  <si>
    <t>QWE</t>
  </si>
  <si>
    <t>92A</t>
  </si>
  <si>
    <t>QXU</t>
  </si>
  <si>
    <t>07H</t>
  </si>
  <si>
    <t>11J</t>
  </si>
  <si>
    <t>Dorset HeathCare</t>
  </si>
  <si>
    <t>QVV</t>
  </si>
  <si>
    <t>15C</t>
  </si>
  <si>
    <t>Bristol, North Somerset &amp; South Gloucestershire</t>
  </si>
  <si>
    <t>BrisDoc</t>
  </si>
  <si>
    <t>QUY</t>
  </si>
  <si>
    <t>15N</t>
  </si>
  <si>
    <t>QJK</t>
  </si>
  <si>
    <t>02P</t>
  </si>
  <si>
    <t>Yorkshire Ambulance Service</t>
  </si>
  <si>
    <t>YAS</t>
  </si>
  <si>
    <t>NHS North Of England Commissioning Support Unit</t>
  </si>
  <si>
    <t>QF7</t>
  </si>
  <si>
    <t>02Q</t>
  </si>
  <si>
    <t>36J</t>
  </si>
  <si>
    <t>QWO</t>
  </si>
  <si>
    <t>02T</t>
  </si>
  <si>
    <t>02X</t>
  </si>
  <si>
    <t>02Y</t>
  </si>
  <si>
    <t>QOQ</t>
  </si>
  <si>
    <t>03F</t>
  </si>
  <si>
    <t>X2C4Y</t>
  </si>
  <si>
    <t>15F</t>
  </si>
  <si>
    <t>03H</t>
  </si>
  <si>
    <t>03K</t>
  </si>
  <si>
    <t>42D</t>
  </si>
  <si>
    <t>03L</t>
  </si>
  <si>
    <t>03N</t>
  </si>
  <si>
    <t>03Q</t>
  </si>
  <si>
    <t>03R</t>
  </si>
  <si>
    <t>15E</t>
  </si>
  <si>
    <t>QHL</t>
  </si>
  <si>
    <t>QUA</t>
  </si>
  <si>
    <t>B2M3M</t>
  </si>
  <si>
    <t>QWU</t>
  </si>
  <si>
    <t>18C</t>
  </si>
  <si>
    <t>QGH</t>
  </si>
  <si>
    <t>M2L0M</t>
  </si>
  <si>
    <t>QOC</t>
  </si>
  <si>
    <t>09D</t>
  </si>
  <si>
    <t>South East Coast Ambulance Service</t>
  </si>
  <si>
    <t>QNX</t>
  </si>
  <si>
    <t>97R</t>
  </si>
  <si>
    <t>91Q</t>
  </si>
  <si>
    <t>QKS</t>
  </si>
  <si>
    <t>70F</t>
  </si>
  <si>
    <t>W2U3Z</t>
  </si>
  <si>
    <t>QRV</t>
  </si>
  <si>
    <t>92G</t>
  </si>
  <si>
    <t>QOX</t>
  </si>
  <si>
    <t>00Q</t>
  </si>
  <si>
    <t>North West Ambulance Service</t>
  </si>
  <si>
    <t>NWAS</t>
  </si>
  <si>
    <t>NHS Midlands and Lancashire CSU</t>
  </si>
  <si>
    <t>Mid &amp; Lancs CSU</t>
  </si>
  <si>
    <t>QE1</t>
  </si>
  <si>
    <t>00T</t>
  </si>
  <si>
    <t>QOP</t>
  </si>
  <si>
    <t>00V</t>
  </si>
  <si>
    <t>27D</t>
  </si>
  <si>
    <t>QYG</t>
  </si>
  <si>
    <t>00X</t>
  </si>
  <si>
    <t>01A</t>
  </si>
  <si>
    <t>02M</t>
  </si>
  <si>
    <t>01E</t>
  </si>
  <si>
    <t>01F</t>
  </si>
  <si>
    <t>01D</t>
  </si>
  <si>
    <t>01J</t>
  </si>
  <si>
    <t>99A</t>
  </si>
  <si>
    <t>14L</t>
  </si>
  <si>
    <t>01K</t>
  </si>
  <si>
    <t>01H</t>
  </si>
  <si>
    <t>00Y</t>
  </si>
  <si>
    <t>01G</t>
  </si>
  <si>
    <t>01T</t>
  </si>
  <si>
    <t>01V</t>
  </si>
  <si>
    <t>01X</t>
  </si>
  <si>
    <t>01W</t>
  </si>
  <si>
    <t>01Y</t>
  </si>
  <si>
    <t>02A</t>
  </si>
  <si>
    <t>02E</t>
  </si>
  <si>
    <t>02G</t>
  </si>
  <si>
    <t>02H</t>
  </si>
  <si>
    <t>12F</t>
  </si>
  <si>
    <t>QT1</t>
  </si>
  <si>
    <t>71E</t>
  </si>
  <si>
    <t>QJM</t>
  </si>
  <si>
    <t>03W</t>
  </si>
  <si>
    <t>QK1</t>
  </si>
  <si>
    <t>04C</t>
  </si>
  <si>
    <t>04V</t>
  </si>
  <si>
    <t>15M</t>
  </si>
  <si>
    <t>QJ2</t>
  </si>
  <si>
    <t>Validation 1</t>
  </si>
  <si>
    <t>Code/Name concat</t>
  </si>
  <si>
    <t>Validation 3</t>
  </si>
  <si>
    <t>Data Date</t>
  </si>
  <si>
    <t>Publ Date</t>
  </si>
  <si>
    <t>Code</t>
  </si>
  <si>
    <t>Area name</t>
  </si>
  <si>
    <t>RegionCode</t>
  </si>
  <si>
    <t>ProviderCode</t>
  </si>
  <si>
    <t>National</t>
  </si>
  <si>
    <t>ARDEN GEM</t>
  </si>
  <si>
    <t>Total time to call answer</t>
  </si>
  <si>
    <t>99th centile call answer time</t>
  </si>
  <si>
    <t>Total time of abandoned calls</t>
  </si>
  <si>
    <t>Total call back waiting time</t>
  </si>
  <si>
    <t>Area</t>
  </si>
  <si>
    <t>Number of calls initially given a category 3 or 4 ambulance disposition that are validated in over 30 and less than 60 minutes</t>
  </si>
  <si>
    <t>Total wait time to category 3 or 4 ambulance validation</t>
  </si>
  <si>
    <t>Date_deriv</t>
  </si>
  <si>
    <t>REPORTING_PERIOD</t>
  </si>
  <si>
    <t>ORG_CODE</t>
  </si>
  <si>
    <t>ORG_NAME</t>
  </si>
  <si>
    <t>CONTRACT_CODE</t>
  </si>
  <si>
    <t>CONTRACT_NAME</t>
  </si>
  <si>
    <t>ITEM_NUMBER</t>
  </si>
  <si>
    <t>VALUE</t>
  </si>
  <si>
    <t>Region  Code</t>
  </si>
  <si>
    <t>Region Name</t>
  </si>
  <si>
    <t>VALUE_for_KPI</t>
  </si>
  <si>
    <t>Raw data derived</t>
  </si>
  <si>
    <t>Date period derived from raw data</t>
  </si>
  <si>
    <t>Geography code/name derived from ref/contract areas tab (lookup to Contract Code)</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</si>
  <si>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</si>
  <si>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</si>
  <si>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</si>
  <si>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</si>
  <si>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</si>
  <si>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</si>
  <si>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</si>
  <si>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</si>
  <si>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</si>
  <si>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</si>
  <si>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</si>
  <si>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</si>
  <si>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</si>
  <si>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</si>
  <si>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</si>
  <si>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</si>
  <si>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</si>
  <si>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</si>
  <si>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</si>
  <si>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</si>
  <si>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DHU Healthcare</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</si>
  <si>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</si>
  <si>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</si>
  <si>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</si>
  <si>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</si>
  <si>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</si>
  <si>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</si>
  <si>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</si>
  <si>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</si>
  <si>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</si>
  <si>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</si>
  <si>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</si>
  <si>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</si>
  <si>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</si>
  <si>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</si>
  <si>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</si>
  <si>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</si>
  <si>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</si>
  <si>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</si>
  <si>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</si>
  <si>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</si>
  <si>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</si>
  <si>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</si>
  <si>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</si>
  <si>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</si>
  <si>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</si>
  <si>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</si>
  <si>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</si>
  <si>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</si>
  <si>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</si>
  <si>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</si>
  <si>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</si>
  <si>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</si>
  <si>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</si>
  <si>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</si>
  <si>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</si>
  <si>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</si>
  <si>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</si>
  <si>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</si>
  <si>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</si>
  <si>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</si>
  <si>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</si>
  <si>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</si>
  <si>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</si>
  <si>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</si>
  <si>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</si>
  <si>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</si>
  <si>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</si>
  <si>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</si>
  <si>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</si>
  <si>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</si>
  <si>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</si>
  <si>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</si>
  <si>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</si>
  <si>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</si>
  <si>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</si>
  <si>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</si>
  <si>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</si>
  <si>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</si>
  <si>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</si>
  <si>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</si>
  <si>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</si>
  <si>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</si>
  <si>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</si>
  <si>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</si>
  <si>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</si>
  <si>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</si>
  <si>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</si>
  <si>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</si>
  <si>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</si>
  <si>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</si>
  <si>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</si>
  <si>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</si>
  <si>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</si>
  <si>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</si>
  <si>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</si>
  <si>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</si>
  <si>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</si>
  <si>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</si>
  <si>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</si>
  <si>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</si>
  <si>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</si>
  <si>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</si>
  <si>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</si>
  <si>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</si>
  <si>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</si>
  <si>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</si>
  <si>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</si>
  <si>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</si>
  <si>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</si>
  <si>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</si>
  <si>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</si>
  <si>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</si>
  <si>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</si>
  <si>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</si>
  <si>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</si>
  <si>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</si>
  <si>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</si>
  <si>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</si>
  <si>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</si>
  <si>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</si>
  <si>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</si>
  <si>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</si>
  <si>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</si>
  <si>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</si>
  <si>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</si>
  <si>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</si>
  <si>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</si>
  <si>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</si>
  <si>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</si>
  <si>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</si>
  <si>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</si>
  <si>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</si>
  <si>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</si>
  <si>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</si>
  <si>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</si>
  <si>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</si>
  <si>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</si>
  <si>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</si>
  <si>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</si>
  <si>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</si>
  <si>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</si>
  <si>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</si>
  <si>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</si>
  <si>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</si>
  <si>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</si>
  <si>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</si>
  <si>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</si>
  <si>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</si>
  <si>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</si>
  <si>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</si>
  <si>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Average speed to call answer</t>
  </si>
  <si>
    <t>West Midlands ICB</t>
  </si>
  <si>
    <t>Devon (PPG)</t>
  </si>
  <si>
    <t>111AL2</t>
  </si>
  <si>
    <r>
      <rPr>
        <vertAlign val="superscript"/>
        <sz val="9"/>
        <rFont val="Arial"/>
        <family val="2"/>
      </rPr>
      <t xml:space="preserve">1 </t>
    </r>
    <r>
      <rPr>
        <sz val="9"/>
        <rFont val="Arial"/>
        <family val="2"/>
      </rPr>
      <t>Adjusted data - Contract areas are removed from the calculation where provider did not provide either a numerator or denominator. Any that are 'excluded' will be indicated by a greyed out cell.</t>
    </r>
  </si>
  <si>
    <t>111AL3</t>
  </si>
  <si>
    <t>Cornwall (HUC)</t>
  </si>
  <si>
    <t>Y99</t>
  </si>
  <si>
    <t>111 National Support</t>
  </si>
  <si>
    <t>111AL5</t>
  </si>
  <si>
    <t>Somerset (HUC)</t>
  </si>
  <si>
    <t>H20</t>
  </si>
  <si>
    <t>H19</t>
  </si>
  <si>
    <t>H22</t>
  </si>
  <si>
    <t>H21</t>
  </si>
  <si>
    <t>Number of NHS 111 Online contacts where person was offered and accepted a call back and needed to speak to a clinician or Clinical Advisor within 20 minutes (immediately), who received a call back within 20 minutes</t>
  </si>
  <si>
    <t>Number of NHS 111 Online contacts where person was offered and accepted a call back and needed to speak to a clinician or Clinical Advisor within 20 minutes (immediately)</t>
  </si>
  <si>
    <t>Number of NHS 111 Online contacts where person was offered and accepted a call back and needed to speak to a clinician or Clinical Advisor within a timeframe over 20 minutes, received a call back within the specified timeframe</t>
  </si>
  <si>
    <t>Number of NHS 111 Online contacts where person was offered and accepted a call back and needed to speak to a clinician or Clinical Advisor within a timeframe over 20 minutes</t>
  </si>
  <si>
    <t>Number of calls initially given an ETC disposition that receive remote clinical intervention</t>
  </si>
  <si>
    <t>Number of calls where the caller was booked into an IUC Treatment Service</t>
  </si>
  <si>
    <t>DoS selections – IUC Treatment Service</t>
  </si>
  <si>
    <t>111AL6</t>
  </si>
  <si>
    <t>BaNES, Swindon &amp; Wiltshire (Medvivo-PPG)</t>
  </si>
  <si>
    <t xml:space="preserve">Number of calls initially given a category 3 or 4 ambulance disposition that  receive remote clinical intervention </t>
  </si>
  <si>
    <t xml:space="preserve">Number of calls initially given a category 3 or 4 ambulance disposition that are given a cat 1 or 2 ambulance setting disposition after receiving remote clinical intervention </t>
  </si>
  <si>
    <t>Total wait time to ETC remote clinical intervention  (seconds)</t>
  </si>
  <si>
    <t>Total wait time to category 3 or 4 ambulance remote clinical intervention (seconds)</t>
  </si>
  <si>
    <t>Number of patients requiring a face to face consultation in an IUC Treatment Service</t>
  </si>
  <si>
    <t>Number of patients receiving a face to face consultation in an IUC Treatment Service within the timeframe agreed</t>
  </si>
  <si>
    <t>Number of NHS 111 Online contacts that resulted in patient requiring a face to face consultation in an IUC Treatment Service</t>
  </si>
  <si>
    <t>Number of NHS 111 Online contacts that resulted in patient requiring a face to face consultation in an IUC Treatment Service, who received a face to face consultation in an IUC Treatment Service in the timeframe agreed</t>
  </si>
  <si>
    <t>Number of NHS 111 Online contacts initially given an ETC disposition that receive remote clinical intervention</t>
  </si>
  <si>
    <t xml:space="preserve">Number of NHS 111 Online contacts where person was offered and accepted a call back and needed to speak to a clinician or Clinical Advisor within a timeframe over 20 minutes </t>
  </si>
  <si>
    <t>Number of NHS 111 Online contacts where person was offered and accepted a call back and needed to speak to a clinician or Clinical Advisor within a timeframe over 20 minutes, who received a call back within the specified timeframe</t>
  </si>
  <si>
    <t>Number of calls initially given a category 3 or 4 ambulance disposition that receive remote clinical intervention</t>
  </si>
  <si>
    <t>Number of calls initially given a category 3 or 4 ambulance disposition that are given a cat 1 or 2 ambulance setting disposition after receiving remote clinical intervention</t>
  </si>
  <si>
    <t>Total wait time to ETC remote clinical intervention (seconds)</t>
  </si>
  <si>
    <t xml:space="preserve">Calls assessed by a clinician or Clinical Advisor </t>
  </si>
  <si>
    <t>Number of calls assessed by a clinician or Clinical Advisor that were warm transferred</t>
  </si>
  <si>
    <t xml:space="preserve">Number of ambulance dispositions </t>
  </si>
  <si>
    <t>Number of callers recommended to attend Same Day Emergency Care (SDEC)</t>
  </si>
  <si>
    <t>Number of callers recommended repeat prescription medication</t>
  </si>
  <si>
    <t>Number of calls initially given a category 3 or 4 ambulance disposition</t>
  </si>
  <si>
    <t>Number of calls initially given a category 3 or 4 ambulance disposition that are validated</t>
  </si>
  <si>
    <t>Total wait time to ETC validation</t>
  </si>
  <si>
    <t>Number of calls where caller given any other appointment</t>
  </si>
  <si>
    <t xml:space="preserve">Number of NHS 111 Online contacts where person was offered and accepted a call back and needed to speak to a clinician or Clinical Advisor within 20 minutes (immediately) </t>
  </si>
  <si>
    <t>Validation 2 (23/24)</t>
  </si>
  <si>
    <t>E20 / E19</t>
  </si>
  <si>
    <r>
      <t>Number of calls initially given a category 3 or 4 ambulance disposition that receive remote clinical intervention within 30 minutes</t>
    </r>
    <r>
      <rPr>
        <vertAlign val="superscript"/>
        <sz val="9"/>
        <rFont val="Arial"/>
        <family val="2"/>
      </rPr>
      <t>1</t>
    </r>
  </si>
  <si>
    <r>
      <t>Number of calls initially given a category 3 or 4 ambulance disposition that receive remote clinical intervention in over 30 and less than 60 minutes</t>
    </r>
    <r>
      <rPr>
        <vertAlign val="superscript"/>
        <sz val="9"/>
        <rFont val="Arial"/>
        <family val="2"/>
      </rPr>
      <t>1</t>
    </r>
  </si>
  <si>
    <t>Note</t>
  </si>
  <si>
    <t>111 Telephony Service Provider</t>
  </si>
  <si>
    <t>IUCADC Lead Data Provider</t>
  </si>
  <si>
    <t>Yorkshire Ambulance Service NHS Foundation Trust</t>
  </si>
  <si>
    <t>North West Ambulance Service NHS Foundation Trust</t>
  </si>
  <si>
    <t>Proportion of call backs assessed by a clinician in agreed timeframe</t>
  </si>
  <si>
    <t>Proportion of calls initially given a category 3 or 4 ambulance disposition that receive remote clinical intervention</t>
  </si>
  <si>
    <t>E20/E19</t>
  </si>
  <si>
    <t>NHS LANCASHIRE AND SOUTH CUMBRIA ICB - 01K</t>
  </si>
  <si>
    <t>NHS SUSSEX ICB - 09D</t>
  </si>
  <si>
    <t>NHS England, 111 Operational Insights Team</t>
  </si>
  <si>
    <t>7 &amp; 8 Wellington Place, Leeds, LS1 4AP</t>
  </si>
  <si>
    <t>111AL7</t>
  </si>
  <si>
    <t>Midlands and Lancashire Commissioning Support Unit (Stoke)</t>
  </si>
  <si>
    <t>ML CSU (Stoke)</t>
  </si>
  <si>
    <t>Supplier</t>
  </si>
  <si>
    <t>ML CSU Stoke</t>
  </si>
  <si>
    <t>Status</t>
  </si>
  <si>
    <t>regulation@statistics.gov.uk</t>
  </si>
  <si>
    <t>or via the OSR website.</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</si>
  <si>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</si>
  <si>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r>
      <t xml:space="preserve">  Integrated Urgent Care Aggregate Data Collection: Key Facts for England </t>
    </r>
    <r>
      <rPr>
        <b/>
        <vertAlign val="superscript"/>
        <sz val="10"/>
        <color theme="0"/>
        <rFont val="Arial"/>
        <family val="2"/>
      </rPr>
      <t>1</t>
    </r>
  </si>
  <si>
    <t xml:space="preserve">  Integrated Urgent Care Aggregate Data Collection: Month Selector</t>
  </si>
  <si>
    <t xml:space="preserve">  Integrated Urgent Care Aggregate Data Collection: Geography Selector</t>
  </si>
  <si>
    <r>
      <t xml:space="preserve">  Integrated Urgent Care Aggregate Data Collection KPIs: Month Selector </t>
    </r>
    <r>
      <rPr>
        <b/>
        <vertAlign val="superscript"/>
        <sz val="10"/>
        <color theme="0"/>
        <rFont val="Arial"/>
        <family val="2"/>
      </rPr>
      <t>1</t>
    </r>
  </si>
  <si>
    <r>
      <t xml:space="preserve">  Integrated Urgent Care Aggregate Data Collection KPIs: Geography Selector</t>
    </r>
    <r>
      <rPr>
        <b/>
        <sz val="10"/>
        <color theme="1"/>
        <rFont val="Arial"/>
        <family val="2"/>
      </rPr>
      <t xml:space="preserve"> </t>
    </r>
    <r>
      <rPr>
        <b/>
        <vertAlign val="superscript"/>
        <sz val="10"/>
        <color theme="0"/>
        <rFont val="Arial"/>
        <family val="2"/>
      </rPr>
      <t>1</t>
    </r>
  </si>
  <si>
    <t xml:space="preserve">  NHS 111 Reporting Contract Areas with associated 111 Telephony Service Providers &amp; IUCADC Lead Data Suppliers</t>
  </si>
  <si>
    <t>Integrated Care Boards (ICBs): NHS 111 / IUC ADC Contract Areas and associated Telephony Service Providers / Lead Data Suppliers</t>
  </si>
  <si>
    <t xml:space="preserve">  Key Peformance Indicators</t>
  </si>
  <si>
    <t xml:space="preserve">                              </t>
  </si>
  <si>
    <r>
      <rPr>
        <vertAlign val="superscript"/>
        <sz val="9"/>
        <rFont val="Arial"/>
        <family val="2"/>
      </rPr>
      <t>1</t>
    </r>
    <r>
      <rPr>
        <sz val="9"/>
        <rFont val="Arial"/>
        <family val="2"/>
      </rPr>
      <t xml:space="preserve"> Number of calls where caller given a booked time slot with a Type 1 or 2 ED</t>
    </r>
  </si>
  <si>
    <t>Footnotes:</t>
  </si>
  <si>
    <t>111AL9</t>
  </si>
  <si>
    <t>North Central London (LAS)</t>
  </si>
  <si>
    <t>111AM1</t>
  </si>
  <si>
    <t>West Essex &amp; Hertfordshire</t>
  </si>
  <si>
    <t>West Essex &amp; Hertofrdhsire</t>
  </si>
  <si>
    <t>RTQ44</t>
  </si>
  <si>
    <t>111AL8</t>
  </si>
  <si>
    <t>Gloucestershire (ICB/IC24)</t>
  </si>
  <si>
    <t>Gloucestershire NHS Trust</t>
  </si>
  <si>
    <t>Definitions changed from April 2025 ; refer to the guidance specification document</t>
  </si>
  <si>
    <t>Definition changed from April 2025</t>
  </si>
  <si>
    <t>E32</t>
  </si>
  <si>
    <t>E33</t>
  </si>
  <si>
    <t>Number of callers recommended to speak to / contact primary care services – bookable dispositions</t>
  </si>
  <si>
    <t>Number of callers recommended to speak to / contact primary care services – unbookable dispositions</t>
  </si>
  <si>
    <t>New April 2025</t>
  </si>
  <si>
    <t>2025/26</t>
  </si>
  <si>
    <t>111AA1 - North East</t>
  </si>
  <si>
    <t>111AI7 - Yorkshire and Humber (NECS)</t>
  </si>
  <si>
    <t>111AJ3 - North West including Blackpool (ML CSU)</t>
  </si>
  <si>
    <t>111AL7 - Midlands</t>
  </si>
  <si>
    <t>111AC5 - Cambridgeshire and Peterborough</t>
  </si>
  <si>
    <t>111AG7 - Luton and Bedfordshire</t>
  </si>
  <si>
    <t>111AH4 - Mid and South Essex</t>
  </si>
  <si>
    <t>111AC7 - Milton Keynes</t>
  </si>
  <si>
    <t>111AG8 - Norfolk including Great Yarmouth and Waveney</t>
  </si>
  <si>
    <t>111AH7 - North East Essex &amp; Suffolk</t>
  </si>
  <si>
    <t>111AM1 - West Essex &amp; Hertfordshire</t>
  </si>
  <si>
    <t>111AL9 - North Central London (LAS)</t>
  </si>
  <si>
    <t>111AH5 - North East London</t>
  </si>
  <si>
    <t>111AJ1 - North West London</t>
  </si>
  <si>
    <t>111AD7 - South East London</t>
  </si>
  <si>
    <t>111AK9 - South West London (PPG)</t>
  </si>
  <si>
    <t>111AH9 - Hampshire and Surrey Heath</t>
  </si>
  <si>
    <t>111AA6 - Isle of Wight</t>
  </si>
  <si>
    <t>111AI9 - Kent, Medway &amp; Sussex</t>
  </si>
  <si>
    <t>111AI2 - Surrey Heartlands</t>
  </si>
  <si>
    <t>111AG9 - Thames Valley</t>
  </si>
  <si>
    <t>111AL6 - BaNES, Swindon &amp; Wiltshire (Medvivo-PPG)</t>
  </si>
  <si>
    <t>111AI5 - Bristol, North Somerset &amp; South Gloucestershire (BRISDOC)</t>
  </si>
  <si>
    <t>111AL3 - Cornwall (HUC)</t>
  </si>
  <si>
    <t>111AL2 - Devon (PPG)</t>
  </si>
  <si>
    <t>111AI4 - Dorset (DHC)</t>
  </si>
  <si>
    <t>111AL8 - Gloucestershire (ICB/IC24)</t>
  </si>
  <si>
    <t>111AL5 - Somerset (HUC)</t>
  </si>
  <si>
    <t>New Apr'25</t>
  </si>
  <si>
    <t>New definition;
see specification</t>
  </si>
  <si>
    <t>2026/27</t>
  </si>
  <si>
    <t>england.999iucdata@nhs.net</t>
  </si>
  <si>
    <t>≥90%</t>
  </si>
  <si>
    <t>Proportion of calls initially given a category 3 or 4 ambulance disposition that receive
remote clinical intervention</t>
  </si>
  <si>
    <t>Proportion of calls initially given an ETC disposition OR category 3 or 4 ambulance disposition
that receive remote clinical intervention</t>
  </si>
  <si>
    <t>B02 Number of calls abandoned.</t>
  </si>
  <si>
    <t>A03 Number of calls answered + B02 Number of calls abandoned.</t>
  </si>
  <si>
    <t>Management Information System.</t>
  </si>
  <si>
    <t>B06 Total time to call answer.</t>
  </si>
  <si>
    <t>A03 Number of answered calls.</t>
  </si>
  <si>
    <t>B07 95th centile call answer time.</t>
  </si>
  <si>
    <t>(D14+H20+D23+H22) /
(D13+H19+D22+H21)</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</si>
  <si>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</si>
  <si>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</si>
  <si>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</si>
  <si>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</si>
  <si>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</si>
  <si>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</si>
  <si>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</si>
  <si>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</si>
  <si>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</si>
  <si>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 Calls where the caller is allocated the first service type offered by DoS.</t>
  </si>
  <si>
    <t>F01 Calls where the Directory of Services is opened.</t>
  </si>
  <si>
    <t>KPI Summary 2025-26  (please also refer to the new specification guidance)</t>
  </si>
  <si>
    <t>KPI 5 - Proportion of calls initially given a category 3 or 4 ambulance disposition that receive remote clinical intervention</t>
  </si>
  <si>
    <t>KPI 3 - 95th centile call answer time</t>
  </si>
  <si>
    <t>KPI 2 - Average speed to answer calls</t>
  </si>
  <si>
    <t>KPI 1 - Proportion of calls abandoned</t>
  </si>
  <si>
    <t>KPI 7 - Proportion of callers allocated the first service type offered by Directory of Services</t>
  </si>
  <si>
    <t>KPI 6 - Proportion of calls initially given an ETC disposition OR category 3 or 4 ambulance disposition that receive remote clinical intervention</t>
  </si>
  <si>
    <t>KPI 4 - Proportion of call backs assessed by a clinician in agreed timeframe</t>
  </si>
  <si>
    <t>2024/25</t>
  </si>
  <si>
    <t>2023/24</t>
  </si>
  <si>
    <t>2022/23</t>
  </si>
  <si>
    <t>2021/22</t>
  </si>
  <si>
    <t>(D01+D19) / C01</t>
  </si>
  <si>
    <t>Proportion of calls assessed by a clinician or Clinical Advisor2</t>
  </si>
  <si>
    <t>NOTE:  A cyber-attack on 4th August 2022 caused a major outage on the Adastra system used by many IUC service providers.  This had a widespread impact on the IUC service with many providers relying on paper record-keeping from that date onwards during August.  Besides impacting service delivery in August, ongoing reporting issues have resulted in missing or under-reported data for some contract areas and caution should be taken when interpreting figures from August to November 2022.</t>
  </si>
  <si>
    <t>KPI 4 - underlying calculation adjusted for missing numerators/denomaintors</t>
  </si>
  <si>
    <t>IUCADC-MONTHLY-APR-2025</t>
  </si>
  <si>
    <t>BRISDOC HEALTHCARE SERVICES LTD</t>
  </si>
  <si>
    <t>ISLE OF WIGHT NHS TRUST</t>
  </si>
  <si>
    <t>Gloucestershire (ICB-IC24) -</t>
  </si>
  <si>
    <t>DHU HEALTH CARE C.I.C</t>
  </si>
  <si>
    <t>-</t>
  </si>
  <si>
    <t>SOUTH CENTRAL AMBULANCE SERVICE NHS FOUNDATION TRUST</t>
  </si>
  <si>
    <t>NORTH EAST AMBULANCE SERVICE NHS FOUNDATION TRUST</t>
  </si>
  <si>
    <t>SOUTH EAST COAST AMBULANCE SERVICE NHS FOUNDATION TRUST</t>
  </si>
  <si>
    <t>PRACTICE PLUS GROUP HOLDINGS</t>
  </si>
  <si>
    <t>LONDON AMBULANCE SERVICE NHS TRUST</t>
  </si>
  <si>
    <t>INTEGRATED CARE 24 LTD</t>
  </si>
  <si>
    <t>DORSET HEALTHCARE UNIVERSITY NHS FOUNDATION TRUST</t>
  </si>
  <si>
    <t xml:space="preserve">Dorset (DHC) </t>
  </si>
  <si>
    <t>KPI 4 - Proportion of calls assessed by a clinician in agreed timeframe</t>
  </si>
  <si>
    <t>KPI 6 - Proportion of calls initially given an ETC OR Category 3 or 4 disposition that receive remote clinical intervention</t>
  </si>
  <si>
    <t>(B04+B05) / (A03+B02)</t>
  </si>
  <si>
    <t>Proportion of answered calls abandoned after waiting more than 30 seconds</t>
  </si>
  <si>
    <t xml:space="preserve">Number of calls initially given a category 3 or 4 ambulance disposition that receive remote clinical intervention </t>
  </si>
  <si>
    <t>NHS 111 Call Receiving Organisation / CAS</t>
  </si>
  <si>
    <t>D14+H20+D13+H19 / D23+H22+D22+H21</t>
  </si>
  <si>
    <t xml:space="preserve">Number of calls initially given a category 3 or 4 ambulance disposition that are given a non-ambulance setting disposition after remote clinical intervention </t>
  </si>
  <si>
    <t xml:space="preserve">Number of calls initially given an ETC disposition that are given an ambulance setting disposition after remote clinical intervention </t>
  </si>
  <si>
    <t xml:space="preserve">Number of calls initially given an ETC disposition that are given a lower acuity than an ambulance or ETC disposition after remote clinical intervention </t>
  </si>
  <si>
    <t>Number of calls initially given a category 3 or 4 ambulance disposition that are given a non-ambulance setting disposition after remote clinical intervention</t>
  </si>
  <si>
    <t>Number of calls initially given an ETC disposition that are given an ambulance setting disposition after remote clinical intervention</t>
  </si>
  <si>
    <t>Number of calls initially given an ETC disposition that are given a lower acuity than an ambulance or ETC disposition after remote clinical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</si>
</sst>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d\ mmm\ yyyy"/>
    <numFmt numFmtId="165" formatCode="dd/mm/yy;@"/>
    <numFmt numFmtId="166" formatCode="0.0%"/>
    <numFmt numFmtId="167" formatCode="_-* #,##0.0_-;\-* #,##0.0_-;_-* &quot;-&quot;_-;_-@_-"/>
    <numFmt numFmtId="168" formatCode="_-* #,##0_-;\-* #,##0_-;_-* &quot;-&quot;??_-;_-@_-"/>
    <numFmt numFmtId="169" formatCode="#,##0_ ;\-#,##0\ "/>
    <numFmt numFmtId="170" formatCode="mmm\-yyyy"/>
  </numFmts>
  <fonts count="60"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10"/>
      <color theme="1"/>
      <name val="Arial"/>
      <family val="2"/>
    </font>
    <font>
      <b/>
      <sz val="10"/>
      <color rgb="FFFF0000"/>
      <name val="Arial"/>
      <family val="2"/>
    </font>
    <font>
      <u/>
      <sz val="10"/>
      <color rgb="FF005EB8"/>
      <name val="Arial"/>
      <family val="2"/>
    </font>
    <font>
      <sz val="10"/>
      <name val="Arial"/>
      <family val="2"/>
    </font>
    <font>
      <sz val="10"/>
      <color rgb="FF00B0F0"/>
      <name val="Arial"/>
      <family val="2"/>
    </font>
    <font>
      <sz val="10"/>
      <color theme="0" tint="-4.9989318521683403E-2"/>
      <name val="Arial"/>
      <family val="2"/>
    </font>
    <font>
      <sz val="10"/>
      <color rgb="FFFF0000"/>
      <name val="Arial"/>
      <family val="2"/>
    </font>
    <font>
      <sz val="10"/>
      <color theme="0" tint="-0.34998626667073579"/>
      <name val="Arial"/>
      <family val="2"/>
    </font>
    <font>
      <b/>
      <sz val="10"/>
      <color theme="0" tint="-4.9989318521683403E-2"/>
      <name val="Arial"/>
      <family val="2"/>
    </font>
    <font>
      <b/>
      <sz val="10"/>
      <color theme="1"/>
      <name val="Arial"/>
      <family val="2"/>
    </font>
    <font>
      <u/>
      <sz val="10"/>
      <color theme="10"/>
      <name val="Arial"/>
      <family val="2"/>
    </font>
    <font>
      <b/>
      <sz val="11"/>
      <name val="Arial"/>
      <family val="2"/>
    </font>
    <font>
      <b/>
      <sz val="12"/>
      <name val="Arial"/>
      <family val="2"/>
    </font>
    <font>
      <sz val="9"/>
      <color indexed="81"/>
      <name val="Tahoma"/>
      <family val="2"/>
    </font>
    <font>
      <b/>
      <sz val="9"/>
      <color indexed="81"/>
      <name val="Tahoma"/>
      <family val="2"/>
    </font>
    <font>
      <sz val="8"/>
      <name val="Calibri"/>
      <family val="2"/>
      <scheme val="minor"/>
    </font>
    <font>
      <sz val="10"/>
      <color theme="0"/>
      <name val="Arial"/>
      <family val="2"/>
    </font>
    <font>
      <sz val="10"/>
      <color theme="2"/>
      <name val="Arial"/>
      <family val="2"/>
    </font>
    <font>
      <sz val="10"/>
      <color theme="2" tint="-9.9978637043366805E-2"/>
      <name val="Arial"/>
      <family val="2"/>
    </font>
    <font>
      <sz val="11"/>
      <name val="Calibri"/>
      <family val="2"/>
      <scheme val="minor"/>
    </font>
    <font>
      <sz val="11"/>
      <color rgb="FF9C0006"/>
      <name val="Calibri"/>
      <family val="2"/>
      <scheme val="minor"/>
    </font>
    <font>
      <sz val="11"/>
      <color theme="1"/>
      <name val="Calibri"/>
      <family val="2"/>
      <scheme val="minor"/>
    </font>
    <font>
      <b/>
      <sz val="12"/>
      <color theme="1"/>
      <name val="Arial"/>
      <family val="2"/>
    </font>
    <font>
      <sz val="12"/>
      <color theme="1"/>
      <name val="Arial"/>
      <family val="2"/>
    </font>
    <font>
      <sz val="11"/>
      <color theme="0" tint="-4.9989318521683403E-2"/>
      <name val="Calibri"/>
      <family val="2"/>
      <scheme val="minor"/>
    </font>
    <font>
      <b/>
      <sz val="11"/>
      <color rgb="FFFF0000"/>
      <name val="Calibri"/>
      <family val="2"/>
      <scheme val="minor"/>
    </font>
    <font>
      <b/>
      <sz val="11"/>
      <name val="Calibri"/>
      <family val="2"/>
      <scheme val="minor"/>
    </font>
    <font>
      <sz val="10"/>
      <color rgb="FF70AD47"/>
      <name val="Arial"/>
      <family val="2"/>
    </font>
    <font>
      <sz val="9"/>
      <name val="Arial"/>
      <family val="2"/>
    </font>
    <font>
      <vertAlign val="superscript"/>
      <sz val="9"/>
      <name val="Arial"/>
      <family val="2"/>
    </font>
    <font>
      <sz val="9"/>
      <color theme="1"/>
      <name val="Arial"/>
      <family val="2"/>
    </font>
    <font>
      <vertAlign val="superscrip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Arial"/>
      <family val="2"/>
    </font>
    <font>
      <b/>
      <sz val="12"/>
      <color rgb="FF0070C0"/>
      <name val="Arial"/>
      <family val="2"/>
    </font>
    <font>
      <sz val="11"/>
      <color rgb="FF333333"/>
      <name val="Calibri"/>
      <family val="2"/>
      <scheme val="minor"/>
    </font>
    <font>
      <b/>
      <sz val="10"/>
      <color theme="0"/>
      <name val="Arial"/>
      <family val="2"/>
    </font>
    <font>
      <b/>
      <vertAlign val="superscript"/>
      <sz val="10"/>
      <color theme="0"/>
      <name val="Arial"/>
      <family val="2"/>
    </font>
    <font>
      <b/>
      <sz val="12"/>
      <color theme="0"/>
      <name val="Arial"/>
      <family val="2"/>
    </font>
    <font>
      <b/>
      <sz val="14"/>
      <color theme="0"/>
      <name val="Calibri"/>
      <family val="2"/>
      <scheme val="minor"/>
    </font>
    <font>
      <sz val="14"/>
      <color theme="0"/>
      <name val="Calibri"/>
      <family val="2"/>
      <scheme val="minor"/>
    </font>
    <font>
      <sz val="14"/>
      <color theme="1"/>
      <name val="Calibri"/>
      <family val="2"/>
      <scheme val="minor"/>
    </font>
    <font>
      <b/>
      <sz val="12"/>
      <color rgb="FF000000"/>
      <name val="Arial"/>
      <family val="2"/>
    </font>
  </fonts>
  <fills count="4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7CE"/>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9F9F9"/>
        <bgColor indexed="64"/>
      </patternFill>
    </fill>
    <fill>
      <patternFill patternType="solid">
        <fgColor rgb="FF0070C0"/>
        <bgColor indexed="64"/>
      </patternFill>
    </fill>
    <fill>
      <patternFill patternType="solid">
        <fgColor theme="0" tint="-0.49998474074526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style="thick">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DDDDDD"/>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thin">
        <color rgb="FF0070C0"/>
      </top>
      <bottom/>
      <diagonal/>
    </border>
  </borders>
  <cellStyleXfs count="144">
    <xf numFmtId="0" fontId="0" fillId="0" borderId="0"/>
    <xf numFmtId="0" fontId="2" fillId="0" borderId="0" applyNumberFormat="0" applyFill="0" applyBorder="0" applyAlignment="0" applyProtection="0"/>
    <xf numFmtId="0" fontId="24" fillId="8" borderId="0" applyNumberFormat="0" applyBorder="0" applyAlignment="0" applyProtection="0"/>
    <xf numFmtId="41"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36" fillId="0" borderId="0" applyNumberFormat="0" applyFill="0" applyBorder="0" applyAlignment="0" applyProtection="0"/>
    <xf numFmtId="0" fontId="37" fillId="0" borderId="19" applyNumberFormat="0" applyFill="0" applyAlignment="0" applyProtection="0"/>
    <xf numFmtId="0" fontId="38" fillId="0" borderId="20" applyNumberFormat="0" applyFill="0" applyAlignment="0" applyProtection="0"/>
    <xf numFmtId="0" fontId="39" fillId="0" borderId="21"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22" applyNumberFormat="0" applyAlignment="0" applyProtection="0"/>
    <xf numFmtId="0" fontId="43" fillId="15" borderId="23" applyNumberFormat="0" applyAlignment="0" applyProtection="0"/>
    <xf numFmtId="0" fontId="44" fillId="15" borderId="22" applyNumberFormat="0" applyAlignment="0" applyProtection="0"/>
    <xf numFmtId="0" fontId="45" fillId="0" borderId="24" applyNumberFormat="0" applyFill="0" applyAlignment="0" applyProtection="0"/>
    <xf numFmtId="0" fontId="46" fillId="16" borderId="25" applyNumberFormat="0" applyAlignment="0" applyProtection="0"/>
    <xf numFmtId="0" fontId="47" fillId="0" borderId="0" applyNumberFormat="0" applyFill="0" applyBorder="0" applyAlignment="0" applyProtection="0"/>
    <xf numFmtId="0" fontId="25" fillId="17" borderId="26" applyNumberFormat="0" applyFont="0" applyAlignment="0" applyProtection="0"/>
    <xf numFmtId="0" fontId="48" fillId="0" borderId="0" applyNumberFormat="0" applyFill="0" applyBorder="0" applyAlignment="0" applyProtection="0"/>
    <xf numFmtId="0" fontId="1" fillId="0" borderId="27" applyNumberFormat="0" applyFill="0" applyAlignment="0" applyProtection="0"/>
    <xf numFmtId="0" fontId="49"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9"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9"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9"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49"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49"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309">
    <xf numFmtId="0" fontId="0" fillId="0" borderId="0" xfId="0"/>
    <xf numFmtId="0" fontId="1" fillId="0" borderId="0" xfId="0" applyFont="1"/>
    <xf numFmtId="0" fontId="3" fillId="0" borderId="0" xfId="0" applyFont="1"/>
    <xf numFmtId="0" fontId="4" fillId="0" borderId="0" xfId="0" applyFont="1"/>
    <xf numFmtId="0" fontId="7" fillId="0" borderId="0" xfId="0" applyFont="1"/>
    <xf numFmtId="4" fontId="9" fillId="0" borderId="0" xfId="0" applyNumberFormat="1" applyFont="1"/>
    <xf numFmtId="4" fontId="5" fillId="0" borderId="0" xfId="0" applyNumberFormat="1" applyFont="1"/>
    <xf numFmtId="3" fontId="9" fillId="0" borderId="0" xfId="0" applyNumberFormat="1" applyFont="1"/>
    <xf numFmtId="2" fontId="9" fillId="0" borderId="0" xfId="0" applyNumberFormat="1" applyFont="1"/>
    <xf numFmtId="0" fontId="9" fillId="0" borderId="0" xfId="0" applyFont="1"/>
    <xf numFmtId="0" fontId="4" fillId="0" borderId="0" xfId="0" applyFont="1" applyAlignment="1">
      <alignment wrapText="1"/>
    </xf>
    <xf numFmtId="4" fontId="12" fillId="0" borderId="0" xfId="0" applyNumberFormat="1" applyFont="1"/>
    <xf numFmtId="3" fontId="4" fillId="0" borderId="0" xfId="0" applyNumberFormat="1" applyFont="1"/>
    <xf numFmtId="0" fontId="4" fillId="0" borderId="0" xfId="0" applyFont="1" applyAlignment="1">
      <alignment horizontal="right"/>
    </xf>
    <xf numFmtId="17" fontId="4" fillId="0" borderId="0" xfId="0" applyNumberFormat="1" applyFont="1"/>
    <xf numFmtId="0" fontId="4" fillId="0" borderId="2" xfId="0" applyFont="1" applyBorder="1" applyAlignment="1">
      <alignment wrapText="1"/>
    </xf>
    <xf numFmtId="0" fontId="11" fillId="0" borderId="0" xfId="0" applyFont="1"/>
    <xf numFmtId="3" fontId="10" fillId="0" borderId="0" xfId="0" applyNumberFormat="1" applyFont="1"/>
    <xf numFmtId="14" fontId="9" fillId="0" borderId="0" xfId="0" applyNumberFormat="1" applyFont="1"/>
    <xf numFmtId="0" fontId="4" fillId="3" borderId="0" xfId="0" applyFont="1" applyFill="1" applyAlignment="1">
      <alignment horizontal="left" vertical="top"/>
    </xf>
    <xf numFmtId="0" fontId="4" fillId="3" borderId="0" xfId="0" applyFont="1" applyFill="1"/>
    <xf numFmtId="0" fontId="4" fillId="3" borderId="0" xfId="0" applyFont="1" applyFill="1" applyAlignment="1">
      <alignment vertical="top" wrapText="1"/>
    </xf>
    <xf numFmtId="0" fontId="4" fillId="3" borderId="0" xfId="0" applyFont="1" applyFill="1" applyAlignment="1">
      <alignment vertical="top"/>
    </xf>
    <xf numFmtId="0" fontId="15" fillId="0" borderId="0" xfId="0" applyFont="1"/>
    <xf numFmtId="0" fontId="4" fillId="3" borderId="0" xfId="0" applyFont="1" applyFill="1" applyAlignment="1">
      <alignment horizontal="left" vertical="center"/>
    </xf>
    <xf numFmtId="0" fontId="16" fillId="0" borderId="0" xfId="0" applyFont="1"/>
    <xf numFmtId="0" fontId="13" fillId="3" borderId="0" xfId="0" applyFont="1" applyFill="1"/>
    <xf numFmtId="0" fontId="0" fillId="3" borderId="0" xfId="0" applyFill="1"/>
    <xf numFmtId="0" fontId="0" fillId="2" borderId="0" xfId="0" applyFill="1"/>
    <xf numFmtId="0" fontId="0" fillId="4" borderId="0" xfId="0" applyFill="1"/>
    <xf numFmtId="0" fontId="0" fillId="5" borderId="0" xfId="0" applyFill="1"/>
    <xf numFmtId="0" fontId="1" fillId="6" borderId="0" xfId="0" applyFont="1" applyFill="1"/>
    <xf numFmtId="0" fontId="0" fillId="6" borderId="0" xfId="0" applyFill="1"/>
    <xf numFmtId="14" fontId="20" fillId="0" borderId="0" xfId="0" applyNumberFormat="1" applyFont="1"/>
    <xf numFmtId="0" fontId="21" fillId="0" borderId="0" xfId="0" applyFont="1"/>
    <xf numFmtId="0" fontId="22" fillId="0" borderId="0" xfId="0" applyFont="1"/>
    <xf numFmtId="3" fontId="7" fillId="0" borderId="0" xfId="0" applyNumberFormat="1" applyFont="1"/>
    <xf numFmtId="4" fontId="21" fillId="0" borderId="0" xfId="0" applyNumberFormat="1" applyFont="1"/>
    <xf numFmtId="0" fontId="1" fillId="5" borderId="0" xfId="0" applyFont="1" applyFill="1"/>
    <xf numFmtId="0" fontId="0" fillId="0" borderId="0" xfId="0" applyAlignment="1">
      <alignment horizontal="left"/>
    </xf>
    <xf numFmtId="0" fontId="7" fillId="0" borderId="0" xfId="0" applyFont="1" applyAlignment="1">
      <alignment horizontal="left"/>
    </xf>
    <xf numFmtId="0" fontId="0" fillId="0" borderId="3" xfId="0" applyBorder="1" applyAlignment="1">
      <alignment horizontal="left" vertical="center"/>
    </xf>
    <xf numFmtId="14" fontId="21" fillId="0" borderId="0" xfId="0" applyNumberFormat="1" applyFont="1"/>
    <xf numFmtId="0" fontId="27" fillId="0" borderId="6" xfId="0" applyFont="1" applyBorder="1" applyAlignment="1">
      <alignment horizontal="center" vertical="center" wrapText="1"/>
    </xf>
    <xf numFmtId="0" fontId="27" fillId="0" borderId="7" xfId="0" applyFont="1" applyBorder="1" applyAlignment="1">
      <alignment vertical="center" wrapText="1"/>
    </xf>
    <xf numFmtId="0" fontId="27" fillId="3" borderId="1" xfId="0" applyFont="1" applyFill="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vertical="center" wrapText="1"/>
    </xf>
    <xf numFmtId="0" fontId="26" fillId="0" borderId="7" xfId="0" applyFont="1" applyBorder="1" applyAlignment="1">
      <alignment horizontal="center" vertical="center" wrapText="1"/>
    </xf>
    <xf numFmtId="0" fontId="27" fillId="0" borderId="6" xfId="0" applyFont="1" applyBorder="1" applyAlignment="1">
      <alignment vertical="center" wrapText="1"/>
    </xf>
    <xf numFmtId="4" fontId="29" fillId="0" borderId="0" xfId="0" applyNumberFormat="1" applyFont="1"/>
    <xf numFmtId="0" fontId="23" fillId="0" borderId="0" xfId="0" applyFont="1"/>
    <xf numFmtId="3" fontId="23" fillId="0" borderId="0" xfId="0" applyNumberFormat="1" applyFont="1"/>
    <xf numFmtId="4" fontId="28" fillId="0" borderId="0" xfId="0" applyNumberFormat="1" applyFont="1"/>
    <xf numFmtId="0" fontId="28" fillId="0" borderId="0" xfId="0" applyFont="1"/>
    <xf numFmtId="0" fontId="8" fillId="0" borderId="2" xfId="0" applyFont="1" applyBorder="1" applyAlignment="1">
      <alignment horizontal="center"/>
    </xf>
    <xf numFmtId="0" fontId="23" fillId="0" borderId="0" xfId="0" applyFont="1" applyAlignment="1">
      <alignment horizontal="center" wrapText="1"/>
    </xf>
    <xf numFmtId="0" fontId="7"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center" wrapText="1"/>
    </xf>
    <xf numFmtId="9" fontId="28" fillId="0" borderId="0" xfId="4" applyFont="1"/>
    <xf numFmtId="14" fontId="23" fillId="0" borderId="0" xfId="0" applyNumberFormat="1" applyFont="1"/>
    <xf numFmtId="166" fontId="7" fillId="0" borderId="0" xfId="4" applyNumberFormat="1" applyFont="1"/>
    <xf numFmtId="166" fontId="23" fillId="0" borderId="0" xfId="0" applyNumberFormat="1" applyFont="1"/>
    <xf numFmtId="1" fontId="23" fillId="0" borderId="0" xfId="0" applyNumberFormat="1" applyFont="1"/>
    <xf numFmtId="0" fontId="8" fillId="0" borderId="0" xfId="0" applyFont="1" applyAlignment="1">
      <alignment horizontal="center"/>
    </xf>
    <xf numFmtId="0" fontId="23" fillId="0" borderId="0" xfId="0" applyFont="1" applyAlignment="1">
      <alignment horizontal="center"/>
    </xf>
    <xf numFmtId="0" fontId="1" fillId="10" borderId="0" xfId="0" applyFont="1" applyFill="1"/>
    <xf numFmtId="3" fontId="32" fillId="0" borderId="0" xfId="0" applyNumberFormat="1" applyFont="1" applyAlignment="1">
      <alignment horizontal="left" wrapText="1"/>
    </xf>
    <xf numFmtId="0" fontId="34" fillId="0" borderId="0" xfId="0" applyFont="1"/>
    <xf numFmtId="0" fontId="7" fillId="0" borderId="14" xfId="0" applyFont="1" applyBorder="1" applyAlignment="1">
      <alignment horizontal="center" wrapText="1"/>
    </xf>
    <xf numFmtId="0" fontId="34" fillId="0" borderId="0" xfId="0" applyFont="1" applyAlignment="1">
      <alignment vertical="center" wrapText="1"/>
    </xf>
    <xf numFmtId="3" fontId="32" fillId="0" borderId="0" xfId="0" applyNumberFormat="1" applyFont="1" applyAlignment="1">
      <alignment wrapText="1"/>
    </xf>
    <xf numFmtId="0" fontId="0" fillId="11" borderId="0" xfId="0" applyFill="1"/>
    <xf numFmtId="165" fontId="0" fillId="11" borderId="0" xfId="0" applyNumberFormat="1" applyFill="1"/>
    <xf numFmtId="0" fontId="27" fillId="3" borderId="7" xfId="0" applyFont="1" applyFill="1" applyBorder="1" applyAlignment="1">
      <alignment horizontal="center" vertical="center" wrapText="1"/>
    </xf>
    <xf numFmtId="0" fontId="27" fillId="3" borderId="0" xfId="0" applyFont="1" applyFill="1" applyAlignment="1">
      <alignment vertical="center"/>
    </xf>
    <xf numFmtId="0" fontId="27" fillId="3" borderId="6" xfId="0" applyFont="1" applyFill="1" applyBorder="1" applyAlignment="1">
      <alignment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vertical="center" wrapText="1"/>
    </xf>
    <xf numFmtId="0" fontId="26" fillId="3" borderId="7" xfId="0" applyFont="1" applyFill="1" applyBorder="1" applyAlignment="1">
      <alignment horizontal="center" vertical="center" wrapText="1"/>
    </xf>
    <xf numFmtId="3" fontId="7" fillId="3" borderId="0" xfId="0" applyNumberFormat="1" applyFont="1" applyFill="1"/>
    <xf numFmtId="0" fontId="23" fillId="3" borderId="0" xfId="0" applyFont="1" applyFill="1"/>
    <xf numFmtId="0" fontId="2" fillId="0" borderId="0" xfId="1"/>
    <xf numFmtId="0" fontId="14" fillId="0" borderId="0" xfId="1" applyFont="1"/>
    <xf numFmtId="0" fontId="6" fillId="0" borderId="0" xfId="1" applyFont="1"/>
    <xf numFmtId="0" fontId="23" fillId="2" borderId="0" xfId="0" applyFont="1" applyFill="1"/>
    <xf numFmtId="166" fontId="4" fillId="0" borderId="0" xfId="4" applyNumberFormat="1" applyFont="1"/>
    <xf numFmtId="1" fontId="4" fillId="0" borderId="0" xfId="0" applyNumberFormat="1" applyFont="1"/>
    <xf numFmtId="0" fontId="7" fillId="0" borderId="0" xfId="0" applyFont="1" applyAlignment="1">
      <alignment horizontal="center"/>
    </xf>
    <xf numFmtId="0" fontId="3" fillId="0" borderId="0" xfId="0" applyFont="1" applyAlignment="1">
      <alignment horizontal="center" wrapText="1"/>
    </xf>
    <xf numFmtId="0" fontId="3" fillId="0" borderId="18" xfId="0" applyFont="1" applyBorder="1" applyAlignment="1">
      <alignment horizontal="center" vertical="center" wrapText="1"/>
    </xf>
    <xf numFmtId="10" fontId="9" fillId="0" borderId="0" xfId="0" applyNumberFormat="1" applyFont="1"/>
    <xf numFmtId="0" fontId="21" fillId="0" borderId="0" xfId="0" applyFont="1" applyAlignment="1">
      <alignment horizontal="center" wrapText="1"/>
    </xf>
    <xf numFmtId="0" fontId="7" fillId="0" borderId="15" xfId="0" applyFont="1" applyBorder="1"/>
    <xf numFmtId="0" fontId="7" fillId="0" borderId="17" xfId="0" applyFont="1" applyBorder="1"/>
    <xf numFmtId="0" fontId="7" fillId="0" borderId="18" xfId="0" applyFont="1" applyBorder="1"/>
    <xf numFmtId="0" fontId="7" fillId="0" borderId="0" xfId="0" applyFont="1" applyAlignment="1">
      <alignment horizontal="right"/>
    </xf>
    <xf numFmtId="3" fontId="4" fillId="0" borderId="0" xfId="5" applyNumberFormat="1" applyFont="1" applyBorder="1" applyAlignment="1">
      <alignment vertical="center"/>
    </xf>
    <xf numFmtId="3" fontId="4" fillId="0" borderId="0" xfId="0" applyNumberFormat="1" applyFont="1" applyAlignment="1">
      <alignment vertical="center"/>
    </xf>
    <xf numFmtId="166" fontId="7" fillId="0" borderId="15" xfId="4" applyNumberFormat="1" applyFont="1" applyBorder="1" applyAlignment="1">
      <alignment vertical="center"/>
    </xf>
    <xf numFmtId="3" fontId="7" fillId="0" borderId="15" xfId="3" applyNumberFormat="1" applyFont="1" applyBorder="1" applyAlignment="1">
      <alignment vertical="center"/>
    </xf>
    <xf numFmtId="3" fontId="7" fillId="0" borderId="18" xfId="0" applyNumberFormat="1" applyFont="1" applyBorder="1"/>
    <xf numFmtId="3" fontId="7" fillId="0" borderId="17" xfId="0" applyNumberFormat="1" applyFont="1" applyBorder="1"/>
    <xf numFmtId="17" fontId="7" fillId="0" borderId="0" xfId="0" applyNumberFormat="1" applyFont="1"/>
    <xf numFmtId="3" fontId="7" fillId="0" borderId="0" xfId="0" applyNumberFormat="1" applyFont="1" applyAlignment="1">
      <alignment vertical="center"/>
    </xf>
    <xf numFmtId="3" fontId="7" fillId="11" borderId="0" xfId="0" applyNumberFormat="1" applyFont="1" applyFill="1" applyAlignment="1">
      <alignment vertical="center"/>
    </xf>
    <xf numFmtId="166" fontId="4" fillId="2" borderId="0" xfId="4" applyNumberFormat="1" applyFont="1" applyFill="1"/>
    <xf numFmtId="166" fontId="4" fillId="0" borderId="0" xfId="4" applyNumberFormat="1" applyFont="1" applyFill="1"/>
    <xf numFmtId="168" fontId="4" fillId="0" borderId="0" xfId="5" applyNumberFormat="1" applyFont="1" applyFill="1"/>
    <xf numFmtId="0" fontId="3" fillId="0" borderId="0" xfId="0" applyFont="1" applyAlignment="1">
      <alignment horizontal="center"/>
    </xf>
    <xf numFmtId="0" fontId="4" fillId="2" borderId="0" xfId="0" applyFont="1" applyFill="1"/>
    <xf numFmtId="0" fontId="4" fillId="2" borderId="0" xfId="0" applyFont="1" applyFill="1" applyAlignment="1">
      <alignment wrapText="1"/>
    </xf>
    <xf numFmtId="1" fontId="4" fillId="2" borderId="0" xfId="0" applyNumberFormat="1" applyFont="1" applyFill="1"/>
    <xf numFmtId="168" fontId="4" fillId="2" borderId="0" xfId="5" applyNumberFormat="1" applyFont="1" applyFill="1"/>
    <xf numFmtId="168" fontId="4" fillId="2" borderId="0" xfId="5" applyNumberFormat="1" applyFont="1" applyFill="1" applyBorder="1"/>
    <xf numFmtId="168" fontId="4" fillId="2" borderId="0" xfId="0" applyNumberFormat="1" applyFont="1" applyFill="1"/>
    <xf numFmtId="168" fontId="4" fillId="0" borderId="0" xfId="5" applyNumberFormat="1" applyFont="1"/>
    <xf numFmtId="3" fontId="4" fillId="0" borderId="0" xfId="5" applyNumberFormat="1" applyFont="1"/>
    <xf numFmtId="3" fontId="21" fillId="0" borderId="0" xfId="0" applyNumberFormat="1" applyFont="1"/>
    <xf numFmtId="168" fontId="4" fillId="0" borderId="0" xfId="5" applyNumberFormat="1" applyFont="1" applyAlignment="1">
      <alignment horizontal="right"/>
    </xf>
    <xf numFmtId="0" fontId="7" fillId="0" borderId="0" xfId="0" applyFont="1" applyAlignment="1">
      <alignment horizontal="center" vertical="center"/>
    </xf>
    <xf numFmtId="0" fontId="47" fillId="0" borderId="0" xfId="0" applyFont="1"/>
    <xf numFmtId="17" fontId="23" fillId="0" borderId="0" xfId="0" applyNumberFormat="1" applyFont="1"/>
    <xf numFmtId="166" fontId="7" fillId="0" borderId="0" xfId="4" applyNumberFormat="1" applyFont="1" applyBorder="1" applyAlignment="1">
      <alignment vertical="center"/>
    </xf>
    <xf numFmtId="0" fontId="24" fillId="3" borderId="0" xfId="2" applyFill="1" applyAlignment="1"/>
    <xf numFmtId="166" fontId="7" fillId="0" borderId="0" xfId="4" applyNumberFormat="1" applyFont="1" applyFill="1" applyBorder="1" applyAlignment="1">
      <alignment vertical="center"/>
    </xf>
    <xf numFmtId="0" fontId="27" fillId="3" borderId="9" xfId="0" applyFont="1" applyFill="1" applyBorder="1" applyAlignment="1">
      <alignment vertical="center" wrapText="1"/>
    </xf>
    <xf numFmtId="0" fontId="27" fillId="3" borderId="10" xfId="0" applyFont="1" applyFill="1" applyBorder="1" applyAlignment="1">
      <alignment vertical="center" wrapText="1"/>
    </xf>
    <xf numFmtId="0" fontId="27" fillId="3" borderId="5" xfId="0" applyFont="1" applyFill="1" applyBorder="1" applyAlignment="1">
      <alignment vertical="center" wrapText="1"/>
    </xf>
    <xf numFmtId="3" fontId="4" fillId="0" borderId="17" xfId="5" applyNumberFormat="1" applyFont="1" applyBorder="1" applyAlignment="1">
      <alignment vertical="center"/>
    </xf>
    <xf numFmtId="0" fontId="26" fillId="3" borderId="0" xfId="0" applyFont="1" applyFill="1" applyAlignment="1">
      <alignment vertical="top"/>
    </xf>
    <xf numFmtId="0" fontId="0" fillId="0" borderId="3" xfId="0" applyBorder="1" applyAlignment="1">
      <alignment horizontal="left"/>
    </xf>
    <xf numFmtId="0" fontId="0" fillId="0" borderId="3" xfId="0" applyBorder="1"/>
    <xf numFmtId="0" fontId="32" fillId="0" borderId="14" xfId="0" applyFont="1" applyBorder="1" applyAlignment="1">
      <alignment horizontal="center" wrapText="1"/>
    </xf>
    <xf numFmtId="0" fontId="3" fillId="2" borderId="1" xfId="0" applyFont="1" applyFill="1" applyBorder="1" applyAlignment="1">
      <alignment horizontal="center" vertical="center" wrapText="1"/>
    </xf>
    <xf numFmtId="164" fontId="4" fillId="0" borderId="0" xfId="0" applyNumberFormat="1" applyFont="1" applyAlignment="1">
      <alignment horizontal="left"/>
    </xf>
    <xf numFmtId="0" fontId="1" fillId="3" borderId="0" xfId="0" applyFont="1" applyFill="1"/>
    <xf numFmtId="0" fontId="7" fillId="3" borderId="0" xfId="0" applyFont="1" applyFill="1"/>
    <xf numFmtId="3" fontId="9" fillId="3" borderId="0" xfId="0" applyNumberFormat="1" applyFont="1" applyFill="1"/>
    <xf numFmtId="0" fontId="8" fillId="0" borderId="4" xfId="0" applyFont="1" applyBorder="1" applyAlignment="1">
      <alignment horizontal="right"/>
    </xf>
    <xf numFmtId="0" fontId="7" fillId="0" borderId="2" xfId="0" applyFont="1" applyBorder="1" applyAlignment="1">
      <alignment horizontal="right" wrapText="1"/>
    </xf>
    <xf numFmtId="0" fontId="7" fillId="0" borderId="0" xfId="0" applyFont="1" applyAlignment="1">
      <alignment horizontal="right" wrapText="1"/>
    </xf>
    <xf numFmtId="0" fontId="4" fillId="0" borderId="0" xfId="0" applyFont="1" applyAlignment="1">
      <alignment horizontal="right" wrapText="1"/>
    </xf>
    <xf numFmtId="0" fontId="34" fillId="0" borderId="0" xfId="0" applyFont="1" applyAlignment="1">
      <alignment horizontal="right" wrapText="1"/>
    </xf>
    <xf numFmtId="0" fontId="32" fillId="0" borderId="0" xfId="0" applyFont="1" applyAlignment="1">
      <alignment horizontal="right" wrapText="1"/>
    </xf>
    <xf numFmtId="0" fontId="7" fillId="0" borderId="0" xfId="2" applyFont="1" applyFill="1" applyAlignment="1">
      <alignment horizontal="right" wrapText="1"/>
    </xf>
    <xf numFmtId="0" fontId="8" fillId="0" borderId="4" xfId="0" applyFont="1" applyBorder="1" applyAlignment="1">
      <alignment horizontal="right" wrapText="1"/>
    </xf>
    <xf numFmtId="0" fontId="4" fillId="0" borderId="2" xfId="0" applyFont="1" applyBorder="1" applyAlignment="1">
      <alignment horizontal="right" wrapText="1"/>
    </xf>
    <xf numFmtId="17" fontId="0" fillId="0" borderId="3" xfId="0" applyNumberFormat="1" applyBorder="1"/>
    <xf numFmtId="14" fontId="0" fillId="2" borderId="0" xfId="0" applyNumberFormat="1" applyFill="1"/>
    <xf numFmtId="0" fontId="0" fillId="5" borderId="0" xfId="0" applyFill="1" applyAlignment="1">
      <alignment horizontal="left"/>
    </xf>
    <xf numFmtId="0" fontId="0" fillId="0" borderId="0" xfId="0" quotePrefix="1"/>
    <xf numFmtId="0" fontId="0" fillId="4" borderId="0" xfId="0" applyFill="1" applyAlignment="1">
      <alignment horizontal="left"/>
    </xf>
    <xf numFmtId="0" fontId="0" fillId="7" borderId="0" xfId="0" applyFill="1" applyAlignment="1">
      <alignment horizontal="left"/>
    </xf>
    <xf numFmtId="0" fontId="0" fillId="7" borderId="0" xfId="0" applyFill="1"/>
    <xf numFmtId="0" fontId="23" fillId="0" borderId="0" xfId="0" applyFont="1" applyAlignment="1">
      <alignment horizontal="left"/>
    </xf>
    <xf numFmtId="0" fontId="10" fillId="0" borderId="0" xfId="0" applyFont="1" applyAlignment="1">
      <alignment horizontal="left" vertical="top" wrapText="1"/>
    </xf>
    <xf numFmtId="0" fontId="4" fillId="2" borderId="0" xfId="0" applyFont="1" applyFill="1" applyAlignment="1">
      <alignment horizontal="left" wrapText="1"/>
    </xf>
    <xf numFmtId="0" fontId="8" fillId="3" borderId="2" xfId="0" applyFont="1" applyFill="1" applyBorder="1" applyAlignment="1">
      <alignment horizontal="center"/>
    </xf>
    <xf numFmtId="166" fontId="7" fillId="3" borderId="15" xfId="4" applyNumberFormat="1" applyFont="1" applyFill="1" applyBorder="1"/>
    <xf numFmtId="166" fontId="7" fillId="3" borderId="0" xfId="4" applyNumberFormat="1" applyFont="1" applyFill="1"/>
    <xf numFmtId="1" fontId="23" fillId="3" borderId="0" xfId="0" applyNumberFormat="1" applyFont="1" applyFill="1"/>
    <xf numFmtId="166" fontId="7" fillId="3" borderId="0" xfId="4" applyNumberFormat="1" applyFont="1" applyFill="1" applyBorder="1"/>
    <xf numFmtId="0" fontId="32" fillId="0" borderId="2" xfId="0" applyFont="1" applyBorder="1" applyAlignment="1">
      <alignment horizontal="right" wrapText="1"/>
    </xf>
    <xf numFmtId="0" fontId="32" fillId="0" borderId="0" xfId="2" applyFont="1" applyFill="1" applyAlignment="1">
      <alignment horizontal="right" wrapText="1"/>
    </xf>
    <xf numFmtId="0" fontId="0" fillId="0" borderId="3" xfId="0" applyBorder="1" applyAlignment="1">
      <alignment vertical="center"/>
    </xf>
    <xf numFmtId="0" fontId="26" fillId="42" borderId="1" xfId="0" applyFont="1" applyFill="1" applyBorder="1" applyAlignment="1">
      <alignment horizontal="center" vertical="center" wrapText="1"/>
    </xf>
    <xf numFmtId="0" fontId="26" fillId="42" borderId="5" xfId="0" applyFont="1" applyFill="1" applyBorder="1" applyAlignment="1">
      <alignment horizontal="center" vertical="center" wrapText="1"/>
    </xf>
    <xf numFmtId="0" fontId="26" fillId="42" borderId="1" xfId="0" applyFont="1" applyFill="1" applyBorder="1" applyAlignment="1">
      <alignment horizontal="left" vertical="center" wrapText="1"/>
    </xf>
    <xf numFmtId="0" fontId="51" fillId="3" borderId="0" xfId="0" applyFont="1" applyFill="1"/>
    <xf numFmtId="17" fontId="3" fillId="2" borderId="1" xfId="0" applyNumberFormat="1" applyFont="1" applyFill="1" applyBorder="1" applyAlignment="1">
      <alignment horizontal="center" vertical="center"/>
    </xf>
    <xf numFmtId="165" fontId="0" fillId="0" borderId="0" xfId="0" applyNumberFormat="1"/>
    <xf numFmtId="17" fontId="16" fillId="2" borderId="1" xfId="0" applyNumberFormat="1" applyFont="1" applyFill="1" applyBorder="1" applyAlignment="1">
      <alignment horizontal="center" vertical="center"/>
    </xf>
    <xf numFmtId="0" fontId="52" fillId="0" borderId="0" xfId="0" applyFont="1"/>
    <xf numFmtId="0" fontId="23" fillId="9" borderId="28" xfId="0" applyFont="1" applyFill="1" applyBorder="1" applyAlignment="1">
      <alignment wrapText="1"/>
    </xf>
    <xf numFmtId="0" fontId="52" fillId="43" borderId="28" xfId="0" applyFont="1" applyFill="1" applyBorder="1" applyAlignment="1">
      <alignment vertical="top" wrapText="1"/>
    </xf>
    <xf numFmtId="3" fontId="7" fillId="0" borderId="0" xfId="3" applyNumberFormat="1" applyFont="1" applyBorder="1" applyAlignment="1">
      <alignment vertical="center"/>
    </xf>
    <xf numFmtId="0" fontId="4" fillId="44" borderId="0" xfId="0" applyFont="1" applyFill="1"/>
    <xf numFmtId="0" fontId="0" fillId="45" borderId="0" xfId="0" applyFill="1"/>
    <xf numFmtId="0" fontId="4" fillId="45" borderId="0" xfId="0" applyFont="1" applyFill="1"/>
    <xf numFmtId="0" fontId="32" fillId="0" borderId="0" xfId="0" applyFont="1" applyAlignment="1">
      <alignment vertical="top" wrapText="1"/>
    </xf>
    <xf numFmtId="0" fontId="13" fillId="0" borderId="0" xfId="0" applyFont="1" applyAlignment="1">
      <alignment vertical="top"/>
    </xf>
    <xf numFmtId="0" fontId="20" fillId="44" borderId="0" xfId="0" applyFont="1" applyFill="1"/>
    <xf numFmtId="0" fontId="55" fillId="44" borderId="0" xfId="0" applyFont="1" applyFill="1" applyAlignment="1">
      <alignment vertical="center"/>
    </xf>
    <xf numFmtId="0" fontId="55" fillId="44" borderId="29" xfId="0" applyFont="1" applyFill="1" applyBorder="1" applyAlignment="1">
      <alignment vertical="center"/>
    </xf>
    <xf numFmtId="0" fontId="53" fillId="44" borderId="30" xfId="0" applyFont="1" applyFill="1" applyBorder="1" applyAlignment="1">
      <alignment vertical="center"/>
    </xf>
    <xf numFmtId="0" fontId="4" fillId="44" borderId="30" xfId="0" applyFont="1" applyFill="1" applyBorder="1"/>
    <xf numFmtId="3" fontId="4" fillId="44" borderId="30" xfId="0" applyNumberFormat="1" applyFont="1" applyFill="1" applyBorder="1"/>
    <xf numFmtId="0" fontId="4" fillId="44" borderId="31" xfId="0" applyFont="1" applyFill="1" applyBorder="1"/>
    <xf numFmtId="0" fontId="3" fillId="44" borderId="30" xfId="0" applyFont="1" applyFill="1" applyBorder="1" applyAlignment="1">
      <alignment vertical="top" wrapText="1"/>
    </xf>
    <xf numFmtId="0" fontId="55" fillId="44" borderId="29" xfId="0" applyFont="1" applyFill="1" applyBorder="1" applyAlignment="1">
      <alignment horizontal="left" vertical="center"/>
    </xf>
    <xf numFmtId="0" fontId="49" fillId="44" borderId="0" xfId="0" applyFont="1" applyFill="1"/>
    <xf numFmtId="3" fontId="9" fillId="3" borderId="32" xfId="0" applyNumberFormat="1" applyFont="1" applyFill="1" applyBorder="1"/>
    <xf numFmtId="0" fontId="53" fillId="44" borderId="30" xfId="0" applyFont="1" applyFill="1" applyBorder="1" applyAlignment="1">
      <alignment horizontal="left" wrapText="1"/>
    </xf>
    <xf numFmtId="0" fontId="49" fillId="44" borderId="30" xfId="0" applyFont="1" applyFill="1" applyBorder="1"/>
    <xf numFmtId="0" fontId="7" fillId="44" borderId="30" xfId="0" applyFont="1" applyFill="1" applyBorder="1"/>
    <xf numFmtId="0" fontId="47" fillId="3" borderId="0" xfId="0" applyFont="1" applyFill="1"/>
    <xf numFmtId="0" fontId="1" fillId="42" borderId="3" xfId="0" applyFont="1" applyFill="1" applyBorder="1" applyAlignment="1">
      <alignment horizontal="center" vertical="center" wrapText="1"/>
    </xf>
    <xf numFmtId="0" fontId="1" fillId="42" borderId="3" xfId="0" applyFont="1" applyFill="1" applyBorder="1" applyAlignment="1">
      <alignment horizontal="center" vertical="center"/>
    </xf>
    <xf numFmtId="0" fontId="56" fillId="44" borderId="0" xfId="0" applyFont="1" applyFill="1" applyAlignment="1">
      <alignment vertical="center"/>
    </xf>
    <xf numFmtId="0" fontId="57" fillId="44" borderId="0" xfId="0" applyFont="1" applyFill="1" applyAlignment="1">
      <alignment vertical="center"/>
    </xf>
    <xf numFmtId="0" fontId="58" fillId="3" borderId="0" xfId="0" applyFont="1" applyFill="1" applyAlignment="1">
      <alignment vertical="center"/>
    </xf>
    <xf numFmtId="0" fontId="58" fillId="0" borderId="0" xfId="0" applyFont="1" applyAlignment="1">
      <alignment vertical="center"/>
    </xf>
    <xf numFmtId="0" fontId="0" fillId="44" borderId="0" xfId="0" applyFill="1"/>
    <xf numFmtId="0" fontId="1" fillId="44" borderId="0" xfId="0" applyFont="1" applyFill="1"/>
    <xf numFmtId="0" fontId="13" fillId="42" borderId="3" xfId="0" applyFont="1" applyFill="1" applyBorder="1" applyAlignment="1">
      <alignment vertical="top" wrapText="1"/>
    </xf>
    <xf numFmtId="0" fontId="0" fillId="3" borderId="3" xfId="0" applyFill="1" applyBorder="1"/>
    <xf numFmtId="0" fontId="0" fillId="3" borderId="3" xfId="0" applyFill="1" applyBorder="1" applyAlignment="1">
      <alignment wrapText="1"/>
    </xf>
    <xf numFmtId="170" fontId="23" fillId="0" borderId="0" xfId="0" applyNumberFormat="1" applyFont="1"/>
    <xf numFmtId="0" fontId="0" fillId="0" borderId="3" xfId="0" applyBorder="1" applyAlignment="1">
      <alignment vertical="center" wrapText="1"/>
    </xf>
    <xf numFmtId="0" fontId="7" fillId="0" borderId="0" xfId="0" applyFont="1" applyAlignment="1">
      <alignment vertical="center"/>
    </xf>
    <xf numFmtId="0" fontId="10" fillId="0" borderId="0" xfId="0" applyFont="1" applyAlignment="1">
      <alignment horizontal="right" wrapText="1"/>
    </xf>
    <xf numFmtId="0" fontId="5" fillId="0" borderId="2" xfId="0" applyFont="1" applyBorder="1" applyAlignment="1">
      <alignment horizontal="right"/>
    </xf>
    <xf numFmtId="0" fontId="50" fillId="0" borderId="2" xfId="0" applyFont="1" applyBorder="1" applyAlignment="1">
      <alignment horizontal="right" wrapText="1"/>
    </xf>
    <xf numFmtId="0" fontId="27" fillId="3" borderId="8" xfId="0" applyFont="1" applyFill="1" applyBorder="1" applyAlignment="1">
      <alignment horizontal="left" vertical="center" wrapText="1"/>
    </xf>
    <xf numFmtId="0" fontId="26" fillId="3" borderId="0" xfId="0" applyFont="1" applyFill="1"/>
    <xf numFmtId="0" fontId="59" fillId="42" borderId="5" xfId="0" applyFont="1" applyFill="1" applyBorder="1" applyAlignment="1">
      <alignment horizontal="center" vertical="center" wrapText="1"/>
    </xf>
    <xf numFmtId="0" fontId="23" fillId="3" borderId="15" xfId="0" applyFont="1" applyFill="1" applyBorder="1"/>
    <xf numFmtId="0" fontId="10" fillId="0" borderId="0" xfId="0" applyFont="1"/>
    <xf numFmtId="166" fontId="4" fillId="0" borderId="0" xfId="4" applyNumberFormat="1" applyFont="1" applyAlignment="1">
      <alignment horizontal="right"/>
    </xf>
    <xf numFmtId="1" fontId="4" fillId="0" borderId="0" xfId="0" applyNumberFormat="1" applyFont="1" applyAlignment="1">
      <alignment horizontal="right"/>
    </xf>
    <xf numFmtId="166" fontId="4" fillId="11" borderId="0" xfId="4" applyNumberFormat="1" applyFont="1" applyFill="1"/>
    <xf numFmtId="0" fontId="8" fillId="0" borderId="4" xfId="0" applyFont="1" applyBorder="1" applyAlignment="1">
      <alignment horizontal="center" wrapText="1"/>
    </xf>
    <xf numFmtId="0" fontId="4" fillId="11" borderId="0" xfId="0" applyFont="1" applyFill="1"/>
    <xf numFmtId="0" fontId="8" fillId="0" borderId="0" xfId="0" applyFont="1"/>
    <xf numFmtId="0" fontId="7" fillId="3" borderId="14" xfId="0" applyFont="1" applyFill="1" applyBorder="1" applyAlignment="1">
      <alignment horizontal="center" wrapText="1"/>
    </xf>
    <xf numFmtId="0" fontId="7" fillId="3" borderId="4" xfId="0" applyFont="1" applyFill="1" applyBorder="1" applyAlignment="1">
      <alignment horizontal="center" wrapText="1"/>
    </xf>
    <xf numFmtId="4" fontId="9" fillId="3" borderId="0" xfId="0" applyNumberFormat="1" applyFont="1" applyFill="1"/>
    <xf numFmtId="0" fontId="7" fillId="3" borderId="0" xfId="0" applyFont="1" applyFill="1" applyAlignment="1">
      <alignment horizontal="center"/>
    </xf>
    <xf numFmtId="0" fontId="3" fillId="3" borderId="2" xfId="0" applyFont="1" applyFill="1" applyBorder="1" applyAlignment="1">
      <alignment horizontal="center" wrapText="1"/>
    </xf>
    <xf numFmtId="4" fontId="28" fillId="3" borderId="0" xfId="0" applyNumberFormat="1" applyFont="1" applyFill="1"/>
    <xf numFmtId="0" fontId="8" fillId="3" borderId="0" xfId="0" applyFont="1" applyFill="1" applyAlignment="1">
      <alignment horizontal="center"/>
    </xf>
    <xf numFmtId="0" fontId="7" fillId="3" borderId="0" xfId="0" applyFont="1" applyFill="1" applyAlignment="1">
      <alignment horizontal="center" wrapText="1"/>
    </xf>
    <xf numFmtId="0" fontId="7" fillId="3" borderId="16" xfId="0" applyFont="1" applyFill="1" applyBorder="1" applyAlignment="1">
      <alignment horizontal="center" wrapText="1"/>
    </xf>
    <xf numFmtId="0" fontId="3" fillId="3" borderId="18" xfId="0" applyFont="1" applyFill="1" applyBorder="1" applyAlignment="1">
      <alignment horizontal="center" vertical="center" wrapText="1"/>
    </xf>
    <xf numFmtId="0" fontId="30" fillId="3" borderId="0" xfId="0" applyFont="1" applyFill="1" applyAlignment="1">
      <alignment horizontal="center" wrapText="1"/>
    </xf>
    <xf numFmtId="0" fontId="23" fillId="3" borderId="17" xfId="0" applyFont="1" applyFill="1" applyBorder="1"/>
    <xf numFmtId="169" fontId="7" fillId="3" borderId="15" xfId="3" applyNumberFormat="1" applyFont="1" applyFill="1" applyBorder="1"/>
    <xf numFmtId="3" fontId="7" fillId="3" borderId="15" xfId="0" applyNumberFormat="1" applyFont="1" applyFill="1" applyBorder="1"/>
    <xf numFmtId="3" fontId="7" fillId="3" borderId="17" xfId="0" applyNumberFormat="1" applyFont="1" applyFill="1" applyBorder="1"/>
    <xf numFmtId="3" fontId="23" fillId="3" borderId="0" xfId="0" applyNumberFormat="1" applyFont="1" applyFill="1"/>
    <xf numFmtId="3" fontId="23" fillId="3" borderId="15" xfId="0" applyNumberFormat="1" applyFont="1" applyFill="1" applyBorder="1"/>
    <xf numFmtId="3" fontId="23" fillId="3" borderId="17" xfId="0" applyNumberFormat="1" applyFont="1" applyFill="1" applyBorder="1"/>
    <xf numFmtId="168" fontId="7" fillId="3" borderId="0" xfId="5" applyNumberFormat="1" applyFont="1" applyFill="1"/>
    <xf numFmtId="167" fontId="7" fillId="3" borderId="0" xfId="3" applyNumberFormat="1" applyFont="1" applyFill="1"/>
    <xf numFmtId="3" fontId="32" fillId="3" borderId="0" xfId="0" applyNumberFormat="1" applyFont="1" applyFill="1" applyAlignment="1">
      <alignment wrapText="1"/>
    </xf>
    <xf numFmtId="3" fontId="32" fillId="3" borderId="0" xfId="0" applyNumberFormat="1" applyFont="1" applyFill="1" applyAlignment="1">
      <alignment horizontal="left" wrapText="1"/>
    </xf>
    <xf numFmtId="166" fontId="23" fillId="3" borderId="0" xfId="0" applyNumberFormat="1" applyFont="1" applyFill="1"/>
    <xf numFmtId="166" fontId="31" fillId="3" borderId="0" xfId="4" applyNumberFormat="1" applyFont="1" applyFill="1"/>
    <xf numFmtId="14" fontId="23" fillId="3" borderId="0" xfId="0" applyNumberFormat="1" applyFont="1" applyFill="1"/>
    <xf numFmtId="14" fontId="9" fillId="3" borderId="0" xfId="0" applyNumberFormat="1" applyFont="1" applyFill="1"/>
    <xf numFmtId="0" fontId="28" fillId="3" borderId="0" xfId="0" applyFont="1" applyFill="1"/>
    <xf numFmtId="14" fontId="28" fillId="3" borderId="0" xfId="0" applyNumberFormat="1" applyFont="1" applyFill="1"/>
    <xf numFmtId="0" fontId="23" fillId="0" borderId="0" xfId="0" applyFont="1" applyAlignment="1">
      <alignment horizontal="right"/>
    </xf>
    <xf numFmtId="0" fontId="7" fillId="3" borderId="17" xfId="0" applyFont="1" applyFill="1" applyBorder="1"/>
    <xf numFmtId="3" fontId="7" fillId="3" borderId="14" xfId="0" applyNumberFormat="1" applyFont="1" applyFill="1" applyBorder="1" applyAlignment="1">
      <alignment horizontal="center" wrapText="1"/>
    </xf>
    <xf numFmtId="0" fontId="8" fillId="3" borderId="2" xfId="0" applyFont="1" applyFill="1" applyBorder="1" applyAlignment="1">
      <alignment horizontal="right"/>
    </xf>
    <xf numFmtId="0" fontId="5" fillId="0" borderId="2" xfId="0" applyFont="1" applyBorder="1"/>
    <xf numFmtId="0" fontId="7" fillId="0" borderId="16" xfId="0" applyFont="1" applyBorder="1" applyAlignment="1">
      <alignment horizontal="center" wrapText="1"/>
    </xf>
    <xf numFmtId="0" fontId="50" fillId="0" borderId="0" xfId="0" applyFont="1" applyAlignment="1">
      <alignment vertical="top" wrapText="1"/>
    </xf>
    <xf numFmtId="3" fontId="7" fillId="11" borderId="0" xfId="0" applyNumberFormat="1" applyFont="1" applyFill="1"/>
    <xf numFmtId="1" fontId="23" fillId="11" borderId="0" xfId="0" applyNumberFormat="1" applyFont="1" applyFill="1"/>
    <xf numFmtId="3" fontId="7" fillId="0" borderId="15" xfId="0" applyNumberFormat="1" applyFont="1" applyBorder="1"/>
    <xf numFmtId="0" fontId="4" fillId="3" borderId="0" xfId="0" applyFont="1" applyFill="1" applyAlignment="1">
      <alignment horizontal="left" vertical="top" wrapText="1"/>
    </xf>
    <xf numFmtId="0" fontId="14" fillId="0" borderId="0" xfId="1" applyFont="1" applyAlignment="1">
      <alignment horizontal="left" vertical="top" wrapText="1"/>
    </xf>
    <xf numFmtId="3" fontId="4" fillId="0" borderId="0" xfId="0" applyNumberFormat="1" applyFont="1" applyAlignment="1">
      <alignment horizontal="left" vertical="top" wrapText="1"/>
    </xf>
    <xf numFmtId="0" fontId="55" fillId="44" borderId="0" xfId="0" applyFont="1" applyFill="1" applyAlignment="1">
      <alignment horizontal="left" vertical="center" wrapText="1"/>
    </xf>
    <xf numFmtId="0" fontId="34" fillId="0" borderId="0" xfId="0" applyFont="1" applyAlignment="1">
      <alignment horizontal="left" vertical="top" wrapText="1"/>
    </xf>
    <xf numFmtId="0" fontId="32" fillId="0" borderId="0" xfId="0" applyFont="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center"/>
    </xf>
    <xf numFmtId="0" fontId="4" fillId="0" borderId="0" xfId="0" applyFont="1" applyAlignment="1">
      <alignment horizontal="left"/>
    </xf>
    <xf numFmtId="0" fontId="3" fillId="3" borderId="0" xfId="0" applyFont="1" applyFill="1" applyAlignment="1">
      <alignment horizontal="center" wrapText="1"/>
    </xf>
    <xf numFmtId="0" fontId="50" fillId="0" borderId="0" xfId="0" applyFont="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5" xfId="0" applyFont="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left" vertical="center" wrapText="1"/>
    </xf>
    <xf numFmtId="0" fontId="26" fillId="0" borderId="6" xfId="0" applyFont="1" applyBorder="1" applyAlignment="1">
      <alignment horizontal="left" vertical="center" wrapText="1"/>
    </xf>
    <xf numFmtId="3" fontId="3" fillId="3" borderId="17"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3" fontId="3" fillId="3" borderId="15" xfId="0" applyNumberFormat="1" applyFont="1" applyFill="1" applyBorder="1" applyAlignment="1">
      <alignment horizontal="center" vertical="center" wrapText="1"/>
    </xf>
    <xf numFmtId="0" fontId="10"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2" fillId="3" borderId="0" xfId="0" applyFont="1" applyFill="1" applyAlignment="1">
      <alignment horizontal="left" vertical="top" wrapText="1"/>
    </xf>
    <xf numFmtId="0" fontId="34" fillId="3" borderId="0" xfId="0" applyFont="1" applyFill="1" applyAlignment="1">
      <alignment horizontal="left" vertical="top" wrapText="1"/>
    </xf>
    <xf numFmtId="3" fontId="32" fillId="0" borderId="0" xfId="0" applyNumberFormat="1" applyFont="1" applyAlignment="1">
      <alignment horizontal="left" vertical="top" wrapText="1"/>
    </xf>
    <xf numFmtId="0" fontId="50"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5" xfId="0" applyNumberFormat="1" applyFont="1" applyBorder="1" applyAlignment="1">
      <alignment horizontal="center" vertical="center" wrapText="1"/>
    </xf>
    <xf numFmtId="0" fontId="34" fillId="0" borderId="0" xfId="0" applyFont="1" applyAlignment="1">
      <alignment horizontal="center" vertical="center" wrapText="1"/>
    </xf>
    <xf numFmtId="3" fontId="32" fillId="3" borderId="0" xfId="0" applyNumberFormat="1" applyFont="1" applyFill="1" applyAlignment="1">
      <alignment horizontal="left" vertical="top" wrapText="1"/>
    </xf>
  </cellXfs>
  <cellStyles count="144">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2" builtinId="27" customBuiltin="1"/>
    <cellStyle name="Calculation" xfId="15" builtinId="22" customBuiltin="1"/>
    <cellStyle name="Check Cell" xfId="17" builtinId="23" customBuiltin="1"/>
    <cellStyle name="Comma" xfId="5" builtinId="3"/>
    <cellStyle name="Comma [0]" xfId="3" builtinId="6"/>
    <cellStyle name="Comma [0] 2" xfId="46" xr:uid="{D1ECB02E-15A3-4B51-9535-3F19E3D6198B}"/>
    <cellStyle name="Comma [0] 2 2" xfId="65" xr:uid="{69B450E4-D0BE-4A0E-860C-69F4151AEF50}"/>
    <cellStyle name="Comma [0] 2 2 2" xfId="94" xr:uid="{B2FD2109-2EF8-4840-A096-AC1BB300569A}"/>
    <cellStyle name="Comma [0] 2 3" xfId="75" xr:uid="{6812DC6D-41F0-470D-A79B-3E78C596245C}"/>
    <cellStyle name="Comma [0] 2 4" xfId="112" xr:uid="{10F16053-2ECE-41E0-936D-65837B34B8F4}"/>
    <cellStyle name="Comma [0] 3" xfId="49" xr:uid="{336186A4-CFA9-469A-B206-823D657BF5BC}"/>
    <cellStyle name="Comma [0] 3 2" xfId="78" xr:uid="{D01CE437-970D-4C31-B702-C1771581C88B}"/>
    <cellStyle name="Comma [0] 3 3" xfId="114" xr:uid="{5BEB009A-F852-411F-AD9F-7F4684CD121C}"/>
    <cellStyle name="Comma [0] 4" xfId="73" xr:uid="{91830D8F-E397-4DC0-A692-E8A5B71F735C}"/>
    <cellStyle name="Comma [0] 5" xfId="99" xr:uid="{DBF19647-C27A-4AC7-B4C3-941DFBE29A7F}"/>
    <cellStyle name="Comma 10" xfId="53" xr:uid="{1B944603-CD4D-4C4F-8B96-173EA543B80C}"/>
    <cellStyle name="Comma 10 2" xfId="82" xr:uid="{C9B4B383-7F71-4B9F-AF63-063BF0201E57}"/>
    <cellStyle name="Comma 10 3" xfId="118" xr:uid="{F51B33C6-8B8B-4447-905E-D41447D577BE}"/>
    <cellStyle name="Comma 11" xfId="56" xr:uid="{6B0A5BDD-8F36-44A1-B3E2-3D5488D474AA}"/>
    <cellStyle name="Comma 11 2" xfId="85" xr:uid="{44F27360-C4CB-40A3-AE4C-28119C1232EE}"/>
    <cellStyle name="Comma 11 3" xfId="121" xr:uid="{7B98ED9E-2E81-40CA-A8E9-0D22D4C010BC}"/>
    <cellStyle name="Comma 12" xfId="52" xr:uid="{79A72E5E-C845-45BA-A7D4-B27AE551B418}"/>
    <cellStyle name="Comma 12 2" xfId="81" xr:uid="{0A8A9B45-6E81-4DA4-9F5B-D7109C697046}"/>
    <cellStyle name="Comma 12 3" xfId="117" xr:uid="{7DD0E379-5A07-4A5E-90B9-C63251D2F380}"/>
    <cellStyle name="Comma 13" xfId="59" xr:uid="{4F50CB9B-3675-4840-90F1-F599869AE358}"/>
    <cellStyle name="Comma 13 2" xfId="88" xr:uid="{01A99AEE-BE2D-4139-AAD6-BD6EC74CEAA0}"/>
    <cellStyle name="Comma 13 3" xfId="124" xr:uid="{6BBCC783-7DB1-4137-8FCB-4B52257322C3}"/>
    <cellStyle name="Comma 14" xfId="60" xr:uid="{28A37AC8-4F4A-4CD9-8E91-719D528C50CA}"/>
    <cellStyle name="Comma 14 2" xfId="89" xr:uid="{93C52C4B-692C-4493-9648-915D80CAFCDD}"/>
    <cellStyle name="Comma 14 3" xfId="125" xr:uid="{086D4ADC-F263-4870-B501-8300CE3EA541}"/>
    <cellStyle name="Comma 15" xfId="63" xr:uid="{72819C94-4B7D-4A66-97CB-5B1BB3FD942A}"/>
    <cellStyle name="Comma 15 2" xfId="92" xr:uid="{57215319-06FC-4ED7-843E-36C2C11F632A}"/>
    <cellStyle name="Comma 15 3" xfId="128" xr:uid="{574EF4B3-0AA4-4B30-93FB-473FEE31CABF}"/>
    <cellStyle name="Comma 16" xfId="58" xr:uid="{87D796B5-F086-4E83-AA8F-7A532B9915CD}"/>
    <cellStyle name="Comma 16 2" xfId="87" xr:uid="{F34E304C-BA58-44CB-BF11-096BFF9F64B8}"/>
    <cellStyle name="Comma 16 3" xfId="123" xr:uid="{E83B517F-E287-4B38-A833-CBB10C43BA62}"/>
    <cellStyle name="Comma 17" xfId="67" xr:uid="{AD8C72C0-6E2F-49EA-904D-618E27EFA0D8}"/>
    <cellStyle name="Comma 17 2" xfId="96" xr:uid="{C82AAE9D-73D7-428B-A30E-FC18C8B7E187}"/>
    <cellStyle name="Comma 17 3" xfId="130" xr:uid="{6975A07B-51CD-419A-8A06-5D50BB70BFF5}"/>
    <cellStyle name="Comma 18" xfId="68" xr:uid="{CE0F7F3E-6056-4705-B751-D1AEFCC93E69}"/>
    <cellStyle name="Comma 18 2" xfId="97" xr:uid="{9E36AE5D-F5B4-45DF-844C-616CD9A63DAE}"/>
    <cellStyle name="Comma 18 3" xfId="131" xr:uid="{8BD8912E-031E-4BFB-B39E-E1F8C2C133DB}"/>
    <cellStyle name="Comma 19" xfId="69" xr:uid="{4D4082D1-B75D-42AC-9F60-E952C8EAA1EC}"/>
    <cellStyle name="Comma 19 2" xfId="98" xr:uid="{2334757C-5A9E-4A6E-B726-DFA1AE95D041}"/>
    <cellStyle name="Comma 19 3" xfId="132" xr:uid="{A6B85E9B-6BCD-49A7-BDF5-51D55332BBC8}"/>
    <cellStyle name="Comma 2" xfId="47" xr:uid="{494F27FC-58D3-4B34-BAB4-BA4002376556}"/>
    <cellStyle name="Comma 2 2" xfId="66" xr:uid="{E089F985-72C6-437B-B292-56A88BBC70CE}"/>
    <cellStyle name="Comma 2 2 2" xfId="95" xr:uid="{B44B6E16-3827-4185-9E4D-BD3B36D10FBF}"/>
    <cellStyle name="Comma 2 3" xfId="76" xr:uid="{C8D23299-F930-4431-8E70-F3F760C6EB7F}"/>
    <cellStyle name="Comma 2 4" xfId="113" xr:uid="{8BB04A2B-7945-4906-9679-5255D824EB73}"/>
    <cellStyle name="Comma 20" xfId="62" xr:uid="{057835CE-9E53-44D2-BB6C-A35F0AF38F88}"/>
    <cellStyle name="Comma 20 2" xfId="91" xr:uid="{1FEAFCEC-E6D4-4D27-A006-1B795B748EF5}"/>
    <cellStyle name="Comma 20 3" xfId="127" xr:uid="{4B99635B-9672-479E-9D3C-90207E21222E}"/>
    <cellStyle name="Comma 21" xfId="48" xr:uid="{A24A02BD-B9BD-400A-AC1B-7C70BF787DDD}"/>
    <cellStyle name="Comma 21 2" xfId="77" xr:uid="{A14C2CD1-1B45-4F1E-A2D8-2E247D99A67E}"/>
    <cellStyle name="Comma 22" xfId="74" xr:uid="{D4F350ED-47CB-45D5-8E71-93091D0542DE}"/>
    <cellStyle name="Comma 23" xfId="101" xr:uid="{A8EE3BE7-43F3-4FD8-88AB-D4F50ED2501E}"/>
    <cellStyle name="Comma 24" xfId="108" xr:uid="{E714C7BB-2F88-4AC8-AD60-0A5042B4E46E}"/>
    <cellStyle name="Comma 25" xfId="111" xr:uid="{E6D887BE-14A6-4879-ACBE-6DD70F12F69B}"/>
    <cellStyle name="Comma 26" xfId="139" xr:uid="{7366229D-291B-4D63-8BB8-E4B7B8F55942}"/>
    <cellStyle name="Comma 27" xfId="110" xr:uid="{1B64EC0B-215A-4743-A802-21C96F501F81}"/>
    <cellStyle name="Comma 28" xfId="135" xr:uid="{88206D5E-8564-4AFB-8958-32DE8D51289E}"/>
    <cellStyle name="Comma 29" xfId="143" xr:uid="{5BB470F6-ABF3-475B-86FD-781DF9FCC686}"/>
    <cellStyle name="Comma 3" xfId="51" xr:uid="{EE12AC87-65BD-4B97-8DB3-2083C1A43F7B}"/>
    <cellStyle name="Comma 3 2" xfId="80" xr:uid="{A4CD5E4A-98B6-44F7-8B7C-FDC614E88962}"/>
    <cellStyle name="Comma 3 3" xfId="116" xr:uid="{3430FF50-A0EB-4605-98D0-BA1F206B3710}"/>
    <cellStyle name="Comma 30" xfId="133" xr:uid="{B454E77F-921A-436A-A01A-8AAE3025ABF0}"/>
    <cellStyle name="Comma 31" xfId="137" xr:uid="{FA65AC38-9910-4906-8602-6A36D03FDE26}"/>
    <cellStyle name="Comma 32" xfId="107" xr:uid="{F89EB0BB-00BC-400D-A4C2-2E0BCB8AE1E3}"/>
    <cellStyle name="Comma 33" xfId="140" xr:uid="{D5ABDC25-2ADF-40D9-91BE-85D5DCE8596C}"/>
    <cellStyle name="Comma 34" xfId="109" xr:uid="{7E75C92A-FD82-452E-B35E-A7231DAB2389}"/>
    <cellStyle name="Comma 35" xfId="138" xr:uid="{0D470863-5E3A-4047-AD58-41A9327B16A8}"/>
    <cellStyle name="Comma 36" xfId="134" xr:uid="{502D6B1D-D130-4831-A290-A28576B969CE}"/>
    <cellStyle name="Comma 37" xfId="136" xr:uid="{9F23873F-C229-46BC-BC0E-82371502A383}"/>
    <cellStyle name="Comma 38" xfId="100" xr:uid="{BD4200EF-4466-4974-896D-1D99B5358F60}"/>
    <cellStyle name="Comma 39" xfId="106" xr:uid="{21BB6739-37A8-4D46-A980-3E988DE5C057}"/>
    <cellStyle name="Comma 4" xfId="61" xr:uid="{E6AA2839-F343-4513-AC24-5BEA8F72DC01}"/>
    <cellStyle name="Comma 4 2" xfId="90" xr:uid="{9DF09A3C-B54B-4B4F-9E0E-0D1A56C9212F}"/>
    <cellStyle name="Comma 4 3" xfId="126" xr:uid="{4AC6A5B0-63EA-47FE-AB67-43F157013292}"/>
    <cellStyle name="Comma 40" xfId="103" xr:uid="{1DF454E6-21C5-49C3-86B6-F07DD2F9126D}"/>
    <cellStyle name="Comma 41" xfId="104" xr:uid="{62532977-4A0D-49AF-9280-A233AC3A8A36}"/>
    <cellStyle name="Comma 42" xfId="102" xr:uid="{DB294AA5-04C2-4C6F-A43A-1C41B60D8AC8}"/>
    <cellStyle name="Comma 43" xfId="105" xr:uid="{30C7CFA4-1806-4007-BE60-131CA245C817}"/>
    <cellStyle name="Comma 44" xfId="142" xr:uid="{F0C7975D-9118-4C95-8CBA-430A425530D2}"/>
    <cellStyle name="Comma 45" xfId="141" xr:uid="{76E1C398-D201-4BE1-BC9F-E65CFDCCF78E}"/>
    <cellStyle name="Comma 46" xfId="72" xr:uid="{34E3DC25-516E-4F9E-8A17-815F16AA5D5F}"/>
    <cellStyle name="Comma 47" xfId="70" xr:uid="{42F91B4C-7DBB-4BBE-BB2B-D8C03F66A5F3}"/>
    <cellStyle name="Comma 48" xfId="71" xr:uid="{34D1CF7F-40A9-466A-9F19-FB5267A70BCF}"/>
    <cellStyle name="Comma 5" xfId="64" xr:uid="{88E3833B-5BBC-4070-A891-2F8DCF273C4C}"/>
    <cellStyle name="Comma 5 2" xfId="93" xr:uid="{6D1B24F9-91A2-4BE0-9DFC-10203FCC0781}"/>
    <cellStyle name="Comma 5 3" xfId="129" xr:uid="{34964A54-5249-4CB9-9250-78803CB62923}"/>
    <cellStyle name="Comma 6" xfId="50" xr:uid="{0DC63EA1-2BC2-4B19-B05B-A98A179BCA1B}"/>
    <cellStyle name="Comma 6 2" xfId="79" xr:uid="{895AE7E6-7391-4341-A2FF-5F6684F58A53}"/>
    <cellStyle name="Comma 6 3" xfId="115" xr:uid="{55403238-DA0C-4E6D-A35D-847EA95C0ADB}"/>
    <cellStyle name="Comma 7" xfId="57" xr:uid="{42761F2B-8E87-4FAD-A5C1-DD2999914AD9}"/>
    <cellStyle name="Comma 7 2" xfId="86" xr:uid="{DF02DF28-E4D5-438A-8CD1-04191A9CD644}"/>
    <cellStyle name="Comma 7 3" xfId="122" xr:uid="{60F9C60E-739C-44D6-A5B3-D72F66EEA4FF}"/>
    <cellStyle name="Comma 8" xfId="54" xr:uid="{9084684E-4F38-4742-A0AA-9A1079416B00}"/>
    <cellStyle name="Comma 8 2" xfId="83" xr:uid="{3806CAAE-D675-463B-934B-46C0EBCD9E32}"/>
    <cellStyle name="Comma 8 3" xfId="119" xr:uid="{5E62CE46-EAD4-4F2B-9F6F-451A99B840EB}"/>
    <cellStyle name="Comma 9" xfId="55" xr:uid="{11C31DBC-E05B-4A6A-B7AC-36E81188D780}"/>
    <cellStyle name="Comma 9 2" xfId="84" xr:uid="{144F3444-A1A0-47F5-A81A-F631A0E0D7A0}"/>
    <cellStyle name="Comma 9 3" xfId="120" xr:uid="{93B787EF-87BA-4C5D-9705-7F9EFF4A45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te" xfId="19" builtinId="10" customBuiltin="1"/>
    <cellStyle name="Output" xfId="14" builtinId="21" customBuiltin="1"/>
    <cellStyle name="Per cent" xfId="4" builtinId="5"/>
    <cellStyle name="Title" xfId="6" builtinId="15" customBuiltin="1"/>
    <cellStyle name="Total" xfId="21" builtinId="25" customBuiltin="1"/>
    <cellStyle name="Warning Text" xfId="18" builtinId="11" customBuiltin="1"/>
  </cellStyles>
  <dxfs count="117">
    <dxf>
      <font>
        <b/>
        <i val="0"/>
        <color rgb="FF00B050"/>
      </font>
    </dxf>
    <dxf>
      <font>
        <b/>
        <i val="0"/>
        <color rgb="FFFFC00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ill>
        <patternFill>
          <bgColor theme="0" tint="-0.14996795556505021"/>
        </patternFill>
      </fill>
    </dxf>
    <dxf>
      <font>
        <b/>
        <i val="0"/>
        <color rgb="FF00B050"/>
      </font>
    </dxf>
    <dxf>
      <font>
        <b/>
        <i val="0"/>
        <color rgb="FFFF0000"/>
      </font>
    </dxf>
    <dxf>
      <font>
        <b/>
        <i val="0"/>
        <color rgb="FFFFC000"/>
      </font>
    </dxf>
    <dxf>
      <font>
        <b/>
        <i val="0"/>
        <color rgb="FF00B050"/>
      </font>
    </dxf>
    <dxf>
      <font>
        <b/>
        <i val="0"/>
        <color rgb="FFFFC000"/>
      </font>
    </dxf>
    <dxf>
      <font>
        <b/>
        <i val="0"/>
        <color rgb="FFFF0000"/>
      </font>
    </dxf>
    <dxf>
      <fill>
        <patternFill>
          <bgColor theme="0" tint="-0.14996795556505021"/>
        </patternFill>
      </fill>
    </dxf>
    <dxf>
      <font>
        <b/>
        <i val="0"/>
        <color theme="7"/>
      </font>
    </dxf>
    <dxf>
      <font>
        <b/>
        <i val="0"/>
        <color rgb="FF00B050"/>
      </font>
    </dxf>
    <dxf>
      <fill>
        <patternFill>
          <bgColor theme="0" tint="-0.14996795556505021"/>
        </patternFill>
      </fill>
    </dxf>
    <dxf>
      <font>
        <b/>
        <i val="0"/>
        <color rgb="FFFF0000"/>
      </font>
    </dxf>
    <dxf>
      <font>
        <b/>
        <i val="0"/>
        <color theme="7"/>
      </font>
    </dxf>
    <dxf>
      <font>
        <b/>
        <i val="0"/>
        <color rgb="FFFF0000"/>
      </font>
    </dxf>
    <dxf>
      <fill>
        <patternFill>
          <bgColor theme="0" tint="-0.14996795556505021"/>
        </patternFill>
      </fill>
    </dxf>
    <dxf>
      <font>
        <b/>
        <i val="0"/>
        <color rgb="FF00B050"/>
      </font>
    </dxf>
    <dxf>
      <font>
        <b/>
        <i val="0"/>
        <color theme="7"/>
      </font>
    </dxf>
    <dxf>
      <font>
        <b/>
        <i val="0"/>
        <color rgb="FFFF0000"/>
      </font>
    </dxf>
    <dxf>
      <font>
        <b/>
        <i val="0"/>
        <color rgb="FF00B050"/>
      </font>
    </dxf>
    <dxf>
      <font>
        <b/>
        <i val="0"/>
        <color rgb="FF00B050"/>
      </font>
    </dxf>
    <dxf>
      <font>
        <color theme="0" tint="-0.14996795556505021"/>
      </font>
      <fill>
        <patternFill>
          <bgColor theme="0" tint="-0.14996795556505021"/>
        </patternFill>
      </fill>
    </dxf>
    <dxf>
      <font>
        <b/>
        <i val="0"/>
        <color rgb="FFFFC000"/>
      </font>
    </dxf>
    <dxf>
      <font>
        <b/>
        <i val="0"/>
        <color rgb="FFFF0000"/>
      </font>
    </dxf>
    <dxf>
      <fill>
        <patternFill>
          <bgColor theme="0" tint="-0.14996795556505021"/>
        </patternFill>
      </fill>
    </dxf>
    <dxf>
      <font>
        <b/>
        <i val="0"/>
        <color rgb="FFFF0000"/>
      </font>
    </dxf>
    <dxf>
      <font>
        <b/>
        <i val="0"/>
        <color rgb="FF00B050"/>
      </font>
    </dxf>
    <dxf>
      <font>
        <b/>
        <i val="0"/>
        <color theme="7"/>
      </font>
    </dxf>
    <dxf>
      <font>
        <b/>
        <i val="0"/>
        <color rgb="FF00B050"/>
      </font>
    </dxf>
    <dxf>
      <font>
        <b/>
        <i val="0"/>
        <color theme="7"/>
      </font>
    </dxf>
    <dxf>
      <font>
        <b/>
        <i val="0"/>
        <color rgb="FFFF0000"/>
      </font>
    </dxf>
    <dxf>
      <fill>
        <patternFill>
          <bgColor theme="0" tint="-0.14996795556505021"/>
        </patternFill>
      </fill>
    </dxf>
    <dxf>
      <font>
        <color rgb="FF9C0006"/>
      </font>
      <fill>
        <patternFill>
          <bgColor rgb="FFFFC7CE"/>
        </patternFill>
      </fill>
    </dxf>
    <dxf>
      <fill>
        <patternFill>
          <bgColor rgb="FFFFFF00"/>
        </patternFill>
      </fill>
    </dxf>
    <dxf>
      <fill>
        <patternFill>
          <bgColor theme="8" tint="0.79998168889431442"/>
        </patternFill>
      </fill>
    </dxf>
    <dxf>
      <font>
        <color theme="0"/>
      </font>
      <fill>
        <patternFill>
          <bgColor rgb="FFFF0000"/>
        </patternFill>
      </fill>
    </dxf>
    <dxf>
      <fill>
        <patternFill>
          <bgColor theme="0" tint="-0.14996795556505021"/>
        </patternFill>
      </fill>
    </dxf>
    <dxf>
      <font>
        <b/>
        <i val="0"/>
        <color rgb="FF00B050"/>
      </font>
    </dxf>
    <dxf>
      <font>
        <b/>
        <i val="0"/>
        <color rgb="FFFF0000"/>
      </font>
    </dxf>
    <dxf>
      <font>
        <b/>
        <i val="0"/>
        <color rgb="FFFFC000"/>
      </font>
    </dxf>
    <dxf>
      <fill>
        <patternFill>
          <bgColor theme="0" tint="-0.14996795556505021"/>
        </patternFill>
      </fill>
    </dxf>
    <dxf>
      <font>
        <b/>
        <i val="0"/>
        <color rgb="FF00B050"/>
      </font>
    </dxf>
    <dxf>
      <font>
        <b/>
        <i val="0"/>
        <color rgb="FFFF0000"/>
      </font>
    </dxf>
    <dxf>
      <font>
        <b/>
        <i val="0"/>
        <color rgb="FFFFC000"/>
      </font>
    </dxf>
    <dxf>
      <font>
        <b/>
        <i val="0"/>
        <color rgb="FFFFC000"/>
      </font>
    </dxf>
    <dxf>
      <fill>
        <patternFill>
          <bgColor theme="0" tint="-0.14996795556505021"/>
        </patternFill>
      </fill>
    </dxf>
    <dxf>
      <font>
        <b/>
        <i val="0"/>
        <color rgb="FF00B05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ill>
        <patternFill>
          <bgColor theme="0" tint="-0.14996795556505021"/>
        </patternFill>
      </fill>
    </dxf>
    <dxf>
      <fill>
        <patternFill>
          <bgColor theme="0" tint="-0.14996795556505021"/>
        </patternFill>
      </fill>
    </dxf>
    <dxf>
      <font>
        <b/>
        <i val="0"/>
        <color rgb="FFFF0000"/>
      </font>
    </dxf>
    <dxf>
      <font>
        <b/>
        <i val="0"/>
        <color rgb="FFFFC000"/>
      </font>
    </dxf>
    <dxf>
      <font>
        <b/>
        <i val="0"/>
        <color rgb="FF00B050"/>
      </font>
    </dxf>
    <dxf>
      <font>
        <b/>
        <i val="0"/>
        <color rgb="FF00B050"/>
      </font>
    </dxf>
    <dxf>
      <font>
        <b/>
        <i val="0"/>
        <color rgb="FFFF0000"/>
      </font>
    </dxf>
    <dxf>
      <font>
        <b/>
        <i val="0"/>
        <color theme="7"/>
      </font>
    </dxf>
    <dxf>
      <fill>
        <patternFill>
          <bgColor theme="0" tint="-0.14996795556505021"/>
        </patternFill>
      </fill>
    </dxf>
    <dxf>
      <font>
        <b/>
        <i val="0"/>
        <color theme="7"/>
      </font>
    </dxf>
    <dxf>
      <font>
        <b/>
        <i val="0"/>
        <color rgb="FFFF0000"/>
      </font>
    </dxf>
    <dxf>
      <fill>
        <patternFill>
          <bgColor theme="0" tint="-0.14996795556505021"/>
        </patternFill>
      </fill>
    </dxf>
    <dxf>
      <font>
        <b/>
        <i val="0"/>
        <color rgb="FF00B050"/>
      </font>
    </dxf>
    <dxf>
      <font>
        <b/>
        <i val="0"/>
        <color rgb="FFFF0000"/>
      </font>
    </dxf>
    <dxf>
      <font>
        <b/>
        <i val="0"/>
        <color rgb="FF00B050"/>
      </font>
    </dxf>
    <dxf>
      <fill>
        <patternFill>
          <bgColor theme="0" tint="-0.14996795556505021"/>
        </patternFill>
      </fill>
    </dxf>
    <dxf>
      <font>
        <b/>
        <i val="0"/>
        <color theme="7"/>
      </font>
    </dxf>
    <dxf>
      <font>
        <color theme="0" tint="-0.14996795556505021"/>
      </font>
      <fill>
        <patternFill>
          <bgColor theme="0" tint="-0.14996795556505021"/>
        </patternFill>
      </fill>
    </dxf>
    <dxf>
      <font>
        <b/>
        <i val="0"/>
        <color rgb="FF00B050"/>
      </font>
    </dxf>
    <dxf>
      <font>
        <b/>
        <i val="0"/>
        <color rgb="FFFF0000"/>
      </font>
    </dxf>
    <dxf>
      <font>
        <b/>
        <i val="0"/>
        <color theme="7"/>
      </font>
    </dxf>
    <dxf>
      <fill>
        <patternFill>
          <bgColor theme="0" tint="-0.14996795556505021"/>
        </patternFill>
      </fill>
    </dxf>
    <dxf>
      <fill>
        <patternFill>
          <bgColor theme="0" tint="-0.14996795556505021"/>
        </patternFill>
      </fill>
    </dxf>
    <dxf>
      <font>
        <b/>
        <i val="0"/>
        <color rgb="FF00B050"/>
      </font>
    </dxf>
    <dxf>
      <font>
        <b/>
        <i val="0"/>
        <color theme="7"/>
      </font>
    </dxf>
    <dxf>
      <font>
        <b/>
        <i val="0"/>
        <color rgb="FFFF0000"/>
      </font>
    </dxf>
    <dxf>
      <fill>
        <patternFill>
          <bgColor theme="0" tint="-0.14996795556505021"/>
        </patternFill>
      </fill>
    </dxf>
    <dxf>
      <font>
        <b/>
        <i val="0"/>
        <color rgb="FFFF0000"/>
      </font>
    </dxf>
    <dxf>
      <font>
        <b/>
        <i val="0"/>
        <color rgb="FF00B050"/>
      </font>
    </dxf>
    <dxf>
      <font>
        <b/>
        <i val="0"/>
        <color theme="7"/>
      </font>
    </dxf>
    <dxf>
      <font>
        <color rgb="FF9C0006"/>
      </font>
      <fill>
        <patternFill>
          <bgColor rgb="FFFFC7CE"/>
        </patternFill>
      </fill>
    </dxf>
    <dxf>
      <font>
        <color rgb="FFC00000"/>
      </font>
      <fill>
        <patternFill>
          <bgColor theme="5" tint="0.79998168889431442"/>
        </patternFill>
      </fill>
    </dxf>
    <dxf>
      <fill>
        <patternFill>
          <bgColor theme="8" tint="0.79998168889431442"/>
        </patternFill>
      </fill>
    </dxf>
    <dxf>
      <fill>
        <patternFill>
          <bgColor rgb="FFFFFF00"/>
        </patternFill>
      </fill>
    </dxf>
    <dxf>
      <font>
        <color theme="0"/>
      </font>
      <fill>
        <patternFill>
          <bgColor rgb="FFFF0000"/>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92710</xdr:colOff>
      <xdr:row>0</xdr:row>
      <xdr:rowOff>63500</xdr:rowOff>
    </xdr:from>
    <xdr:to>
      <xdr:col>0</xdr:col>
      <xdr:colOff>1071880</xdr:colOff>
      <xdr:row>0</xdr:row>
      <xdr:rowOff>858476</xdr:rowOff>
    </xdr:to>
    <xdr:pic>
      <xdr:nvPicPr>
        <xdr:cNvPr id="2" name="Picture 1" descr="A blue and white logo&#10;&#10;Description automatically generated">
          <a:extLst>
            <a:ext uri="{FF2B5EF4-FFF2-40B4-BE49-F238E27FC236}">
              <a16:creationId xmlns:a16="http://schemas.microsoft.com/office/drawing/2014/main" id="{15944F5C-54C9-946E-F9ED-C40780B2E8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10" y="63500"/>
          <a:ext cx="979170" cy="7949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999iuc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22D4-C356-483C-A93D-900F9C0E9874}">
  <sheetPr>
    <tabColor rgb="FF0070C0"/>
  </sheetPr>
  <dimension ref="A1:T32"/>
  <sheetViews>
    <sheetView showGridLines="0" tabSelected="1" zoomScaleNormal="100" workbookViewId="0">
      <pane ySplit="3" topLeftCell="A4" activePane="bottomLeft" state="frozen"/>
      <selection activeCell="C74" sqref="C74"/>
      <selection pane="bottomLeft" activeCell="A4" sqref="A4"/>
    </sheetView>
  </sheetViews>
  <sheetFormatPr defaultColWidth="0" defaultRowHeight="12.5" zeroHeight="1" x14ac:dyDescent="0.25"/>
  <cols>
    <col min="1" max="1" width="16.54296875" style="3" bestFit="1" customWidth="1"/>
    <col min="2" max="2" width="25" style="3" bestFit="1" customWidth="1"/>
    <col min="3" max="6" width="9.453125" style="3" customWidth="1"/>
    <col min="7" max="7" width="11.453125" style="3" customWidth="1"/>
    <col min="8" max="9" width="9.453125" style="3" customWidth="1"/>
    <col min="10" max="10" width="10.36328125" style="3" customWidth="1"/>
    <col min="11" max="20" width="9.453125" style="3" customWidth="1"/>
    <col min="21" max="16384" width="9.453125" style="3" hidden="1"/>
  </cols>
  <sheetData>
    <row r="1" spans="1:20" ht="73.25" customHeight="1" x14ac:dyDescent="0.25">
      <c r="A1" s="20"/>
      <c r="B1" s="178"/>
      <c r="C1" s="178"/>
      <c r="D1" s="178"/>
      <c r="E1" s="178"/>
      <c r="F1" s="178"/>
      <c r="G1" s="178"/>
      <c r="H1" s="178"/>
      <c r="I1" s="178"/>
      <c r="J1" s="178"/>
      <c r="K1" s="178"/>
      <c r="L1" s="178"/>
      <c r="M1" s="178"/>
      <c r="N1" s="178"/>
      <c r="O1" s="178"/>
      <c r="P1" s="178"/>
      <c r="Q1" s="178"/>
      <c r="R1" s="178"/>
      <c r="S1" s="178"/>
      <c r="T1" s="178"/>
    </row>
    <row r="2" spans="1:20" ht="21.5" customHeight="1" x14ac:dyDescent="0.35">
      <c r="A2" s="25" t="s">
        <v>0</v>
      </c>
    </row>
    <row r="3" spans="1:20" ht="14.5" x14ac:dyDescent="0.35">
      <c r="A3" s="179"/>
      <c r="B3" s="179"/>
      <c r="C3" s="179"/>
      <c r="D3" s="179"/>
      <c r="E3" s="179"/>
      <c r="F3" s="179"/>
      <c r="G3" s="179"/>
      <c r="H3" s="180"/>
      <c r="I3" s="180"/>
      <c r="J3" s="180"/>
      <c r="K3" s="180"/>
      <c r="L3" s="180"/>
      <c r="M3" s="180"/>
      <c r="N3" s="180"/>
      <c r="O3" s="180"/>
      <c r="P3" s="180"/>
      <c r="Q3" s="180"/>
      <c r="R3" s="180"/>
      <c r="S3" s="180"/>
      <c r="T3" s="180"/>
    </row>
    <row r="4" spans="1:20" ht="14" x14ac:dyDescent="0.3">
      <c r="A4" s="23" t="s">
        <v>1</v>
      </c>
    </row>
    <row r="5" spans="1:20" x14ac:dyDescent="0.25">
      <c r="A5" s="264" t="s">
        <v>2</v>
      </c>
      <c r="B5" s="264"/>
      <c r="C5" s="264"/>
      <c r="D5" s="264"/>
      <c r="E5" s="264"/>
      <c r="F5" s="264"/>
      <c r="G5" s="264"/>
      <c r="H5" s="264"/>
      <c r="I5" s="264"/>
      <c r="J5" s="264"/>
      <c r="K5" s="264"/>
      <c r="L5" s="264"/>
      <c r="M5" s="264"/>
      <c r="N5" s="264"/>
      <c r="O5" s="264"/>
      <c r="P5" s="264"/>
      <c r="Q5" s="264"/>
      <c r="R5" s="264"/>
      <c r="S5" s="264"/>
    </row>
    <row r="6" spans="1:20" x14ac:dyDescent="0.25">
      <c r="A6" s="264"/>
      <c r="B6" s="264"/>
      <c r="C6" s="264"/>
      <c r="D6" s="264"/>
      <c r="E6" s="264"/>
      <c r="F6" s="264"/>
      <c r="G6" s="264"/>
      <c r="H6" s="264"/>
      <c r="I6" s="264"/>
      <c r="J6" s="264"/>
      <c r="K6" s="264"/>
      <c r="L6" s="264"/>
      <c r="M6" s="264"/>
      <c r="N6" s="264"/>
      <c r="O6" s="264"/>
      <c r="P6" s="264"/>
      <c r="Q6" s="264"/>
      <c r="R6" s="264"/>
      <c r="S6" s="264"/>
    </row>
    <row r="7" spans="1:20" x14ac:dyDescent="0.25">
      <c r="A7" s="264"/>
      <c r="B7" s="264"/>
      <c r="C7" s="264"/>
      <c r="D7" s="264"/>
      <c r="E7" s="264"/>
      <c r="F7" s="264"/>
      <c r="G7" s="264"/>
      <c r="H7" s="264"/>
      <c r="I7" s="264"/>
      <c r="J7" s="264"/>
      <c r="K7" s="264"/>
      <c r="L7" s="264"/>
      <c r="M7" s="264"/>
      <c r="N7" s="264"/>
      <c r="O7" s="264"/>
      <c r="P7" s="264"/>
      <c r="Q7" s="264"/>
      <c r="R7" s="264"/>
      <c r="S7" s="264"/>
    </row>
    <row r="8" spans="1:20" x14ac:dyDescent="0.25">
      <c r="A8" s="264"/>
      <c r="B8" s="264"/>
      <c r="C8" s="264"/>
      <c r="D8" s="264"/>
      <c r="E8" s="264"/>
      <c r="F8" s="264"/>
      <c r="G8" s="264"/>
      <c r="H8" s="264"/>
      <c r="I8" s="264"/>
      <c r="J8" s="264"/>
      <c r="K8" s="264"/>
      <c r="L8" s="264"/>
      <c r="M8" s="264"/>
      <c r="N8" s="264"/>
      <c r="O8" s="264"/>
      <c r="P8" s="264"/>
      <c r="Q8" s="264"/>
      <c r="R8" s="264"/>
      <c r="S8" s="264"/>
    </row>
    <row r="9" spans="1:20" ht="41.9" customHeight="1" x14ac:dyDescent="0.25">
      <c r="A9" s="264"/>
      <c r="B9" s="264"/>
      <c r="C9" s="264"/>
      <c r="D9" s="264"/>
      <c r="E9" s="264"/>
      <c r="F9" s="264"/>
      <c r="G9" s="264"/>
      <c r="H9" s="264"/>
      <c r="I9" s="264"/>
      <c r="J9" s="264"/>
      <c r="K9" s="264"/>
      <c r="L9" s="264"/>
      <c r="M9" s="264"/>
      <c r="N9" s="264"/>
      <c r="O9" s="264"/>
      <c r="P9" s="264"/>
      <c r="Q9" s="264"/>
      <c r="R9" s="264"/>
      <c r="S9" s="264"/>
    </row>
    <row r="10" spans="1:20" ht="14.5" x14ac:dyDescent="0.35">
      <c r="A10" s="23" t="s">
        <v>3</v>
      </c>
      <c r="B10" s="83"/>
      <c r="K10" s="83"/>
    </row>
    <row r="11" spans="1:20" x14ac:dyDescent="0.25">
      <c r="A11" s="264" t="s">
        <v>4</v>
      </c>
      <c r="B11" s="264"/>
      <c r="C11" s="264"/>
      <c r="D11" s="264"/>
      <c r="E11" s="264"/>
      <c r="F11" s="264"/>
      <c r="G11" s="264"/>
      <c r="H11" s="264"/>
      <c r="I11" s="264"/>
      <c r="J11" s="264"/>
      <c r="K11" s="264"/>
      <c r="L11" s="264"/>
      <c r="M11" s="264"/>
      <c r="N11" s="264"/>
      <c r="O11" s="264"/>
      <c r="P11" s="264"/>
      <c r="Q11" s="264"/>
      <c r="R11" s="264"/>
      <c r="S11" s="264"/>
    </row>
    <row r="12" spans="1:20" x14ac:dyDescent="0.25">
      <c r="A12" s="264"/>
      <c r="B12" s="264"/>
      <c r="C12" s="264"/>
      <c r="D12" s="264"/>
      <c r="E12" s="264"/>
      <c r="F12" s="264"/>
      <c r="G12" s="264"/>
      <c r="H12" s="264"/>
      <c r="I12" s="264"/>
      <c r="J12" s="264"/>
      <c r="K12" s="264"/>
      <c r="L12" s="264"/>
      <c r="M12" s="264"/>
      <c r="N12" s="264"/>
      <c r="O12" s="264"/>
      <c r="P12" s="264"/>
      <c r="Q12" s="264"/>
      <c r="R12" s="264"/>
      <c r="S12" s="264"/>
    </row>
    <row r="13" spans="1:20" x14ac:dyDescent="0.25">
      <c r="A13" s="264"/>
      <c r="B13" s="264"/>
      <c r="C13" s="264"/>
      <c r="D13" s="264"/>
      <c r="E13" s="264"/>
      <c r="F13" s="264"/>
      <c r="G13" s="264"/>
      <c r="H13" s="264"/>
      <c r="I13" s="264"/>
      <c r="J13" s="264"/>
      <c r="K13" s="264"/>
      <c r="L13" s="264"/>
      <c r="M13" s="264"/>
      <c r="N13" s="264"/>
      <c r="O13" s="264"/>
      <c r="P13" s="264"/>
      <c r="Q13" s="264"/>
      <c r="R13" s="264"/>
      <c r="S13" s="264"/>
    </row>
    <row r="14" spans="1:20" x14ac:dyDescent="0.25">
      <c r="A14" s="264"/>
      <c r="B14" s="264"/>
      <c r="C14" s="264"/>
      <c r="D14" s="264"/>
      <c r="E14" s="264"/>
      <c r="F14" s="264"/>
      <c r="G14" s="264"/>
      <c r="H14" s="264"/>
      <c r="I14" s="264"/>
      <c r="J14" s="264"/>
      <c r="K14" s="264"/>
      <c r="L14" s="264"/>
      <c r="M14" s="264"/>
      <c r="N14" s="264"/>
      <c r="O14" s="264"/>
      <c r="P14" s="264"/>
      <c r="Q14" s="264"/>
      <c r="R14" s="264"/>
      <c r="S14" s="264"/>
    </row>
    <row r="15" spans="1:20" ht="12.75" customHeight="1" x14ac:dyDescent="0.25">
      <c r="A15" s="19" t="s">
        <v>5</v>
      </c>
      <c r="B15" s="21"/>
      <c r="C15" s="21"/>
      <c r="D15" s="21"/>
      <c r="E15" s="21"/>
      <c r="F15" s="21"/>
      <c r="G15" s="21"/>
      <c r="H15" s="265" t="s">
        <v>6</v>
      </c>
      <c r="I15" s="265"/>
      <c r="J15" s="265"/>
      <c r="K15" s="265"/>
      <c r="L15" s="265"/>
      <c r="M15" s="265"/>
      <c r="N15" s="265"/>
      <c r="O15" s="265"/>
      <c r="P15" s="265"/>
      <c r="Q15" s="265"/>
      <c r="R15" s="265"/>
    </row>
    <row r="16" spans="1:20" x14ac:dyDescent="0.25">
      <c r="A16" s="22" t="s">
        <v>7</v>
      </c>
      <c r="B16" s="21"/>
      <c r="C16" s="21"/>
      <c r="D16" s="21"/>
      <c r="E16" s="21"/>
      <c r="F16" s="21"/>
      <c r="G16" s="21"/>
      <c r="H16" s="21"/>
      <c r="I16" s="21"/>
      <c r="J16" s="21"/>
      <c r="K16" s="21"/>
      <c r="L16" s="21"/>
    </row>
    <row r="17" spans="1:19" x14ac:dyDescent="0.25"/>
    <row r="18" spans="1:19" ht="13" x14ac:dyDescent="0.3">
      <c r="A18" s="2" t="s">
        <v>8</v>
      </c>
      <c r="B18" s="4" t="s">
        <v>775</v>
      </c>
    </row>
    <row r="19" spans="1:19" x14ac:dyDescent="0.25">
      <c r="B19" s="3" t="s">
        <v>776</v>
      </c>
    </row>
    <row r="20" spans="1:19" ht="14.5" x14ac:dyDescent="0.35">
      <c r="B20" s="83" t="s">
        <v>845</v>
      </c>
    </row>
    <row r="21" spans="1:19" x14ac:dyDescent="0.25"/>
    <row r="22" spans="1:19" ht="13" x14ac:dyDescent="0.3">
      <c r="A22" s="2" t="s">
        <v>9</v>
      </c>
      <c r="B22" s="136">
        <v>45820</v>
      </c>
    </row>
    <row r="23" spans="1:19" x14ac:dyDescent="0.25">
      <c r="A23" s="85"/>
    </row>
    <row r="24" spans="1:19" x14ac:dyDescent="0.25">
      <c r="B24" s="17"/>
    </row>
    <row r="25" spans="1:19" ht="27.5" customHeight="1" x14ac:dyDescent="0.25">
      <c r="A25" s="182" t="s">
        <v>782</v>
      </c>
      <c r="B25" s="266" t="s">
        <v>785</v>
      </c>
      <c r="C25" s="266"/>
      <c r="D25" s="266"/>
      <c r="E25" s="266"/>
      <c r="F25" s="266"/>
      <c r="G25" s="266"/>
      <c r="H25" s="266"/>
      <c r="I25" s="266"/>
      <c r="J25" s="266"/>
      <c r="K25" s="266"/>
      <c r="L25" s="266"/>
      <c r="M25" s="266"/>
      <c r="N25" s="266"/>
      <c r="O25" s="266"/>
      <c r="P25" s="266"/>
      <c r="Q25" s="266"/>
      <c r="R25" s="266"/>
      <c r="S25" s="266"/>
    </row>
    <row r="26" spans="1:19" x14ac:dyDescent="0.25">
      <c r="A26" s="181"/>
      <c r="B26" s="84" t="s">
        <v>783</v>
      </c>
      <c r="C26" s="181"/>
      <c r="D26" s="181"/>
      <c r="E26" s="181"/>
      <c r="F26" s="181"/>
      <c r="G26" s="181"/>
      <c r="H26" s="181"/>
      <c r="I26" s="181"/>
      <c r="J26" s="181"/>
      <c r="K26" s="181"/>
      <c r="L26" s="181"/>
    </row>
    <row r="27" spans="1:19" ht="12.65" customHeight="1" x14ac:dyDescent="0.25">
      <c r="B27" s="3" t="s">
        <v>784</v>
      </c>
    </row>
    <row r="28" spans="1:19" x14ac:dyDescent="0.25"/>
    <row r="29" spans="1:19" x14ac:dyDescent="0.25"/>
    <row r="30" spans="1:19" x14ac:dyDescent="0.25"/>
    <row r="31" spans="1:19" x14ac:dyDescent="0.25"/>
    <row r="32" spans="1:19" x14ac:dyDescent="0.25"/>
  </sheetData>
  <mergeCells count="4">
    <mergeCell ref="A5:S9"/>
    <mergeCell ref="A11:S14"/>
    <mergeCell ref="H15:R15"/>
    <mergeCell ref="B25:S25"/>
  </mergeCells>
  <conditionalFormatting sqref="B24:B25">
    <cfRule type="cellIs" dxfId="116" priority="1" operator="equal">
      <formula>0</formula>
    </cfRule>
  </conditionalFormatting>
  <hyperlinks>
    <hyperlink ref="B20" r:id="rId1" xr:uid="{A0BDA303-02E8-4AEA-BF85-29343B7987B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2F8-86E1-4E92-B9DC-EA3ACA334803}">
  <sheetPr>
    <tabColor theme="0"/>
  </sheetPr>
  <dimension ref="A1:AR121"/>
  <sheetViews>
    <sheetView showGridLines="0" zoomScaleNormal="100" workbookViewId="0">
      <pane ySplit="13" topLeftCell="A52" activePane="bottomLeft" state="frozen"/>
      <selection activeCell="C74" sqref="C74"/>
      <selection pane="bottomLeft" activeCell="A52" sqref="A52"/>
    </sheetView>
  </sheetViews>
  <sheetFormatPr defaultColWidth="0" defaultRowHeight="12.5" zeroHeight="1" x14ac:dyDescent="0.25"/>
  <cols>
    <col min="1" max="1" width="7.453125" style="3" customWidth="1"/>
    <col min="2" max="2" width="33.453125" style="3" customWidth="1"/>
    <col min="3" max="3" width="2.453125" style="3" customWidth="1"/>
    <col min="4" max="10" width="12.54296875" style="3" customWidth="1"/>
    <col min="11" max="11" width="12.453125" style="3" bestFit="1" customWidth="1"/>
    <col min="12" max="14" width="12.54296875" style="3" customWidth="1"/>
    <col min="15" max="15" width="8.54296875" style="3" customWidth="1"/>
    <col min="16" max="16" width="7.453125" style="3" customWidth="1"/>
    <col min="17" max="17" width="21.453125" style="3" hidden="1" customWidth="1"/>
    <col min="18" max="21" width="13.453125" style="3" hidden="1" customWidth="1"/>
    <col min="22" max="22" width="14.453125" style="3" hidden="1" customWidth="1"/>
    <col min="23" max="23" width="15.453125" style="3" hidden="1" customWidth="1"/>
    <col min="24" max="40" width="13.453125" style="3" hidden="1" customWidth="1"/>
    <col min="41" max="44" width="8.54296875" style="3" customWidth="1"/>
    <col min="45" max="16384" width="8.54296875" style="3" hidden="1"/>
  </cols>
  <sheetData>
    <row r="1" spans="1:40" ht="4.25" customHeight="1" x14ac:dyDescent="0.3">
      <c r="A1" s="8"/>
      <c r="B1" s="8"/>
      <c r="C1" s="6"/>
    </row>
    <row r="2" spans="1:40" ht="30.65" customHeight="1" x14ac:dyDescent="0.25">
      <c r="A2" s="267" t="s">
        <v>786</v>
      </c>
      <c r="B2" s="267"/>
      <c r="C2" s="267"/>
      <c r="D2" s="267"/>
      <c r="E2" s="267"/>
      <c r="F2" s="267"/>
      <c r="G2" s="267"/>
      <c r="H2" s="267"/>
      <c r="I2" s="183"/>
      <c r="J2" s="183"/>
      <c r="K2" s="183"/>
      <c r="L2" s="183"/>
      <c r="M2" s="183"/>
      <c r="N2" s="183"/>
    </row>
    <row r="3" spans="1:40" s="9" customFormat="1" ht="4.25" customHeight="1" x14ac:dyDescent="0.3">
      <c r="A3" s="11"/>
      <c r="B3" s="11"/>
      <c r="D3" s="7"/>
      <c r="E3" s="7"/>
      <c r="F3" s="7"/>
      <c r="G3" s="7"/>
      <c r="H3" s="7"/>
      <c r="I3" s="7"/>
      <c r="J3" s="7"/>
      <c r="K3" s="7"/>
      <c r="L3" s="7"/>
      <c r="M3" s="7"/>
      <c r="N3" s="7"/>
    </row>
    <row r="4" spans="1:40" ht="13" x14ac:dyDescent="0.3">
      <c r="C4" s="110"/>
    </row>
    <row r="5" spans="1:40" ht="26.15" customHeight="1" x14ac:dyDescent="0.25">
      <c r="A5" s="34"/>
      <c r="B5" s="34"/>
      <c r="C5" s="34"/>
      <c r="D5" s="147" t="s">
        <v>10</v>
      </c>
      <c r="E5" s="147" t="s">
        <v>11</v>
      </c>
      <c r="F5" s="147" t="s">
        <v>12</v>
      </c>
      <c r="G5" s="147" t="s">
        <v>899</v>
      </c>
      <c r="H5" s="147" t="s">
        <v>13</v>
      </c>
      <c r="I5" s="147" t="s">
        <v>14</v>
      </c>
      <c r="J5" s="223" t="s">
        <v>879</v>
      </c>
      <c r="K5" s="147" t="s">
        <v>15</v>
      </c>
      <c r="L5" s="147" t="s">
        <v>16</v>
      </c>
      <c r="M5" s="147" t="s">
        <v>17</v>
      </c>
      <c r="N5" s="147" t="s">
        <v>18</v>
      </c>
      <c r="R5" s="111" t="s">
        <v>10</v>
      </c>
      <c r="S5" s="111"/>
      <c r="T5" s="3" t="s">
        <v>19</v>
      </c>
      <c r="U5" s="3" t="s">
        <v>20</v>
      </c>
      <c r="V5" s="111" t="s">
        <v>12</v>
      </c>
      <c r="W5" s="3" t="s">
        <v>21</v>
      </c>
      <c r="X5" s="3" t="s">
        <v>20</v>
      </c>
      <c r="Y5" s="111" t="s">
        <v>22</v>
      </c>
      <c r="Z5" s="3" t="s">
        <v>23</v>
      </c>
      <c r="AA5" s="3" t="s">
        <v>20</v>
      </c>
      <c r="AB5" s="111" t="s">
        <v>24</v>
      </c>
      <c r="AC5" s="3" t="s">
        <v>25</v>
      </c>
      <c r="AD5" s="3" t="s">
        <v>26</v>
      </c>
      <c r="AE5" s="158" t="s">
        <v>232</v>
      </c>
      <c r="AF5" s="3" t="s">
        <v>27</v>
      </c>
      <c r="AG5" s="3" t="s">
        <v>26</v>
      </c>
      <c r="AH5" s="111" t="s">
        <v>28</v>
      </c>
      <c r="AI5" s="3" t="s">
        <v>29</v>
      </c>
      <c r="AJ5" s="3" t="s">
        <v>26</v>
      </c>
      <c r="AK5" s="111" t="s">
        <v>30</v>
      </c>
      <c r="AL5" s="3" t="s">
        <v>31</v>
      </c>
      <c r="AM5" s="3" t="s">
        <v>32</v>
      </c>
      <c r="AN5" s="111" t="s">
        <v>33</v>
      </c>
    </row>
    <row r="6" spans="1:40" s="10" customFormat="1" ht="147.65" customHeight="1" x14ac:dyDescent="0.25">
      <c r="A6" s="270" t="s">
        <v>881</v>
      </c>
      <c r="B6" s="270"/>
      <c r="C6" s="15"/>
      <c r="D6" s="141" t="s">
        <v>39</v>
      </c>
      <c r="E6" s="148" t="s">
        <v>34</v>
      </c>
      <c r="F6" s="148" t="s">
        <v>208</v>
      </c>
      <c r="G6" s="148" t="s">
        <v>900</v>
      </c>
      <c r="H6" s="148" t="s">
        <v>713</v>
      </c>
      <c r="I6" s="148" t="s">
        <v>35</v>
      </c>
      <c r="J6" s="148" t="s">
        <v>880</v>
      </c>
      <c r="K6" s="148" t="s">
        <v>215</v>
      </c>
      <c r="L6" s="148" t="s">
        <v>36</v>
      </c>
      <c r="M6" s="148" t="s">
        <v>37</v>
      </c>
      <c r="N6" s="148" t="s">
        <v>38</v>
      </c>
      <c r="R6" s="112" t="s">
        <v>39</v>
      </c>
      <c r="S6" s="112" t="s">
        <v>34</v>
      </c>
      <c r="T6" s="10" t="s">
        <v>40</v>
      </c>
      <c r="U6" s="10" t="s">
        <v>41</v>
      </c>
      <c r="V6" s="112" t="s">
        <v>42</v>
      </c>
      <c r="W6" s="10" t="s">
        <v>43</v>
      </c>
      <c r="X6" s="10" t="s">
        <v>41</v>
      </c>
      <c r="Y6" s="112" t="s">
        <v>44</v>
      </c>
      <c r="Z6" s="10" t="s">
        <v>45</v>
      </c>
      <c r="AA6" s="10" t="s">
        <v>41</v>
      </c>
      <c r="AB6" s="112" t="s">
        <v>46</v>
      </c>
      <c r="AC6" s="10" t="s">
        <v>47</v>
      </c>
      <c r="AD6" s="10" t="s">
        <v>48</v>
      </c>
      <c r="AE6" s="112" t="s">
        <v>49</v>
      </c>
      <c r="AF6" s="10" t="s">
        <v>50</v>
      </c>
      <c r="AG6" s="10" t="s">
        <v>48</v>
      </c>
      <c r="AH6" s="112" t="s">
        <v>51</v>
      </c>
      <c r="AI6" s="10" t="s">
        <v>52</v>
      </c>
      <c r="AJ6" s="10" t="s">
        <v>48</v>
      </c>
      <c r="AK6" s="112" t="s">
        <v>53</v>
      </c>
      <c r="AL6" s="10" t="s">
        <v>54</v>
      </c>
      <c r="AM6" s="10" t="s">
        <v>55</v>
      </c>
      <c r="AN6" s="112" t="s">
        <v>56</v>
      </c>
    </row>
    <row r="7" spans="1:40" ht="5.9" customHeight="1" x14ac:dyDescent="0.25">
      <c r="A7" s="42"/>
      <c r="B7" s="42"/>
      <c r="R7" s="111"/>
      <c r="S7" s="111"/>
      <c r="V7" s="111"/>
      <c r="Y7" s="111"/>
      <c r="AB7" s="111"/>
      <c r="AE7" s="111"/>
      <c r="AH7" s="111"/>
      <c r="AK7" s="111"/>
      <c r="AN7" s="111"/>
    </row>
    <row r="8" spans="1:40" ht="13.4" customHeight="1" x14ac:dyDescent="0.25">
      <c r="A8" s="42"/>
      <c r="B8" s="13" t="s">
        <v>878</v>
      </c>
      <c r="C8" s="219"/>
      <c r="D8" s="12">
        <v>23181110</v>
      </c>
      <c r="E8" s="109">
        <v>63509.890410958906</v>
      </c>
      <c r="F8" s="87">
        <v>0.18357235981965925</v>
      </c>
      <c r="G8" s="108">
        <v>0.15386100342777045</v>
      </c>
      <c r="H8" s="88">
        <v>389.14495332288578</v>
      </c>
      <c r="I8" s="87">
        <v>0.4731075803380651</v>
      </c>
      <c r="J8" s="87">
        <v>0.50942267793284146</v>
      </c>
      <c r="K8" s="222"/>
      <c r="L8" s="87">
        <v>0.11201692153864637</v>
      </c>
      <c r="M8" s="87">
        <v>0.11620048987978272</v>
      </c>
      <c r="N8" s="87">
        <v>0.23569055526081781</v>
      </c>
      <c r="O8" s="87"/>
      <c r="R8" s="116"/>
      <c r="S8" s="116"/>
      <c r="T8" s="118"/>
      <c r="U8" s="117"/>
      <c r="V8" s="107"/>
      <c r="W8" s="117"/>
      <c r="X8" s="117"/>
      <c r="Y8" s="113"/>
      <c r="Z8" s="117"/>
      <c r="AA8" s="117"/>
      <c r="AB8" s="107"/>
      <c r="AC8" s="117"/>
      <c r="AD8" s="117"/>
      <c r="AE8" s="107"/>
      <c r="AF8" s="117"/>
      <c r="AG8" s="117"/>
      <c r="AH8" s="107"/>
      <c r="AI8" s="117"/>
      <c r="AJ8" s="117"/>
      <c r="AK8" s="107"/>
      <c r="AL8" s="117"/>
      <c r="AM8" s="117"/>
      <c r="AN8" s="107"/>
    </row>
    <row r="9" spans="1:40" ht="13.4" customHeight="1" x14ac:dyDescent="0.25">
      <c r="A9" s="42"/>
      <c r="B9" s="13" t="s">
        <v>877</v>
      </c>
      <c r="C9" s="219"/>
      <c r="D9" s="12">
        <v>22293291</v>
      </c>
      <c r="E9" s="109">
        <v>61077.509589041096</v>
      </c>
      <c r="F9" s="87">
        <v>0.17633790772459085</v>
      </c>
      <c r="G9" s="108">
        <v>0.15804571951624977</v>
      </c>
      <c r="H9" s="88">
        <v>440.50335113382948</v>
      </c>
      <c r="I9" s="87">
        <v>0.47101100892309816</v>
      </c>
      <c r="J9" s="224"/>
      <c r="K9" s="87">
        <v>0.4668328512493965</v>
      </c>
      <c r="L9" s="87">
        <v>0.10776186143746463</v>
      </c>
      <c r="M9" s="87">
        <v>0.11458804640927331</v>
      </c>
      <c r="N9" s="87">
        <v>0.17652210736861362</v>
      </c>
      <c r="O9" s="87"/>
      <c r="R9" s="116"/>
      <c r="S9" s="116"/>
      <c r="T9" s="118"/>
      <c r="U9" s="117"/>
      <c r="V9" s="107"/>
      <c r="W9" s="117"/>
      <c r="X9" s="117"/>
      <c r="Y9" s="113"/>
      <c r="Z9" s="117"/>
      <c r="AA9" s="117"/>
      <c r="AB9" s="107"/>
      <c r="AC9" s="117"/>
      <c r="AD9" s="117"/>
      <c r="AE9" s="107"/>
      <c r="AF9" s="117"/>
      <c r="AG9" s="117"/>
      <c r="AH9" s="107"/>
      <c r="AI9" s="117"/>
      <c r="AJ9" s="117"/>
      <c r="AK9" s="107"/>
      <c r="AL9" s="117"/>
      <c r="AM9" s="117"/>
      <c r="AN9" s="107"/>
    </row>
    <row r="10" spans="1:40" ht="13.4" customHeight="1" x14ac:dyDescent="0.25">
      <c r="A10" s="42"/>
      <c r="B10" s="13" t="s">
        <v>876</v>
      </c>
      <c r="C10" s="219"/>
      <c r="D10" s="12">
        <v>21817671</v>
      </c>
      <c r="E10" s="109">
        <v>59611.12295081967</v>
      </c>
      <c r="F10" s="87">
        <v>9.7588781522170195E-2</v>
      </c>
      <c r="G10" s="87">
        <v>8.0800209442339455E-2</v>
      </c>
      <c r="H10" s="88">
        <v>177.7554781832483</v>
      </c>
      <c r="I10" s="87">
        <v>0.62616681852311695</v>
      </c>
      <c r="J10" s="224"/>
      <c r="K10" s="87">
        <v>0.44278853306089583</v>
      </c>
      <c r="L10" s="87">
        <v>0.11544821401576422</v>
      </c>
      <c r="M10" s="87">
        <v>0.11522842281507287</v>
      </c>
      <c r="N10" s="87">
        <v>0.1624575568337476</v>
      </c>
      <c r="R10" s="116"/>
      <c r="S10" s="116"/>
      <c r="T10" s="118"/>
      <c r="U10" s="117"/>
      <c r="V10" s="107"/>
      <c r="W10" s="117"/>
      <c r="X10" s="117"/>
      <c r="Y10" s="113"/>
      <c r="Z10" s="117"/>
      <c r="AA10" s="117"/>
      <c r="AB10" s="107"/>
      <c r="AC10" s="117"/>
      <c r="AD10" s="117"/>
      <c r="AE10" s="107"/>
      <c r="AF10" s="117"/>
      <c r="AG10" s="117"/>
      <c r="AH10" s="107"/>
      <c r="AI10" s="117"/>
      <c r="AJ10" s="117"/>
      <c r="AK10" s="107"/>
      <c r="AL10" s="117"/>
      <c r="AM10" s="117"/>
      <c r="AN10" s="107"/>
    </row>
    <row r="11" spans="1:40" ht="13.4" customHeight="1" x14ac:dyDescent="0.25">
      <c r="A11" s="42"/>
      <c r="B11" s="13" t="s">
        <v>875</v>
      </c>
      <c r="C11" s="219"/>
      <c r="D11" s="12">
        <v>19955627</v>
      </c>
      <c r="E11" s="109">
        <v>54672.950684931508</v>
      </c>
      <c r="F11" s="220">
        <v>3.4983372058663691E-2</v>
      </c>
      <c r="G11" s="220">
        <v>2.6445428253047975E-2</v>
      </c>
      <c r="H11" s="221">
        <v>61.138378379358954</v>
      </c>
      <c r="I11" s="220">
        <v>0.80297060363605788</v>
      </c>
      <c r="J11" s="224"/>
      <c r="K11" s="220">
        <v>0.44400699710238944</v>
      </c>
      <c r="L11" s="220">
        <v>0.11915442222271316</v>
      </c>
      <c r="M11" s="220">
        <v>0.12728518855133572</v>
      </c>
      <c r="N11" s="220">
        <v>0.14952253992022801</v>
      </c>
      <c r="R11" s="116"/>
      <c r="S11" s="116"/>
      <c r="T11" s="118"/>
      <c r="U11" s="117"/>
      <c r="V11" s="107"/>
      <c r="W11" s="117"/>
      <c r="X11" s="117"/>
      <c r="Y11" s="113"/>
      <c r="Z11" s="117"/>
      <c r="AA11" s="117"/>
      <c r="AB11" s="107"/>
      <c r="AC11" s="117"/>
      <c r="AD11" s="117"/>
      <c r="AE11" s="107"/>
      <c r="AF11" s="117"/>
      <c r="AG11" s="117"/>
      <c r="AH11" s="107"/>
      <c r="AI11" s="117"/>
      <c r="AJ11" s="117"/>
      <c r="AK11" s="107"/>
      <c r="AL11" s="117"/>
      <c r="AM11" s="117"/>
      <c r="AN11" s="107"/>
    </row>
    <row r="12" spans="1:40" ht="13.4" customHeight="1" x14ac:dyDescent="0.25">
      <c r="A12" s="42"/>
      <c r="B12" s="13" t="s">
        <v>813</v>
      </c>
      <c r="D12" s="12">
        <f>R12</f>
        <v>1683378</v>
      </c>
      <c r="E12" s="109">
        <f>S12</f>
        <v>56112.6</v>
      </c>
      <c r="F12" s="108">
        <f>V12</f>
        <v>2.4847779424888264E-2</v>
      </c>
      <c r="G12" s="222"/>
      <c r="H12" s="88">
        <f>Y12</f>
        <v>40.253137174985632</v>
      </c>
      <c r="I12" s="108">
        <f>AB12</f>
        <v>0.87092331800081513</v>
      </c>
      <c r="J12" s="222"/>
      <c r="K12" s="108">
        <f>AE12</f>
        <v>0.43485143839190965</v>
      </c>
      <c r="L12" s="108">
        <f>AH12</f>
        <v>0.11295431463909061</v>
      </c>
      <c r="M12" s="108">
        <f>AK12</f>
        <v>0.12887167770576391</v>
      </c>
      <c r="N12" s="108">
        <f>AN12</f>
        <v>0.1526563674352194</v>
      </c>
      <c r="R12" s="116">
        <f>SUM(R62:R73)</f>
        <v>1683378</v>
      </c>
      <c r="S12" s="116">
        <f>R12/(_xlfn.DAYS(EOMONTH(MAX(Raw!A:A),0),"01/04/2025")+1)</f>
        <v>56112.6</v>
      </c>
      <c r="T12" s="118">
        <f>SUM(T62:T73)</f>
        <v>40262</v>
      </c>
      <c r="U12" s="117">
        <f>SUM(U62:U73)</f>
        <v>1580084</v>
      </c>
      <c r="V12" s="107">
        <f>T12/(U12+T12)</f>
        <v>2.4847779424888264E-2</v>
      </c>
      <c r="W12" s="117">
        <f>SUM(W62:W73)</f>
        <v>63603338</v>
      </c>
      <c r="X12" s="117">
        <f>SUM(X62:X73)</f>
        <v>1580084</v>
      </c>
      <c r="Y12" s="113">
        <f>W12/X12</f>
        <v>40.253137174985632</v>
      </c>
      <c r="Z12" s="117">
        <f>SUM(Z62:Z73)</f>
        <v>1376132</v>
      </c>
      <c r="AA12" s="117">
        <f>SUM(AA62:AA73)</f>
        <v>1580084</v>
      </c>
      <c r="AB12" s="107">
        <f>Z12/AA12</f>
        <v>0.87092331800081513</v>
      </c>
      <c r="AC12" s="117">
        <f>SUM(AC62:AC73)</f>
        <v>648260</v>
      </c>
      <c r="AD12" s="117">
        <f>SUM(AD62:AD73)</f>
        <v>1490762</v>
      </c>
      <c r="AE12" s="107">
        <f>AC12/AD12</f>
        <v>0.43485143839190965</v>
      </c>
      <c r="AF12" s="117">
        <f>SUM(AF62:AF73)</f>
        <v>168388</v>
      </c>
      <c r="AG12" s="117">
        <f>SUM(AG62:AG73)</f>
        <v>1490762</v>
      </c>
      <c r="AH12" s="107">
        <f>AF12/AG12</f>
        <v>0.11295431463909061</v>
      </c>
      <c r="AI12" s="117">
        <f>SUM(AI62:AI73)</f>
        <v>192117</v>
      </c>
      <c r="AJ12" s="117">
        <f>SUM(AJ62:AJ73)</f>
        <v>1490762</v>
      </c>
      <c r="AK12" s="107">
        <f>AI12/AJ12</f>
        <v>0.12887167770576391</v>
      </c>
      <c r="AL12" s="117">
        <f>SUM(AL62:AL73)</f>
        <v>83073</v>
      </c>
      <c r="AM12" s="117">
        <f>SUM(AM62:AM73)</f>
        <v>544183</v>
      </c>
      <c r="AN12" s="107">
        <f>AL12/AM12</f>
        <v>0.1526563674352194</v>
      </c>
    </row>
    <row r="13" spans="1:40" x14ac:dyDescent="0.25">
      <c r="A13" s="33"/>
      <c r="B13" s="33"/>
      <c r="C13" s="13"/>
      <c r="D13" s="12"/>
      <c r="E13" s="109"/>
      <c r="F13" s="87"/>
      <c r="G13" s="87"/>
      <c r="H13" s="88"/>
      <c r="I13" s="87"/>
      <c r="K13" s="87"/>
      <c r="L13" s="87"/>
      <c r="M13" s="87"/>
      <c r="N13" s="87"/>
      <c r="R13" s="111"/>
      <c r="S13" s="111"/>
      <c r="V13" s="111"/>
      <c r="Y13" s="111"/>
      <c r="AB13" s="111"/>
      <c r="AE13" s="111"/>
      <c r="AH13" s="111"/>
      <c r="AK13" s="111"/>
      <c r="AN13" s="111"/>
    </row>
    <row r="14" spans="1:40" x14ac:dyDescent="0.25">
      <c r="A14" s="33"/>
      <c r="B14" s="14">
        <v>44287</v>
      </c>
      <c r="C14" s="9"/>
      <c r="D14" s="12">
        <v>1891165</v>
      </c>
      <c r="E14" s="109">
        <v>63038.833333333336</v>
      </c>
      <c r="F14" s="87">
        <v>7.2362024036404654E-2</v>
      </c>
      <c r="G14" s="87">
        <v>5.2511296208760397E-2</v>
      </c>
      <c r="H14" s="88">
        <v>100.40876569521019</v>
      </c>
      <c r="I14" s="87">
        <v>0.72526242336938129</v>
      </c>
      <c r="J14" s="87">
        <v>0.50854176014856811</v>
      </c>
      <c r="K14" s="222"/>
      <c r="L14" s="87">
        <v>0.11261921374047781</v>
      </c>
      <c r="M14" s="87">
        <v>0.1226964546475527</v>
      </c>
      <c r="N14" s="87">
        <v>0.22027793860073677</v>
      </c>
      <c r="R14" s="111"/>
      <c r="S14" s="111"/>
      <c r="V14" s="111"/>
      <c r="Y14" s="111"/>
      <c r="AB14" s="111"/>
      <c r="AE14" s="111"/>
      <c r="AH14" s="111"/>
      <c r="AK14" s="111"/>
      <c r="AN14" s="111"/>
    </row>
    <row r="15" spans="1:40" x14ac:dyDescent="0.25">
      <c r="A15" s="33"/>
      <c r="B15" s="14">
        <v>44317</v>
      </c>
      <c r="C15" s="9"/>
      <c r="D15" s="12">
        <v>2101350</v>
      </c>
      <c r="E15" s="109">
        <v>67785.483870967742</v>
      </c>
      <c r="F15" s="87">
        <v>9.3571042787402511E-2</v>
      </c>
      <c r="G15" s="87">
        <v>7.0899283020239706E-2</v>
      </c>
      <c r="H15" s="88">
        <v>138.61019426384229</v>
      </c>
      <c r="I15" s="87">
        <v>0.65088016109465141</v>
      </c>
      <c r="J15" s="87">
        <v>0.50967083637012689</v>
      </c>
      <c r="K15" s="222"/>
      <c r="L15" s="87">
        <v>0.11483512070324702</v>
      </c>
      <c r="M15" s="87">
        <v>0.11855364340854666</v>
      </c>
      <c r="N15" s="87">
        <v>0.22979940663901083</v>
      </c>
      <c r="R15" s="111"/>
      <c r="S15" s="111"/>
      <c r="V15" s="111"/>
      <c r="Y15" s="111"/>
      <c r="AB15" s="111"/>
      <c r="AE15" s="111"/>
      <c r="AH15" s="111"/>
      <c r="AK15" s="111"/>
      <c r="AN15" s="111"/>
    </row>
    <row r="16" spans="1:40" x14ac:dyDescent="0.25">
      <c r="A16" s="33"/>
      <c r="B16" s="14">
        <v>44348</v>
      </c>
      <c r="C16" s="9"/>
      <c r="D16" s="12">
        <v>1934891</v>
      </c>
      <c r="E16" s="109">
        <v>64496.366666666669</v>
      </c>
      <c r="F16" s="87">
        <v>0.14574994800374913</v>
      </c>
      <c r="G16" s="87">
        <v>0.11535886402950525</v>
      </c>
      <c r="H16" s="88">
        <v>248.65112461605426</v>
      </c>
      <c r="I16" s="87">
        <v>0.51393349008219824</v>
      </c>
      <c r="J16" s="87">
        <v>0.49004752888125169</v>
      </c>
      <c r="K16" s="222"/>
      <c r="L16" s="87">
        <v>0.11310136211151912</v>
      </c>
      <c r="M16" s="87">
        <v>0.12148869102670046</v>
      </c>
      <c r="N16" s="87">
        <v>0.22803408756979135</v>
      </c>
      <c r="R16" s="111"/>
      <c r="S16" s="111"/>
      <c r="V16" s="111"/>
      <c r="Y16" s="111"/>
      <c r="AB16" s="111"/>
      <c r="AE16" s="111"/>
      <c r="AH16" s="111"/>
      <c r="AK16" s="111"/>
      <c r="AN16" s="111"/>
    </row>
    <row r="17" spans="1:40" x14ac:dyDescent="0.25">
      <c r="A17" s="33"/>
      <c r="B17" s="14">
        <v>44378</v>
      </c>
      <c r="C17" s="9"/>
      <c r="D17" s="12">
        <v>2070515</v>
      </c>
      <c r="E17" s="109">
        <v>66790.806451612909</v>
      </c>
      <c r="F17" s="87">
        <v>0.23256097338069445</v>
      </c>
      <c r="G17" s="87">
        <v>0.19176526143794365</v>
      </c>
      <c r="H17" s="88">
        <v>466.11917303778745</v>
      </c>
      <c r="I17" s="87">
        <v>0.37219187725106317</v>
      </c>
      <c r="J17" s="87">
        <v>0.50281166435007163</v>
      </c>
      <c r="K17" s="222"/>
      <c r="L17" s="87">
        <v>0.10901355384495982</v>
      </c>
      <c r="M17" s="87">
        <v>0.11265848685185316</v>
      </c>
      <c r="N17" s="87">
        <v>0.2398022529577146</v>
      </c>
      <c r="R17" s="111"/>
      <c r="S17" s="111"/>
      <c r="V17" s="111"/>
      <c r="Y17" s="111"/>
      <c r="AB17" s="111"/>
      <c r="AE17" s="111"/>
      <c r="AH17" s="111"/>
      <c r="AK17" s="111"/>
      <c r="AN17" s="111"/>
    </row>
    <row r="18" spans="1:40" x14ac:dyDescent="0.25">
      <c r="A18" s="33"/>
      <c r="B18" s="14">
        <v>44409</v>
      </c>
      <c r="C18" s="9"/>
      <c r="D18" s="12">
        <v>1915777</v>
      </c>
      <c r="E18" s="109">
        <v>61799.258064516129</v>
      </c>
      <c r="F18" s="87">
        <v>0.19836274831112596</v>
      </c>
      <c r="G18" s="87">
        <v>0.16780165163266331</v>
      </c>
      <c r="H18" s="88">
        <v>423.13156195611373</v>
      </c>
      <c r="I18" s="87">
        <v>0.41293314677678056</v>
      </c>
      <c r="J18" s="87">
        <v>0.50845505814452374</v>
      </c>
      <c r="K18" s="222"/>
      <c r="L18" s="87">
        <v>0.11161498785335769</v>
      </c>
      <c r="M18" s="87">
        <v>0.1122675679242113</v>
      </c>
      <c r="N18" s="87">
        <v>0.24435333536889131</v>
      </c>
      <c r="R18" s="111"/>
      <c r="S18" s="111"/>
      <c r="V18" s="111"/>
      <c r="Y18" s="111"/>
      <c r="AB18" s="111"/>
      <c r="AE18" s="111"/>
      <c r="AH18" s="111"/>
      <c r="AK18" s="111"/>
      <c r="AN18" s="111"/>
    </row>
    <row r="19" spans="1:40" x14ac:dyDescent="0.25">
      <c r="A19" s="33"/>
      <c r="B19" s="14">
        <v>44440</v>
      </c>
      <c r="C19" s="9"/>
      <c r="D19" s="12">
        <v>1904102</v>
      </c>
      <c r="E19" s="109">
        <v>63470.066666666666</v>
      </c>
      <c r="F19" s="87">
        <v>0.2540284407225803</v>
      </c>
      <c r="G19" s="87">
        <v>0.21202819781897644</v>
      </c>
      <c r="H19" s="88">
        <v>557.81316225948751</v>
      </c>
      <c r="I19" s="87">
        <v>0.35302274151775681</v>
      </c>
      <c r="J19" s="87">
        <v>0.49484397965788546</v>
      </c>
      <c r="K19" s="222"/>
      <c r="L19" s="87">
        <v>0.11012284250595285</v>
      </c>
      <c r="M19" s="87">
        <v>0.11424797034519125</v>
      </c>
      <c r="N19" s="87">
        <v>0.24263657420849222</v>
      </c>
      <c r="R19" s="111"/>
      <c r="S19" s="111"/>
      <c r="V19" s="111"/>
      <c r="Y19" s="111"/>
      <c r="AB19" s="111"/>
      <c r="AE19" s="111"/>
      <c r="AH19" s="111"/>
      <c r="AK19" s="111"/>
      <c r="AN19" s="111"/>
    </row>
    <row r="20" spans="1:40" x14ac:dyDescent="0.25">
      <c r="A20" s="33"/>
      <c r="B20" s="14">
        <v>44470</v>
      </c>
      <c r="C20" s="9"/>
      <c r="D20" s="12">
        <v>2098795</v>
      </c>
      <c r="E20" s="109">
        <v>67703.06451612903</v>
      </c>
      <c r="F20" s="87">
        <v>0.27631232788466059</v>
      </c>
      <c r="G20" s="87">
        <v>0.23603976009499808</v>
      </c>
      <c r="H20" s="88">
        <v>664.90688982404833</v>
      </c>
      <c r="I20" s="87">
        <v>0.29073120971214245</v>
      </c>
      <c r="J20" s="87">
        <v>0.51514497320345387</v>
      </c>
      <c r="K20" s="222"/>
      <c r="L20" s="87">
        <v>0.11004574275461081</v>
      </c>
      <c r="M20" s="87">
        <v>0.11114115561331854</v>
      </c>
      <c r="N20" s="87">
        <v>0.23974507508598897</v>
      </c>
      <c r="R20" s="111"/>
      <c r="S20" s="111"/>
      <c r="V20" s="111"/>
      <c r="Y20" s="111"/>
      <c r="AB20" s="111"/>
      <c r="AE20" s="111"/>
      <c r="AH20" s="111"/>
      <c r="AK20" s="111"/>
      <c r="AN20" s="111"/>
    </row>
    <row r="21" spans="1:40" x14ac:dyDescent="0.25">
      <c r="A21" s="33"/>
      <c r="B21" s="14">
        <v>44501</v>
      </c>
      <c r="C21" s="9"/>
      <c r="D21" s="12">
        <v>1907765</v>
      </c>
      <c r="E21" s="109">
        <v>63592.166666666664</v>
      </c>
      <c r="F21" s="87">
        <v>0.21623177975756727</v>
      </c>
      <c r="G21" s="87">
        <v>0.17903811988247489</v>
      </c>
      <c r="H21" s="88">
        <v>492.87034079975939</v>
      </c>
      <c r="I21" s="87">
        <v>0.38274146669324421</v>
      </c>
      <c r="J21" s="87">
        <v>0.51444476712390763</v>
      </c>
      <c r="K21" s="222"/>
      <c r="L21" s="87">
        <v>0.11348527764472488</v>
      </c>
      <c r="M21" s="87">
        <v>0.1139242893403887</v>
      </c>
      <c r="N21" s="87">
        <v>0.24134278815898255</v>
      </c>
      <c r="R21" s="111"/>
      <c r="S21" s="111"/>
      <c r="V21" s="111"/>
      <c r="Y21" s="111"/>
      <c r="AB21" s="111"/>
      <c r="AE21" s="111"/>
      <c r="AH21" s="111"/>
      <c r="AK21" s="111"/>
      <c r="AN21" s="111"/>
    </row>
    <row r="22" spans="1:40" x14ac:dyDescent="0.25">
      <c r="A22" s="33"/>
      <c r="B22" s="14">
        <v>44531</v>
      </c>
      <c r="C22" s="9"/>
      <c r="D22" s="12">
        <v>2131223</v>
      </c>
      <c r="E22" s="109">
        <v>68749.129032258061</v>
      </c>
      <c r="F22" s="87">
        <v>0.23343301487622489</v>
      </c>
      <c r="G22" s="87">
        <v>0.20008762804850186</v>
      </c>
      <c r="H22" s="88">
        <v>565.13006712848198</v>
      </c>
      <c r="I22" s="87">
        <v>0.38361046721959458</v>
      </c>
      <c r="J22" s="87">
        <v>0.51455401299267634</v>
      </c>
      <c r="K22" s="222"/>
      <c r="L22" s="87">
        <v>0.1096595346698057</v>
      </c>
      <c r="M22" s="87">
        <v>0.10472172872985581</v>
      </c>
      <c r="N22" s="87">
        <v>0.24031479723182037</v>
      </c>
      <c r="R22" s="111"/>
      <c r="S22" s="111"/>
      <c r="V22" s="111"/>
      <c r="Y22" s="111"/>
      <c r="AB22" s="111"/>
      <c r="AE22" s="111"/>
      <c r="AH22" s="111"/>
      <c r="AK22" s="111"/>
      <c r="AN22" s="111"/>
    </row>
    <row r="23" spans="1:40" x14ac:dyDescent="0.25">
      <c r="A23" s="33"/>
      <c r="B23" s="14">
        <v>44562</v>
      </c>
      <c r="C23" s="9"/>
      <c r="D23" s="12">
        <v>1832378</v>
      </c>
      <c r="E23" s="109">
        <v>59108.967741935485</v>
      </c>
      <c r="F23" s="87">
        <v>0.16772619133189026</v>
      </c>
      <c r="G23" s="87">
        <v>0.15072155691797923</v>
      </c>
      <c r="H23" s="88">
        <v>402.10389135082329</v>
      </c>
      <c r="I23" s="87">
        <v>0.52229191148362619</v>
      </c>
      <c r="J23" s="87">
        <v>0.52700156869709347</v>
      </c>
      <c r="K23" s="222"/>
      <c r="L23" s="87">
        <v>0.11352261291659267</v>
      </c>
      <c r="M23" s="87">
        <v>0.11632924880127864</v>
      </c>
      <c r="N23" s="87">
        <v>0.23276933674317701</v>
      </c>
      <c r="R23" s="111"/>
      <c r="S23" s="111"/>
      <c r="V23" s="111"/>
      <c r="Y23" s="111"/>
      <c r="AB23" s="111"/>
      <c r="AE23" s="111"/>
      <c r="AH23" s="111"/>
      <c r="AK23" s="111"/>
      <c r="AN23" s="111"/>
    </row>
    <row r="24" spans="1:40" x14ac:dyDescent="0.25">
      <c r="A24" s="33"/>
      <c r="B24" s="14">
        <v>44593</v>
      </c>
      <c r="C24" s="9"/>
      <c r="D24" s="12">
        <v>1574570</v>
      </c>
      <c r="E24" s="109">
        <v>56234.642857142855</v>
      </c>
      <c r="F24" s="87">
        <v>0.12321078491686559</v>
      </c>
      <c r="G24" s="87">
        <v>0.10690859178690465</v>
      </c>
      <c r="H24" s="88">
        <v>267.07354194294305</v>
      </c>
      <c r="I24" s="87">
        <v>0.5412561014685624</v>
      </c>
      <c r="J24" s="87">
        <v>0.51410194933977971</v>
      </c>
      <c r="K24" s="222"/>
      <c r="L24" s="87">
        <v>0.11365165094281227</v>
      </c>
      <c r="M24" s="87">
        <v>0.12319738272310032</v>
      </c>
      <c r="N24" s="87">
        <v>0.25235264691860204</v>
      </c>
      <c r="R24" s="111"/>
      <c r="S24" s="111"/>
      <c r="V24" s="111"/>
      <c r="Y24" s="111"/>
      <c r="AB24" s="111"/>
      <c r="AE24" s="111"/>
      <c r="AH24" s="111"/>
      <c r="AK24" s="111"/>
      <c r="AN24" s="111"/>
    </row>
    <row r="25" spans="1:40" x14ac:dyDescent="0.25">
      <c r="A25" s="33"/>
      <c r="B25" s="14">
        <v>44621</v>
      </c>
      <c r="C25" s="9"/>
      <c r="D25" s="12">
        <v>1818579</v>
      </c>
      <c r="E25" s="109">
        <v>58663.838709677417</v>
      </c>
      <c r="F25" s="87">
        <v>0.16821732421547089</v>
      </c>
      <c r="G25" s="87">
        <v>0.1498194442549339</v>
      </c>
      <c r="H25" s="88">
        <v>395.81771257926636</v>
      </c>
      <c r="I25" s="87">
        <v>0.4450597221122663</v>
      </c>
      <c r="J25" s="87">
        <v>0.51501936412630556</v>
      </c>
      <c r="K25" s="222"/>
      <c r="L25" s="87">
        <v>0.11209765585801602</v>
      </c>
      <c r="M25" s="87">
        <v>0.12297295360079191</v>
      </c>
      <c r="N25" s="87">
        <v>0.22281180763180219</v>
      </c>
      <c r="R25" s="111"/>
      <c r="S25" s="111"/>
      <c r="V25" s="111"/>
      <c r="Y25" s="111"/>
      <c r="AB25" s="111"/>
      <c r="AE25" s="111"/>
      <c r="AH25" s="111"/>
      <c r="AK25" s="111"/>
      <c r="AN25" s="111"/>
    </row>
    <row r="26" spans="1:40" x14ac:dyDescent="0.25">
      <c r="A26" s="33"/>
      <c r="B26" s="14">
        <v>44652</v>
      </c>
      <c r="C26" s="9"/>
      <c r="D26" s="12">
        <v>1865488</v>
      </c>
      <c r="E26" s="109">
        <v>62182.933333333334</v>
      </c>
      <c r="F26" s="87">
        <v>0.14940255534691413</v>
      </c>
      <c r="G26" s="87">
        <v>0.13355138868985802</v>
      </c>
      <c r="H26" s="88">
        <v>368.19928409284643</v>
      </c>
      <c r="I26" s="87">
        <v>0.46574237276304187</v>
      </c>
      <c r="J26" s="222"/>
      <c r="K26" s="108">
        <v>0.46736765695788784</v>
      </c>
      <c r="L26" s="87">
        <v>0.10218871311377974</v>
      </c>
      <c r="M26" s="87">
        <v>0.11222667462894852</v>
      </c>
      <c r="N26" s="87">
        <v>0.18496148737387419</v>
      </c>
      <c r="R26" s="111"/>
      <c r="S26" s="111"/>
      <c r="V26" s="111"/>
      <c r="Y26" s="111"/>
      <c r="AB26" s="111"/>
      <c r="AE26" s="111"/>
      <c r="AH26" s="111"/>
      <c r="AK26" s="111"/>
      <c r="AN26" s="111"/>
    </row>
    <row r="27" spans="1:40" x14ac:dyDescent="0.25">
      <c r="A27" s="33"/>
      <c r="B27" s="14">
        <v>44682</v>
      </c>
      <c r="C27" s="9"/>
      <c r="D27" s="12">
        <v>1739006</v>
      </c>
      <c r="E27" s="109">
        <v>56096.967741935485</v>
      </c>
      <c r="F27" s="87">
        <v>9.949626604930395E-2</v>
      </c>
      <c r="G27" s="87">
        <v>8.6270363551293971E-2</v>
      </c>
      <c r="H27" s="88">
        <v>226.1987964652408</v>
      </c>
      <c r="I27" s="87">
        <v>0.59381444133746475</v>
      </c>
      <c r="J27" s="222"/>
      <c r="K27" s="108">
        <v>0.46847577711975552</v>
      </c>
      <c r="L27" s="87">
        <v>0.10674619864064086</v>
      </c>
      <c r="M27" s="87">
        <v>0.12168477413872977</v>
      </c>
      <c r="N27" s="87">
        <v>0.1745845211520764</v>
      </c>
      <c r="R27" s="111"/>
      <c r="S27" s="111"/>
      <c r="V27" s="111"/>
      <c r="Y27" s="111"/>
      <c r="AB27" s="111"/>
      <c r="AE27" s="111"/>
      <c r="AH27" s="111"/>
      <c r="AK27" s="111"/>
      <c r="AN27" s="111"/>
    </row>
    <row r="28" spans="1:40" x14ac:dyDescent="0.25">
      <c r="A28" s="33"/>
      <c r="B28" s="14">
        <v>44713</v>
      </c>
      <c r="C28" s="9"/>
      <c r="D28" s="12">
        <v>1898994</v>
      </c>
      <c r="E28" s="109">
        <v>63299.8</v>
      </c>
      <c r="F28" s="87">
        <v>0.1594940899539036</v>
      </c>
      <c r="G28" s="87">
        <v>0.13777463547935481</v>
      </c>
      <c r="H28" s="88">
        <v>380.10787004429551</v>
      </c>
      <c r="I28" s="87">
        <v>0.47071390184225198</v>
      </c>
      <c r="J28" s="222"/>
      <c r="K28" s="108">
        <v>0.46395799314827268</v>
      </c>
      <c r="L28" s="87">
        <v>0.10376916153498614</v>
      </c>
      <c r="M28" s="87">
        <v>0.114051021533492</v>
      </c>
      <c r="N28" s="87">
        <v>0.17458125189484386</v>
      </c>
      <c r="R28" s="111"/>
      <c r="S28" s="111"/>
      <c r="V28" s="111"/>
      <c r="Y28" s="111"/>
      <c r="AB28" s="111"/>
      <c r="AE28" s="111"/>
      <c r="AH28" s="111"/>
      <c r="AK28" s="111"/>
      <c r="AN28" s="111"/>
    </row>
    <row r="29" spans="1:40" x14ac:dyDescent="0.25">
      <c r="A29" s="33"/>
      <c r="B29" s="14">
        <v>44743</v>
      </c>
      <c r="C29" s="9"/>
      <c r="D29" s="12">
        <v>1859658</v>
      </c>
      <c r="E29" s="109">
        <v>59988.967741935485</v>
      </c>
      <c r="F29" s="87">
        <v>0.1625832064087043</v>
      </c>
      <c r="G29" s="87">
        <v>0.14353457017857316</v>
      </c>
      <c r="H29" s="88">
        <v>394.44438270964224</v>
      </c>
      <c r="I29" s="87">
        <v>0.4330655671087828</v>
      </c>
      <c r="J29" s="222"/>
      <c r="K29" s="108">
        <v>0.45044081586157692</v>
      </c>
      <c r="L29" s="87">
        <v>0.10872833392288646</v>
      </c>
      <c r="M29" s="87">
        <v>0.11259015666125077</v>
      </c>
      <c r="N29" s="87">
        <v>0.17080704977124636</v>
      </c>
      <c r="R29" s="111"/>
      <c r="S29" s="111"/>
      <c r="V29" s="111"/>
      <c r="Y29" s="111"/>
      <c r="AB29" s="111"/>
      <c r="AE29" s="111"/>
      <c r="AH29" s="111"/>
      <c r="AK29" s="111"/>
      <c r="AN29" s="111"/>
    </row>
    <row r="30" spans="1:40" x14ac:dyDescent="0.25">
      <c r="A30" s="33"/>
      <c r="B30" s="14">
        <v>44774</v>
      </c>
      <c r="C30" s="9"/>
      <c r="D30" s="12">
        <v>1531124</v>
      </c>
      <c r="E30" s="109">
        <v>49391.096774193546</v>
      </c>
      <c r="F30" s="87">
        <v>0.16701824920170083</v>
      </c>
      <c r="G30" s="87">
        <v>0.15300044671663274</v>
      </c>
      <c r="H30" s="88">
        <v>410.78685022883201</v>
      </c>
      <c r="I30" s="87">
        <v>0.51796476069882724</v>
      </c>
      <c r="J30" s="222"/>
      <c r="K30" s="108">
        <v>0.43380181139649571</v>
      </c>
      <c r="L30" s="87">
        <v>0.11182469450422128</v>
      </c>
      <c r="M30" s="87">
        <v>0.12191889238853591</v>
      </c>
      <c r="N30" s="87">
        <v>0.17831000357593696</v>
      </c>
      <c r="R30" s="111"/>
      <c r="S30" s="111"/>
      <c r="V30" s="111"/>
      <c r="Y30" s="111"/>
      <c r="AB30" s="111"/>
      <c r="AE30" s="111"/>
      <c r="AH30" s="111"/>
      <c r="AK30" s="111"/>
      <c r="AN30" s="111"/>
    </row>
    <row r="31" spans="1:40" x14ac:dyDescent="0.25">
      <c r="A31" s="33"/>
      <c r="B31" s="14">
        <v>44805</v>
      </c>
      <c r="C31" s="9"/>
      <c r="D31" s="12">
        <v>1475232</v>
      </c>
      <c r="E31" s="109">
        <v>49174.400000000001</v>
      </c>
      <c r="F31" s="87">
        <v>8.5240714317770111E-2</v>
      </c>
      <c r="G31" s="87">
        <v>7.0464403430400752E-2</v>
      </c>
      <c r="H31" s="88">
        <v>194.67032955908235</v>
      </c>
      <c r="I31" s="87">
        <v>0.62097746351643901</v>
      </c>
      <c r="J31" s="222"/>
      <c r="K31" s="108">
        <v>0.46606769053544639</v>
      </c>
      <c r="L31" s="87">
        <v>0.11563978903660911</v>
      </c>
      <c r="M31" s="87">
        <v>0.11790609807992367</v>
      </c>
      <c r="N31" s="87">
        <v>0.17646199667793117</v>
      </c>
      <c r="R31" s="111"/>
      <c r="S31" s="111"/>
      <c r="V31" s="111"/>
      <c r="Y31" s="111"/>
      <c r="AB31" s="111"/>
      <c r="AE31" s="111"/>
      <c r="AH31" s="111"/>
      <c r="AK31" s="111"/>
      <c r="AN31" s="111"/>
    </row>
    <row r="32" spans="1:40" x14ac:dyDescent="0.25">
      <c r="A32" s="33"/>
      <c r="B32" s="14">
        <v>44835</v>
      </c>
      <c r="C32" s="9"/>
      <c r="D32" s="12">
        <v>1754054</v>
      </c>
      <c r="E32" s="109">
        <v>56582.387096774197</v>
      </c>
      <c r="F32" s="87">
        <v>0.14589072564298905</v>
      </c>
      <c r="G32" s="87">
        <v>0.12930528654865397</v>
      </c>
      <c r="H32" s="88">
        <v>366.24699329750041</v>
      </c>
      <c r="I32" s="87">
        <v>0.44752404096315734</v>
      </c>
      <c r="J32" s="222"/>
      <c r="K32" s="108">
        <v>0.46402963933481856</v>
      </c>
      <c r="L32" s="87">
        <v>0.11312158783656215</v>
      </c>
      <c r="M32" s="87">
        <v>0.11888401125086388</v>
      </c>
      <c r="N32" s="87">
        <v>0.16469701786577018</v>
      </c>
      <c r="R32" s="111"/>
      <c r="S32" s="111"/>
      <c r="V32" s="111"/>
      <c r="Y32" s="111"/>
      <c r="AB32" s="111"/>
      <c r="AE32" s="111"/>
      <c r="AH32" s="111"/>
      <c r="AK32" s="111"/>
      <c r="AN32" s="111"/>
    </row>
    <row r="33" spans="1:40" x14ac:dyDescent="0.25">
      <c r="A33" s="33"/>
      <c r="B33" s="14">
        <v>44866</v>
      </c>
      <c r="C33" s="9"/>
      <c r="D33" s="12">
        <v>1712376</v>
      </c>
      <c r="E33" s="109">
        <v>57079.199999999997</v>
      </c>
      <c r="F33" s="87">
        <v>0.14993462831527829</v>
      </c>
      <c r="G33" s="87">
        <v>0.13358494878398836</v>
      </c>
      <c r="H33" s="88">
        <v>388.35602784081874</v>
      </c>
      <c r="I33" s="87">
        <v>0.44424102690122724</v>
      </c>
      <c r="J33" s="222"/>
      <c r="K33" s="108">
        <v>0.47003176661264179</v>
      </c>
      <c r="L33" s="87">
        <v>0.1108494867639114</v>
      </c>
      <c r="M33" s="87">
        <v>0.12191377633711507</v>
      </c>
      <c r="N33" s="87">
        <v>0.16952351187614192</v>
      </c>
      <c r="R33" s="111"/>
      <c r="S33" s="111"/>
      <c r="V33" s="111"/>
      <c r="Y33" s="111"/>
      <c r="AB33" s="111"/>
      <c r="AE33" s="111"/>
      <c r="AH33" s="111"/>
      <c r="AK33" s="111"/>
      <c r="AN33" s="111"/>
    </row>
    <row r="34" spans="1:40" x14ac:dyDescent="0.25">
      <c r="A34" s="33"/>
      <c r="B34" s="14">
        <v>44896</v>
      </c>
      <c r="C34" s="9"/>
      <c r="D34" s="12">
        <v>2932837</v>
      </c>
      <c r="E34" s="109">
        <v>94607.645161290318</v>
      </c>
      <c r="F34" s="87">
        <v>0.40754863288493309</v>
      </c>
      <c r="G34" s="87">
        <v>0.38365642875605455</v>
      </c>
      <c r="H34" s="88">
        <v>1499.5588023847597</v>
      </c>
      <c r="I34" s="87">
        <v>0.20352339455835219</v>
      </c>
      <c r="J34" s="222"/>
      <c r="K34" s="108">
        <v>0.48849814066801239</v>
      </c>
      <c r="L34" s="87">
        <v>9.2340198818190944E-2</v>
      </c>
      <c r="M34" s="87">
        <v>9.3720974248201458E-2</v>
      </c>
      <c r="N34" s="87">
        <v>0.19094050396141721</v>
      </c>
      <c r="R34" s="111"/>
      <c r="S34" s="111"/>
      <c r="V34" s="111"/>
      <c r="Y34" s="111"/>
      <c r="AB34" s="111"/>
      <c r="AE34" s="111"/>
      <c r="AH34" s="111"/>
      <c r="AK34" s="111"/>
      <c r="AN34" s="111"/>
    </row>
    <row r="35" spans="1:40" x14ac:dyDescent="0.25">
      <c r="A35" s="33"/>
      <c r="B35" s="14">
        <v>44927</v>
      </c>
      <c r="C35" s="9"/>
      <c r="D35" s="12">
        <v>1831247</v>
      </c>
      <c r="E35" s="109">
        <v>59072.483870967742</v>
      </c>
      <c r="F35" s="87">
        <v>0.12355548169738821</v>
      </c>
      <c r="G35" s="87">
        <v>0.10594867760670845</v>
      </c>
      <c r="H35" s="88">
        <v>287.44068578069721</v>
      </c>
      <c r="I35" s="87">
        <v>0.59305761968321824</v>
      </c>
      <c r="J35" s="222"/>
      <c r="K35" s="108">
        <v>0.48335196393234792</v>
      </c>
      <c r="L35" s="87">
        <v>0.11145700191353324</v>
      </c>
      <c r="M35" s="87">
        <v>0.11708700563965305</v>
      </c>
      <c r="N35" s="87">
        <v>0.17737697553214948</v>
      </c>
      <c r="R35" s="111"/>
      <c r="S35" s="111"/>
      <c r="V35" s="111"/>
      <c r="Y35" s="111"/>
      <c r="AB35" s="111"/>
      <c r="AE35" s="111"/>
      <c r="AH35" s="111"/>
      <c r="AK35" s="111"/>
      <c r="AN35" s="111"/>
    </row>
    <row r="36" spans="1:40" x14ac:dyDescent="0.25">
      <c r="A36" s="33"/>
      <c r="B36" s="14">
        <v>44958</v>
      </c>
      <c r="C36" s="9"/>
      <c r="D36" s="12">
        <v>1752440</v>
      </c>
      <c r="E36" s="109">
        <v>62587.142857142855</v>
      </c>
      <c r="F36" s="87">
        <v>0.14817432080555665</v>
      </c>
      <c r="G36" s="87">
        <v>0.12871312049998679</v>
      </c>
      <c r="H36" s="88">
        <v>306.10477665106237</v>
      </c>
      <c r="I36" s="87">
        <v>0.47723738613522015</v>
      </c>
      <c r="J36" s="222"/>
      <c r="K36" s="108">
        <v>0.4718612390442013</v>
      </c>
      <c r="L36" s="87">
        <v>0.11026365624623127</v>
      </c>
      <c r="M36" s="87">
        <v>0.11804801809642081</v>
      </c>
      <c r="N36" s="87">
        <v>0.17770200654106799</v>
      </c>
      <c r="R36" s="111"/>
      <c r="S36" s="111"/>
      <c r="V36" s="111"/>
      <c r="Y36" s="111"/>
      <c r="AB36" s="111"/>
      <c r="AE36" s="111"/>
      <c r="AH36" s="111"/>
      <c r="AK36" s="111"/>
      <c r="AN36" s="111"/>
    </row>
    <row r="37" spans="1:40" x14ac:dyDescent="0.25">
      <c r="A37" s="33"/>
      <c r="B37" s="14">
        <v>44986</v>
      </c>
      <c r="C37" s="9"/>
      <c r="D37" s="12">
        <v>1940835</v>
      </c>
      <c r="E37" s="109">
        <v>62607.580645161288</v>
      </c>
      <c r="F37" s="87">
        <v>0.16421152364777603</v>
      </c>
      <c r="G37" s="87">
        <v>0.14211752228086577</v>
      </c>
      <c r="H37" s="88">
        <v>334.11818367076194</v>
      </c>
      <c r="I37" s="87">
        <v>0.42932899759533372</v>
      </c>
      <c r="J37" s="222"/>
      <c r="K37" s="108">
        <v>0.45578166490918703</v>
      </c>
      <c r="L37" s="87">
        <v>0.11421328418297874</v>
      </c>
      <c r="M37" s="87">
        <v>0.11363361128095158</v>
      </c>
      <c r="N37" s="87">
        <v>0.1745050388806931</v>
      </c>
      <c r="R37" s="111"/>
      <c r="S37" s="111"/>
      <c r="V37" s="111"/>
      <c r="Y37" s="111"/>
      <c r="AB37" s="111"/>
      <c r="AE37" s="111"/>
      <c r="AH37" s="111"/>
      <c r="AK37" s="111"/>
      <c r="AN37" s="111"/>
    </row>
    <row r="38" spans="1:40" x14ac:dyDescent="0.25">
      <c r="A38" s="33"/>
      <c r="B38" s="14">
        <v>45017</v>
      </c>
      <c r="C38" s="9"/>
      <c r="D38" s="12">
        <v>1929949</v>
      </c>
      <c r="E38" s="109">
        <v>64331.633333333331</v>
      </c>
      <c r="F38" s="87">
        <v>0.12649852910654502</v>
      </c>
      <c r="G38" s="87">
        <v>0.10195073860508767</v>
      </c>
      <c r="H38" s="88">
        <v>236.23999648756021</v>
      </c>
      <c r="I38" s="87">
        <v>0.56717831636622607</v>
      </c>
      <c r="J38" s="222"/>
      <c r="K38" s="108">
        <v>0.43965074939003135</v>
      </c>
      <c r="L38" s="87">
        <v>0.10719762983617985</v>
      </c>
      <c r="M38" s="87">
        <v>0.10833112582781457</v>
      </c>
      <c r="N38" s="87">
        <v>0.16865890351350246</v>
      </c>
      <c r="R38" s="111"/>
      <c r="S38" s="111"/>
      <c r="V38" s="111"/>
      <c r="Y38" s="111"/>
      <c r="AB38" s="111"/>
      <c r="AE38" s="111"/>
      <c r="AH38" s="111"/>
      <c r="AK38" s="111"/>
      <c r="AN38" s="111"/>
    </row>
    <row r="39" spans="1:40" x14ac:dyDescent="0.25">
      <c r="A39" s="33"/>
      <c r="B39" s="14">
        <v>45047</v>
      </c>
      <c r="C39" s="9"/>
      <c r="D39" s="12">
        <v>1873363</v>
      </c>
      <c r="E39" s="109">
        <v>60431.06451612903</v>
      </c>
      <c r="F39" s="87">
        <v>0.11162133482016394</v>
      </c>
      <c r="G39" s="87">
        <v>8.7235326915381051E-2</v>
      </c>
      <c r="H39" s="88">
        <v>195.56265034019114</v>
      </c>
      <c r="I39" s="87">
        <v>0.59088930533183348</v>
      </c>
      <c r="J39" s="222"/>
      <c r="K39" s="108">
        <v>0.44023869094863927</v>
      </c>
      <c r="L39" s="87">
        <v>0.1089962950858392</v>
      </c>
      <c r="M39" s="87">
        <v>0.11472394407200003</v>
      </c>
      <c r="N39" s="87">
        <v>0.17088185653233523</v>
      </c>
      <c r="R39" s="111"/>
      <c r="S39" s="111"/>
      <c r="V39" s="111"/>
      <c r="Y39" s="111"/>
      <c r="AB39" s="111"/>
      <c r="AE39" s="111"/>
      <c r="AH39" s="111"/>
      <c r="AK39" s="111"/>
      <c r="AN39" s="111"/>
    </row>
    <row r="40" spans="1:40" x14ac:dyDescent="0.25">
      <c r="A40" s="33"/>
      <c r="B40" s="14">
        <v>45078</v>
      </c>
      <c r="C40" s="9"/>
      <c r="D40" s="12">
        <v>1678901</v>
      </c>
      <c r="E40" s="109">
        <v>55963.366666666669</v>
      </c>
      <c r="F40" s="87">
        <v>0.10724757956441562</v>
      </c>
      <c r="G40" s="87">
        <v>8.7091177366561065E-2</v>
      </c>
      <c r="H40" s="88">
        <v>177.59714001659793</v>
      </c>
      <c r="I40" s="87">
        <v>0.60734100320584383</v>
      </c>
      <c r="J40" s="222"/>
      <c r="K40" s="108">
        <v>0.44204963457490121</v>
      </c>
      <c r="L40" s="87">
        <v>0.11396059717437335</v>
      </c>
      <c r="M40" s="87">
        <v>0.12248475252934951</v>
      </c>
      <c r="N40" s="87">
        <v>0.17517618150249428</v>
      </c>
      <c r="R40" s="111"/>
      <c r="S40" s="111"/>
      <c r="V40" s="111"/>
      <c r="Y40" s="111"/>
      <c r="AB40" s="111"/>
      <c r="AE40" s="111"/>
      <c r="AH40" s="111"/>
      <c r="AK40" s="111"/>
      <c r="AN40" s="111"/>
    </row>
    <row r="41" spans="1:40" x14ac:dyDescent="0.25">
      <c r="A41" s="33"/>
      <c r="B41" s="14">
        <v>45108</v>
      </c>
      <c r="C41" s="9"/>
      <c r="D41" s="12">
        <v>1694854</v>
      </c>
      <c r="E41" s="109">
        <v>54672.709677419356</v>
      </c>
      <c r="F41" s="87">
        <v>9.1112919545635981E-2</v>
      </c>
      <c r="G41" s="87">
        <v>7.2903084068482601E-2</v>
      </c>
      <c r="H41" s="88">
        <v>159.03140420125325</v>
      </c>
      <c r="I41" s="87">
        <v>0.6506447727413549</v>
      </c>
      <c r="J41" s="222"/>
      <c r="K41" s="108">
        <v>0.44686254442604345</v>
      </c>
      <c r="L41" s="87">
        <v>0.11485830185519436</v>
      </c>
      <c r="M41" s="87">
        <v>0.11890809623937032</v>
      </c>
      <c r="N41" s="87">
        <v>0.17870927310956361</v>
      </c>
      <c r="R41" s="111"/>
      <c r="S41" s="111"/>
      <c r="V41" s="111"/>
      <c r="Y41" s="111"/>
      <c r="AB41" s="111"/>
      <c r="AE41" s="111"/>
      <c r="AH41" s="111"/>
      <c r="AK41" s="111"/>
      <c r="AN41" s="111"/>
    </row>
    <row r="42" spans="1:40" x14ac:dyDescent="0.25">
      <c r="A42" s="33"/>
      <c r="B42" s="14">
        <v>45139</v>
      </c>
      <c r="C42" s="9"/>
      <c r="D42" s="12">
        <v>1631636</v>
      </c>
      <c r="E42" s="109">
        <v>52633.419354838712</v>
      </c>
      <c r="F42" s="108">
        <v>7.9955781252722527E-2</v>
      </c>
      <c r="G42" s="87">
        <v>6.4768977696378793E-2</v>
      </c>
      <c r="H42" s="88">
        <v>136.34143688029224</v>
      </c>
      <c r="I42" s="108">
        <v>0.67750786997289703</v>
      </c>
      <c r="J42" s="222"/>
      <c r="K42" s="108">
        <v>0.43764779782674473</v>
      </c>
      <c r="L42" s="108">
        <v>0.11704400516310905</v>
      </c>
      <c r="M42" s="108">
        <v>0.11734046261150669</v>
      </c>
      <c r="N42" s="108">
        <v>0.17733694079872217</v>
      </c>
      <c r="R42" s="111"/>
      <c r="S42" s="111"/>
      <c r="V42" s="111"/>
      <c r="Y42" s="111"/>
      <c r="AB42" s="111"/>
      <c r="AE42" s="111"/>
      <c r="AH42" s="111"/>
      <c r="AK42" s="111"/>
      <c r="AN42" s="111"/>
    </row>
    <row r="43" spans="1:40" x14ac:dyDescent="0.25">
      <c r="A43" s="33"/>
      <c r="B43" s="14">
        <v>45170</v>
      </c>
      <c r="C43" s="9"/>
      <c r="D43" s="12">
        <v>1653538</v>
      </c>
      <c r="E43" s="109">
        <v>55117.933333333334</v>
      </c>
      <c r="F43" s="87">
        <v>8.684730544666211E-2</v>
      </c>
      <c r="G43" s="87">
        <v>7.2508969054364297E-2</v>
      </c>
      <c r="H43" s="88">
        <v>147.75498737311841</v>
      </c>
      <c r="I43" s="87">
        <v>0.65191126026503143</v>
      </c>
      <c r="J43" s="222"/>
      <c r="K43" s="108">
        <v>0.44188109206818499</v>
      </c>
      <c r="L43" s="87">
        <v>0.11797246731648728</v>
      </c>
      <c r="M43" s="87">
        <v>0.11779769329083321</v>
      </c>
      <c r="N43" s="87">
        <v>0.17250787889192734</v>
      </c>
      <c r="R43" s="111"/>
      <c r="S43" s="111"/>
      <c r="V43" s="111"/>
      <c r="Y43" s="111"/>
      <c r="AB43" s="111"/>
      <c r="AE43" s="111"/>
      <c r="AH43" s="111"/>
      <c r="AK43" s="111"/>
      <c r="AN43" s="111"/>
    </row>
    <row r="44" spans="1:40" x14ac:dyDescent="0.25">
      <c r="A44" s="33"/>
      <c r="B44" s="14">
        <v>45200</v>
      </c>
      <c r="C44" s="9"/>
      <c r="D44" s="12">
        <v>1764921</v>
      </c>
      <c r="E44" s="109">
        <v>56932.93548387097</v>
      </c>
      <c r="F44" s="87">
        <v>7.7227268545786681E-2</v>
      </c>
      <c r="G44" s="87">
        <v>6.2983932341166254E-2</v>
      </c>
      <c r="H44" s="88">
        <v>133.61564484931031</v>
      </c>
      <c r="I44" s="87">
        <v>0.67306203407122378</v>
      </c>
      <c r="J44" s="222"/>
      <c r="K44" s="108">
        <v>0.4393515118402016</v>
      </c>
      <c r="L44" s="87">
        <v>0.12031465594923563</v>
      </c>
      <c r="M44" s="87">
        <v>0.11592163947061551</v>
      </c>
      <c r="N44" s="87">
        <v>0.16625318223976243</v>
      </c>
      <c r="R44" s="111"/>
      <c r="S44" s="111"/>
      <c r="V44" s="111"/>
      <c r="Y44" s="111"/>
      <c r="AB44" s="111"/>
      <c r="AE44" s="111"/>
      <c r="AH44" s="111"/>
      <c r="AK44" s="111"/>
      <c r="AN44" s="111"/>
    </row>
    <row r="45" spans="1:40" x14ac:dyDescent="0.25">
      <c r="A45" s="33"/>
      <c r="B45" s="14">
        <v>45231</v>
      </c>
      <c r="C45" s="9"/>
      <c r="D45" s="12">
        <v>1732947</v>
      </c>
      <c r="E45" s="109">
        <v>57764.9</v>
      </c>
      <c r="F45" s="87">
        <v>6.9633493859977358E-2</v>
      </c>
      <c r="G45" s="87">
        <v>5.7035149017644969E-2</v>
      </c>
      <c r="H45" s="88">
        <v>124.21311570669894</v>
      </c>
      <c r="I45" s="87">
        <v>0.69522804048539644</v>
      </c>
      <c r="J45" s="222"/>
      <c r="K45" s="108">
        <v>0.44983658790867664</v>
      </c>
      <c r="L45" s="87">
        <v>0.12234651319295708</v>
      </c>
      <c r="M45" s="87">
        <v>0.11691773315749392</v>
      </c>
      <c r="N45" s="87">
        <v>0.14687974154999431</v>
      </c>
      <c r="R45" s="111"/>
      <c r="S45" s="111"/>
      <c r="V45" s="111"/>
      <c r="Y45" s="111"/>
      <c r="AB45" s="111"/>
      <c r="AE45" s="111"/>
      <c r="AH45" s="111"/>
      <c r="AK45" s="111"/>
      <c r="AN45" s="111"/>
    </row>
    <row r="46" spans="1:40" x14ac:dyDescent="0.25">
      <c r="A46" s="33"/>
      <c r="B46" s="14">
        <v>45261</v>
      </c>
      <c r="C46" s="9"/>
      <c r="D46" s="12">
        <v>2109454</v>
      </c>
      <c r="E46" s="109">
        <v>68046.903225806454</v>
      </c>
      <c r="F46" s="87">
        <v>0.10525452221242726</v>
      </c>
      <c r="G46" s="87">
        <v>9.0679924166148326E-2</v>
      </c>
      <c r="H46" s="88">
        <v>217.56186306887233</v>
      </c>
      <c r="I46" s="87">
        <v>0.59979761573329293</v>
      </c>
      <c r="J46" s="222"/>
      <c r="K46" s="108">
        <v>0.44556291758927102</v>
      </c>
      <c r="L46" s="87">
        <v>0.11510355730460932</v>
      </c>
      <c r="M46" s="87">
        <v>0.10468558126492686</v>
      </c>
      <c r="N46" s="87">
        <v>0.15871401817068903</v>
      </c>
      <c r="R46" s="111"/>
      <c r="S46" s="111"/>
      <c r="V46" s="111"/>
      <c r="Y46" s="111"/>
      <c r="AB46" s="111"/>
      <c r="AE46" s="111"/>
      <c r="AH46" s="111"/>
      <c r="AK46" s="111"/>
      <c r="AN46" s="111"/>
    </row>
    <row r="47" spans="1:40" x14ac:dyDescent="0.25">
      <c r="A47" s="33"/>
      <c r="B47" s="14">
        <v>45292</v>
      </c>
      <c r="C47" s="9"/>
      <c r="D47" s="12">
        <v>1937768</v>
      </c>
      <c r="E47" s="109">
        <v>62508.645161290326</v>
      </c>
      <c r="F47" s="87">
        <v>9.8373115465114444E-2</v>
      </c>
      <c r="G47" s="87">
        <v>8.4744019894964939E-2</v>
      </c>
      <c r="H47" s="88">
        <v>192.14646055666114</v>
      </c>
      <c r="I47" s="87">
        <v>0.62049265102538076</v>
      </c>
      <c r="J47" s="222"/>
      <c r="K47" s="108">
        <v>0.44324467939269158</v>
      </c>
      <c r="L47" s="87">
        <v>0.11878065689475767</v>
      </c>
      <c r="M47" s="87">
        <v>0.11550884733339688</v>
      </c>
      <c r="N47" s="87">
        <v>0.14564400012685838</v>
      </c>
      <c r="R47" s="111"/>
      <c r="S47" s="111"/>
      <c r="V47" s="111"/>
      <c r="Y47" s="111"/>
      <c r="AB47" s="111"/>
      <c r="AE47" s="111"/>
      <c r="AH47" s="111"/>
      <c r="AK47" s="111"/>
      <c r="AN47" s="111"/>
    </row>
    <row r="48" spans="1:40" x14ac:dyDescent="0.25">
      <c r="A48" s="33"/>
      <c r="B48" s="14">
        <v>45323</v>
      </c>
      <c r="C48" s="9"/>
      <c r="D48" s="12">
        <v>1798326</v>
      </c>
      <c r="E48" s="109">
        <v>62011.241379310348</v>
      </c>
      <c r="F48" s="87">
        <v>0.10686792726795818</v>
      </c>
      <c r="G48" s="87">
        <v>9.2336039082699439E-2</v>
      </c>
      <c r="H48" s="88">
        <v>202.4368677647972</v>
      </c>
      <c r="I48" s="87">
        <v>0.59241753696144261</v>
      </c>
      <c r="J48" s="222"/>
      <c r="K48" s="108">
        <v>0.44459633231907641</v>
      </c>
      <c r="L48" s="87">
        <v>0.11649948817154572</v>
      </c>
      <c r="M48" s="87">
        <v>0.11821827298081559</v>
      </c>
      <c r="N48" s="87">
        <v>0.14455914253864</v>
      </c>
      <c r="R48" s="111"/>
      <c r="S48" s="111"/>
      <c r="V48" s="111"/>
      <c r="Y48" s="111"/>
      <c r="AB48" s="111"/>
      <c r="AE48" s="111"/>
      <c r="AH48" s="111"/>
      <c r="AK48" s="111"/>
      <c r="AN48" s="111"/>
    </row>
    <row r="49" spans="1:40" x14ac:dyDescent="0.25">
      <c r="A49" s="33"/>
      <c r="B49" s="14">
        <v>45352</v>
      </c>
      <c r="C49" s="9"/>
      <c r="D49" s="12">
        <v>2012014</v>
      </c>
      <c r="E49" s="109">
        <v>64903.677419354841</v>
      </c>
      <c r="F49" s="87">
        <v>0.1029854544354742</v>
      </c>
      <c r="G49" s="87">
        <v>8.7947633047539289E-2</v>
      </c>
      <c r="H49" s="88">
        <v>193.99727241494173</v>
      </c>
      <c r="I49" s="87">
        <v>0.6018371087598382</v>
      </c>
      <c r="J49" s="222"/>
      <c r="K49" s="108">
        <v>0.44250112806520125</v>
      </c>
      <c r="L49" s="87">
        <v>0.11300685701375709</v>
      </c>
      <c r="M49" s="87">
        <v>0.11496217002922672</v>
      </c>
      <c r="N49" s="87">
        <v>0.14986938470868125</v>
      </c>
      <c r="R49" s="111"/>
      <c r="S49" s="111"/>
      <c r="V49" s="111"/>
      <c r="Y49" s="111"/>
      <c r="AB49" s="111"/>
      <c r="AE49" s="111"/>
      <c r="AH49" s="111"/>
      <c r="AK49" s="111"/>
      <c r="AN49" s="111"/>
    </row>
    <row r="50" spans="1:40" x14ac:dyDescent="0.25">
      <c r="A50" s="33"/>
      <c r="B50" s="14">
        <v>45383</v>
      </c>
      <c r="C50" s="9"/>
      <c r="D50" s="12">
        <v>1743262</v>
      </c>
      <c r="E50" s="109">
        <v>58108.73333333333</v>
      </c>
      <c r="F50" s="87">
        <v>6.1145311321595418E-2</v>
      </c>
      <c r="G50" s="87">
        <v>4.5885299013108123E-2</v>
      </c>
      <c r="H50" s="88">
        <v>103.16683601088305</v>
      </c>
      <c r="I50" s="87">
        <v>0.74308135975655198</v>
      </c>
      <c r="J50" s="222"/>
      <c r="K50" s="108">
        <v>0.4400308200927997</v>
      </c>
      <c r="L50" s="87">
        <v>0.11713332405562552</v>
      </c>
      <c r="M50" s="87">
        <v>0.12470257592163278</v>
      </c>
      <c r="N50" s="87">
        <v>0.143186324127767</v>
      </c>
      <c r="R50" s="111"/>
      <c r="S50" s="111"/>
      <c r="V50" s="111"/>
      <c r="Y50" s="111"/>
      <c r="AB50" s="111"/>
      <c r="AE50" s="111"/>
      <c r="AH50" s="111"/>
      <c r="AK50" s="111"/>
      <c r="AN50" s="111"/>
    </row>
    <row r="51" spans="1:40" x14ac:dyDescent="0.25">
      <c r="A51" s="33"/>
      <c r="B51" s="14">
        <v>45413</v>
      </c>
      <c r="C51" s="9"/>
      <c r="D51" s="12">
        <v>1805661</v>
      </c>
      <c r="E51" s="109">
        <v>58247.129032258068</v>
      </c>
      <c r="F51" s="87">
        <v>5.5101334060339631E-2</v>
      </c>
      <c r="G51" s="87">
        <v>4.1506240672715099E-2</v>
      </c>
      <c r="H51" s="88">
        <v>93.610583547328076</v>
      </c>
      <c r="I51" s="87">
        <v>0.71766789814869802</v>
      </c>
      <c r="J51" s="222"/>
      <c r="K51" s="108">
        <v>0.43822157460648986</v>
      </c>
      <c r="L51" s="87">
        <v>0.1135646058853866</v>
      </c>
      <c r="M51" s="87">
        <v>0.12481914416123402</v>
      </c>
      <c r="N51" s="87">
        <v>0.14790278965693007</v>
      </c>
      <c r="R51" s="111"/>
      <c r="S51" s="111"/>
      <c r="V51" s="111"/>
      <c r="Y51" s="111"/>
      <c r="AB51" s="111"/>
      <c r="AE51" s="111"/>
      <c r="AH51" s="111"/>
      <c r="AK51" s="111"/>
      <c r="AN51" s="111"/>
    </row>
    <row r="52" spans="1:40" x14ac:dyDescent="0.25">
      <c r="A52" s="33"/>
      <c r="B52" s="14">
        <v>45444</v>
      </c>
      <c r="C52" s="9"/>
      <c r="D52" s="12">
        <v>1651005</v>
      </c>
      <c r="E52" s="109">
        <v>55033.5</v>
      </c>
      <c r="F52" s="87">
        <v>4.0381030113510206E-2</v>
      </c>
      <c r="G52" s="87">
        <v>2.8198065619874039E-2</v>
      </c>
      <c r="H52" s="88">
        <v>65.243162577386954</v>
      </c>
      <c r="I52" s="87">
        <v>0.78026856559705338</v>
      </c>
      <c r="J52" s="222"/>
      <c r="K52" s="108">
        <v>0.44495786269668924</v>
      </c>
      <c r="L52" s="87">
        <v>0.11798655280467769</v>
      </c>
      <c r="M52" s="87">
        <v>0.12816625776291904</v>
      </c>
      <c r="N52" s="87">
        <v>0.15007044638496844</v>
      </c>
      <c r="R52" s="111"/>
      <c r="S52" s="111"/>
      <c r="V52" s="111"/>
      <c r="Y52" s="111"/>
      <c r="AB52" s="111"/>
      <c r="AE52" s="111"/>
      <c r="AH52" s="111"/>
      <c r="AK52" s="111"/>
      <c r="AN52" s="111"/>
    </row>
    <row r="53" spans="1:40" x14ac:dyDescent="0.25">
      <c r="A53" s="33"/>
      <c r="B53" s="14">
        <v>45474</v>
      </c>
      <c r="C53" s="9"/>
      <c r="D53" s="12">
        <v>1627456</v>
      </c>
      <c r="E53" s="109">
        <v>52498.580645161288</v>
      </c>
      <c r="F53" s="87">
        <v>3.6451104917606322E-2</v>
      </c>
      <c r="G53" s="87">
        <v>2.7971798365638761E-2</v>
      </c>
      <c r="H53" s="88">
        <v>59.895928529910371</v>
      </c>
      <c r="I53" s="87">
        <v>0.80538057114997352</v>
      </c>
      <c r="J53" s="222"/>
      <c r="K53" s="108">
        <v>0.44274300932090543</v>
      </c>
      <c r="L53" s="87">
        <v>0.1203743927685509</v>
      </c>
      <c r="M53" s="87">
        <v>0.12627937811575357</v>
      </c>
      <c r="N53" s="87">
        <v>0.14707641720967329</v>
      </c>
      <c r="R53" s="111"/>
      <c r="S53" s="111"/>
      <c r="V53" s="111"/>
      <c r="Y53" s="111"/>
      <c r="AB53" s="111"/>
      <c r="AE53" s="111"/>
      <c r="AH53" s="111"/>
      <c r="AK53" s="111"/>
      <c r="AN53" s="111"/>
    </row>
    <row r="54" spans="1:40" x14ac:dyDescent="0.25">
      <c r="A54" s="33"/>
      <c r="B54" s="14">
        <v>45505</v>
      </c>
      <c r="C54" s="9"/>
      <c r="D54" s="12">
        <v>1510483</v>
      </c>
      <c r="E54" s="109">
        <v>48725.258064516129</v>
      </c>
      <c r="F54" s="87">
        <v>2.1287255586426027E-2</v>
      </c>
      <c r="G54" s="87">
        <v>1.5003850765430125E-2</v>
      </c>
      <c r="H54" s="88">
        <v>37.699628466069832</v>
      </c>
      <c r="I54" s="87">
        <v>0.87098416552812485</v>
      </c>
      <c r="J54" s="222"/>
      <c r="K54" s="108">
        <v>0.44966567384659728</v>
      </c>
      <c r="L54" s="87">
        <v>0.12090461721381861</v>
      </c>
      <c r="M54" s="87">
        <v>0.12698238745203538</v>
      </c>
      <c r="N54" s="87">
        <v>0.14256541260557543</v>
      </c>
      <c r="R54" s="111"/>
      <c r="S54" s="111"/>
      <c r="V54" s="111"/>
      <c r="Y54" s="111"/>
      <c r="AB54" s="111"/>
      <c r="AE54" s="111"/>
      <c r="AH54" s="111"/>
      <c r="AK54" s="111"/>
      <c r="AN54" s="111"/>
    </row>
    <row r="55" spans="1:40" x14ac:dyDescent="0.25">
      <c r="A55" s="33"/>
      <c r="B55" s="14">
        <v>45536</v>
      </c>
      <c r="C55" s="9"/>
      <c r="D55" s="12">
        <v>1492493</v>
      </c>
      <c r="E55" s="109">
        <v>49749.76666666667</v>
      </c>
      <c r="F55" s="87">
        <v>2.3319090796003659E-2</v>
      </c>
      <c r="G55" s="87">
        <v>1.7498596249839349E-2</v>
      </c>
      <c r="H55" s="88">
        <v>41.40034452160684</v>
      </c>
      <c r="I55" s="87">
        <v>0.85427777476759215</v>
      </c>
      <c r="J55" s="222"/>
      <c r="K55" s="108">
        <v>0.44770880718122724</v>
      </c>
      <c r="L55" s="87">
        <v>0.12354034624424272</v>
      </c>
      <c r="M55" s="87">
        <v>0.12932170135505014</v>
      </c>
      <c r="N55" s="87">
        <v>0.14454712976324194</v>
      </c>
      <c r="R55" s="111"/>
      <c r="S55" s="111"/>
      <c r="V55" s="111"/>
      <c r="Y55" s="111"/>
      <c r="AB55" s="111"/>
      <c r="AE55" s="111"/>
      <c r="AH55" s="111"/>
      <c r="AK55" s="111"/>
      <c r="AN55" s="111"/>
    </row>
    <row r="56" spans="1:40" x14ac:dyDescent="0.25">
      <c r="A56" s="33"/>
      <c r="B56" s="14">
        <v>45566</v>
      </c>
      <c r="C56" s="9"/>
      <c r="D56" s="12">
        <v>1635486</v>
      </c>
      <c r="E56" s="109">
        <v>52757.612903225803</v>
      </c>
      <c r="F56" s="87">
        <v>2.7919637135722011E-2</v>
      </c>
      <c r="G56" s="87">
        <v>2.1010805718614495E-2</v>
      </c>
      <c r="H56" s="88">
        <v>47.305280474781739</v>
      </c>
      <c r="I56" s="87">
        <v>0.8121249607770471</v>
      </c>
      <c r="J56" s="222"/>
      <c r="K56" s="108">
        <v>0.44001964147374861</v>
      </c>
      <c r="L56" s="87">
        <v>0.12226401275586106</v>
      </c>
      <c r="M56" s="87">
        <v>0.12799069526794452</v>
      </c>
      <c r="N56" s="87">
        <v>0.14867165103702559</v>
      </c>
      <c r="R56" s="111"/>
      <c r="S56" s="111"/>
      <c r="V56" s="111"/>
      <c r="Y56" s="111"/>
      <c r="AB56" s="111"/>
      <c r="AE56" s="111"/>
      <c r="AH56" s="111"/>
      <c r="AK56" s="111"/>
      <c r="AN56" s="111"/>
    </row>
    <row r="57" spans="1:40" x14ac:dyDescent="0.25">
      <c r="A57" s="33"/>
      <c r="B57" s="14">
        <v>45597</v>
      </c>
      <c r="C57" s="9"/>
      <c r="D57" s="12">
        <v>1688375</v>
      </c>
      <c r="E57" s="109">
        <v>56279.166666666664</v>
      </c>
      <c r="F57" s="87">
        <v>3.1689503815635303E-2</v>
      </c>
      <c r="G57" s="87">
        <v>2.4495953665984688E-2</v>
      </c>
      <c r="H57" s="88">
        <v>55.684485370276093</v>
      </c>
      <c r="I57" s="87">
        <v>0.78444511878578438</v>
      </c>
      <c r="J57" s="222"/>
      <c r="K57" s="108">
        <v>0.43836028813631889</v>
      </c>
      <c r="L57" s="87">
        <v>0.120603566382669</v>
      </c>
      <c r="M57" s="87">
        <v>0.12830869760671318</v>
      </c>
      <c r="N57" s="87">
        <v>0.15471149546600818</v>
      </c>
      <c r="R57" s="111"/>
      <c r="S57" s="111"/>
      <c r="V57" s="111"/>
      <c r="Y57" s="111"/>
      <c r="AB57" s="111"/>
      <c r="AE57" s="111"/>
      <c r="AH57" s="111"/>
      <c r="AK57" s="111"/>
      <c r="AN57" s="111"/>
    </row>
    <row r="58" spans="1:40" x14ac:dyDescent="0.25">
      <c r="A58" s="33"/>
      <c r="B58" s="14">
        <v>45627</v>
      </c>
      <c r="C58" s="9"/>
      <c r="D58" s="12">
        <v>1935860</v>
      </c>
      <c r="E58" s="109">
        <v>62447.096774193546</v>
      </c>
      <c r="F58" s="87">
        <v>3.534005595901063E-2</v>
      </c>
      <c r="G58" s="87">
        <v>2.8056183227420869E-2</v>
      </c>
      <c r="H58" s="88">
        <v>69.872812052200473</v>
      </c>
      <c r="I58" s="87">
        <v>0.77384582156103665</v>
      </c>
      <c r="J58" s="222"/>
      <c r="K58" s="108">
        <v>0.43748896117491698</v>
      </c>
      <c r="L58" s="87">
        <v>0.11946552786930499</v>
      </c>
      <c r="M58" s="87">
        <v>0.12033167356191157</v>
      </c>
      <c r="N58" s="87">
        <v>0.15769354070936592</v>
      </c>
      <c r="R58" s="111"/>
      <c r="S58" s="111"/>
      <c r="V58" s="111"/>
      <c r="Y58" s="111"/>
      <c r="AB58" s="111"/>
      <c r="AE58" s="111"/>
      <c r="AH58" s="111"/>
      <c r="AK58" s="111"/>
      <c r="AN58" s="111"/>
    </row>
    <row r="59" spans="1:40" x14ac:dyDescent="0.25">
      <c r="A59" s="33"/>
      <c r="B59" s="14">
        <v>45658</v>
      </c>
      <c r="C59" s="9"/>
      <c r="D59" s="12">
        <v>1665784</v>
      </c>
      <c r="E59" s="109">
        <v>53734.967741935485</v>
      </c>
      <c r="F59" s="87">
        <v>2.016319336902497E-2</v>
      </c>
      <c r="G59" s="87">
        <v>1.505157097276915E-2</v>
      </c>
      <c r="H59" s="88">
        <v>38.198633895717741</v>
      </c>
      <c r="I59" s="87">
        <v>0.87279212222813851</v>
      </c>
      <c r="J59" s="222"/>
      <c r="K59" s="108">
        <v>0.45130416232765513</v>
      </c>
      <c r="L59" s="87">
        <v>0.11988763649195652</v>
      </c>
      <c r="M59" s="87">
        <v>0.12915556577498458</v>
      </c>
      <c r="N59" s="87">
        <v>0.15464210051719127</v>
      </c>
      <c r="R59" s="111"/>
      <c r="S59" s="111"/>
      <c r="V59" s="111"/>
      <c r="Y59" s="111"/>
      <c r="AB59" s="111"/>
      <c r="AE59" s="111"/>
      <c r="AH59" s="111"/>
      <c r="AK59" s="111"/>
      <c r="AN59" s="111"/>
    </row>
    <row r="60" spans="1:40" x14ac:dyDescent="0.25">
      <c r="A60" s="33"/>
      <c r="B60" s="14">
        <v>45689</v>
      </c>
      <c r="C60" s="13"/>
      <c r="D60" s="12">
        <v>1524625</v>
      </c>
      <c r="E60" s="109">
        <v>54450.892857142855</v>
      </c>
      <c r="F60" s="108">
        <v>2.9942105266712184E-2</v>
      </c>
      <c r="G60" s="108">
        <v>2.3423292010823944E-2</v>
      </c>
      <c r="H60" s="88">
        <v>57.2615156917769</v>
      </c>
      <c r="I60" s="108">
        <v>0.82120403521730267</v>
      </c>
      <c r="J60" s="222"/>
      <c r="K60" s="108">
        <v>0.44965666968117857</v>
      </c>
      <c r="L60" s="108">
        <v>0.11789736323493456</v>
      </c>
      <c r="M60" s="108">
        <v>0.12981229508438177</v>
      </c>
      <c r="N60" s="108">
        <v>0.14878520999752382</v>
      </c>
      <c r="R60" s="111"/>
      <c r="S60" s="111"/>
      <c r="V60" s="111"/>
      <c r="Y60" s="111"/>
      <c r="AB60" s="111"/>
      <c r="AE60" s="111"/>
      <c r="AH60" s="111"/>
      <c r="AK60" s="111"/>
      <c r="AN60" s="111"/>
    </row>
    <row r="61" spans="1:40" x14ac:dyDescent="0.25">
      <c r="A61" s="33"/>
      <c r="B61" s="14">
        <v>45717</v>
      </c>
      <c r="C61" s="13"/>
      <c r="D61" s="12">
        <v>1675137</v>
      </c>
      <c r="E61" s="109">
        <v>54036.677419354841</v>
      </c>
      <c r="F61" s="108">
        <v>3.1560121643742479E-2</v>
      </c>
      <c r="G61" s="108">
        <v>2.470565195059855E-2</v>
      </c>
      <c r="H61" s="88">
        <v>57.046754492175573</v>
      </c>
      <c r="I61" s="108">
        <v>0.82065955617508801</v>
      </c>
      <c r="J61" s="222"/>
      <c r="K61" s="108">
        <v>0.45041575269091466</v>
      </c>
      <c r="L61" s="108">
        <v>0.11708599918916815</v>
      </c>
      <c r="M61" s="108">
        <v>0.13307039470328119</v>
      </c>
      <c r="N61" s="108">
        <v>0.15215055093838045</v>
      </c>
      <c r="R61" s="111"/>
      <c r="S61" s="111"/>
      <c r="V61" s="111"/>
      <c r="Y61" s="111"/>
      <c r="AB61" s="111"/>
      <c r="AE61" s="111"/>
      <c r="AH61" s="111"/>
      <c r="AK61" s="111"/>
      <c r="AN61" s="111"/>
    </row>
    <row r="62" spans="1:40" x14ac:dyDescent="0.25">
      <c r="B62" s="14">
        <v>45748</v>
      </c>
      <c r="C62" s="9"/>
      <c r="D62" s="12">
        <f t="shared" ref="D62" si="0">R62</f>
        <v>1683378</v>
      </c>
      <c r="E62" s="109">
        <f t="shared" ref="E62" si="1">S62</f>
        <v>56112.6</v>
      </c>
      <c r="F62" s="87">
        <f t="shared" ref="F62" si="2">V62</f>
        <v>2.4847779424888264E-2</v>
      </c>
      <c r="G62" s="222"/>
      <c r="H62" s="88">
        <f t="shared" ref="H62" si="3">Y62</f>
        <v>40.253137174985632</v>
      </c>
      <c r="I62" s="87">
        <f t="shared" ref="I62" si="4">AB62</f>
        <v>0.87092331800081513</v>
      </c>
      <c r="J62" s="222"/>
      <c r="K62" s="108">
        <f>AE62</f>
        <v>0.43485143839190965</v>
      </c>
      <c r="L62" s="87">
        <f>AH62</f>
        <v>0.11295431463909061</v>
      </c>
      <c r="M62" s="87">
        <f>AK62</f>
        <v>0.12887167770576391</v>
      </c>
      <c r="N62" s="87">
        <f>AN62</f>
        <v>0.1526563674352194</v>
      </c>
      <c r="Q62" s="3" t="s">
        <v>58</v>
      </c>
      <c r="R62" s="115">
        <v>1683378</v>
      </c>
      <c r="S62" s="114">
        <v>56112.6</v>
      </c>
      <c r="T62" s="117">
        <v>40262</v>
      </c>
      <c r="U62" s="117">
        <v>1580084</v>
      </c>
      <c r="V62" s="107">
        <v>2.4847779424888264E-2</v>
      </c>
      <c r="W62" s="117">
        <v>63603338</v>
      </c>
      <c r="X62" s="117">
        <v>1580084</v>
      </c>
      <c r="Y62" s="114">
        <v>40.253137174985632</v>
      </c>
      <c r="Z62" s="117">
        <v>1376132</v>
      </c>
      <c r="AA62" s="117">
        <v>1580084</v>
      </c>
      <c r="AB62" s="107">
        <v>0.87092331800081513</v>
      </c>
      <c r="AC62" s="117">
        <v>648260</v>
      </c>
      <c r="AD62" s="117">
        <v>1490762</v>
      </c>
      <c r="AE62" s="107">
        <v>0.43485143839190965</v>
      </c>
      <c r="AF62" s="117">
        <v>168388</v>
      </c>
      <c r="AG62" s="117">
        <v>1490762</v>
      </c>
      <c r="AH62" s="107">
        <v>0.11295431463909061</v>
      </c>
      <c r="AI62" s="117">
        <v>192117</v>
      </c>
      <c r="AJ62" s="117">
        <v>1490762</v>
      </c>
      <c r="AK62" s="107">
        <v>0.12887167770576391</v>
      </c>
      <c r="AL62" s="117">
        <v>83073</v>
      </c>
      <c r="AM62" s="117">
        <v>544183</v>
      </c>
      <c r="AN62" s="107">
        <v>0.1526563674352194</v>
      </c>
    </row>
    <row r="63" spans="1:40" hidden="1" x14ac:dyDescent="0.25">
      <c r="A63" s="3" t="s">
        <v>794</v>
      </c>
      <c r="B63" s="14">
        <v>45778</v>
      </c>
      <c r="C63" s="9"/>
      <c r="D63" s="12">
        <f t="shared" ref="D63:D73" si="5">R63</f>
        <v>0</v>
      </c>
      <c r="E63" s="109">
        <f t="shared" ref="E63:E73" si="6">S63</f>
        <v>0</v>
      </c>
      <c r="F63" s="87">
        <f t="shared" ref="F63:F73" si="7">V63</f>
        <v>0</v>
      </c>
      <c r="G63" s="222"/>
      <c r="H63" s="88">
        <f t="shared" ref="H63:H73" si="8">Y63</f>
        <v>0</v>
      </c>
      <c r="I63" s="87">
        <f t="shared" ref="I63:I73" si="9">AB63</f>
        <v>0</v>
      </c>
      <c r="J63" s="222"/>
      <c r="K63" s="108">
        <f t="shared" ref="K63:K73" si="10">AE63</f>
        <v>0</v>
      </c>
      <c r="L63" s="87">
        <f t="shared" ref="L63:L73" si="11">AH63</f>
        <v>0</v>
      </c>
      <c r="M63" s="87">
        <f t="shared" ref="M63:M73" si="12">AK63</f>
        <v>0</v>
      </c>
      <c r="N63" s="87">
        <f t="shared" ref="N63:N73" si="13">AN63</f>
        <v>0</v>
      </c>
      <c r="R63" s="114"/>
      <c r="S63" s="114"/>
      <c r="T63" s="117"/>
      <c r="U63" s="117"/>
      <c r="V63" s="107"/>
      <c r="W63" s="117"/>
      <c r="X63" s="117"/>
      <c r="Y63" s="114"/>
      <c r="Z63" s="117"/>
      <c r="AA63" s="117"/>
      <c r="AB63" s="107"/>
      <c r="AC63" s="117"/>
      <c r="AD63" s="117"/>
      <c r="AE63" s="107"/>
      <c r="AF63" s="117"/>
      <c r="AG63" s="117"/>
      <c r="AH63" s="107"/>
      <c r="AI63" s="117"/>
      <c r="AJ63" s="117"/>
      <c r="AK63" s="107"/>
      <c r="AL63" s="117"/>
      <c r="AM63" s="117"/>
      <c r="AN63" s="107"/>
    </row>
    <row r="64" spans="1:40" hidden="1" x14ac:dyDescent="0.25">
      <c r="B64" s="14">
        <v>45809</v>
      </c>
      <c r="C64" s="9"/>
      <c r="D64" s="12">
        <f t="shared" si="5"/>
        <v>0</v>
      </c>
      <c r="E64" s="109">
        <f t="shared" si="6"/>
        <v>0</v>
      </c>
      <c r="F64" s="87">
        <f t="shared" si="7"/>
        <v>0</v>
      </c>
      <c r="G64" s="222"/>
      <c r="H64" s="88">
        <f t="shared" si="8"/>
        <v>0</v>
      </c>
      <c r="I64" s="87">
        <f t="shared" si="9"/>
        <v>0</v>
      </c>
      <c r="J64" s="222"/>
      <c r="K64" s="108">
        <f t="shared" si="10"/>
        <v>0</v>
      </c>
      <c r="L64" s="87">
        <f t="shared" si="11"/>
        <v>0</v>
      </c>
      <c r="M64" s="87">
        <f t="shared" si="12"/>
        <v>0</v>
      </c>
      <c r="N64" s="87">
        <f t="shared" si="13"/>
        <v>0</v>
      </c>
      <c r="R64" s="114"/>
      <c r="S64" s="114"/>
      <c r="T64" s="117"/>
      <c r="U64" s="117"/>
      <c r="V64" s="107"/>
      <c r="W64" s="117"/>
      <c r="X64" s="117"/>
      <c r="Y64" s="114"/>
      <c r="Z64" s="117"/>
      <c r="AA64" s="117"/>
      <c r="AB64" s="107"/>
      <c r="AC64" s="117"/>
      <c r="AD64" s="117"/>
      <c r="AE64" s="107"/>
      <c r="AF64" s="117"/>
      <c r="AG64" s="117"/>
      <c r="AH64" s="107"/>
      <c r="AI64" s="117"/>
      <c r="AJ64" s="117"/>
      <c r="AK64" s="107"/>
      <c r="AL64" s="117"/>
      <c r="AM64" s="117"/>
      <c r="AN64" s="107"/>
    </row>
    <row r="65" spans="1:40" hidden="1" x14ac:dyDescent="0.25">
      <c r="B65" s="14">
        <v>45839</v>
      </c>
      <c r="C65" s="9"/>
      <c r="D65" s="12">
        <f t="shared" si="5"/>
        <v>0</v>
      </c>
      <c r="E65" s="109">
        <f t="shared" si="6"/>
        <v>0</v>
      </c>
      <c r="F65" s="87">
        <f t="shared" si="7"/>
        <v>0</v>
      </c>
      <c r="G65" s="222"/>
      <c r="H65" s="88">
        <f t="shared" si="8"/>
        <v>0</v>
      </c>
      <c r="I65" s="87">
        <f t="shared" si="9"/>
        <v>0</v>
      </c>
      <c r="J65" s="222"/>
      <c r="K65" s="108">
        <f t="shared" si="10"/>
        <v>0</v>
      </c>
      <c r="L65" s="87">
        <f t="shared" si="11"/>
        <v>0</v>
      </c>
      <c r="M65" s="87">
        <f t="shared" si="12"/>
        <v>0</v>
      </c>
      <c r="N65" s="87">
        <f>AN65</f>
        <v>0</v>
      </c>
      <c r="R65" s="114"/>
      <c r="S65" s="114"/>
      <c r="T65" s="117"/>
      <c r="U65" s="117"/>
      <c r="V65" s="107"/>
      <c r="W65" s="117"/>
      <c r="X65" s="117"/>
      <c r="Y65" s="114"/>
      <c r="Z65" s="117"/>
      <c r="AA65" s="117"/>
      <c r="AB65" s="107"/>
      <c r="AC65" s="117"/>
      <c r="AD65" s="117"/>
      <c r="AE65" s="107"/>
      <c r="AF65" s="117"/>
      <c r="AG65" s="117"/>
      <c r="AH65" s="107"/>
      <c r="AI65" s="117"/>
      <c r="AJ65" s="117"/>
      <c r="AK65" s="107"/>
      <c r="AL65" s="117"/>
      <c r="AM65" s="117"/>
      <c r="AN65" s="107"/>
    </row>
    <row r="66" spans="1:40" hidden="1" x14ac:dyDescent="0.25">
      <c r="B66" s="14">
        <v>45870</v>
      </c>
      <c r="C66" s="9"/>
      <c r="D66" s="12">
        <f t="shared" si="5"/>
        <v>0</v>
      </c>
      <c r="E66" s="109">
        <f t="shared" si="6"/>
        <v>0</v>
      </c>
      <c r="F66" s="108">
        <f t="shared" si="7"/>
        <v>0</v>
      </c>
      <c r="G66" s="222"/>
      <c r="H66" s="88">
        <f t="shared" si="8"/>
        <v>0</v>
      </c>
      <c r="I66" s="108">
        <f t="shared" si="9"/>
        <v>0</v>
      </c>
      <c r="J66" s="222"/>
      <c r="K66" s="108">
        <f t="shared" si="10"/>
        <v>0</v>
      </c>
      <c r="L66" s="108">
        <f t="shared" si="11"/>
        <v>0</v>
      </c>
      <c r="M66" s="108">
        <f t="shared" si="12"/>
        <v>0</v>
      </c>
      <c r="N66" s="108">
        <f t="shared" si="13"/>
        <v>0</v>
      </c>
      <c r="R66" s="114"/>
      <c r="S66" s="114"/>
      <c r="T66" s="109"/>
      <c r="U66" s="109"/>
      <c r="V66" s="108"/>
      <c r="W66" s="109"/>
      <c r="X66" s="109"/>
      <c r="Y66" s="109"/>
      <c r="Z66" s="109"/>
      <c r="AA66" s="109"/>
      <c r="AB66" s="108"/>
      <c r="AC66" s="109"/>
      <c r="AD66" s="109"/>
      <c r="AE66" s="108"/>
      <c r="AF66" s="109"/>
      <c r="AG66" s="109"/>
      <c r="AH66" s="108"/>
      <c r="AI66" s="109"/>
      <c r="AJ66" s="109"/>
      <c r="AK66" s="108"/>
      <c r="AL66" s="109"/>
      <c r="AM66" s="12"/>
      <c r="AN66" s="108"/>
    </row>
    <row r="67" spans="1:40" hidden="1" x14ac:dyDescent="0.25">
      <c r="B67" s="14">
        <v>45901</v>
      </c>
      <c r="C67" s="9"/>
      <c r="D67" s="12">
        <f t="shared" si="5"/>
        <v>0</v>
      </c>
      <c r="E67" s="109">
        <f t="shared" si="6"/>
        <v>0</v>
      </c>
      <c r="F67" s="87">
        <f t="shared" si="7"/>
        <v>0</v>
      </c>
      <c r="G67" s="222"/>
      <c r="H67" s="88">
        <f t="shared" si="8"/>
        <v>0</v>
      </c>
      <c r="I67" s="87">
        <f t="shared" si="9"/>
        <v>0</v>
      </c>
      <c r="J67" s="222"/>
      <c r="K67" s="108">
        <f t="shared" si="10"/>
        <v>0</v>
      </c>
      <c r="L67" s="87">
        <f t="shared" si="11"/>
        <v>0</v>
      </c>
      <c r="M67" s="87">
        <f t="shared" si="12"/>
        <v>0</v>
      </c>
      <c r="N67" s="87">
        <f t="shared" si="13"/>
        <v>0</v>
      </c>
      <c r="R67" s="114"/>
      <c r="S67" s="114"/>
      <c r="T67" s="117"/>
      <c r="U67" s="117"/>
      <c r="V67" s="107"/>
      <c r="W67" s="117"/>
      <c r="X67" s="117"/>
      <c r="Y67" s="114"/>
      <c r="Z67" s="117"/>
      <c r="AA67" s="117"/>
      <c r="AB67" s="107"/>
      <c r="AC67" s="117"/>
      <c r="AD67" s="117"/>
      <c r="AE67" s="107"/>
      <c r="AF67" s="117"/>
      <c r="AG67" s="117"/>
      <c r="AH67" s="107"/>
      <c r="AI67" s="117"/>
      <c r="AJ67" s="117"/>
      <c r="AK67" s="107"/>
      <c r="AL67" s="117"/>
      <c r="AM67" s="117"/>
      <c r="AN67" s="107"/>
    </row>
    <row r="68" spans="1:40" hidden="1" x14ac:dyDescent="0.25">
      <c r="B68" s="14">
        <v>45931</v>
      </c>
      <c r="C68" s="9"/>
      <c r="D68" s="12">
        <f t="shared" si="5"/>
        <v>0</v>
      </c>
      <c r="E68" s="109">
        <f t="shared" si="6"/>
        <v>0</v>
      </c>
      <c r="F68" s="87">
        <f t="shared" si="7"/>
        <v>0</v>
      </c>
      <c r="G68" s="222"/>
      <c r="H68" s="88">
        <f t="shared" si="8"/>
        <v>0</v>
      </c>
      <c r="I68" s="87">
        <f t="shared" si="9"/>
        <v>0</v>
      </c>
      <c r="J68" s="222"/>
      <c r="K68" s="108">
        <f t="shared" si="10"/>
        <v>0</v>
      </c>
      <c r="L68" s="87">
        <f t="shared" si="11"/>
        <v>0</v>
      </c>
      <c r="M68" s="87">
        <f t="shared" si="12"/>
        <v>0</v>
      </c>
      <c r="N68" s="87">
        <f t="shared" si="13"/>
        <v>0</v>
      </c>
      <c r="R68" s="114"/>
      <c r="S68" s="114"/>
      <c r="T68" s="117"/>
      <c r="U68" s="117"/>
      <c r="V68" s="107"/>
      <c r="W68" s="117"/>
      <c r="X68" s="117"/>
      <c r="Y68" s="114"/>
      <c r="Z68" s="117"/>
      <c r="AA68" s="117"/>
      <c r="AB68" s="107"/>
      <c r="AC68" s="117"/>
      <c r="AD68" s="117"/>
      <c r="AE68" s="107"/>
      <c r="AF68" s="117"/>
      <c r="AG68" s="117"/>
      <c r="AH68" s="107"/>
      <c r="AI68" s="117"/>
      <c r="AJ68" s="117"/>
      <c r="AK68" s="107"/>
      <c r="AL68" s="117"/>
      <c r="AM68" s="120"/>
      <c r="AN68" s="107"/>
    </row>
    <row r="69" spans="1:40" hidden="1" x14ac:dyDescent="0.25">
      <c r="B69" s="14">
        <v>45962</v>
      </c>
      <c r="C69" s="9"/>
      <c r="D69" s="12">
        <f t="shared" si="5"/>
        <v>0</v>
      </c>
      <c r="E69" s="109">
        <f t="shared" si="6"/>
        <v>0</v>
      </c>
      <c r="F69" s="87">
        <f t="shared" si="7"/>
        <v>0</v>
      </c>
      <c r="G69" s="222"/>
      <c r="H69" s="88">
        <f t="shared" si="8"/>
        <v>0</v>
      </c>
      <c r="I69" s="87">
        <f t="shared" si="9"/>
        <v>0</v>
      </c>
      <c r="J69" s="222"/>
      <c r="K69" s="108">
        <f t="shared" si="10"/>
        <v>0</v>
      </c>
      <c r="L69" s="87">
        <f t="shared" si="11"/>
        <v>0</v>
      </c>
      <c r="M69" s="87">
        <f t="shared" si="12"/>
        <v>0</v>
      </c>
      <c r="N69" s="87">
        <f t="shared" si="13"/>
        <v>0</v>
      </c>
      <c r="R69" s="114"/>
      <c r="S69" s="114"/>
      <c r="T69" s="117"/>
      <c r="U69" s="117"/>
      <c r="V69" s="107"/>
      <c r="W69" s="117"/>
      <c r="X69" s="117"/>
      <c r="Y69" s="114"/>
      <c r="Z69" s="117"/>
      <c r="AA69" s="117"/>
      <c r="AB69" s="107"/>
      <c r="AC69" s="117"/>
      <c r="AD69" s="117"/>
      <c r="AE69" s="107"/>
      <c r="AF69" s="117"/>
      <c r="AG69" s="117"/>
      <c r="AH69" s="107"/>
      <c r="AI69" s="117"/>
      <c r="AJ69" s="117"/>
      <c r="AK69" s="107"/>
      <c r="AL69" s="117"/>
      <c r="AM69" s="117"/>
      <c r="AN69" s="107"/>
    </row>
    <row r="70" spans="1:40" hidden="1" x14ac:dyDescent="0.25">
      <c r="B70" s="14">
        <v>45992</v>
      </c>
      <c r="C70" s="9"/>
      <c r="D70" s="12">
        <f t="shared" si="5"/>
        <v>0</v>
      </c>
      <c r="E70" s="109">
        <f t="shared" si="6"/>
        <v>0</v>
      </c>
      <c r="F70" s="87">
        <f t="shared" si="7"/>
        <v>0</v>
      </c>
      <c r="G70" s="222"/>
      <c r="H70" s="88">
        <f t="shared" si="8"/>
        <v>0</v>
      </c>
      <c r="I70" s="87">
        <f t="shared" si="9"/>
        <v>0</v>
      </c>
      <c r="J70" s="222"/>
      <c r="K70" s="108">
        <f t="shared" si="10"/>
        <v>0</v>
      </c>
      <c r="L70" s="87">
        <f t="shared" si="11"/>
        <v>0</v>
      </c>
      <c r="M70" s="87">
        <f t="shared" si="12"/>
        <v>0</v>
      </c>
      <c r="N70" s="87">
        <f t="shared" si="13"/>
        <v>0</v>
      </c>
      <c r="R70" s="114"/>
      <c r="S70" s="114"/>
      <c r="T70" s="117"/>
      <c r="U70" s="117"/>
      <c r="V70" s="107"/>
      <c r="W70" s="117"/>
      <c r="X70" s="117"/>
      <c r="Y70" s="114"/>
      <c r="Z70" s="117"/>
      <c r="AA70" s="117"/>
      <c r="AB70" s="107"/>
      <c r="AC70" s="117"/>
      <c r="AD70" s="117"/>
      <c r="AE70" s="107"/>
      <c r="AF70" s="117"/>
      <c r="AG70" s="117"/>
      <c r="AH70" s="107"/>
      <c r="AI70" s="117"/>
      <c r="AJ70" s="117"/>
      <c r="AK70" s="107"/>
      <c r="AL70" s="117"/>
      <c r="AM70" s="117"/>
      <c r="AN70" s="107"/>
    </row>
    <row r="71" spans="1:40" hidden="1" x14ac:dyDescent="0.25">
      <c r="B71" s="14">
        <v>46023</v>
      </c>
      <c r="C71" s="9"/>
      <c r="D71" s="12">
        <f t="shared" si="5"/>
        <v>0</v>
      </c>
      <c r="E71" s="109">
        <f t="shared" si="6"/>
        <v>0</v>
      </c>
      <c r="F71" s="87">
        <f t="shared" si="7"/>
        <v>0</v>
      </c>
      <c r="G71" s="222"/>
      <c r="H71" s="88">
        <f t="shared" si="8"/>
        <v>0</v>
      </c>
      <c r="I71" s="87">
        <f t="shared" si="9"/>
        <v>0</v>
      </c>
      <c r="J71" s="222"/>
      <c r="K71" s="108">
        <f t="shared" si="10"/>
        <v>0</v>
      </c>
      <c r="L71" s="87">
        <f t="shared" si="11"/>
        <v>0</v>
      </c>
      <c r="M71" s="87">
        <f t="shared" si="12"/>
        <v>0</v>
      </c>
      <c r="N71" s="87">
        <f t="shared" si="13"/>
        <v>0</v>
      </c>
      <c r="R71" s="114"/>
      <c r="S71" s="114"/>
      <c r="T71" s="117"/>
      <c r="U71" s="117"/>
      <c r="V71" s="107"/>
      <c r="W71" s="117"/>
      <c r="X71" s="117"/>
      <c r="Y71" s="114"/>
      <c r="Z71" s="117"/>
      <c r="AA71" s="117"/>
      <c r="AB71" s="107"/>
      <c r="AC71" s="117"/>
      <c r="AD71" s="117"/>
      <c r="AE71" s="107"/>
      <c r="AF71" s="117"/>
      <c r="AG71" s="117"/>
      <c r="AH71" s="107"/>
      <c r="AI71" s="117"/>
      <c r="AJ71" s="117"/>
      <c r="AK71" s="107"/>
      <c r="AL71" s="117"/>
      <c r="AM71" s="117"/>
      <c r="AN71" s="107"/>
    </row>
    <row r="72" spans="1:40" hidden="1" x14ac:dyDescent="0.25">
      <c r="B72" s="14">
        <v>46054</v>
      </c>
      <c r="C72" s="9"/>
      <c r="D72" s="12">
        <f t="shared" si="5"/>
        <v>0</v>
      </c>
      <c r="E72" s="109">
        <f t="shared" si="6"/>
        <v>0</v>
      </c>
      <c r="F72" s="87">
        <f t="shared" si="7"/>
        <v>0</v>
      </c>
      <c r="G72" s="222"/>
      <c r="H72" s="88">
        <f t="shared" si="8"/>
        <v>0</v>
      </c>
      <c r="I72" s="87">
        <f t="shared" si="9"/>
        <v>0</v>
      </c>
      <c r="J72" s="222"/>
      <c r="K72" s="108">
        <f t="shared" si="10"/>
        <v>0</v>
      </c>
      <c r="L72" s="87">
        <f t="shared" si="11"/>
        <v>0</v>
      </c>
      <c r="M72" s="87">
        <f t="shared" si="12"/>
        <v>0</v>
      </c>
      <c r="N72" s="87">
        <f t="shared" si="13"/>
        <v>0</v>
      </c>
      <c r="R72" s="114"/>
      <c r="S72" s="114"/>
      <c r="T72" s="117"/>
      <c r="U72" s="117"/>
      <c r="V72" s="107"/>
      <c r="W72" s="117"/>
      <c r="X72" s="117"/>
      <c r="Y72" s="114"/>
      <c r="Z72" s="117"/>
      <c r="AA72" s="117"/>
      <c r="AB72" s="107"/>
      <c r="AC72" s="117"/>
      <c r="AD72" s="117"/>
      <c r="AE72" s="107"/>
      <c r="AF72" s="117"/>
      <c r="AG72" s="117"/>
      <c r="AH72" s="107"/>
      <c r="AI72" s="117"/>
      <c r="AJ72" s="117"/>
      <c r="AK72" s="107"/>
      <c r="AL72" s="117"/>
      <c r="AM72" s="117"/>
      <c r="AN72" s="107"/>
    </row>
    <row r="73" spans="1:40" hidden="1" x14ac:dyDescent="0.25">
      <c r="B73" s="14">
        <v>46082</v>
      </c>
      <c r="C73" s="9"/>
      <c r="D73" s="12">
        <f t="shared" si="5"/>
        <v>0</v>
      </c>
      <c r="E73" s="109">
        <f t="shared" si="6"/>
        <v>0</v>
      </c>
      <c r="F73" s="87">
        <f t="shared" si="7"/>
        <v>0</v>
      </c>
      <c r="G73" s="222"/>
      <c r="H73" s="88">
        <f t="shared" si="8"/>
        <v>0</v>
      </c>
      <c r="I73" s="87">
        <f t="shared" si="9"/>
        <v>0</v>
      </c>
      <c r="J73" s="222"/>
      <c r="K73" s="108">
        <f t="shared" si="10"/>
        <v>0</v>
      </c>
      <c r="L73" s="87">
        <f t="shared" si="11"/>
        <v>0</v>
      </c>
      <c r="M73" s="87">
        <f t="shared" si="12"/>
        <v>0</v>
      </c>
      <c r="N73" s="87">
        <f t="shared" si="13"/>
        <v>0</v>
      </c>
      <c r="R73" s="114"/>
      <c r="S73" s="114"/>
      <c r="T73" s="117"/>
      <c r="U73" s="117"/>
      <c r="V73" s="107"/>
      <c r="W73" s="117"/>
      <c r="X73" s="117"/>
      <c r="Y73" s="114"/>
      <c r="Z73" s="117"/>
      <c r="AA73" s="117"/>
      <c r="AB73" s="107"/>
      <c r="AC73" s="117"/>
      <c r="AD73" s="117"/>
      <c r="AE73" s="107"/>
      <c r="AF73" s="117"/>
      <c r="AG73" s="117"/>
      <c r="AH73" s="107"/>
      <c r="AI73" s="117"/>
      <c r="AJ73" s="117"/>
      <c r="AK73" s="107"/>
      <c r="AL73" s="117"/>
      <c r="AM73" s="117"/>
      <c r="AN73" s="107"/>
    </row>
    <row r="74" spans="1:40" x14ac:dyDescent="0.25">
      <c r="B74" s="14"/>
      <c r="C74" s="9"/>
      <c r="D74" s="12"/>
      <c r="E74" s="109"/>
      <c r="F74" s="87"/>
      <c r="G74" s="87"/>
      <c r="H74" s="88"/>
      <c r="I74" s="87"/>
      <c r="K74" s="108"/>
      <c r="L74" s="87"/>
      <c r="M74" s="87"/>
      <c r="N74" s="87"/>
      <c r="R74" s="114"/>
      <c r="S74" s="114"/>
      <c r="T74" s="117"/>
      <c r="U74" s="117"/>
      <c r="V74" s="107"/>
      <c r="W74" s="117"/>
      <c r="X74" s="117"/>
      <c r="Y74" s="114"/>
      <c r="Z74" s="117"/>
      <c r="AA74" s="117"/>
      <c r="AB74" s="107"/>
      <c r="AC74" s="117"/>
      <c r="AD74" s="117"/>
      <c r="AE74" s="107"/>
      <c r="AF74" s="117"/>
      <c r="AG74" s="117"/>
      <c r="AH74" s="107"/>
      <c r="AI74" s="117"/>
      <c r="AJ74" s="117"/>
      <c r="AK74" s="107"/>
      <c r="AL74" s="117"/>
      <c r="AM74" s="117"/>
      <c r="AN74" s="107"/>
    </row>
    <row r="75" spans="1:40" ht="14.5" x14ac:dyDescent="0.35">
      <c r="A75" s="81" t="s">
        <v>59</v>
      </c>
      <c r="B75" s="82"/>
      <c r="C75" s="82"/>
    </row>
    <row r="76" spans="1:40" ht="46.5" customHeight="1" x14ac:dyDescent="0.25">
      <c r="A76" s="268" t="s">
        <v>60</v>
      </c>
      <c r="B76" s="268"/>
      <c r="C76" s="268"/>
    </row>
    <row r="77" spans="1:40" ht="42" customHeight="1" x14ac:dyDescent="0.25">
      <c r="A77" s="268"/>
      <c r="B77" s="268"/>
      <c r="C77" s="268"/>
    </row>
    <row r="78" spans="1:40" ht="112.5" customHeight="1" x14ac:dyDescent="0.25">
      <c r="A78" s="269"/>
      <c r="B78" s="268"/>
      <c r="C78" s="268"/>
    </row>
    <row r="79" spans="1:40" ht="99.75" hidden="1" customHeight="1" x14ac:dyDescent="0.25">
      <c r="A79" s="268"/>
      <c r="B79" s="268"/>
      <c r="C79" s="268"/>
    </row>
    <row r="80" spans="1:40" ht="122.9" hidden="1" customHeight="1" x14ac:dyDescent="0.25">
      <c r="A80" s="268"/>
      <c r="B80" s="268"/>
      <c r="C80" s="268"/>
    </row>
    <row r="81" spans="1:4" ht="72.650000000000006" hidden="1" customHeight="1" x14ac:dyDescent="0.25">
      <c r="A81" s="268"/>
      <c r="B81" s="268"/>
      <c r="C81" s="268"/>
    </row>
    <row r="82" spans="1:4" x14ac:dyDescent="0.25"/>
    <row r="83" spans="1:4" x14ac:dyDescent="0.25"/>
    <row r="84" spans="1:4" x14ac:dyDescent="0.25"/>
    <row r="85" spans="1:4" x14ac:dyDescent="0.25"/>
    <row r="86" spans="1:4" x14ac:dyDescent="0.25"/>
    <row r="87" spans="1:4" x14ac:dyDescent="0.25"/>
    <row r="88" spans="1:4" x14ac:dyDescent="0.25"/>
    <row r="89" spans="1:4" x14ac:dyDescent="0.25"/>
    <row r="90" spans="1:4" x14ac:dyDescent="0.25"/>
    <row r="91" spans="1:4" x14ac:dyDescent="0.25"/>
    <row r="92" spans="1:4" x14ac:dyDescent="0.25"/>
    <row r="93" spans="1:4" hidden="1" x14ac:dyDescent="0.25">
      <c r="B93" s="268"/>
      <c r="C93" s="268"/>
      <c r="D93" s="268"/>
    </row>
    <row r="94" spans="1:4" x14ac:dyDescent="0.25"/>
    <row r="95" spans="1:4" x14ac:dyDescent="0.25"/>
    <row r="96" spans="1: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sheetData>
  <mergeCells count="9">
    <mergeCell ref="A2:H2"/>
    <mergeCell ref="A76:C76"/>
    <mergeCell ref="A77:C77"/>
    <mergeCell ref="A78:C78"/>
    <mergeCell ref="B93:D93"/>
    <mergeCell ref="A79:C79"/>
    <mergeCell ref="A80:C80"/>
    <mergeCell ref="A6:B6"/>
    <mergeCell ref="A81:C81"/>
  </mergeCells>
  <conditionalFormatting sqref="A1:B1">
    <cfRule type="cellIs" dxfId="115" priority="2" operator="not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A2D8-BD01-4FB8-92D5-E6A8E2B2EE00}">
  <sheetPr codeName="Sheet4">
    <tabColor theme="0"/>
  </sheetPr>
  <dimension ref="A1:EM55"/>
  <sheetViews>
    <sheetView showGridLines="0" zoomScaleNormal="100" workbookViewId="0">
      <pane xSplit="3" ySplit="8" topLeftCell="D9" activePane="bottomRight" state="frozen"/>
      <selection activeCell="C74" sqref="C74"/>
      <selection pane="topRight" activeCell="C74" sqref="C74"/>
      <selection pane="bottomLeft" activeCell="C74" sqref="C74"/>
      <selection pane="bottomRight" activeCell="B5" sqref="B5"/>
    </sheetView>
  </sheetViews>
  <sheetFormatPr defaultColWidth="0" defaultRowHeight="12.5" x14ac:dyDescent="0.25"/>
  <cols>
    <col min="1" max="1" width="7.453125" style="9" customWidth="1"/>
    <col min="2" max="2" width="34.81640625" style="3" customWidth="1"/>
    <col min="3" max="3" width="2.453125" style="3" customWidth="1"/>
    <col min="4" max="4" width="12.453125" style="3" bestFit="1" customWidth="1"/>
    <col min="5" max="6" width="12" style="3" bestFit="1" customWidth="1"/>
    <col min="7" max="7" width="11.54296875" style="3" bestFit="1" customWidth="1"/>
    <col min="8" max="8" width="9.54296875" style="3" customWidth="1"/>
    <col min="9" max="9" width="12.54296875" style="3" customWidth="1"/>
    <col min="10" max="10" width="10.453125" style="3" customWidth="1"/>
    <col min="11" max="11" width="10.453125" style="3" bestFit="1" customWidth="1"/>
    <col min="12" max="12" width="13" style="3" customWidth="1"/>
    <col min="13" max="13" width="10.453125" style="3" bestFit="1" customWidth="1"/>
    <col min="14" max="14" width="13.453125" style="3" bestFit="1" customWidth="1"/>
    <col min="15" max="15" width="11.453125" style="3" bestFit="1" customWidth="1"/>
    <col min="16" max="16" width="9.453125" style="3" customWidth="1"/>
    <col min="17" max="17" width="11.453125" style="3" customWidth="1"/>
    <col min="18" max="18" width="9.54296875" style="3" customWidth="1"/>
    <col min="19" max="19" width="12.453125" style="3" customWidth="1"/>
    <col min="20" max="21" width="11.54296875" style="3" customWidth="1"/>
    <col min="22" max="24" width="12.54296875" style="3" customWidth="1"/>
    <col min="25" max="25" width="12.6328125" style="3" customWidth="1"/>
    <col min="26" max="26" width="12.54296875" style="3" customWidth="1"/>
    <col min="27" max="27" width="12.453125" style="3" customWidth="1"/>
    <col min="28" max="28" width="13.54296875" style="3" customWidth="1"/>
    <col min="29" max="29" width="12.453125" style="3" customWidth="1"/>
    <col min="30" max="30" width="15.453125" style="3" customWidth="1"/>
    <col min="31" max="31" width="16.453125" style="3" customWidth="1"/>
    <col min="32" max="33" width="12.54296875" style="3" customWidth="1"/>
    <col min="34" max="34" width="13.54296875" style="3" customWidth="1"/>
    <col min="35" max="35" width="12.453125" style="3" customWidth="1"/>
    <col min="36" max="36" width="8.54296875" style="3" customWidth="1"/>
    <col min="37" max="37" width="7.453125" style="3" customWidth="1"/>
    <col min="38" max="38" width="8.6328125" style="3" customWidth="1"/>
    <col min="39" max="39" width="9.6328125" style="3" customWidth="1"/>
    <col min="40" max="40" width="8.54296875" style="3" customWidth="1"/>
    <col min="41" max="42" width="12.54296875" style="3" bestFit="1" customWidth="1"/>
    <col min="43" max="44" width="15.54296875" style="3" customWidth="1"/>
    <col min="45" max="45" width="12.54296875" style="3" bestFit="1" customWidth="1"/>
    <col min="46" max="46" width="12.54296875" style="3" customWidth="1"/>
    <col min="47" max="48" width="13.54296875" style="3" customWidth="1"/>
    <col min="49" max="49" width="12.54296875" style="3" bestFit="1" customWidth="1"/>
    <col min="50" max="51" width="13.453125" style="3" customWidth="1"/>
    <col min="52" max="52" width="12.453125" style="3" customWidth="1"/>
    <col min="53" max="53" width="12.54296875" style="3" customWidth="1"/>
    <col min="54" max="55" width="12.54296875" style="3" bestFit="1" customWidth="1"/>
    <col min="56" max="57" width="13" style="3" customWidth="1"/>
    <col min="58" max="61" width="15.453125" style="3" customWidth="1"/>
    <col min="62" max="62" width="13.453125" style="3" bestFit="1" customWidth="1"/>
    <col min="63" max="63" width="12.54296875" style="3" bestFit="1" customWidth="1"/>
    <col min="64" max="64" width="13.453125" style="3" bestFit="1" customWidth="1"/>
    <col min="65" max="65" width="12.54296875" style="3" bestFit="1" customWidth="1"/>
    <col min="66" max="66" width="13.453125" style="3" customWidth="1"/>
    <col min="67" max="67" width="10.54296875" style="3" bestFit="1" customWidth="1"/>
    <col min="68" max="68" width="11.54296875" style="3" bestFit="1" customWidth="1"/>
    <col min="69" max="70" width="12.54296875" style="3" bestFit="1" customWidth="1"/>
    <col min="71" max="71" width="15.54296875" style="3" bestFit="1" customWidth="1"/>
    <col min="72" max="72" width="15.453125" style="3" bestFit="1" customWidth="1"/>
    <col min="73" max="73" width="13.54296875" style="3" bestFit="1" customWidth="1"/>
    <col min="74" max="75" width="12.54296875" style="3" bestFit="1" customWidth="1"/>
    <col min="76" max="76" width="10.453125" style="3" bestFit="1" customWidth="1"/>
    <col min="77" max="78" width="11.54296875" style="3" bestFit="1" customWidth="1"/>
    <col min="79" max="79" width="11.54296875" style="3" customWidth="1"/>
    <col min="80" max="80" width="12.54296875" style="3" customWidth="1"/>
    <col min="81" max="81" width="11.54296875" style="3" customWidth="1"/>
    <col min="82" max="82" width="14.453125" style="3" customWidth="1"/>
    <col min="83" max="83" width="18.54296875" style="3" customWidth="1"/>
    <col min="84" max="84" width="13.54296875" style="3" customWidth="1"/>
    <col min="85" max="85" width="19.453125" style="3" customWidth="1"/>
    <col min="86" max="86" width="17.453125" style="3" customWidth="1"/>
    <col min="87" max="87" width="10.54296875" style="3" bestFit="1" customWidth="1"/>
    <col min="88" max="91" width="13.54296875" style="3" customWidth="1"/>
    <col min="92" max="92" width="9" style="3" bestFit="1" customWidth="1"/>
    <col min="93" max="143" width="9" style="3" hidden="1" customWidth="1"/>
    <col min="144" max="16384" width="8.54296875" style="3" hidden="1"/>
  </cols>
  <sheetData>
    <row r="1" spans="1:91" ht="8" customHeight="1" thickBot="1" x14ac:dyDescent="0.35">
      <c r="A1" s="8"/>
      <c r="B1" s="6"/>
      <c r="S1" s="12"/>
    </row>
    <row r="2" spans="1:91" ht="30.65" customHeight="1" thickBot="1" x14ac:dyDescent="0.3">
      <c r="A2" s="185" t="s">
        <v>787</v>
      </c>
      <c r="B2" s="186"/>
      <c r="C2" s="187"/>
      <c r="D2" s="187"/>
      <c r="E2" s="187"/>
      <c r="F2" s="187"/>
      <c r="G2" s="187"/>
      <c r="H2" s="187"/>
      <c r="I2" s="187"/>
      <c r="J2" s="187"/>
      <c r="K2" s="187"/>
      <c r="L2" s="187"/>
      <c r="M2" s="187"/>
      <c r="N2" s="187"/>
      <c r="O2" s="187"/>
      <c r="P2" s="187"/>
      <c r="Q2" s="187"/>
      <c r="R2" s="187"/>
      <c r="S2" s="188"/>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9"/>
    </row>
    <row r="3" spans="1:91" ht="4" customHeight="1" x14ac:dyDescent="0.3">
      <c r="A3" s="273"/>
      <c r="B3" s="273"/>
      <c r="D3" s="7">
        <f>(SUMIFS(Raw!$H:$H,Raw!$A:$A,$B$5,Raw!$G:$G,D$5,Raw!$E:$E,$A$10))-SUM(D$20:D$48)+D10</f>
        <v>0</v>
      </c>
      <c r="E3" s="7">
        <f>(SUMIFS(Raw!$H:$H,Raw!$A:$A,$B$5,Raw!$G:$G,E$5,Raw!$E:$E,$A$10))-SUM(E$20:E$48)+E10</f>
        <v>0</v>
      </c>
      <c r="F3" s="7"/>
      <c r="G3" s="7">
        <f>(SUMIFS(Raw!$H:$H,Raw!$A:$A,$B$5,Raw!$G:$G,G$5,Raw!$E:$E,$A$10))-SUM(G$20:G$48)+G10</f>
        <v>0</v>
      </c>
      <c r="H3" s="7">
        <f>(SUMIFS(Raw!$H:$H,Raw!$A:$A,$B$5,Raw!$G:$G,H$5,Raw!$E:$E,$A$10))-SUM(H$20:H$48)+H10</f>
        <v>0</v>
      </c>
      <c r="I3" s="7">
        <f>(SUMIFS(Raw!$H:$H,Raw!$A:$A,$B$5,Raw!$G:$G,I$5,Raw!$E:$E,$A$10))-SUM(I$20:I$48)+I10</f>
        <v>0</v>
      </c>
      <c r="J3" s="7"/>
      <c r="K3" s="7"/>
      <c r="L3" s="7">
        <f>(SUMIFS(Raw!$H:$H,Raw!$A:$A,$B$5,Raw!$G:$G,L$5,Raw!$E:$E,$A$10))-SUM(L$20:L$48)+L10</f>
        <v>0</v>
      </c>
      <c r="M3" s="7">
        <f>(SUMIFS(Raw!$H:$H,Raw!$A:$A,$B$5,Raw!$G:$G,M$5,Raw!$E:$E,$A$10))-SUM(M$20:M$48)+M10</f>
        <v>0</v>
      </c>
      <c r="N3" s="7">
        <f>(SUMIFS(Raw!$H:$H,Raw!$A:$A,$B$5,Raw!$G:$G,N$5,Raw!$E:$E,$A$10))-SUM(N$20:N$48)+N10</f>
        <v>0</v>
      </c>
      <c r="O3" s="7">
        <f>(SUMIFS(Raw!$H:$H,Raw!$A:$A,$B$5,Raw!$G:$G,O$5,Raw!$E:$E,$A$10))-SUM(O$20:O$48)+O10</f>
        <v>0</v>
      </c>
      <c r="P3" s="7">
        <f>(SUMIFS(Raw!$H:$H,Raw!$A:$A,$B$5,Raw!$G:$G,P$5,Raw!$E:$E,$A$10))-SUM(P$20:P$48)+P10</f>
        <v>0</v>
      </c>
      <c r="Q3" s="7">
        <f>(SUMIFS(Raw!$H:$H,Raw!$A:$A,$B$5,Raw!$G:$G,Q$5,Raw!$E:$E,$A$10))-SUM(Q$20:Q$48)+Q10</f>
        <v>0</v>
      </c>
      <c r="R3" s="7">
        <f>(SUMIFS(Raw!$H:$H,Raw!$A:$A,$B$5,Raw!$G:$G,R$5,Raw!$E:$E,$A$10))-SUM(R$20:R$48)+R10</f>
        <v>0</v>
      </c>
      <c r="S3" s="7">
        <f>(SUMIFS(Raw!$H:$H,Raw!$A:$A,$B$5,Raw!$G:$G,S$5,Raw!$E:$E,$A$10))-SUM(S$20:S$48)+S10</f>
        <v>0</v>
      </c>
      <c r="T3" s="7">
        <f>(SUMIFS(Raw!$H:$H,Raw!$A:$A,$B$5,Raw!$G:$G,T$5,Raw!$E:$E,$A$10))-SUM(T$20:T$48)+T10</f>
        <v>0</v>
      </c>
      <c r="U3" s="7">
        <f>(SUMIFS(Raw!$H:$H,Raw!$A:$A,$B$5,Raw!$G:$G,U$5,Raw!$E:$E,$A$10))-SUM(U$20:U$48)+U10</f>
        <v>0</v>
      </c>
      <c r="V3" s="7">
        <f>(SUMIFS(Raw!$H:$H,Raw!$A:$A,$B$5,Raw!$G:$G,V$5,Raw!$E:$E,$A$10))-SUM(V$20:V$48)+V10</f>
        <v>0</v>
      </c>
      <c r="W3" s="7">
        <f>(SUMIFS(Raw!$H:$H,Raw!$A:$A,$B$5,Raw!$G:$G,W$5,Raw!$E:$E,$A$10))-SUM(W$20:W$48)+W10</f>
        <v>0</v>
      </c>
      <c r="X3" s="7">
        <f>(SUMIFS(Raw!$H:$H,Raw!$A:$A,$B$5,Raw!$G:$G,X$5,Raw!$E:$E,$A$10))-SUM(X$20:X$48)+X10</f>
        <v>0</v>
      </c>
      <c r="Y3" s="7"/>
      <c r="Z3" s="7"/>
      <c r="AA3" s="7">
        <f>(SUMIFS(Raw!$H:$H,Raw!$A:$A,$B$5,Raw!$G:$G,AA$5,Raw!$E:$E,$A$10))-SUM(AA$20:AA$48)+AA10</f>
        <v>0</v>
      </c>
      <c r="AB3" s="7">
        <f>(SUMIFS(Raw!$H:$H,Raw!$A:$A,$B$5,Raw!$G:$G,AB$5,Raw!$E:$E,$A$10))-SUM(AB$20:AB$48)+AB10</f>
        <v>0</v>
      </c>
      <c r="AC3" s="7"/>
      <c r="AD3" s="7"/>
      <c r="AE3" s="7">
        <f>(SUMIFS(Raw!$H:$H,Raw!$A:$A,$B$5,Raw!$G:$G,AE$5,Raw!$E:$E,$A$10))-SUM(AE$20:AE$48)+AE10</f>
        <v>0</v>
      </c>
      <c r="AF3" s="7">
        <f>(SUMIFS(Raw!$H:$H,Raw!$A:$A,$B$5,Raw!$G:$G,AF$5,Raw!$E:$E,$A$10))-SUM(AF$20:AF$48)+AF10</f>
        <v>0</v>
      </c>
      <c r="AG3" s="7">
        <f>(SUMIFS(Raw!$H:$H,Raw!$A:$A,$B$5,Raw!$G:$G,AG$5,Raw!$E:$E,$A$10))-SUM(AG$20:AG$48)+AG10</f>
        <v>0</v>
      </c>
      <c r="AH3" s="7">
        <f>(SUMIFS(Raw!$H:$H,Raw!$A:$A,$B$5,Raw!$G:$G,AH$5,Raw!$E:$E,$A$10))-SUM(AH$20:AH$48)+AH10</f>
        <v>0</v>
      </c>
      <c r="AI3" s="7">
        <f>(SUMIFS(Raw!$H:$H,Raw!$A:$A,$B$5,Raw!$G:$G,AI$5,Raw!$E:$E,$A$10))-SUM(AI$20:AI$48)+AI10</f>
        <v>0</v>
      </c>
      <c r="AJ3" s="7">
        <f>(SUMIFS(Raw!$H:$H,Raw!$A:$A,$B$5,Raw!$G:$G,AJ$5,Raw!$E:$E,$A$10))-SUM(AJ$20:AJ$48)+AJ10</f>
        <v>0</v>
      </c>
      <c r="AK3" s="7">
        <f>(SUMIFS(Raw!$H:$H,Raw!$A:$A,$B$5,Raw!$G:$G,AK$5,Raw!$E:$E,$A$10))-SUM(AK$20:AK$48)+AK10</f>
        <v>0</v>
      </c>
      <c r="AL3" s="7">
        <f>(SUMIFS(Raw!$H:$H,Raw!$A:$A,$B$5,Raw!$G:$G,AL$5,Raw!$E:$E,$A$10))-SUM(AL$20:AL$48)+AL10</f>
        <v>0</v>
      </c>
      <c r="AM3" s="7">
        <f>(SUMIFS(Raw!$H:$H,Raw!$A:$A,$B$5,Raw!$G:$G,AM$5,Raw!$E:$E,$A$10))-SUM(AM$20:AM$48)+AM10</f>
        <v>0</v>
      </c>
      <c r="AN3" s="7">
        <f>(SUMIFS(Raw!$H:$H,Raw!$A:$A,$B$5,Raw!$G:$G,AN$5,Raw!$E:$E,$A$10))-SUM(AN$20:AN$48)+AN10</f>
        <v>0</v>
      </c>
      <c r="AO3" s="7">
        <f>(SUMIFS(Raw!$H:$H,Raw!$A:$A,$B$5,Raw!$G:$G,AO$5,Raw!$E:$E,$A$10))-SUM(AO$20:AO$48)+AO10</f>
        <v>0</v>
      </c>
      <c r="AP3" s="7">
        <f>(SUMIFS(Raw!$H:$H,Raw!$A:$A,$B$5,Raw!$G:$G,AP$5,Raw!$E:$E,$A$10))-SUM(AP$20:AP$48)+AP10</f>
        <v>0</v>
      </c>
      <c r="AQ3" s="7">
        <f>(SUMIFS(Raw!$H:$H,Raw!$A:$A,$B$5,Raw!$G:$G,AQ$5,Raw!$E:$E,$A$10))-SUM(AQ$20:AQ$48)+AQ10</f>
        <v>0</v>
      </c>
      <c r="AR3" s="7">
        <f>(SUMIFS(Raw!$H:$H,Raw!$A:$A,$B$5,Raw!$G:$G,AR$5,Raw!$E:$E,$A$10))-SUM(AR$20:AR$48)+AR10</f>
        <v>0</v>
      </c>
      <c r="AS3" s="7">
        <f>(SUMIFS(Raw!$H:$H,Raw!$A:$A,$B$5,Raw!$G:$G,AS$5,Raw!$E:$E,$A$10))-SUM(AS$20:AS$48)+AS10</f>
        <v>0</v>
      </c>
      <c r="AT3" s="7">
        <f>(SUMIFS(Raw!$H:$H,Raw!$A:$A,$B$5,Raw!$G:$G,AT$5,Raw!$E:$E,$A$10))-SUM(AT$20:AT$48)+AT10</f>
        <v>0</v>
      </c>
      <c r="AU3" s="7">
        <f>(SUMIFS(Raw!$H:$H,Raw!$A:$A,$B$5,Raw!$G:$G,AU$5,Raw!$E:$E,$A$10))-SUM(AU$20:AU$48)+AU10</f>
        <v>0</v>
      </c>
      <c r="AV3" s="7">
        <f>(SUMIFS(Raw!$H:$H,Raw!$A:$A,$B$5,Raw!$G:$G,AV$5,Raw!$E:$E,$A$10))-SUM(AV$20:AV$48)+AV10</f>
        <v>0</v>
      </c>
      <c r="AW3" s="7">
        <f>(SUMIFS(Raw!$H:$H,Raw!$A:$A,$B$5,Raw!$G:$G,AW$5,Raw!$E:$E,$A$10))-SUM(AW$20:AW$48)+AW10</f>
        <v>0</v>
      </c>
      <c r="AX3" s="7">
        <f>(SUMIFS(Raw!$H:$H,Raw!$A:$A,$B$5,Raw!$G:$G,AX$5,Raw!$E:$E,$A$10))-SUM(AX$20:AX$48)+AX10</f>
        <v>0</v>
      </c>
      <c r="AY3" s="7">
        <f>(SUMIFS(Raw!$H:$H,Raw!$A:$A,$B$5,Raw!$G:$G,AY$5,Raw!$E:$E,$A$10))-SUM(AY$20:AY$48)+AY10</f>
        <v>0</v>
      </c>
      <c r="AZ3" s="7">
        <f>(SUMIFS(Raw!$H:$H,Raw!$A:$A,$B$5,Raw!$G:$G,AZ$5,Raw!$E:$E,$A$10))-SUM(AZ$20:AZ$48)+AZ10</f>
        <v>0</v>
      </c>
      <c r="BA3" s="7">
        <f>(SUMIFS(Raw!$H:$H,Raw!$A:$A,$B$5,Raw!$G:$G,BA$5,Raw!$E:$E,$A$10))-SUM(BA$20:BA$48)+BA10</f>
        <v>0</v>
      </c>
      <c r="BB3" s="7">
        <f>(SUMIFS(Raw!$H:$H,Raw!$A:$A,$B$5,Raw!$G:$G,BB$5,Raw!$E:$E,$A$10))-SUM(BB$20:BB$48)+BB10</f>
        <v>0</v>
      </c>
      <c r="BC3" s="7">
        <f>(SUMIFS(Raw!$H:$H,Raw!$A:$A,$B$5,Raw!$G:$G,BC$5,Raw!$E:$E,$A$10))-SUM(BC$20:BC$48)+BC10</f>
        <v>0</v>
      </c>
      <c r="BD3" s="7">
        <f>(SUMIFS(Raw!$H:$H,Raw!$A:$A,$B$5,Raw!$G:$G,BD$5,Raw!$E:$E,$A$10))-SUM(BD$20:BD$48)+BD10</f>
        <v>0</v>
      </c>
      <c r="BE3" s="7">
        <f>(SUMIFS(Raw!$H:$H,Raw!$A:$A,$B$5,Raw!$G:$G,BE$5,Raw!$E:$E,$A$10))-SUM(BE$20:BE$48)+BE10</f>
        <v>0</v>
      </c>
      <c r="BF3" s="7">
        <f>(SUMIFS(Raw!$H:$H,Raw!$A:$A,$B$5,Raw!$G:$G,BF$5,Raw!$E:$E,$A$10))-SUM(BF$20:BF$48)+BF10</f>
        <v>0</v>
      </c>
      <c r="BG3" s="7">
        <f>(SUMIFS(Raw!$H:$H,Raw!$A:$A,$B$5,Raw!$G:$G,BG$5,Raw!$E:$E,$A$10))-SUM(BG$20:BG$48)+BG10</f>
        <v>0</v>
      </c>
      <c r="BH3" s="7">
        <f>(SUMIFS(Raw!$H:$H,Raw!$A:$A,$B$5,Raw!$G:$G,BH$5,Raw!$E:$E,$A$10))-SUM(BH$20:BH$48)+BH10</f>
        <v>0</v>
      </c>
      <c r="BI3" s="7">
        <f>(SUMIFS(Raw!$H:$H,Raw!$A:$A,$B$5,Raw!$G:$G,BI$5,Raw!$E:$E,$A$10))-SUM(BI$20:BI$48)+BI10</f>
        <v>0</v>
      </c>
      <c r="BJ3" s="7">
        <f>(SUMIFS(Raw!$H:$H,Raw!$A:$A,$B$5,Raw!$G:$G,BJ$5,Raw!$E:$E,$A$10))-SUM(BJ$20:BJ$48)+BJ10</f>
        <v>0</v>
      </c>
      <c r="BK3" s="7">
        <f>(SUMIFS(Raw!$H:$H,Raw!$A:$A,$B$5,Raw!$G:$G,BK$5,Raw!$E:$E,$A$10))-SUM(BK$20:BK$48)+BK10</f>
        <v>0</v>
      </c>
      <c r="BL3" s="7">
        <f>(SUMIFS(Raw!$H:$H,Raw!$A:$A,$B$5,Raw!$G:$G,BL$5,Raw!$E:$E,$A$10))-SUM(BL$20:BL$48)+BL10</f>
        <v>0</v>
      </c>
      <c r="BM3" s="7">
        <f>(SUMIFS(Raw!$H:$H,Raw!$A:$A,$B$5,Raw!$G:$G,BM$5,Raw!$E:$E,$A$10))-SUM(BM$20:BM$48)+BM10</f>
        <v>0</v>
      </c>
      <c r="BN3" s="7">
        <f>(SUMIFS(Raw!$H:$H,Raw!$A:$A,$B$5,Raw!$G:$G,BN$5,Raw!$E:$E,$A$10))-SUM(BN$20:BN$48)+BN10</f>
        <v>0</v>
      </c>
      <c r="BO3" s="7">
        <f>(SUMIFS(Raw!$H:$H,Raw!$A:$A,$B$5,Raw!$G:$G,BO$5,Raw!$E:$E,$A$10))-SUM(BO$20:BO$48)+BO10</f>
        <v>0</v>
      </c>
      <c r="BP3" s="7">
        <f>(SUMIFS(Raw!$H:$H,Raw!$A:$A,$B$5,Raw!$G:$G,BP$5,Raw!$E:$E,$A$10))-SUM(BP$20:BP$48)+BP10</f>
        <v>0</v>
      </c>
      <c r="BQ3" s="7">
        <f>(SUMIFS(Raw!$H:$H,Raw!$A:$A,$B$5,Raw!$G:$G,BQ$5,Raw!$E:$E,$A$10))-SUM(BQ$20:BQ$48)+BQ10</f>
        <v>0</v>
      </c>
      <c r="BR3" s="7">
        <f>(SUMIFS(Raw!$H:$H,Raw!$A:$A,$B$5,Raw!$G:$G,BR$5,Raw!$E:$E,$A$10))-SUM(BR$20:BR$48)+BR10</f>
        <v>0</v>
      </c>
      <c r="BS3" s="7">
        <f>(SUMIFS(Raw!$H:$H,Raw!$A:$A,$B$5,Raw!$G:$G,BS$5,Raw!$E:$E,$A$10))-SUM(BS$20:BS$48)+BS10</f>
        <v>0</v>
      </c>
      <c r="BT3" s="7">
        <f>(SUMIFS(Raw!$H:$H,Raw!$A:$A,$B$5,Raw!$G:$G,BT$5,Raw!$E:$E,$A$10))-SUM(BT$20:BT$48)+BT10</f>
        <v>0</v>
      </c>
      <c r="BU3" s="7">
        <f>(SUMIFS(Raw!$H:$H,Raw!$A:$A,$B$5,Raw!$G:$G,BU$5,Raw!$E:$E,$A$10))-SUM(BU$20:BU$48)+BU10</f>
        <v>0</v>
      </c>
      <c r="BV3" s="7">
        <f>(SUMIFS(Raw!$H:$H,Raw!$A:$A,$B$5,Raw!$G:$G,BV$5,Raw!$E:$E,$A$10))-SUM(BV$20:BV$48)+BV10</f>
        <v>0</v>
      </c>
      <c r="BW3" s="7">
        <f>(SUMIFS(Raw!$H:$H,Raw!$A:$A,$B$5,Raw!$G:$G,BW$5,Raw!$E:$E,$A$10))-SUM(BW$20:BW$48)+BW10</f>
        <v>0</v>
      </c>
      <c r="BX3" s="7">
        <f>(SUMIFS(Raw!$H:$H,Raw!$A:$A,$B$5,Raw!$G:$G,BX$5,Raw!$E:$E,$A$10))-SUM(BX$20:BX$48)+BX10</f>
        <v>0</v>
      </c>
      <c r="BY3" s="7">
        <f>(SUMIFS(Raw!$H:$H,Raw!$A:$A,$B$5,Raw!$G:$G,BY$5,Raw!$E:$E,$A$10))-SUM(BY$20:BY$48)+BY10</f>
        <v>0</v>
      </c>
      <c r="BZ3" s="7">
        <f>(SUMIFS(Raw!$H:$H,Raw!$A:$A,$B$5,Raw!$G:$G,BZ$5,Raw!$E:$E,$A$10))-SUM(BZ$20:BZ$48)+BZ10</f>
        <v>0</v>
      </c>
      <c r="CA3" s="7">
        <f>(SUMIFS(Raw!$H:$H,Raw!$A:$A,$B$5,Raw!$G:$G,CA$5,Raw!$E:$E,$A$10))-SUM(CA$20:CA$48)+CA10</f>
        <v>0</v>
      </c>
      <c r="CB3" s="7">
        <f>(SUMIFS(Raw!$H:$H,Raw!$A:$A,$B$5,Raw!$G:$G,CB$5,Raw!$E:$E,$A$10))-SUM(CB$20:CB$48)+CB10</f>
        <v>0</v>
      </c>
      <c r="CC3" s="7">
        <f>(SUMIFS(Raw!$H:$H,Raw!$A:$A,$B$5,Raw!$G:$G,CC$5,Raw!$E:$E,$A$10))-SUM(CC$20:CC$48)+CC10</f>
        <v>0</v>
      </c>
      <c r="CD3" s="7">
        <f>(SUMIFS(Raw!$H:$H,Raw!$A:$A,$B$5,Raw!$G:$G,CD$5,Raw!$E:$E,$A$10))-SUM(CD$20:CD$48)+CD10</f>
        <v>0</v>
      </c>
      <c r="CE3" s="7">
        <f>(SUMIFS(Raw!$H:$H,Raw!$A:$A,$B$5,Raw!$G:$G,CE$5,Raw!$E:$E,$A$10))-SUM(CE$20:CE$48)+CE10</f>
        <v>0</v>
      </c>
      <c r="CF3" s="7">
        <f>(SUMIFS(Raw!$H:$H,Raw!$A:$A,$B$5,Raw!$G:$G,CF$5,Raw!$E:$E,$A$10))-SUM(CF$20:CF$48)+CF10</f>
        <v>0</v>
      </c>
      <c r="CG3" s="7">
        <f>(SUMIFS(Raw!$H:$H,Raw!$A:$A,$B$5,Raw!$G:$G,CG$5,Raw!$E:$E,$A$10))-SUM(CG$20:CG$48)+CG10</f>
        <v>0</v>
      </c>
      <c r="CH3" s="7">
        <f>(SUMIFS(Raw!$H:$H,Raw!$A:$A,$B$5,Raw!$G:$G,CH$5,Raw!$E:$E,$A$10))-SUM(CH$20:CH$48)+CH10</f>
        <v>0</v>
      </c>
      <c r="CI3" s="7">
        <f>(SUMIFS(Raw!$H:$H,Raw!$A:$A,$B$5,Raw!$G:$G,CI$5,Raw!$E:$E,$A$10))-SUM(CI$20:CI$48)+CI10</f>
        <v>0</v>
      </c>
      <c r="CJ3" s="7">
        <f>(SUMIFS(Raw!$H:$H,Raw!$A:$A,$B$5,Raw!$G:$G,CJ$5,Raw!$E:$E,$A$10))-SUM(CJ$20:CJ$48)+CJ10</f>
        <v>0</v>
      </c>
      <c r="CK3" s="7">
        <f>(SUMIFS(Raw!$H:$H,Raw!$A:$A,$B$5,Raw!$G:$G,CK$5,Raw!$E:$E,$A$10))-SUM(CK$20:CK$48)+CK10</f>
        <v>0</v>
      </c>
      <c r="CL3" s="7">
        <f>(SUMIFS(Raw!$H:$H,Raw!$A:$A,$B$5,Raw!$G:$G,CL$5,Raw!$E:$E,$A$10))-SUM(CL$20:CL$48)+CL10</f>
        <v>0</v>
      </c>
      <c r="CM3" s="7">
        <f>(SUMIFS(Raw!$H:$H,Raw!$A:$A,$B$5,Raw!$G:$G,CM$5,Raw!$E:$E,$A$10))-SUM(CM$20:CM$48)+CM10</f>
        <v>0</v>
      </c>
    </row>
    <row r="4" spans="1:91" s="37" customFormat="1" ht="13" thickBot="1" x14ac:dyDescent="0.3">
      <c r="A4" s="5"/>
      <c r="C4" s="119">
        <f>COUNTIF(D4:CM4,"&lt;&gt;"&amp;0)</f>
        <v>6</v>
      </c>
      <c r="D4" s="5">
        <f>(SUM(D20:D21)-D12+D22-D13+D23-D14+SUM(D24:D30)-D15+SUM(D31:D35)-D16+SUM(D36:D40)-D17+SUM(D41:D47)-D18)</f>
        <v>0</v>
      </c>
      <c r="E4" s="5">
        <f t="shared" ref="E4:I4" si="0">(SUM(E20:E21)-E12+E22-E13+E23-E14+SUM(E24:E30)-E15+SUM(E31:E35)-E16+SUM(E36:E40)-E17+SUM(E41:E47)-E18)</f>
        <v>0</v>
      </c>
      <c r="F4" s="5">
        <f t="shared" si="0"/>
        <v>0</v>
      </c>
      <c r="G4" s="5">
        <f t="shared" si="0"/>
        <v>0</v>
      </c>
      <c r="H4" s="5">
        <f t="shared" si="0"/>
        <v>0</v>
      </c>
      <c r="I4" s="5">
        <f t="shared" si="0"/>
        <v>0</v>
      </c>
      <c r="J4" s="5"/>
      <c r="K4" s="5"/>
      <c r="L4" s="5">
        <f t="shared" ref="L4:BW4" si="1">(SUM(L20:L21)-L12+L22-L13+L23-L14+SUM(L24:L30)-L15+SUM(L31:L35)-L16+SUM(L36:L40)-L17+SUM(L41:L47)-L18)</f>
        <v>0</v>
      </c>
      <c r="M4" s="5">
        <f t="shared" si="1"/>
        <v>0</v>
      </c>
      <c r="N4" s="5">
        <f t="shared" si="1"/>
        <v>0</v>
      </c>
      <c r="O4" s="5">
        <f t="shared" si="1"/>
        <v>0</v>
      </c>
      <c r="P4" s="5">
        <f t="shared" si="1"/>
        <v>0</v>
      </c>
      <c r="Q4" s="5">
        <f t="shared" si="1"/>
        <v>0</v>
      </c>
      <c r="R4" s="5">
        <f t="shared" si="1"/>
        <v>0</v>
      </c>
      <c r="S4" s="5">
        <f t="shared" si="1"/>
        <v>0</v>
      </c>
      <c r="T4" s="5">
        <f t="shared" si="1"/>
        <v>0</v>
      </c>
      <c r="U4" s="5">
        <f t="shared" si="1"/>
        <v>0</v>
      </c>
      <c r="V4" s="5">
        <f t="shared" si="1"/>
        <v>0</v>
      </c>
      <c r="W4" s="5">
        <f t="shared" si="1"/>
        <v>0</v>
      </c>
      <c r="X4" s="5">
        <f t="shared" si="1"/>
        <v>0</v>
      </c>
      <c r="Y4" s="5"/>
      <c r="Z4" s="5"/>
      <c r="AA4" s="5">
        <f t="shared" si="1"/>
        <v>0</v>
      </c>
      <c r="AB4" s="5">
        <f t="shared" si="1"/>
        <v>0</v>
      </c>
      <c r="AC4" s="5"/>
      <c r="AD4" s="5"/>
      <c r="AE4" s="5">
        <f t="shared" si="1"/>
        <v>0</v>
      </c>
      <c r="AF4" s="5">
        <f t="shared" si="1"/>
        <v>0</v>
      </c>
      <c r="AG4" s="5">
        <f t="shared" si="1"/>
        <v>0</v>
      </c>
      <c r="AH4" s="5">
        <f t="shared" si="1"/>
        <v>0</v>
      </c>
      <c r="AI4" s="5">
        <f t="shared" si="1"/>
        <v>0</v>
      </c>
      <c r="AJ4" s="5">
        <f t="shared" si="1"/>
        <v>0</v>
      </c>
      <c r="AK4" s="5">
        <f t="shared" si="1"/>
        <v>0</v>
      </c>
      <c r="AL4" s="5">
        <f t="shared" si="1"/>
        <v>0</v>
      </c>
      <c r="AM4" s="5">
        <f t="shared" si="1"/>
        <v>0</v>
      </c>
      <c r="AN4" s="5">
        <f t="shared" si="1"/>
        <v>0</v>
      </c>
      <c r="AO4" s="5">
        <f t="shared" si="1"/>
        <v>0</v>
      </c>
      <c r="AP4" s="5">
        <f t="shared" si="1"/>
        <v>0</v>
      </c>
      <c r="AQ4" s="5">
        <f t="shared" si="1"/>
        <v>0</v>
      </c>
      <c r="AR4" s="5">
        <f t="shared" si="1"/>
        <v>0</v>
      </c>
      <c r="AS4" s="5">
        <f t="shared" si="1"/>
        <v>0</v>
      </c>
      <c r="AT4" s="5">
        <f t="shared" si="1"/>
        <v>0</v>
      </c>
      <c r="AU4" s="5">
        <f t="shared" si="1"/>
        <v>0</v>
      </c>
      <c r="AV4" s="5">
        <f t="shared" si="1"/>
        <v>0</v>
      </c>
      <c r="AW4" s="5">
        <f t="shared" si="1"/>
        <v>0</v>
      </c>
      <c r="AX4" s="5">
        <f t="shared" si="1"/>
        <v>0</v>
      </c>
      <c r="AY4" s="5">
        <f t="shared" si="1"/>
        <v>0</v>
      </c>
      <c r="AZ4" s="5">
        <f t="shared" si="1"/>
        <v>0</v>
      </c>
      <c r="BA4" s="5">
        <f t="shared" si="1"/>
        <v>0</v>
      </c>
      <c r="BB4" s="5">
        <f t="shared" si="1"/>
        <v>0</v>
      </c>
      <c r="BC4" s="5">
        <f t="shared" si="1"/>
        <v>0</v>
      </c>
      <c r="BD4" s="5">
        <f t="shared" si="1"/>
        <v>0</v>
      </c>
      <c r="BE4" s="5">
        <f t="shared" si="1"/>
        <v>0</v>
      </c>
      <c r="BF4" s="5">
        <f t="shared" si="1"/>
        <v>0</v>
      </c>
      <c r="BG4" s="5">
        <f t="shared" si="1"/>
        <v>0</v>
      </c>
      <c r="BH4" s="5">
        <f t="shared" si="1"/>
        <v>0</v>
      </c>
      <c r="BI4" s="5">
        <f t="shared" si="1"/>
        <v>0</v>
      </c>
      <c r="BJ4" s="5">
        <f t="shared" si="1"/>
        <v>0</v>
      </c>
      <c r="BK4" s="5">
        <f t="shared" si="1"/>
        <v>0</v>
      </c>
      <c r="BL4" s="5">
        <f t="shared" si="1"/>
        <v>0</v>
      </c>
      <c r="BM4" s="5">
        <f t="shared" si="1"/>
        <v>0</v>
      </c>
      <c r="BN4" s="5">
        <f t="shared" si="1"/>
        <v>0</v>
      </c>
      <c r="BO4" s="5">
        <f t="shared" si="1"/>
        <v>0</v>
      </c>
      <c r="BP4" s="5">
        <f t="shared" si="1"/>
        <v>0</v>
      </c>
      <c r="BQ4" s="5">
        <f t="shared" si="1"/>
        <v>0</v>
      </c>
      <c r="BR4" s="5">
        <f t="shared" si="1"/>
        <v>0</v>
      </c>
      <c r="BS4" s="5">
        <f t="shared" si="1"/>
        <v>0</v>
      </c>
      <c r="BT4" s="5">
        <f t="shared" si="1"/>
        <v>0</v>
      </c>
      <c r="BU4" s="5">
        <f t="shared" si="1"/>
        <v>0</v>
      </c>
      <c r="BV4" s="5">
        <f t="shared" si="1"/>
        <v>0</v>
      </c>
      <c r="BW4" s="5">
        <f t="shared" si="1"/>
        <v>0</v>
      </c>
      <c r="BX4" s="5">
        <f t="shared" ref="BX4:CM4" si="2">(SUM(BX20:BX21)-BX12+BX22-BX13+BX23-BX14+SUM(BX24:BX30)-BX15+SUM(BX31:BX35)-BX16+SUM(BX36:BX40)-BX17+SUM(BX41:BX47)-BX18)</f>
        <v>0</v>
      </c>
      <c r="BY4" s="5">
        <f t="shared" si="2"/>
        <v>0</v>
      </c>
      <c r="BZ4" s="5">
        <f t="shared" si="2"/>
        <v>0</v>
      </c>
      <c r="CA4" s="5">
        <f t="shared" si="2"/>
        <v>0</v>
      </c>
      <c r="CB4" s="5">
        <f t="shared" si="2"/>
        <v>0</v>
      </c>
      <c r="CC4" s="5">
        <f t="shared" si="2"/>
        <v>0</v>
      </c>
      <c r="CD4" s="5">
        <f t="shared" si="2"/>
        <v>0</v>
      </c>
      <c r="CE4" s="5">
        <f t="shared" si="2"/>
        <v>0</v>
      </c>
      <c r="CF4" s="5">
        <f t="shared" si="2"/>
        <v>0</v>
      </c>
      <c r="CG4" s="5">
        <f t="shared" si="2"/>
        <v>0</v>
      </c>
      <c r="CH4" s="5">
        <f t="shared" si="2"/>
        <v>0</v>
      </c>
      <c r="CI4" s="5">
        <f t="shared" si="2"/>
        <v>0</v>
      </c>
      <c r="CJ4" s="5">
        <f t="shared" si="2"/>
        <v>0</v>
      </c>
      <c r="CK4" s="5">
        <f t="shared" si="2"/>
        <v>0</v>
      </c>
      <c r="CL4" s="5">
        <f t="shared" si="2"/>
        <v>0</v>
      </c>
      <c r="CM4" s="5">
        <f t="shared" si="2"/>
        <v>0</v>
      </c>
    </row>
    <row r="5" spans="1:91" ht="13.5" thickBot="1" x14ac:dyDescent="0.3">
      <c r="A5" s="9" t="s">
        <v>61</v>
      </c>
      <c r="B5" s="171">
        <v>45748</v>
      </c>
      <c r="C5" s="16"/>
      <c r="D5" s="4" t="s">
        <v>62</v>
      </c>
      <c r="E5" s="4"/>
      <c r="F5" s="4"/>
      <c r="G5" s="211" t="s">
        <v>63</v>
      </c>
      <c r="H5" s="4"/>
      <c r="I5" s="4"/>
      <c r="J5" s="4"/>
      <c r="K5" s="4"/>
      <c r="L5" s="4"/>
      <c r="M5" s="4"/>
      <c r="N5" s="4"/>
      <c r="O5" s="211" t="s">
        <v>64</v>
      </c>
      <c r="P5" s="4"/>
      <c r="Q5" s="4"/>
      <c r="R5" s="4"/>
      <c r="S5" s="4"/>
      <c r="T5" s="4"/>
      <c r="U5" s="211" t="s">
        <v>65</v>
      </c>
      <c r="V5" s="4"/>
      <c r="W5" s="4"/>
      <c r="X5" s="4"/>
      <c r="Y5" s="89"/>
      <c r="Z5" s="89"/>
      <c r="AA5" s="89"/>
      <c r="AB5" s="89"/>
      <c r="AC5" s="89"/>
      <c r="AD5" s="89"/>
      <c r="AE5" s="211" t="s">
        <v>66</v>
      </c>
      <c r="AF5" s="4"/>
      <c r="AG5" s="4"/>
      <c r="AH5" s="4"/>
      <c r="AI5" s="4"/>
      <c r="AJ5" s="4"/>
      <c r="AK5" s="4"/>
      <c r="AL5" s="4"/>
      <c r="AM5" s="4"/>
      <c r="AN5" s="4"/>
      <c r="AO5" s="4"/>
      <c r="AP5" s="211" t="s">
        <v>67</v>
      </c>
      <c r="AQ5" s="4"/>
      <c r="AR5" s="4"/>
      <c r="AS5" s="4"/>
      <c r="AT5" s="4"/>
      <c r="AU5" s="4"/>
      <c r="AV5" s="4"/>
      <c r="AW5" s="4"/>
      <c r="AX5" s="4"/>
      <c r="AY5" s="4"/>
      <c r="AZ5" s="4"/>
      <c r="BA5" s="4"/>
      <c r="BB5" s="4"/>
      <c r="BC5" s="4"/>
      <c r="BD5" s="4"/>
      <c r="BE5" s="4"/>
      <c r="BF5" s="211" t="s">
        <v>68</v>
      </c>
      <c r="BG5" s="4"/>
      <c r="BH5" s="4"/>
      <c r="BI5" s="4" t="s">
        <v>69</v>
      </c>
      <c r="BJ5" s="4"/>
      <c r="BK5" s="4"/>
      <c r="BL5" s="4"/>
      <c r="BM5" s="4"/>
      <c r="BN5" s="4"/>
      <c r="BO5" s="4"/>
      <c r="BP5" s="4"/>
      <c r="BQ5" s="4"/>
      <c r="BR5" s="4"/>
      <c r="BS5" s="4"/>
      <c r="BT5" s="4"/>
      <c r="BU5" s="4"/>
      <c r="BV5" s="4"/>
      <c r="BW5" s="4"/>
      <c r="BX5" s="4"/>
      <c r="BY5" s="4"/>
      <c r="BZ5" s="4"/>
      <c r="CA5" s="4"/>
      <c r="CB5" s="211" t="s">
        <v>70</v>
      </c>
      <c r="CC5" s="4"/>
      <c r="CD5" s="4"/>
      <c r="CE5" s="4"/>
      <c r="CF5" s="4"/>
      <c r="CG5" s="4"/>
      <c r="CH5" s="4"/>
      <c r="CI5" s="4"/>
      <c r="CJ5" s="4"/>
      <c r="CK5" s="4"/>
      <c r="CL5" s="4"/>
      <c r="CM5" s="4"/>
    </row>
    <row r="6" spans="1:91" ht="38" x14ac:dyDescent="0.3">
      <c r="B6" s="35"/>
      <c r="C6" s="16"/>
      <c r="D6" s="4"/>
      <c r="E6" s="4"/>
      <c r="F6" s="4"/>
      <c r="G6" s="211"/>
      <c r="H6" s="4"/>
      <c r="I6" s="4"/>
      <c r="J6" s="4"/>
      <c r="K6" s="4"/>
      <c r="L6" s="4"/>
      <c r="M6" s="4"/>
      <c r="N6" s="4"/>
      <c r="O6" s="211"/>
      <c r="P6" s="4"/>
      <c r="Q6" s="4"/>
      <c r="R6" s="4"/>
      <c r="S6" s="4"/>
      <c r="T6" s="4"/>
      <c r="U6" s="211"/>
      <c r="V6" s="4"/>
      <c r="W6" s="4"/>
      <c r="X6" s="4"/>
      <c r="Y6" s="89"/>
      <c r="Z6" s="89"/>
      <c r="AA6" s="89"/>
      <c r="AB6" s="89"/>
      <c r="AC6" s="89"/>
      <c r="AD6" s="89"/>
      <c r="AE6" s="211"/>
      <c r="AF6" s="4"/>
      <c r="AG6" s="4"/>
      <c r="AH6" s="4"/>
      <c r="AI6" s="4"/>
      <c r="AJ6" s="4"/>
      <c r="AK6" s="4"/>
      <c r="AL6" s="4"/>
      <c r="AM6" s="4"/>
      <c r="AN6" s="4"/>
      <c r="AO6" s="4"/>
      <c r="AP6" s="211"/>
      <c r="AQ6" s="4"/>
      <c r="AR6" s="4"/>
      <c r="AS6" s="4"/>
      <c r="AT6" s="4"/>
      <c r="AU6" s="4"/>
      <c r="AV6" s="4"/>
      <c r="AW6" s="4"/>
      <c r="AX6" s="4"/>
      <c r="AY6" s="4"/>
      <c r="AZ6" s="4"/>
      <c r="BA6" s="4"/>
      <c r="BB6" s="4"/>
      <c r="BC6" s="4"/>
      <c r="BD6" s="258" t="s">
        <v>812</v>
      </c>
      <c r="BE6" s="258" t="s">
        <v>812</v>
      </c>
      <c r="BF6" s="211"/>
      <c r="BG6" s="4"/>
      <c r="BH6" s="4"/>
      <c r="BI6" s="271" t="s">
        <v>806</v>
      </c>
      <c r="BJ6" s="271"/>
      <c r="BK6" s="271"/>
      <c r="BL6" s="271"/>
      <c r="BM6" s="271"/>
      <c r="BN6" s="271"/>
      <c r="BO6" s="271"/>
      <c r="BP6" s="271"/>
      <c r="BQ6" s="271"/>
      <c r="BR6" s="271"/>
      <c r="BS6" s="271"/>
      <c r="BT6" s="4"/>
      <c r="BU6" s="4"/>
      <c r="BV6" s="212" t="s">
        <v>807</v>
      </c>
      <c r="BW6" s="4"/>
      <c r="BX6" s="4"/>
      <c r="BY6" s="4"/>
      <c r="BZ6" s="4"/>
      <c r="CA6" s="4"/>
      <c r="CB6" s="211"/>
      <c r="CC6" s="4"/>
      <c r="CD6" s="4"/>
      <c r="CE6" s="4"/>
      <c r="CF6" s="4"/>
      <c r="CG6" s="4"/>
      <c r="CH6" s="4"/>
      <c r="CI6" s="4"/>
      <c r="CJ6" s="4"/>
      <c r="CK6" s="4"/>
      <c r="CL6" s="4"/>
      <c r="CM6" s="4"/>
    </row>
    <row r="7" spans="1:91" x14ac:dyDescent="0.25">
      <c r="B7" s="35"/>
      <c r="D7" s="140" t="s">
        <v>10</v>
      </c>
      <c r="E7" s="140" t="s">
        <v>71</v>
      </c>
      <c r="F7" s="140" t="s">
        <v>20</v>
      </c>
      <c r="G7" s="140" t="s">
        <v>23</v>
      </c>
      <c r="H7" s="140" t="s">
        <v>19</v>
      </c>
      <c r="I7" s="140" t="s">
        <v>21</v>
      </c>
      <c r="J7" s="140" t="s">
        <v>72</v>
      </c>
      <c r="K7" s="140" t="s">
        <v>73</v>
      </c>
      <c r="L7" s="140" t="s">
        <v>74</v>
      </c>
      <c r="M7" s="140" t="s">
        <v>75</v>
      </c>
      <c r="N7" s="140" t="s">
        <v>76</v>
      </c>
      <c r="O7" s="140" t="s">
        <v>26</v>
      </c>
      <c r="P7" s="140" t="s">
        <v>77</v>
      </c>
      <c r="Q7" s="140" t="s">
        <v>78</v>
      </c>
      <c r="R7" s="140" t="s">
        <v>79</v>
      </c>
      <c r="S7" s="140" t="s">
        <v>80</v>
      </c>
      <c r="T7" s="140" t="s">
        <v>81</v>
      </c>
      <c r="U7" s="140" t="s">
        <v>25</v>
      </c>
      <c r="V7" s="140" t="s">
        <v>82</v>
      </c>
      <c r="W7" s="140" t="s">
        <v>83</v>
      </c>
      <c r="X7" s="140" t="s">
        <v>84</v>
      </c>
      <c r="Y7" s="140" t="s">
        <v>85</v>
      </c>
      <c r="Z7" s="140" t="s">
        <v>86</v>
      </c>
      <c r="AA7" s="140" t="s">
        <v>87</v>
      </c>
      <c r="AB7" s="140" t="s">
        <v>88</v>
      </c>
      <c r="AC7" s="140" t="s">
        <v>89</v>
      </c>
      <c r="AD7" s="140" t="s">
        <v>90</v>
      </c>
      <c r="AE7" s="140" t="s">
        <v>91</v>
      </c>
      <c r="AF7" s="140" t="s">
        <v>27</v>
      </c>
      <c r="AG7" s="140" t="s">
        <v>29</v>
      </c>
      <c r="AH7" s="140" t="s">
        <v>92</v>
      </c>
      <c r="AI7" s="140" t="s">
        <v>93</v>
      </c>
      <c r="AJ7" s="140" t="s">
        <v>94</v>
      </c>
      <c r="AK7" s="140" t="s">
        <v>95</v>
      </c>
      <c r="AL7" s="140" t="s">
        <v>96</v>
      </c>
      <c r="AM7" s="140" t="s">
        <v>97</v>
      </c>
      <c r="AN7" s="140" t="s">
        <v>98</v>
      </c>
      <c r="AO7" s="140" t="s">
        <v>31</v>
      </c>
      <c r="AP7" s="140" t="s">
        <v>99</v>
      </c>
      <c r="AQ7" s="140" t="s">
        <v>100</v>
      </c>
      <c r="AR7" s="140" t="s">
        <v>101</v>
      </c>
      <c r="AS7" s="140" t="s">
        <v>102</v>
      </c>
      <c r="AT7" s="140" t="s">
        <v>103</v>
      </c>
      <c r="AU7" s="140" t="s">
        <v>104</v>
      </c>
      <c r="AV7" s="140" t="s">
        <v>105</v>
      </c>
      <c r="AW7" s="140" t="s">
        <v>106</v>
      </c>
      <c r="AX7" s="140" t="s">
        <v>107</v>
      </c>
      <c r="AY7" s="140" t="s">
        <v>108</v>
      </c>
      <c r="AZ7" s="140" t="s">
        <v>109</v>
      </c>
      <c r="BA7" s="140" t="s">
        <v>110</v>
      </c>
      <c r="BB7" s="140" t="s">
        <v>111</v>
      </c>
      <c r="BC7" s="140" t="s">
        <v>112</v>
      </c>
      <c r="BD7" s="140" t="s">
        <v>808</v>
      </c>
      <c r="BE7" s="140" t="s">
        <v>809</v>
      </c>
      <c r="BF7" s="140" t="s">
        <v>113</v>
      </c>
      <c r="BG7" s="140" t="s">
        <v>114</v>
      </c>
      <c r="BH7" s="140" t="s">
        <v>115</v>
      </c>
      <c r="BI7" s="140" t="s">
        <v>116</v>
      </c>
      <c r="BJ7" s="140" t="s">
        <v>117</v>
      </c>
      <c r="BK7" s="140" t="s">
        <v>118</v>
      </c>
      <c r="BL7" s="140" t="s">
        <v>119</v>
      </c>
      <c r="BM7" s="140" t="s">
        <v>120</v>
      </c>
      <c r="BN7" s="140" t="s">
        <v>121</v>
      </c>
      <c r="BO7" s="140" t="s">
        <v>122</v>
      </c>
      <c r="BP7" s="140" t="s">
        <v>123</v>
      </c>
      <c r="BQ7" s="140" t="s">
        <v>124</v>
      </c>
      <c r="BR7" s="140" t="s">
        <v>125</v>
      </c>
      <c r="BS7" s="140" t="s">
        <v>126</v>
      </c>
      <c r="BT7" s="140" t="s">
        <v>127</v>
      </c>
      <c r="BU7" s="140" t="s">
        <v>128</v>
      </c>
      <c r="BV7" s="140" t="s">
        <v>129</v>
      </c>
      <c r="BW7" s="140" t="s">
        <v>130</v>
      </c>
      <c r="BX7" s="140" t="s">
        <v>131</v>
      </c>
      <c r="BY7" s="140" t="s">
        <v>132</v>
      </c>
      <c r="BZ7" s="140" t="s">
        <v>133</v>
      </c>
      <c r="CA7" s="140" t="s">
        <v>134</v>
      </c>
      <c r="CB7" s="140" t="s">
        <v>135</v>
      </c>
      <c r="CC7" s="140" t="s">
        <v>136</v>
      </c>
      <c r="CD7" s="140" t="s">
        <v>137</v>
      </c>
      <c r="CE7" s="140" t="s">
        <v>138</v>
      </c>
      <c r="CF7" s="140" t="s">
        <v>139</v>
      </c>
      <c r="CG7" s="140" t="s">
        <v>140</v>
      </c>
      <c r="CH7" s="140" t="s">
        <v>141</v>
      </c>
      <c r="CI7" s="140" t="s">
        <v>142</v>
      </c>
      <c r="CJ7" s="140" t="s">
        <v>725</v>
      </c>
      <c r="CK7" s="140" t="s">
        <v>724</v>
      </c>
      <c r="CL7" s="140" t="s">
        <v>727</v>
      </c>
      <c r="CM7" s="140" t="s">
        <v>726</v>
      </c>
    </row>
    <row r="8" spans="1:91" s="10" customFormat="1" ht="182.25" customHeight="1" x14ac:dyDescent="0.25">
      <c r="A8" s="270"/>
      <c r="B8" s="270"/>
      <c r="C8" s="15"/>
      <c r="D8" s="164" t="s">
        <v>39</v>
      </c>
      <c r="E8" s="164" t="s">
        <v>143</v>
      </c>
      <c r="F8" s="164" t="s">
        <v>41</v>
      </c>
      <c r="G8" s="145" t="s">
        <v>45</v>
      </c>
      <c r="H8" s="145" t="s">
        <v>40</v>
      </c>
      <c r="I8" s="145" t="s">
        <v>43</v>
      </c>
      <c r="J8" s="145" t="s">
        <v>144</v>
      </c>
      <c r="K8" s="145" t="s">
        <v>145</v>
      </c>
      <c r="L8" s="145" t="s">
        <v>146</v>
      </c>
      <c r="M8" s="145" t="s">
        <v>147</v>
      </c>
      <c r="N8" s="145" t="s">
        <v>148</v>
      </c>
      <c r="O8" s="145" t="s">
        <v>48</v>
      </c>
      <c r="P8" s="145" t="s">
        <v>149</v>
      </c>
      <c r="Q8" s="145" t="s">
        <v>150</v>
      </c>
      <c r="R8" s="145" t="s">
        <v>55</v>
      </c>
      <c r="S8" s="145" t="s">
        <v>151</v>
      </c>
      <c r="T8" s="145" t="s">
        <v>152</v>
      </c>
      <c r="U8" s="145" t="s">
        <v>47</v>
      </c>
      <c r="V8" s="145" t="s">
        <v>153</v>
      </c>
      <c r="W8" s="144" t="s">
        <v>154</v>
      </c>
      <c r="X8" s="144" t="s">
        <v>155</v>
      </c>
      <c r="Y8" s="145" t="s">
        <v>156</v>
      </c>
      <c r="Z8" s="145" t="s">
        <v>157</v>
      </c>
      <c r="AA8" s="145" t="s">
        <v>158</v>
      </c>
      <c r="AB8" s="145" t="s">
        <v>159</v>
      </c>
      <c r="AC8" s="145" t="s">
        <v>160</v>
      </c>
      <c r="AD8" s="145" t="s">
        <v>161</v>
      </c>
      <c r="AE8" s="145" t="s">
        <v>162</v>
      </c>
      <c r="AF8" s="145" t="s">
        <v>50</v>
      </c>
      <c r="AG8" s="145" t="s">
        <v>163</v>
      </c>
      <c r="AH8" s="145" t="s">
        <v>164</v>
      </c>
      <c r="AI8" s="145" t="s">
        <v>165</v>
      </c>
      <c r="AJ8" s="165" t="s">
        <v>166</v>
      </c>
      <c r="AK8" s="165" t="s">
        <v>167</v>
      </c>
      <c r="AL8" s="165" t="s">
        <v>168</v>
      </c>
      <c r="AM8" s="145" t="s">
        <v>169</v>
      </c>
      <c r="AN8" s="145" t="s">
        <v>170</v>
      </c>
      <c r="AO8" s="145" t="s">
        <v>54</v>
      </c>
      <c r="AP8" s="145" t="s">
        <v>171</v>
      </c>
      <c r="AQ8" s="145" t="s">
        <v>172</v>
      </c>
      <c r="AR8" s="145" t="s">
        <v>901</v>
      </c>
      <c r="AS8" s="145" t="s">
        <v>763</v>
      </c>
      <c r="AT8" s="145" t="s">
        <v>764</v>
      </c>
      <c r="AU8" s="145" t="s">
        <v>738</v>
      </c>
      <c r="AV8" s="145" t="s">
        <v>904</v>
      </c>
      <c r="AW8" s="145" t="s">
        <v>740</v>
      </c>
      <c r="AX8" s="145" t="s">
        <v>175</v>
      </c>
      <c r="AY8" s="145" t="s">
        <v>732</v>
      </c>
      <c r="AZ8" s="145" t="s">
        <v>905</v>
      </c>
      <c r="BA8" s="145" t="s">
        <v>906</v>
      </c>
      <c r="BB8" s="145" t="s">
        <v>739</v>
      </c>
      <c r="BC8" s="145" t="s">
        <v>179</v>
      </c>
      <c r="BD8" s="145" t="s">
        <v>810</v>
      </c>
      <c r="BE8" s="145" t="s">
        <v>811</v>
      </c>
      <c r="BF8" s="145" t="s">
        <v>180</v>
      </c>
      <c r="BG8" s="145" t="s">
        <v>181</v>
      </c>
      <c r="BH8" s="145" t="s">
        <v>242</v>
      </c>
      <c r="BI8" s="145" t="s">
        <v>182</v>
      </c>
      <c r="BJ8" s="145" t="s">
        <v>183</v>
      </c>
      <c r="BK8" s="145" t="s">
        <v>184</v>
      </c>
      <c r="BL8" s="145" t="s">
        <v>734</v>
      </c>
      <c r="BM8" s="145" t="s">
        <v>733</v>
      </c>
      <c r="BN8" s="145" t="s">
        <v>185</v>
      </c>
      <c r="BO8" s="145" t="s">
        <v>186</v>
      </c>
      <c r="BP8" s="145" t="s">
        <v>187</v>
      </c>
      <c r="BQ8" s="145" t="s">
        <v>795</v>
      </c>
      <c r="BR8" s="145" t="s">
        <v>189</v>
      </c>
      <c r="BS8" s="145" t="s">
        <v>190</v>
      </c>
      <c r="BT8" s="145" t="s">
        <v>191</v>
      </c>
      <c r="BU8" s="145" t="s">
        <v>192</v>
      </c>
      <c r="BV8" s="145" t="s">
        <v>193</v>
      </c>
      <c r="BW8" s="145" t="s">
        <v>194</v>
      </c>
      <c r="BX8" s="145" t="s">
        <v>195</v>
      </c>
      <c r="BY8" s="145" t="s">
        <v>196</v>
      </c>
      <c r="BZ8" s="145" t="s">
        <v>741</v>
      </c>
      <c r="CA8" s="145" t="s">
        <v>742</v>
      </c>
      <c r="CB8" s="145" t="s">
        <v>197</v>
      </c>
      <c r="CC8" s="145" t="s">
        <v>198</v>
      </c>
      <c r="CD8" s="145" t="s">
        <v>743</v>
      </c>
      <c r="CE8" s="145" t="s">
        <v>744</v>
      </c>
      <c r="CF8" s="145" t="s">
        <v>199</v>
      </c>
      <c r="CG8" s="145" t="s">
        <v>200</v>
      </c>
      <c r="CH8" s="145" t="s">
        <v>201</v>
      </c>
      <c r="CI8" s="145" t="s">
        <v>745</v>
      </c>
      <c r="CJ8" s="145" t="s">
        <v>729</v>
      </c>
      <c r="CK8" s="145" t="s">
        <v>728</v>
      </c>
      <c r="CL8" s="145" t="s">
        <v>746</v>
      </c>
      <c r="CM8" s="145" t="s">
        <v>747</v>
      </c>
    </row>
    <row r="9" spans="1:91" ht="3" customHeight="1" x14ac:dyDescent="0.25">
      <c r="A9" s="18"/>
      <c r="C9" s="9"/>
    </row>
    <row r="10" spans="1:91" x14ac:dyDescent="0.25">
      <c r="A10" s="18" t="str">
        <f>IF(Refs!A2="","",Refs!A2)</f>
        <v>*</v>
      </c>
      <c r="B10" s="3" t="str">
        <f>IF(Refs!B2="","",Refs!B2)</f>
        <v>England</v>
      </c>
      <c r="C10" s="9" t="str">
        <f>IF(Refs!D2="","",Refs!D2)</f>
        <v>National</v>
      </c>
      <c r="D10" s="105">
        <f>SUMIFS(Raw!$H:$H,Raw!$A:$A,$B$5,Raw!$G:$G,Month!D$7,Raw!$E:$E,Month!$A10)</f>
        <v>1683378</v>
      </c>
      <c r="E10" s="105">
        <f>SUMIFS(Raw!$H:$H,Raw!$A:$A,$B$5,Raw!$G:$G,Month!E$7,Raw!$E:$E,Month!$A10)</f>
        <v>1061333</v>
      </c>
      <c r="F10" s="105">
        <f>SUMIFS(Raw!$H:$H,Raw!$A:$A,$B$5,Raw!$G:$G,Month!F$7,Raw!$E:$E,Month!$A10)</f>
        <v>1580084</v>
      </c>
      <c r="G10" s="105">
        <f>SUMIFS(Raw!$H:$H,Raw!$A:$A,$B$5,Raw!$G:$G,Month!G$7,Raw!$E:$E,Month!$A10)</f>
        <v>1376132</v>
      </c>
      <c r="H10" s="105">
        <f>SUMIFS(Raw!$H:$H,Raw!$A:$A,$B$5,Raw!$G:$G,Month!H$7,Raw!$E:$E,Month!$A10)</f>
        <v>40262</v>
      </c>
      <c r="I10" s="105">
        <f>SUMIFS(Raw!$H:$H,Raw!$A:$A,$B$5,Raw!$G:$G,Month!I$7,Raw!$E:$E,Month!$A10)</f>
        <v>63603338</v>
      </c>
      <c r="J10" s="106"/>
      <c r="K10" s="106"/>
      <c r="L10" s="105">
        <f>SUMIFS(Raw!$H:$H,Raw!$A:$A,$B$5,Raw!$G:$G,Month!L$7,Raw!$E:$E,Month!$A10)</f>
        <v>7650007</v>
      </c>
      <c r="M10" s="105">
        <f>SUMIFS(Raw!$H:$H,Raw!$A:$A,$B$5,Raw!$G:$G,Month!M$7,Raw!$E:$E,Month!$A10)</f>
        <v>426793</v>
      </c>
      <c r="N10" s="105">
        <f>SUMIFS(Raw!$H:$H,Raw!$A:$A,$B$5,Raw!$G:$G,Month!N$7,Raw!$E:$E,Month!$A10)</f>
        <v>2042083843</v>
      </c>
      <c r="O10" s="105">
        <f>SUMIFS(Raw!$H:$H,Raw!$A:$A,$B$5,Raw!$G:$G,Month!O$7,Raw!$E:$E,Month!$A10)</f>
        <v>1490762</v>
      </c>
      <c r="P10" s="105">
        <f>SUMIFS(Raw!$H:$H,Raw!$A:$A,$B$5,Raw!$G:$G,Month!P$7,Raw!$E:$E,Month!$A10)</f>
        <v>49934</v>
      </c>
      <c r="Q10" s="105">
        <f>SUMIFS(Raw!$H:$H,Raw!$A:$A,$B$5,Raw!$G:$G,Month!Q$7,Raw!$E:$E,Month!$A10)</f>
        <v>887633</v>
      </c>
      <c r="R10" s="105">
        <f>SUMIFS(Raw!$H:$H,Raw!$A:$A,$B$5,Raw!$G:$G,Month!R$7,Raw!$E:$E,Month!$A10)</f>
        <v>325398</v>
      </c>
      <c r="S10" s="105">
        <f>SUMIFS(Raw!$H:$H,Raw!$A:$A,$B$5,Raw!$G:$G,Month!S$7,Raw!$E:$E,Month!$A10)</f>
        <v>218785</v>
      </c>
      <c r="T10" s="105">
        <f>SUMIFS(Raw!$H:$H,Raw!$A:$A,$B$5,Raw!$G:$G,Month!T$7,Raw!$E:$E,Month!$A10)</f>
        <v>9012</v>
      </c>
      <c r="U10" s="105">
        <f>SUMIFS(Raw!$H:$H,Raw!$A:$A,$B$5,Raw!$G:$G,Month!U$7,Raw!$E:$E,Month!$A10)</f>
        <v>648260</v>
      </c>
      <c r="V10" s="105">
        <f>SUMIFS(Raw!$H:$H,Raw!$A:$A,$B$5,Raw!$G:$G,Month!V$7,Raw!$E:$E,Month!$A10)</f>
        <v>12637</v>
      </c>
      <c r="W10" s="105">
        <f>SUMIFS(Raw!$H:$H,Raw!$A:$A,$B$5,Raw!$G:$G,Month!W$7,Raw!$E:$E,Month!$A10)</f>
        <v>284693</v>
      </c>
      <c r="X10" s="105">
        <f>SUMIFS(Raw!$H:$H,Raw!$A:$A,$B$5,Raw!$G:$G,Month!X$7,Raw!$E:$E,Month!$A10)</f>
        <v>117259</v>
      </c>
      <c r="Y10" s="106"/>
      <c r="Z10" s="106"/>
      <c r="AA10" s="105">
        <f>SUMIFS(Raw!$H:$H,Raw!$A:$A,$B$5,Raw!$G:$G,Month!AA$7,Raw!$E:$E,Month!$A10)</f>
        <v>76455</v>
      </c>
      <c r="AB10" s="105">
        <f>SUMIFS(Raw!$H:$H,Raw!$A:$A,$B$5,Raw!$G:$G,Month!AB$7,Raw!$E:$E,Month!$A10)</f>
        <v>35914</v>
      </c>
      <c r="AC10" s="106"/>
      <c r="AD10" s="106"/>
      <c r="AE10" s="105">
        <f>SUMIFS(Raw!$H:$H,Raw!$A:$A,$B$5,Raw!$G:$G,Month!AE$7,Raw!$E:$E,Month!$A10)</f>
        <v>1493446</v>
      </c>
      <c r="AF10" s="105">
        <f>SUMIFS(Raw!$H:$H,Raw!$A:$A,$B$5,Raw!$G:$G,Month!AF$7,Raw!$E:$E,Month!$A10)</f>
        <v>168388</v>
      </c>
      <c r="AG10" s="105">
        <f>SUMIFS(Raw!$H:$H,Raw!$A:$A,$B$5,Raw!$G:$G,Month!AG$7,Raw!$E:$E,Month!$A10)</f>
        <v>192117</v>
      </c>
      <c r="AH10" s="105">
        <f>SUMIFS(Raw!$H:$H,Raw!$A:$A,$B$5,Raw!$G:$G,Month!AH$7,Raw!$E:$E,Month!$A10)</f>
        <v>103578</v>
      </c>
      <c r="AI10" s="105">
        <f>SUMIFS(Raw!$H:$H,Raw!$A:$A,$B$5,Raw!$G:$G,Month!AI$7,Raw!$E:$E,Month!$A10)</f>
        <v>774</v>
      </c>
      <c r="AJ10" s="105">
        <f>SUMIFS(Raw!$H:$H,Raw!$A:$A,$B$5,Raw!$G:$G,Month!AJ$7,Raw!$E:$E,Month!$A10)</f>
        <v>86058</v>
      </c>
      <c r="AK10" s="105">
        <f>SUMIFS(Raw!$H:$H,Raw!$A:$A,$B$5,Raw!$G:$G,Month!AK$7,Raw!$E:$E,Month!$A10)</f>
        <v>6609</v>
      </c>
      <c r="AL10" s="105">
        <f>SUMIFS(Raw!$H:$H,Raw!$A:$A,$B$5,Raw!$G:$G,Month!AL$7,Raw!$E:$E,Month!$A10)</f>
        <v>65973</v>
      </c>
      <c r="AM10" s="105">
        <f>SUMIFS(Raw!$H:$H,Raw!$A:$A,$B$5,Raw!$G:$G,Month!AM$7,Raw!$E:$E,Month!$A10)</f>
        <v>10706</v>
      </c>
      <c r="AN10" s="105">
        <f>SUMIFS(Raw!$H:$H,Raw!$A:$A,$B$5,Raw!$G:$G,Month!AN$7,Raw!$E:$E,Month!$A10)</f>
        <v>122167</v>
      </c>
      <c r="AO10" s="105">
        <f>SUMIFS(Raw!$H:$H,Raw!$A:$A,$B$5,Raw!$G:$G,Month!AO$7,Raw!$E:$E,Month!$A10)</f>
        <v>83073</v>
      </c>
      <c r="AP10" s="105">
        <f>SUMIFS(Raw!$H:$H,Raw!$A:$A,$B$5,Raw!$G:$G,Month!AP$7,Raw!$E:$E,Month!$A10)</f>
        <v>203019</v>
      </c>
      <c r="AQ10" s="105">
        <f>SUMIFS(Raw!$H:$H,Raw!$A:$A,$B$5,Raw!$G:$G,Month!AQ$7,Raw!$E:$E,Month!$A10)</f>
        <v>132900</v>
      </c>
      <c r="AR10" s="105">
        <f>SUMIFS(Raw!$H:$H,Raw!$A:$A,$B$5,Raw!$G:$G,Month!AR$7,Raw!$E:$E,Month!$A10)</f>
        <v>112405</v>
      </c>
      <c r="AS10" s="105">
        <f>SUMIFS(Raw!$H:$H,Raw!$A:$A,$B$5,Raw!$G:$G,Month!AS$7,Raw!$E:$E,Month!$A10)</f>
        <v>60889</v>
      </c>
      <c r="AT10" s="105">
        <f>SUMIFS(Raw!$H:$H,Raw!$A:$A,$B$5,Raw!$G:$G,Month!AT$7,Raw!$E:$E,Month!$A10)</f>
        <v>27170</v>
      </c>
      <c r="AU10" s="105">
        <f>SUMIFS(Raw!$H:$H,Raw!$A:$A,$B$5,Raw!$G:$G,Month!AU$7,Raw!$E:$E,Month!$A10)</f>
        <v>11433</v>
      </c>
      <c r="AV10" s="105">
        <f>SUMIFS(Raw!$H:$H,Raw!$A:$A,$B$5,Raw!$G:$G,Month!AV$7,Raw!$E:$E,Month!$A10)</f>
        <v>69756</v>
      </c>
      <c r="AW10" s="105">
        <f>SUMIFS(Raw!$H:$H,Raw!$A:$A,$B$5,Raw!$G:$G,Month!AW$7,Raw!$E:$E,Month!$A10)</f>
        <v>303773089</v>
      </c>
      <c r="AX10" s="105">
        <f>SUMIFS(Raw!$H:$H,Raw!$A:$A,$B$5,Raw!$G:$G,Month!AX$7,Raw!$E:$E,Month!$A10)</f>
        <v>157108</v>
      </c>
      <c r="AY10" s="105">
        <f>SUMIFS(Raw!$H:$H,Raw!$A:$A,$B$5,Raw!$G:$G,Month!AY$7,Raw!$E:$E,Month!$A10)</f>
        <v>81235</v>
      </c>
      <c r="AZ10" s="105">
        <f>SUMIFS(Raw!$H:$H,Raw!$A:$A,$B$5,Raw!$G:$G,Month!AZ$7,Raw!$E:$E,Month!$A10)</f>
        <v>6275</v>
      </c>
      <c r="BA10" s="105">
        <f>SUMIFS(Raw!$H:$H,Raw!$A:$A,$B$5,Raw!$G:$G,Month!BA$7,Raw!$E:$E,Month!$A10)</f>
        <v>38799</v>
      </c>
      <c r="BB10" s="105">
        <f>SUMIFS(Raw!$H:$H,Raw!$A:$A,$B$5,Raw!$G:$G,Month!BB$7,Raw!$E:$E,Month!$A10)</f>
        <v>210847628</v>
      </c>
      <c r="BC10" s="105">
        <f>SUMIFS(Raw!$H:$H,Raw!$A:$A,$B$5,Raw!$G:$G,Month!BC$7,Raw!$E:$E,Month!$A10)</f>
        <v>73734</v>
      </c>
      <c r="BD10" s="105">
        <f>SUMIFS(Raw!$H:$H,Raw!$A:$A,$B$5,Raw!$G:$G,Month!BD$7,Raw!$E:$E,Month!$A10)</f>
        <v>624485</v>
      </c>
      <c r="BE10" s="105">
        <f>SUMIFS(Raw!$H:$H,Raw!$A:$A,$B$5,Raw!$G:$G,Month!BE$7,Raw!$E:$E,Month!$A10)</f>
        <v>31552</v>
      </c>
      <c r="BF10" s="105">
        <f>SUMIFS(Raw!$H:$H,Raw!$A:$A,$B$5,Raw!$G:$G,Month!BF$7,Raw!$E:$E,Month!$A10)</f>
        <v>1074213</v>
      </c>
      <c r="BG10" s="105">
        <f>SUMIFS(Raw!$H:$H,Raw!$A:$A,$B$5,Raw!$G:$G,Month!BG$7,Raw!$E:$E,Month!$A10)</f>
        <v>777</v>
      </c>
      <c r="BH10" s="105">
        <f>SUMIFS(Raw!$H:$H,Raw!$A:$A,$B$5,Raw!$G:$G,Month!BH$7,Raw!$E:$E,Month!$A10)</f>
        <v>761648</v>
      </c>
      <c r="BI10" s="105">
        <f>SUMIFS(Raw!$H:$H,Raw!$A:$A,$B$5,Raw!$G:$G,Month!BI$7,Raw!$E:$E,Month!$A10)</f>
        <v>304218</v>
      </c>
      <c r="BJ10" s="105">
        <f>SUMIFS(Raw!$H:$H,Raw!$A:$A,$B$5,Raw!$G:$G,Month!BJ$7,Raw!$E:$E,Month!$A10)</f>
        <v>204412</v>
      </c>
      <c r="BK10" s="105">
        <f>SUMIFS(Raw!$H:$H,Raw!$A:$A,$B$5,Raw!$G:$G,Month!BK$7,Raw!$E:$E,Month!$A10)</f>
        <v>115167</v>
      </c>
      <c r="BL10" s="105">
        <f>SUMIFS(Raw!$H:$H,Raw!$A:$A,$B$5,Raw!$G:$G,Month!BL$7,Raw!$E:$E,Month!$A10)</f>
        <v>302223</v>
      </c>
      <c r="BM10" s="105">
        <f>SUMIFS(Raw!$H:$H,Raw!$A:$A,$B$5,Raw!$G:$G,Month!BM$7,Raw!$E:$E,Month!$A10)</f>
        <v>82761</v>
      </c>
      <c r="BN10" s="105">
        <f>SUMIFS(Raw!$H:$H,Raw!$A:$A,$B$5,Raw!$G:$G,Month!BN$7,Raw!$E:$E,Month!$A10)</f>
        <v>103036</v>
      </c>
      <c r="BO10" s="105">
        <f>SUMIFS(Raw!$H:$H,Raw!$A:$A,$B$5,Raw!$G:$G,Month!BO$7,Raw!$E:$E,Month!$A10)</f>
        <v>41106</v>
      </c>
      <c r="BP10" s="105">
        <f>SUMIFS(Raw!$H:$H,Raw!$A:$A,$B$5,Raw!$G:$G,Month!BP$7,Raw!$E:$E,Month!$A10)</f>
        <v>114608</v>
      </c>
      <c r="BQ10" s="105">
        <f>SUMIFS(Raw!$H:$H,Raw!$A:$A,$B$5,Raw!$G:$G,Month!BQ$7,Raw!$E:$E,Month!$A10)</f>
        <v>25268</v>
      </c>
      <c r="BR10" s="105">
        <f>SUMIFS(Raw!$H:$H,Raw!$A:$A,$B$5,Raw!$G:$G,Month!BR$7,Raw!$E:$E,Month!$A10)</f>
        <v>970</v>
      </c>
      <c r="BS10" s="105">
        <f>SUMIFS(Raw!$H:$H,Raw!$A:$A,$B$5,Raw!$G:$G,Month!BS$7,Raw!$E:$E,Month!$A10)</f>
        <v>129</v>
      </c>
      <c r="BT10" s="105">
        <f>SUMIFS(Raw!$H:$H,Raw!$A:$A,$B$5,Raw!$G:$G,Month!BT$7,Raw!$E:$E,Month!$A10)</f>
        <v>22223</v>
      </c>
      <c r="BU10" s="105">
        <f>SUMIFS(Raw!$H:$H,Raw!$A:$A,$B$5,Raw!$G:$G,Month!BU$7,Raw!$E:$E,Month!$A10)</f>
        <v>11223</v>
      </c>
      <c r="BV10" s="105">
        <f>SUMIFS(Raw!$H:$H,Raw!$A:$A,$B$5,Raw!$G:$G,Month!BV$7,Raw!$E:$E,Month!$A10)</f>
        <v>34565</v>
      </c>
      <c r="BW10" s="105">
        <f>SUMIFS(Raw!$H:$H,Raw!$A:$A,$B$5,Raw!$G:$G,Month!BW$7,Raw!$E:$E,Month!$A10)</f>
        <v>16422</v>
      </c>
      <c r="BX10" s="105">
        <f>SUMIFS(Raw!$H:$H,Raw!$A:$A,$B$5,Raw!$G:$G,Month!BX$7,Raw!$E:$E,Month!$A10)</f>
        <v>16257</v>
      </c>
      <c r="BY10" s="105">
        <f>SUMIFS(Raw!$H:$H,Raw!$A:$A,$B$5,Raw!$G:$G,Month!BY$7,Raw!$E:$E,Month!$A10)</f>
        <v>11908</v>
      </c>
      <c r="BZ10" s="105">
        <f>SUMIFS(Raw!$H:$H,Raw!$A:$A,$B$5,Raw!$G:$G,Month!BZ$7,Raw!$E:$E,Month!$A10)</f>
        <v>65293</v>
      </c>
      <c r="CA10" s="105">
        <f>SUMIFS(Raw!$H:$H,Raw!$A:$A,$B$5,Raw!$G:$G,Month!CA$7,Raw!$E:$E,Month!$A10)</f>
        <v>41129</v>
      </c>
      <c r="CB10" s="105">
        <f>SUMIFS(Raw!$H:$H,Raw!$A:$A,$B$5,Raw!$G:$G,Month!CB$7,Raw!$E:$E,Month!$A10)</f>
        <v>45558</v>
      </c>
      <c r="CC10" s="105">
        <f>SUMIFS(Raw!$H:$H,Raw!$A:$A,$B$5,Raw!$G:$G,Month!CC$7,Raw!$E:$E,Month!$A10)</f>
        <v>39058</v>
      </c>
      <c r="CD10" s="105">
        <f>SUMIFS(Raw!$H:$H,Raw!$A:$A,$B$5,Raw!$G:$G,Month!CD$7,Raw!$E:$E,Month!$A10)</f>
        <v>8813</v>
      </c>
      <c r="CE10" s="105">
        <f>SUMIFS(Raw!$H:$H,Raw!$A:$A,$B$5,Raw!$G:$G,Month!CE$7,Raw!$E:$E,Month!$A10)</f>
        <v>5949</v>
      </c>
      <c r="CF10" s="105">
        <f>SUMIFS(Raw!$H:$H,Raw!$A:$A,$B$5,Raw!$G:$G,Month!CF$7,Raw!$E:$E,Month!$A10)</f>
        <v>1041</v>
      </c>
      <c r="CG10" s="105">
        <f>SUMIFS(Raw!$H:$H,Raw!$A:$A,$B$5,Raw!$G:$G,Month!CG$7,Raw!$E:$E,Month!$A10)</f>
        <v>975</v>
      </c>
      <c r="CH10" s="105">
        <f>SUMIFS(Raw!$H:$H,Raw!$A:$A,$B$5,Raw!$G:$G,Month!CH$7,Raw!$E:$E,Month!$A10)</f>
        <v>6505</v>
      </c>
      <c r="CI10" s="105">
        <f>SUMIFS(Raw!$H:$H,Raw!$A:$A,$B$5,Raw!$G:$G,Month!CI$7,Raw!$E:$E,Month!$A10)</f>
        <v>6144</v>
      </c>
      <c r="CJ10" s="105">
        <f>SUMIFS(Raw!$H:$H,Raw!$A:$A,$B$5,Raw!$G:$G,Month!CJ$7,Raw!$E:$E,Month!$A10)</f>
        <v>3603</v>
      </c>
      <c r="CK10" s="105">
        <f>SUMIFS(Raw!$H:$H,Raw!$A:$A,$B$5,Raw!$G:$G,Month!CK$7,Raw!$E:$E,Month!$A10)</f>
        <v>1346</v>
      </c>
      <c r="CL10" s="105">
        <f>SUMIFS(Raw!$H:$H,Raw!$A:$A,$B$5,Raw!$G:$G,Month!CL$7,Raw!$E:$E,Month!$A10)</f>
        <v>5933</v>
      </c>
      <c r="CM10" s="105">
        <f>SUMIFS(Raw!$H:$H,Raw!$A:$A,$B$5,Raw!$G:$G,Month!CM$7,Raw!$E:$E,Month!$A10)</f>
        <v>2847</v>
      </c>
    </row>
    <row r="11" spans="1:91" x14ac:dyDescent="0.25">
      <c r="A11" s="18" t="str">
        <f>IF(Refs!A3="","",Refs!A3)</f>
        <v/>
      </c>
      <c r="B11" s="3" t="str">
        <f>IF(Refs!B3="","",Refs!B3)</f>
        <v>-----------</v>
      </c>
      <c r="C11" s="9" t="str">
        <f>IF(Refs!D3="","",Refs!D3)</f>
        <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row>
    <row r="12" spans="1:91" x14ac:dyDescent="0.25">
      <c r="A12" s="18" t="str">
        <f>IF(Refs!A4="","",Refs!A4)</f>
        <v>Y63</v>
      </c>
      <c r="B12" s="3" t="str">
        <f>IF(Refs!B4="","",Refs!B4)</f>
        <v>North East and Yorkshire</v>
      </c>
      <c r="C12" s="9" t="str">
        <f>IF(Refs!D4="","",Refs!D4)</f>
        <v>Region</v>
      </c>
      <c r="D12" s="105">
        <f>IF($B12="","",IF($C12="Region",SUMIFS(Raw!$H:$H,Raw!$A:$A,$B$5,Raw!$G:$G,Month!D$7,Raw!$I:$I,Month!$A12),IF($C12="Provider",SUMIFS(Raw!$H:$H,Raw!$A:$A,$B$5,Raw!$G:$G,Month!D$7,Raw!$C:$C,Month!$A12),SUMIFS(Raw!$H:$H,Raw!$A:$A,$B$5,Raw!$G:$G,Month!D$7,Raw!$E:$E,Month!$A12))))</f>
        <v>280229</v>
      </c>
      <c r="E12" s="105">
        <f>IF($B12="","",IF($C12="Region",SUMIFS(Raw!$H:$H,Raw!$A:$A,$B$5,Raw!$G:$G,Month!E$7,Raw!$I:$I,Month!$A12),IF($C12="Provider",SUMIFS(Raw!$H:$H,Raw!$A:$A,$B$5,Raw!$G:$G,Month!E$7,Raw!$C:$C,Month!$A12),SUMIFS(Raw!$H:$H,Raw!$A:$A,$B$5,Raw!$G:$G,Month!E$7,Raw!$E:$E,Month!$A12))))</f>
        <v>100548</v>
      </c>
      <c r="F12" s="105">
        <f>IF($B12="","",IF($C12="Region",SUMIFS(Raw!$H:$H,Raw!$A:$A,$B$5,Raw!$G:$G,Month!F$7,Raw!$I:$I,Month!$A12),IF($C12="Provider",SUMIFS(Raw!$H:$H,Raw!$A:$A,$B$5,Raw!$G:$G,Month!F$7,Raw!$C:$C,Month!$A12),SUMIFS(Raw!$H:$H,Raw!$A:$A,$B$5,Raw!$G:$G,Month!F$7,Raw!$E:$E,Month!$A12))))</f>
        <v>249947</v>
      </c>
      <c r="G12" s="105">
        <f>IF($B12="","",IF($C12="Region",SUMIFS(Raw!$H:$H,Raw!$A:$A,$B$5,Raw!$G:$G,Month!G$7,Raw!$I:$I,Month!$A12),IF($C12="Provider",SUMIFS(Raw!$H:$H,Raw!$A:$A,$B$5,Raw!$G:$G,Month!G$7,Raw!$C:$C,Month!$A12),SUMIFS(Raw!$H:$H,Raw!$A:$A,$B$5,Raw!$G:$G,Month!G$7,Raw!$E:$E,Month!$A12))))</f>
        <v>216079</v>
      </c>
      <c r="H12" s="105">
        <f>IF($B12="","",IF($C12="Region",SUMIFS(Raw!$H:$H,Raw!$A:$A,$B$5,Raw!$G:$G,Month!H$7,Raw!$I:$I,Month!$A12),IF($C12="Provider",SUMIFS(Raw!$H:$H,Raw!$A:$A,$B$5,Raw!$G:$G,Month!H$7,Raw!$C:$C,Month!$A12),SUMIFS(Raw!$H:$H,Raw!$A:$A,$B$5,Raw!$G:$G,Month!H$7,Raw!$E:$E,Month!$A12))))</f>
        <v>9536</v>
      </c>
      <c r="I12" s="105">
        <f>IF($B12="","",IF($C12="Region",SUMIFS(Raw!$H:$H,Raw!$A:$A,$B$5,Raw!$G:$G,Month!I$7,Raw!$I:$I,Month!$A12),IF($C12="Provider",SUMIFS(Raw!$H:$H,Raw!$A:$A,$B$5,Raw!$G:$G,Month!I$7,Raw!$C:$C,Month!$A12),SUMIFS(Raw!$H:$H,Raw!$A:$A,$B$5,Raw!$G:$G,Month!I$7,Raw!$E:$E,Month!$A12))))</f>
        <v>17098823</v>
      </c>
      <c r="J12" s="106"/>
      <c r="K12" s="106"/>
      <c r="L12" s="105">
        <f>IF($B12="","",IF($C12="Region",SUMIFS(Raw!$H:$H,Raw!$A:$A,$B$5,Raw!$G:$G,Month!L$7,Raw!$I:$I,Month!$A12),IF($C12="Provider",SUMIFS(Raw!$H:$H,Raw!$A:$A,$B$5,Raw!$G:$G,Month!L$7,Raw!$C:$C,Month!$A12),SUMIFS(Raw!$H:$H,Raw!$A:$A,$B$5,Raw!$G:$G,Month!L$7,Raw!$E:$E,Month!$A12))))</f>
        <v>3810676</v>
      </c>
      <c r="M12" s="105">
        <f>IF($B12="","",IF($C12="Region",SUMIFS(Raw!$H:$H,Raw!$A:$A,$B$5,Raw!$G:$G,Month!M$7,Raw!$I:$I,Month!$A12),IF($C12="Provider",SUMIFS(Raw!$H:$H,Raw!$A:$A,$B$5,Raw!$G:$G,Month!M$7,Raw!$C:$C,Month!$A12),SUMIFS(Raw!$H:$H,Raw!$A:$A,$B$5,Raw!$G:$G,Month!M$7,Raw!$E:$E,Month!$A12))))</f>
        <v>35821</v>
      </c>
      <c r="N12" s="105">
        <f>IF($B12="","",IF($C12="Region",SUMIFS(Raw!$H:$H,Raw!$A:$A,$B$5,Raw!$G:$G,Month!N$7,Raw!$I:$I,Month!$A12),IF($C12="Provider",SUMIFS(Raw!$H:$H,Raw!$A:$A,$B$5,Raw!$G:$G,Month!N$7,Raw!$C:$C,Month!$A12),SUMIFS(Raw!$H:$H,Raw!$A:$A,$B$5,Raw!$G:$G,Month!N$7,Raw!$E:$E,Month!$A12))))</f>
        <v>142137166</v>
      </c>
      <c r="O12" s="105">
        <f>IF($B12="","",IF($C12="Region",SUMIFS(Raw!$H:$H,Raw!$A:$A,$B$5,Raw!$G:$G,Month!O$7,Raw!$I:$I,Month!$A12),IF($C12="Provider",SUMIFS(Raw!$H:$H,Raw!$A:$A,$B$5,Raw!$G:$G,Month!O$7,Raw!$C:$C,Month!$A12),SUMIFS(Raw!$H:$H,Raw!$A:$A,$B$5,Raw!$G:$G,Month!O$7,Raw!$E:$E,Month!$A12))))</f>
        <v>243046</v>
      </c>
      <c r="P12" s="105">
        <f>IF($B12="","",IF($C12="Region",SUMIFS(Raw!$H:$H,Raw!$A:$A,$B$5,Raw!$G:$G,Month!P$7,Raw!$I:$I,Month!$A12),IF($C12="Provider",SUMIFS(Raw!$H:$H,Raw!$A:$A,$B$5,Raw!$G:$G,Month!P$7,Raw!$C:$C,Month!$A12),SUMIFS(Raw!$H:$H,Raw!$A:$A,$B$5,Raw!$G:$G,Month!P$7,Raw!$E:$E,Month!$A12))))</f>
        <v>7861</v>
      </c>
      <c r="Q12" s="105">
        <f>IF($B12="","",IF($C12="Region",SUMIFS(Raw!$H:$H,Raw!$A:$A,$B$5,Raw!$G:$G,Month!Q$7,Raw!$I:$I,Month!$A12),IF($C12="Provider",SUMIFS(Raw!$H:$H,Raw!$A:$A,$B$5,Raw!$G:$G,Month!Q$7,Raw!$C:$C,Month!$A12),SUMIFS(Raw!$H:$H,Raw!$A:$A,$B$5,Raw!$G:$G,Month!Q$7,Raw!$E:$E,Month!$A12))))</f>
        <v>182215</v>
      </c>
      <c r="R12" s="105">
        <f>IF($B12="","",IF($C12="Region",SUMIFS(Raw!$H:$H,Raw!$A:$A,$B$5,Raw!$G:$G,Month!R$7,Raw!$I:$I,Month!$A12),IF($C12="Provider",SUMIFS(Raw!$H:$H,Raw!$A:$A,$B$5,Raw!$G:$G,Month!R$7,Raw!$C:$C,Month!$A12),SUMIFS(Raw!$H:$H,Raw!$A:$A,$B$5,Raw!$G:$G,Month!R$7,Raw!$E:$E,Month!$A12))))</f>
        <v>37909</v>
      </c>
      <c r="S12" s="105">
        <f>IF($B12="","",IF($C12="Region",SUMIFS(Raw!$H:$H,Raw!$A:$A,$B$5,Raw!$G:$G,Month!S$7,Raw!$I:$I,Month!$A12),IF($C12="Provider",SUMIFS(Raw!$H:$H,Raw!$A:$A,$B$5,Raw!$G:$G,Month!S$7,Raw!$C:$C,Month!$A12),SUMIFS(Raw!$H:$H,Raw!$A:$A,$B$5,Raw!$G:$G,Month!S$7,Raw!$E:$E,Month!$A12))))</f>
        <v>15050</v>
      </c>
      <c r="T12" s="105">
        <f>IF($B12="","",IF($C12="Region",SUMIFS(Raw!$H:$H,Raw!$A:$A,$B$5,Raw!$G:$G,Month!T$7,Raw!$I:$I,Month!$A12),IF($C12="Provider",SUMIFS(Raw!$H:$H,Raw!$A:$A,$B$5,Raw!$G:$G,Month!T$7,Raw!$C:$C,Month!$A12),SUMIFS(Raw!$H:$H,Raw!$A:$A,$B$5,Raw!$G:$G,Month!T$7,Raw!$E:$E,Month!$A12))))</f>
        <v>11</v>
      </c>
      <c r="U12" s="105">
        <f>IF($B12="","",IF($C12="Region",SUMIFS(Raw!$H:$H,Raw!$A:$A,$B$5,Raw!$G:$G,Month!U$7,Raw!$I:$I,Month!$A12),IF($C12="Provider",SUMIFS(Raw!$H:$H,Raw!$A:$A,$B$5,Raw!$G:$G,Month!U$7,Raw!$C:$C,Month!$A12),SUMIFS(Raw!$H:$H,Raw!$A:$A,$B$5,Raw!$G:$G,Month!U$7,Raw!$E:$E,Month!$A12))))</f>
        <v>98886</v>
      </c>
      <c r="V12" s="105">
        <f>IF($B12="","",IF($C12="Region",SUMIFS(Raw!$H:$H,Raw!$A:$A,$B$5,Raw!$G:$G,Month!V$7,Raw!$I:$I,Month!$A12),IF($C12="Provider",SUMIFS(Raw!$H:$H,Raw!$A:$A,$B$5,Raw!$G:$G,Month!V$7,Raw!$C:$C,Month!$A12),SUMIFS(Raw!$H:$H,Raw!$A:$A,$B$5,Raw!$G:$G,Month!V$7,Raw!$E:$E,Month!$A12))))</f>
        <v>1906</v>
      </c>
      <c r="W12" s="105">
        <f>IF($B12="","",IF($C12="Region",SUMIFS(Raw!$H:$H,Raw!$A:$A,$B$5,Raw!$G:$G,Month!W$7,Raw!$I:$I,Month!$A12),IF($C12="Provider",SUMIFS(Raw!$H:$H,Raw!$A:$A,$B$5,Raw!$G:$G,Month!W$7,Raw!$C:$C,Month!$A12),SUMIFS(Raw!$H:$H,Raw!$A:$A,$B$5,Raw!$G:$G,Month!W$7,Raw!$E:$E,Month!$A12))))</f>
        <v>27287</v>
      </c>
      <c r="X12" s="105">
        <f>IF($B12="","",IF($C12="Region",SUMIFS(Raw!$H:$H,Raw!$A:$A,$B$5,Raw!$G:$G,Month!X$7,Raw!$I:$I,Month!$A12),IF($C12="Provider",SUMIFS(Raw!$H:$H,Raw!$A:$A,$B$5,Raw!$G:$G,Month!X$7,Raw!$C:$C,Month!$A12),SUMIFS(Raw!$H:$H,Raw!$A:$A,$B$5,Raw!$G:$G,Month!X$7,Raw!$E:$E,Month!$A12))))</f>
        <v>10308</v>
      </c>
      <c r="Y12" s="106"/>
      <c r="Z12" s="106"/>
      <c r="AA12" s="105">
        <f>IF($B12="","",IF($C12="Region",SUMIFS(Raw!$H:$H,Raw!$A:$A,$B$5,Raw!$G:$G,Month!AA$7,Raw!$I:$I,Month!$A12),IF($C12="Provider",SUMIFS(Raw!$H:$H,Raw!$A:$A,$B$5,Raw!$G:$G,Month!AA$7,Raw!$C:$C,Month!$A12),SUMIFS(Raw!$H:$H,Raw!$A:$A,$B$5,Raw!$G:$G,Month!AA$7,Raw!$E:$E,Month!$A12))))</f>
        <v>10174</v>
      </c>
      <c r="AB12" s="105">
        <f>IF($B12="","",IF($C12="Region",SUMIFS(Raw!$H:$H,Raw!$A:$A,$B$5,Raw!$G:$G,Month!AB$7,Raw!$I:$I,Month!$A12),IF($C12="Provider",SUMIFS(Raw!$H:$H,Raw!$A:$A,$B$5,Raw!$G:$G,Month!AB$7,Raw!$C:$C,Month!$A12),SUMIFS(Raw!$H:$H,Raw!$A:$A,$B$5,Raw!$G:$G,Month!AB$7,Raw!$E:$E,Month!$A12))))</f>
        <v>4358</v>
      </c>
      <c r="AC12" s="106"/>
      <c r="AD12" s="106"/>
      <c r="AE12" s="105">
        <f>IF($B12="","",IF($C12="Region",SUMIFS(Raw!$H:$H,Raw!$A:$A,$B$5,Raw!$G:$G,Month!AE$7,Raw!$I:$I,Month!$A12),IF($C12="Provider",SUMIFS(Raw!$H:$H,Raw!$A:$A,$B$5,Raw!$G:$G,Month!AE$7,Raw!$C:$C,Month!$A12),SUMIFS(Raw!$H:$H,Raw!$A:$A,$B$5,Raw!$G:$G,Month!AE$7,Raw!$E:$E,Month!$A12))))</f>
        <v>243046</v>
      </c>
      <c r="AF12" s="105">
        <f>IF($B12="","",IF($C12="Region",SUMIFS(Raw!$H:$H,Raw!$A:$A,$B$5,Raw!$G:$G,Month!AF$7,Raw!$I:$I,Month!$A12),IF($C12="Provider",SUMIFS(Raw!$H:$H,Raw!$A:$A,$B$5,Raw!$G:$G,Month!AF$7,Raw!$C:$C,Month!$A12),SUMIFS(Raw!$H:$H,Raw!$A:$A,$B$5,Raw!$G:$G,Month!AF$7,Raw!$E:$E,Month!$A12))))</f>
        <v>29313</v>
      </c>
      <c r="AG12" s="105">
        <f>IF($B12="","",IF($C12="Region",SUMIFS(Raw!$H:$H,Raw!$A:$A,$B$5,Raw!$G:$G,Month!AG$7,Raw!$I:$I,Month!$A12),IF($C12="Provider",SUMIFS(Raw!$H:$H,Raw!$A:$A,$B$5,Raw!$G:$G,Month!AG$7,Raw!$C:$C,Month!$A12),SUMIFS(Raw!$H:$H,Raw!$A:$A,$B$5,Raw!$G:$G,Month!AG$7,Raw!$E:$E,Month!$A12))))</f>
        <v>36850</v>
      </c>
      <c r="AH12" s="105">
        <f>IF($B12="","",IF($C12="Region",SUMIFS(Raw!$H:$H,Raw!$A:$A,$B$5,Raw!$G:$G,Month!AH$7,Raw!$I:$I,Month!$A12),IF($C12="Provider",SUMIFS(Raw!$H:$H,Raw!$A:$A,$B$5,Raw!$G:$G,Month!AH$7,Raw!$C:$C,Month!$A12),SUMIFS(Raw!$H:$H,Raw!$A:$A,$B$5,Raw!$G:$G,Month!AH$7,Raw!$E:$E,Month!$A12))))</f>
        <v>23028</v>
      </c>
      <c r="AI12" s="105">
        <f>IF($B12="","",IF($C12="Region",SUMIFS(Raw!$H:$H,Raw!$A:$A,$B$5,Raw!$G:$G,Month!AI$7,Raw!$I:$I,Month!$A12),IF($C12="Provider",SUMIFS(Raw!$H:$H,Raw!$A:$A,$B$5,Raw!$G:$G,Month!AI$7,Raw!$C:$C,Month!$A12),SUMIFS(Raw!$H:$H,Raw!$A:$A,$B$5,Raw!$G:$G,Month!AI$7,Raw!$E:$E,Month!$A12))))</f>
        <v>24</v>
      </c>
      <c r="AJ12" s="105">
        <f>IF($B12="","",IF($C12="Region",SUMIFS(Raw!$H:$H,Raw!$A:$A,$B$5,Raw!$G:$G,Month!AJ$7,Raw!$I:$I,Month!$A12),IF($C12="Provider",SUMIFS(Raw!$H:$H,Raw!$A:$A,$B$5,Raw!$G:$G,Month!AJ$7,Raw!$C:$C,Month!$A12),SUMIFS(Raw!$H:$H,Raw!$A:$A,$B$5,Raw!$G:$G,Month!AJ$7,Raw!$E:$E,Month!$A12))))</f>
        <v>22625</v>
      </c>
      <c r="AK12" s="105">
        <f>IF($B12="","",IF($C12="Region",SUMIFS(Raw!$H:$H,Raw!$A:$A,$B$5,Raw!$G:$G,Month!AK$7,Raw!$I:$I,Month!$A12),IF($C12="Provider",SUMIFS(Raw!$H:$H,Raw!$A:$A,$B$5,Raw!$G:$G,Month!AK$7,Raw!$C:$C,Month!$A12),SUMIFS(Raw!$H:$H,Raw!$A:$A,$B$5,Raw!$G:$G,Month!AK$7,Raw!$E:$E,Month!$A12))))</f>
        <v>990</v>
      </c>
      <c r="AL12" s="105">
        <f>IF($B12="","",IF($C12="Region",SUMIFS(Raw!$H:$H,Raw!$A:$A,$B$5,Raw!$G:$G,Month!AL$7,Raw!$I:$I,Month!$A12),IF($C12="Provider",SUMIFS(Raw!$H:$H,Raw!$A:$A,$B$5,Raw!$G:$G,Month!AL$7,Raw!$C:$C,Month!$A12),SUMIFS(Raw!$H:$H,Raw!$A:$A,$B$5,Raw!$G:$G,Month!AL$7,Raw!$E:$E,Month!$A12))))</f>
        <v>9949</v>
      </c>
      <c r="AM12" s="105">
        <f>IF($B12="","",IF($C12="Region",SUMIFS(Raw!$H:$H,Raw!$A:$A,$B$5,Raw!$G:$G,Month!AM$7,Raw!$I:$I,Month!$A12),IF($C12="Provider",SUMIFS(Raw!$H:$H,Raw!$A:$A,$B$5,Raw!$G:$G,Month!AM$7,Raw!$C:$C,Month!$A12),SUMIFS(Raw!$H:$H,Raw!$A:$A,$B$5,Raw!$G:$G,Month!AM$7,Raw!$E:$E,Month!$A12))))</f>
        <v>2760</v>
      </c>
      <c r="AN12" s="105">
        <f>IF($B12="","",IF($C12="Region",SUMIFS(Raw!$H:$H,Raw!$A:$A,$B$5,Raw!$G:$G,Month!AN$7,Raw!$I:$I,Month!$A12),IF($C12="Provider",SUMIFS(Raw!$H:$H,Raw!$A:$A,$B$5,Raw!$G:$G,Month!AN$7,Raw!$C:$C,Month!$A12),SUMIFS(Raw!$H:$H,Raw!$A:$A,$B$5,Raw!$G:$G,Month!AN$7,Raw!$E:$E,Month!$A12))))</f>
        <v>12413</v>
      </c>
      <c r="AO12" s="105">
        <f>IF($B12="","",IF($C12="Region",SUMIFS(Raw!$H:$H,Raw!$A:$A,$B$5,Raw!$G:$G,Month!AO$7,Raw!$I:$I,Month!$A12),IF($C12="Provider",SUMIFS(Raw!$H:$H,Raw!$A:$A,$B$5,Raw!$G:$G,Month!AO$7,Raw!$C:$C,Month!$A12),SUMIFS(Raw!$H:$H,Raw!$A:$A,$B$5,Raw!$G:$G,Month!AO$7,Raw!$E:$E,Month!$A12))))</f>
        <v>5937</v>
      </c>
      <c r="AP12" s="105">
        <f>IF($B12="","",IF($C12="Region",SUMIFS(Raw!$H:$H,Raw!$A:$A,$B$5,Raw!$G:$G,Month!AP$7,Raw!$I:$I,Month!$A12),IF($C12="Provider",SUMIFS(Raw!$H:$H,Raw!$A:$A,$B$5,Raw!$G:$G,Month!AP$7,Raw!$C:$C,Month!$A12),SUMIFS(Raw!$H:$H,Raw!$A:$A,$B$5,Raw!$G:$G,Month!AP$7,Raw!$E:$E,Month!$A12))))</f>
        <v>29636</v>
      </c>
      <c r="AQ12" s="105">
        <f>IF($B12="","",IF($C12="Region",SUMIFS(Raw!$H:$H,Raw!$A:$A,$B$5,Raw!$G:$G,Month!AQ$7,Raw!$I:$I,Month!$A12),IF($C12="Provider",SUMIFS(Raw!$H:$H,Raw!$A:$A,$B$5,Raw!$G:$G,Month!AQ$7,Raw!$C:$C,Month!$A12),SUMIFS(Raw!$H:$H,Raw!$A:$A,$B$5,Raw!$G:$G,Month!AQ$7,Raw!$E:$E,Month!$A12))))</f>
        <v>19407</v>
      </c>
      <c r="AR12" s="105">
        <f>IF($B12="","",IF($C12="Region",SUMIFS(Raw!$H:$H,Raw!$A:$A,$B$5,Raw!$G:$G,Month!AR$7,Raw!$I:$I,Month!$A12),IF($C12="Provider",SUMIFS(Raw!$H:$H,Raw!$A:$A,$B$5,Raw!$G:$G,Month!AR$7,Raw!$C:$C,Month!$A12),SUMIFS(Raw!$H:$H,Raw!$A:$A,$B$5,Raw!$G:$G,Month!AR$7,Raw!$E:$E,Month!$A12))))</f>
        <v>17527</v>
      </c>
      <c r="AS12" s="105">
        <f>IF($B12="","",IF($C12="Region",SUMIFS(Raw!$H:$H,Raw!$A:$A,$B$5,Raw!$G:$G,Month!AS$7,Raw!$I:$I,Month!$A12),IF($C12="Provider",SUMIFS(Raw!$H:$H,Raw!$A:$A,$B$5,Raw!$G:$G,Month!AS$7,Raw!$C:$C,Month!$A12),SUMIFS(Raw!$H:$H,Raw!$A:$A,$B$5,Raw!$G:$G,Month!AS$7,Raw!$E:$E,Month!$A12))))</f>
        <v>14647</v>
      </c>
      <c r="AT12" s="105">
        <f>IF($B12="","",IF($C12="Region",SUMIFS(Raw!$H:$H,Raw!$A:$A,$B$5,Raw!$G:$G,Month!AT$7,Raw!$I:$I,Month!$A12),IF($C12="Provider",SUMIFS(Raw!$H:$H,Raw!$A:$A,$B$5,Raw!$G:$G,Month!AT$7,Raw!$C:$C,Month!$A12),SUMIFS(Raw!$H:$H,Raw!$A:$A,$B$5,Raw!$G:$G,Month!AT$7,Raw!$E:$E,Month!$A12))))</f>
        <v>1408</v>
      </c>
      <c r="AU12" s="105">
        <f>IF($B12="","",IF($C12="Region",SUMIFS(Raw!$H:$H,Raw!$A:$A,$B$5,Raw!$G:$G,Month!AU$7,Raw!$I:$I,Month!$A12),IF($C12="Provider",SUMIFS(Raw!$H:$H,Raw!$A:$A,$B$5,Raw!$G:$G,Month!AU$7,Raw!$C:$C,Month!$A12),SUMIFS(Raw!$H:$H,Raw!$A:$A,$B$5,Raw!$G:$G,Month!AU$7,Raw!$E:$E,Month!$A12))))</f>
        <v>5119</v>
      </c>
      <c r="AV12" s="105">
        <f>IF($B12="","",IF($C12="Region",SUMIFS(Raw!$H:$H,Raw!$A:$A,$B$5,Raw!$G:$G,Month!AV$7,Raw!$I:$I,Month!$A12),IF($C12="Provider",SUMIFS(Raw!$H:$H,Raw!$A:$A,$B$5,Raw!$G:$G,Month!AV$7,Raw!$C:$C,Month!$A12),SUMIFS(Raw!$H:$H,Raw!$A:$A,$B$5,Raw!$G:$G,Month!AV$7,Raw!$E:$E,Month!$A12))))</f>
        <v>4135</v>
      </c>
      <c r="AW12" s="105">
        <f>IF($B12="","",IF($C12="Region",SUMIFS(Raw!$H:$H,Raw!$A:$A,$B$5,Raw!$G:$G,Month!AW$7,Raw!$I:$I,Month!$A12),IF($C12="Provider",SUMIFS(Raw!$H:$H,Raw!$A:$A,$B$5,Raw!$G:$G,Month!AW$7,Raw!$C:$C,Month!$A12),SUMIFS(Raw!$H:$H,Raw!$A:$A,$B$5,Raw!$G:$G,Month!AW$7,Raw!$E:$E,Month!$A12))))</f>
        <v>14722769</v>
      </c>
      <c r="AX12" s="105">
        <f>IF($B12="","",IF($C12="Region",SUMIFS(Raw!$H:$H,Raw!$A:$A,$B$5,Raw!$G:$G,Month!AX$7,Raw!$I:$I,Month!$A12),IF($C12="Provider",SUMIFS(Raw!$H:$H,Raw!$A:$A,$B$5,Raw!$G:$G,Month!AX$7,Raw!$C:$C,Month!$A12),SUMIFS(Raw!$H:$H,Raw!$A:$A,$B$5,Raw!$G:$G,Month!AX$7,Raw!$E:$E,Month!$A12))))</f>
        <v>22386</v>
      </c>
      <c r="AY12" s="105">
        <f>IF($B12="","",IF($C12="Region",SUMIFS(Raw!$H:$H,Raw!$A:$A,$B$5,Raw!$G:$G,Month!AY$7,Raw!$I:$I,Month!$A12),IF($C12="Provider",SUMIFS(Raw!$H:$H,Raw!$A:$A,$B$5,Raw!$G:$G,Month!AY$7,Raw!$C:$C,Month!$A12),SUMIFS(Raw!$H:$H,Raw!$A:$A,$B$5,Raw!$G:$G,Month!AY$7,Raw!$E:$E,Month!$A12))))</f>
        <v>8973</v>
      </c>
      <c r="AZ12" s="105">
        <f>IF($B12="","",IF($C12="Region",SUMIFS(Raw!$H:$H,Raw!$A:$A,$B$5,Raw!$G:$G,Month!AZ$7,Raw!$I:$I,Month!$A12),IF($C12="Provider",SUMIFS(Raw!$H:$H,Raw!$A:$A,$B$5,Raw!$G:$G,Month!AZ$7,Raw!$C:$C,Month!$A12),SUMIFS(Raw!$H:$H,Raw!$A:$A,$B$5,Raw!$G:$G,Month!AZ$7,Raw!$E:$E,Month!$A12))))</f>
        <v>775</v>
      </c>
      <c r="BA12" s="105">
        <f>IF($B12="","",IF($C12="Region",SUMIFS(Raw!$H:$H,Raw!$A:$A,$B$5,Raw!$G:$G,Month!BA$7,Raw!$I:$I,Month!$A12),IF($C12="Provider",SUMIFS(Raw!$H:$H,Raw!$A:$A,$B$5,Raw!$G:$G,Month!BA$7,Raw!$C:$C,Month!$A12),SUMIFS(Raw!$H:$H,Raw!$A:$A,$B$5,Raw!$G:$G,Month!BA$7,Raw!$E:$E,Month!$A12))))</f>
        <v>3690</v>
      </c>
      <c r="BB12" s="105">
        <f>IF($B12="","",IF($C12="Region",SUMIFS(Raw!$H:$H,Raw!$A:$A,$B$5,Raw!$G:$G,Month!BB$7,Raw!$I:$I,Month!$A12),IF($C12="Provider",SUMIFS(Raw!$H:$H,Raw!$A:$A,$B$5,Raw!$G:$G,Month!BB$7,Raw!$C:$C,Month!$A12),SUMIFS(Raw!$H:$H,Raw!$A:$A,$B$5,Raw!$G:$G,Month!BB$7,Raw!$E:$E,Month!$A12))))</f>
        <v>5985721</v>
      </c>
      <c r="BC12" s="105">
        <f>IF($B12="","",IF($C12="Region",SUMIFS(Raw!$H:$H,Raw!$A:$A,$B$5,Raw!$G:$G,Month!BC$7,Raw!$I:$I,Month!$A12),IF($C12="Provider",SUMIFS(Raw!$H:$H,Raw!$A:$A,$B$5,Raw!$G:$G,Month!BC$7,Raw!$C:$C,Month!$A12),SUMIFS(Raw!$H:$H,Raw!$A:$A,$B$5,Raw!$G:$G,Month!BC$7,Raw!$E:$E,Month!$A12))))</f>
        <v>13010</v>
      </c>
      <c r="BD12" s="105">
        <f>IF($B12="","",IF($C12="Region",SUMIFS(Raw!$H:$H,Raw!$A:$A,$B$5,Raw!$G:$G,Month!BD$7,Raw!$I:$I,Month!$A12),IF($C12="Provider",SUMIFS(Raw!$H:$H,Raw!$A:$A,$B$5,Raw!$G:$G,Month!BD$7,Raw!$C:$C,Month!$A12),SUMIFS(Raw!$H:$H,Raw!$A:$A,$B$5,Raw!$G:$G,Month!BD$7,Raw!$E:$E,Month!$A12))))</f>
        <v>95795</v>
      </c>
      <c r="BE12" s="105">
        <f>IF($B12="","",IF($C12="Region",SUMIFS(Raw!$H:$H,Raw!$A:$A,$B$5,Raw!$G:$G,Month!BE$7,Raw!$I:$I,Month!$A12),IF($C12="Provider",SUMIFS(Raw!$H:$H,Raw!$A:$A,$B$5,Raw!$G:$G,Month!BE$7,Raw!$C:$C,Month!$A12),SUMIFS(Raw!$H:$H,Raw!$A:$A,$B$5,Raw!$G:$G,Month!BE$7,Raw!$E:$E,Month!$A12))))</f>
        <v>4301</v>
      </c>
      <c r="BF12" s="105">
        <f>IF($B12="","",IF($C12="Region",SUMIFS(Raw!$H:$H,Raw!$A:$A,$B$5,Raw!$G:$G,Month!BF$7,Raw!$I:$I,Month!$A12),IF($C12="Provider",SUMIFS(Raw!$H:$H,Raw!$A:$A,$B$5,Raw!$G:$G,Month!BF$7,Raw!$C:$C,Month!$A12),SUMIFS(Raw!$H:$H,Raw!$A:$A,$B$5,Raw!$G:$G,Month!BF$7,Raw!$E:$E,Month!$A12))))</f>
        <v>171179</v>
      </c>
      <c r="BG12" s="105">
        <f>IF($B12="","",IF($C12="Region",SUMIFS(Raw!$H:$H,Raw!$A:$A,$B$5,Raw!$G:$G,Month!BG$7,Raw!$I:$I,Month!$A12),IF($C12="Provider",SUMIFS(Raw!$H:$H,Raw!$A:$A,$B$5,Raw!$G:$G,Month!BG$7,Raw!$C:$C,Month!$A12),SUMIFS(Raw!$H:$H,Raw!$A:$A,$B$5,Raw!$G:$G,Month!BG$7,Raw!$E:$E,Month!$A12))))</f>
        <v>47</v>
      </c>
      <c r="BH12" s="105">
        <f>IF($B12="","",IF($C12="Region",SUMIFS(Raw!$H:$H,Raw!$A:$A,$B$5,Raw!$G:$G,Month!BH$7,Raw!$I:$I,Month!$A12),IF($C12="Provider",SUMIFS(Raw!$H:$H,Raw!$A:$A,$B$5,Raw!$G:$G,Month!BH$7,Raw!$C:$C,Month!$A12),SUMIFS(Raw!$H:$H,Raw!$A:$A,$B$5,Raw!$G:$G,Month!BH$7,Raw!$E:$E,Month!$A12))))</f>
        <v>135362</v>
      </c>
      <c r="BI12" s="105">
        <f>IF($B12="","",IF($C12="Region",SUMIFS(Raw!$H:$H,Raw!$A:$A,$B$5,Raw!$G:$G,Month!BI$7,Raw!$I:$I,Month!$A12),IF($C12="Provider",SUMIFS(Raw!$H:$H,Raw!$A:$A,$B$5,Raw!$G:$G,Month!BI$7,Raw!$C:$C,Month!$A12),SUMIFS(Raw!$H:$H,Raw!$A:$A,$B$5,Raw!$G:$G,Month!BI$7,Raw!$E:$E,Month!$A12))))</f>
        <v>39921</v>
      </c>
      <c r="BJ12" s="105">
        <f>IF($B12="","",IF($C12="Region",SUMIFS(Raw!$H:$H,Raw!$A:$A,$B$5,Raw!$G:$G,Month!BJ$7,Raw!$I:$I,Month!$A12),IF($C12="Provider",SUMIFS(Raw!$H:$H,Raw!$A:$A,$B$5,Raw!$G:$G,Month!BJ$7,Raw!$C:$C,Month!$A12),SUMIFS(Raw!$H:$H,Raw!$A:$A,$B$5,Raw!$G:$G,Month!BJ$7,Raw!$E:$E,Month!$A12))))</f>
        <v>25164</v>
      </c>
      <c r="BK12" s="105">
        <f>IF($B12="","",IF($C12="Region",SUMIFS(Raw!$H:$H,Raw!$A:$A,$B$5,Raw!$G:$G,Month!BK$7,Raw!$I:$I,Month!$A12),IF($C12="Provider",SUMIFS(Raw!$H:$H,Raw!$A:$A,$B$5,Raw!$G:$G,Month!BK$7,Raw!$C:$C,Month!$A12),SUMIFS(Raw!$H:$H,Raw!$A:$A,$B$5,Raw!$G:$G,Month!BK$7,Raw!$E:$E,Month!$A12))))</f>
        <v>11364</v>
      </c>
      <c r="BL12" s="105">
        <f>IF($B12="","",IF($C12="Region",SUMIFS(Raw!$H:$H,Raw!$A:$A,$B$5,Raw!$G:$G,Month!BL$7,Raw!$I:$I,Month!$A12),IF($C12="Provider",SUMIFS(Raw!$H:$H,Raw!$A:$A,$B$5,Raw!$G:$G,Month!BL$7,Raw!$C:$C,Month!$A12),SUMIFS(Raw!$H:$H,Raw!$A:$A,$B$5,Raw!$G:$G,Month!BL$7,Raw!$E:$E,Month!$A12))))</f>
        <v>42214</v>
      </c>
      <c r="BM12" s="105">
        <f>IF($B12="","",IF($C12="Region",SUMIFS(Raw!$H:$H,Raw!$A:$A,$B$5,Raw!$G:$G,Month!BM$7,Raw!$I:$I,Month!$A12),IF($C12="Provider",SUMIFS(Raw!$H:$H,Raw!$A:$A,$B$5,Raw!$G:$G,Month!BM$7,Raw!$C:$C,Month!$A12),SUMIFS(Raw!$H:$H,Raw!$A:$A,$B$5,Raw!$G:$G,Month!BM$7,Raw!$E:$E,Month!$A12))))</f>
        <v>2222</v>
      </c>
      <c r="BN12" s="105">
        <f>IF($B12="","",IF($C12="Region",SUMIFS(Raw!$H:$H,Raw!$A:$A,$B$5,Raw!$G:$G,Month!BN$7,Raw!$I:$I,Month!$A12),IF($C12="Provider",SUMIFS(Raw!$H:$H,Raw!$A:$A,$B$5,Raw!$G:$G,Month!BN$7,Raw!$C:$C,Month!$A12),SUMIFS(Raw!$H:$H,Raw!$A:$A,$B$5,Raw!$G:$G,Month!BN$7,Raw!$E:$E,Month!$A12))))</f>
        <v>20027</v>
      </c>
      <c r="BO12" s="105">
        <f>IF($B12="","",IF($C12="Region",SUMIFS(Raw!$H:$H,Raw!$A:$A,$B$5,Raw!$G:$G,Month!BO$7,Raw!$I:$I,Month!$A12),IF($C12="Provider",SUMIFS(Raw!$H:$H,Raw!$A:$A,$B$5,Raw!$G:$G,Month!BO$7,Raw!$C:$C,Month!$A12),SUMIFS(Raw!$H:$H,Raw!$A:$A,$B$5,Raw!$G:$G,Month!BO$7,Raw!$E:$E,Month!$A12))))</f>
        <v>9612</v>
      </c>
      <c r="BP12" s="105">
        <f>IF($B12="","",IF($C12="Region",SUMIFS(Raw!$H:$H,Raw!$A:$A,$B$5,Raw!$G:$G,Month!BP$7,Raw!$I:$I,Month!$A12),IF($C12="Provider",SUMIFS(Raw!$H:$H,Raw!$A:$A,$B$5,Raw!$G:$G,Month!BP$7,Raw!$C:$C,Month!$A12),SUMIFS(Raw!$H:$H,Raw!$A:$A,$B$5,Raw!$G:$G,Month!BP$7,Raw!$E:$E,Month!$A12))))</f>
        <v>23678</v>
      </c>
      <c r="BQ12" s="105">
        <f>IF($B12="","",IF($C12="Region",SUMIFS(Raw!$H:$H,Raw!$A:$A,$B$5,Raw!$G:$G,Month!BQ$7,Raw!$I:$I,Month!$A12),IF($C12="Provider",SUMIFS(Raw!$H:$H,Raw!$A:$A,$B$5,Raw!$G:$G,Month!BQ$7,Raw!$C:$C,Month!$A12),SUMIFS(Raw!$H:$H,Raw!$A:$A,$B$5,Raw!$G:$G,Month!BQ$7,Raw!$E:$E,Month!$A12))))</f>
        <v>574</v>
      </c>
      <c r="BR12" s="105">
        <f>IF($B12="","",IF($C12="Region",SUMIFS(Raw!$H:$H,Raw!$A:$A,$B$5,Raw!$G:$G,Month!BR$7,Raw!$I:$I,Month!$A12),IF($C12="Provider",SUMIFS(Raw!$H:$H,Raw!$A:$A,$B$5,Raw!$G:$G,Month!BR$7,Raw!$C:$C,Month!$A12),SUMIFS(Raw!$H:$H,Raw!$A:$A,$B$5,Raw!$G:$G,Month!BR$7,Raw!$E:$E,Month!$A12))))</f>
        <v>111</v>
      </c>
      <c r="BS12" s="105">
        <f>IF($B12="","",IF($C12="Region",SUMIFS(Raw!$H:$H,Raw!$A:$A,$B$5,Raw!$G:$G,Month!BS$7,Raw!$I:$I,Month!$A12),IF($C12="Provider",SUMIFS(Raw!$H:$H,Raw!$A:$A,$B$5,Raw!$G:$G,Month!BS$7,Raw!$C:$C,Month!$A12),SUMIFS(Raw!$H:$H,Raw!$A:$A,$B$5,Raw!$G:$G,Month!BS$7,Raw!$E:$E,Month!$A12))))</f>
        <v>23</v>
      </c>
      <c r="BT12" s="105">
        <f>IF($B12="","",IF($C12="Region",SUMIFS(Raw!$H:$H,Raw!$A:$A,$B$5,Raw!$G:$G,Month!BT$7,Raw!$I:$I,Month!$A12),IF($C12="Provider",SUMIFS(Raw!$H:$H,Raw!$A:$A,$B$5,Raw!$G:$G,Month!BT$7,Raw!$C:$C,Month!$A12),SUMIFS(Raw!$H:$H,Raw!$A:$A,$B$5,Raw!$G:$G,Month!BT$7,Raw!$E:$E,Month!$A12))))</f>
        <v>0</v>
      </c>
      <c r="BU12" s="105">
        <f>IF($B12="","",IF($C12="Region",SUMIFS(Raw!$H:$H,Raw!$A:$A,$B$5,Raw!$G:$G,Month!BU$7,Raw!$I:$I,Month!$A12),IF($C12="Provider",SUMIFS(Raw!$H:$H,Raw!$A:$A,$B$5,Raw!$G:$G,Month!BU$7,Raw!$C:$C,Month!$A12),SUMIFS(Raw!$H:$H,Raw!$A:$A,$B$5,Raw!$G:$G,Month!BU$7,Raw!$E:$E,Month!$A12))))</f>
        <v>0</v>
      </c>
      <c r="BV12" s="105">
        <f>IF($B12="","",IF($C12="Region",SUMIFS(Raw!$H:$H,Raw!$A:$A,$B$5,Raw!$G:$G,Month!BV$7,Raw!$I:$I,Month!$A12),IF($C12="Provider",SUMIFS(Raw!$H:$H,Raw!$A:$A,$B$5,Raw!$G:$G,Month!BV$7,Raw!$C:$C,Month!$A12),SUMIFS(Raw!$H:$H,Raw!$A:$A,$B$5,Raw!$G:$G,Month!BV$7,Raw!$E:$E,Month!$A12))))</f>
        <v>16173</v>
      </c>
      <c r="BW12" s="105">
        <f>IF($B12="","",IF($C12="Region",SUMIFS(Raw!$H:$H,Raw!$A:$A,$B$5,Raw!$G:$G,Month!BW$7,Raw!$I:$I,Month!$A12),IF($C12="Provider",SUMIFS(Raw!$H:$H,Raw!$A:$A,$B$5,Raw!$G:$G,Month!BW$7,Raw!$C:$C,Month!$A12),SUMIFS(Raw!$H:$H,Raw!$A:$A,$B$5,Raw!$G:$G,Month!BW$7,Raw!$E:$E,Month!$A12))))</f>
        <v>3701</v>
      </c>
      <c r="BX12" s="105">
        <f>IF($B12="","",IF($C12="Region",SUMIFS(Raw!$H:$H,Raw!$A:$A,$B$5,Raw!$G:$G,Month!BX$7,Raw!$I:$I,Month!$A12),IF($C12="Provider",SUMIFS(Raw!$H:$H,Raw!$A:$A,$B$5,Raw!$G:$G,Month!BX$7,Raw!$C:$C,Month!$A12),SUMIFS(Raw!$H:$H,Raw!$A:$A,$B$5,Raw!$G:$G,Month!BX$7,Raw!$E:$E,Month!$A12))))</f>
        <v>3554</v>
      </c>
      <c r="BY12" s="105">
        <f>IF($B12="","",IF($C12="Region",SUMIFS(Raw!$H:$H,Raw!$A:$A,$B$5,Raw!$G:$G,Month!BY$7,Raw!$I:$I,Month!$A12),IF($C12="Provider",SUMIFS(Raw!$H:$H,Raw!$A:$A,$B$5,Raw!$G:$G,Month!BY$7,Raw!$C:$C,Month!$A12),SUMIFS(Raw!$H:$H,Raw!$A:$A,$B$5,Raw!$G:$G,Month!BY$7,Raw!$E:$E,Month!$A12))))</f>
        <v>2733</v>
      </c>
      <c r="BZ12" s="105">
        <f>IF($B12="","",IF($C12="Region",SUMIFS(Raw!$H:$H,Raw!$A:$A,$B$5,Raw!$G:$G,Month!BZ$7,Raw!$I:$I,Month!$A12),IF($C12="Provider",SUMIFS(Raw!$H:$H,Raw!$A:$A,$B$5,Raw!$G:$G,Month!BZ$7,Raw!$C:$C,Month!$A12),SUMIFS(Raw!$H:$H,Raw!$A:$A,$B$5,Raw!$G:$G,Month!BZ$7,Raw!$E:$E,Month!$A12))))</f>
        <v>13805</v>
      </c>
      <c r="CA12" s="105">
        <f>IF($B12="","",IF($C12="Region",SUMIFS(Raw!$H:$H,Raw!$A:$A,$B$5,Raw!$G:$G,Month!CA$7,Raw!$I:$I,Month!$A12),IF($C12="Provider",SUMIFS(Raw!$H:$H,Raw!$A:$A,$B$5,Raw!$G:$G,Month!CA$7,Raw!$C:$C,Month!$A12),SUMIFS(Raw!$H:$H,Raw!$A:$A,$B$5,Raw!$G:$G,Month!CA$7,Raw!$E:$E,Month!$A12))))</f>
        <v>9031</v>
      </c>
      <c r="CB12" s="105">
        <f>IF($B12="","",IF($C12="Region",SUMIFS(Raw!$H:$H,Raw!$A:$A,$B$5,Raw!$G:$G,Month!CB$7,Raw!$I:$I,Month!$A12),IF($C12="Provider",SUMIFS(Raw!$H:$H,Raw!$A:$A,$B$5,Raw!$G:$G,Month!CB$7,Raw!$C:$C,Month!$A12),SUMIFS(Raw!$H:$H,Raw!$A:$A,$B$5,Raw!$G:$G,Month!CB$7,Raw!$E:$E,Month!$A12))))</f>
        <v>4442</v>
      </c>
      <c r="CC12" s="105">
        <f>IF($B12="","",IF($C12="Region",SUMIFS(Raw!$H:$H,Raw!$A:$A,$B$5,Raw!$G:$G,Month!CC$7,Raw!$I:$I,Month!$A12),IF($C12="Provider",SUMIFS(Raw!$H:$H,Raw!$A:$A,$B$5,Raw!$G:$G,Month!CC$7,Raw!$C:$C,Month!$A12),SUMIFS(Raw!$H:$H,Raw!$A:$A,$B$5,Raw!$G:$G,Month!CC$7,Raw!$E:$E,Month!$A12))))</f>
        <v>4068</v>
      </c>
      <c r="CD12" s="105">
        <f>IF($B12="","",IF($C12="Region",SUMIFS(Raw!$H:$H,Raw!$A:$A,$B$5,Raw!$G:$G,Month!CD$7,Raw!$I:$I,Month!$A12),IF($C12="Provider",SUMIFS(Raw!$H:$H,Raw!$A:$A,$B$5,Raw!$G:$G,Month!CD$7,Raw!$C:$C,Month!$A12),SUMIFS(Raw!$H:$H,Raw!$A:$A,$B$5,Raw!$G:$G,Month!CD$7,Raw!$E:$E,Month!$A12))))</f>
        <v>1446</v>
      </c>
      <c r="CE12" s="105">
        <f>IF($B12="","",IF($C12="Region",SUMIFS(Raw!$H:$H,Raw!$A:$A,$B$5,Raw!$G:$G,Month!CE$7,Raw!$I:$I,Month!$A12),IF($C12="Provider",SUMIFS(Raw!$H:$H,Raw!$A:$A,$B$5,Raw!$G:$G,Month!CE$7,Raw!$C:$C,Month!$A12),SUMIFS(Raw!$H:$H,Raw!$A:$A,$B$5,Raw!$G:$G,Month!CE$7,Raw!$E:$E,Month!$A12))))</f>
        <v>0</v>
      </c>
      <c r="CF12" s="105">
        <f>IF($B12="","",IF($C12="Region",SUMIFS(Raw!$H:$H,Raw!$A:$A,$B$5,Raw!$G:$G,Month!CF$7,Raw!$I:$I,Month!$A12),IF($C12="Provider",SUMIFS(Raw!$H:$H,Raw!$A:$A,$B$5,Raw!$G:$G,Month!CF$7,Raw!$C:$C,Month!$A12),SUMIFS(Raw!$H:$H,Raw!$A:$A,$B$5,Raw!$G:$G,Month!CF$7,Raw!$E:$E,Month!$A12))))</f>
        <v>0</v>
      </c>
      <c r="CG12" s="105">
        <f>IF($B12="","",IF($C12="Region",SUMIFS(Raw!$H:$H,Raw!$A:$A,$B$5,Raw!$G:$G,Month!CG$7,Raw!$I:$I,Month!$A12),IF($C12="Provider",SUMIFS(Raw!$H:$H,Raw!$A:$A,$B$5,Raw!$G:$G,Month!CG$7,Raw!$C:$C,Month!$A12),SUMIFS(Raw!$H:$H,Raw!$A:$A,$B$5,Raw!$G:$G,Month!CG$7,Raw!$E:$E,Month!$A12))))</f>
        <v>0</v>
      </c>
      <c r="CH12" s="105">
        <f>IF($B12="","",IF($C12="Region",SUMIFS(Raw!$H:$H,Raw!$A:$A,$B$5,Raw!$G:$G,Month!CH$7,Raw!$I:$I,Month!$A12),IF($C12="Provider",SUMIFS(Raw!$H:$H,Raw!$A:$A,$B$5,Raw!$G:$G,Month!CH$7,Raw!$C:$C,Month!$A12),SUMIFS(Raw!$H:$H,Raw!$A:$A,$B$5,Raw!$G:$G,Month!CH$7,Raw!$E:$E,Month!$A12))))</f>
        <v>2</v>
      </c>
      <c r="CI12" s="105">
        <f>IF($B12="","",IF($C12="Region",SUMIFS(Raw!$H:$H,Raw!$A:$A,$B$5,Raw!$G:$G,Month!CI$7,Raw!$I:$I,Month!$A12),IF($C12="Provider",SUMIFS(Raw!$H:$H,Raw!$A:$A,$B$5,Raw!$G:$G,Month!CI$7,Raw!$C:$C,Month!$A12),SUMIFS(Raw!$H:$H,Raw!$A:$A,$B$5,Raw!$G:$G,Month!CI$7,Raw!$E:$E,Month!$A12))))</f>
        <v>0</v>
      </c>
      <c r="CJ12" s="105">
        <f>IF($B12="","",IF($C12="Region",SUMIFS(Raw!$H:$H,Raw!$A:$A,$B$5,Raw!$G:$G,Month!CJ$7,Raw!$I:$I,Month!$A12),IF($C12="Provider",SUMIFS(Raw!$H:$H,Raw!$A:$A,$B$5,Raw!$G:$G,Month!CJ$7,Raw!$C:$C,Month!$A12),SUMIFS(Raw!$H:$H,Raw!$A:$A,$B$5,Raw!$G:$G,Month!CJ$7,Raw!$E:$E,Month!$A12))))</f>
        <v>0</v>
      </c>
      <c r="CK12" s="105">
        <f>IF($B12="","",IF($C12="Region",SUMIFS(Raw!$H:$H,Raw!$A:$A,$B$5,Raw!$G:$G,Month!CK$7,Raw!$I:$I,Month!$A12),IF($C12="Provider",SUMIFS(Raw!$H:$H,Raw!$A:$A,$B$5,Raw!$G:$G,Month!CK$7,Raw!$C:$C,Month!$A12),SUMIFS(Raw!$H:$H,Raw!$A:$A,$B$5,Raw!$G:$G,Month!CK$7,Raw!$E:$E,Month!$A12))))</f>
        <v>0</v>
      </c>
      <c r="CL12" s="105">
        <f>IF($B12="","",IF($C12="Region",SUMIFS(Raw!$H:$H,Raw!$A:$A,$B$5,Raw!$G:$G,Month!CL$7,Raw!$I:$I,Month!$A12),IF($C12="Provider",SUMIFS(Raw!$H:$H,Raw!$A:$A,$B$5,Raw!$G:$G,Month!CL$7,Raw!$C:$C,Month!$A12),SUMIFS(Raw!$H:$H,Raw!$A:$A,$B$5,Raw!$G:$G,Month!CL$7,Raw!$E:$E,Month!$A12))))</f>
        <v>6</v>
      </c>
      <c r="CM12" s="105">
        <f>IF($B12="","",IF($C12="Region",SUMIFS(Raw!$H:$H,Raw!$A:$A,$B$5,Raw!$G:$G,Month!CM$7,Raw!$I:$I,Month!$A12),IF($C12="Provider",SUMIFS(Raw!$H:$H,Raw!$A:$A,$B$5,Raw!$G:$G,Month!CM$7,Raw!$C:$C,Month!$A12),SUMIFS(Raw!$H:$H,Raw!$A:$A,$B$5,Raw!$G:$G,Month!CM$7,Raw!$E:$E,Month!$A12))))</f>
        <v>6</v>
      </c>
    </row>
    <row r="13" spans="1:91" x14ac:dyDescent="0.25">
      <c r="A13" s="18" t="str">
        <f>IF(Refs!A5="","",Refs!A5)</f>
        <v>Y62</v>
      </c>
      <c r="B13" s="3" t="str">
        <f>IF(Refs!B5="","",Refs!B5)</f>
        <v>North West</v>
      </c>
      <c r="C13" s="9" t="str">
        <f>IF(Refs!D5="","",Refs!D5)</f>
        <v>Region</v>
      </c>
      <c r="D13" s="105">
        <f>IF($B13="","",IF($C13="Region",SUMIFS(Raw!$H:$H,Raw!$A:$A,$B$5,Raw!$G:$G,Month!D$7,Raw!$I:$I,Month!$A13),IF($C13="Provider",SUMIFS(Raw!$H:$H,Raw!$A:$A,$B$5,Raw!$G:$G,Month!D$7,Raw!$C:$C,Month!$A13),SUMIFS(Raw!$H:$H,Raw!$A:$A,$B$5,Raw!$G:$G,Month!D$7,Raw!$E:$E,Month!$A13))))</f>
        <v>178281</v>
      </c>
      <c r="E13" s="105">
        <f>IF($B13="","",IF($C13="Region",SUMIFS(Raw!$H:$H,Raw!$A:$A,$B$5,Raw!$G:$G,Month!E$7,Raw!$I:$I,Month!$A13),IF($C13="Provider",SUMIFS(Raw!$H:$H,Raw!$A:$A,$B$5,Raw!$G:$G,Month!E$7,Raw!$C:$C,Month!$A13),SUMIFS(Raw!$H:$H,Raw!$A:$A,$B$5,Raw!$G:$G,Month!E$7,Raw!$E:$E,Month!$A13))))</f>
        <v>178281</v>
      </c>
      <c r="F13" s="105">
        <f>IF($B13="","",IF($C13="Region",SUMIFS(Raw!$H:$H,Raw!$A:$A,$B$5,Raw!$G:$G,Month!F$7,Raw!$I:$I,Month!$A13),IF($C13="Provider",SUMIFS(Raw!$H:$H,Raw!$A:$A,$B$5,Raw!$G:$G,Month!F$7,Raw!$C:$C,Month!$A13),SUMIFS(Raw!$H:$H,Raw!$A:$A,$B$5,Raw!$G:$G,Month!F$7,Raw!$E:$E,Month!$A13))))</f>
        <v>170542</v>
      </c>
      <c r="G13" s="105">
        <f>IF($B13="","",IF($C13="Region",SUMIFS(Raw!$H:$H,Raw!$A:$A,$B$5,Raw!$G:$G,Month!G$7,Raw!$I:$I,Month!$A13),IF($C13="Provider",SUMIFS(Raw!$H:$H,Raw!$A:$A,$B$5,Raw!$G:$G,Month!G$7,Raw!$C:$C,Month!$A13),SUMIFS(Raw!$H:$H,Raw!$A:$A,$B$5,Raw!$G:$G,Month!G$7,Raw!$E:$E,Month!$A13))))</f>
        <v>124578</v>
      </c>
      <c r="H13" s="105">
        <f>IF($B13="","",IF($C13="Region",SUMIFS(Raw!$H:$H,Raw!$A:$A,$B$5,Raw!$G:$G,Month!H$7,Raw!$I:$I,Month!$A13),IF($C13="Provider",SUMIFS(Raw!$H:$H,Raw!$A:$A,$B$5,Raw!$G:$G,Month!H$7,Raw!$C:$C,Month!$A13),SUMIFS(Raw!$H:$H,Raw!$A:$A,$B$5,Raw!$G:$G,Month!H$7,Raw!$E:$E,Month!$A13))))</f>
        <v>7739</v>
      </c>
      <c r="I13" s="105">
        <f>IF($B13="","",IF($C13="Region",SUMIFS(Raw!$H:$H,Raw!$A:$A,$B$5,Raw!$G:$G,Month!I$7,Raw!$I:$I,Month!$A13),IF($C13="Provider",SUMIFS(Raw!$H:$H,Raw!$A:$A,$B$5,Raw!$G:$G,Month!I$7,Raw!$C:$C,Month!$A13),SUMIFS(Raw!$H:$H,Raw!$A:$A,$B$5,Raw!$G:$G,Month!I$7,Raw!$E:$E,Month!$A13))))</f>
        <v>11968873</v>
      </c>
      <c r="J13" s="106"/>
      <c r="K13" s="106"/>
      <c r="L13" s="105">
        <f>IF($B13="","",IF($C13="Region",SUMIFS(Raw!$H:$H,Raw!$A:$A,$B$5,Raw!$G:$G,Month!L$7,Raw!$I:$I,Month!$A13),IF($C13="Provider",SUMIFS(Raw!$H:$H,Raw!$A:$A,$B$5,Raw!$G:$G,Month!L$7,Raw!$C:$C,Month!$A13),SUMIFS(Raw!$H:$H,Raw!$A:$A,$B$5,Raw!$G:$G,Month!L$7,Raw!$E:$E,Month!$A13))))</f>
        <v>1278824</v>
      </c>
      <c r="M13" s="105">
        <f>IF($B13="","",IF($C13="Region",SUMIFS(Raw!$H:$H,Raw!$A:$A,$B$5,Raw!$G:$G,Month!M$7,Raw!$I:$I,Month!$A13),IF($C13="Provider",SUMIFS(Raw!$H:$H,Raw!$A:$A,$B$5,Raw!$G:$G,Month!M$7,Raw!$C:$C,Month!$A13),SUMIFS(Raw!$H:$H,Raw!$A:$A,$B$5,Raw!$G:$G,Month!M$7,Raw!$E:$E,Month!$A13))))</f>
        <v>17154</v>
      </c>
      <c r="N13" s="105">
        <f>IF($B13="","",IF($C13="Region",SUMIFS(Raw!$H:$H,Raw!$A:$A,$B$5,Raw!$G:$G,Month!N$7,Raw!$I:$I,Month!$A13),IF($C13="Provider",SUMIFS(Raw!$H:$H,Raw!$A:$A,$B$5,Raw!$G:$G,Month!N$7,Raw!$C:$C,Month!$A13),SUMIFS(Raw!$H:$H,Raw!$A:$A,$B$5,Raw!$G:$G,Month!N$7,Raw!$E:$E,Month!$A13))))</f>
        <v>50714688</v>
      </c>
      <c r="O13" s="105">
        <f>IF($B13="","",IF($C13="Region",SUMIFS(Raw!$H:$H,Raw!$A:$A,$B$5,Raw!$G:$G,Month!O$7,Raw!$I:$I,Month!$A13),IF($C13="Provider",SUMIFS(Raw!$H:$H,Raw!$A:$A,$B$5,Raw!$G:$G,Month!O$7,Raw!$C:$C,Month!$A13),SUMIFS(Raw!$H:$H,Raw!$A:$A,$B$5,Raw!$G:$G,Month!O$7,Raw!$E:$E,Month!$A13))))</f>
        <v>165825</v>
      </c>
      <c r="P13" s="105">
        <f>IF($B13="","",IF($C13="Region",SUMIFS(Raw!$H:$H,Raw!$A:$A,$B$5,Raw!$G:$G,Month!P$7,Raw!$I:$I,Month!$A13),IF($C13="Provider",SUMIFS(Raw!$H:$H,Raw!$A:$A,$B$5,Raw!$G:$G,Month!P$7,Raw!$C:$C,Month!$A13),SUMIFS(Raw!$H:$H,Raw!$A:$A,$B$5,Raw!$G:$G,Month!P$7,Raw!$E:$E,Month!$A13))))</f>
        <v>26475</v>
      </c>
      <c r="Q13" s="105">
        <f>IF($B13="","",IF($C13="Region",SUMIFS(Raw!$H:$H,Raw!$A:$A,$B$5,Raw!$G:$G,Month!Q$7,Raw!$I:$I,Month!$A13),IF($C13="Provider",SUMIFS(Raw!$H:$H,Raw!$A:$A,$B$5,Raw!$G:$G,Month!Q$7,Raw!$C:$C,Month!$A13),SUMIFS(Raw!$H:$H,Raw!$A:$A,$B$5,Raw!$G:$G,Month!Q$7,Raw!$E:$E,Month!$A13))))</f>
        <v>121995</v>
      </c>
      <c r="R13" s="105">
        <f>IF($B13="","",IF($C13="Region",SUMIFS(Raw!$H:$H,Raw!$A:$A,$B$5,Raw!$G:$G,Month!R$7,Raw!$I:$I,Month!$A13),IF($C13="Provider",SUMIFS(Raw!$H:$H,Raw!$A:$A,$B$5,Raw!$G:$G,Month!R$7,Raw!$C:$C,Month!$A13),SUMIFS(Raw!$H:$H,Raw!$A:$A,$B$5,Raw!$G:$G,Month!R$7,Raw!$E:$E,Month!$A13))))</f>
        <v>13105</v>
      </c>
      <c r="S13" s="105">
        <f>IF($B13="","",IF($C13="Region",SUMIFS(Raw!$H:$H,Raw!$A:$A,$B$5,Raw!$G:$G,Month!S$7,Raw!$I:$I,Month!$A13),IF($C13="Provider",SUMIFS(Raw!$H:$H,Raw!$A:$A,$B$5,Raw!$G:$G,Month!S$7,Raw!$C:$C,Month!$A13),SUMIFS(Raw!$H:$H,Raw!$A:$A,$B$5,Raw!$G:$G,Month!S$7,Raw!$E:$E,Month!$A13))))</f>
        <v>4250</v>
      </c>
      <c r="T13" s="105">
        <f>IF($B13="","",IF($C13="Region",SUMIFS(Raw!$H:$H,Raw!$A:$A,$B$5,Raw!$G:$G,Month!T$7,Raw!$I:$I,Month!$A13),IF($C13="Provider",SUMIFS(Raw!$H:$H,Raw!$A:$A,$B$5,Raw!$G:$G,Month!T$7,Raw!$C:$C,Month!$A13),SUMIFS(Raw!$H:$H,Raw!$A:$A,$B$5,Raw!$G:$G,Month!T$7,Raw!$E:$E,Month!$A13))))</f>
        <v>0</v>
      </c>
      <c r="U13" s="105">
        <f>IF($B13="","",IF($C13="Region",SUMIFS(Raw!$H:$H,Raw!$A:$A,$B$5,Raw!$G:$G,Month!U$7,Raw!$I:$I,Month!$A13),IF($C13="Provider",SUMIFS(Raw!$H:$H,Raw!$A:$A,$B$5,Raw!$G:$G,Month!U$7,Raw!$C:$C,Month!$A13),SUMIFS(Raw!$H:$H,Raw!$A:$A,$B$5,Raw!$G:$G,Month!U$7,Raw!$E:$E,Month!$A13))))</f>
        <v>67305</v>
      </c>
      <c r="V13" s="105">
        <f>IF($B13="","",IF($C13="Region",SUMIFS(Raw!$H:$H,Raw!$A:$A,$B$5,Raw!$G:$G,Month!V$7,Raw!$I:$I,Month!$A13),IF($C13="Provider",SUMIFS(Raw!$H:$H,Raw!$A:$A,$B$5,Raw!$G:$G,Month!V$7,Raw!$C:$C,Month!$A13),SUMIFS(Raw!$H:$H,Raw!$A:$A,$B$5,Raw!$G:$G,Month!V$7,Raw!$E:$E,Month!$A13))))</f>
        <v>282</v>
      </c>
      <c r="W13" s="105">
        <f>IF($B13="","",IF($C13="Region",SUMIFS(Raw!$H:$H,Raw!$A:$A,$B$5,Raw!$G:$G,Month!W$7,Raw!$I:$I,Month!$A13),IF($C13="Provider",SUMIFS(Raw!$H:$H,Raw!$A:$A,$B$5,Raw!$G:$G,Month!W$7,Raw!$C:$C,Month!$A13),SUMIFS(Raw!$H:$H,Raw!$A:$A,$B$5,Raw!$G:$G,Month!W$7,Raw!$E:$E,Month!$A13))))</f>
        <v>13581</v>
      </c>
      <c r="X13" s="105">
        <f>IF($B13="","",IF($C13="Region",SUMIFS(Raw!$H:$H,Raw!$A:$A,$B$5,Raw!$G:$G,Month!X$7,Raw!$I:$I,Month!$A13),IF($C13="Provider",SUMIFS(Raw!$H:$H,Raw!$A:$A,$B$5,Raw!$G:$G,Month!X$7,Raw!$C:$C,Month!$A13),SUMIFS(Raw!$H:$H,Raw!$A:$A,$B$5,Raw!$G:$G,Month!X$7,Raw!$E:$E,Month!$A13))))</f>
        <v>7981</v>
      </c>
      <c r="Y13" s="106"/>
      <c r="Z13" s="106"/>
      <c r="AA13" s="105">
        <f>IF($B13="","",IF($C13="Region",SUMIFS(Raw!$H:$H,Raw!$A:$A,$B$5,Raw!$G:$G,Month!AA$7,Raw!$I:$I,Month!$A13),IF($C13="Provider",SUMIFS(Raw!$H:$H,Raw!$A:$A,$B$5,Raw!$G:$G,Month!AA$7,Raw!$C:$C,Month!$A13),SUMIFS(Raw!$H:$H,Raw!$A:$A,$B$5,Raw!$G:$G,Month!AA$7,Raw!$E:$E,Month!$A13))))</f>
        <v>903</v>
      </c>
      <c r="AB13" s="105">
        <f>IF($B13="","",IF($C13="Region",SUMIFS(Raw!$H:$H,Raw!$A:$A,$B$5,Raw!$G:$G,Month!AB$7,Raw!$I:$I,Month!$A13),IF($C13="Provider",SUMIFS(Raw!$H:$H,Raw!$A:$A,$B$5,Raw!$G:$G,Month!AB$7,Raw!$C:$C,Month!$A13),SUMIFS(Raw!$H:$H,Raw!$A:$A,$B$5,Raw!$G:$G,Month!AB$7,Raw!$E:$E,Month!$A13))))</f>
        <v>413</v>
      </c>
      <c r="AC13" s="106"/>
      <c r="AD13" s="106"/>
      <c r="AE13" s="105">
        <f>IF($B13="","",IF($C13="Region",SUMIFS(Raw!$H:$H,Raw!$A:$A,$B$5,Raw!$G:$G,Month!AE$7,Raw!$I:$I,Month!$A13),IF($C13="Provider",SUMIFS(Raw!$H:$H,Raw!$A:$A,$B$5,Raw!$G:$G,Month!AE$7,Raw!$C:$C,Month!$A13),SUMIFS(Raw!$H:$H,Raw!$A:$A,$B$5,Raw!$G:$G,Month!AE$7,Raw!$E:$E,Month!$A13))))</f>
        <v>178582</v>
      </c>
      <c r="AF13" s="105">
        <f>IF($B13="","",IF($C13="Region",SUMIFS(Raw!$H:$H,Raw!$A:$A,$B$5,Raw!$G:$G,Month!AF$7,Raw!$I:$I,Month!$A13),IF($C13="Provider",SUMIFS(Raw!$H:$H,Raw!$A:$A,$B$5,Raw!$G:$G,Month!AF$7,Raw!$C:$C,Month!$A13),SUMIFS(Raw!$H:$H,Raw!$A:$A,$B$5,Raw!$G:$G,Month!AF$7,Raw!$E:$E,Month!$A13))))</f>
        <v>18900</v>
      </c>
      <c r="AG13" s="105">
        <f>IF($B13="","",IF($C13="Region",SUMIFS(Raw!$H:$H,Raw!$A:$A,$B$5,Raw!$G:$G,Month!AG$7,Raw!$I:$I,Month!$A13),IF($C13="Provider",SUMIFS(Raw!$H:$H,Raw!$A:$A,$B$5,Raw!$G:$G,Month!AG$7,Raw!$C:$C,Month!$A13),SUMIFS(Raw!$H:$H,Raw!$A:$A,$B$5,Raw!$G:$G,Month!AG$7,Raw!$E:$E,Month!$A13))))</f>
        <v>26022</v>
      </c>
      <c r="AH13" s="105">
        <f>IF($B13="","",IF($C13="Region",SUMIFS(Raw!$H:$H,Raw!$A:$A,$B$5,Raw!$G:$G,Month!AH$7,Raw!$I:$I,Month!$A13),IF($C13="Provider",SUMIFS(Raw!$H:$H,Raw!$A:$A,$B$5,Raw!$G:$G,Month!AH$7,Raw!$C:$C,Month!$A13),SUMIFS(Raw!$H:$H,Raw!$A:$A,$B$5,Raw!$G:$G,Month!AH$7,Raw!$E:$E,Month!$A13))))</f>
        <v>9462</v>
      </c>
      <c r="AI13" s="105">
        <f>IF($B13="","",IF($C13="Region",SUMIFS(Raw!$H:$H,Raw!$A:$A,$B$5,Raw!$G:$G,Month!AI$7,Raw!$I:$I,Month!$A13),IF($C13="Provider",SUMIFS(Raw!$H:$H,Raw!$A:$A,$B$5,Raw!$G:$G,Month!AI$7,Raw!$C:$C,Month!$A13),SUMIFS(Raw!$H:$H,Raw!$A:$A,$B$5,Raw!$G:$G,Month!AI$7,Raw!$E:$E,Month!$A13))))</f>
        <v>147</v>
      </c>
      <c r="AJ13" s="105">
        <f>IF($B13="","",IF($C13="Region",SUMIFS(Raw!$H:$H,Raw!$A:$A,$B$5,Raw!$G:$G,Month!AJ$7,Raw!$I:$I,Month!$A13),IF($C13="Provider",SUMIFS(Raw!$H:$H,Raw!$A:$A,$B$5,Raw!$G:$G,Month!AJ$7,Raw!$C:$C,Month!$A13),SUMIFS(Raw!$H:$H,Raw!$A:$A,$B$5,Raw!$G:$G,Month!AJ$7,Raw!$E:$E,Month!$A13))))</f>
        <v>2934</v>
      </c>
      <c r="AK13" s="105">
        <f>IF($B13="","",IF($C13="Region",SUMIFS(Raw!$H:$H,Raw!$A:$A,$B$5,Raw!$G:$G,Month!AK$7,Raw!$I:$I,Month!$A13),IF($C13="Provider",SUMIFS(Raw!$H:$H,Raw!$A:$A,$B$5,Raw!$G:$G,Month!AK$7,Raw!$C:$C,Month!$A13),SUMIFS(Raw!$H:$H,Raw!$A:$A,$B$5,Raw!$G:$G,Month!AK$7,Raw!$E:$E,Month!$A13))))</f>
        <v>688</v>
      </c>
      <c r="AL13" s="105">
        <f>IF($B13="","",IF($C13="Region",SUMIFS(Raw!$H:$H,Raw!$A:$A,$B$5,Raw!$G:$G,Month!AL$7,Raw!$I:$I,Month!$A13),IF($C13="Provider",SUMIFS(Raw!$H:$H,Raw!$A:$A,$B$5,Raw!$G:$G,Month!AL$7,Raw!$C:$C,Month!$A13),SUMIFS(Raw!$H:$H,Raw!$A:$A,$B$5,Raw!$G:$G,Month!AL$7,Raw!$E:$E,Month!$A13))))</f>
        <v>12321</v>
      </c>
      <c r="AM13" s="105">
        <f>IF($B13="","",IF($C13="Region",SUMIFS(Raw!$H:$H,Raw!$A:$A,$B$5,Raw!$G:$G,Month!AM$7,Raw!$I:$I,Month!$A13),IF($C13="Provider",SUMIFS(Raw!$H:$H,Raw!$A:$A,$B$5,Raw!$G:$G,Month!AM$7,Raw!$C:$C,Month!$A13),SUMIFS(Raw!$H:$H,Raw!$A:$A,$B$5,Raw!$G:$G,Month!AM$7,Raw!$E:$E,Month!$A13))))</f>
        <v>2065</v>
      </c>
      <c r="AN13" s="105">
        <f>IF($B13="","",IF($C13="Region",SUMIFS(Raw!$H:$H,Raw!$A:$A,$B$5,Raw!$G:$G,Month!AN$7,Raw!$I:$I,Month!$A13),IF($C13="Provider",SUMIFS(Raw!$H:$H,Raw!$A:$A,$B$5,Raw!$G:$G,Month!AN$7,Raw!$C:$C,Month!$A13),SUMIFS(Raw!$H:$H,Raw!$A:$A,$B$5,Raw!$G:$G,Month!AN$7,Raw!$E:$E,Month!$A13))))</f>
        <v>11403</v>
      </c>
      <c r="AO13" s="105">
        <f>IF($B13="","",IF($C13="Region",SUMIFS(Raw!$H:$H,Raw!$A:$A,$B$5,Raw!$G:$G,Month!AO$7,Raw!$I:$I,Month!$A13),IF($C13="Provider",SUMIFS(Raw!$H:$H,Raw!$A:$A,$B$5,Raw!$G:$G,Month!AO$7,Raw!$C:$C,Month!$A13),SUMIFS(Raw!$H:$H,Raw!$A:$A,$B$5,Raw!$G:$G,Month!AO$7,Raw!$E:$E,Month!$A13))))</f>
        <v>2304</v>
      </c>
      <c r="AP13" s="105">
        <f>IF($B13="","",IF($C13="Region",SUMIFS(Raw!$H:$H,Raw!$A:$A,$B$5,Raw!$G:$G,Month!AP$7,Raw!$I:$I,Month!$A13),IF($C13="Provider",SUMIFS(Raw!$H:$H,Raw!$A:$A,$B$5,Raw!$G:$G,Month!AP$7,Raw!$C:$C,Month!$A13),SUMIFS(Raw!$H:$H,Raw!$A:$A,$B$5,Raw!$G:$G,Month!AP$7,Raw!$E:$E,Month!$A13))))</f>
        <v>38312</v>
      </c>
      <c r="AQ13" s="105">
        <f>IF($B13="","",IF($C13="Region",SUMIFS(Raw!$H:$H,Raw!$A:$A,$B$5,Raw!$G:$G,Month!AQ$7,Raw!$I:$I,Month!$A13),IF($C13="Provider",SUMIFS(Raw!$H:$H,Raw!$A:$A,$B$5,Raw!$G:$G,Month!AQ$7,Raw!$C:$C,Month!$A13),SUMIFS(Raw!$H:$H,Raw!$A:$A,$B$5,Raw!$G:$G,Month!AQ$7,Raw!$E:$E,Month!$A13))))</f>
        <v>6137</v>
      </c>
      <c r="AR13" s="105">
        <f>IF($B13="","",IF($C13="Region",SUMIFS(Raw!$H:$H,Raw!$A:$A,$B$5,Raw!$G:$G,Month!AR$7,Raw!$I:$I,Month!$A13),IF($C13="Provider",SUMIFS(Raw!$H:$H,Raw!$A:$A,$B$5,Raw!$G:$G,Month!AR$7,Raw!$C:$C,Month!$A13),SUMIFS(Raw!$H:$H,Raw!$A:$A,$B$5,Raw!$G:$G,Month!AR$7,Raw!$E:$E,Month!$A13))))</f>
        <v>4572</v>
      </c>
      <c r="AS13" s="105">
        <f>IF($B13="","",IF($C13="Region",SUMIFS(Raw!$H:$H,Raw!$A:$A,$B$5,Raw!$G:$G,Month!AS$7,Raw!$I:$I,Month!$A13),IF($C13="Provider",SUMIFS(Raw!$H:$H,Raw!$A:$A,$B$5,Raw!$G:$G,Month!AS$7,Raw!$C:$C,Month!$A13),SUMIFS(Raw!$H:$H,Raw!$A:$A,$B$5,Raw!$G:$G,Month!AS$7,Raw!$E:$E,Month!$A13))))</f>
        <v>3294</v>
      </c>
      <c r="AT13" s="105">
        <f>IF($B13="","",IF($C13="Region",SUMIFS(Raw!$H:$H,Raw!$A:$A,$B$5,Raw!$G:$G,Month!AT$7,Raw!$I:$I,Month!$A13),IF($C13="Provider",SUMIFS(Raw!$H:$H,Raw!$A:$A,$B$5,Raw!$G:$G,Month!AT$7,Raw!$C:$C,Month!$A13),SUMIFS(Raw!$H:$H,Raw!$A:$A,$B$5,Raw!$G:$G,Month!AT$7,Raw!$E:$E,Month!$A13))))</f>
        <v>1079</v>
      </c>
      <c r="AU13" s="105">
        <f>IF($B13="","",IF($C13="Region",SUMIFS(Raw!$H:$H,Raw!$A:$A,$B$5,Raw!$G:$G,Month!AU$7,Raw!$I:$I,Month!$A13),IF($C13="Provider",SUMIFS(Raw!$H:$H,Raw!$A:$A,$B$5,Raw!$G:$G,Month!AU$7,Raw!$C:$C,Month!$A13),SUMIFS(Raw!$H:$H,Raw!$A:$A,$B$5,Raw!$G:$G,Month!AU$7,Raw!$E:$E,Month!$A13))))</f>
        <v>145</v>
      </c>
      <c r="AV13" s="105">
        <f>IF($B13="","",IF($C13="Region",SUMIFS(Raw!$H:$H,Raw!$A:$A,$B$5,Raw!$G:$G,Month!AV$7,Raw!$I:$I,Month!$A13),IF($C13="Provider",SUMIFS(Raw!$H:$H,Raw!$A:$A,$B$5,Raw!$G:$G,Month!AV$7,Raw!$C:$C,Month!$A13),SUMIFS(Raw!$H:$H,Raw!$A:$A,$B$5,Raw!$G:$G,Month!AV$7,Raw!$E:$E,Month!$A13))))</f>
        <v>254</v>
      </c>
      <c r="AW13" s="105">
        <f>IF($B13="","",IF($C13="Region",SUMIFS(Raw!$H:$H,Raw!$A:$A,$B$5,Raw!$G:$G,Month!AW$7,Raw!$I:$I,Month!$A13),IF($C13="Provider",SUMIFS(Raw!$H:$H,Raw!$A:$A,$B$5,Raw!$G:$G,Month!AW$7,Raw!$C:$C,Month!$A13),SUMIFS(Raw!$H:$H,Raw!$A:$A,$B$5,Raw!$G:$G,Month!AW$7,Raw!$E:$E,Month!$A13))))</f>
        <v>0</v>
      </c>
      <c r="AX13" s="105">
        <f>IF($B13="","",IF($C13="Region",SUMIFS(Raw!$H:$H,Raw!$A:$A,$B$5,Raw!$G:$G,Month!AX$7,Raw!$I:$I,Month!$A13),IF($C13="Provider",SUMIFS(Raw!$H:$H,Raw!$A:$A,$B$5,Raw!$G:$G,Month!AX$7,Raw!$C:$C,Month!$A13),SUMIFS(Raw!$H:$H,Raw!$A:$A,$B$5,Raw!$G:$G,Month!AX$7,Raw!$E:$E,Month!$A13))))</f>
        <v>20529</v>
      </c>
      <c r="AY13" s="105">
        <f>IF($B13="","",IF($C13="Region",SUMIFS(Raw!$H:$H,Raw!$A:$A,$B$5,Raw!$G:$G,Month!AY$7,Raw!$I:$I,Month!$A13),IF($C13="Provider",SUMIFS(Raw!$H:$H,Raw!$A:$A,$B$5,Raw!$G:$G,Month!AY$7,Raw!$C:$C,Month!$A13),SUMIFS(Raw!$H:$H,Raw!$A:$A,$B$5,Raw!$G:$G,Month!AY$7,Raw!$E:$E,Month!$A13))))</f>
        <v>6326</v>
      </c>
      <c r="AZ13" s="105">
        <f>IF($B13="","",IF($C13="Region",SUMIFS(Raw!$H:$H,Raw!$A:$A,$B$5,Raw!$G:$G,Month!AZ$7,Raw!$I:$I,Month!$A13),IF($C13="Provider",SUMIFS(Raw!$H:$H,Raw!$A:$A,$B$5,Raw!$G:$G,Month!AZ$7,Raw!$C:$C,Month!$A13),SUMIFS(Raw!$H:$H,Raw!$A:$A,$B$5,Raw!$G:$G,Month!AZ$7,Raw!$E:$E,Month!$A13))))</f>
        <v>56</v>
      </c>
      <c r="BA13" s="105">
        <f>IF($B13="","",IF($C13="Region",SUMIFS(Raw!$H:$H,Raw!$A:$A,$B$5,Raw!$G:$G,Month!BA$7,Raw!$I:$I,Month!$A13),IF($C13="Provider",SUMIFS(Raw!$H:$H,Raw!$A:$A,$B$5,Raw!$G:$G,Month!BA$7,Raw!$C:$C,Month!$A13),SUMIFS(Raw!$H:$H,Raw!$A:$A,$B$5,Raw!$G:$G,Month!BA$7,Raw!$E:$E,Month!$A13))))</f>
        <v>1613</v>
      </c>
      <c r="BB13" s="105">
        <f>IF($B13="","",IF($C13="Region",SUMIFS(Raw!$H:$H,Raw!$A:$A,$B$5,Raw!$G:$G,Month!BB$7,Raw!$I:$I,Month!$A13),IF($C13="Provider",SUMIFS(Raw!$H:$H,Raw!$A:$A,$B$5,Raw!$G:$G,Month!BB$7,Raw!$C:$C,Month!$A13),SUMIFS(Raw!$H:$H,Raw!$A:$A,$B$5,Raw!$G:$G,Month!BB$7,Raw!$E:$E,Month!$A13))))</f>
        <v>1306740</v>
      </c>
      <c r="BC13" s="105">
        <f>IF($B13="","",IF($C13="Region",SUMIFS(Raw!$H:$H,Raw!$A:$A,$B$5,Raw!$G:$G,Month!BC$7,Raw!$I:$I,Month!$A13),IF($C13="Provider",SUMIFS(Raw!$H:$H,Raw!$A:$A,$B$5,Raw!$G:$G,Month!BC$7,Raw!$C:$C,Month!$A13),SUMIFS(Raw!$H:$H,Raw!$A:$A,$B$5,Raw!$G:$G,Month!BC$7,Raw!$E:$E,Month!$A13))))</f>
        <v>12586</v>
      </c>
      <c r="BD13" s="105">
        <f>IF($B13="","",IF($C13="Region",SUMIFS(Raw!$H:$H,Raw!$A:$A,$B$5,Raw!$G:$G,Month!BD$7,Raw!$I:$I,Month!$A13),IF($C13="Provider",SUMIFS(Raw!$H:$H,Raw!$A:$A,$B$5,Raw!$G:$G,Month!BD$7,Raw!$C:$C,Month!$A13),SUMIFS(Raw!$H:$H,Raw!$A:$A,$B$5,Raw!$G:$G,Month!BD$7,Raw!$E:$E,Month!$A13))))</f>
        <v>75667</v>
      </c>
      <c r="BE13" s="105">
        <f>IF($B13="","",IF($C13="Region",SUMIFS(Raw!$H:$H,Raw!$A:$A,$B$5,Raw!$G:$G,Month!BE$7,Raw!$I:$I,Month!$A13),IF($C13="Provider",SUMIFS(Raw!$H:$H,Raw!$A:$A,$B$5,Raw!$G:$G,Month!BE$7,Raw!$C:$C,Month!$A13),SUMIFS(Raw!$H:$H,Raw!$A:$A,$B$5,Raw!$G:$G,Month!BE$7,Raw!$E:$E,Month!$A13))))</f>
        <v>6915</v>
      </c>
      <c r="BF13" s="105">
        <f>IF($B13="","",IF($C13="Region",SUMIFS(Raw!$H:$H,Raw!$A:$A,$B$5,Raw!$G:$G,Month!BF$7,Raw!$I:$I,Month!$A13),IF($C13="Provider",SUMIFS(Raw!$H:$H,Raw!$A:$A,$B$5,Raw!$G:$G,Month!BF$7,Raw!$C:$C,Month!$A13),SUMIFS(Raw!$H:$H,Raw!$A:$A,$B$5,Raw!$G:$G,Month!BF$7,Raw!$E:$E,Month!$A13))))</f>
        <v>111548</v>
      </c>
      <c r="BG13" s="105">
        <f>IF($B13="","",IF($C13="Region",SUMIFS(Raw!$H:$H,Raw!$A:$A,$B$5,Raw!$G:$G,Month!BG$7,Raw!$I:$I,Month!$A13),IF($C13="Provider",SUMIFS(Raw!$H:$H,Raw!$A:$A,$B$5,Raw!$G:$G,Month!BG$7,Raw!$C:$C,Month!$A13),SUMIFS(Raw!$H:$H,Raw!$A:$A,$B$5,Raw!$G:$G,Month!BG$7,Raw!$E:$E,Month!$A13))))</f>
        <v>24</v>
      </c>
      <c r="BH13" s="105">
        <f>IF($B13="","",IF($C13="Region",SUMIFS(Raw!$H:$H,Raw!$A:$A,$B$5,Raw!$G:$G,Month!BH$7,Raw!$I:$I,Month!$A13),IF($C13="Provider",SUMIFS(Raw!$H:$H,Raw!$A:$A,$B$5,Raw!$G:$G,Month!BH$7,Raw!$C:$C,Month!$A13),SUMIFS(Raw!$H:$H,Raw!$A:$A,$B$5,Raw!$G:$G,Month!BH$7,Raw!$E:$E,Month!$A13))))</f>
        <v>84664</v>
      </c>
      <c r="BI13" s="105">
        <f>IF($B13="","",IF($C13="Region",SUMIFS(Raw!$H:$H,Raw!$A:$A,$B$5,Raw!$G:$G,Month!BI$7,Raw!$I:$I,Month!$A13),IF($C13="Provider",SUMIFS(Raw!$H:$H,Raw!$A:$A,$B$5,Raw!$G:$G,Month!BI$7,Raw!$C:$C,Month!$A13),SUMIFS(Raw!$H:$H,Raw!$A:$A,$B$5,Raw!$G:$G,Month!BI$7,Raw!$E:$E,Month!$A13))))</f>
        <v>28090</v>
      </c>
      <c r="BJ13" s="105">
        <f>IF($B13="","",IF($C13="Region",SUMIFS(Raw!$H:$H,Raw!$A:$A,$B$5,Raw!$G:$G,Month!BJ$7,Raw!$I:$I,Month!$A13),IF($C13="Provider",SUMIFS(Raw!$H:$H,Raw!$A:$A,$B$5,Raw!$G:$G,Month!BJ$7,Raw!$C:$C,Month!$A13),SUMIFS(Raw!$H:$H,Raw!$A:$A,$B$5,Raw!$G:$G,Month!BJ$7,Raw!$E:$E,Month!$A13))))</f>
        <v>13101</v>
      </c>
      <c r="BK13" s="105">
        <f>IF($B13="","",IF($C13="Region",SUMIFS(Raw!$H:$H,Raw!$A:$A,$B$5,Raw!$G:$G,Month!BK$7,Raw!$I:$I,Month!$A13),IF($C13="Provider",SUMIFS(Raw!$H:$H,Raw!$A:$A,$B$5,Raw!$G:$G,Month!BK$7,Raw!$C:$C,Month!$A13),SUMIFS(Raw!$H:$H,Raw!$A:$A,$B$5,Raw!$G:$G,Month!BK$7,Raw!$E:$E,Month!$A13))))</f>
        <v>9244</v>
      </c>
      <c r="BL13" s="105">
        <f>IF($B13="","",IF($C13="Region",SUMIFS(Raw!$H:$H,Raw!$A:$A,$B$5,Raw!$G:$G,Month!BL$7,Raw!$I:$I,Month!$A13),IF($C13="Provider",SUMIFS(Raw!$H:$H,Raw!$A:$A,$B$5,Raw!$G:$G,Month!BL$7,Raw!$C:$C,Month!$A13),SUMIFS(Raw!$H:$H,Raw!$A:$A,$B$5,Raw!$G:$G,Month!BL$7,Raw!$E:$E,Month!$A13))))</f>
        <v>21125</v>
      </c>
      <c r="BM13" s="105">
        <f>IF($B13="","",IF($C13="Region",SUMIFS(Raw!$H:$H,Raw!$A:$A,$B$5,Raw!$G:$G,Month!BM$7,Raw!$I:$I,Month!$A13),IF($C13="Provider",SUMIFS(Raw!$H:$H,Raw!$A:$A,$B$5,Raw!$G:$G,Month!BM$7,Raw!$C:$C,Month!$A13),SUMIFS(Raw!$H:$H,Raw!$A:$A,$B$5,Raw!$G:$G,Month!BM$7,Raw!$E:$E,Month!$A13))))</f>
        <v>6318</v>
      </c>
      <c r="BN13" s="105">
        <f>IF($B13="","",IF($C13="Region",SUMIFS(Raw!$H:$H,Raw!$A:$A,$B$5,Raw!$G:$G,Month!BN$7,Raw!$I:$I,Month!$A13),IF($C13="Provider",SUMIFS(Raw!$H:$H,Raw!$A:$A,$B$5,Raw!$G:$G,Month!BN$7,Raw!$C:$C,Month!$A13),SUMIFS(Raw!$H:$H,Raw!$A:$A,$B$5,Raw!$G:$G,Month!BN$7,Raw!$E:$E,Month!$A13))))</f>
        <v>5750</v>
      </c>
      <c r="BO13" s="105">
        <f>IF($B13="","",IF($C13="Region",SUMIFS(Raw!$H:$H,Raw!$A:$A,$B$5,Raw!$G:$G,Month!BO$7,Raw!$I:$I,Month!$A13),IF($C13="Provider",SUMIFS(Raw!$H:$H,Raw!$A:$A,$B$5,Raw!$G:$G,Month!BO$7,Raw!$C:$C,Month!$A13),SUMIFS(Raw!$H:$H,Raw!$A:$A,$B$5,Raw!$G:$G,Month!BO$7,Raw!$E:$E,Month!$A13))))</f>
        <v>2575</v>
      </c>
      <c r="BP13" s="105">
        <f>IF($B13="","",IF($C13="Region",SUMIFS(Raw!$H:$H,Raw!$A:$A,$B$5,Raw!$G:$G,Month!BP$7,Raw!$I:$I,Month!$A13),IF($C13="Provider",SUMIFS(Raw!$H:$H,Raw!$A:$A,$B$5,Raw!$G:$G,Month!BP$7,Raw!$C:$C,Month!$A13),SUMIFS(Raw!$H:$H,Raw!$A:$A,$B$5,Raw!$G:$G,Month!BP$7,Raw!$E:$E,Month!$A13))))</f>
        <v>9441</v>
      </c>
      <c r="BQ13" s="105">
        <f>IF($B13="","",IF($C13="Region",SUMIFS(Raw!$H:$H,Raw!$A:$A,$B$5,Raw!$G:$G,Month!BQ$7,Raw!$I:$I,Month!$A13),IF($C13="Provider",SUMIFS(Raw!$H:$H,Raw!$A:$A,$B$5,Raw!$G:$G,Month!BQ$7,Raw!$C:$C,Month!$A13),SUMIFS(Raw!$H:$H,Raw!$A:$A,$B$5,Raw!$G:$G,Month!BQ$7,Raw!$E:$E,Month!$A13))))</f>
        <v>6287</v>
      </c>
      <c r="BR13" s="105">
        <f>IF($B13="","",IF($C13="Region",SUMIFS(Raw!$H:$H,Raw!$A:$A,$B$5,Raw!$G:$G,Month!BR$7,Raw!$I:$I,Month!$A13),IF($C13="Provider",SUMIFS(Raw!$H:$H,Raw!$A:$A,$B$5,Raw!$G:$G,Month!BR$7,Raw!$C:$C,Month!$A13),SUMIFS(Raw!$H:$H,Raw!$A:$A,$B$5,Raw!$G:$G,Month!BR$7,Raw!$E:$E,Month!$A13))))</f>
        <v>130</v>
      </c>
      <c r="BS13" s="105">
        <f>IF($B13="","",IF($C13="Region",SUMIFS(Raw!$H:$H,Raw!$A:$A,$B$5,Raw!$G:$G,Month!BS$7,Raw!$I:$I,Month!$A13),IF($C13="Provider",SUMIFS(Raw!$H:$H,Raw!$A:$A,$B$5,Raw!$G:$G,Month!BS$7,Raw!$C:$C,Month!$A13),SUMIFS(Raw!$H:$H,Raw!$A:$A,$B$5,Raw!$G:$G,Month!BS$7,Raw!$E:$E,Month!$A13))))</f>
        <v>58</v>
      </c>
      <c r="BT13" s="105">
        <f>IF($B13="","",IF($C13="Region",SUMIFS(Raw!$H:$H,Raw!$A:$A,$B$5,Raw!$G:$G,Month!BT$7,Raw!$I:$I,Month!$A13),IF($C13="Provider",SUMIFS(Raw!$H:$H,Raw!$A:$A,$B$5,Raw!$G:$G,Month!BT$7,Raw!$C:$C,Month!$A13),SUMIFS(Raw!$H:$H,Raw!$A:$A,$B$5,Raw!$G:$G,Month!BT$7,Raw!$E:$E,Month!$A13))))</f>
        <v>5234</v>
      </c>
      <c r="BU13" s="105">
        <f>IF($B13="","",IF($C13="Region",SUMIFS(Raw!$H:$H,Raw!$A:$A,$B$5,Raw!$G:$G,Month!BU$7,Raw!$I:$I,Month!$A13),IF($C13="Provider",SUMIFS(Raw!$H:$H,Raw!$A:$A,$B$5,Raw!$G:$G,Month!BU$7,Raw!$C:$C,Month!$A13),SUMIFS(Raw!$H:$H,Raw!$A:$A,$B$5,Raw!$G:$G,Month!BU$7,Raw!$E:$E,Month!$A13))))</f>
        <v>0</v>
      </c>
      <c r="BV13" s="105">
        <f>IF($B13="","",IF($C13="Region",SUMIFS(Raw!$H:$H,Raw!$A:$A,$B$5,Raw!$G:$G,Month!BV$7,Raw!$I:$I,Month!$A13),IF($C13="Provider",SUMIFS(Raw!$H:$H,Raw!$A:$A,$B$5,Raw!$G:$G,Month!BV$7,Raw!$C:$C,Month!$A13),SUMIFS(Raw!$H:$H,Raw!$A:$A,$B$5,Raw!$G:$G,Month!BV$7,Raw!$E:$E,Month!$A13))))</f>
        <v>3001</v>
      </c>
      <c r="BW13" s="105">
        <f>IF($B13="","",IF($C13="Region",SUMIFS(Raw!$H:$H,Raw!$A:$A,$B$5,Raw!$G:$G,Month!BW$7,Raw!$I:$I,Month!$A13),IF($C13="Provider",SUMIFS(Raw!$H:$H,Raw!$A:$A,$B$5,Raw!$G:$G,Month!BW$7,Raw!$C:$C,Month!$A13),SUMIFS(Raw!$H:$H,Raw!$A:$A,$B$5,Raw!$G:$G,Month!BW$7,Raw!$E:$E,Month!$A13))))</f>
        <v>502</v>
      </c>
      <c r="BX13" s="105">
        <f>IF($B13="","",IF($C13="Region",SUMIFS(Raw!$H:$H,Raw!$A:$A,$B$5,Raw!$G:$G,Month!BX$7,Raw!$I:$I,Month!$A13),IF($C13="Provider",SUMIFS(Raw!$H:$H,Raw!$A:$A,$B$5,Raw!$G:$G,Month!BX$7,Raw!$C:$C,Month!$A13),SUMIFS(Raw!$H:$H,Raw!$A:$A,$B$5,Raw!$G:$G,Month!BX$7,Raw!$E:$E,Month!$A13))))</f>
        <v>1545</v>
      </c>
      <c r="BY13" s="105">
        <f>IF($B13="","",IF($C13="Region",SUMIFS(Raw!$H:$H,Raw!$A:$A,$B$5,Raw!$G:$G,Month!BY$7,Raw!$I:$I,Month!$A13),IF($C13="Provider",SUMIFS(Raw!$H:$H,Raw!$A:$A,$B$5,Raw!$G:$G,Month!BY$7,Raw!$C:$C,Month!$A13),SUMIFS(Raw!$H:$H,Raw!$A:$A,$B$5,Raw!$G:$G,Month!BY$7,Raw!$E:$E,Month!$A13))))</f>
        <v>1026</v>
      </c>
      <c r="BZ13" s="105">
        <f>IF($B13="","",IF($C13="Region",SUMIFS(Raw!$H:$H,Raw!$A:$A,$B$5,Raw!$G:$G,Month!BZ$7,Raw!$I:$I,Month!$A13),IF($C13="Provider",SUMIFS(Raw!$H:$H,Raw!$A:$A,$B$5,Raw!$G:$G,Month!BZ$7,Raw!$C:$C,Month!$A13),SUMIFS(Raw!$H:$H,Raw!$A:$A,$B$5,Raw!$G:$G,Month!BZ$7,Raw!$E:$E,Month!$A13))))</f>
        <v>9286</v>
      </c>
      <c r="CA13" s="105">
        <f>IF($B13="","",IF($C13="Region",SUMIFS(Raw!$H:$H,Raw!$A:$A,$B$5,Raw!$G:$G,Month!CA$7,Raw!$I:$I,Month!$A13),IF($C13="Provider",SUMIFS(Raw!$H:$H,Raw!$A:$A,$B$5,Raw!$G:$G,Month!CA$7,Raw!$C:$C,Month!$A13),SUMIFS(Raw!$H:$H,Raw!$A:$A,$B$5,Raw!$G:$G,Month!CA$7,Raw!$E:$E,Month!$A13))))</f>
        <v>3929</v>
      </c>
      <c r="CB13" s="105">
        <f>IF($B13="","",IF($C13="Region",SUMIFS(Raw!$H:$H,Raw!$A:$A,$B$5,Raw!$G:$G,Month!CB$7,Raw!$I:$I,Month!$A13),IF($C13="Provider",SUMIFS(Raw!$H:$H,Raw!$A:$A,$B$5,Raw!$G:$G,Month!CB$7,Raw!$C:$C,Month!$A13),SUMIFS(Raw!$H:$H,Raw!$A:$A,$B$5,Raw!$G:$G,Month!CB$7,Raw!$E:$E,Month!$A13))))</f>
        <v>6883</v>
      </c>
      <c r="CC13" s="105">
        <f>IF($B13="","",IF($C13="Region",SUMIFS(Raw!$H:$H,Raw!$A:$A,$B$5,Raw!$G:$G,Month!CC$7,Raw!$I:$I,Month!$A13),IF($C13="Provider",SUMIFS(Raw!$H:$H,Raw!$A:$A,$B$5,Raw!$G:$G,Month!CC$7,Raw!$C:$C,Month!$A13),SUMIFS(Raw!$H:$H,Raw!$A:$A,$B$5,Raw!$G:$G,Month!CC$7,Raw!$E:$E,Month!$A13))))</f>
        <v>6461</v>
      </c>
      <c r="CD13" s="105">
        <f>IF($B13="","",IF($C13="Region",SUMIFS(Raw!$H:$H,Raw!$A:$A,$B$5,Raw!$G:$G,Month!CD$7,Raw!$I:$I,Month!$A13),IF($C13="Provider",SUMIFS(Raw!$H:$H,Raw!$A:$A,$B$5,Raw!$G:$G,Month!CD$7,Raw!$C:$C,Month!$A13),SUMIFS(Raw!$H:$H,Raw!$A:$A,$B$5,Raw!$G:$G,Month!CD$7,Raw!$E:$E,Month!$A13))))</f>
        <v>4654</v>
      </c>
      <c r="CE13" s="105">
        <f>IF($B13="","",IF($C13="Region",SUMIFS(Raw!$H:$H,Raw!$A:$A,$B$5,Raw!$G:$G,Month!CE$7,Raw!$I:$I,Month!$A13),IF($C13="Provider",SUMIFS(Raw!$H:$H,Raw!$A:$A,$B$5,Raw!$G:$G,Month!CE$7,Raw!$C:$C,Month!$A13),SUMIFS(Raw!$H:$H,Raw!$A:$A,$B$5,Raw!$G:$G,Month!CE$7,Raw!$E:$E,Month!$A13))))</f>
        <v>3906</v>
      </c>
      <c r="CF13" s="105">
        <f>IF($B13="","",IF($C13="Region",SUMIFS(Raw!$H:$H,Raw!$A:$A,$B$5,Raw!$G:$G,Month!CF$7,Raw!$I:$I,Month!$A13),IF($C13="Provider",SUMIFS(Raw!$H:$H,Raw!$A:$A,$B$5,Raw!$G:$G,Month!CF$7,Raw!$C:$C,Month!$A13),SUMIFS(Raw!$H:$H,Raw!$A:$A,$B$5,Raw!$G:$G,Month!CF$7,Raw!$E:$E,Month!$A13))))</f>
        <v>912</v>
      </c>
      <c r="CG13" s="105">
        <f>IF($B13="","",IF($C13="Region",SUMIFS(Raw!$H:$H,Raw!$A:$A,$B$5,Raw!$G:$G,Month!CG$7,Raw!$I:$I,Month!$A13),IF($C13="Provider",SUMIFS(Raw!$H:$H,Raw!$A:$A,$B$5,Raw!$G:$G,Month!CG$7,Raw!$C:$C,Month!$A13),SUMIFS(Raw!$H:$H,Raw!$A:$A,$B$5,Raw!$G:$G,Month!CG$7,Raw!$E:$E,Month!$A13))))</f>
        <v>879</v>
      </c>
      <c r="CH13" s="105">
        <f>IF($B13="","",IF($C13="Region",SUMIFS(Raw!$H:$H,Raw!$A:$A,$B$5,Raw!$G:$G,Month!CH$7,Raw!$I:$I,Month!$A13),IF($C13="Provider",SUMIFS(Raw!$H:$H,Raw!$A:$A,$B$5,Raw!$G:$G,Month!CH$7,Raw!$C:$C,Month!$A13),SUMIFS(Raw!$H:$H,Raw!$A:$A,$B$5,Raw!$G:$G,Month!CH$7,Raw!$E:$E,Month!$A13))))</f>
        <v>0</v>
      </c>
      <c r="CI13" s="105">
        <f>IF($B13="","",IF($C13="Region",SUMIFS(Raw!$H:$H,Raw!$A:$A,$B$5,Raw!$G:$G,Month!CI$7,Raw!$I:$I,Month!$A13),IF($C13="Provider",SUMIFS(Raw!$H:$H,Raw!$A:$A,$B$5,Raw!$G:$G,Month!CI$7,Raw!$C:$C,Month!$A13),SUMIFS(Raw!$H:$H,Raw!$A:$A,$B$5,Raw!$G:$G,Month!CI$7,Raw!$E:$E,Month!$A13))))</f>
        <v>0</v>
      </c>
      <c r="CJ13" s="105">
        <f>IF($B13="","",IF($C13="Region",SUMIFS(Raw!$H:$H,Raw!$A:$A,$B$5,Raw!$G:$G,Month!CJ$7,Raw!$I:$I,Month!$A13),IF($C13="Provider",SUMIFS(Raw!$H:$H,Raw!$A:$A,$B$5,Raw!$G:$G,Month!CJ$7,Raw!$C:$C,Month!$A13),SUMIFS(Raw!$H:$H,Raw!$A:$A,$B$5,Raw!$G:$G,Month!CJ$7,Raw!$E:$E,Month!$A13))))</f>
        <v>471</v>
      </c>
      <c r="CK13" s="105">
        <f>IF($B13="","",IF($C13="Region",SUMIFS(Raw!$H:$H,Raw!$A:$A,$B$5,Raw!$G:$G,Month!CK$7,Raw!$I:$I,Month!$A13),IF($C13="Provider",SUMIFS(Raw!$H:$H,Raw!$A:$A,$B$5,Raw!$G:$G,Month!CK$7,Raw!$C:$C,Month!$A13),SUMIFS(Raw!$H:$H,Raw!$A:$A,$B$5,Raw!$G:$G,Month!CK$7,Raw!$E:$E,Month!$A13))))</f>
        <v>203</v>
      </c>
      <c r="CL13" s="105">
        <f>IF($B13="","",IF($C13="Region",SUMIFS(Raw!$H:$H,Raw!$A:$A,$B$5,Raw!$G:$G,Month!CL$7,Raw!$I:$I,Month!$A13),IF($C13="Provider",SUMIFS(Raw!$H:$H,Raw!$A:$A,$B$5,Raw!$G:$G,Month!CL$7,Raw!$C:$C,Month!$A13),SUMIFS(Raw!$H:$H,Raw!$A:$A,$B$5,Raw!$G:$G,Month!CL$7,Raw!$E:$E,Month!$A13))))</f>
        <v>771</v>
      </c>
      <c r="CM13" s="105">
        <f>IF($B13="","",IF($C13="Region",SUMIFS(Raw!$H:$H,Raw!$A:$A,$B$5,Raw!$G:$G,Month!CM$7,Raw!$I:$I,Month!$A13),IF($C13="Provider",SUMIFS(Raw!$H:$H,Raw!$A:$A,$B$5,Raw!$G:$G,Month!CM$7,Raw!$C:$C,Month!$A13),SUMIFS(Raw!$H:$H,Raw!$A:$A,$B$5,Raw!$G:$G,Month!CM$7,Raw!$E:$E,Month!$A13))))</f>
        <v>157</v>
      </c>
    </row>
    <row r="14" spans="1:91" x14ac:dyDescent="0.25">
      <c r="A14" s="18" t="str">
        <f>IF(Refs!A6="","",Refs!A6)</f>
        <v>Y60</v>
      </c>
      <c r="B14" s="3" t="str">
        <f>IF(Refs!B6="","",Refs!B6)</f>
        <v>Midlands</v>
      </c>
      <c r="C14" s="9" t="str">
        <f>IF(Refs!D6="","",Refs!D6)</f>
        <v>Region</v>
      </c>
      <c r="D14" s="105">
        <f>IF($B14="","",IF($C14="Region",SUMIFS(Raw!$H:$H,Raw!$A:$A,$B$5,Raw!$G:$G,Month!D$7,Raw!$I:$I,Month!$A14),IF($C14="Provider",SUMIFS(Raw!$H:$H,Raw!$A:$A,$B$5,Raw!$G:$G,Month!D$7,Raw!$C:$C,Month!$A14),SUMIFS(Raw!$H:$H,Raw!$A:$A,$B$5,Raw!$G:$G,Month!D$7,Raw!$E:$E,Month!$A14))))</f>
        <v>319812</v>
      </c>
      <c r="E14" s="105">
        <f>IF($B14="","",IF($C14="Region",SUMIFS(Raw!$H:$H,Raw!$A:$A,$B$5,Raw!$G:$G,Month!E$7,Raw!$I:$I,Month!$A14),IF($C14="Provider",SUMIFS(Raw!$H:$H,Raw!$A:$A,$B$5,Raw!$G:$G,Month!E$7,Raw!$C:$C,Month!$A14),SUMIFS(Raw!$H:$H,Raw!$A:$A,$B$5,Raw!$G:$G,Month!E$7,Raw!$E:$E,Month!$A14))))</f>
        <v>319812</v>
      </c>
      <c r="F14" s="105">
        <f>IF($B14="","",IF($C14="Region",SUMIFS(Raw!$H:$H,Raw!$A:$A,$B$5,Raw!$G:$G,Month!F$7,Raw!$I:$I,Month!$A14),IF($C14="Provider",SUMIFS(Raw!$H:$H,Raw!$A:$A,$B$5,Raw!$G:$G,Month!F$7,Raw!$C:$C,Month!$A14),SUMIFS(Raw!$H:$H,Raw!$A:$A,$B$5,Raw!$G:$G,Month!F$7,Raw!$E:$E,Month!$A14))))</f>
        <v>316732</v>
      </c>
      <c r="G14" s="105">
        <f>IF($B14="","",IF($C14="Region",SUMIFS(Raw!$H:$H,Raw!$A:$A,$B$5,Raw!$G:$G,Month!G$7,Raw!$I:$I,Month!$A14),IF($C14="Provider",SUMIFS(Raw!$H:$H,Raw!$A:$A,$B$5,Raw!$G:$G,Month!G$7,Raw!$C:$C,Month!$A14),SUMIFS(Raw!$H:$H,Raw!$A:$A,$B$5,Raw!$G:$G,Month!G$7,Raw!$E:$E,Month!$A14))))</f>
        <v>298076</v>
      </c>
      <c r="H14" s="105">
        <f>IF($B14="","",IF($C14="Region",SUMIFS(Raw!$H:$H,Raw!$A:$A,$B$5,Raw!$G:$G,Month!H$7,Raw!$I:$I,Month!$A14),IF($C14="Provider",SUMIFS(Raw!$H:$H,Raw!$A:$A,$B$5,Raw!$G:$G,Month!H$7,Raw!$C:$C,Month!$A14),SUMIFS(Raw!$H:$H,Raw!$A:$A,$B$5,Raw!$G:$G,Month!H$7,Raw!$E:$E,Month!$A14))))</f>
        <v>3080</v>
      </c>
      <c r="I14" s="105">
        <f>IF($B14="","",IF($C14="Region",SUMIFS(Raw!$H:$H,Raw!$A:$A,$B$5,Raw!$G:$G,Month!I$7,Raw!$I:$I,Month!$A14),IF($C14="Provider",SUMIFS(Raw!$H:$H,Raw!$A:$A,$B$5,Raw!$G:$G,Month!I$7,Raw!$C:$C,Month!$A14),SUMIFS(Raw!$H:$H,Raw!$A:$A,$B$5,Raw!$G:$G,Month!I$7,Raw!$E:$E,Month!$A14))))</f>
        <v>5110662</v>
      </c>
      <c r="J14" s="106"/>
      <c r="K14" s="106"/>
      <c r="L14" s="105">
        <f>IF($B14="","",IF($C14="Region",SUMIFS(Raw!$H:$H,Raw!$A:$A,$B$5,Raw!$G:$G,Month!L$7,Raw!$I:$I,Month!$A14),IF($C14="Provider",SUMIFS(Raw!$H:$H,Raw!$A:$A,$B$5,Raw!$G:$G,Month!L$7,Raw!$C:$C,Month!$A14),SUMIFS(Raw!$H:$H,Raw!$A:$A,$B$5,Raw!$G:$G,Month!L$7,Raw!$E:$E,Month!$A14))))</f>
        <v>394977</v>
      </c>
      <c r="M14" s="105">
        <f>IF($B14="","",IF($C14="Region",SUMIFS(Raw!$H:$H,Raw!$A:$A,$B$5,Raw!$G:$G,Month!M$7,Raw!$I:$I,Month!$A14),IF($C14="Provider",SUMIFS(Raw!$H:$H,Raw!$A:$A,$B$5,Raw!$G:$G,Month!M$7,Raw!$C:$C,Month!$A14),SUMIFS(Raw!$H:$H,Raw!$A:$A,$B$5,Raw!$G:$G,Month!M$7,Raw!$E:$E,Month!$A14))))</f>
        <v>77575</v>
      </c>
      <c r="N14" s="105">
        <f>IF($B14="","",IF($C14="Region",SUMIFS(Raw!$H:$H,Raw!$A:$A,$B$5,Raw!$G:$G,Month!N$7,Raw!$I:$I,Month!$A14),IF($C14="Provider",SUMIFS(Raw!$H:$H,Raw!$A:$A,$B$5,Raw!$G:$G,Month!N$7,Raw!$C:$C,Month!$A14),SUMIFS(Raw!$H:$H,Raw!$A:$A,$B$5,Raw!$G:$G,Month!N$7,Raw!$E:$E,Month!$A14))))</f>
        <v>212562188</v>
      </c>
      <c r="O14" s="105">
        <f>IF($B14="","",IF($C14="Region",SUMIFS(Raw!$H:$H,Raw!$A:$A,$B$5,Raw!$G:$G,Month!O$7,Raw!$I:$I,Month!$A14),IF($C14="Provider",SUMIFS(Raw!$H:$H,Raw!$A:$A,$B$5,Raw!$G:$G,Month!O$7,Raw!$C:$C,Month!$A14),SUMIFS(Raw!$H:$H,Raw!$A:$A,$B$5,Raw!$G:$G,Month!O$7,Raw!$E:$E,Month!$A14))))</f>
        <v>297451</v>
      </c>
      <c r="P14" s="105">
        <f>IF($B14="","",IF($C14="Region",SUMIFS(Raw!$H:$H,Raw!$A:$A,$B$5,Raw!$G:$G,Month!P$7,Raw!$I:$I,Month!$A14),IF($C14="Provider",SUMIFS(Raw!$H:$H,Raw!$A:$A,$B$5,Raw!$G:$G,Month!P$7,Raw!$C:$C,Month!$A14),SUMIFS(Raw!$H:$H,Raw!$A:$A,$B$5,Raw!$G:$G,Month!P$7,Raw!$E:$E,Month!$A14))))</f>
        <v>2341</v>
      </c>
      <c r="Q14" s="105">
        <f>IF($B14="","",IF($C14="Region",SUMIFS(Raw!$H:$H,Raw!$A:$A,$B$5,Raw!$G:$G,Month!Q$7,Raw!$I:$I,Month!$A14),IF($C14="Provider",SUMIFS(Raw!$H:$H,Raw!$A:$A,$B$5,Raw!$G:$G,Month!Q$7,Raw!$C:$C,Month!$A14),SUMIFS(Raw!$H:$H,Raw!$A:$A,$B$5,Raw!$G:$G,Month!Q$7,Raw!$E:$E,Month!$A14))))</f>
        <v>200830</v>
      </c>
      <c r="R14" s="105">
        <f>IF($B14="","",IF($C14="Region",SUMIFS(Raw!$H:$H,Raw!$A:$A,$B$5,Raw!$G:$G,Month!R$7,Raw!$I:$I,Month!$A14),IF($C14="Provider",SUMIFS(Raw!$H:$H,Raw!$A:$A,$B$5,Raw!$G:$G,Month!R$7,Raw!$C:$C,Month!$A14),SUMIFS(Raw!$H:$H,Raw!$A:$A,$B$5,Raw!$G:$G,Month!R$7,Raw!$E:$E,Month!$A14))))</f>
        <v>79177</v>
      </c>
      <c r="S14" s="105">
        <f>IF($B14="","",IF($C14="Region",SUMIFS(Raw!$H:$H,Raw!$A:$A,$B$5,Raw!$G:$G,Month!S$7,Raw!$I:$I,Month!$A14),IF($C14="Provider",SUMIFS(Raw!$H:$H,Raw!$A:$A,$B$5,Raw!$G:$G,Month!S$7,Raw!$C:$C,Month!$A14),SUMIFS(Raw!$H:$H,Raw!$A:$A,$B$5,Raw!$G:$G,Month!S$7,Raw!$E:$E,Month!$A14))))</f>
        <v>14609</v>
      </c>
      <c r="T14" s="105">
        <f>IF($B14="","",IF($C14="Region",SUMIFS(Raw!$H:$H,Raw!$A:$A,$B$5,Raw!$G:$G,Month!T$7,Raw!$I:$I,Month!$A14),IF($C14="Provider",SUMIFS(Raw!$H:$H,Raw!$A:$A,$B$5,Raw!$G:$G,Month!T$7,Raw!$C:$C,Month!$A14),SUMIFS(Raw!$H:$H,Raw!$A:$A,$B$5,Raw!$G:$G,Month!T$7,Raw!$E:$E,Month!$A14))))</f>
        <v>494</v>
      </c>
      <c r="U14" s="105">
        <f>IF($B14="","",IF($C14="Region",SUMIFS(Raw!$H:$H,Raw!$A:$A,$B$5,Raw!$G:$G,Month!U$7,Raw!$I:$I,Month!$A14),IF($C14="Provider",SUMIFS(Raw!$H:$H,Raw!$A:$A,$B$5,Raw!$G:$G,Month!U$7,Raw!$C:$C,Month!$A14),SUMIFS(Raw!$H:$H,Raw!$A:$A,$B$5,Raw!$G:$G,Month!U$7,Raw!$E:$E,Month!$A14))))</f>
        <v>94280</v>
      </c>
      <c r="V14" s="105">
        <f>IF($B14="","",IF($C14="Region",SUMIFS(Raw!$H:$H,Raw!$A:$A,$B$5,Raw!$G:$G,Month!V$7,Raw!$I:$I,Month!$A14),IF($C14="Provider",SUMIFS(Raw!$H:$H,Raw!$A:$A,$B$5,Raw!$G:$G,Month!V$7,Raw!$C:$C,Month!$A14),SUMIFS(Raw!$H:$H,Raw!$A:$A,$B$5,Raw!$G:$G,Month!V$7,Raw!$E:$E,Month!$A14))))</f>
        <v>6268</v>
      </c>
      <c r="W14" s="105">
        <f>IF($B14="","",IF($C14="Region",SUMIFS(Raw!$H:$H,Raw!$A:$A,$B$5,Raw!$G:$G,Month!W$7,Raw!$I:$I,Month!$A14),IF($C14="Provider",SUMIFS(Raw!$H:$H,Raw!$A:$A,$B$5,Raw!$G:$G,Month!W$7,Raw!$C:$C,Month!$A14),SUMIFS(Raw!$H:$H,Raw!$A:$A,$B$5,Raw!$G:$G,Month!W$7,Raw!$E:$E,Month!$A14))))</f>
        <v>67114</v>
      </c>
      <c r="X14" s="105">
        <f>IF($B14="","",IF($C14="Region",SUMIFS(Raw!$H:$H,Raw!$A:$A,$B$5,Raw!$G:$G,Month!X$7,Raw!$I:$I,Month!$A14),IF($C14="Provider",SUMIFS(Raw!$H:$H,Raw!$A:$A,$B$5,Raw!$G:$G,Month!X$7,Raw!$C:$C,Month!$A14),SUMIFS(Raw!$H:$H,Raw!$A:$A,$B$5,Raw!$G:$G,Month!X$7,Raw!$E:$E,Month!$A14))))</f>
        <v>26914</v>
      </c>
      <c r="Y14" s="106"/>
      <c r="Z14" s="106"/>
      <c r="AA14" s="105">
        <f>IF($B14="","",IF($C14="Region",SUMIFS(Raw!$H:$H,Raw!$A:$A,$B$5,Raw!$G:$G,Month!AA$7,Raw!$I:$I,Month!$A14),IF($C14="Provider",SUMIFS(Raw!$H:$H,Raw!$A:$A,$B$5,Raw!$G:$G,Month!AA$7,Raw!$C:$C,Month!$A14),SUMIFS(Raw!$H:$H,Raw!$A:$A,$B$5,Raw!$G:$G,Month!AA$7,Raw!$E:$E,Month!$A14))))</f>
        <v>10466</v>
      </c>
      <c r="AB14" s="105">
        <f>IF($B14="","",IF($C14="Region",SUMIFS(Raw!$H:$H,Raw!$A:$A,$B$5,Raw!$G:$G,Month!AB$7,Raw!$I:$I,Month!$A14),IF($C14="Provider",SUMIFS(Raw!$H:$H,Raw!$A:$A,$B$5,Raw!$G:$G,Month!AB$7,Raw!$C:$C,Month!$A14),SUMIFS(Raw!$H:$H,Raw!$A:$A,$B$5,Raw!$G:$G,Month!AB$7,Raw!$E:$E,Month!$A14))))</f>
        <v>2659</v>
      </c>
      <c r="AC14" s="106"/>
      <c r="AD14" s="106"/>
      <c r="AE14" s="105">
        <f>IF($B14="","",IF($C14="Region",SUMIFS(Raw!$H:$H,Raw!$A:$A,$B$5,Raw!$G:$G,Month!AE$7,Raw!$I:$I,Month!$A14),IF($C14="Provider",SUMIFS(Raw!$H:$H,Raw!$A:$A,$B$5,Raw!$G:$G,Month!AE$7,Raw!$C:$C,Month!$A14),SUMIFS(Raw!$H:$H,Raw!$A:$A,$B$5,Raw!$G:$G,Month!AE$7,Raw!$E:$E,Month!$A14))))</f>
        <v>297451</v>
      </c>
      <c r="AF14" s="105">
        <f>IF($B14="","",IF($C14="Region",SUMIFS(Raw!$H:$H,Raw!$A:$A,$B$5,Raw!$G:$G,Month!AF$7,Raw!$I:$I,Month!$A14),IF($C14="Provider",SUMIFS(Raw!$H:$H,Raw!$A:$A,$B$5,Raw!$G:$G,Month!AF$7,Raw!$C:$C,Month!$A14),SUMIFS(Raw!$H:$H,Raw!$A:$A,$B$5,Raw!$G:$G,Month!AF$7,Raw!$E:$E,Month!$A14))))</f>
        <v>35286</v>
      </c>
      <c r="AG14" s="105">
        <f>IF($B14="","",IF($C14="Region",SUMIFS(Raw!$H:$H,Raw!$A:$A,$B$5,Raw!$G:$G,Month!AG$7,Raw!$I:$I,Month!$A14),IF($C14="Provider",SUMIFS(Raw!$H:$H,Raw!$A:$A,$B$5,Raw!$G:$G,Month!AG$7,Raw!$C:$C,Month!$A14),SUMIFS(Raw!$H:$H,Raw!$A:$A,$B$5,Raw!$G:$G,Month!AG$7,Raw!$E:$E,Month!$A14))))</f>
        <v>37396</v>
      </c>
      <c r="AH14" s="105">
        <f>IF($B14="","",IF($C14="Region",SUMIFS(Raw!$H:$H,Raw!$A:$A,$B$5,Raw!$G:$G,Month!AH$7,Raw!$I:$I,Month!$A14),IF($C14="Provider",SUMIFS(Raw!$H:$H,Raw!$A:$A,$B$5,Raw!$G:$G,Month!AH$7,Raw!$C:$C,Month!$A14),SUMIFS(Raw!$H:$H,Raw!$A:$A,$B$5,Raw!$G:$G,Month!AH$7,Raw!$E:$E,Month!$A14))))</f>
        <v>25302</v>
      </c>
      <c r="AI14" s="105">
        <f>IF($B14="","",IF($C14="Region",SUMIFS(Raw!$H:$H,Raw!$A:$A,$B$5,Raw!$G:$G,Month!AI$7,Raw!$I:$I,Month!$A14),IF($C14="Provider",SUMIFS(Raw!$H:$H,Raw!$A:$A,$B$5,Raw!$G:$G,Month!AI$7,Raw!$C:$C,Month!$A14),SUMIFS(Raw!$H:$H,Raw!$A:$A,$B$5,Raw!$G:$G,Month!AI$7,Raw!$E:$E,Month!$A14))))</f>
        <v>96</v>
      </c>
      <c r="AJ14" s="105">
        <f>IF($B14="","",IF($C14="Region",SUMIFS(Raw!$H:$H,Raw!$A:$A,$B$5,Raw!$G:$G,Month!AJ$7,Raw!$I:$I,Month!$A14),IF($C14="Provider",SUMIFS(Raw!$H:$H,Raw!$A:$A,$B$5,Raw!$G:$G,Month!AJ$7,Raw!$C:$C,Month!$A14),SUMIFS(Raw!$H:$H,Raw!$A:$A,$B$5,Raw!$G:$G,Month!AJ$7,Raw!$E:$E,Month!$A14))))</f>
        <v>17933</v>
      </c>
      <c r="AK14" s="105">
        <f>IF($B14="","",IF($C14="Region",SUMIFS(Raw!$H:$H,Raw!$A:$A,$B$5,Raw!$G:$G,Month!AK$7,Raw!$I:$I,Month!$A14),IF($C14="Provider",SUMIFS(Raw!$H:$H,Raw!$A:$A,$B$5,Raw!$G:$G,Month!AK$7,Raw!$C:$C,Month!$A14),SUMIFS(Raw!$H:$H,Raw!$A:$A,$B$5,Raw!$G:$G,Month!AK$7,Raw!$E:$E,Month!$A14))))</f>
        <v>1140</v>
      </c>
      <c r="AL14" s="105">
        <f>IF($B14="","",IF($C14="Region",SUMIFS(Raw!$H:$H,Raw!$A:$A,$B$5,Raw!$G:$G,Month!AL$7,Raw!$I:$I,Month!$A14),IF($C14="Provider",SUMIFS(Raw!$H:$H,Raw!$A:$A,$B$5,Raw!$G:$G,Month!AL$7,Raw!$C:$C,Month!$A14),SUMIFS(Raw!$H:$H,Raw!$A:$A,$B$5,Raw!$G:$G,Month!AL$7,Raw!$E:$E,Month!$A14))))</f>
        <v>12418</v>
      </c>
      <c r="AM14" s="105">
        <f>IF($B14="","",IF($C14="Region",SUMIFS(Raw!$H:$H,Raw!$A:$A,$B$5,Raw!$G:$G,Month!AM$7,Raw!$I:$I,Month!$A14),IF($C14="Provider",SUMIFS(Raw!$H:$H,Raw!$A:$A,$B$5,Raw!$G:$G,Month!AM$7,Raw!$C:$C,Month!$A14),SUMIFS(Raw!$H:$H,Raw!$A:$A,$B$5,Raw!$G:$G,Month!AM$7,Raw!$E:$E,Month!$A14))))</f>
        <v>1931</v>
      </c>
      <c r="AN14" s="105">
        <f>IF($B14="","",IF($C14="Region",SUMIFS(Raw!$H:$H,Raw!$A:$A,$B$5,Raw!$G:$G,Month!AN$7,Raw!$I:$I,Month!$A14),IF($C14="Provider",SUMIFS(Raw!$H:$H,Raw!$A:$A,$B$5,Raw!$G:$G,Month!AN$7,Raw!$C:$C,Month!$A14),SUMIFS(Raw!$H:$H,Raw!$A:$A,$B$5,Raw!$G:$G,Month!AN$7,Raw!$E:$E,Month!$A14))))</f>
        <v>13259</v>
      </c>
      <c r="AO14" s="105">
        <f>IF($B14="","",IF($C14="Region",SUMIFS(Raw!$H:$H,Raw!$A:$A,$B$5,Raw!$G:$G,Month!AO$7,Raw!$I:$I,Month!$A14),IF($C14="Provider",SUMIFS(Raw!$H:$H,Raw!$A:$A,$B$5,Raw!$G:$G,Month!AO$7,Raw!$C:$C,Month!$A14),SUMIFS(Raw!$H:$H,Raw!$A:$A,$B$5,Raw!$G:$G,Month!AO$7,Raw!$E:$E,Month!$A14))))</f>
        <v>7759</v>
      </c>
      <c r="AP14" s="105">
        <f>IF($B14="","",IF($C14="Region",SUMIFS(Raw!$H:$H,Raw!$A:$A,$B$5,Raw!$G:$G,Month!AP$7,Raw!$I:$I,Month!$A14),IF($C14="Provider",SUMIFS(Raw!$H:$H,Raw!$A:$A,$B$5,Raw!$G:$G,Month!AP$7,Raw!$C:$C,Month!$A14),SUMIFS(Raw!$H:$H,Raw!$A:$A,$B$5,Raw!$G:$G,Month!AP$7,Raw!$E:$E,Month!$A14))))</f>
        <v>32187</v>
      </c>
      <c r="AQ14" s="105">
        <f>IF($B14="","",IF($C14="Region",SUMIFS(Raw!$H:$H,Raw!$A:$A,$B$5,Raw!$G:$G,Month!AQ$7,Raw!$I:$I,Month!$A14),IF($C14="Provider",SUMIFS(Raw!$H:$H,Raw!$A:$A,$B$5,Raw!$G:$G,Month!AQ$7,Raw!$C:$C,Month!$A14),SUMIFS(Raw!$H:$H,Raw!$A:$A,$B$5,Raw!$G:$G,Month!AQ$7,Raw!$E:$E,Month!$A14))))</f>
        <v>26855</v>
      </c>
      <c r="AR14" s="105">
        <f>IF($B14="","",IF($C14="Region",SUMIFS(Raw!$H:$H,Raw!$A:$A,$B$5,Raw!$G:$G,Month!AR$7,Raw!$I:$I,Month!$A14),IF($C14="Provider",SUMIFS(Raw!$H:$H,Raw!$A:$A,$B$5,Raw!$G:$G,Month!AR$7,Raw!$C:$C,Month!$A14),SUMIFS(Raw!$H:$H,Raw!$A:$A,$B$5,Raw!$G:$G,Month!AR$7,Raw!$E:$E,Month!$A14))))</f>
        <v>25104</v>
      </c>
      <c r="AS14" s="105">
        <f>IF($B14="","",IF($C14="Region",SUMIFS(Raw!$H:$H,Raw!$A:$A,$B$5,Raw!$G:$G,Month!AS$7,Raw!$I:$I,Month!$A14),IF($C14="Provider",SUMIFS(Raw!$H:$H,Raw!$A:$A,$B$5,Raw!$G:$G,Month!AS$7,Raw!$C:$C,Month!$A14),SUMIFS(Raw!$H:$H,Raw!$A:$A,$B$5,Raw!$G:$G,Month!AS$7,Raw!$E:$E,Month!$A14))))</f>
        <v>17688</v>
      </c>
      <c r="AT14" s="105">
        <f>IF($B14="","",IF($C14="Region",SUMIFS(Raw!$H:$H,Raw!$A:$A,$B$5,Raw!$G:$G,Month!AT$7,Raw!$I:$I,Month!$A14),IF($C14="Provider",SUMIFS(Raw!$H:$H,Raw!$A:$A,$B$5,Raw!$G:$G,Month!AT$7,Raw!$C:$C,Month!$A14),SUMIFS(Raw!$H:$H,Raw!$A:$A,$B$5,Raw!$G:$G,Month!AT$7,Raw!$E:$E,Month!$A14))))</f>
        <v>7255</v>
      </c>
      <c r="AU14" s="105">
        <f>IF($B14="","",IF($C14="Region",SUMIFS(Raw!$H:$H,Raw!$A:$A,$B$5,Raw!$G:$G,Month!AU$7,Raw!$I:$I,Month!$A14),IF($C14="Provider",SUMIFS(Raw!$H:$H,Raw!$A:$A,$B$5,Raw!$G:$G,Month!AU$7,Raw!$C:$C,Month!$A14),SUMIFS(Raw!$H:$H,Raw!$A:$A,$B$5,Raw!$G:$G,Month!AU$7,Raw!$E:$E,Month!$A14))))</f>
        <v>2190</v>
      </c>
      <c r="AV14" s="105">
        <f>IF($B14="","",IF($C14="Region",SUMIFS(Raw!$H:$H,Raw!$A:$A,$B$5,Raw!$G:$G,Month!AV$7,Raw!$I:$I,Month!$A14),IF($C14="Provider",SUMIFS(Raw!$H:$H,Raw!$A:$A,$B$5,Raw!$G:$G,Month!AV$7,Raw!$C:$C,Month!$A14),SUMIFS(Raw!$H:$H,Raw!$A:$A,$B$5,Raw!$G:$G,Month!AV$7,Raw!$E:$E,Month!$A14))))</f>
        <v>16502</v>
      </c>
      <c r="AW14" s="105">
        <f>IF($B14="","",IF($C14="Region",SUMIFS(Raw!$H:$H,Raw!$A:$A,$B$5,Raw!$G:$G,Month!AW$7,Raw!$I:$I,Month!$A14),IF($C14="Provider",SUMIFS(Raw!$H:$H,Raw!$A:$A,$B$5,Raw!$G:$G,Month!AW$7,Raw!$C:$C,Month!$A14),SUMIFS(Raw!$H:$H,Raw!$A:$A,$B$5,Raw!$G:$G,Month!AW$7,Raw!$E:$E,Month!$A14))))</f>
        <v>26749138</v>
      </c>
      <c r="AX14" s="105">
        <f>IF($B14="","",IF($C14="Region",SUMIFS(Raw!$H:$H,Raw!$A:$A,$B$5,Raw!$G:$G,Month!AX$7,Raw!$I:$I,Month!$A14),IF($C14="Provider",SUMIFS(Raw!$H:$H,Raw!$A:$A,$B$5,Raw!$G:$G,Month!AX$7,Raw!$C:$C,Month!$A14),SUMIFS(Raw!$H:$H,Raw!$A:$A,$B$5,Raw!$G:$G,Month!AX$7,Raw!$E:$E,Month!$A14))))</f>
        <v>28870</v>
      </c>
      <c r="AY14" s="105">
        <f>IF($B14="","",IF($C14="Region",SUMIFS(Raw!$H:$H,Raw!$A:$A,$B$5,Raw!$G:$G,Month!AY$7,Raw!$I:$I,Month!$A14),IF($C14="Provider",SUMIFS(Raw!$H:$H,Raw!$A:$A,$B$5,Raw!$G:$G,Month!AY$7,Raw!$C:$C,Month!$A14),SUMIFS(Raw!$H:$H,Raw!$A:$A,$B$5,Raw!$G:$G,Month!AY$7,Raw!$E:$E,Month!$A14))))</f>
        <v>12530</v>
      </c>
      <c r="AZ14" s="105">
        <f>IF($B14="","",IF($C14="Region",SUMIFS(Raw!$H:$H,Raw!$A:$A,$B$5,Raw!$G:$G,Month!AZ$7,Raw!$I:$I,Month!$A14),IF($C14="Provider",SUMIFS(Raw!$H:$H,Raw!$A:$A,$B$5,Raw!$G:$G,Month!AZ$7,Raw!$C:$C,Month!$A14),SUMIFS(Raw!$H:$H,Raw!$A:$A,$B$5,Raw!$G:$G,Month!AZ$7,Raw!$E:$E,Month!$A14))))</f>
        <v>1595</v>
      </c>
      <c r="BA14" s="105">
        <f>IF($B14="","",IF($C14="Region",SUMIFS(Raw!$H:$H,Raw!$A:$A,$B$5,Raw!$G:$G,Month!BA$7,Raw!$I:$I,Month!$A14),IF($C14="Provider",SUMIFS(Raw!$H:$H,Raw!$A:$A,$B$5,Raw!$G:$G,Month!BA$7,Raw!$C:$C,Month!$A14),SUMIFS(Raw!$H:$H,Raw!$A:$A,$B$5,Raw!$G:$G,Month!BA$7,Raw!$E:$E,Month!$A14))))</f>
        <v>6253</v>
      </c>
      <c r="BB14" s="105">
        <f>IF($B14="","",IF($C14="Region",SUMIFS(Raw!$H:$H,Raw!$A:$A,$B$5,Raw!$G:$G,Month!BB$7,Raw!$I:$I,Month!$A14),IF($C14="Provider",SUMIFS(Raw!$H:$H,Raw!$A:$A,$B$5,Raw!$G:$G,Month!BB$7,Raw!$C:$C,Month!$A14),SUMIFS(Raw!$H:$H,Raw!$A:$A,$B$5,Raw!$G:$G,Month!BB$7,Raw!$E:$E,Month!$A14))))</f>
        <v>12278257</v>
      </c>
      <c r="BC14" s="105">
        <f>IF($B14="","",IF($C14="Region",SUMIFS(Raw!$H:$H,Raw!$A:$A,$B$5,Raw!$G:$G,Month!BC$7,Raw!$I:$I,Month!$A14),IF($C14="Provider",SUMIFS(Raw!$H:$H,Raw!$A:$A,$B$5,Raw!$G:$G,Month!BC$7,Raw!$C:$C,Month!$A14),SUMIFS(Raw!$H:$H,Raw!$A:$A,$B$5,Raw!$G:$G,Month!BC$7,Raw!$E:$E,Month!$A14))))</f>
        <v>10905</v>
      </c>
      <c r="BD14" s="105">
        <f>IF($B14="","",IF($C14="Region",SUMIFS(Raw!$H:$H,Raw!$A:$A,$B$5,Raw!$G:$G,Month!BD$7,Raw!$I:$I,Month!$A14),IF($C14="Provider",SUMIFS(Raw!$H:$H,Raw!$A:$A,$B$5,Raw!$G:$G,Month!BD$7,Raw!$C:$C,Month!$A14),SUMIFS(Raw!$H:$H,Raw!$A:$A,$B$5,Raw!$G:$G,Month!BD$7,Raw!$E:$E,Month!$A14))))</f>
        <v>142548</v>
      </c>
      <c r="BE14" s="105">
        <f>IF($B14="","",IF($C14="Region",SUMIFS(Raw!$H:$H,Raw!$A:$A,$B$5,Raw!$G:$G,Month!BE$7,Raw!$I:$I,Month!$A14),IF($C14="Provider",SUMIFS(Raw!$H:$H,Raw!$A:$A,$B$5,Raw!$G:$G,Month!BE$7,Raw!$C:$C,Month!$A14),SUMIFS(Raw!$H:$H,Raw!$A:$A,$B$5,Raw!$G:$G,Month!BE$7,Raw!$E:$E,Month!$A14))))</f>
        <v>3257</v>
      </c>
      <c r="BF14" s="105">
        <f>IF($B14="","",IF($C14="Region",SUMIFS(Raw!$H:$H,Raw!$A:$A,$B$5,Raw!$G:$G,Month!BF$7,Raw!$I:$I,Month!$A14),IF($C14="Provider",SUMIFS(Raw!$H:$H,Raw!$A:$A,$B$5,Raw!$G:$G,Month!BF$7,Raw!$C:$C,Month!$A14),SUMIFS(Raw!$H:$H,Raw!$A:$A,$B$5,Raw!$G:$G,Month!BF$7,Raw!$E:$E,Month!$A14))))</f>
        <v>224578</v>
      </c>
      <c r="BG14" s="105">
        <f>IF($B14="","",IF($C14="Region",SUMIFS(Raw!$H:$H,Raw!$A:$A,$B$5,Raw!$G:$G,Month!BG$7,Raw!$I:$I,Month!$A14),IF($C14="Provider",SUMIFS(Raw!$H:$H,Raw!$A:$A,$B$5,Raw!$G:$G,Month!BG$7,Raw!$C:$C,Month!$A14),SUMIFS(Raw!$H:$H,Raw!$A:$A,$B$5,Raw!$G:$G,Month!BG$7,Raw!$E:$E,Month!$A14))))</f>
        <v>453</v>
      </c>
      <c r="BH14" s="105">
        <f>IF($B14="","",IF($C14="Region",SUMIFS(Raw!$H:$H,Raw!$A:$A,$B$5,Raw!$G:$G,Month!BH$7,Raw!$I:$I,Month!$A14),IF($C14="Provider",SUMIFS(Raw!$H:$H,Raw!$A:$A,$B$5,Raw!$G:$G,Month!BH$7,Raw!$C:$C,Month!$A14),SUMIFS(Raw!$H:$H,Raw!$A:$A,$B$5,Raw!$G:$G,Month!BH$7,Raw!$E:$E,Month!$A14))))</f>
        <v>147487</v>
      </c>
      <c r="BI14" s="105">
        <f>IF($B14="","",IF($C14="Region",SUMIFS(Raw!$H:$H,Raw!$A:$A,$B$5,Raw!$G:$G,Month!BI$7,Raw!$I:$I,Month!$A14),IF($C14="Provider",SUMIFS(Raw!$H:$H,Raw!$A:$A,$B$5,Raw!$G:$G,Month!BI$7,Raw!$C:$C,Month!$A14),SUMIFS(Raw!$H:$H,Raw!$A:$A,$B$5,Raw!$G:$G,Month!BI$7,Raw!$E:$E,Month!$A14))))</f>
        <v>41665</v>
      </c>
      <c r="BJ14" s="105">
        <f>IF($B14="","",IF($C14="Region",SUMIFS(Raw!$H:$H,Raw!$A:$A,$B$5,Raw!$G:$G,Month!BJ$7,Raw!$I:$I,Month!$A14),IF($C14="Provider",SUMIFS(Raw!$H:$H,Raw!$A:$A,$B$5,Raw!$G:$G,Month!BJ$7,Raw!$C:$C,Month!$A14),SUMIFS(Raw!$H:$H,Raw!$A:$A,$B$5,Raw!$G:$G,Month!BJ$7,Raw!$E:$E,Month!$A14))))</f>
        <v>45714</v>
      </c>
      <c r="BK14" s="105">
        <f>IF($B14="","",IF($C14="Region",SUMIFS(Raw!$H:$H,Raw!$A:$A,$B$5,Raw!$G:$G,Month!BK$7,Raw!$I:$I,Month!$A14),IF($C14="Provider",SUMIFS(Raw!$H:$H,Raw!$A:$A,$B$5,Raw!$G:$G,Month!BK$7,Raw!$C:$C,Month!$A14),SUMIFS(Raw!$H:$H,Raw!$A:$A,$B$5,Raw!$G:$G,Month!BK$7,Raw!$E:$E,Month!$A14))))</f>
        <v>21664</v>
      </c>
      <c r="BL14" s="105">
        <f>IF($B14="","",IF($C14="Region",SUMIFS(Raw!$H:$H,Raw!$A:$A,$B$5,Raw!$G:$G,Month!BL$7,Raw!$I:$I,Month!$A14),IF($C14="Provider",SUMIFS(Raw!$H:$H,Raw!$A:$A,$B$5,Raw!$G:$G,Month!BL$7,Raw!$C:$C,Month!$A14),SUMIFS(Raw!$H:$H,Raw!$A:$A,$B$5,Raw!$G:$G,Month!BL$7,Raw!$E:$E,Month!$A14))))</f>
        <v>76030</v>
      </c>
      <c r="BM14" s="105">
        <f>IF($B14="","",IF($C14="Region",SUMIFS(Raw!$H:$H,Raw!$A:$A,$B$5,Raw!$G:$G,Month!BM$7,Raw!$I:$I,Month!$A14),IF($C14="Provider",SUMIFS(Raw!$H:$H,Raw!$A:$A,$B$5,Raw!$G:$G,Month!BM$7,Raw!$C:$C,Month!$A14),SUMIFS(Raw!$H:$H,Raw!$A:$A,$B$5,Raw!$G:$G,Month!BM$7,Raw!$E:$E,Month!$A14))))</f>
        <v>7688</v>
      </c>
      <c r="BN14" s="105">
        <f>IF($B14="","",IF($C14="Region",SUMIFS(Raw!$H:$H,Raw!$A:$A,$B$5,Raw!$G:$G,Month!BN$7,Raw!$I:$I,Month!$A14),IF($C14="Provider",SUMIFS(Raw!$H:$H,Raw!$A:$A,$B$5,Raw!$G:$G,Month!BN$7,Raw!$C:$C,Month!$A14),SUMIFS(Raw!$H:$H,Raw!$A:$A,$B$5,Raw!$G:$G,Month!BN$7,Raw!$E:$E,Month!$A14))))</f>
        <v>23251</v>
      </c>
      <c r="BO14" s="105">
        <f>IF($B14="","",IF($C14="Region",SUMIFS(Raw!$H:$H,Raw!$A:$A,$B$5,Raw!$G:$G,Month!BO$7,Raw!$I:$I,Month!$A14),IF($C14="Provider",SUMIFS(Raw!$H:$H,Raw!$A:$A,$B$5,Raw!$G:$G,Month!BO$7,Raw!$C:$C,Month!$A14),SUMIFS(Raw!$H:$H,Raw!$A:$A,$B$5,Raw!$G:$G,Month!BO$7,Raw!$E:$E,Month!$A14))))</f>
        <v>8053</v>
      </c>
      <c r="BP14" s="105">
        <f>IF($B14="","",IF($C14="Region",SUMIFS(Raw!$H:$H,Raw!$A:$A,$B$5,Raw!$G:$G,Month!BP$7,Raw!$I:$I,Month!$A14),IF($C14="Provider",SUMIFS(Raw!$H:$H,Raw!$A:$A,$B$5,Raw!$G:$G,Month!BP$7,Raw!$C:$C,Month!$A14),SUMIFS(Raw!$H:$H,Raw!$A:$A,$B$5,Raw!$G:$G,Month!BP$7,Raw!$E:$E,Month!$A14))))</f>
        <v>26481</v>
      </c>
      <c r="BQ14" s="105">
        <f>IF($B14="","",IF($C14="Region",SUMIFS(Raw!$H:$H,Raw!$A:$A,$B$5,Raw!$G:$G,Month!BQ$7,Raw!$I:$I,Month!$A14),IF($C14="Provider",SUMIFS(Raw!$H:$H,Raw!$A:$A,$B$5,Raw!$G:$G,Month!BQ$7,Raw!$C:$C,Month!$A14),SUMIFS(Raw!$H:$H,Raw!$A:$A,$B$5,Raw!$G:$G,Month!BQ$7,Raw!$E:$E,Month!$A14))))</f>
        <v>1755</v>
      </c>
      <c r="BR14" s="105">
        <f>IF($B14="","",IF($C14="Region",SUMIFS(Raw!$H:$H,Raw!$A:$A,$B$5,Raw!$G:$G,Month!BR$7,Raw!$I:$I,Month!$A14),IF($C14="Provider",SUMIFS(Raw!$H:$H,Raw!$A:$A,$B$5,Raw!$G:$G,Month!BR$7,Raw!$C:$C,Month!$A14),SUMIFS(Raw!$H:$H,Raw!$A:$A,$B$5,Raw!$G:$G,Month!BR$7,Raw!$E:$E,Month!$A14))))</f>
        <v>341</v>
      </c>
      <c r="BS14" s="105">
        <f>IF($B14="","",IF($C14="Region",SUMIFS(Raw!$H:$H,Raw!$A:$A,$B$5,Raw!$G:$G,Month!BS$7,Raw!$I:$I,Month!$A14),IF($C14="Provider",SUMIFS(Raw!$H:$H,Raw!$A:$A,$B$5,Raw!$G:$G,Month!BS$7,Raw!$C:$C,Month!$A14),SUMIFS(Raw!$H:$H,Raw!$A:$A,$B$5,Raw!$G:$G,Month!BS$7,Raw!$E:$E,Month!$A14))))</f>
        <v>0</v>
      </c>
      <c r="BT14" s="105">
        <f>IF($B14="","",IF($C14="Region",SUMIFS(Raw!$H:$H,Raw!$A:$A,$B$5,Raw!$G:$G,Month!BT$7,Raw!$I:$I,Month!$A14),IF($C14="Provider",SUMIFS(Raw!$H:$H,Raw!$A:$A,$B$5,Raw!$G:$G,Month!BT$7,Raw!$C:$C,Month!$A14),SUMIFS(Raw!$H:$H,Raw!$A:$A,$B$5,Raw!$G:$G,Month!BT$7,Raw!$E:$E,Month!$A14))))</f>
        <v>0</v>
      </c>
      <c r="BU14" s="105">
        <f>IF($B14="","",IF($C14="Region",SUMIFS(Raw!$H:$H,Raw!$A:$A,$B$5,Raw!$G:$G,Month!BU$7,Raw!$I:$I,Month!$A14),IF($C14="Provider",SUMIFS(Raw!$H:$H,Raw!$A:$A,$B$5,Raw!$G:$G,Month!BU$7,Raw!$C:$C,Month!$A14),SUMIFS(Raw!$H:$H,Raw!$A:$A,$B$5,Raw!$G:$G,Month!BU$7,Raw!$E:$E,Month!$A14))))</f>
        <v>0</v>
      </c>
      <c r="BV14" s="105">
        <f>IF($B14="","",IF($C14="Region",SUMIFS(Raw!$H:$H,Raw!$A:$A,$B$5,Raw!$G:$G,Month!BV$7,Raw!$I:$I,Month!$A14),IF($C14="Provider",SUMIFS(Raw!$H:$H,Raw!$A:$A,$B$5,Raw!$G:$G,Month!BV$7,Raw!$C:$C,Month!$A14),SUMIFS(Raw!$H:$H,Raw!$A:$A,$B$5,Raw!$G:$G,Month!BV$7,Raw!$E:$E,Month!$A14))))</f>
        <v>2505</v>
      </c>
      <c r="BW14" s="105">
        <f>IF($B14="","",IF($C14="Region",SUMIFS(Raw!$H:$H,Raw!$A:$A,$B$5,Raw!$G:$G,Month!BW$7,Raw!$I:$I,Month!$A14),IF($C14="Provider",SUMIFS(Raw!$H:$H,Raw!$A:$A,$B$5,Raw!$G:$G,Month!BW$7,Raw!$C:$C,Month!$A14),SUMIFS(Raw!$H:$H,Raw!$A:$A,$B$5,Raw!$G:$G,Month!BW$7,Raw!$E:$E,Month!$A14))))</f>
        <v>93</v>
      </c>
      <c r="BX14" s="105">
        <f>IF($B14="","",IF($C14="Region",SUMIFS(Raw!$H:$H,Raw!$A:$A,$B$5,Raw!$G:$G,Month!BX$7,Raw!$I:$I,Month!$A14),IF($C14="Provider",SUMIFS(Raw!$H:$H,Raw!$A:$A,$B$5,Raw!$G:$G,Month!BX$7,Raw!$C:$C,Month!$A14),SUMIFS(Raw!$H:$H,Raw!$A:$A,$B$5,Raw!$G:$G,Month!BX$7,Raw!$E:$E,Month!$A14))))</f>
        <v>0</v>
      </c>
      <c r="BY14" s="105">
        <f>IF($B14="","",IF($C14="Region",SUMIFS(Raw!$H:$H,Raw!$A:$A,$B$5,Raw!$G:$G,Month!BY$7,Raw!$I:$I,Month!$A14),IF($C14="Provider",SUMIFS(Raw!$H:$H,Raw!$A:$A,$B$5,Raw!$G:$G,Month!BY$7,Raw!$C:$C,Month!$A14),SUMIFS(Raw!$H:$H,Raw!$A:$A,$B$5,Raw!$G:$G,Month!BY$7,Raw!$E:$E,Month!$A14))))</f>
        <v>0</v>
      </c>
      <c r="BZ14" s="105">
        <f>IF($B14="","",IF($C14="Region",SUMIFS(Raw!$H:$H,Raw!$A:$A,$B$5,Raw!$G:$G,Month!BZ$7,Raw!$I:$I,Month!$A14),IF($C14="Provider",SUMIFS(Raw!$H:$H,Raw!$A:$A,$B$5,Raw!$G:$G,Month!BZ$7,Raw!$C:$C,Month!$A14),SUMIFS(Raw!$H:$H,Raw!$A:$A,$B$5,Raw!$G:$G,Month!BZ$7,Raw!$E:$E,Month!$A14))))</f>
        <v>0</v>
      </c>
      <c r="CA14" s="105">
        <f>IF($B14="","",IF($C14="Region",SUMIFS(Raw!$H:$H,Raw!$A:$A,$B$5,Raw!$G:$G,Month!CA$7,Raw!$I:$I,Month!$A14),IF($C14="Provider",SUMIFS(Raw!$H:$H,Raw!$A:$A,$B$5,Raw!$G:$G,Month!CA$7,Raw!$C:$C,Month!$A14),SUMIFS(Raw!$H:$H,Raw!$A:$A,$B$5,Raw!$G:$G,Month!CA$7,Raw!$E:$E,Month!$A14))))</f>
        <v>0</v>
      </c>
      <c r="CB14" s="105">
        <f>IF($B14="","",IF($C14="Region",SUMIFS(Raw!$H:$H,Raw!$A:$A,$B$5,Raw!$G:$G,Month!CB$7,Raw!$I:$I,Month!$A14),IF($C14="Provider",SUMIFS(Raw!$H:$H,Raw!$A:$A,$B$5,Raw!$G:$G,Month!CB$7,Raw!$C:$C,Month!$A14),SUMIFS(Raw!$H:$H,Raw!$A:$A,$B$5,Raw!$G:$G,Month!CB$7,Raw!$E:$E,Month!$A14))))</f>
        <v>3299</v>
      </c>
      <c r="CC14" s="105">
        <f>IF($B14="","",IF($C14="Region",SUMIFS(Raw!$H:$H,Raw!$A:$A,$B$5,Raw!$G:$G,Month!CC$7,Raw!$I:$I,Month!$A14),IF($C14="Provider",SUMIFS(Raw!$H:$H,Raw!$A:$A,$B$5,Raw!$G:$G,Month!CC$7,Raw!$C:$C,Month!$A14),SUMIFS(Raw!$H:$H,Raw!$A:$A,$B$5,Raw!$G:$G,Month!CC$7,Raw!$E:$E,Month!$A14))))</f>
        <v>3123</v>
      </c>
      <c r="CD14" s="105">
        <f>IF($B14="","",IF($C14="Region",SUMIFS(Raw!$H:$H,Raw!$A:$A,$B$5,Raw!$G:$G,Month!CD$7,Raw!$I:$I,Month!$A14),IF($C14="Provider",SUMIFS(Raw!$H:$H,Raw!$A:$A,$B$5,Raw!$G:$G,Month!CD$7,Raw!$C:$C,Month!$A14),SUMIFS(Raw!$H:$H,Raw!$A:$A,$B$5,Raw!$G:$G,Month!CD$7,Raw!$E:$E,Month!$A14))))</f>
        <v>30</v>
      </c>
      <c r="CE14" s="105">
        <f>IF($B14="","",IF($C14="Region",SUMIFS(Raw!$H:$H,Raw!$A:$A,$B$5,Raw!$G:$G,Month!CE$7,Raw!$I:$I,Month!$A14),IF($C14="Provider",SUMIFS(Raw!$H:$H,Raw!$A:$A,$B$5,Raw!$G:$G,Month!CE$7,Raw!$C:$C,Month!$A14),SUMIFS(Raw!$H:$H,Raw!$A:$A,$B$5,Raw!$G:$G,Month!CE$7,Raw!$E:$E,Month!$A14))))</f>
        <v>14</v>
      </c>
      <c r="CF14" s="105">
        <f>IF($B14="","",IF($C14="Region",SUMIFS(Raw!$H:$H,Raw!$A:$A,$B$5,Raw!$G:$G,Month!CF$7,Raw!$I:$I,Month!$A14),IF($C14="Provider",SUMIFS(Raw!$H:$H,Raw!$A:$A,$B$5,Raw!$G:$G,Month!CF$7,Raw!$C:$C,Month!$A14),SUMIFS(Raw!$H:$H,Raw!$A:$A,$B$5,Raw!$G:$G,Month!CF$7,Raw!$E:$E,Month!$A14))))</f>
        <v>0</v>
      </c>
      <c r="CG14" s="105">
        <f>IF($B14="","",IF($C14="Region",SUMIFS(Raw!$H:$H,Raw!$A:$A,$B$5,Raw!$G:$G,Month!CG$7,Raw!$I:$I,Month!$A14),IF($C14="Provider",SUMIFS(Raw!$H:$H,Raw!$A:$A,$B$5,Raw!$G:$G,Month!CG$7,Raw!$C:$C,Month!$A14),SUMIFS(Raw!$H:$H,Raw!$A:$A,$B$5,Raw!$G:$G,Month!CG$7,Raw!$E:$E,Month!$A14))))</f>
        <v>0</v>
      </c>
      <c r="CH14" s="105">
        <f>IF($B14="","",IF($C14="Region",SUMIFS(Raw!$H:$H,Raw!$A:$A,$B$5,Raw!$G:$G,Month!CH$7,Raw!$I:$I,Month!$A14),IF($C14="Provider",SUMIFS(Raw!$H:$H,Raw!$A:$A,$B$5,Raw!$G:$G,Month!CH$7,Raw!$C:$C,Month!$A14),SUMIFS(Raw!$H:$H,Raw!$A:$A,$B$5,Raw!$G:$G,Month!CH$7,Raw!$E:$E,Month!$A14))))</f>
        <v>1805</v>
      </c>
      <c r="CI14" s="105">
        <f>IF($B14="","",IF($C14="Region",SUMIFS(Raw!$H:$H,Raw!$A:$A,$B$5,Raw!$G:$G,Month!CI$7,Raw!$I:$I,Month!$A14),IF($C14="Provider",SUMIFS(Raw!$H:$H,Raw!$A:$A,$B$5,Raw!$G:$G,Month!CI$7,Raw!$C:$C,Month!$A14),SUMIFS(Raw!$H:$H,Raw!$A:$A,$B$5,Raw!$G:$G,Month!CI$7,Raw!$E:$E,Month!$A14))))</f>
        <v>1805</v>
      </c>
      <c r="CJ14" s="105">
        <f>IF($B14="","",IF($C14="Region",SUMIFS(Raw!$H:$H,Raw!$A:$A,$B$5,Raw!$G:$G,Month!CJ$7,Raw!$I:$I,Month!$A14),IF($C14="Provider",SUMIFS(Raw!$H:$H,Raw!$A:$A,$B$5,Raw!$G:$G,Month!CJ$7,Raw!$C:$C,Month!$A14),SUMIFS(Raw!$H:$H,Raw!$A:$A,$B$5,Raw!$G:$G,Month!CJ$7,Raw!$E:$E,Month!$A14))))</f>
        <v>0</v>
      </c>
      <c r="CK14" s="105">
        <f>IF($B14="","",IF($C14="Region",SUMIFS(Raw!$H:$H,Raw!$A:$A,$B$5,Raw!$G:$G,Month!CK$7,Raw!$I:$I,Month!$A14),IF($C14="Provider",SUMIFS(Raw!$H:$H,Raw!$A:$A,$B$5,Raw!$G:$G,Month!CK$7,Raw!$C:$C,Month!$A14),SUMIFS(Raw!$H:$H,Raw!$A:$A,$B$5,Raw!$G:$G,Month!CK$7,Raw!$E:$E,Month!$A14))))</f>
        <v>0</v>
      </c>
      <c r="CL14" s="105">
        <f>IF($B14="","",IF($C14="Region",SUMIFS(Raw!$H:$H,Raw!$A:$A,$B$5,Raw!$G:$G,Month!CL$7,Raw!$I:$I,Month!$A14),IF($C14="Provider",SUMIFS(Raw!$H:$H,Raw!$A:$A,$B$5,Raw!$G:$G,Month!CL$7,Raw!$C:$C,Month!$A14),SUMIFS(Raw!$H:$H,Raw!$A:$A,$B$5,Raw!$G:$G,Month!CL$7,Raw!$E:$E,Month!$A14))))</f>
        <v>1</v>
      </c>
      <c r="CM14" s="105">
        <f>IF($B14="","",IF($C14="Region",SUMIFS(Raw!$H:$H,Raw!$A:$A,$B$5,Raw!$G:$G,Month!CM$7,Raw!$I:$I,Month!$A14),IF($C14="Provider",SUMIFS(Raw!$H:$H,Raw!$A:$A,$B$5,Raw!$G:$G,Month!CM$7,Raw!$C:$C,Month!$A14),SUMIFS(Raw!$H:$H,Raw!$A:$A,$B$5,Raw!$G:$G,Month!CM$7,Raw!$E:$E,Month!$A14))))</f>
        <v>0</v>
      </c>
    </row>
    <row r="15" spans="1:91" x14ac:dyDescent="0.25">
      <c r="A15" s="18" t="str">
        <f>IF(Refs!A7="","",Refs!A7)</f>
        <v>Y61</v>
      </c>
      <c r="B15" s="3" t="str">
        <f>IF(Refs!B7="","",Refs!B7)</f>
        <v>East of England</v>
      </c>
      <c r="C15" s="9" t="str">
        <f>IF(Refs!D7="","",Refs!D7)</f>
        <v>Region</v>
      </c>
      <c r="D15" s="105">
        <f>IF($B15="","",IF($C15="Region",SUMIFS(Raw!$H:$H,Raw!$A:$A,$B$5,Raw!$G:$G,Month!D$7,Raw!$I:$I,Month!$A15),IF($C15="Provider",SUMIFS(Raw!$H:$H,Raw!$A:$A,$B$5,Raw!$G:$G,Month!D$7,Raw!$C:$C,Month!$A15),SUMIFS(Raw!$H:$H,Raw!$A:$A,$B$5,Raw!$G:$G,Month!D$7,Raw!$E:$E,Month!$A15))))</f>
        <v>205802</v>
      </c>
      <c r="E15" s="105">
        <f>IF($B15="","",IF($C15="Region",SUMIFS(Raw!$H:$H,Raw!$A:$A,$B$5,Raw!$G:$G,Month!E$7,Raw!$I:$I,Month!$A15),IF($C15="Provider",SUMIFS(Raw!$H:$H,Raw!$A:$A,$B$5,Raw!$G:$G,Month!E$7,Raw!$C:$C,Month!$A15),SUMIFS(Raw!$H:$H,Raw!$A:$A,$B$5,Raw!$G:$G,Month!E$7,Raw!$E:$E,Month!$A15))))</f>
        <v>197731</v>
      </c>
      <c r="F15" s="105">
        <f>IF($B15="","",IF($C15="Region",SUMIFS(Raw!$H:$H,Raw!$A:$A,$B$5,Raw!$G:$G,Month!F$7,Raw!$I:$I,Month!$A15),IF($C15="Provider",SUMIFS(Raw!$H:$H,Raw!$A:$A,$B$5,Raw!$G:$G,Month!F$7,Raw!$C:$C,Month!$A15),SUMIFS(Raw!$H:$H,Raw!$A:$A,$B$5,Raw!$G:$G,Month!F$7,Raw!$E:$E,Month!$A15))))</f>
        <v>191392</v>
      </c>
      <c r="G15" s="105">
        <f>IF($B15="","",IF($C15="Region",SUMIFS(Raw!$H:$H,Raw!$A:$A,$B$5,Raw!$G:$G,Month!G$7,Raw!$I:$I,Month!$A15),IF($C15="Provider",SUMIFS(Raw!$H:$H,Raw!$A:$A,$B$5,Raw!$G:$G,Month!G$7,Raw!$C:$C,Month!$A15),SUMIFS(Raw!$H:$H,Raw!$A:$A,$B$5,Raw!$G:$G,Month!G$7,Raw!$E:$E,Month!$A15))))</f>
        <v>165752</v>
      </c>
      <c r="H15" s="105">
        <f>IF($B15="","",IF($C15="Region",SUMIFS(Raw!$H:$H,Raw!$A:$A,$B$5,Raw!$G:$G,Month!H$7,Raw!$I:$I,Month!$A15),IF($C15="Provider",SUMIFS(Raw!$H:$H,Raw!$A:$A,$B$5,Raw!$G:$G,Month!H$7,Raw!$C:$C,Month!$A15),SUMIFS(Raw!$H:$H,Raw!$A:$A,$B$5,Raw!$G:$G,Month!H$7,Raw!$E:$E,Month!$A15))))</f>
        <v>4578</v>
      </c>
      <c r="I15" s="105">
        <f>IF($B15="","",IF($C15="Region",SUMIFS(Raw!$H:$H,Raw!$A:$A,$B$5,Raw!$G:$G,Month!I$7,Raw!$I:$I,Month!$A15),IF($C15="Provider",SUMIFS(Raw!$H:$H,Raw!$A:$A,$B$5,Raw!$G:$G,Month!I$7,Raw!$C:$C,Month!$A15),SUMIFS(Raw!$H:$H,Raw!$A:$A,$B$5,Raw!$G:$G,Month!I$7,Raw!$E:$E,Month!$A15))))</f>
        <v>6878852</v>
      </c>
      <c r="J15" s="106"/>
      <c r="K15" s="106"/>
      <c r="L15" s="105">
        <f>IF($B15="","",IF($C15="Region",SUMIFS(Raw!$H:$H,Raw!$A:$A,$B$5,Raw!$G:$G,Month!L$7,Raw!$I:$I,Month!$A15),IF($C15="Provider",SUMIFS(Raw!$H:$H,Raw!$A:$A,$B$5,Raw!$G:$G,Month!L$7,Raw!$C:$C,Month!$A15),SUMIFS(Raw!$H:$H,Raw!$A:$A,$B$5,Raw!$G:$G,Month!L$7,Raw!$E:$E,Month!$A15))))</f>
        <v>526108</v>
      </c>
      <c r="M15" s="105">
        <f>IF($B15="","",IF($C15="Region",SUMIFS(Raw!$H:$H,Raw!$A:$A,$B$5,Raw!$G:$G,Month!M$7,Raw!$I:$I,Month!$A15),IF($C15="Provider",SUMIFS(Raw!$H:$H,Raw!$A:$A,$B$5,Raw!$G:$G,Month!M$7,Raw!$C:$C,Month!$A15),SUMIFS(Raw!$H:$H,Raw!$A:$A,$B$5,Raw!$G:$G,Month!M$7,Raw!$E:$E,Month!$A15))))</f>
        <v>78050</v>
      </c>
      <c r="N15" s="105">
        <f>IF($B15="","",IF($C15="Region",SUMIFS(Raw!$H:$H,Raw!$A:$A,$B$5,Raw!$G:$G,Month!N$7,Raw!$I:$I,Month!$A15),IF($C15="Provider",SUMIFS(Raw!$H:$H,Raw!$A:$A,$B$5,Raw!$G:$G,Month!N$7,Raw!$C:$C,Month!$A15),SUMIFS(Raw!$H:$H,Raw!$A:$A,$B$5,Raw!$G:$G,Month!N$7,Raw!$E:$E,Month!$A15))))</f>
        <v>626305436</v>
      </c>
      <c r="O15" s="105">
        <f>IF($B15="","",IF($C15="Region",SUMIFS(Raw!$H:$H,Raw!$A:$A,$B$5,Raw!$G:$G,Month!O$7,Raw!$I:$I,Month!$A15),IF($C15="Provider",SUMIFS(Raw!$H:$H,Raw!$A:$A,$B$5,Raw!$G:$G,Month!O$7,Raw!$C:$C,Month!$A15),SUMIFS(Raw!$H:$H,Raw!$A:$A,$B$5,Raw!$G:$G,Month!O$7,Raw!$E:$E,Month!$A15))))</f>
        <v>172129</v>
      </c>
      <c r="P15" s="105">
        <f>IF($B15="","",IF($C15="Region",SUMIFS(Raw!$H:$H,Raw!$A:$A,$B$5,Raw!$G:$G,Month!P$7,Raw!$I:$I,Month!$A15),IF($C15="Provider",SUMIFS(Raw!$H:$H,Raw!$A:$A,$B$5,Raw!$G:$G,Month!P$7,Raw!$C:$C,Month!$A15),SUMIFS(Raw!$H:$H,Raw!$A:$A,$B$5,Raw!$G:$G,Month!P$7,Raw!$E:$E,Month!$A15))))</f>
        <v>2111</v>
      </c>
      <c r="Q15" s="105">
        <f>IF($B15="","",IF($C15="Region",SUMIFS(Raw!$H:$H,Raw!$A:$A,$B$5,Raw!$G:$G,Month!Q$7,Raw!$I:$I,Month!$A15),IF($C15="Provider",SUMIFS(Raw!$H:$H,Raw!$A:$A,$B$5,Raw!$G:$G,Month!Q$7,Raw!$C:$C,Month!$A15),SUMIFS(Raw!$H:$H,Raw!$A:$A,$B$5,Raw!$G:$G,Month!Q$7,Raw!$E:$E,Month!$A15))))</f>
        <v>84641</v>
      </c>
      <c r="R15" s="105">
        <f>IF($B15="","",IF($C15="Region",SUMIFS(Raw!$H:$H,Raw!$A:$A,$B$5,Raw!$G:$G,Month!R$7,Raw!$I:$I,Month!$A15),IF($C15="Provider",SUMIFS(Raw!$H:$H,Raw!$A:$A,$B$5,Raw!$G:$G,Month!R$7,Raw!$C:$C,Month!$A15),SUMIFS(Raw!$H:$H,Raw!$A:$A,$B$5,Raw!$G:$G,Month!R$7,Raw!$E:$E,Month!$A15))))</f>
        <v>48897</v>
      </c>
      <c r="S15" s="105">
        <f>IF($B15="","",IF($C15="Region",SUMIFS(Raw!$H:$H,Raw!$A:$A,$B$5,Raw!$G:$G,Month!S$7,Raw!$I:$I,Month!$A15),IF($C15="Provider",SUMIFS(Raw!$H:$H,Raw!$A:$A,$B$5,Raw!$G:$G,Month!S$7,Raw!$C:$C,Month!$A15),SUMIFS(Raw!$H:$H,Raw!$A:$A,$B$5,Raw!$G:$G,Month!S$7,Raw!$E:$E,Month!$A15))))</f>
        <v>36154</v>
      </c>
      <c r="T15" s="105">
        <f>IF($B15="","",IF($C15="Region",SUMIFS(Raw!$H:$H,Raw!$A:$A,$B$5,Raw!$G:$G,Month!T$7,Raw!$I:$I,Month!$A15),IF($C15="Provider",SUMIFS(Raw!$H:$H,Raw!$A:$A,$B$5,Raw!$G:$G,Month!T$7,Raw!$C:$C,Month!$A15),SUMIFS(Raw!$H:$H,Raw!$A:$A,$B$5,Raw!$G:$G,Month!T$7,Raw!$E:$E,Month!$A15))))</f>
        <v>326</v>
      </c>
      <c r="U15" s="105">
        <f>IF($B15="","",IF($C15="Region",SUMIFS(Raw!$H:$H,Raw!$A:$A,$B$5,Raw!$G:$G,Month!U$7,Raw!$I:$I,Month!$A15),IF($C15="Provider",SUMIFS(Raw!$H:$H,Raw!$A:$A,$B$5,Raw!$G:$G,Month!U$7,Raw!$C:$C,Month!$A15),SUMIFS(Raw!$H:$H,Raw!$A:$A,$B$5,Raw!$G:$G,Month!U$7,Raw!$E:$E,Month!$A15))))</f>
        <v>92088</v>
      </c>
      <c r="V15" s="105">
        <f>IF($B15="","",IF($C15="Region",SUMIFS(Raw!$H:$H,Raw!$A:$A,$B$5,Raw!$G:$G,Month!V$7,Raw!$I:$I,Month!$A15),IF($C15="Provider",SUMIFS(Raw!$H:$H,Raw!$A:$A,$B$5,Raw!$G:$G,Month!V$7,Raw!$C:$C,Month!$A15),SUMIFS(Raw!$H:$H,Raw!$A:$A,$B$5,Raw!$G:$G,Month!V$7,Raw!$E:$E,Month!$A15))))</f>
        <v>864</v>
      </c>
      <c r="W15" s="105">
        <f>IF($B15="","",IF($C15="Region",SUMIFS(Raw!$H:$H,Raw!$A:$A,$B$5,Raw!$G:$G,Month!W$7,Raw!$I:$I,Month!$A15),IF($C15="Provider",SUMIFS(Raw!$H:$H,Raw!$A:$A,$B$5,Raw!$G:$G,Month!W$7,Raw!$C:$C,Month!$A15),SUMIFS(Raw!$H:$H,Raw!$A:$A,$B$5,Raw!$G:$G,Month!W$7,Raw!$E:$E,Month!$A15))))</f>
        <v>46672</v>
      </c>
      <c r="X15" s="105">
        <f>IF($B15="","",IF($C15="Region",SUMIFS(Raw!$H:$H,Raw!$A:$A,$B$5,Raw!$G:$G,Month!X$7,Raw!$I:$I,Month!$A15),IF($C15="Provider",SUMIFS(Raw!$H:$H,Raw!$A:$A,$B$5,Raw!$G:$G,Month!X$7,Raw!$C:$C,Month!$A15),SUMIFS(Raw!$H:$H,Raw!$A:$A,$B$5,Raw!$G:$G,Month!X$7,Raw!$E:$E,Month!$A15))))</f>
        <v>14117</v>
      </c>
      <c r="Y15" s="106"/>
      <c r="Z15" s="106"/>
      <c r="AA15" s="105">
        <f>IF($B15="","",IF($C15="Region",SUMIFS(Raw!$H:$H,Raw!$A:$A,$B$5,Raw!$G:$G,Month!AA$7,Raw!$I:$I,Month!$A15),IF($C15="Provider",SUMIFS(Raw!$H:$H,Raw!$A:$A,$B$5,Raw!$G:$G,Month!AA$7,Raw!$C:$C,Month!$A15),SUMIFS(Raw!$H:$H,Raw!$A:$A,$B$5,Raw!$G:$G,Month!AA$7,Raw!$E:$E,Month!$A15))))</f>
        <v>20120</v>
      </c>
      <c r="AB15" s="105">
        <f>IF($B15="","",IF($C15="Region",SUMIFS(Raw!$H:$H,Raw!$A:$A,$B$5,Raw!$G:$G,Month!AB$7,Raw!$I:$I,Month!$A15),IF($C15="Provider",SUMIFS(Raw!$H:$H,Raw!$A:$A,$B$5,Raw!$G:$G,Month!AB$7,Raw!$C:$C,Month!$A15),SUMIFS(Raw!$H:$H,Raw!$A:$A,$B$5,Raw!$G:$G,Month!AB$7,Raw!$E:$E,Month!$A15))))</f>
        <v>9537</v>
      </c>
      <c r="AC15" s="106"/>
      <c r="AD15" s="106"/>
      <c r="AE15" s="105">
        <f>IF($B15="","",IF($C15="Region",SUMIFS(Raw!$H:$H,Raw!$A:$A,$B$5,Raw!$G:$G,Month!AE$7,Raw!$I:$I,Month!$A15),IF($C15="Provider",SUMIFS(Raw!$H:$H,Raw!$A:$A,$B$5,Raw!$G:$G,Month!AE$7,Raw!$C:$C,Month!$A15),SUMIFS(Raw!$H:$H,Raw!$A:$A,$B$5,Raw!$G:$G,Month!AE$7,Raw!$E:$E,Month!$A15))))</f>
        <v>172104</v>
      </c>
      <c r="AF15" s="105">
        <f>IF($B15="","",IF($C15="Region",SUMIFS(Raw!$H:$H,Raw!$A:$A,$B$5,Raw!$G:$G,Month!AF$7,Raw!$I:$I,Month!$A15),IF($C15="Provider",SUMIFS(Raw!$H:$H,Raw!$A:$A,$B$5,Raw!$G:$G,Month!AF$7,Raw!$C:$C,Month!$A15),SUMIFS(Raw!$H:$H,Raw!$A:$A,$B$5,Raw!$G:$G,Month!AF$7,Raw!$E:$E,Month!$A15))))</f>
        <v>21538</v>
      </c>
      <c r="AG15" s="105">
        <f>IF($B15="","",IF($C15="Region",SUMIFS(Raw!$H:$H,Raw!$A:$A,$B$5,Raw!$G:$G,Month!AG$7,Raw!$I:$I,Month!$A15),IF($C15="Provider",SUMIFS(Raw!$H:$H,Raw!$A:$A,$B$5,Raw!$G:$G,Month!AG$7,Raw!$C:$C,Month!$A15),SUMIFS(Raw!$H:$H,Raw!$A:$A,$B$5,Raw!$G:$G,Month!AG$7,Raw!$E:$E,Month!$A15))))</f>
        <v>16553</v>
      </c>
      <c r="AH15" s="105">
        <f>IF($B15="","",IF($C15="Region",SUMIFS(Raw!$H:$H,Raw!$A:$A,$B$5,Raw!$G:$G,Month!AH$7,Raw!$I:$I,Month!$A15),IF($C15="Provider",SUMIFS(Raw!$H:$H,Raw!$A:$A,$B$5,Raw!$G:$G,Month!AH$7,Raw!$C:$C,Month!$A15),SUMIFS(Raw!$H:$H,Raw!$A:$A,$B$5,Raw!$G:$G,Month!AH$7,Raw!$E:$E,Month!$A15))))</f>
        <v>6710</v>
      </c>
      <c r="AI15" s="105">
        <f>IF($B15="","",IF($C15="Region",SUMIFS(Raw!$H:$H,Raw!$A:$A,$B$5,Raw!$G:$G,Month!AI$7,Raw!$I:$I,Month!$A15),IF($C15="Provider",SUMIFS(Raw!$H:$H,Raw!$A:$A,$B$5,Raw!$G:$G,Month!AI$7,Raw!$C:$C,Month!$A15),SUMIFS(Raw!$H:$H,Raw!$A:$A,$B$5,Raw!$G:$G,Month!AI$7,Raw!$E:$E,Month!$A15))))</f>
        <v>43</v>
      </c>
      <c r="AJ15" s="105">
        <f>IF($B15="","",IF($C15="Region",SUMIFS(Raw!$H:$H,Raw!$A:$A,$B$5,Raw!$G:$G,Month!AJ$7,Raw!$I:$I,Month!$A15),IF($C15="Provider",SUMIFS(Raw!$H:$H,Raw!$A:$A,$B$5,Raw!$G:$G,Month!AJ$7,Raw!$C:$C,Month!$A15),SUMIFS(Raw!$H:$H,Raw!$A:$A,$B$5,Raw!$G:$G,Month!AJ$7,Raw!$E:$E,Month!$A15))))</f>
        <v>9889</v>
      </c>
      <c r="AK15" s="105">
        <f>IF($B15="","",IF($C15="Region",SUMIFS(Raw!$H:$H,Raw!$A:$A,$B$5,Raw!$G:$G,Month!AK$7,Raw!$I:$I,Month!$A15),IF($C15="Provider",SUMIFS(Raw!$H:$H,Raw!$A:$A,$B$5,Raw!$G:$G,Month!AK$7,Raw!$C:$C,Month!$A15),SUMIFS(Raw!$H:$H,Raw!$A:$A,$B$5,Raw!$G:$G,Month!AK$7,Raw!$E:$E,Month!$A15))))</f>
        <v>881</v>
      </c>
      <c r="AL15" s="105">
        <f>IF($B15="","",IF($C15="Region",SUMIFS(Raw!$H:$H,Raw!$A:$A,$B$5,Raw!$G:$G,Month!AL$7,Raw!$I:$I,Month!$A15),IF($C15="Provider",SUMIFS(Raw!$H:$H,Raw!$A:$A,$B$5,Raw!$G:$G,Month!AL$7,Raw!$C:$C,Month!$A15),SUMIFS(Raw!$H:$H,Raw!$A:$A,$B$5,Raw!$G:$G,Month!AL$7,Raw!$E:$E,Month!$A15))))</f>
        <v>6726</v>
      </c>
      <c r="AM15" s="105">
        <f>IF($B15="","",IF($C15="Region",SUMIFS(Raw!$H:$H,Raw!$A:$A,$B$5,Raw!$G:$G,Month!AM$7,Raw!$I:$I,Month!$A15),IF($C15="Provider",SUMIFS(Raw!$H:$H,Raw!$A:$A,$B$5,Raw!$G:$G,Month!AM$7,Raw!$C:$C,Month!$A15),SUMIFS(Raw!$H:$H,Raw!$A:$A,$B$5,Raw!$G:$G,Month!AM$7,Raw!$E:$E,Month!$A15))))</f>
        <v>298</v>
      </c>
      <c r="AN15" s="105">
        <f>IF($B15="","",IF($C15="Region",SUMIFS(Raw!$H:$H,Raw!$A:$A,$B$5,Raw!$G:$G,Month!AN$7,Raw!$I:$I,Month!$A15),IF($C15="Provider",SUMIFS(Raw!$H:$H,Raw!$A:$A,$B$5,Raw!$G:$G,Month!AN$7,Raw!$C:$C,Month!$A15),SUMIFS(Raw!$H:$H,Raw!$A:$A,$B$5,Raw!$G:$G,Month!AN$7,Raw!$E:$E,Month!$A15))))</f>
        <v>15041</v>
      </c>
      <c r="AO15" s="105">
        <f>IF($B15="","",IF($C15="Region",SUMIFS(Raw!$H:$H,Raw!$A:$A,$B$5,Raw!$G:$G,Month!AO$7,Raw!$I:$I,Month!$A15),IF($C15="Provider",SUMIFS(Raw!$H:$H,Raw!$A:$A,$B$5,Raw!$G:$G,Month!AO$7,Raw!$C:$C,Month!$A15),SUMIFS(Raw!$H:$H,Raw!$A:$A,$B$5,Raw!$G:$G,Month!AO$7,Raw!$E:$E,Month!$A15))))</f>
        <v>11635</v>
      </c>
      <c r="AP15" s="105">
        <f>IF($B15="","",IF($C15="Region",SUMIFS(Raw!$H:$H,Raw!$A:$A,$B$5,Raw!$G:$G,Month!AP$7,Raw!$I:$I,Month!$A15),IF($C15="Provider",SUMIFS(Raw!$H:$H,Raw!$A:$A,$B$5,Raw!$G:$G,Month!AP$7,Raw!$C:$C,Month!$A15),SUMIFS(Raw!$H:$H,Raw!$A:$A,$B$5,Raw!$G:$G,Month!AP$7,Raw!$E:$E,Month!$A15))))</f>
        <v>20772</v>
      </c>
      <c r="AQ15" s="105">
        <f>IF($B15="","",IF($C15="Region",SUMIFS(Raw!$H:$H,Raw!$A:$A,$B$5,Raw!$G:$G,Month!AQ$7,Raw!$I:$I,Month!$A15),IF($C15="Provider",SUMIFS(Raw!$H:$H,Raw!$A:$A,$B$5,Raw!$G:$G,Month!AQ$7,Raw!$C:$C,Month!$A15),SUMIFS(Raw!$H:$H,Raw!$A:$A,$B$5,Raw!$G:$G,Month!AQ$7,Raw!$E:$E,Month!$A15))))</f>
        <v>17506</v>
      </c>
      <c r="AR15" s="105">
        <f>IF($B15="","",IF($C15="Region",SUMIFS(Raw!$H:$H,Raw!$A:$A,$B$5,Raw!$G:$G,Month!AR$7,Raw!$I:$I,Month!$A15),IF($C15="Provider",SUMIFS(Raw!$H:$H,Raw!$A:$A,$B$5,Raw!$G:$G,Month!AR$7,Raw!$C:$C,Month!$A15),SUMIFS(Raw!$H:$H,Raw!$A:$A,$B$5,Raw!$G:$G,Month!AR$7,Raw!$E:$E,Month!$A15))))</f>
        <v>13518</v>
      </c>
      <c r="AS15" s="105">
        <f>IF($B15="","",IF($C15="Region",SUMIFS(Raw!$H:$H,Raw!$A:$A,$B$5,Raw!$G:$G,Month!AS$7,Raw!$I:$I,Month!$A15),IF($C15="Provider",SUMIFS(Raw!$H:$H,Raw!$A:$A,$B$5,Raw!$G:$G,Month!AS$7,Raw!$C:$C,Month!$A15),SUMIFS(Raw!$H:$H,Raw!$A:$A,$B$5,Raw!$G:$G,Month!AS$7,Raw!$E:$E,Month!$A15))))</f>
        <v>5289</v>
      </c>
      <c r="AT15" s="105">
        <f>IF($B15="","",IF($C15="Region",SUMIFS(Raw!$H:$H,Raw!$A:$A,$B$5,Raw!$G:$G,Month!AT$7,Raw!$I:$I,Month!$A15),IF($C15="Provider",SUMIFS(Raw!$H:$H,Raw!$A:$A,$B$5,Raw!$G:$G,Month!AT$7,Raw!$C:$C,Month!$A15),SUMIFS(Raw!$H:$H,Raw!$A:$A,$B$5,Raw!$G:$G,Month!AT$7,Raw!$E:$E,Month!$A15))))</f>
        <v>4471</v>
      </c>
      <c r="AU15" s="105">
        <f>IF($B15="","",IF($C15="Region",SUMIFS(Raw!$H:$H,Raw!$A:$A,$B$5,Raw!$G:$G,Month!AU$7,Raw!$I:$I,Month!$A15),IF($C15="Provider",SUMIFS(Raw!$H:$H,Raw!$A:$A,$B$5,Raw!$G:$G,Month!AU$7,Raw!$C:$C,Month!$A15),SUMIFS(Raw!$H:$H,Raw!$A:$A,$B$5,Raw!$G:$G,Month!AU$7,Raw!$E:$E,Month!$A15))))</f>
        <v>980</v>
      </c>
      <c r="AV15" s="105">
        <f>IF($B15="","",IF($C15="Region",SUMIFS(Raw!$H:$H,Raw!$A:$A,$B$5,Raw!$G:$G,Month!AV$7,Raw!$I:$I,Month!$A15),IF($C15="Provider",SUMIFS(Raw!$H:$H,Raw!$A:$A,$B$5,Raw!$G:$G,Month!AV$7,Raw!$C:$C,Month!$A15),SUMIFS(Raw!$H:$H,Raw!$A:$A,$B$5,Raw!$G:$G,Month!AV$7,Raw!$E:$E,Month!$A15))))</f>
        <v>9884</v>
      </c>
      <c r="AW15" s="105">
        <f>IF($B15="","",IF($C15="Region",SUMIFS(Raw!$H:$H,Raw!$A:$A,$B$5,Raw!$G:$G,Month!AW$7,Raw!$I:$I,Month!$A15),IF($C15="Provider",SUMIFS(Raw!$H:$H,Raw!$A:$A,$B$5,Raw!$G:$G,Month!AW$7,Raw!$C:$C,Month!$A15),SUMIFS(Raw!$H:$H,Raw!$A:$A,$B$5,Raw!$G:$G,Month!AW$7,Raw!$E:$E,Month!$A15))))</f>
        <v>59497178</v>
      </c>
      <c r="AX15" s="105">
        <f>IF($B15="","",IF($C15="Region",SUMIFS(Raw!$H:$H,Raw!$A:$A,$B$5,Raw!$G:$G,Month!AX$7,Raw!$I:$I,Month!$A15),IF($C15="Provider",SUMIFS(Raw!$H:$H,Raw!$A:$A,$B$5,Raw!$G:$G,Month!AX$7,Raw!$C:$C,Month!$A15),SUMIFS(Raw!$H:$H,Raw!$A:$A,$B$5,Raw!$G:$G,Month!AX$7,Raw!$E:$E,Month!$A15))))</f>
        <v>16352</v>
      </c>
      <c r="AY15" s="105">
        <f>IF($B15="","",IF($C15="Region",SUMIFS(Raw!$H:$H,Raw!$A:$A,$B$5,Raw!$G:$G,Month!AY$7,Raw!$I:$I,Month!$A15),IF($C15="Provider",SUMIFS(Raw!$H:$H,Raw!$A:$A,$B$5,Raw!$G:$G,Month!AY$7,Raw!$C:$C,Month!$A15),SUMIFS(Raw!$H:$H,Raw!$A:$A,$B$5,Raw!$G:$G,Month!AY$7,Raw!$E:$E,Month!$A15))))</f>
        <v>10558</v>
      </c>
      <c r="AZ15" s="105">
        <f>IF($B15="","",IF($C15="Region",SUMIFS(Raw!$H:$H,Raw!$A:$A,$B$5,Raw!$G:$G,Month!AZ$7,Raw!$I:$I,Month!$A15),IF($C15="Provider",SUMIFS(Raw!$H:$H,Raw!$A:$A,$B$5,Raw!$G:$G,Month!AZ$7,Raw!$C:$C,Month!$A15),SUMIFS(Raw!$H:$H,Raw!$A:$A,$B$5,Raw!$G:$G,Month!AZ$7,Raw!$E:$E,Month!$A15))))</f>
        <v>722</v>
      </c>
      <c r="BA15" s="105">
        <f>IF($B15="","",IF($C15="Region",SUMIFS(Raw!$H:$H,Raw!$A:$A,$B$5,Raw!$G:$G,Month!BA$7,Raw!$I:$I,Month!$A15),IF($C15="Provider",SUMIFS(Raw!$H:$H,Raw!$A:$A,$B$5,Raw!$G:$G,Month!BA$7,Raw!$C:$C,Month!$A15),SUMIFS(Raw!$H:$H,Raw!$A:$A,$B$5,Raw!$G:$G,Month!BA$7,Raw!$E:$E,Month!$A15))))</f>
        <v>6446</v>
      </c>
      <c r="BB15" s="105">
        <f>IF($B15="","",IF($C15="Region",SUMIFS(Raw!$H:$H,Raw!$A:$A,$B$5,Raw!$G:$G,Month!BB$7,Raw!$I:$I,Month!$A15),IF($C15="Provider",SUMIFS(Raw!$H:$H,Raw!$A:$A,$B$5,Raw!$G:$G,Month!BB$7,Raw!$C:$C,Month!$A15),SUMIFS(Raw!$H:$H,Raw!$A:$A,$B$5,Raw!$G:$G,Month!BB$7,Raw!$E:$E,Month!$A15))))</f>
        <v>70143877</v>
      </c>
      <c r="BC15" s="105">
        <f>IF($B15="","",IF($C15="Region",SUMIFS(Raw!$H:$H,Raw!$A:$A,$B$5,Raw!$G:$G,Month!BC$7,Raw!$I:$I,Month!$A15),IF($C15="Provider",SUMIFS(Raw!$H:$H,Raw!$A:$A,$B$5,Raw!$G:$G,Month!BC$7,Raw!$C:$C,Month!$A15),SUMIFS(Raw!$H:$H,Raw!$A:$A,$B$5,Raw!$G:$G,Month!BC$7,Raw!$E:$E,Month!$A15))))</f>
        <v>5586</v>
      </c>
      <c r="BD15" s="105">
        <f>IF($B15="","",IF($C15="Region",SUMIFS(Raw!$H:$H,Raw!$A:$A,$B$5,Raw!$G:$G,Month!BD$7,Raw!$I:$I,Month!$A15),IF($C15="Provider",SUMIFS(Raw!$H:$H,Raw!$A:$A,$B$5,Raw!$G:$G,Month!BD$7,Raw!$C:$C,Month!$A15),SUMIFS(Raw!$H:$H,Raw!$A:$A,$B$5,Raw!$G:$G,Month!BD$7,Raw!$E:$E,Month!$A15))))</f>
        <v>74035</v>
      </c>
      <c r="BE15" s="105">
        <f>IF($B15="","",IF($C15="Region",SUMIFS(Raw!$H:$H,Raw!$A:$A,$B$5,Raw!$G:$G,Month!BE$7,Raw!$I:$I,Month!$A15),IF($C15="Provider",SUMIFS(Raw!$H:$H,Raw!$A:$A,$B$5,Raw!$G:$G,Month!BE$7,Raw!$C:$C,Month!$A15),SUMIFS(Raw!$H:$H,Raw!$A:$A,$B$5,Raw!$G:$G,Month!BE$7,Raw!$E:$E,Month!$A15))))</f>
        <v>6328</v>
      </c>
      <c r="BF15" s="105">
        <f>IF($B15="","",IF($C15="Region",SUMIFS(Raw!$H:$H,Raw!$A:$A,$B$5,Raw!$G:$G,Month!BF$7,Raw!$I:$I,Month!$A15),IF($C15="Provider",SUMIFS(Raw!$H:$H,Raw!$A:$A,$B$5,Raw!$G:$G,Month!BF$7,Raw!$C:$C,Month!$A15),SUMIFS(Raw!$H:$H,Raw!$A:$A,$B$5,Raw!$G:$G,Month!BF$7,Raw!$E:$E,Month!$A15))))</f>
        <v>132504</v>
      </c>
      <c r="BG15" s="105">
        <f>IF($B15="","",IF($C15="Region",SUMIFS(Raw!$H:$H,Raw!$A:$A,$B$5,Raw!$G:$G,Month!BG$7,Raw!$I:$I,Month!$A15),IF($C15="Provider",SUMIFS(Raw!$H:$H,Raw!$A:$A,$B$5,Raw!$G:$G,Month!BG$7,Raw!$C:$C,Month!$A15),SUMIFS(Raw!$H:$H,Raw!$A:$A,$B$5,Raw!$G:$G,Month!BG$7,Raw!$E:$E,Month!$A15))))</f>
        <v>44</v>
      </c>
      <c r="BH15" s="105">
        <f>IF($B15="","",IF($C15="Region",SUMIFS(Raw!$H:$H,Raw!$A:$A,$B$5,Raw!$G:$G,Month!BH$7,Raw!$I:$I,Month!$A15),IF($C15="Provider",SUMIFS(Raw!$H:$H,Raw!$A:$A,$B$5,Raw!$G:$G,Month!BH$7,Raw!$C:$C,Month!$A15),SUMIFS(Raw!$H:$H,Raw!$A:$A,$B$5,Raw!$G:$G,Month!BH$7,Raw!$E:$E,Month!$A15))))</f>
        <v>96321</v>
      </c>
      <c r="BI15" s="105">
        <f>IF($B15="","",IF($C15="Region",SUMIFS(Raw!$H:$H,Raw!$A:$A,$B$5,Raw!$G:$G,Month!BI$7,Raw!$I:$I,Month!$A15),IF($C15="Provider",SUMIFS(Raw!$H:$H,Raw!$A:$A,$B$5,Raw!$G:$G,Month!BI$7,Raw!$C:$C,Month!$A15),SUMIFS(Raw!$H:$H,Raw!$A:$A,$B$5,Raw!$G:$G,Month!BI$7,Raw!$E:$E,Month!$A15))))</f>
        <v>27777</v>
      </c>
      <c r="BJ15" s="105">
        <f>IF($B15="","",IF($C15="Region",SUMIFS(Raw!$H:$H,Raw!$A:$A,$B$5,Raw!$G:$G,Month!BJ$7,Raw!$I:$I,Month!$A15),IF($C15="Provider",SUMIFS(Raw!$H:$H,Raw!$A:$A,$B$5,Raw!$G:$G,Month!BJ$7,Raw!$C:$C,Month!$A15),SUMIFS(Raw!$H:$H,Raw!$A:$A,$B$5,Raw!$G:$G,Month!BJ$7,Raw!$E:$E,Month!$A15))))</f>
        <v>23564</v>
      </c>
      <c r="BK15" s="105">
        <f>IF($B15="","",IF($C15="Region",SUMIFS(Raw!$H:$H,Raw!$A:$A,$B$5,Raw!$G:$G,Month!BK$7,Raw!$I:$I,Month!$A15),IF($C15="Provider",SUMIFS(Raw!$H:$H,Raw!$A:$A,$B$5,Raw!$G:$G,Month!BK$7,Raw!$C:$C,Month!$A15),SUMIFS(Raw!$H:$H,Raw!$A:$A,$B$5,Raw!$G:$G,Month!BK$7,Raw!$E:$E,Month!$A15))))</f>
        <v>8804</v>
      </c>
      <c r="BL15" s="105">
        <f>IF($B15="","",IF($C15="Region",SUMIFS(Raw!$H:$H,Raw!$A:$A,$B$5,Raw!$G:$G,Month!BL$7,Raw!$I:$I,Month!$A15),IF($C15="Provider",SUMIFS(Raw!$H:$H,Raw!$A:$A,$B$5,Raw!$G:$G,Month!BL$7,Raw!$C:$C,Month!$A15),SUMIFS(Raw!$H:$H,Raw!$A:$A,$B$5,Raw!$G:$G,Month!BL$7,Raw!$E:$E,Month!$A15))))</f>
        <v>37844</v>
      </c>
      <c r="BM15" s="105">
        <f>IF($B15="","",IF($C15="Region",SUMIFS(Raw!$H:$H,Raw!$A:$A,$B$5,Raw!$G:$G,Month!BM$7,Raw!$I:$I,Month!$A15),IF($C15="Provider",SUMIFS(Raw!$H:$H,Raw!$A:$A,$B$5,Raw!$G:$G,Month!BM$7,Raw!$C:$C,Month!$A15),SUMIFS(Raw!$H:$H,Raw!$A:$A,$B$5,Raw!$G:$G,Month!BM$7,Raw!$E:$E,Month!$A15))))</f>
        <v>12665</v>
      </c>
      <c r="BN15" s="105">
        <f>IF($B15="","",IF($C15="Region",SUMIFS(Raw!$H:$H,Raw!$A:$A,$B$5,Raw!$G:$G,Month!BN$7,Raw!$I:$I,Month!$A15),IF($C15="Provider",SUMIFS(Raw!$H:$H,Raw!$A:$A,$B$5,Raw!$G:$G,Month!BN$7,Raw!$C:$C,Month!$A15),SUMIFS(Raw!$H:$H,Raw!$A:$A,$B$5,Raw!$G:$G,Month!BN$7,Raw!$E:$E,Month!$A15))))</f>
        <v>8220</v>
      </c>
      <c r="BO15" s="105">
        <f>IF($B15="","",IF($C15="Region",SUMIFS(Raw!$H:$H,Raw!$A:$A,$B$5,Raw!$G:$G,Month!BO$7,Raw!$I:$I,Month!$A15),IF($C15="Provider",SUMIFS(Raw!$H:$H,Raw!$A:$A,$B$5,Raw!$G:$G,Month!BO$7,Raw!$C:$C,Month!$A15),SUMIFS(Raw!$H:$H,Raw!$A:$A,$B$5,Raw!$G:$G,Month!BO$7,Raw!$E:$E,Month!$A15))))</f>
        <v>3866</v>
      </c>
      <c r="BP15" s="105">
        <f>IF($B15="","",IF($C15="Region",SUMIFS(Raw!$H:$H,Raw!$A:$A,$B$5,Raw!$G:$G,Month!BP$7,Raw!$I:$I,Month!$A15),IF($C15="Provider",SUMIFS(Raw!$H:$H,Raw!$A:$A,$B$5,Raw!$G:$G,Month!BP$7,Raw!$C:$C,Month!$A15),SUMIFS(Raw!$H:$H,Raw!$A:$A,$B$5,Raw!$G:$G,Month!BP$7,Raw!$E:$E,Month!$A15))))</f>
        <v>12777</v>
      </c>
      <c r="BQ15" s="105">
        <f>IF($B15="","",IF($C15="Region",SUMIFS(Raw!$H:$H,Raw!$A:$A,$B$5,Raw!$G:$G,Month!BQ$7,Raw!$I:$I,Month!$A15),IF($C15="Provider",SUMIFS(Raw!$H:$H,Raw!$A:$A,$B$5,Raw!$G:$G,Month!BQ$7,Raw!$C:$C,Month!$A15),SUMIFS(Raw!$H:$H,Raw!$A:$A,$B$5,Raw!$G:$G,Month!BQ$7,Raw!$E:$E,Month!$A15))))</f>
        <v>1816</v>
      </c>
      <c r="BR15" s="105">
        <f>IF($B15="","",IF($C15="Region",SUMIFS(Raw!$H:$H,Raw!$A:$A,$B$5,Raw!$G:$G,Month!BR$7,Raw!$I:$I,Month!$A15),IF($C15="Provider",SUMIFS(Raw!$H:$H,Raw!$A:$A,$B$5,Raw!$G:$G,Month!BR$7,Raw!$C:$C,Month!$A15),SUMIFS(Raw!$H:$H,Raw!$A:$A,$B$5,Raw!$G:$G,Month!BR$7,Raw!$E:$E,Month!$A15))))</f>
        <v>90</v>
      </c>
      <c r="BS15" s="105">
        <f>IF($B15="","",IF($C15="Region",SUMIFS(Raw!$H:$H,Raw!$A:$A,$B$5,Raw!$G:$G,Month!BS$7,Raw!$I:$I,Month!$A15),IF($C15="Provider",SUMIFS(Raw!$H:$H,Raw!$A:$A,$B$5,Raw!$G:$G,Month!BS$7,Raw!$C:$C,Month!$A15),SUMIFS(Raw!$H:$H,Raw!$A:$A,$B$5,Raw!$G:$G,Month!BS$7,Raw!$E:$E,Month!$A15))))</f>
        <v>0</v>
      </c>
      <c r="BT15" s="105">
        <f>IF($B15="","",IF($C15="Region",SUMIFS(Raw!$H:$H,Raw!$A:$A,$B$5,Raw!$G:$G,Month!BT$7,Raw!$I:$I,Month!$A15),IF($C15="Provider",SUMIFS(Raw!$H:$H,Raw!$A:$A,$B$5,Raw!$G:$G,Month!BT$7,Raw!$C:$C,Month!$A15),SUMIFS(Raw!$H:$H,Raw!$A:$A,$B$5,Raw!$G:$G,Month!BT$7,Raw!$E:$E,Month!$A15))))</f>
        <v>0</v>
      </c>
      <c r="BU15" s="105">
        <f>IF($B15="","",IF($C15="Region",SUMIFS(Raw!$H:$H,Raw!$A:$A,$B$5,Raw!$G:$G,Month!BU$7,Raw!$I:$I,Month!$A15),IF($C15="Provider",SUMIFS(Raw!$H:$H,Raw!$A:$A,$B$5,Raw!$G:$G,Month!BU$7,Raw!$C:$C,Month!$A15),SUMIFS(Raw!$H:$H,Raw!$A:$A,$B$5,Raw!$G:$G,Month!BU$7,Raw!$E:$E,Month!$A15))))</f>
        <v>0</v>
      </c>
      <c r="BV15" s="105">
        <f>IF($B15="","",IF($C15="Region",SUMIFS(Raw!$H:$H,Raw!$A:$A,$B$5,Raw!$G:$G,Month!BV$7,Raw!$I:$I,Month!$A15),IF($C15="Provider",SUMIFS(Raw!$H:$H,Raw!$A:$A,$B$5,Raw!$G:$G,Month!BV$7,Raw!$C:$C,Month!$A15),SUMIFS(Raw!$H:$H,Raw!$A:$A,$B$5,Raw!$G:$G,Month!BV$7,Raw!$E:$E,Month!$A15))))</f>
        <v>625</v>
      </c>
      <c r="BW15" s="105">
        <f>IF($B15="","",IF($C15="Region",SUMIFS(Raw!$H:$H,Raw!$A:$A,$B$5,Raw!$G:$G,Month!BW$7,Raw!$I:$I,Month!$A15),IF($C15="Provider",SUMIFS(Raw!$H:$H,Raw!$A:$A,$B$5,Raw!$G:$G,Month!BW$7,Raw!$C:$C,Month!$A15),SUMIFS(Raw!$H:$H,Raw!$A:$A,$B$5,Raw!$G:$G,Month!BW$7,Raw!$E:$E,Month!$A15))))</f>
        <v>3248</v>
      </c>
      <c r="BX15" s="105">
        <f>IF($B15="","",IF($C15="Region",SUMIFS(Raw!$H:$H,Raw!$A:$A,$B$5,Raw!$G:$G,Month!BX$7,Raw!$I:$I,Month!$A15),IF($C15="Provider",SUMIFS(Raw!$H:$H,Raw!$A:$A,$B$5,Raw!$G:$G,Month!BX$7,Raw!$C:$C,Month!$A15),SUMIFS(Raw!$H:$H,Raw!$A:$A,$B$5,Raw!$G:$G,Month!BX$7,Raw!$E:$E,Month!$A15))))</f>
        <v>3402</v>
      </c>
      <c r="BY15" s="105">
        <f>IF($B15="","",IF($C15="Region",SUMIFS(Raw!$H:$H,Raw!$A:$A,$B$5,Raw!$G:$G,Month!BY$7,Raw!$I:$I,Month!$A15),IF($C15="Provider",SUMIFS(Raw!$H:$H,Raw!$A:$A,$B$5,Raw!$G:$G,Month!BY$7,Raw!$C:$C,Month!$A15),SUMIFS(Raw!$H:$H,Raw!$A:$A,$B$5,Raw!$G:$G,Month!BY$7,Raw!$E:$E,Month!$A15))))</f>
        <v>2758</v>
      </c>
      <c r="BZ15" s="105">
        <f>IF($B15="","",IF($C15="Region",SUMIFS(Raw!$H:$H,Raw!$A:$A,$B$5,Raw!$G:$G,Month!BZ$7,Raw!$I:$I,Month!$A15),IF($C15="Provider",SUMIFS(Raw!$H:$H,Raw!$A:$A,$B$5,Raw!$G:$G,Month!BZ$7,Raw!$C:$C,Month!$A15),SUMIFS(Raw!$H:$H,Raw!$A:$A,$B$5,Raw!$G:$G,Month!BZ$7,Raw!$E:$E,Month!$A15))))</f>
        <v>13016</v>
      </c>
      <c r="CA15" s="105">
        <f>IF($B15="","",IF($C15="Region",SUMIFS(Raw!$H:$H,Raw!$A:$A,$B$5,Raw!$G:$G,Month!CA$7,Raw!$I:$I,Month!$A15),IF($C15="Provider",SUMIFS(Raw!$H:$H,Raw!$A:$A,$B$5,Raw!$G:$G,Month!CA$7,Raw!$C:$C,Month!$A15),SUMIFS(Raw!$H:$H,Raw!$A:$A,$B$5,Raw!$G:$G,Month!CA$7,Raw!$E:$E,Month!$A15))))</f>
        <v>10882</v>
      </c>
      <c r="CB15" s="105">
        <f>IF($B15="","",IF($C15="Region",SUMIFS(Raw!$H:$H,Raw!$A:$A,$B$5,Raw!$G:$G,Month!CB$7,Raw!$I:$I,Month!$A15),IF($C15="Provider",SUMIFS(Raw!$H:$H,Raw!$A:$A,$B$5,Raw!$G:$G,Month!CB$7,Raw!$C:$C,Month!$A15),SUMIFS(Raw!$H:$H,Raw!$A:$A,$B$5,Raw!$G:$G,Month!CB$7,Raw!$E:$E,Month!$A15))))</f>
        <v>4710</v>
      </c>
      <c r="CC15" s="105">
        <f>IF($B15="","",IF($C15="Region",SUMIFS(Raw!$H:$H,Raw!$A:$A,$B$5,Raw!$G:$G,Month!CC$7,Raw!$I:$I,Month!$A15),IF($C15="Provider",SUMIFS(Raw!$H:$H,Raw!$A:$A,$B$5,Raw!$G:$G,Month!CC$7,Raw!$C:$C,Month!$A15),SUMIFS(Raw!$H:$H,Raw!$A:$A,$B$5,Raw!$G:$G,Month!CC$7,Raw!$E:$E,Month!$A15))))</f>
        <v>4685</v>
      </c>
      <c r="CD15" s="105">
        <f>IF($B15="","",IF($C15="Region",SUMIFS(Raw!$H:$H,Raw!$A:$A,$B$5,Raw!$G:$G,Month!CD$7,Raw!$I:$I,Month!$A15),IF($C15="Provider",SUMIFS(Raw!$H:$H,Raw!$A:$A,$B$5,Raw!$G:$G,Month!CD$7,Raw!$C:$C,Month!$A15),SUMIFS(Raw!$H:$H,Raw!$A:$A,$B$5,Raw!$G:$G,Month!CD$7,Raw!$E:$E,Month!$A15))))</f>
        <v>856</v>
      </c>
      <c r="CE15" s="105">
        <f>IF($B15="","",IF($C15="Region",SUMIFS(Raw!$H:$H,Raw!$A:$A,$B$5,Raw!$G:$G,Month!CE$7,Raw!$I:$I,Month!$A15),IF($C15="Provider",SUMIFS(Raw!$H:$H,Raw!$A:$A,$B$5,Raw!$G:$G,Month!CE$7,Raw!$C:$C,Month!$A15),SUMIFS(Raw!$H:$H,Raw!$A:$A,$B$5,Raw!$G:$G,Month!CE$7,Raw!$E:$E,Month!$A15))))</f>
        <v>750</v>
      </c>
      <c r="CF15" s="105">
        <f>IF($B15="","",IF($C15="Region",SUMIFS(Raw!$H:$H,Raw!$A:$A,$B$5,Raw!$G:$G,Month!CF$7,Raw!$I:$I,Month!$A15),IF($C15="Provider",SUMIFS(Raw!$H:$H,Raw!$A:$A,$B$5,Raw!$G:$G,Month!CF$7,Raw!$C:$C,Month!$A15),SUMIFS(Raw!$H:$H,Raw!$A:$A,$B$5,Raw!$G:$G,Month!CF$7,Raw!$E:$E,Month!$A15))))</f>
        <v>44</v>
      </c>
      <c r="CG15" s="105">
        <f>IF($B15="","",IF($C15="Region",SUMIFS(Raw!$H:$H,Raw!$A:$A,$B$5,Raw!$G:$G,Month!CG$7,Raw!$I:$I,Month!$A15),IF($C15="Provider",SUMIFS(Raw!$H:$H,Raw!$A:$A,$B$5,Raw!$G:$G,Month!CG$7,Raw!$C:$C,Month!$A15),SUMIFS(Raw!$H:$H,Raw!$A:$A,$B$5,Raw!$G:$G,Month!CG$7,Raw!$E:$E,Month!$A15))))</f>
        <v>37</v>
      </c>
      <c r="CH15" s="105">
        <f>IF($B15="","",IF($C15="Region",SUMIFS(Raw!$H:$H,Raw!$A:$A,$B$5,Raw!$G:$G,Month!CH$7,Raw!$I:$I,Month!$A15),IF($C15="Provider",SUMIFS(Raw!$H:$H,Raw!$A:$A,$B$5,Raw!$G:$G,Month!CH$7,Raw!$C:$C,Month!$A15),SUMIFS(Raw!$H:$H,Raw!$A:$A,$B$5,Raw!$G:$G,Month!CH$7,Raw!$E:$E,Month!$A15))))</f>
        <v>630</v>
      </c>
      <c r="CI15" s="105">
        <f>IF($B15="","",IF($C15="Region",SUMIFS(Raw!$H:$H,Raw!$A:$A,$B$5,Raw!$G:$G,Month!CI$7,Raw!$I:$I,Month!$A15),IF($C15="Provider",SUMIFS(Raw!$H:$H,Raw!$A:$A,$B$5,Raw!$G:$G,Month!CI$7,Raw!$C:$C,Month!$A15),SUMIFS(Raw!$H:$H,Raw!$A:$A,$B$5,Raw!$G:$G,Month!CI$7,Raw!$E:$E,Month!$A15))))</f>
        <v>630</v>
      </c>
      <c r="CJ15" s="105">
        <f>IF($B15="","",IF($C15="Region",SUMIFS(Raw!$H:$H,Raw!$A:$A,$B$5,Raw!$G:$G,Month!CJ$7,Raw!$I:$I,Month!$A15),IF($C15="Provider",SUMIFS(Raw!$H:$H,Raw!$A:$A,$B$5,Raw!$G:$G,Month!CJ$7,Raw!$C:$C,Month!$A15),SUMIFS(Raw!$H:$H,Raw!$A:$A,$B$5,Raw!$G:$G,Month!CJ$7,Raw!$E:$E,Month!$A15))))</f>
        <v>952</v>
      </c>
      <c r="CK15" s="105">
        <f>IF($B15="","",IF($C15="Region",SUMIFS(Raw!$H:$H,Raw!$A:$A,$B$5,Raw!$G:$G,Month!CK$7,Raw!$I:$I,Month!$A15),IF($C15="Provider",SUMIFS(Raw!$H:$H,Raw!$A:$A,$B$5,Raw!$G:$G,Month!CK$7,Raw!$C:$C,Month!$A15),SUMIFS(Raw!$H:$H,Raw!$A:$A,$B$5,Raw!$G:$G,Month!CK$7,Raw!$E:$E,Month!$A15))))</f>
        <v>197</v>
      </c>
      <c r="CL15" s="105">
        <f>IF($B15="","",IF($C15="Region",SUMIFS(Raw!$H:$H,Raw!$A:$A,$B$5,Raw!$G:$G,Month!CL$7,Raw!$I:$I,Month!$A15),IF($C15="Provider",SUMIFS(Raw!$H:$H,Raw!$A:$A,$B$5,Raw!$G:$G,Month!CL$7,Raw!$C:$C,Month!$A15),SUMIFS(Raw!$H:$H,Raw!$A:$A,$B$5,Raw!$G:$G,Month!CL$7,Raw!$E:$E,Month!$A15))))</f>
        <v>2843</v>
      </c>
      <c r="CM15" s="105">
        <f>IF($B15="","",IF($C15="Region",SUMIFS(Raw!$H:$H,Raw!$A:$A,$B$5,Raw!$G:$G,Month!CM$7,Raw!$I:$I,Month!$A15),IF($C15="Provider",SUMIFS(Raw!$H:$H,Raw!$A:$A,$B$5,Raw!$G:$G,Month!CM$7,Raw!$C:$C,Month!$A15),SUMIFS(Raw!$H:$H,Raw!$A:$A,$B$5,Raw!$G:$G,Month!CM$7,Raw!$E:$E,Month!$A15))))</f>
        <v>1401</v>
      </c>
    </row>
    <row r="16" spans="1:91" x14ac:dyDescent="0.25">
      <c r="A16" s="18" t="str">
        <f>IF(Refs!A8="","",Refs!A8)</f>
        <v>Y56</v>
      </c>
      <c r="B16" s="3" t="str">
        <f>IF(Refs!B8="","",Refs!B8)</f>
        <v>London</v>
      </c>
      <c r="C16" s="9" t="str">
        <f>IF(Refs!D8="","",Refs!D8)</f>
        <v>Region</v>
      </c>
      <c r="D16" s="105">
        <f>IF($B16="","",IF($C16="Region",SUMIFS(Raw!$H:$H,Raw!$A:$A,$B$5,Raw!$G:$G,Month!D$7,Raw!$I:$I,Month!$A16),IF($C16="Provider",SUMIFS(Raw!$H:$H,Raw!$A:$A,$B$5,Raw!$G:$G,Month!D$7,Raw!$C:$C,Month!$A16),SUMIFS(Raw!$H:$H,Raw!$A:$A,$B$5,Raw!$G:$G,Month!D$7,Raw!$E:$E,Month!$A16))))</f>
        <v>243770</v>
      </c>
      <c r="E16" s="105">
        <f>IF($B16="","",IF($C16="Region",SUMIFS(Raw!$H:$H,Raw!$A:$A,$B$5,Raw!$G:$G,Month!E$7,Raw!$I:$I,Month!$A16),IF($C16="Provider",SUMIFS(Raw!$H:$H,Raw!$A:$A,$B$5,Raw!$G:$G,Month!E$7,Raw!$C:$C,Month!$A16),SUMIFS(Raw!$H:$H,Raw!$A:$A,$B$5,Raw!$G:$G,Month!E$7,Raw!$E:$E,Month!$A16))))</f>
        <v>55246</v>
      </c>
      <c r="F16" s="105">
        <f>IF($B16="","",IF($C16="Region",SUMIFS(Raw!$H:$H,Raw!$A:$A,$B$5,Raw!$G:$G,Month!F$7,Raw!$I:$I,Month!$A16),IF($C16="Provider",SUMIFS(Raw!$H:$H,Raw!$A:$A,$B$5,Raw!$G:$G,Month!F$7,Raw!$C:$C,Month!$A16),SUMIFS(Raw!$H:$H,Raw!$A:$A,$B$5,Raw!$G:$G,Month!F$7,Raw!$E:$E,Month!$A16))))</f>
        <v>233461</v>
      </c>
      <c r="G16" s="105">
        <f>IF($B16="","",IF($C16="Region",SUMIFS(Raw!$H:$H,Raw!$A:$A,$B$5,Raw!$G:$G,Month!G$7,Raw!$I:$I,Month!$A16),IF($C16="Provider",SUMIFS(Raw!$H:$H,Raw!$A:$A,$B$5,Raw!$G:$G,Month!G$7,Raw!$C:$C,Month!$A16),SUMIFS(Raw!$H:$H,Raw!$A:$A,$B$5,Raw!$G:$G,Month!G$7,Raw!$E:$E,Month!$A16))))</f>
        <v>222814</v>
      </c>
      <c r="H16" s="105">
        <f>IF($B16="","",IF($C16="Region",SUMIFS(Raw!$H:$H,Raw!$A:$A,$B$5,Raw!$G:$G,Month!H$7,Raw!$I:$I,Month!$A16),IF($C16="Provider",SUMIFS(Raw!$H:$H,Raw!$A:$A,$B$5,Raw!$G:$G,Month!H$7,Raw!$C:$C,Month!$A16),SUMIFS(Raw!$H:$H,Raw!$A:$A,$B$5,Raw!$G:$G,Month!H$7,Raw!$E:$E,Month!$A16))))</f>
        <v>4222</v>
      </c>
      <c r="I16" s="105">
        <f>IF($B16="","",IF($C16="Region",SUMIFS(Raw!$H:$H,Raw!$A:$A,$B$5,Raw!$G:$G,Month!I$7,Raw!$I:$I,Month!$A16),IF($C16="Provider",SUMIFS(Raw!$H:$H,Raw!$A:$A,$B$5,Raw!$G:$G,Month!I$7,Raw!$C:$C,Month!$A16),SUMIFS(Raw!$H:$H,Raw!$A:$A,$B$5,Raw!$G:$G,Month!I$7,Raw!$E:$E,Month!$A16))))</f>
        <v>7217826</v>
      </c>
      <c r="J16" s="106"/>
      <c r="K16" s="106"/>
      <c r="L16" s="105">
        <f>IF($B16="","",IF($C16="Region",SUMIFS(Raw!$H:$H,Raw!$A:$A,$B$5,Raw!$G:$G,Month!L$7,Raw!$I:$I,Month!$A16),IF($C16="Provider",SUMIFS(Raw!$H:$H,Raw!$A:$A,$B$5,Raw!$G:$G,Month!L$7,Raw!$C:$C,Month!$A16),SUMIFS(Raw!$H:$H,Raw!$A:$A,$B$5,Raw!$G:$G,Month!L$7,Raw!$E:$E,Month!$A16))))</f>
        <v>270716</v>
      </c>
      <c r="M16" s="105">
        <f>IF($B16="","",IF($C16="Region",SUMIFS(Raw!$H:$H,Raw!$A:$A,$B$5,Raw!$G:$G,Month!M$7,Raw!$I:$I,Month!$A16),IF($C16="Provider",SUMIFS(Raw!$H:$H,Raw!$A:$A,$B$5,Raw!$G:$G,Month!M$7,Raw!$C:$C,Month!$A16),SUMIFS(Raw!$H:$H,Raw!$A:$A,$B$5,Raw!$G:$G,Month!M$7,Raw!$E:$E,Month!$A16))))</f>
        <v>52468</v>
      </c>
      <c r="N16" s="105">
        <f>IF($B16="","",IF($C16="Region",SUMIFS(Raw!$H:$H,Raw!$A:$A,$B$5,Raw!$G:$G,Month!N$7,Raw!$I:$I,Month!$A16),IF($C16="Provider",SUMIFS(Raw!$H:$H,Raw!$A:$A,$B$5,Raw!$G:$G,Month!N$7,Raw!$C:$C,Month!$A16),SUMIFS(Raw!$H:$H,Raw!$A:$A,$B$5,Raw!$G:$G,Month!N$7,Raw!$E:$E,Month!$A16))))</f>
        <v>291036808</v>
      </c>
      <c r="O16" s="105">
        <f>IF($B16="","",IF($C16="Region",SUMIFS(Raw!$H:$H,Raw!$A:$A,$B$5,Raw!$G:$G,Month!O$7,Raw!$I:$I,Month!$A16),IF($C16="Provider",SUMIFS(Raw!$H:$H,Raw!$A:$A,$B$5,Raw!$G:$G,Month!O$7,Raw!$C:$C,Month!$A16),SUMIFS(Raw!$H:$H,Raw!$A:$A,$B$5,Raw!$G:$G,Month!O$7,Raw!$E:$E,Month!$A16))))</f>
        <v>224092</v>
      </c>
      <c r="P16" s="105">
        <f>IF($B16="","",IF($C16="Region",SUMIFS(Raw!$H:$H,Raw!$A:$A,$B$5,Raw!$G:$G,Month!P$7,Raw!$I:$I,Month!$A16),IF($C16="Provider",SUMIFS(Raw!$H:$H,Raw!$A:$A,$B$5,Raw!$G:$G,Month!P$7,Raw!$C:$C,Month!$A16),SUMIFS(Raw!$H:$H,Raw!$A:$A,$B$5,Raw!$G:$G,Month!P$7,Raw!$E:$E,Month!$A16))))</f>
        <v>7791</v>
      </c>
      <c r="Q16" s="105">
        <f>IF($B16="","",IF($C16="Region",SUMIFS(Raw!$H:$H,Raw!$A:$A,$B$5,Raw!$G:$G,Month!Q$7,Raw!$I:$I,Month!$A16),IF($C16="Provider",SUMIFS(Raw!$H:$H,Raw!$A:$A,$B$5,Raw!$G:$G,Month!Q$7,Raw!$C:$C,Month!$A16),SUMIFS(Raw!$H:$H,Raw!$A:$A,$B$5,Raw!$G:$G,Month!Q$7,Raw!$E:$E,Month!$A16))))</f>
        <v>111823</v>
      </c>
      <c r="R16" s="105">
        <f>IF($B16="","",IF($C16="Region",SUMIFS(Raw!$H:$H,Raw!$A:$A,$B$5,Raw!$G:$G,Month!R$7,Raw!$I:$I,Month!$A16),IF($C16="Provider",SUMIFS(Raw!$H:$H,Raw!$A:$A,$B$5,Raw!$G:$G,Month!R$7,Raw!$C:$C,Month!$A16),SUMIFS(Raw!$H:$H,Raw!$A:$A,$B$5,Raw!$G:$G,Month!R$7,Raw!$E:$E,Month!$A16))))</f>
        <v>35277</v>
      </c>
      <c r="S16" s="105">
        <f>IF($B16="","",IF($C16="Region",SUMIFS(Raw!$H:$H,Raw!$A:$A,$B$5,Raw!$G:$G,Month!S$7,Raw!$I:$I,Month!$A16),IF($C16="Provider",SUMIFS(Raw!$H:$H,Raw!$A:$A,$B$5,Raw!$G:$G,Month!S$7,Raw!$C:$C,Month!$A16),SUMIFS(Raw!$H:$H,Raw!$A:$A,$B$5,Raw!$G:$G,Month!S$7,Raw!$E:$E,Month!$A16))))</f>
        <v>61848</v>
      </c>
      <c r="T16" s="105">
        <f>IF($B16="","",IF($C16="Region",SUMIFS(Raw!$H:$H,Raw!$A:$A,$B$5,Raw!$G:$G,Month!T$7,Raw!$I:$I,Month!$A16),IF($C16="Provider",SUMIFS(Raw!$H:$H,Raw!$A:$A,$B$5,Raw!$G:$G,Month!T$7,Raw!$C:$C,Month!$A16),SUMIFS(Raw!$H:$H,Raw!$A:$A,$B$5,Raw!$G:$G,Month!T$7,Raw!$E:$E,Month!$A16))))</f>
        <v>7353</v>
      </c>
      <c r="U16" s="105">
        <f>IF($B16="","",IF($C16="Region",SUMIFS(Raw!$H:$H,Raw!$A:$A,$B$5,Raw!$G:$G,Month!U$7,Raw!$I:$I,Month!$A16),IF($C16="Provider",SUMIFS(Raw!$H:$H,Raw!$A:$A,$B$5,Raw!$G:$G,Month!U$7,Raw!$C:$C,Month!$A16),SUMIFS(Raw!$H:$H,Raw!$A:$A,$B$5,Raw!$G:$G,Month!U$7,Raw!$E:$E,Month!$A16))))</f>
        <v>97328</v>
      </c>
      <c r="V16" s="105">
        <f>IF($B16="","",IF($C16="Region",SUMIFS(Raw!$H:$H,Raw!$A:$A,$B$5,Raw!$G:$G,Month!V$7,Raw!$I:$I,Month!$A16),IF($C16="Provider",SUMIFS(Raw!$H:$H,Raw!$A:$A,$B$5,Raw!$G:$G,Month!V$7,Raw!$C:$C,Month!$A16),SUMIFS(Raw!$H:$H,Raw!$A:$A,$B$5,Raw!$G:$G,Month!V$7,Raw!$E:$E,Month!$A16))))</f>
        <v>195</v>
      </c>
      <c r="W16" s="105">
        <f>IF($B16="","",IF($C16="Region",SUMIFS(Raw!$H:$H,Raw!$A:$A,$B$5,Raw!$G:$G,Month!W$7,Raw!$I:$I,Month!$A16),IF($C16="Provider",SUMIFS(Raw!$H:$H,Raw!$A:$A,$B$5,Raw!$G:$G,Month!W$7,Raw!$C:$C,Month!$A16),SUMIFS(Raw!$H:$H,Raw!$A:$A,$B$5,Raw!$G:$G,Month!W$7,Raw!$E:$E,Month!$A16))))</f>
        <v>48066</v>
      </c>
      <c r="X16" s="105">
        <f>IF($B16="","",IF($C16="Region",SUMIFS(Raw!$H:$H,Raw!$A:$A,$B$5,Raw!$G:$G,Month!X$7,Raw!$I:$I,Month!$A16),IF($C16="Provider",SUMIFS(Raw!$H:$H,Raw!$A:$A,$B$5,Raw!$G:$G,Month!X$7,Raw!$C:$C,Month!$A16),SUMIFS(Raw!$H:$H,Raw!$A:$A,$B$5,Raw!$G:$G,Month!X$7,Raw!$E:$E,Month!$A16))))</f>
        <v>16705</v>
      </c>
      <c r="Y16" s="106"/>
      <c r="Z16" s="106"/>
      <c r="AA16" s="105">
        <f>IF($B16="","",IF($C16="Region",SUMIFS(Raw!$H:$H,Raw!$A:$A,$B$5,Raw!$G:$G,Month!AA$7,Raw!$I:$I,Month!$A16),IF($C16="Provider",SUMIFS(Raw!$H:$H,Raw!$A:$A,$B$5,Raw!$G:$G,Month!AA$7,Raw!$C:$C,Month!$A16),SUMIFS(Raw!$H:$H,Raw!$A:$A,$B$5,Raw!$G:$G,Month!AA$7,Raw!$E:$E,Month!$A16))))</f>
        <v>9444</v>
      </c>
      <c r="AB16" s="105">
        <f>IF($B16="","",IF($C16="Region",SUMIFS(Raw!$H:$H,Raw!$A:$A,$B$5,Raw!$G:$G,Month!AB$7,Raw!$I:$I,Month!$A16),IF($C16="Provider",SUMIFS(Raw!$H:$H,Raw!$A:$A,$B$5,Raw!$G:$G,Month!AB$7,Raw!$C:$C,Month!$A16),SUMIFS(Raw!$H:$H,Raw!$A:$A,$B$5,Raw!$G:$G,Month!AB$7,Raw!$E:$E,Month!$A16))))</f>
        <v>5561</v>
      </c>
      <c r="AC16" s="106"/>
      <c r="AD16" s="106"/>
      <c r="AE16" s="105">
        <f>IF($B16="","",IF($C16="Region",SUMIFS(Raw!$H:$H,Raw!$A:$A,$B$5,Raw!$G:$G,Month!AE$7,Raw!$I:$I,Month!$A16),IF($C16="Provider",SUMIFS(Raw!$H:$H,Raw!$A:$A,$B$5,Raw!$G:$G,Month!AE$7,Raw!$C:$C,Month!$A16),SUMIFS(Raw!$H:$H,Raw!$A:$A,$B$5,Raw!$G:$G,Month!AE$7,Raw!$E:$E,Month!$A16))))</f>
        <v>220350</v>
      </c>
      <c r="AF16" s="105">
        <f>IF($B16="","",IF($C16="Region",SUMIFS(Raw!$H:$H,Raw!$A:$A,$B$5,Raw!$G:$G,Month!AF$7,Raw!$I:$I,Month!$A16),IF($C16="Provider",SUMIFS(Raw!$H:$H,Raw!$A:$A,$B$5,Raw!$G:$G,Month!AF$7,Raw!$C:$C,Month!$A16),SUMIFS(Raw!$H:$H,Raw!$A:$A,$B$5,Raw!$G:$G,Month!AF$7,Raw!$E:$E,Month!$A16))))</f>
        <v>21502</v>
      </c>
      <c r="AG16" s="105">
        <f>IF($B16="","",IF($C16="Region",SUMIFS(Raw!$H:$H,Raw!$A:$A,$B$5,Raw!$G:$G,Month!AG$7,Raw!$I:$I,Month!$A16),IF($C16="Provider",SUMIFS(Raw!$H:$H,Raw!$A:$A,$B$5,Raw!$G:$G,Month!AG$7,Raw!$C:$C,Month!$A16),SUMIFS(Raw!$H:$H,Raw!$A:$A,$B$5,Raw!$G:$G,Month!AG$7,Raw!$E:$E,Month!$A16))))</f>
        <v>27135</v>
      </c>
      <c r="AH16" s="105">
        <f>IF($B16="","",IF($C16="Region",SUMIFS(Raw!$H:$H,Raw!$A:$A,$B$5,Raw!$G:$G,Month!AH$7,Raw!$I:$I,Month!$A16),IF($C16="Provider",SUMIFS(Raw!$H:$H,Raw!$A:$A,$B$5,Raw!$G:$G,Month!AH$7,Raw!$C:$C,Month!$A16),SUMIFS(Raw!$H:$H,Raw!$A:$A,$B$5,Raw!$G:$G,Month!AH$7,Raw!$E:$E,Month!$A16))))</f>
        <v>12429</v>
      </c>
      <c r="AI16" s="105">
        <f>IF($B16="","",IF($C16="Region",SUMIFS(Raw!$H:$H,Raw!$A:$A,$B$5,Raw!$G:$G,Month!AI$7,Raw!$I:$I,Month!$A16),IF($C16="Provider",SUMIFS(Raw!$H:$H,Raw!$A:$A,$B$5,Raw!$G:$G,Month!AI$7,Raw!$C:$C,Month!$A16),SUMIFS(Raw!$H:$H,Raw!$A:$A,$B$5,Raw!$G:$G,Month!AI$7,Raw!$E:$E,Month!$A16))))</f>
        <v>277</v>
      </c>
      <c r="AJ16" s="105">
        <f>IF($B16="","",IF($C16="Region",SUMIFS(Raw!$H:$H,Raw!$A:$A,$B$5,Raw!$G:$G,Month!AJ$7,Raw!$I:$I,Month!$A16),IF($C16="Provider",SUMIFS(Raw!$H:$H,Raw!$A:$A,$B$5,Raw!$G:$G,Month!AJ$7,Raw!$C:$C,Month!$A16),SUMIFS(Raw!$H:$H,Raw!$A:$A,$B$5,Raw!$G:$G,Month!AJ$7,Raw!$E:$E,Month!$A16))))</f>
        <v>11830</v>
      </c>
      <c r="AK16" s="105">
        <f>IF($B16="","",IF($C16="Region",SUMIFS(Raw!$H:$H,Raw!$A:$A,$B$5,Raw!$G:$G,Month!AK$7,Raw!$I:$I,Month!$A16),IF($C16="Provider",SUMIFS(Raw!$H:$H,Raw!$A:$A,$B$5,Raw!$G:$G,Month!AK$7,Raw!$C:$C,Month!$A16),SUMIFS(Raw!$H:$H,Raw!$A:$A,$B$5,Raw!$G:$G,Month!AK$7,Raw!$E:$E,Month!$A16))))</f>
        <v>1126</v>
      </c>
      <c r="AL16" s="105">
        <f>IF($B16="","",IF($C16="Region",SUMIFS(Raw!$H:$H,Raw!$A:$A,$B$5,Raw!$G:$G,Month!AL$7,Raw!$I:$I,Month!$A16),IF($C16="Provider",SUMIFS(Raw!$H:$H,Raw!$A:$A,$B$5,Raw!$G:$G,Month!AL$7,Raw!$C:$C,Month!$A16),SUMIFS(Raw!$H:$H,Raw!$A:$A,$B$5,Raw!$G:$G,Month!AL$7,Raw!$E:$E,Month!$A16))))</f>
        <v>7054</v>
      </c>
      <c r="AM16" s="105">
        <f>IF($B16="","",IF($C16="Region",SUMIFS(Raw!$H:$H,Raw!$A:$A,$B$5,Raw!$G:$G,Month!AM$7,Raw!$I:$I,Month!$A16),IF($C16="Provider",SUMIFS(Raw!$H:$H,Raw!$A:$A,$B$5,Raw!$G:$G,Month!AM$7,Raw!$C:$C,Month!$A16),SUMIFS(Raw!$H:$H,Raw!$A:$A,$B$5,Raw!$G:$G,Month!AM$7,Raw!$E:$E,Month!$A16))))</f>
        <v>365</v>
      </c>
      <c r="AN16" s="105">
        <f>IF($B16="","",IF($C16="Region",SUMIFS(Raw!$H:$H,Raw!$A:$A,$B$5,Raw!$G:$G,Month!AN$7,Raw!$I:$I,Month!$A16),IF($C16="Provider",SUMIFS(Raw!$H:$H,Raw!$A:$A,$B$5,Raw!$G:$G,Month!AN$7,Raw!$C:$C,Month!$A16),SUMIFS(Raw!$H:$H,Raw!$A:$A,$B$5,Raw!$G:$G,Month!AN$7,Raw!$E:$E,Month!$A16))))</f>
        <v>24360</v>
      </c>
      <c r="AO16" s="105">
        <f>IF($B16="","",IF($C16="Region",SUMIFS(Raw!$H:$H,Raw!$A:$A,$B$5,Raw!$G:$G,Month!AO$7,Raw!$I:$I,Month!$A16),IF($C16="Provider",SUMIFS(Raw!$H:$H,Raw!$A:$A,$B$5,Raw!$G:$G,Month!AO$7,Raw!$C:$C,Month!$A16),SUMIFS(Raw!$H:$H,Raw!$A:$A,$B$5,Raw!$G:$G,Month!AO$7,Raw!$E:$E,Month!$A16))))</f>
        <v>19768</v>
      </c>
      <c r="AP16" s="105">
        <f>IF($B16="","",IF($C16="Region",SUMIFS(Raw!$H:$H,Raw!$A:$A,$B$5,Raw!$G:$G,Month!AP$7,Raw!$I:$I,Month!$A16),IF($C16="Provider",SUMIFS(Raw!$H:$H,Raw!$A:$A,$B$5,Raw!$G:$G,Month!AP$7,Raw!$C:$C,Month!$A16),SUMIFS(Raw!$H:$H,Raw!$A:$A,$B$5,Raw!$G:$G,Month!AP$7,Raw!$E:$E,Month!$A16))))</f>
        <v>39250</v>
      </c>
      <c r="AQ16" s="105">
        <f>IF($B16="","",IF($C16="Region",SUMIFS(Raw!$H:$H,Raw!$A:$A,$B$5,Raw!$G:$G,Month!AQ$7,Raw!$I:$I,Month!$A16),IF($C16="Provider",SUMIFS(Raw!$H:$H,Raw!$A:$A,$B$5,Raw!$G:$G,Month!AQ$7,Raw!$C:$C,Month!$A16),SUMIFS(Raw!$H:$H,Raw!$A:$A,$B$5,Raw!$G:$G,Month!AQ$7,Raw!$E:$E,Month!$A16))))</f>
        <v>22340</v>
      </c>
      <c r="AR16" s="105">
        <f>IF($B16="","",IF($C16="Region",SUMIFS(Raw!$H:$H,Raw!$A:$A,$B$5,Raw!$G:$G,Month!AR$7,Raw!$I:$I,Month!$A16),IF($C16="Provider",SUMIFS(Raw!$H:$H,Raw!$A:$A,$B$5,Raw!$G:$G,Month!AR$7,Raw!$C:$C,Month!$A16),SUMIFS(Raw!$H:$H,Raw!$A:$A,$B$5,Raw!$G:$G,Month!AR$7,Raw!$E:$E,Month!$A16))))</f>
        <v>17292</v>
      </c>
      <c r="AS16" s="105">
        <f>IF($B16="","",IF($C16="Region",SUMIFS(Raw!$H:$H,Raw!$A:$A,$B$5,Raw!$G:$G,Month!AS$7,Raw!$I:$I,Month!$A16),IF($C16="Provider",SUMIFS(Raw!$H:$H,Raw!$A:$A,$B$5,Raw!$G:$G,Month!AS$7,Raw!$C:$C,Month!$A16),SUMIFS(Raw!$H:$H,Raw!$A:$A,$B$5,Raw!$G:$G,Month!AS$7,Raw!$E:$E,Month!$A16))))</f>
        <v>3232</v>
      </c>
      <c r="AT16" s="105">
        <f>IF($B16="","",IF($C16="Region",SUMIFS(Raw!$H:$H,Raw!$A:$A,$B$5,Raw!$G:$G,Month!AT$7,Raw!$I:$I,Month!$A16),IF($C16="Provider",SUMIFS(Raw!$H:$H,Raw!$A:$A,$B$5,Raw!$G:$G,Month!AT$7,Raw!$C:$C,Month!$A16),SUMIFS(Raw!$H:$H,Raw!$A:$A,$B$5,Raw!$G:$G,Month!AT$7,Raw!$E:$E,Month!$A16))))</f>
        <v>4842</v>
      </c>
      <c r="AU16" s="105">
        <f>IF($B16="","",IF($C16="Region",SUMIFS(Raw!$H:$H,Raw!$A:$A,$B$5,Raw!$G:$G,Month!AU$7,Raw!$I:$I,Month!$A16),IF($C16="Provider",SUMIFS(Raw!$H:$H,Raw!$A:$A,$B$5,Raw!$G:$G,Month!AU$7,Raw!$C:$C,Month!$A16),SUMIFS(Raw!$H:$H,Raw!$A:$A,$B$5,Raw!$G:$G,Month!AU$7,Raw!$E:$E,Month!$A16))))</f>
        <v>751</v>
      </c>
      <c r="AV16" s="105">
        <f>IF($B16="","",IF($C16="Region",SUMIFS(Raw!$H:$H,Raw!$A:$A,$B$5,Raw!$G:$G,Month!AV$7,Raw!$I:$I,Month!$A16),IF($C16="Provider",SUMIFS(Raw!$H:$H,Raw!$A:$A,$B$5,Raw!$G:$G,Month!AV$7,Raw!$C:$C,Month!$A16),SUMIFS(Raw!$H:$H,Raw!$A:$A,$B$5,Raw!$G:$G,Month!AV$7,Raw!$E:$E,Month!$A16))))</f>
        <v>15183</v>
      </c>
      <c r="AW16" s="105">
        <f>IF($B16="","",IF($C16="Region",SUMIFS(Raw!$H:$H,Raw!$A:$A,$B$5,Raw!$G:$G,Month!AW$7,Raw!$I:$I,Month!$A16),IF($C16="Provider",SUMIFS(Raw!$H:$H,Raw!$A:$A,$B$5,Raw!$G:$G,Month!AW$7,Raw!$C:$C,Month!$A16),SUMIFS(Raw!$H:$H,Raw!$A:$A,$B$5,Raw!$G:$G,Month!AW$7,Raw!$E:$E,Month!$A16))))</f>
        <v>140639133</v>
      </c>
      <c r="AX16" s="105">
        <f>IF($B16="","",IF($C16="Region",SUMIFS(Raw!$H:$H,Raw!$A:$A,$B$5,Raw!$G:$G,Month!AX$7,Raw!$I:$I,Month!$A16),IF($C16="Provider",SUMIFS(Raw!$H:$H,Raw!$A:$A,$B$5,Raw!$G:$G,Month!AX$7,Raw!$C:$C,Month!$A16),SUMIFS(Raw!$H:$H,Raw!$A:$A,$B$5,Raw!$G:$G,Month!AX$7,Raw!$E:$E,Month!$A16))))</f>
        <v>22257</v>
      </c>
      <c r="AY16" s="105">
        <f>IF($B16="","",IF($C16="Region",SUMIFS(Raw!$H:$H,Raw!$A:$A,$B$5,Raw!$G:$G,Month!AY$7,Raw!$I:$I,Month!$A16),IF($C16="Provider",SUMIFS(Raw!$H:$H,Raw!$A:$A,$B$5,Raw!$G:$G,Month!AY$7,Raw!$C:$C,Month!$A16),SUMIFS(Raw!$H:$H,Raw!$A:$A,$B$5,Raw!$G:$G,Month!AY$7,Raw!$E:$E,Month!$A16))))</f>
        <v>13115</v>
      </c>
      <c r="AZ16" s="105">
        <f>IF($B16="","",IF($C16="Region",SUMIFS(Raw!$H:$H,Raw!$A:$A,$B$5,Raw!$G:$G,Month!AZ$7,Raw!$I:$I,Month!$A16),IF($C16="Provider",SUMIFS(Raw!$H:$H,Raw!$A:$A,$B$5,Raw!$G:$G,Month!AZ$7,Raw!$C:$C,Month!$A16),SUMIFS(Raw!$H:$H,Raw!$A:$A,$B$5,Raw!$G:$G,Month!AZ$7,Raw!$E:$E,Month!$A16))))</f>
        <v>813</v>
      </c>
      <c r="BA16" s="105">
        <f>IF($B16="","",IF($C16="Region",SUMIFS(Raw!$H:$H,Raw!$A:$A,$B$5,Raw!$G:$G,Month!BA$7,Raw!$I:$I,Month!$A16),IF($C16="Provider",SUMIFS(Raw!$H:$H,Raw!$A:$A,$B$5,Raw!$G:$G,Month!BA$7,Raw!$C:$C,Month!$A16),SUMIFS(Raw!$H:$H,Raw!$A:$A,$B$5,Raw!$G:$G,Month!BA$7,Raw!$E:$E,Month!$A16))))</f>
        <v>7230</v>
      </c>
      <c r="BB16" s="105">
        <f>IF($B16="","",IF($C16="Region",SUMIFS(Raw!$H:$H,Raw!$A:$A,$B$5,Raw!$G:$G,Month!BB$7,Raw!$I:$I,Month!$A16),IF($C16="Provider",SUMIFS(Raw!$H:$H,Raw!$A:$A,$B$5,Raw!$G:$G,Month!BB$7,Raw!$C:$C,Month!$A16),SUMIFS(Raw!$H:$H,Raw!$A:$A,$B$5,Raw!$G:$G,Month!BB$7,Raw!$E:$E,Month!$A16))))</f>
        <v>68512958</v>
      </c>
      <c r="BC16" s="105">
        <f>IF($B16="","",IF($C16="Region",SUMIFS(Raw!$H:$H,Raw!$A:$A,$B$5,Raw!$G:$G,Month!BC$7,Raw!$I:$I,Month!$A16),IF($C16="Provider",SUMIFS(Raw!$H:$H,Raw!$A:$A,$B$5,Raw!$G:$G,Month!BC$7,Raw!$C:$C,Month!$A16),SUMIFS(Raw!$H:$H,Raw!$A:$A,$B$5,Raw!$G:$G,Month!BC$7,Raw!$E:$E,Month!$A16))))</f>
        <v>11743</v>
      </c>
      <c r="BD16" s="105">
        <f>IF($B16="","",IF($C16="Region",SUMIFS(Raw!$H:$H,Raw!$A:$A,$B$5,Raw!$G:$G,Month!BD$7,Raw!$I:$I,Month!$A16),IF($C16="Provider",SUMIFS(Raw!$H:$H,Raw!$A:$A,$B$5,Raw!$G:$G,Month!BD$7,Raw!$C:$C,Month!$A16),SUMIFS(Raw!$H:$H,Raw!$A:$A,$B$5,Raw!$G:$G,Month!BD$7,Raw!$E:$E,Month!$A16))))</f>
        <v>86487</v>
      </c>
      <c r="BE16" s="105">
        <f>IF($B16="","",IF($C16="Region",SUMIFS(Raw!$H:$H,Raw!$A:$A,$B$5,Raw!$G:$G,Month!BE$7,Raw!$I:$I,Month!$A16),IF($C16="Provider",SUMIFS(Raw!$H:$H,Raw!$A:$A,$B$5,Raw!$G:$G,Month!BE$7,Raw!$C:$C,Month!$A16),SUMIFS(Raw!$H:$H,Raw!$A:$A,$B$5,Raw!$G:$G,Month!BE$7,Raw!$E:$E,Month!$A16))))</f>
        <v>964</v>
      </c>
      <c r="BF16" s="105">
        <f>IF($B16="","",IF($C16="Region",SUMIFS(Raw!$H:$H,Raw!$A:$A,$B$5,Raw!$G:$G,Month!BF$7,Raw!$I:$I,Month!$A16),IF($C16="Provider",SUMIFS(Raw!$H:$H,Raw!$A:$A,$B$5,Raw!$G:$G,Month!BF$7,Raw!$C:$C,Month!$A16),SUMIFS(Raw!$H:$H,Raw!$A:$A,$B$5,Raw!$G:$G,Month!BF$7,Raw!$E:$E,Month!$A16))))</f>
        <v>139890</v>
      </c>
      <c r="BG16" s="105">
        <f>IF($B16="","",IF($C16="Region",SUMIFS(Raw!$H:$H,Raw!$A:$A,$B$5,Raw!$G:$G,Month!BG$7,Raw!$I:$I,Month!$A16),IF($C16="Provider",SUMIFS(Raw!$H:$H,Raw!$A:$A,$B$5,Raw!$G:$G,Month!BG$7,Raw!$C:$C,Month!$A16),SUMIFS(Raw!$H:$H,Raw!$A:$A,$B$5,Raw!$G:$G,Month!BG$7,Raw!$E:$E,Month!$A16))))</f>
        <v>12</v>
      </c>
      <c r="BH16" s="105">
        <f>IF($B16="","",IF($C16="Region",SUMIFS(Raw!$H:$H,Raw!$A:$A,$B$5,Raw!$G:$G,Month!BH$7,Raw!$I:$I,Month!$A16),IF($C16="Provider",SUMIFS(Raw!$H:$H,Raw!$A:$A,$B$5,Raw!$G:$G,Month!BH$7,Raw!$C:$C,Month!$A16),SUMIFS(Raw!$H:$H,Raw!$A:$A,$B$5,Raw!$G:$G,Month!BH$7,Raw!$E:$E,Month!$A16))))</f>
        <v>72722</v>
      </c>
      <c r="BI16" s="105">
        <f>IF($B16="","",IF($C16="Region",SUMIFS(Raw!$H:$H,Raw!$A:$A,$B$5,Raw!$G:$G,Month!BI$7,Raw!$I:$I,Month!$A16),IF($C16="Provider",SUMIFS(Raw!$H:$H,Raw!$A:$A,$B$5,Raw!$G:$G,Month!BI$7,Raw!$C:$C,Month!$A16),SUMIFS(Raw!$H:$H,Raw!$A:$A,$B$5,Raw!$G:$G,Month!BI$7,Raw!$E:$E,Month!$A16))))</f>
        <v>60658</v>
      </c>
      <c r="BJ16" s="105">
        <f>IF($B16="","",IF($C16="Region",SUMIFS(Raw!$H:$H,Raw!$A:$A,$B$5,Raw!$G:$G,Month!BJ$7,Raw!$I:$I,Month!$A16),IF($C16="Provider",SUMIFS(Raw!$H:$H,Raw!$A:$A,$B$5,Raw!$G:$G,Month!BJ$7,Raw!$C:$C,Month!$A16),SUMIFS(Raw!$H:$H,Raw!$A:$A,$B$5,Raw!$G:$G,Month!BJ$7,Raw!$E:$E,Month!$A16))))</f>
        <v>43296</v>
      </c>
      <c r="BK16" s="105">
        <f>IF($B16="","",IF($C16="Region",SUMIFS(Raw!$H:$H,Raw!$A:$A,$B$5,Raw!$G:$G,Month!BK$7,Raw!$I:$I,Month!$A16),IF($C16="Provider",SUMIFS(Raw!$H:$H,Raw!$A:$A,$B$5,Raw!$G:$G,Month!BK$7,Raw!$C:$C,Month!$A16),SUMIFS(Raw!$H:$H,Raw!$A:$A,$B$5,Raw!$G:$G,Month!BK$7,Raw!$E:$E,Month!$A16))))</f>
        <v>37245</v>
      </c>
      <c r="BL16" s="105">
        <f>IF($B16="","",IF($C16="Region",SUMIFS(Raw!$H:$H,Raw!$A:$A,$B$5,Raw!$G:$G,Month!BL$7,Raw!$I:$I,Month!$A16),IF($C16="Provider",SUMIFS(Raw!$H:$H,Raw!$A:$A,$B$5,Raw!$G:$G,Month!BL$7,Raw!$C:$C,Month!$A16),SUMIFS(Raw!$H:$H,Raw!$A:$A,$B$5,Raw!$G:$G,Month!BL$7,Raw!$E:$E,Month!$A16))))</f>
        <v>24742</v>
      </c>
      <c r="BM16" s="105">
        <f>IF($B16="","",IF($C16="Region",SUMIFS(Raw!$H:$H,Raw!$A:$A,$B$5,Raw!$G:$G,Month!BM$7,Raw!$I:$I,Month!$A16),IF($C16="Provider",SUMIFS(Raw!$H:$H,Raw!$A:$A,$B$5,Raw!$G:$G,Month!BM$7,Raw!$C:$C,Month!$A16),SUMIFS(Raw!$H:$H,Raw!$A:$A,$B$5,Raw!$G:$G,Month!BM$7,Raw!$E:$E,Month!$A16))))</f>
        <v>9898</v>
      </c>
      <c r="BN16" s="105">
        <f>IF($B16="","",IF($C16="Region",SUMIFS(Raw!$H:$H,Raw!$A:$A,$B$5,Raw!$G:$G,Month!BN$7,Raw!$I:$I,Month!$A16),IF($C16="Provider",SUMIFS(Raw!$H:$H,Raw!$A:$A,$B$5,Raw!$G:$G,Month!BN$7,Raw!$C:$C,Month!$A16),SUMIFS(Raw!$H:$H,Raw!$A:$A,$B$5,Raw!$G:$G,Month!BN$7,Raw!$E:$E,Month!$A16))))</f>
        <v>20193</v>
      </c>
      <c r="BO16" s="105">
        <f>IF($B16="","",IF($C16="Region",SUMIFS(Raw!$H:$H,Raw!$A:$A,$B$5,Raw!$G:$G,Month!BO$7,Raw!$I:$I,Month!$A16),IF($C16="Provider",SUMIFS(Raw!$H:$H,Raw!$A:$A,$B$5,Raw!$G:$G,Month!BO$7,Raw!$C:$C,Month!$A16),SUMIFS(Raw!$H:$H,Raw!$A:$A,$B$5,Raw!$G:$G,Month!BO$7,Raw!$E:$E,Month!$A16))))</f>
        <v>4008</v>
      </c>
      <c r="BP16" s="105">
        <f>IF($B16="","",IF($C16="Region",SUMIFS(Raw!$H:$H,Raw!$A:$A,$B$5,Raw!$G:$G,Month!BP$7,Raw!$I:$I,Month!$A16),IF($C16="Provider",SUMIFS(Raw!$H:$H,Raw!$A:$A,$B$5,Raw!$G:$G,Month!BP$7,Raw!$C:$C,Month!$A16),SUMIFS(Raw!$H:$H,Raw!$A:$A,$B$5,Raw!$G:$G,Month!BP$7,Raw!$E:$E,Month!$A16))))</f>
        <v>15245</v>
      </c>
      <c r="BQ16" s="105">
        <f>IF($B16="","",IF($C16="Region",SUMIFS(Raw!$H:$H,Raw!$A:$A,$B$5,Raw!$G:$G,Month!BQ$7,Raw!$I:$I,Month!$A16),IF($C16="Provider",SUMIFS(Raw!$H:$H,Raw!$A:$A,$B$5,Raw!$G:$G,Month!BQ$7,Raw!$C:$C,Month!$A16),SUMIFS(Raw!$H:$H,Raw!$A:$A,$B$5,Raw!$G:$G,Month!BQ$7,Raw!$E:$E,Month!$A16))))</f>
        <v>2414</v>
      </c>
      <c r="BR16" s="105">
        <f>IF($B16="","",IF($C16="Region",SUMIFS(Raw!$H:$H,Raw!$A:$A,$B$5,Raw!$G:$G,Month!BR$7,Raw!$I:$I,Month!$A16),IF($C16="Provider",SUMIFS(Raw!$H:$H,Raw!$A:$A,$B$5,Raw!$G:$G,Month!BR$7,Raw!$C:$C,Month!$A16),SUMIFS(Raw!$H:$H,Raw!$A:$A,$B$5,Raw!$G:$G,Month!BR$7,Raw!$E:$E,Month!$A16))))</f>
        <v>204</v>
      </c>
      <c r="BS16" s="105">
        <f>IF($B16="","",IF($C16="Region",SUMIFS(Raw!$H:$H,Raw!$A:$A,$B$5,Raw!$G:$G,Month!BS$7,Raw!$I:$I,Month!$A16),IF($C16="Provider",SUMIFS(Raw!$H:$H,Raw!$A:$A,$B$5,Raw!$G:$G,Month!BS$7,Raw!$C:$C,Month!$A16),SUMIFS(Raw!$H:$H,Raw!$A:$A,$B$5,Raw!$G:$G,Month!BS$7,Raw!$E:$E,Month!$A16))))</f>
        <v>48</v>
      </c>
      <c r="BT16" s="105">
        <f>IF($B16="","",IF($C16="Region",SUMIFS(Raw!$H:$H,Raw!$A:$A,$B$5,Raw!$G:$G,Month!BT$7,Raw!$I:$I,Month!$A16),IF($C16="Provider",SUMIFS(Raw!$H:$H,Raw!$A:$A,$B$5,Raw!$G:$G,Month!BT$7,Raw!$C:$C,Month!$A16),SUMIFS(Raw!$H:$H,Raw!$A:$A,$B$5,Raw!$G:$G,Month!BT$7,Raw!$E:$E,Month!$A16))))</f>
        <v>14498</v>
      </c>
      <c r="BU16" s="105">
        <f>IF($B16="","",IF($C16="Region",SUMIFS(Raw!$H:$H,Raw!$A:$A,$B$5,Raw!$G:$G,Month!BU$7,Raw!$I:$I,Month!$A16),IF($C16="Provider",SUMIFS(Raw!$H:$H,Raw!$A:$A,$B$5,Raw!$G:$G,Month!BU$7,Raw!$C:$C,Month!$A16),SUMIFS(Raw!$H:$H,Raw!$A:$A,$B$5,Raw!$G:$G,Month!BU$7,Raw!$E:$E,Month!$A16))))</f>
        <v>9909</v>
      </c>
      <c r="BV16" s="105">
        <f>IF($B16="","",IF($C16="Region",SUMIFS(Raw!$H:$H,Raw!$A:$A,$B$5,Raw!$G:$G,Month!BV$7,Raw!$I:$I,Month!$A16),IF($C16="Provider",SUMIFS(Raw!$H:$H,Raw!$A:$A,$B$5,Raw!$G:$G,Month!BV$7,Raw!$C:$C,Month!$A16),SUMIFS(Raw!$H:$H,Raw!$A:$A,$B$5,Raw!$G:$G,Month!BV$7,Raw!$E:$E,Month!$A16))))</f>
        <v>3698</v>
      </c>
      <c r="BW16" s="105">
        <f>IF($B16="","",IF($C16="Region",SUMIFS(Raw!$H:$H,Raw!$A:$A,$B$5,Raw!$G:$G,Month!BW$7,Raw!$I:$I,Month!$A16),IF($C16="Provider",SUMIFS(Raw!$H:$H,Raw!$A:$A,$B$5,Raw!$G:$G,Month!BW$7,Raw!$C:$C,Month!$A16),SUMIFS(Raw!$H:$H,Raw!$A:$A,$B$5,Raw!$G:$G,Month!BW$7,Raw!$E:$E,Month!$A16))))</f>
        <v>561</v>
      </c>
      <c r="BX16" s="105">
        <f>IF($B16="","",IF($C16="Region",SUMIFS(Raw!$H:$H,Raw!$A:$A,$B$5,Raw!$G:$G,Month!BX$7,Raw!$I:$I,Month!$A16),IF($C16="Provider",SUMIFS(Raw!$H:$H,Raw!$A:$A,$B$5,Raw!$G:$G,Month!BX$7,Raw!$C:$C,Month!$A16),SUMIFS(Raw!$H:$H,Raw!$A:$A,$B$5,Raw!$G:$G,Month!BX$7,Raw!$E:$E,Month!$A16))))</f>
        <v>1661</v>
      </c>
      <c r="BY16" s="105">
        <f>IF($B16="","",IF($C16="Region",SUMIFS(Raw!$H:$H,Raw!$A:$A,$B$5,Raw!$G:$G,Month!BY$7,Raw!$I:$I,Month!$A16),IF($C16="Provider",SUMIFS(Raw!$H:$H,Raw!$A:$A,$B$5,Raw!$G:$G,Month!BY$7,Raw!$C:$C,Month!$A16),SUMIFS(Raw!$H:$H,Raw!$A:$A,$B$5,Raw!$G:$G,Month!BY$7,Raw!$E:$E,Month!$A16))))</f>
        <v>788</v>
      </c>
      <c r="BZ16" s="105">
        <f>IF($B16="","",IF($C16="Region",SUMIFS(Raw!$H:$H,Raw!$A:$A,$B$5,Raw!$G:$G,Month!BZ$7,Raw!$I:$I,Month!$A16),IF($C16="Provider",SUMIFS(Raw!$H:$H,Raw!$A:$A,$B$5,Raw!$G:$G,Month!BZ$7,Raw!$C:$C,Month!$A16),SUMIFS(Raw!$H:$H,Raw!$A:$A,$B$5,Raw!$G:$G,Month!BZ$7,Raw!$E:$E,Month!$A16))))</f>
        <v>17131</v>
      </c>
      <c r="CA16" s="105">
        <f>IF($B16="","",IF($C16="Region",SUMIFS(Raw!$H:$H,Raw!$A:$A,$B$5,Raw!$G:$G,Month!CA$7,Raw!$I:$I,Month!$A16),IF($C16="Provider",SUMIFS(Raw!$H:$H,Raw!$A:$A,$B$5,Raw!$G:$G,Month!CA$7,Raw!$C:$C,Month!$A16),SUMIFS(Raw!$H:$H,Raw!$A:$A,$B$5,Raw!$G:$G,Month!CA$7,Raw!$E:$E,Month!$A16))))</f>
        <v>7084</v>
      </c>
      <c r="CB16" s="105">
        <f>IF($B16="","",IF($C16="Region",SUMIFS(Raw!$H:$H,Raw!$A:$A,$B$5,Raw!$G:$G,Month!CB$7,Raw!$I:$I,Month!$A16),IF($C16="Provider",SUMIFS(Raw!$H:$H,Raw!$A:$A,$B$5,Raw!$G:$G,Month!CB$7,Raw!$C:$C,Month!$A16),SUMIFS(Raw!$H:$H,Raw!$A:$A,$B$5,Raw!$G:$G,Month!CB$7,Raw!$E:$E,Month!$A16))))</f>
        <v>8575</v>
      </c>
      <c r="CC16" s="105">
        <f>IF($B16="","",IF($C16="Region",SUMIFS(Raw!$H:$H,Raw!$A:$A,$B$5,Raw!$G:$G,Month!CC$7,Raw!$I:$I,Month!$A16),IF($C16="Provider",SUMIFS(Raw!$H:$H,Raw!$A:$A,$B$5,Raw!$G:$G,Month!CC$7,Raw!$C:$C,Month!$A16),SUMIFS(Raw!$H:$H,Raw!$A:$A,$B$5,Raw!$G:$G,Month!CC$7,Raw!$E:$E,Month!$A16))))</f>
        <v>7232</v>
      </c>
      <c r="CD16" s="105">
        <f>IF($B16="","",IF($C16="Region",SUMIFS(Raw!$H:$H,Raw!$A:$A,$B$5,Raw!$G:$G,Month!CD$7,Raw!$I:$I,Month!$A16),IF($C16="Provider",SUMIFS(Raw!$H:$H,Raw!$A:$A,$B$5,Raw!$G:$G,Month!CD$7,Raw!$C:$C,Month!$A16),SUMIFS(Raw!$H:$H,Raw!$A:$A,$B$5,Raw!$G:$G,Month!CD$7,Raw!$E:$E,Month!$A16))))</f>
        <v>656</v>
      </c>
      <c r="CE16" s="105">
        <f>IF($B16="","",IF($C16="Region",SUMIFS(Raw!$H:$H,Raw!$A:$A,$B$5,Raw!$G:$G,Month!CE$7,Raw!$I:$I,Month!$A16),IF($C16="Provider",SUMIFS(Raw!$H:$H,Raw!$A:$A,$B$5,Raw!$G:$G,Month!CE$7,Raw!$C:$C,Month!$A16),SUMIFS(Raw!$H:$H,Raw!$A:$A,$B$5,Raw!$G:$G,Month!CE$7,Raw!$E:$E,Month!$A16))))</f>
        <v>344</v>
      </c>
      <c r="CF16" s="105">
        <f>IF($B16="","",IF($C16="Region",SUMIFS(Raw!$H:$H,Raw!$A:$A,$B$5,Raw!$G:$G,Month!CF$7,Raw!$I:$I,Month!$A16),IF($C16="Provider",SUMIFS(Raw!$H:$H,Raw!$A:$A,$B$5,Raw!$G:$G,Month!CF$7,Raw!$C:$C,Month!$A16),SUMIFS(Raw!$H:$H,Raw!$A:$A,$B$5,Raw!$G:$G,Month!CF$7,Raw!$E:$E,Month!$A16))))</f>
        <v>19</v>
      </c>
      <c r="CG16" s="105">
        <f>IF($B16="","",IF($C16="Region",SUMIFS(Raw!$H:$H,Raw!$A:$A,$B$5,Raw!$G:$G,Month!CG$7,Raw!$I:$I,Month!$A16),IF($C16="Provider",SUMIFS(Raw!$H:$H,Raw!$A:$A,$B$5,Raw!$G:$G,Month!CG$7,Raw!$C:$C,Month!$A16),SUMIFS(Raw!$H:$H,Raw!$A:$A,$B$5,Raw!$G:$G,Month!CG$7,Raw!$E:$E,Month!$A16))))</f>
        <v>10</v>
      </c>
      <c r="CH16" s="105">
        <f>IF($B16="","",IF($C16="Region",SUMIFS(Raw!$H:$H,Raw!$A:$A,$B$5,Raw!$G:$G,Month!CH$7,Raw!$I:$I,Month!$A16),IF($C16="Provider",SUMIFS(Raw!$H:$H,Raw!$A:$A,$B$5,Raw!$G:$G,Month!CH$7,Raw!$C:$C,Month!$A16),SUMIFS(Raw!$H:$H,Raw!$A:$A,$B$5,Raw!$G:$G,Month!CH$7,Raw!$E:$E,Month!$A16))))</f>
        <v>172</v>
      </c>
      <c r="CI16" s="105">
        <f>IF($B16="","",IF($C16="Region",SUMIFS(Raw!$H:$H,Raw!$A:$A,$B$5,Raw!$G:$G,Month!CI$7,Raw!$I:$I,Month!$A16),IF($C16="Provider",SUMIFS(Raw!$H:$H,Raw!$A:$A,$B$5,Raw!$G:$G,Month!CI$7,Raw!$C:$C,Month!$A16),SUMIFS(Raw!$H:$H,Raw!$A:$A,$B$5,Raw!$G:$G,Month!CI$7,Raw!$E:$E,Month!$A16))))</f>
        <v>148</v>
      </c>
      <c r="CJ16" s="105">
        <f>IF($B16="","",IF($C16="Region",SUMIFS(Raw!$H:$H,Raw!$A:$A,$B$5,Raw!$G:$G,Month!CJ$7,Raw!$I:$I,Month!$A16),IF($C16="Provider",SUMIFS(Raw!$H:$H,Raw!$A:$A,$B$5,Raw!$G:$G,Month!CJ$7,Raw!$C:$C,Month!$A16),SUMIFS(Raw!$H:$H,Raw!$A:$A,$B$5,Raw!$G:$G,Month!CJ$7,Raw!$E:$E,Month!$A16))))</f>
        <v>286</v>
      </c>
      <c r="CK16" s="105">
        <f>IF($B16="","",IF($C16="Region",SUMIFS(Raw!$H:$H,Raw!$A:$A,$B$5,Raw!$G:$G,Month!CK$7,Raw!$I:$I,Month!$A16),IF($C16="Provider",SUMIFS(Raw!$H:$H,Raw!$A:$A,$B$5,Raw!$G:$G,Month!CK$7,Raw!$C:$C,Month!$A16),SUMIFS(Raw!$H:$H,Raw!$A:$A,$B$5,Raw!$G:$G,Month!CK$7,Raw!$E:$E,Month!$A16))))</f>
        <v>86</v>
      </c>
      <c r="CL16" s="105">
        <f>IF($B16="","",IF($C16="Region",SUMIFS(Raw!$H:$H,Raw!$A:$A,$B$5,Raw!$G:$G,Month!CL$7,Raw!$I:$I,Month!$A16),IF($C16="Provider",SUMIFS(Raw!$H:$H,Raw!$A:$A,$B$5,Raw!$G:$G,Month!CL$7,Raw!$C:$C,Month!$A16),SUMIFS(Raw!$H:$H,Raw!$A:$A,$B$5,Raw!$G:$G,Month!CL$7,Raw!$E:$E,Month!$A16))))</f>
        <v>254</v>
      </c>
      <c r="CM16" s="105">
        <f>IF($B16="","",IF($C16="Region",SUMIFS(Raw!$H:$H,Raw!$A:$A,$B$5,Raw!$G:$G,Month!CM$7,Raw!$I:$I,Month!$A16),IF($C16="Provider",SUMIFS(Raw!$H:$H,Raw!$A:$A,$B$5,Raw!$G:$G,Month!CM$7,Raw!$C:$C,Month!$A16),SUMIFS(Raw!$H:$H,Raw!$A:$A,$B$5,Raw!$G:$G,Month!CM$7,Raw!$E:$E,Month!$A16))))</f>
        <v>105</v>
      </c>
    </row>
    <row r="17" spans="1:91" x14ac:dyDescent="0.25">
      <c r="A17" s="18" t="str">
        <f>IF(Refs!A9="","",Refs!A9)</f>
        <v>Y59</v>
      </c>
      <c r="B17" s="3" t="str">
        <f>IF(Refs!B9="","",Refs!B9)</f>
        <v>South East</v>
      </c>
      <c r="C17" s="9" t="str">
        <f>IF(Refs!D9="","",Refs!D9)</f>
        <v>Region</v>
      </c>
      <c r="D17" s="105">
        <f>IF($B17="","",IF($C17="Region",SUMIFS(Raw!$H:$H,Raw!$A:$A,$B$5,Raw!$G:$G,Month!D$7,Raw!$I:$I,Month!$A17),IF($C17="Provider",SUMIFS(Raw!$H:$H,Raw!$A:$A,$B$5,Raw!$G:$G,Month!D$7,Raw!$C:$C,Month!$A17),SUMIFS(Raw!$H:$H,Raw!$A:$A,$B$5,Raw!$G:$G,Month!D$7,Raw!$E:$E,Month!$A17))))</f>
        <v>264591</v>
      </c>
      <c r="E17" s="105">
        <f>IF($B17="","",IF($C17="Region",SUMIFS(Raw!$H:$H,Raw!$A:$A,$B$5,Raw!$G:$G,Month!E$7,Raw!$I:$I,Month!$A17),IF($C17="Provider",SUMIFS(Raw!$H:$H,Raw!$A:$A,$B$5,Raw!$G:$G,Month!E$7,Raw!$C:$C,Month!$A17),SUMIFS(Raw!$H:$H,Raw!$A:$A,$B$5,Raw!$G:$G,Month!E$7,Raw!$E:$E,Month!$A17))))</f>
        <v>31715</v>
      </c>
      <c r="F17" s="105">
        <f>IF($B17="","",IF($C17="Region",SUMIFS(Raw!$H:$H,Raw!$A:$A,$B$5,Raw!$G:$G,Month!F$7,Raw!$I:$I,Month!$A17),IF($C17="Provider",SUMIFS(Raw!$H:$H,Raw!$A:$A,$B$5,Raw!$G:$G,Month!F$7,Raw!$C:$C,Month!$A17),SUMIFS(Raw!$H:$H,Raw!$A:$A,$B$5,Raw!$G:$G,Month!F$7,Raw!$E:$E,Month!$A17))))</f>
        <v>246558</v>
      </c>
      <c r="G17" s="105">
        <f>IF($B17="","",IF($C17="Region",SUMIFS(Raw!$H:$H,Raw!$A:$A,$B$5,Raw!$G:$G,Month!G$7,Raw!$I:$I,Month!$A17),IF($C17="Provider",SUMIFS(Raw!$H:$H,Raw!$A:$A,$B$5,Raw!$G:$G,Month!G$7,Raw!$C:$C,Month!$A17),SUMIFS(Raw!$H:$H,Raw!$A:$A,$B$5,Raw!$G:$G,Month!G$7,Raw!$E:$E,Month!$A17))))</f>
        <v>197740</v>
      </c>
      <c r="H17" s="105">
        <f>IF($B17="","",IF($C17="Region",SUMIFS(Raw!$H:$H,Raw!$A:$A,$B$5,Raw!$G:$G,Month!H$7,Raw!$I:$I,Month!$A17),IF($C17="Provider",SUMIFS(Raw!$H:$H,Raw!$A:$A,$B$5,Raw!$G:$G,Month!H$7,Raw!$C:$C,Month!$A17),SUMIFS(Raw!$H:$H,Raw!$A:$A,$B$5,Raw!$G:$G,Month!H$7,Raw!$E:$E,Month!$A17))))</f>
        <v>7974</v>
      </c>
      <c r="I17" s="105">
        <f>IF($B17="","",IF($C17="Region",SUMIFS(Raw!$H:$H,Raw!$A:$A,$B$5,Raw!$G:$G,Month!I$7,Raw!$I:$I,Month!$A17),IF($C17="Provider",SUMIFS(Raw!$H:$H,Raw!$A:$A,$B$5,Raw!$G:$G,Month!I$7,Raw!$C:$C,Month!$A17),SUMIFS(Raw!$H:$H,Raw!$A:$A,$B$5,Raw!$G:$G,Month!I$7,Raw!$E:$E,Month!$A17))))</f>
        <v>11025691</v>
      </c>
      <c r="J17" s="106"/>
      <c r="K17" s="106"/>
      <c r="L17" s="105">
        <f>IF($B17="","",IF($C17="Region",SUMIFS(Raw!$H:$H,Raw!$A:$A,$B$5,Raw!$G:$G,Month!L$7,Raw!$I:$I,Month!$A17),IF($C17="Provider",SUMIFS(Raw!$H:$H,Raw!$A:$A,$B$5,Raw!$G:$G,Month!L$7,Raw!$C:$C,Month!$A17),SUMIFS(Raw!$H:$H,Raw!$A:$A,$B$5,Raw!$G:$G,Month!L$7,Raw!$E:$E,Month!$A17))))</f>
        <v>1080302</v>
      </c>
      <c r="M17" s="105">
        <f>IF($B17="","",IF($C17="Region",SUMIFS(Raw!$H:$H,Raw!$A:$A,$B$5,Raw!$G:$G,Month!M$7,Raw!$I:$I,Month!$A17),IF($C17="Provider",SUMIFS(Raw!$H:$H,Raw!$A:$A,$B$5,Raw!$G:$G,Month!M$7,Raw!$C:$C,Month!$A17),SUMIFS(Raw!$H:$H,Raw!$A:$A,$B$5,Raw!$G:$G,Month!M$7,Raw!$E:$E,Month!$A17))))</f>
        <v>93130</v>
      </c>
      <c r="N17" s="105">
        <f>IF($B17="","",IF($C17="Region",SUMIFS(Raw!$H:$H,Raw!$A:$A,$B$5,Raw!$G:$G,Month!N$7,Raw!$I:$I,Month!$A17),IF($C17="Provider",SUMIFS(Raw!$H:$H,Raw!$A:$A,$B$5,Raw!$G:$G,Month!N$7,Raw!$C:$C,Month!$A17),SUMIFS(Raw!$H:$H,Raw!$A:$A,$B$5,Raw!$G:$G,Month!N$7,Raw!$E:$E,Month!$A17))))</f>
        <v>421837139</v>
      </c>
      <c r="O17" s="105">
        <f>IF($B17="","",IF($C17="Region",SUMIFS(Raw!$H:$H,Raw!$A:$A,$B$5,Raw!$G:$G,Month!O$7,Raw!$I:$I,Month!$A17),IF($C17="Provider",SUMIFS(Raw!$H:$H,Raw!$A:$A,$B$5,Raw!$G:$G,Month!O$7,Raw!$C:$C,Month!$A17),SUMIFS(Raw!$H:$H,Raw!$A:$A,$B$5,Raw!$G:$G,Month!O$7,Raw!$E:$E,Month!$A17))))</f>
        <v>227367</v>
      </c>
      <c r="P17" s="105">
        <f>IF($B17="","",IF($C17="Region",SUMIFS(Raw!$H:$H,Raw!$A:$A,$B$5,Raw!$G:$G,Month!P$7,Raw!$I:$I,Month!$A17),IF($C17="Provider",SUMIFS(Raw!$H:$H,Raw!$A:$A,$B$5,Raw!$G:$G,Month!P$7,Raw!$C:$C,Month!$A17),SUMIFS(Raw!$H:$H,Raw!$A:$A,$B$5,Raw!$G:$G,Month!P$7,Raw!$E:$E,Month!$A17))))</f>
        <v>1724</v>
      </c>
      <c r="Q17" s="105">
        <f>IF($B17="","",IF($C17="Region",SUMIFS(Raw!$H:$H,Raw!$A:$A,$B$5,Raw!$G:$G,Month!Q$7,Raw!$I:$I,Month!$A17),IF($C17="Provider",SUMIFS(Raw!$H:$H,Raw!$A:$A,$B$5,Raw!$G:$G,Month!Q$7,Raw!$C:$C,Month!$A17),SUMIFS(Raw!$H:$H,Raw!$A:$A,$B$5,Raw!$G:$G,Month!Q$7,Raw!$E:$E,Month!$A17))))</f>
        <v>119705</v>
      </c>
      <c r="R17" s="105">
        <f>IF($B17="","",IF($C17="Region",SUMIFS(Raw!$H:$H,Raw!$A:$A,$B$5,Raw!$G:$G,Month!R$7,Raw!$I:$I,Month!$A17),IF($C17="Provider",SUMIFS(Raw!$H:$H,Raw!$A:$A,$B$5,Raw!$G:$G,Month!R$7,Raw!$C:$C,Month!$A17),SUMIFS(Raw!$H:$H,Raw!$A:$A,$B$5,Raw!$G:$G,Month!R$7,Raw!$E:$E,Month!$A17))))</f>
        <v>72368</v>
      </c>
      <c r="S17" s="105">
        <f>IF($B17="","",IF($C17="Region",SUMIFS(Raw!$H:$H,Raw!$A:$A,$B$5,Raw!$G:$G,Month!S$7,Raw!$I:$I,Month!$A17),IF($C17="Provider",SUMIFS(Raw!$H:$H,Raw!$A:$A,$B$5,Raw!$G:$G,Month!S$7,Raw!$C:$C,Month!$A17),SUMIFS(Raw!$H:$H,Raw!$A:$A,$B$5,Raw!$G:$G,Month!S$7,Raw!$E:$E,Month!$A17))))</f>
        <v>33482</v>
      </c>
      <c r="T17" s="105">
        <f>IF($B17="","",IF($C17="Region",SUMIFS(Raw!$H:$H,Raw!$A:$A,$B$5,Raw!$G:$G,Month!T$7,Raw!$I:$I,Month!$A17),IF($C17="Provider",SUMIFS(Raw!$H:$H,Raw!$A:$A,$B$5,Raw!$G:$G,Month!T$7,Raw!$C:$C,Month!$A17),SUMIFS(Raw!$H:$H,Raw!$A:$A,$B$5,Raw!$G:$G,Month!T$7,Raw!$E:$E,Month!$A17))))</f>
        <v>88</v>
      </c>
      <c r="U17" s="105">
        <f>IF($B17="","",IF($C17="Region",SUMIFS(Raw!$H:$H,Raw!$A:$A,$B$5,Raw!$G:$G,Month!U$7,Raw!$I:$I,Month!$A17),IF($C17="Provider",SUMIFS(Raw!$H:$H,Raw!$A:$A,$B$5,Raw!$G:$G,Month!U$7,Raw!$C:$C,Month!$A17),SUMIFS(Raw!$H:$H,Raw!$A:$A,$B$5,Raw!$G:$G,Month!U$7,Raw!$E:$E,Month!$A17))))</f>
        <v>106968</v>
      </c>
      <c r="V17" s="105">
        <f>IF($B17="","",IF($C17="Region",SUMIFS(Raw!$H:$H,Raw!$A:$A,$B$5,Raw!$G:$G,Month!V$7,Raw!$I:$I,Month!$A17),IF($C17="Provider",SUMIFS(Raw!$H:$H,Raw!$A:$A,$B$5,Raw!$G:$G,Month!V$7,Raw!$C:$C,Month!$A17),SUMIFS(Raw!$H:$H,Raw!$A:$A,$B$5,Raw!$G:$G,Month!V$7,Raw!$E:$E,Month!$A17))))</f>
        <v>1453</v>
      </c>
      <c r="W17" s="105">
        <f>IF($B17="","",IF($C17="Region",SUMIFS(Raw!$H:$H,Raw!$A:$A,$B$5,Raw!$G:$G,Month!W$7,Raw!$I:$I,Month!$A17),IF($C17="Provider",SUMIFS(Raw!$H:$H,Raw!$A:$A,$B$5,Raw!$G:$G,Month!W$7,Raw!$C:$C,Month!$A17),SUMIFS(Raw!$H:$H,Raw!$A:$A,$B$5,Raw!$G:$G,Month!W$7,Raw!$E:$E,Month!$A17))))</f>
        <v>41288</v>
      </c>
      <c r="X17" s="105">
        <f>IF($B17="","",IF($C17="Region",SUMIFS(Raw!$H:$H,Raw!$A:$A,$B$5,Raw!$G:$G,Month!X$7,Raw!$I:$I,Month!$A17),IF($C17="Provider",SUMIFS(Raw!$H:$H,Raw!$A:$A,$B$5,Raw!$G:$G,Month!X$7,Raw!$C:$C,Month!$A17),SUMIFS(Raw!$H:$H,Raw!$A:$A,$B$5,Raw!$G:$G,Month!X$7,Raw!$E:$E,Month!$A17))))</f>
        <v>19699</v>
      </c>
      <c r="Y17" s="106"/>
      <c r="Z17" s="106"/>
      <c r="AA17" s="105">
        <f>IF($B17="","",IF($C17="Region",SUMIFS(Raw!$H:$H,Raw!$A:$A,$B$5,Raw!$G:$G,Month!AA$7,Raw!$I:$I,Month!$A17),IF($C17="Provider",SUMIFS(Raw!$H:$H,Raw!$A:$A,$B$5,Raw!$G:$G,Month!AA$7,Raw!$C:$C,Month!$A17),SUMIFS(Raw!$H:$H,Raw!$A:$A,$B$5,Raw!$G:$G,Month!AA$7,Raw!$E:$E,Month!$A17))))</f>
        <v>12019</v>
      </c>
      <c r="AB17" s="105">
        <f>IF($B17="","",IF($C17="Region",SUMIFS(Raw!$H:$H,Raw!$A:$A,$B$5,Raw!$G:$G,Month!AB$7,Raw!$I:$I,Month!$A17),IF($C17="Provider",SUMIFS(Raw!$H:$H,Raw!$A:$A,$B$5,Raw!$G:$G,Month!AB$7,Raw!$C:$C,Month!$A17),SUMIFS(Raw!$H:$H,Raw!$A:$A,$B$5,Raw!$G:$G,Month!AB$7,Raw!$E:$E,Month!$A17))))</f>
        <v>6299</v>
      </c>
      <c r="AC17" s="106"/>
      <c r="AD17" s="106"/>
      <c r="AE17" s="105">
        <f>IF($B17="","",IF($C17="Region",SUMIFS(Raw!$H:$H,Raw!$A:$A,$B$5,Raw!$G:$G,Month!AE$7,Raw!$I:$I,Month!$A17),IF($C17="Provider",SUMIFS(Raw!$H:$H,Raw!$A:$A,$B$5,Raw!$G:$G,Month!AE$7,Raw!$C:$C,Month!$A17),SUMIFS(Raw!$H:$H,Raw!$A:$A,$B$5,Raw!$G:$G,Month!AE$7,Raw!$E:$E,Month!$A17))))</f>
        <v>227069</v>
      </c>
      <c r="AF17" s="105">
        <f>IF($B17="","",IF($C17="Region",SUMIFS(Raw!$H:$H,Raw!$A:$A,$B$5,Raw!$G:$G,Month!AF$7,Raw!$I:$I,Month!$A17),IF($C17="Provider",SUMIFS(Raw!$H:$H,Raw!$A:$A,$B$5,Raw!$G:$G,Month!AF$7,Raw!$C:$C,Month!$A17),SUMIFS(Raw!$H:$H,Raw!$A:$A,$B$5,Raw!$G:$G,Month!AF$7,Raw!$E:$E,Month!$A17))))</f>
        <v>21125</v>
      </c>
      <c r="AG17" s="105">
        <f>IF($B17="","",IF($C17="Region",SUMIFS(Raw!$H:$H,Raw!$A:$A,$B$5,Raw!$G:$G,Month!AG$7,Raw!$I:$I,Month!$A17),IF($C17="Provider",SUMIFS(Raw!$H:$H,Raw!$A:$A,$B$5,Raw!$G:$G,Month!AG$7,Raw!$C:$C,Month!$A17),SUMIFS(Raw!$H:$H,Raw!$A:$A,$B$5,Raw!$G:$G,Month!AG$7,Raw!$E:$E,Month!$A17))))</f>
        <v>29713</v>
      </c>
      <c r="AH17" s="105">
        <f>IF($B17="","",IF($C17="Region",SUMIFS(Raw!$H:$H,Raw!$A:$A,$B$5,Raw!$G:$G,Month!AH$7,Raw!$I:$I,Month!$A17),IF($C17="Provider",SUMIFS(Raw!$H:$H,Raw!$A:$A,$B$5,Raw!$G:$G,Month!AH$7,Raw!$C:$C,Month!$A17),SUMIFS(Raw!$H:$H,Raw!$A:$A,$B$5,Raw!$G:$G,Month!AH$7,Raw!$E:$E,Month!$A17))))</f>
        <v>15578</v>
      </c>
      <c r="AI17" s="105">
        <f>IF($B17="","",IF($C17="Region",SUMIFS(Raw!$H:$H,Raw!$A:$A,$B$5,Raw!$G:$G,Month!AI$7,Raw!$I:$I,Month!$A17),IF($C17="Provider",SUMIFS(Raw!$H:$H,Raw!$A:$A,$B$5,Raw!$G:$G,Month!AI$7,Raw!$C:$C,Month!$A17),SUMIFS(Raw!$H:$H,Raw!$A:$A,$B$5,Raw!$G:$G,Month!AI$7,Raw!$E:$E,Month!$A17))))</f>
        <v>74</v>
      </c>
      <c r="AJ17" s="105">
        <f>IF($B17="","",IF($C17="Region",SUMIFS(Raw!$H:$H,Raw!$A:$A,$B$5,Raw!$G:$G,Month!AJ$7,Raw!$I:$I,Month!$A17),IF($C17="Provider",SUMIFS(Raw!$H:$H,Raw!$A:$A,$B$5,Raw!$G:$G,Month!AJ$7,Raw!$C:$C,Month!$A17),SUMIFS(Raw!$H:$H,Raw!$A:$A,$B$5,Raw!$G:$G,Month!AJ$7,Raw!$E:$E,Month!$A17))))</f>
        <v>11940</v>
      </c>
      <c r="AK17" s="105">
        <f>IF($B17="","",IF($C17="Region",SUMIFS(Raw!$H:$H,Raw!$A:$A,$B$5,Raw!$G:$G,Month!AK$7,Raw!$I:$I,Month!$A17),IF($C17="Provider",SUMIFS(Raw!$H:$H,Raw!$A:$A,$B$5,Raw!$G:$G,Month!AK$7,Raw!$C:$C,Month!$A17),SUMIFS(Raw!$H:$H,Raw!$A:$A,$B$5,Raw!$G:$G,Month!AK$7,Raw!$E:$E,Month!$A17))))</f>
        <v>1073</v>
      </c>
      <c r="AL17" s="105">
        <f>IF($B17="","",IF($C17="Region",SUMIFS(Raw!$H:$H,Raw!$A:$A,$B$5,Raw!$G:$G,Month!AL$7,Raw!$I:$I,Month!$A17),IF($C17="Provider",SUMIFS(Raw!$H:$H,Raw!$A:$A,$B$5,Raw!$G:$G,Month!AL$7,Raw!$C:$C,Month!$A17),SUMIFS(Raw!$H:$H,Raw!$A:$A,$B$5,Raw!$G:$G,Month!AL$7,Raw!$E:$E,Month!$A17))))</f>
        <v>9363</v>
      </c>
      <c r="AM17" s="105">
        <f>IF($B17="","",IF($C17="Region",SUMIFS(Raw!$H:$H,Raw!$A:$A,$B$5,Raw!$G:$G,Month!AM$7,Raw!$I:$I,Month!$A17),IF($C17="Provider",SUMIFS(Raw!$H:$H,Raw!$A:$A,$B$5,Raw!$G:$G,Month!AM$7,Raw!$C:$C,Month!$A17),SUMIFS(Raw!$H:$H,Raw!$A:$A,$B$5,Raw!$G:$G,Month!AM$7,Raw!$E:$E,Month!$A17))))</f>
        <v>1895</v>
      </c>
      <c r="AN17" s="105">
        <f>IF($B17="","",IF($C17="Region",SUMIFS(Raw!$H:$H,Raw!$A:$A,$B$5,Raw!$G:$G,Month!AN$7,Raw!$I:$I,Month!$A17),IF($C17="Provider",SUMIFS(Raw!$H:$H,Raw!$A:$A,$B$5,Raw!$G:$G,Month!AN$7,Raw!$C:$C,Month!$A17),SUMIFS(Raw!$H:$H,Raw!$A:$A,$B$5,Raw!$G:$G,Month!AN$7,Raw!$E:$E,Month!$A17))))</f>
        <v>20054</v>
      </c>
      <c r="AO17" s="105">
        <f>IF($B17="","",IF($C17="Region",SUMIFS(Raw!$H:$H,Raw!$A:$A,$B$5,Raw!$G:$G,Month!AO$7,Raw!$I:$I,Month!$A17),IF($C17="Provider",SUMIFS(Raw!$H:$H,Raw!$A:$A,$B$5,Raw!$G:$G,Month!AO$7,Raw!$C:$C,Month!$A17),SUMIFS(Raw!$H:$H,Raw!$A:$A,$B$5,Raw!$G:$G,Month!AO$7,Raw!$E:$E,Month!$A17))))</f>
        <v>12774</v>
      </c>
      <c r="AP17" s="105">
        <f>IF($B17="","",IF($C17="Region",SUMIFS(Raw!$H:$H,Raw!$A:$A,$B$5,Raw!$G:$G,Month!AP$7,Raw!$I:$I,Month!$A17),IF($C17="Provider",SUMIFS(Raw!$H:$H,Raw!$A:$A,$B$5,Raw!$G:$G,Month!AP$7,Raw!$C:$C,Month!$A17),SUMIFS(Raw!$H:$H,Raw!$A:$A,$B$5,Raw!$G:$G,Month!AP$7,Raw!$E:$E,Month!$A17))))</f>
        <v>26156</v>
      </c>
      <c r="AQ17" s="105">
        <f>IF($B17="","",IF($C17="Region",SUMIFS(Raw!$H:$H,Raw!$A:$A,$B$5,Raw!$G:$G,Month!AQ$7,Raw!$I:$I,Month!$A17),IF($C17="Provider",SUMIFS(Raw!$H:$H,Raw!$A:$A,$B$5,Raw!$G:$G,Month!AQ$7,Raw!$C:$C,Month!$A17),SUMIFS(Raw!$H:$H,Raw!$A:$A,$B$5,Raw!$G:$G,Month!AQ$7,Raw!$E:$E,Month!$A17))))</f>
        <v>22551</v>
      </c>
      <c r="AR17" s="105">
        <f>IF($B17="","",IF($C17="Region",SUMIFS(Raw!$H:$H,Raw!$A:$A,$B$5,Raw!$G:$G,Month!AR$7,Raw!$I:$I,Month!$A17),IF($C17="Provider",SUMIFS(Raw!$H:$H,Raw!$A:$A,$B$5,Raw!$G:$G,Month!AR$7,Raw!$C:$C,Month!$A17),SUMIFS(Raw!$H:$H,Raw!$A:$A,$B$5,Raw!$G:$G,Month!AR$7,Raw!$E:$E,Month!$A17))))</f>
        <v>17257</v>
      </c>
      <c r="AS17" s="105">
        <f>IF($B17="","",IF($C17="Region",SUMIFS(Raw!$H:$H,Raw!$A:$A,$B$5,Raw!$G:$G,Month!AS$7,Raw!$I:$I,Month!$A17),IF($C17="Provider",SUMIFS(Raw!$H:$H,Raw!$A:$A,$B$5,Raw!$G:$G,Month!AS$7,Raw!$C:$C,Month!$A17),SUMIFS(Raw!$H:$H,Raw!$A:$A,$B$5,Raw!$G:$G,Month!AS$7,Raw!$E:$E,Month!$A17))))</f>
        <v>5249</v>
      </c>
      <c r="AT17" s="105">
        <f>IF($B17="","",IF($C17="Region",SUMIFS(Raw!$H:$H,Raw!$A:$A,$B$5,Raw!$G:$G,Month!AT$7,Raw!$I:$I,Month!$A17),IF($C17="Provider",SUMIFS(Raw!$H:$H,Raw!$A:$A,$B$5,Raw!$G:$G,Month!AT$7,Raw!$C:$C,Month!$A17),SUMIFS(Raw!$H:$H,Raw!$A:$A,$B$5,Raw!$G:$G,Month!AT$7,Raw!$E:$E,Month!$A17))))</f>
        <v>4926</v>
      </c>
      <c r="AU17" s="105">
        <f>IF($B17="","",IF($C17="Region",SUMIFS(Raw!$H:$H,Raw!$A:$A,$B$5,Raw!$G:$G,Month!AU$7,Raw!$I:$I,Month!$A17),IF($C17="Provider",SUMIFS(Raw!$H:$H,Raw!$A:$A,$B$5,Raw!$G:$G,Month!AU$7,Raw!$C:$C,Month!$A17),SUMIFS(Raw!$H:$H,Raw!$A:$A,$B$5,Raw!$G:$G,Month!AU$7,Raw!$E:$E,Month!$A17))))</f>
        <v>818</v>
      </c>
      <c r="AV17" s="105">
        <f>IF($B17="","",IF($C17="Region",SUMIFS(Raw!$H:$H,Raw!$A:$A,$B$5,Raw!$G:$G,Month!AV$7,Raw!$I:$I,Month!$A17),IF($C17="Provider",SUMIFS(Raw!$H:$H,Raw!$A:$A,$B$5,Raw!$G:$G,Month!AV$7,Raw!$C:$C,Month!$A17),SUMIFS(Raw!$H:$H,Raw!$A:$A,$B$5,Raw!$G:$G,Month!AV$7,Raw!$E:$E,Month!$A17))))</f>
        <v>11180</v>
      </c>
      <c r="AW17" s="105">
        <f>IF($B17="","",IF($C17="Region",SUMIFS(Raw!$H:$H,Raw!$A:$A,$B$5,Raw!$G:$G,Month!AW$7,Raw!$I:$I,Month!$A17),IF($C17="Provider",SUMIFS(Raw!$H:$H,Raw!$A:$A,$B$5,Raw!$G:$G,Month!AW$7,Raw!$C:$C,Month!$A17),SUMIFS(Raw!$H:$H,Raw!$A:$A,$B$5,Raw!$G:$G,Month!AW$7,Raw!$E:$E,Month!$A17))))</f>
        <v>32816642</v>
      </c>
      <c r="AX17" s="105">
        <f>IF($B17="","",IF($C17="Region",SUMIFS(Raw!$H:$H,Raw!$A:$A,$B$5,Raw!$G:$G,Month!AX$7,Raw!$I:$I,Month!$A17),IF($C17="Provider",SUMIFS(Raw!$H:$H,Raw!$A:$A,$B$5,Raw!$G:$G,Month!AX$7,Raw!$C:$C,Month!$A17),SUMIFS(Raw!$H:$H,Raw!$A:$A,$B$5,Raw!$G:$G,Month!AX$7,Raw!$E:$E,Month!$A17))))</f>
        <v>28224</v>
      </c>
      <c r="AY17" s="105">
        <f>IF($B17="","",IF($C17="Region",SUMIFS(Raw!$H:$H,Raw!$A:$A,$B$5,Raw!$G:$G,Month!AY$7,Raw!$I:$I,Month!$A17),IF($C17="Provider",SUMIFS(Raw!$H:$H,Raw!$A:$A,$B$5,Raw!$G:$G,Month!AY$7,Raw!$C:$C,Month!$A17),SUMIFS(Raw!$H:$H,Raw!$A:$A,$B$5,Raw!$G:$G,Month!AY$7,Raw!$E:$E,Month!$A17))))</f>
        <v>15941</v>
      </c>
      <c r="AZ17" s="105">
        <f>IF($B17="","",IF($C17="Region",SUMIFS(Raw!$H:$H,Raw!$A:$A,$B$5,Raw!$G:$G,Month!AZ$7,Raw!$I:$I,Month!$A17),IF($C17="Provider",SUMIFS(Raw!$H:$H,Raw!$A:$A,$B$5,Raw!$G:$G,Month!AZ$7,Raw!$C:$C,Month!$A17),SUMIFS(Raw!$H:$H,Raw!$A:$A,$B$5,Raw!$G:$G,Month!AZ$7,Raw!$E:$E,Month!$A17))))</f>
        <v>1313</v>
      </c>
      <c r="BA17" s="105">
        <f>IF($B17="","",IF($C17="Region",SUMIFS(Raw!$H:$H,Raw!$A:$A,$B$5,Raw!$G:$G,Month!BA$7,Raw!$I:$I,Month!$A17),IF($C17="Provider",SUMIFS(Raw!$H:$H,Raw!$A:$A,$B$5,Raw!$G:$G,Month!BA$7,Raw!$C:$C,Month!$A17),SUMIFS(Raw!$H:$H,Raw!$A:$A,$B$5,Raw!$G:$G,Month!BA$7,Raw!$E:$E,Month!$A17))))</f>
        <v>8166</v>
      </c>
      <c r="BB17" s="105">
        <f>IF($B17="","",IF($C17="Region",SUMIFS(Raw!$H:$H,Raw!$A:$A,$B$5,Raw!$G:$G,Month!BB$7,Raw!$I:$I,Month!$A17),IF($C17="Provider",SUMIFS(Raw!$H:$H,Raw!$A:$A,$B$5,Raw!$G:$G,Month!BB$7,Raw!$C:$C,Month!$A17),SUMIFS(Raw!$H:$H,Raw!$A:$A,$B$5,Raw!$G:$G,Month!BB$7,Raw!$E:$E,Month!$A17))))</f>
        <v>34387053</v>
      </c>
      <c r="BC17" s="105">
        <f>IF($B17="","",IF($C17="Region",SUMIFS(Raw!$H:$H,Raw!$A:$A,$B$5,Raw!$G:$G,Month!BC$7,Raw!$I:$I,Month!$A17),IF($C17="Provider",SUMIFS(Raw!$H:$H,Raw!$A:$A,$B$5,Raw!$G:$G,Month!BC$7,Raw!$C:$C,Month!$A17),SUMIFS(Raw!$H:$H,Raw!$A:$A,$B$5,Raw!$G:$G,Month!BC$7,Raw!$E:$E,Month!$A17))))</f>
        <v>14116</v>
      </c>
      <c r="BD17" s="105">
        <f>IF($B17="","",IF($C17="Region",SUMIFS(Raw!$H:$H,Raw!$A:$A,$B$5,Raw!$G:$G,Month!BD$7,Raw!$I:$I,Month!$A17),IF($C17="Provider",SUMIFS(Raw!$H:$H,Raw!$A:$A,$B$5,Raw!$G:$G,Month!BD$7,Raw!$C:$C,Month!$A17),SUMIFS(Raw!$H:$H,Raw!$A:$A,$B$5,Raw!$G:$G,Month!BD$7,Raw!$E:$E,Month!$A17))))</f>
        <v>104135</v>
      </c>
      <c r="BE17" s="105">
        <f>IF($B17="","",IF($C17="Region",SUMIFS(Raw!$H:$H,Raw!$A:$A,$B$5,Raw!$G:$G,Month!BE$7,Raw!$I:$I,Month!$A17),IF($C17="Provider",SUMIFS(Raw!$H:$H,Raw!$A:$A,$B$5,Raw!$G:$G,Month!BE$7,Raw!$C:$C,Month!$A17),SUMIFS(Raw!$H:$H,Raw!$A:$A,$B$5,Raw!$G:$G,Month!BE$7,Raw!$E:$E,Month!$A17))))</f>
        <v>1541</v>
      </c>
      <c r="BF17" s="105">
        <f>IF($B17="","",IF($C17="Region",SUMIFS(Raw!$H:$H,Raw!$A:$A,$B$5,Raw!$G:$G,Month!BF$7,Raw!$I:$I,Month!$A17),IF($C17="Provider",SUMIFS(Raw!$H:$H,Raw!$A:$A,$B$5,Raw!$G:$G,Month!BF$7,Raw!$C:$C,Month!$A17),SUMIFS(Raw!$H:$H,Raw!$A:$A,$B$5,Raw!$G:$G,Month!BF$7,Raw!$E:$E,Month!$A17))))</f>
        <v>183663</v>
      </c>
      <c r="BG17" s="105">
        <f>IF($B17="","",IF($C17="Region",SUMIFS(Raw!$H:$H,Raw!$A:$A,$B$5,Raw!$G:$G,Month!BG$7,Raw!$I:$I,Month!$A17),IF($C17="Provider",SUMIFS(Raw!$H:$H,Raw!$A:$A,$B$5,Raw!$G:$G,Month!BG$7,Raw!$C:$C,Month!$A17),SUMIFS(Raw!$H:$H,Raw!$A:$A,$B$5,Raw!$G:$G,Month!BG$7,Raw!$E:$E,Month!$A17))))</f>
        <v>107</v>
      </c>
      <c r="BH17" s="105">
        <f>IF($B17="","",IF($C17="Region",SUMIFS(Raw!$H:$H,Raw!$A:$A,$B$5,Raw!$G:$G,Month!BH$7,Raw!$I:$I,Month!$A17),IF($C17="Provider",SUMIFS(Raw!$H:$H,Raw!$A:$A,$B$5,Raw!$G:$G,Month!BH$7,Raw!$C:$C,Month!$A17),SUMIFS(Raw!$H:$H,Raw!$A:$A,$B$5,Raw!$G:$G,Month!BH$7,Raw!$E:$E,Month!$A17))))</f>
        <v>136119</v>
      </c>
      <c r="BI17" s="105">
        <f>IF($B17="","",IF($C17="Region",SUMIFS(Raw!$H:$H,Raw!$A:$A,$B$5,Raw!$G:$G,Month!BI$7,Raw!$I:$I,Month!$A17),IF($C17="Provider",SUMIFS(Raw!$H:$H,Raw!$A:$A,$B$5,Raw!$G:$G,Month!BI$7,Raw!$C:$C,Month!$A17),SUMIFS(Raw!$H:$H,Raw!$A:$A,$B$5,Raw!$G:$G,Month!BI$7,Raw!$E:$E,Month!$A17))))</f>
        <v>76494</v>
      </c>
      <c r="BJ17" s="105">
        <f>IF($B17="","",IF($C17="Region",SUMIFS(Raw!$H:$H,Raw!$A:$A,$B$5,Raw!$G:$G,Month!BJ$7,Raw!$I:$I,Month!$A17),IF($C17="Provider",SUMIFS(Raw!$H:$H,Raw!$A:$A,$B$5,Raw!$G:$G,Month!BJ$7,Raw!$C:$C,Month!$A17),SUMIFS(Raw!$H:$H,Raw!$A:$A,$B$5,Raw!$G:$G,Month!BJ$7,Raw!$E:$E,Month!$A17))))</f>
        <v>33913</v>
      </c>
      <c r="BK17" s="105">
        <f>IF($B17="","",IF($C17="Region",SUMIFS(Raw!$H:$H,Raw!$A:$A,$B$5,Raw!$G:$G,Month!BK$7,Raw!$I:$I,Month!$A17),IF($C17="Provider",SUMIFS(Raw!$H:$H,Raw!$A:$A,$B$5,Raw!$G:$G,Month!BK$7,Raw!$C:$C,Month!$A17),SUMIFS(Raw!$H:$H,Raw!$A:$A,$B$5,Raw!$G:$G,Month!BK$7,Raw!$E:$E,Month!$A17))))</f>
        <v>17684</v>
      </c>
      <c r="BL17" s="105">
        <f>IF($B17="","",IF($C17="Region",SUMIFS(Raw!$H:$H,Raw!$A:$A,$B$5,Raw!$G:$G,Month!BL$7,Raw!$I:$I,Month!$A17),IF($C17="Provider",SUMIFS(Raw!$H:$H,Raw!$A:$A,$B$5,Raw!$G:$G,Month!BL$7,Raw!$C:$C,Month!$A17),SUMIFS(Raw!$H:$H,Raw!$A:$A,$B$5,Raw!$G:$G,Month!BL$7,Raw!$E:$E,Month!$A17))))</f>
        <v>66706</v>
      </c>
      <c r="BM17" s="105">
        <f>IF($B17="","",IF($C17="Region",SUMIFS(Raw!$H:$H,Raw!$A:$A,$B$5,Raw!$G:$G,Month!BM$7,Raw!$I:$I,Month!$A17),IF($C17="Provider",SUMIFS(Raw!$H:$H,Raw!$A:$A,$B$5,Raw!$G:$G,Month!BM$7,Raw!$C:$C,Month!$A17),SUMIFS(Raw!$H:$H,Raw!$A:$A,$B$5,Raw!$G:$G,Month!BM$7,Raw!$E:$E,Month!$A17))))</f>
        <v>32403</v>
      </c>
      <c r="BN17" s="105">
        <f>IF($B17="","",IF($C17="Region",SUMIFS(Raw!$H:$H,Raw!$A:$A,$B$5,Raw!$G:$G,Month!BN$7,Raw!$I:$I,Month!$A17),IF($C17="Provider",SUMIFS(Raw!$H:$H,Raw!$A:$A,$B$5,Raw!$G:$G,Month!BN$7,Raw!$C:$C,Month!$A17),SUMIFS(Raw!$H:$H,Raw!$A:$A,$B$5,Raw!$G:$G,Month!BN$7,Raw!$E:$E,Month!$A17))))</f>
        <v>19946</v>
      </c>
      <c r="BO17" s="105">
        <f>IF($B17="","",IF($C17="Region",SUMIFS(Raw!$H:$H,Raw!$A:$A,$B$5,Raw!$G:$G,Month!BO$7,Raw!$I:$I,Month!$A17),IF($C17="Provider",SUMIFS(Raw!$H:$H,Raw!$A:$A,$B$5,Raw!$G:$G,Month!BO$7,Raw!$C:$C,Month!$A17),SUMIFS(Raw!$H:$H,Raw!$A:$A,$B$5,Raw!$G:$G,Month!BO$7,Raw!$E:$E,Month!$A17))))</f>
        <v>10865</v>
      </c>
      <c r="BP17" s="105">
        <f>IF($B17="","",IF($C17="Region",SUMIFS(Raw!$H:$H,Raw!$A:$A,$B$5,Raw!$G:$G,Month!BP$7,Raw!$I:$I,Month!$A17),IF($C17="Provider",SUMIFS(Raw!$H:$H,Raw!$A:$A,$B$5,Raw!$G:$G,Month!BP$7,Raw!$C:$C,Month!$A17),SUMIFS(Raw!$H:$H,Raw!$A:$A,$B$5,Raw!$G:$G,Month!BP$7,Raw!$E:$E,Month!$A17))))</f>
        <v>15713</v>
      </c>
      <c r="BQ17" s="105">
        <f>IF($B17="","",IF($C17="Region",SUMIFS(Raw!$H:$H,Raw!$A:$A,$B$5,Raw!$G:$G,Month!BQ$7,Raw!$I:$I,Month!$A17),IF($C17="Provider",SUMIFS(Raw!$H:$H,Raw!$A:$A,$B$5,Raw!$G:$G,Month!BQ$7,Raw!$C:$C,Month!$A17),SUMIFS(Raw!$H:$H,Raw!$A:$A,$B$5,Raw!$G:$G,Month!BQ$7,Raw!$E:$E,Month!$A17))))</f>
        <v>9053</v>
      </c>
      <c r="BR17" s="105">
        <f>IF($B17="","",IF($C17="Region",SUMIFS(Raw!$H:$H,Raw!$A:$A,$B$5,Raw!$G:$G,Month!BR$7,Raw!$I:$I,Month!$A17),IF($C17="Provider",SUMIFS(Raw!$H:$H,Raw!$A:$A,$B$5,Raw!$G:$G,Month!BR$7,Raw!$C:$C,Month!$A17),SUMIFS(Raw!$H:$H,Raw!$A:$A,$B$5,Raw!$G:$G,Month!BR$7,Raw!$E:$E,Month!$A17))))</f>
        <v>43</v>
      </c>
      <c r="BS17" s="105">
        <f>IF($B17="","",IF($C17="Region",SUMIFS(Raw!$H:$H,Raw!$A:$A,$B$5,Raw!$G:$G,Month!BS$7,Raw!$I:$I,Month!$A17),IF($C17="Provider",SUMIFS(Raw!$H:$H,Raw!$A:$A,$B$5,Raw!$G:$G,Month!BS$7,Raw!$C:$C,Month!$A17),SUMIFS(Raw!$H:$H,Raw!$A:$A,$B$5,Raw!$G:$G,Month!BS$7,Raw!$E:$E,Month!$A17))))</f>
        <v>0</v>
      </c>
      <c r="BT17" s="105">
        <f>IF($B17="","",IF($C17="Region",SUMIFS(Raw!$H:$H,Raw!$A:$A,$B$5,Raw!$G:$G,Month!BT$7,Raw!$I:$I,Month!$A17),IF($C17="Provider",SUMIFS(Raw!$H:$H,Raw!$A:$A,$B$5,Raw!$G:$G,Month!BT$7,Raw!$C:$C,Month!$A17),SUMIFS(Raw!$H:$H,Raw!$A:$A,$B$5,Raw!$G:$G,Month!BT$7,Raw!$E:$E,Month!$A17))))</f>
        <v>2491</v>
      </c>
      <c r="BU17" s="105">
        <f>IF($B17="","",IF($C17="Region",SUMIFS(Raw!$H:$H,Raw!$A:$A,$B$5,Raw!$G:$G,Month!BU$7,Raw!$I:$I,Month!$A17),IF($C17="Provider",SUMIFS(Raw!$H:$H,Raw!$A:$A,$B$5,Raw!$G:$G,Month!BU$7,Raw!$C:$C,Month!$A17),SUMIFS(Raw!$H:$H,Raw!$A:$A,$B$5,Raw!$G:$G,Month!BU$7,Raw!$E:$E,Month!$A17))))</f>
        <v>1314</v>
      </c>
      <c r="BV17" s="105">
        <f>IF($B17="","",IF($C17="Region",SUMIFS(Raw!$H:$H,Raw!$A:$A,$B$5,Raw!$G:$G,Month!BV$7,Raw!$I:$I,Month!$A17),IF($C17="Provider",SUMIFS(Raw!$H:$H,Raw!$A:$A,$B$5,Raw!$G:$G,Month!BV$7,Raw!$C:$C,Month!$A17),SUMIFS(Raw!$H:$H,Raw!$A:$A,$B$5,Raw!$G:$G,Month!BV$7,Raw!$E:$E,Month!$A17))))</f>
        <v>5175</v>
      </c>
      <c r="BW17" s="105">
        <f>IF($B17="","",IF($C17="Region",SUMIFS(Raw!$H:$H,Raw!$A:$A,$B$5,Raw!$G:$G,Month!BW$7,Raw!$I:$I,Month!$A17),IF($C17="Provider",SUMIFS(Raw!$H:$H,Raw!$A:$A,$B$5,Raw!$G:$G,Month!BW$7,Raw!$C:$C,Month!$A17),SUMIFS(Raw!$H:$H,Raw!$A:$A,$B$5,Raw!$G:$G,Month!BW$7,Raw!$E:$E,Month!$A17))))</f>
        <v>4292</v>
      </c>
      <c r="BX17" s="105">
        <f>IF($B17="","",IF($C17="Region",SUMIFS(Raw!$H:$H,Raw!$A:$A,$B$5,Raw!$G:$G,Month!BX$7,Raw!$I:$I,Month!$A17),IF($C17="Provider",SUMIFS(Raw!$H:$H,Raw!$A:$A,$B$5,Raw!$G:$G,Month!BX$7,Raw!$C:$C,Month!$A17),SUMIFS(Raw!$H:$H,Raw!$A:$A,$B$5,Raw!$G:$G,Month!BX$7,Raw!$E:$E,Month!$A17))))</f>
        <v>604</v>
      </c>
      <c r="BY17" s="105">
        <f>IF($B17="","",IF($C17="Region",SUMIFS(Raw!$H:$H,Raw!$A:$A,$B$5,Raw!$G:$G,Month!BY$7,Raw!$I:$I,Month!$A17),IF($C17="Provider",SUMIFS(Raw!$H:$H,Raw!$A:$A,$B$5,Raw!$G:$G,Month!BY$7,Raw!$C:$C,Month!$A17),SUMIFS(Raw!$H:$H,Raw!$A:$A,$B$5,Raw!$G:$G,Month!BY$7,Raw!$E:$E,Month!$A17))))</f>
        <v>441</v>
      </c>
      <c r="BZ17" s="105">
        <f>IF($B17="","",IF($C17="Region",SUMIFS(Raw!$H:$H,Raw!$A:$A,$B$5,Raw!$G:$G,Month!BZ$7,Raw!$I:$I,Month!$A17),IF($C17="Provider",SUMIFS(Raw!$H:$H,Raw!$A:$A,$B$5,Raw!$G:$G,Month!BZ$7,Raw!$C:$C,Month!$A17),SUMIFS(Raw!$H:$H,Raw!$A:$A,$B$5,Raw!$G:$G,Month!BZ$7,Raw!$E:$E,Month!$A17))))</f>
        <v>1861</v>
      </c>
      <c r="CA17" s="105">
        <f>IF($B17="","",IF($C17="Region",SUMIFS(Raw!$H:$H,Raw!$A:$A,$B$5,Raw!$G:$G,Month!CA$7,Raw!$I:$I,Month!$A17),IF($C17="Provider",SUMIFS(Raw!$H:$H,Raw!$A:$A,$B$5,Raw!$G:$G,Month!CA$7,Raw!$C:$C,Month!$A17),SUMIFS(Raw!$H:$H,Raw!$A:$A,$B$5,Raw!$G:$G,Month!CA$7,Raw!$E:$E,Month!$A17))))</f>
        <v>1538</v>
      </c>
      <c r="CB17" s="105">
        <f>IF($B17="","",IF($C17="Region",SUMIFS(Raw!$H:$H,Raw!$A:$A,$B$5,Raw!$G:$G,Month!CB$7,Raw!$I:$I,Month!$A17),IF($C17="Provider",SUMIFS(Raw!$H:$H,Raw!$A:$A,$B$5,Raw!$G:$G,Month!CB$7,Raw!$C:$C,Month!$A17),SUMIFS(Raw!$H:$H,Raw!$A:$A,$B$5,Raw!$G:$G,Month!CB$7,Raw!$E:$E,Month!$A17))))</f>
        <v>12290</v>
      </c>
      <c r="CC17" s="105">
        <f>IF($B17="","",IF($C17="Region",SUMIFS(Raw!$H:$H,Raw!$A:$A,$B$5,Raw!$G:$G,Month!CC$7,Raw!$I:$I,Month!$A17),IF($C17="Provider",SUMIFS(Raw!$H:$H,Raw!$A:$A,$B$5,Raw!$G:$G,Month!CC$7,Raw!$C:$C,Month!$A17),SUMIFS(Raw!$H:$H,Raw!$A:$A,$B$5,Raw!$G:$G,Month!CC$7,Raw!$E:$E,Month!$A17))))</f>
        <v>8829</v>
      </c>
      <c r="CD17" s="105">
        <f>IF($B17="","",IF($C17="Region",SUMIFS(Raw!$H:$H,Raw!$A:$A,$B$5,Raw!$G:$G,Month!CD$7,Raw!$I:$I,Month!$A17),IF($C17="Provider",SUMIFS(Raw!$H:$H,Raw!$A:$A,$B$5,Raw!$G:$G,Month!CD$7,Raw!$C:$C,Month!$A17),SUMIFS(Raw!$H:$H,Raw!$A:$A,$B$5,Raw!$G:$G,Month!CD$7,Raw!$E:$E,Month!$A17))))</f>
        <v>193</v>
      </c>
      <c r="CE17" s="105">
        <f>IF($B17="","",IF($C17="Region",SUMIFS(Raw!$H:$H,Raw!$A:$A,$B$5,Raw!$G:$G,Month!CE$7,Raw!$I:$I,Month!$A17),IF($C17="Provider",SUMIFS(Raw!$H:$H,Raw!$A:$A,$B$5,Raw!$G:$G,Month!CE$7,Raw!$C:$C,Month!$A17),SUMIFS(Raw!$H:$H,Raw!$A:$A,$B$5,Raw!$G:$G,Month!CE$7,Raw!$E:$E,Month!$A17))))</f>
        <v>153</v>
      </c>
      <c r="CF17" s="105">
        <f>IF($B17="","",IF($C17="Region",SUMIFS(Raw!$H:$H,Raw!$A:$A,$B$5,Raw!$G:$G,Month!CF$7,Raw!$I:$I,Month!$A17),IF($C17="Provider",SUMIFS(Raw!$H:$H,Raw!$A:$A,$B$5,Raw!$G:$G,Month!CF$7,Raw!$C:$C,Month!$A17),SUMIFS(Raw!$H:$H,Raw!$A:$A,$B$5,Raw!$G:$G,Month!CF$7,Raw!$E:$E,Month!$A17))))</f>
        <v>7</v>
      </c>
      <c r="CG17" s="105">
        <f>IF($B17="","",IF($C17="Region",SUMIFS(Raw!$H:$H,Raw!$A:$A,$B$5,Raw!$G:$G,Month!CG$7,Raw!$I:$I,Month!$A17),IF($C17="Provider",SUMIFS(Raw!$H:$H,Raw!$A:$A,$B$5,Raw!$G:$G,Month!CG$7,Raw!$C:$C,Month!$A17),SUMIFS(Raw!$H:$H,Raw!$A:$A,$B$5,Raw!$G:$G,Month!CG$7,Raw!$E:$E,Month!$A17))))</f>
        <v>4</v>
      </c>
      <c r="CH17" s="105">
        <f>IF($B17="","",IF($C17="Region",SUMIFS(Raw!$H:$H,Raw!$A:$A,$B$5,Raw!$G:$G,Month!CH$7,Raw!$I:$I,Month!$A17),IF($C17="Provider",SUMIFS(Raw!$H:$H,Raw!$A:$A,$B$5,Raw!$G:$G,Month!CH$7,Raw!$C:$C,Month!$A17),SUMIFS(Raw!$H:$H,Raw!$A:$A,$B$5,Raw!$G:$G,Month!CH$7,Raw!$E:$E,Month!$A17))))</f>
        <v>3052</v>
      </c>
      <c r="CI17" s="105">
        <f>IF($B17="","",IF($C17="Region",SUMIFS(Raw!$H:$H,Raw!$A:$A,$B$5,Raw!$G:$G,Month!CI$7,Raw!$I:$I,Month!$A17),IF($C17="Provider",SUMIFS(Raw!$H:$H,Raw!$A:$A,$B$5,Raw!$G:$G,Month!CI$7,Raw!$C:$C,Month!$A17),SUMIFS(Raw!$H:$H,Raw!$A:$A,$B$5,Raw!$G:$G,Month!CI$7,Raw!$E:$E,Month!$A17))))</f>
        <v>2828</v>
      </c>
      <c r="CJ17" s="105">
        <f>IF($B17="","",IF($C17="Region",SUMIFS(Raw!$H:$H,Raw!$A:$A,$B$5,Raw!$G:$G,Month!CJ$7,Raw!$I:$I,Month!$A17),IF($C17="Provider",SUMIFS(Raw!$H:$H,Raw!$A:$A,$B$5,Raw!$G:$G,Month!CJ$7,Raw!$C:$C,Month!$A17),SUMIFS(Raw!$H:$H,Raw!$A:$A,$B$5,Raw!$G:$G,Month!CJ$7,Raw!$E:$E,Month!$A17))))</f>
        <v>47</v>
      </c>
      <c r="CK17" s="105">
        <f>IF($B17="","",IF($C17="Region",SUMIFS(Raw!$H:$H,Raw!$A:$A,$B$5,Raw!$G:$G,Month!CK$7,Raw!$I:$I,Month!$A17),IF($C17="Provider",SUMIFS(Raw!$H:$H,Raw!$A:$A,$B$5,Raw!$G:$G,Month!CK$7,Raw!$C:$C,Month!$A17),SUMIFS(Raw!$H:$H,Raw!$A:$A,$B$5,Raw!$G:$G,Month!CK$7,Raw!$E:$E,Month!$A17))))</f>
        <v>32</v>
      </c>
      <c r="CL17" s="105">
        <f>IF($B17="","",IF($C17="Region",SUMIFS(Raw!$H:$H,Raw!$A:$A,$B$5,Raw!$G:$G,Month!CL$7,Raw!$I:$I,Month!$A17),IF($C17="Provider",SUMIFS(Raw!$H:$H,Raw!$A:$A,$B$5,Raw!$G:$G,Month!CL$7,Raw!$C:$C,Month!$A17),SUMIFS(Raw!$H:$H,Raw!$A:$A,$B$5,Raw!$G:$G,Month!CL$7,Raw!$E:$E,Month!$A17))))</f>
        <v>103</v>
      </c>
      <c r="CM17" s="105">
        <f>IF($B17="","",IF($C17="Region",SUMIFS(Raw!$H:$H,Raw!$A:$A,$B$5,Raw!$G:$G,Month!CM$7,Raw!$I:$I,Month!$A17),IF($C17="Provider",SUMIFS(Raw!$H:$H,Raw!$A:$A,$B$5,Raw!$G:$G,Month!CM$7,Raw!$C:$C,Month!$A17),SUMIFS(Raw!$H:$H,Raw!$A:$A,$B$5,Raw!$G:$G,Month!CM$7,Raw!$E:$E,Month!$A17))))</f>
        <v>70</v>
      </c>
    </row>
    <row r="18" spans="1:91" x14ac:dyDescent="0.25">
      <c r="A18" s="18" t="str">
        <f>IF(Refs!A10="","",Refs!A10)</f>
        <v>Y58</v>
      </c>
      <c r="B18" s="3" t="str">
        <f>IF(Refs!B10="","",Refs!B10)</f>
        <v>South West</v>
      </c>
      <c r="C18" s="9" t="str">
        <f>IF(Refs!D10="","",Refs!D10)</f>
        <v>Region</v>
      </c>
      <c r="D18" s="105">
        <f>IF($B18="","",IF($C18="Region",SUMIFS(Raw!$H:$H,Raw!$A:$A,$B$5,Raw!$G:$G,Month!D$7,Raw!$I:$I,Month!$A18),IF($C18="Provider",SUMIFS(Raw!$H:$H,Raw!$A:$A,$B$5,Raw!$G:$G,Month!D$7,Raw!$C:$C,Month!$A18),SUMIFS(Raw!$H:$H,Raw!$A:$A,$B$5,Raw!$G:$G,Month!D$7,Raw!$E:$E,Month!$A18))))</f>
        <v>190893</v>
      </c>
      <c r="E18" s="105">
        <f>IF($B18="","",IF($C18="Region",SUMIFS(Raw!$H:$H,Raw!$A:$A,$B$5,Raw!$G:$G,Month!E$7,Raw!$I:$I,Month!$A18),IF($C18="Provider",SUMIFS(Raw!$H:$H,Raw!$A:$A,$B$5,Raw!$G:$G,Month!E$7,Raw!$C:$C,Month!$A18),SUMIFS(Raw!$H:$H,Raw!$A:$A,$B$5,Raw!$G:$G,Month!E$7,Raw!$E:$E,Month!$A18))))</f>
        <v>178000</v>
      </c>
      <c r="F18" s="105">
        <f>IF($B18="","",IF($C18="Region",SUMIFS(Raw!$H:$H,Raw!$A:$A,$B$5,Raw!$G:$G,Month!F$7,Raw!$I:$I,Month!$A18),IF($C18="Provider",SUMIFS(Raw!$H:$H,Raw!$A:$A,$B$5,Raw!$G:$G,Month!F$7,Raw!$C:$C,Month!$A18),SUMIFS(Raw!$H:$H,Raw!$A:$A,$B$5,Raw!$G:$G,Month!F$7,Raw!$E:$E,Month!$A18))))</f>
        <v>171452</v>
      </c>
      <c r="G18" s="105">
        <f>IF($B18="","",IF($C18="Region",SUMIFS(Raw!$H:$H,Raw!$A:$A,$B$5,Raw!$G:$G,Month!G$7,Raw!$I:$I,Month!$A18),IF($C18="Provider",SUMIFS(Raw!$H:$H,Raw!$A:$A,$B$5,Raw!$G:$G,Month!G$7,Raw!$C:$C,Month!$A18),SUMIFS(Raw!$H:$H,Raw!$A:$A,$B$5,Raw!$G:$G,Month!G$7,Raw!$E:$E,Month!$A18))))</f>
        <v>151093</v>
      </c>
      <c r="H18" s="105">
        <f>IF($B18="","",IF($C18="Region",SUMIFS(Raw!$H:$H,Raw!$A:$A,$B$5,Raw!$G:$G,Month!H$7,Raw!$I:$I,Month!$A18),IF($C18="Provider",SUMIFS(Raw!$H:$H,Raw!$A:$A,$B$5,Raw!$G:$G,Month!H$7,Raw!$C:$C,Month!$A18),SUMIFS(Raw!$H:$H,Raw!$A:$A,$B$5,Raw!$G:$G,Month!H$7,Raw!$E:$E,Month!$A18))))</f>
        <v>3133</v>
      </c>
      <c r="I18" s="105">
        <f>IF($B18="","",IF($C18="Region",SUMIFS(Raw!$H:$H,Raw!$A:$A,$B$5,Raw!$G:$G,Month!I$7,Raw!$I:$I,Month!$A18),IF($C18="Provider",SUMIFS(Raw!$H:$H,Raw!$A:$A,$B$5,Raw!$G:$G,Month!I$7,Raw!$C:$C,Month!$A18),SUMIFS(Raw!$H:$H,Raw!$A:$A,$B$5,Raw!$G:$G,Month!I$7,Raw!$E:$E,Month!$A18))))</f>
        <v>4302611</v>
      </c>
      <c r="J18" s="106"/>
      <c r="K18" s="106"/>
      <c r="L18" s="105">
        <f>IF($B18="","",IF($C18="Region",SUMIFS(Raw!$H:$H,Raw!$A:$A,$B$5,Raw!$G:$G,Month!L$7,Raw!$I:$I,Month!$A18),IF($C18="Provider",SUMIFS(Raw!$H:$H,Raw!$A:$A,$B$5,Raw!$G:$G,Month!L$7,Raw!$C:$C,Month!$A18),SUMIFS(Raw!$H:$H,Raw!$A:$A,$B$5,Raw!$G:$G,Month!L$7,Raw!$E:$E,Month!$A18))))</f>
        <v>288404</v>
      </c>
      <c r="M18" s="105">
        <f>IF($B18="","",IF($C18="Region",SUMIFS(Raw!$H:$H,Raw!$A:$A,$B$5,Raw!$G:$G,Month!M$7,Raw!$I:$I,Month!$A18),IF($C18="Provider",SUMIFS(Raw!$H:$H,Raw!$A:$A,$B$5,Raw!$G:$G,Month!M$7,Raw!$C:$C,Month!$A18),SUMIFS(Raw!$H:$H,Raw!$A:$A,$B$5,Raw!$G:$G,Month!M$7,Raw!$E:$E,Month!$A18))))</f>
        <v>72595</v>
      </c>
      <c r="N18" s="105">
        <f>IF($B18="","",IF($C18="Region",SUMIFS(Raw!$H:$H,Raw!$A:$A,$B$5,Raw!$G:$G,Month!N$7,Raw!$I:$I,Month!$A18),IF($C18="Provider",SUMIFS(Raw!$H:$H,Raw!$A:$A,$B$5,Raw!$G:$G,Month!N$7,Raw!$C:$C,Month!$A18),SUMIFS(Raw!$H:$H,Raw!$A:$A,$B$5,Raw!$G:$G,Month!N$7,Raw!$E:$E,Month!$A18))))</f>
        <v>297490418</v>
      </c>
      <c r="O18" s="105">
        <f>IF($B18="","",IF($C18="Region",SUMIFS(Raw!$H:$H,Raw!$A:$A,$B$5,Raw!$G:$G,Month!O$7,Raw!$I:$I,Month!$A18),IF($C18="Provider",SUMIFS(Raw!$H:$H,Raw!$A:$A,$B$5,Raw!$G:$G,Month!O$7,Raw!$C:$C,Month!$A18),SUMIFS(Raw!$H:$H,Raw!$A:$A,$B$5,Raw!$G:$G,Month!O$7,Raw!$E:$E,Month!$A18))))</f>
        <v>160852</v>
      </c>
      <c r="P18" s="105">
        <f>IF($B18="","",IF($C18="Region",SUMIFS(Raw!$H:$H,Raw!$A:$A,$B$5,Raw!$G:$G,Month!P$7,Raw!$I:$I,Month!$A18),IF($C18="Provider",SUMIFS(Raw!$H:$H,Raw!$A:$A,$B$5,Raw!$G:$G,Month!P$7,Raw!$C:$C,Month!$A18),SUMIFS(Raw!$H:$H,Raw!$A:$A,$B$5,Raw!$G:$G,Month!P$7,Raw!$E:$E,Month!$A18))))</f>
        <v>1631</v>
      </c>
      <c r="Q18" s="105">
        <f>IF($B18="","",IF($C18="Region",SUMIFS(Raw!$H:$H,Raw!$A:$A,$B$5,Raw!$G:$G,Month!Q$7,Raw!$I:$I,Month!$A18),IF($C18="Provider",SUMIFS(Raw!$H:$H,Raw!$A:$A,$B$5,Raw!$G:$G,Month!Q$7,Raw!$C:$C,Month!$A18),SUMIFS(Raw!$H:$H,Raw!$A:$A,$B$5,Raw!$G:$G,Month!Q$7,Raw!$E:$E,Month!$A18))))</f>
        <v>66424</v>
      </c>
      <c r="R18" s="105">
        <f>IF($B18="","",IF($C18="Region",SUMIFS(Raw!$H:$H,Raw!$A:$A,$B$5,Raw!$G:$G,Month!R$7,Raw!$I:$I,Month!$A18),IF($C18="Provider",SUMIFS(Raw!$H:$H,Raw!$A:$A,$B$5,Raw!$G:$G,Month!R$7,Raw!$C:$C,Month!$A18),SUMIFS(Raw!$H:$H,Raw!$A:$A,$B$5,Raw!$G:$G,Month!R$7,Raw!$E:$E,Month!$A18))))</f>
        <v>38665</v>
      </c>
      <c r="S18" s="105">
        <f>IF($B18="","",IF($C18="Region",SUMIFS(Raw!$H:$H,Raw!$A:$A,$B$5,Raw!$G:$G,Month!S$7,Raw!$I:$I,Month!$A18),IF($C18="Provider",SUMIFS(Raw!$H:$H,Raw!$A:$A,$B$5,Raw!$G:$G,Month!S$7,Raw!$C:$C,Month!$A18),SUMIFS(Raw!$H:$H,Raw!$A:$A,$B$5,Raw!$G:$G,Month!S$7,Raw!$E:$E,Month!$A18))))</f>
        <v>53392</v>
      </c>
      <c r="T18" s="105">
        <f>IF($B18="","",IF($C18="Region",SUMIFS(Raw!$H:$H,Raw!$A:$A,$B$5,Raw!$G:$G,Month!T$7,Raw!$I:$I,Month!$A18),IF($C18="Provider",SUMIFS(Raw!$H:$H,Raw!$A:$A,$B$5,Raw!$G:$G,Month!T$7,Raw!$C:$C,Month!$A18),SUMIFS(Raw!$H:$H,Raw!$A:$A,$B$5,Raw!$G:$G,Month!T$7,Raw!$E:$E,Month!$A18))))</f>
        <v>740</v>
      </c>
      <c r="U18" s="105">
        <f>IF($B18="","",IF($C18="Region",SUMIFS(Raw!$H:$H,Raw!$A:$A,$B$5,Raw!$G:$G,Month!U$7,Raw!$I:$I,Month!$A18),IF($C18="Provider",SUMIFS(Raw!$H:$H,Raw!$A:$A,$B$5,Raw!$G:$G,Month!U$7,Raw!$C:$C,Month!$A18),SUMIFS(Raw!$H:$H,Raw!$A:$A,$B$5,Raw!$G:$G,Month!U$7,Raw!$E:$E,Month!$A18))))</f>
        <v>91405</v>
      </c>
      <c r="V18" s="105">
        <f>IF($B18="","",IF($C18="Region",SUMIFS(Raw!$H:$H,Raw!$A:$A,$B$5,Raw!$G:$G,Month!V$7,Raw!$I:$I,Month!$A18),IF($C18="Provider",SUMIFS(Raw!$H:$H,Raw!$A:$A,$B$5,Raw!$G:$G,Month!V$7,Raw!$C:$C,Month!$A18),SUMIFS(Raw!$H:$H,Raw!$A:$A,$B$5,Raw!$G:$G,Month!V$7,Raw!$E:$E,Month!$A18))))</f>
        <v>1669</v>
      </c>
      <c r="W18" s="105">
        <f>IF($B18="","",IF($C18="Region",SUMIFS(Raw!$H:$H,Raw!$A:$A,$B$5,Raw!$G:$G,Month!W$7,Raw!$I:$I,Month!$A18),IF($C18="Provider",SUMIFS(Raw!$H:$H,Raw!$A:$A,$B$5,Raw!$G:$G,Month!W$7,Raw!$C:$C,Month!$A18),SUMIFS(Raw!$H:$H,Raw!$A:$A,$B$5,Raw!$G:$G,Month!W$7,Raw!$E:$E,Month!$A18))))</f>
        <v>40685</v>
      </c>
      <c r="X18" s="105">
        <f>IF($B18="","",IF($C18="Region",SUMIFS(Raw!$H:$H,Raw!$A:$A,$B$5,Raw!$G:$G,Month!X$7,Raw!$I:$I,Month!$A18),IF($C18="Provider",SUMIFS(Raw!$H:$H,Raw!$A:$A,$B$5,Raw!$G:$G,Month!X$7,Raw!$C:$C,Month!$A18),SUMIFS(Raw!$H:$H,Raw!$A:$A,$B$5,Raw!$G:$G,Month!X$7,Raw!$E:$E,Month!$A18))))</f>
        <v>21535</v>
      </c>
      <c r="Y18" s="106"/>
      <c r="Z18" s="106"/>
      <c r="AA18" s="105">
        <f>IF($B18="","",IF($C18="Region",SUMIFS(Raw!$H:$H,Raw!$A:$A,$B$5,Raw!$G:$G,Month!AA$7,Raw!$I:$I,Month!$A18),IF($C18="Provider",SUMIFS(Raw!$H:$H,Raw!$A:$A,$B$5,Raw!$G:$G,Month!AA$7,Raw!$C:$C,Month!$A18),SUMIFS(Raw!$H:$H,Raw!$A:$A,$B$5,Raw!$G:$G,Month!AA$7,Raw!$E:$E,Month!$A18))))</f>
        <v>13329</v>
      </c>
      <c r="AB18" s="105">
        <f>IF($B18="","",IF($C18="Region",SUMIFS(Raw!$H:$H,Raw!$A:$A,$B$5,Raw!$G:$G,Month!AB$7,Raw!$I:$I,Month!$A18),IF($C18="Provider",SUMIFS(Raw!$H:$H,Raw!$A:$A,$B$5,Raw!$G:$G,Month!AB$7,Raw!$C:$C,Month!$A18),SUMIFS(Raw!$H:$H,Raw!$A:$A,$B$5,Raw!$G:$G,Month!AB$7,Raw!$E:$E,Month!$A18))))</f>
        <v>7087</v>
      </c>
      <c r="AC18" s="106"/>
      <c r="AD18" s="106"/>
      <c r="AE18" s="105">
        <f>IF($B18="","",IF($C18="Region",SUMIFS(Raw!$H:$H,Raw!$A:$A,$B$5,Raw!$G:$G,Month!AE$7,Raw!$I:$I,Month!$A18),IF($C18="Provider",SUMIFS(Raw!$H:$H,Raw!$A:$A,$B$5,Raw!$G:$G,Month!AE$7,Raw!$C:$C,Month!$A18),SUMIFS(Raw!$H:$H,Raw!$A:$A,$B$5,Raw!$G:$G,Month!AE$7,Raw!$E:$E,Month!$A18))))</f>
        <v>154844</v>
      </c>
      <c r="AF18" s="105">
        <f>IF($B18="","",IF($C18="Region",SUMIFS(Raw!$H:$H,Raw!$A:$A,$B$5,Raw!$G:$G,Month!AF$7,Raw!$I:$I,Month!$A18),IF($C18="Provider",SUMIFS(Raw!$H:$H,Raw!$A:$A,$B$5,Raw!$G:$G,Month!AF$7,Raw!$C:$C,Month!$A18),SUMIFS(Raw!$H:$H,Raw!$A:$A,$B$5,Raw!$G:$G,Month!AF$7,Raw!$E:$E,Month!$A18))))</f>
        <v>20724</v>
      </c>
      <c r="AG18" s="105">
        <f>IF($B18="","",IF($C18="Region",SUMIFS(Raw!$H:$H,Raw!$A:$A,$B$5,Raw!$G:$G,Month!AG$7,Raw!$I:$I,Month!$A18),IF($C18="Provider",SUMIFS(Raw!$H:$H,Raw!$A:$A,$B$5,Raw!$G:$G,Month!AG$7,Raw!$C:$C,Month!$A18),SUMIFS(Raw!$H:$H,Raw!$A:$A,$B$5,Raw!$G:$G,Month!AG$7,Raw!$E:$E,Month!$A18))))</f>
        <v>18448</v>
      </c>
      <c r="AH18" s="105">
        <f>IF($B18="","",IF($C18="Region",SUMIFS(Raw!$H:$H,Raw!$A:$A,$B$5,Raw!$G:$G,Month!AH$7,Raw!$I:$I,Month!$A18),IF($C18="Provider",SUMIFS(Raw!$H:$H,Raw!$A:$A,$B$5,Raw!$G:$G,Month!AH$7,Raw!$C:$C,Month!$A18),SUMIFS(Raw!$H:$H,Raw!$A:$A,$B$5,Raw!$G:$G,Month!AH$7,Raw!$E:$E,Month!$A18))))</f>
        <v>11069</v>
      </c>
      <c r="AI18" s="105">
        <f>IF($B18="","",IF($C18="Region",SUMIFS(Raw!$H:$H,Raw!$A:$A,$B$5,Raw!$G:$G,Month!AI$7,Raw!$I:$I,Month!$A18),IF($C18="Provider",SUMIFS(Raw!$H:$H,Raw!$A:$A,$B$5,Raw!$G:$G,Month!AI$7,Raw!$C:$C,Month!$A18),SUMIFS(Raw!$H:$H,Raw!$A:$A,$B$5,Raw!$G:$G,Month!AI$7,Raw!$E:$E,Month!$A18))))</f>
        <v>113</v>
      </c>
      <c r="AJ18" s="105">
        <f>IF($B18="","",IF($C18="Region",SUMIFS(Raw!$H:$H,Raw!$A:$A,$B$5,Raw!$G:$G,Month!AJ$7,Raw!$I:$I,Month!$A18),IF($C18="Provider",SUMIFS(Raw!$H:$H,Raw!$A:$A,$B$5,Raw!$G:$G,Month!AJ$7,Raw!$C:$C,Month!$A18),SUMIFS(Raw!$H:$H,Raw!$A:$A,$B$5,Raw!$G:$G,Month!AJ$7,Raw!$E:$E,Month!$A18))))</f>
        <v>8907</v>
      </c>
      <c r="AK18" s="105">
        <f>IF($B18="","",IF($C18="Region",SUMIFS(Raw!$H:$H,Raw!$A:$A,$B$5,Raw!$G:$G,Month!AK$7,Raw!$I:$I,Month!$A18),IF($C18="Provider",SUMIFS(Raw!$H:$H,Raw!$A:$A,$B$5,Raw!$G:$G,Month!AK$7,Raw!$C:$C,Month!$A18),SUMIFS(Raw!$H:$H,Raw!$A:$A,$B$5,Raw!$G:$G,Month!AK$7,Raw!$E:$E,Month!$A18))))</f>
        <v>711</v>
      </c>
      <c r="AL18" s="105">
        <f>IF($B18="","",IF($C18="Region",SUMIFS(Raw!$H:$H,Raw!$A:$A,$B$5,Raw!$G:$G,Month!AL$7,Raw!$I:$I,Month!$A18),IF($C18="Provider",SUMIFS(Raw!$H:$H,Raw!$A:$A,$B$5,Raw!$G:$G,Month!AL$7,Raw!$C:$C,Month!$A18),SUMIFS(Raw!$H:$H,Raw!$A:$A,$B$5,Raw!$G:$G,Month!AL$7,Raw!$E:$E,Month!$A18))))</f>
        <v>8142</v>
      </c>
      <c r="AM18" s="105">
        <f>IF($B18="","",IF($C18="Region",SUMIFS(Raw!$H:$H,Raw!$A:$A,$B$5,Raw!$G:$G,Month!AM$7,Raw!$I:$I,Month!$A18),IF($C18="Provider",SUMIFS(Raw!$H:$H,Raw!$A:$A,$B$5,Raw!$G:$G,Month!AM$7,Raw!$C:$C,Month!$A18),SUMIFS(Raw!$H:$H,Raw!$A:$A,$B$5,Raw!$G:$G,Month!AM$7,Raw!$E:$E,Month!$A18))))</f>
        <v>1392</v>
      </c>
      <c r="AN18" s="105">
        <f>IF($B18="","",IF($C18="Region",SUMIFS(Raw!$H:$H,Raw!$A:$A,$B$5,Raw!$G:$G,Month!AN$7,Raw!$I:$I,Month!$A18),IF($C18="Provider",SUMIFS(Raw!$H:$H,Raw!$A:$A,$B$5,Raw!$G:$G,Month!AN$7,Raw!$C:$C,Month!$A18),SUMIFS(Raw!$H:$H,Raw!$A:$A,$B$5,Raw!$G:$G,Month!AN$7,Raw!$E:$E,Month!$A18))))</f>
        <v>25637</v>
      </c>
      <c r="AO18" s="105">
        <f>IF($B18="","",IF($C18="Region",SUMIFS(Raw!$H:$H,Raw!$A:$A,$B$5,Raw!$G:$G,Month!AO$7,Raw!$I:$I,Month!$A18),IF($C18="Provider",SUMIFS(Raw!$H:$H,Raw!$A:$A,$B$5,Raw!$G:$G,Month!AO$7,Raw!$C:$C,Month!$A18),SUMIFS(Raw!$H:$H,Raw!$A:$A,$B$5,Raw!$G:$G,Month!AO$7,Raw!$E:$E,Month!$A18))))</f>
        <v>22896</v>
      </c>
      <c r="AP18" s="105">
        <f>IF($B18="","",IF($C18="Region",SUMIFS(Raw!$H:$H,Raw!$A:$A,$B$5,Raw!$G:$G,Month!AP$7,Raw!$I:$I,Month!$A18),IF($C18="Provider",SUMIFS(Raw!$H:$H,Raw!$A:$A,$B$5,Raw!$G:$G,Month!AP$7,Raw!$C:$C,Month!$A18),SUMIFS(Raw!$H:$H,Raw!$A:$A,$B$5,Raw!$G:$G,Month!AP$7,Raw!$E:$E,Month!$A18))))</f>
        <v>16706</v>
      </c>
      <c r="AQ18" s="105">
        <f>IF($B18="","",IF($C18="Region",SUMIFS(Raw!$H:$H,Raw!$A:$A,$B$5,Raw!$G:$G,Month!AQ$7,Raw!$I:$I,Month!$A18),IF($C18="Provider",SUMIFS(Raw!$H:$H,Raw!$A:$A,$B$5,Raw!$G:$G,Month!AQ$7,Raw!$C:$C,Month!$A18),SUMIFS(Raw!$H:$H,Raw!$A:$A,$B$5,Raw!$G:$G,Month!AQ$7,Raw!$E:$E,Month!$A18))))</f>
        <v>18104</v>
      </c>
      <c r="AR18" s="105">
        <f>IF($B18="","",IF($C18="Region",SUMIFS(Raw!$H:$H,Raw!$A:$A,$B$5,Raw!$G:$G,Month!AR$7,Raw!$I:$I,Month!$A18),IF($C18="Provider",SUMIFS(Raw!$H:$H,Raw!$A:$A,$B$5,Raw!$G:$G,Month!AR$7,Raw!$C:$C,Month!$A18),SUMIFS(Raw!$H:$H,Raw!$A:$A,$B$5,Raw!$G:$G,Month!AR$7,Raw!$E:$E,Month!$A18))))</f>
        <v>17135</v>
      </c>
      <c r="AS18" s="105">
        <f>IF($B18="","",IF($C18="Region",SUMIFS(Raw!$H:$H,Raw!$A:$A,$B$5,Raw!$G:$G,Month!AS$7,Raw!$I:$I,Month!$A18),IF($C18="Provider",SUMIFS(Raw!$H:$H,Raw!$A:$A,$B$5,Raw!$G:$G,Month!AS$7,Raw!$C:$C,Month!$A18),SUMIFS(Raw!$H:$H,Raw!$A:$A,$B$5,Raw!$G:$G,Month!AS$7,Raw!$E:$E,Month!$A18))))</f>
        <v>11490</v>
      </c>
      <c r="AT18" s="105">
        <f>IF($B18="","",IF($C18="Region",SUMIFS(Raw!$H:$H,Raw!$A:$A,$B$5,Raw!$G:$G,Month!AT$7,Raw!$I:$I,Month!$A18),IF($C18="Provider",SUMIFS(Raw!$H:$H,Raw!$A:$A,$B$5,Raw!$G:$G,Month!AT$7,Raw!$C:$C,Month!$A18),SUMIFS(Raw!$H:$H,Raw!$A:$A,$B$5,Raw!$G:$G,Month!AT$7,Raw!$E:$E,Month!$A18))))</f>
        <v>3189</v>
      </c>
      <c r="AU18" s="105">
        <f>IF($B18="","",IF($C18="Region",SUMIFS(Raw!$H:$H,Raw!$A:$A,$B$5,Raw!$G:$G,Month!AU$7,Raw!$I:$I,Month!$A18),IF($C18="Provider",SUMIFS(Raw!$H:$H,Raw!$A:$A,$B$5,Raw!$G:$G,Month!AU$7,Raw!$C:$C,Month!$A18),SUMIFS(Raw!$H:$H,Raw!$A:$A,$B$5,Raw!$G:$G,Month!AU$7,Raw!$E:$E,Month!$A18))))</f>
        <v>1430</v>
      </c>
      <c r="AV18" s="105">
        <f>IF($B18="","",IF($C18="Region",SUMIFS(Raw!$H:$H,Raw!$A:$A,$B$5,Raw!$G:$G,Month!AV$7,Raw!$I:$I,Month!$A18),IF($C18="Provider",SUMIFS(Raw!$H:$H,Raw!$A:$A,$B$5,Raw!$G:$G,Month!AV$7,Raw!$C:$C,Month!$A18),SUMIFS(Raw!$H:$H,Raw!$A:$A,$B$5,Raw!$G:$G,Month!AV$7,Raw!$E:$E,Month!$A18))))</f>
        <v>12618</v>
      </c>
      <c r="AW18" s="105">
        <f>IF($B18="","",IF($C18="Region",SUMIFS(Raw!$H:$H,Raw!$A:$A,$B$5,Raw!$G:$G,Month!AW$7,Raw!$I:$I,Month!$A18),IF($C18="Provider",SUMIFS(Raw!$H:$H,Raw!$A:$A,$B$5,Raw!$G:$G,Month!AW$7,Raw!$C:$C,Month!$A18),SUMIFS(Raw!$H:$H,Raw!$A:$A,$B$5,Raw!$G:$G,Month!AW$7,Raw!$E:$E,Month!$A18))))</f>
        <v>29348229</v>
      </c>
      <c r="AX18" s="105">
        <f>IF($B18="","",IF($C18="Region",SUMIFS(Raw!$H:$H,Raw!$A:$A,$B$5,Raw!$G:$G,Month!AX$7,Raw!$I:$I,Month!$A18),IF($C18="Provider",SUMIFS(Raw!$H:$H,Raw!$A:$A,$B$5,Raw!$G:$G,Month!AX$7,Raw!$C:$C,Month!$A18),SUMIFS(Raw!$H:$H,Raw!$A:$A,$B$5,Raw!$G:$G,Month!AX$7,Raw!$E:$E,Month!$A18))))</f>
        <v>18490</v>
      </c>
      <c r="AY18" s="105">
        <f>IF($B18="","",IF($C18="Region",SUMIFS(Raw!$H:$H,Raw!$A:$A,$B$5,Raw!$G:$G,Month!AY$7,Raw!$I:$I,Month!$A18),IF($C18="Provider",SUMIFS(Raw!$H:$H,Raw!$A:$A,$B$5,Raw!$G:$G,Month!AY$7,Raw!$C:$C,Month!$A18),SUMIFS(Raw!$H:$H,Raw!$A:$A,$B$5,Raw!$G:$G,Month!AY$7,Raw!$E:$E,Month!$A18))))</f>
        <v>13792</v>
      </c>
      <c r="AZ18" s="105">
        <f>IF($B18="","",IF($C18="Region",SUMIFS(Raw!$H:$H,Raw!$A:$A,$B$5,Raw!$G:$G,Month!AZ$7,Raw!$I:$I,Month!$A18),IF($C18="Provider",SUMIFS(Raw!$H:$H,Raw!$A:$A,$B$5,Raw!$G:$G,Month!AZ$7,Raw!$C:$C,Month!$A18),SUMIFS(Raw!$H:$H,Raw!$A:$A,$B$5,Raw!$G:$G,Month!AZ$7,Raw!$E:$E,Month!$A18))))</f>
        <v>1001</v>
      </c>
      <c r="BA18" s="105">
        <f>IF($B18="","",IF($C18="Region",SUMIFS(Raw!$H:$H,Raw!$A:$A,$B$5,Raw!$G:$G,Month!BA$7,Raw!$I:$I,Month!$A18),IF($C18="Provider",SUMIFS(Raw!$H:$H,Raw!$A:$A,$B$5,Raw!$G:$G,Month!BA$7,Raw!$C:$C,Month!$A18),SUMIFS(Raw!$H:$H,Raw!$A:$A,$B$5,Raw!$G:$G,Month!BA$7,Raw!$E:$E,Month!$A18))))</f>
        <v>5401</v>
      </c>
      <c r="BB18" s="105">
        <f>IF($B18="","",IF($C18="Region",SUMIFS(Raw!$H:$H,Raw!$A:$A,$B$5,Raw!$G:$G,Month!BB$7,Raw!$I:$I,Month!$A18),IF($C18="Provider",SUMIFS(Raw!$H:$H,Raw!$A:$A,$B$5,Raw!$G:$G,Month!BB$7,Raw!$C:$C,Month!$A18),SUMIFS(Raw!$H:$H,Raw!$A:$A,$B$5,Raw!$G:$G,Month!BB$7,Raw!$E:$E,Month!$A18))))</f>
        <v>18233022</v>
      </c>
      <c r="BC18" s="105">
        <f>IF($B18="","",IF($C18="Region",SUMIFS(Raw!$H:$H,Raw!$A:$A,$B$5,Raw!$G:$G,Month!BC$7,Raw!$I:$I,Month!$A18),IF($C18="Provider",SUMIFS(Raw!$H:$H,Raw!$A:$A,$B$5,Raw!$G:$G,Month!BC$7,Raw!$C:$C,Month!$A18),SUMIFS(Raw!$H:$H,Raw!$A:$A,$B$5,Raw!$G:$G,Month!BC$7,Raw!$E:$E,Month!$A18))))</f>
        <v>5788</v>
      </c>
      <c r="BD18" s="105">
        <f>IF($B18="","",IF($C18="Region",SUMIFS(Raw!$H:$H,Raw!$A:$A,$B$5,Raw!$G:$G,Month!BD$7,Raw!$I:$I,Month!$A18),IF($C18="Provider",SUMIFS(Raw!$H:$H,Raw!$A:$A,$B$5,Raw!$G:$G,Month!BD$7,Raw!$C:$C,Month!$A18),SUMIFS(Raw!$H:$H,Raw!$A:$A,$B$5,Raw!$G:$G,Month!BD$7,Raw!$E:$E,Month!$A18))))</f>
        <v>45818</v>
      </c>
      <c r="BE18" s="105">
        <f>IF($B18="","",IF($C18="Region",SUMIFS(Raw!$H:$H,Raw!$A:$A,$B$5,Raw!$G:$G,Month!BE$7,Raw!$I:$I,Month!$A18),IF($C18="Provider",SUMIFS(Raw!$H:$H,Raw!$A:$A,$B$5,Raw!$G:$G,Month!BE$7,Raw!$C:$C,Month!$A18),SUMIFS(Raw!$H:$H,Raw!$A:$A,$B$5,Raw!$G:$G,Month!BE$7,Raw!$E:$E,Month!$A18))))</f>
        <v>8246</v>
      </c>
      <c r="BF18" s="105">
        <f>IF($B18="","",IF($C18="Region",SUMIFS(Raw!$H:$H,Raw!$A:$A,$B$5,Raw!$G:$G,Month!BF$7,Raw!$I:$I,Month!$A18),IF($C18="Provider",SUMIFS(Raw!$H:$H,Raw!$A:$A,$B$5,Raw!$G:$G,Month!BF$7,Raw!$C:$C,Month!$A18),SUMIFS(Raw!$H:$H,Raw!$A:$A,$B$5,Raw!$G:$G,Month!BF$7,Raw!$E:$E,Month!$A18))))</f>
        <v>110851</v>
      </c>
      <c r="BG18" s="105">
        <f>IF($B18="","",IF($C18="Region",SUMIFS(Raw!$H:$H,Raw!$A:$A,$B$5,Raw!$G:$G,Month!BG$7,Raw!$I:$I,Month!$A18),IF($C18="Provider",SUMIFS(Raw!$H:$H,Raw!$A:$A,$B$5,Raw!$G:$G,Month!BG$7,Raw!$C:$C,Month!$A18),SUMIFS(Raw!$H:$H,Raw!$A:$A,$B$5,Raw!$G:$G,Month!BG$7,Raw!$E:$E,Month!$A18))))</f>
        <v>90</v>
      </c>
      <c r="BH18" s="105">
        <f>IF($B18="","",IF($C18="Region",SUMIFS(Raw!$H:$H,Raw!$A:$A,$B$5,Raw!$G:$G,Month!BH$7,Raw!$I:$I,Month!$A18),IF($C18="Provider",SUMIFS(Raw!$H:$H,Raw!$A:$A,$B$5,Raw!$G:$G,Month!BH$7,Raw!$C:$C,Month!$A18),SUMIFS(Raw!$H:$H,Raw!$A:$A,$B$5,Raw!$G:$G,Month!BH$7,Raw!$E:$E,Month!$A18))))</f>
        <v>88973</v>
      </c>
      <c r="BI18" s="105">
        <f>IF($B18="","",IF($C18="Region",SUMIFS(Raw!$H:$H,Raw!$A:$A,$B$5,Raw!$G:$G,Month!BI$7,Raw!$I:$I,Month!$A18),IF($C18="Provider",SUMIFS(Raw!$H:$H,Raw!$A:$A,$B$5,Raw!$G:$G,Month!BI$7,Raw!$C:$C,Month!$A18),SUMIFS(Raw!$H:$H,Raw!$A:$A,$B$5,Raw!$G:$G,Month!BI$7,Raw!$E:$E,Month!$A18))))</f>
        <v>29613</v>
      </c>
      <c r="BJ18" s="105">
        <f>IF($B18="","",IF($C18="Region",SUMIFS(Raw!$H:$H,Raw!$A:$A,$B$5,Raw!$G:$G,Month!BJ$7,Raw!$I:$I,Month!$A18),IF($C18="Provider",SUMIFS(Raw!$H:$H,Raw!$A:$A,$B$5,Raw!$G:$G,Month!BJ$7,Raw!$C:$C,Month!$A18),SUMIFS(Raw!$H:$H,Raw!$A:$A,$B$5,Raw!$G:$G,Month!BJ$7,Raw!$E:$E,Month!$A18))))</f>
        <v>19660</v>
      </c>
      <c r="BK18" s="105">
        <f>IF($B18="","",IF($C18="Region",SUMIFS(Raw!$H:$H,Raw!$A:$A,$B$5,Raw!$G:$G,Month!BK$7,Raw!$I:$I,Month!$A18),IF($C18="Provider",SUMIFS(Raw!$H:$H,Raw!$A:$A,$B$5,Raw!$G:$G,Month!BK$7,Raw!$C:$C,Month!$A18),SUMIFS(Raw!$H:$H,Raw!$A:$A,$B$5,Raw!$G:$G,Month!BK$7,Raw!$E:$E,Month!$A18))))</f>
        <v>9162</v>
      </c>
      <c r="BL18" s="105">
        <f>IF($B18="","",IF($C18="Region",SUMIFS(Raw!$H:$H,Raw!$A:$A,$B$5,Raw!$G:$G,Month!BL$7,Raw!$I:$I,Month!$A18),IF($C18="Provider",SUMIFS(Raw!$H:$H,Raw!$A:$A,$B$5,Raw!$G:$G,Month!BL$7,Raw!$C:$C,Month!$A18),SUMIFS(Raw!$H:$H,Raw!$A:$A,$B$5,Raw!$G:$G,Month!BL$7,Raw!$E:$E,Month!$A18))))</f>
        <v>33562</v>
      </c>
      <c r="BM18" s="105">
        <f>IF($B18="","",IF($C18="Region",SUMIFS(Raw!$H:$H,Raw!$A:$A,$B$5,Raw!$G:$G,Month!BM$7,Raw!$I:$I,Month!$A18),IF($C18="Provider",SUMIFS(Raw!$H:$H,Raw!$A:$A,$B$5,Raw!$G:$G,Month!BM$7,Raw!$C:$C,Month!$A18),SUMIFS(Raw!$H:$H,Raw!$A:$A,$B$5,Raw!$G:$G,Month!BM$7,Raw!$E:$E,Month!$A18))))</f>
        <v>11567</v>
      </c>
      <c r="BN18" s="105">
        <f>IF($B18="","",IF($C18="Region",SUMIFS(Raw!$H:$H,Raw!$A:$A,$B$5,Raw!$G:$G,Month!BN$7,Raw!$I:$I,Month!$A18),IF($C18="Provider",SUMIFS(Raw!$H:$H,Raw!$A:$A,$B$5,Raw!$G:$G,Month!BN$7,Raw!$C:$C,Month!$A18),SUMIFS(Raw!$H:$H,Raw!$A:$A,$B$5,Raw!$G:$G,Month!BN$7,Raw!$E:$E,Month!$A18))))</f>
        <v>5649</v>
      </c>
      <c r="BO18" s="105">
        <f>IF($B18="","",IF($C18="Region",SUMIFS(Raw!$H:$H,Raw!$A:$A,$B$5,Raw!$G:$G,Month!BO$7,Raw!$I:$I,Month!$A18),IF($C18="Provider",SUMIFS(Raw!$H:$H,Raw!$A:$A,$B$5,Raw!$G:$G,Month!BO$7,Raw!$C:$C,Month!$A18),SUMIFS(Raw!$H:$H,Raw!$A:$A,$B$5,Raw!$G:$G,Month!BO$7,Raw!$E:$E,Month!$A18))))</f>
        <v>2127</v>
      </c>
      <c r="BP18" s="105">
        <f>IF($B18="","",IF($C18="Region",SUMIFS(Raw!$H:$H,Raw!$A:$A,$B$5,Raw!$G:$G,Month!BP$7,Raw!$I:$I,Month!$A18),IF($C18="Provider",SUMIFS(Raw!$H:$H,Raw!$A:$A,$B$5,Raw!$G:$G,Month!BP$7,Raw!$C:$C,Month!$A18),SUMIFS(Raw!$H:$H,Raw!$A:$A,$B$5,Raw!$G:$G,Month!BP$7,Raw!$E:$E,Month!$A18))))</f>
        <v>11273</v>
      </c>
      <c r="BQ18" s="105">
        <f>IF($B18="","",IF($C18="Region",SUMIFS(Raw!$H:$H,Raw!$A:$A,$B$5,Raw!$G:$G,Month!BQ$7,Raw!$I:$I,Month!$A18),IF($C18="Provider",SUMIFS(Raw!$H:$H,Raw!$A:$A,$B$5,Raw!$G:$G,Month!BQ$7,Raw!$C:$C,Month!$A18),SUMIFS(Raw!$H:$H,Raw!$A:$A,$B$5,Raw!$G:$G,Month!BQ$7,Raw!$E:$E,Month!$A18))))</f>
        <v>3369</v>
      </c>
      <c r="BR18" s="105">
        <f>IF($B18="","",IF($C18="Region",SUMIFS(Raw!$H:$H,Raw!$A:$A,$B$5,Raw!$G:$G,Month!BR$7,Raw!$I:$I,Month!$A18),IF($C18="Provider",SUMIFS(Raw!$H:$H,Raw!$A:$A,$B$5,Raw!$G:$G,Month!BR$7,Raw!$C:$C,Month!$A18),SUMIFS(Raw!$H:$H,Raw!$A:$A,$B$5,Raw!$G:$G,Month!BR$7,Raw!$E:$E,Month!$A18))))</f>
        <v>51</v>
      </c>
      <c r="BS18" s="105">
        <f>IF($B18="","",IF($C18="Region",SUMIFS(Raw!$H:$H,Raw!$A:$A,$B$5,Raw!$G:$G,Month!BS$7,Raw!$I:$I,Month!$A18),IF($C18="Provider",SUMIFS(Raw!$H:$H,Raw!$A:$A,$B$5,Raw!$G:$G,Month!BS$7,Raw!$C:$C,Month!$A18),SUMIFS(Raw!$H:$H,Raw!$A:$A,$B$5,Raw!$G:$G,Month!BS$7,Raw!$E:$E,Month!$A18))))</f>
        <v>0</v>
      </c>
      <c r="BT18" s="105">
        <f>IF($B18="","",IF($C18="Region",SUMIFS(Raw!$H:$H,Raw!$A:$A,$B$5,Raw!$G:$G,Month!BT$7,Raw!$I:$I,Month!$A18),IF($C18="Provider",SUMIFS(Raw!$H:$H,Raw!$A:$A,$B$5,Raw!$G:$G,Month!BT$7,Raw!$C:$C,Month!$A18),SUMIFS(Raw!$H:$H,Raw!$A:$A,$B$5,Raw!$G:$G,Month!BT$7,Raw!$E:$E,Month!$A18))))</f>
        <v>0</v>
      </c>
      <c r="BU18" s="105">
        <f>IF($B18="","",IF($C18="Region",SUMIFS(Raw!$H:$H,Raw!$A:$A,$B$5,Raw!$G:$G,Month!BU$7,Raw!$I:$I,Month!$A18),IF($C18="Provider",SUMIFS(Raw!$H:$H,Raw!$A:$A,$B$5,Raw!$G:$G,Month!BU$7,Raw!$C:$C,Month!$A18),SUMIFS(Raw!$H:$H,Raw!$A:$A,$B$5,Raw!$G:$G,Month!BU$7,Raw!$E:$E,Month!$A18))))</f>
        <v>0</v>
      </c>
      <c r="BV18" s="105">
        <f>IF($B18="","",IF($C18="Region",SUMIFS(Raw!$H:$H,Raw!$A:$A,$B$5,Raw!$G:$G,Month!BV$7,Raw!$I:$I,Month!$A18),IF($C18="Provider",SUMIFS(Raw!$H:$H,Raw!$A:$A,$B$5,Raw!$G:$G,Month!BV$7,Raw!$C:$C,Month!$A18),SUMIFS(Raw!$H:$H,Raw!$A:$A,$B$5,Raw!$G:$G,Month!BV$7,Raw!$E:$E,Month!$A18))))</f>
        <v>3388</v>
      </c>
      <c r="BW18" s="105">
        <f>IF($B18="","",IF($C18="Region",SUMIFS(Raw!$H:$H,Raw!$A:$A,$B$5,Raw!$G:$G,Month!BW$7,Raw!$I:$I,Month!$A18),IF($C18="Provider",SUMIFS(Raw!$H:$H,Raw!$A:$A,$B$5,Raw!$G:$G,Month!BW$7,Raw!$C:$C,Month!$A18),SUMIFS(Raw!$H:$H,Raw!$A:$A,$B$5,Raw!$G:$G,Month!BW$7,Raw!$E:$E,Month!$A18))))</f>
        <v>4025</v>
      </c>
      <c r="BX18" s="105">
        <f>IF($B18="","",IF($C18="Region",SUMIFS(Raw!$H:$H,Raw!$A:$A,$B$5,Raw!$G:$G,Month!BX$7,Raw!$I:$I,Month!$A18),IF($C18="Provider",SUMIFS(Raw!$H:$H,Raw!$A:$A,$B$5,Raw!$G:$G,Month!BX$7,Raw!$C:$C,Month!$A18),SUMIFS(Raw!$H:$H,Raw!$A:$A,$B$5,Raw!$G:$G,Month!BX$7,Raw!$E:$E,Month!$A18))))</f>
        <v>5491</v>
      </c>
      <c r="BY18" s="105">
        <f>IF($B18="","",IF($C18="Region",SUMIFS(Raw!$H:$H,Raw!$A:$A,$B$5,Raw!$G:$G,Month!BY$7,Raw!$I:$I,Month!$A18),IF($C18="Provider",SUMIFS(Raw!$H:$H,Raw!$A:$A,$B$5,Raw!$G:$G,Month!BY$7,Raw!$C:$C,Month!$A18),SUMIFS(Raw!$H:$H,Raw!$A:$A,$B$5,Raw!$G:$G,Month!BY$7,Raw!$E:$E,Month!$A18))))</f>
        <v>4162</v>
      </c>
      <c r="BZ18" s="105">
        <f>IF($B18="","",IF($C18="Region",SUMIFS(Raw!$H:$H,Raw!$A:$A,$B$5,Raw!$G:$G,Month!BZ$7,Raw!$I:$I,Month!$A18),IF($C18="Provider",SUMIFS(Raw!$H:$H,Raw!$A:$A,$B$5,Raw!$G:$G,Month!BZ$7,Raw!$C:$C,Month!$A18),SUMIFS(Raw!$H:$H,Raw!$A:$A,$B$5,Raw!$G:$G,Month!BZ$7,Raw!$E:$E,Month!$A18))))</f>
        <v>10194</v>
      </c>
      <c r="CA18" s="105">
        <f>IF($B18="","",IF($C18="Region",SUMIFS(Raw!$H:$H,Raw!$A:$A,$B$5,Raw!$G:$G,Month!CA$7,Raw!$I:$I,Month!$A18),IF($C18="Provider",SUMIFS(Raw!$H:$H,Raw!$A:$A,$B$5,Raw!$G:$G,Month!CA$7,Raw!$C:$C,Month!$A18),SUMIFS(Raw!$H:$H,Raw!$A:$A,$B$5,Raw!$G:$G,Month!CA$7,Raw!$E:$E,Month!$A18))))</f>
        <v>8665</v>
      </c>
      <c r="CB18" s="105">
        <f>IF($B18="","",IF($C18="Region",SUMIFS(Raw!$H:$H,Raw!$A:$A,$B$5,Raw!$G:$G,Month!CB$7,Raw!$I:$I,Month!$A18),IF($C18="Provider",SUMIFS(Raw!$H:$H,Raw!$A:$A,$B$5,Raw!$G:$G,Month!CB$7,Raw!$C:$C,Month!$A18),SUMIFS(Raw!$H:$H,Raw!$A:$A,$B$5,Raw!$G:$G,Month!CB$7,Raw!$E:$E,Month!$A18))))</f>
        <v>5359</v>
      </c>
      <c r="CC18" s="105">
        <f>IF($B18="","",IF($C18="Region",SUMIFS(Raw!$H:$H,Raw!$A:$A,$B$5,Raw!$G:$G,Month!CC$7,Raw!$I:$I,Month!$A18),IF($C18="Provider",SUMIFS(Raw!$H:$H,Raw!$A:$A,$B$5,Raw!$G:$G,Month!CC$7,Raw!$C:$C,Month!$A18),SUMIFS(Raw!$H:$H,Raw!$A:$A,$B$5,Raw!$G:$G,Month!CC$7,Raw!$E:$E,Month!$A18))))</f>
        <v>4660</v>
      </c>
      <c r="CD18" s="105">
        <f>IF($B18="","",IF($C18="Region",SUMIFS(Raw!$H:$H,Raw!$A:$A,$B$5,Raw!$G:$G,Month!CD$7,Raw!$I:$I,Month!$A18),IF($C18="Provider",SUMIFS(Raw!$H:$H,Raw!$A:$A,$B$5,Raw!$G:$G,Month!CD$7,Raw!$C:$C,Month!$A18),SUMIFS(Raw!$H:$H,Raw!$A:$A,$B$5,Raw!$G:$G,Month!CD$7,Raw!$E:$E,Month!$A18))))</f>
        <v>978</v>
      </c>
      <c r="CE18" s="105">
        <f>IF($B18="","",IF($C18="Region",SUMIFS(Raw!$H:$H,Raw!$A:$A,$B$5,Raw!$G:$G,Month!CE$7,Raw!$I:$I,Month!$A18),IF($C18="Provider",SUMIFS(Raw!$H:$H,Raw!$A:$A,$B$5,Raw!$G:$G,Month!CE$7,Raw!$C:$C,Month!$A18),SUMIFS(Raw!$H:$H,Raw!$A:$A,$B$5,Raw!$G:$G,Month!CE$7,Raw!$E:$E,Month!$A18))))</f>
        <v>782</v>
      </c>
      <c r="CF18" s="105">
        <f>IF($B18="","",IF($C18="Region",SUMIFS(Raw!$H:$H,Raw!$A:$A,$B$5,Raw!$G:$G,Month!CF$7,Raw!$I:$I,Month!$A18),IF($C18="Provider",SUMIFS(Raw!$H:$H,Raw!$A:$A,$B$5,Raw!$G:$G,Month!CF$7,Raw!$C:$C,Month!$A18),SUMIFS(Raw!$H:$H,Raw!$A:$A,$B$5,Raw!$G:$G,Month!CF$7,Raw!$E:$E,Month!$A18))))</f>
        <v>59</v>
      </c>
      <c r="CG18" s="105">
        <f>IF($B18="","",IF($C18="Region",SUMIFS(Raw!$H:$H,Raw!$A:$A,$B$5,Raw!$G:$G,Month!CG$7,Raw!$I:$I,Month!$A18),IF($C18="Provider",SUMIFS(Raw!$H:$H,Raw!$A:$A,$B$5,Raw!$G:$G,Month!CG$7,Raw!$C:$C,Month!$A18),SUMIFS(Raw!$H:$H,Raw!$A:$A,$B$5,Raw!$G:$G,Month!CG$7,Raw!$E:$E,Month!$A18))))</f>
        <v>45</v>
      </c>
      <c r="CH18" s="105">
        <f>IF($B18="","",IF($C18="Region",SUMIFS(Raw!$H:$H,Raw!$A:$A,$B$5,Raw!$G:$G,Month!CH$7,Raw!$I:$I,Month!$A18),IF($C18="Provider",SUMIFS(Raw!$H:$H,Raw!$A:$A,$B$5,Raw!$G:$G,Month!CH$7,Raw!$C:$C,Month!$A18),SUMIFS(Raw!$H:$H,Raw!$A:$A,$B$5,Raw!$G:$G,Month!CH$7,Raw!$E:$E,Month!$A18))))</f>
        <v>844</v>
      </c>
      <c r="CI18" s="105">
        <f>IF($B18="","",IF($C18="Region",SUMIFS(Raw!$H:$H,Raw!$A:$A,$B$5,Raw!$G:$G,Month!CI$7,Raw!$I:$I,Month!$A18),IF($C18="Provider",SUMIFS(Raw!$H:$H,Raw!$A:$A,$B$5,Raw!$G:$G,Month!CI$7,Raw!$C:$C,Month!$A18),SUMIFS(Raw!$H:$H,Raw!$A:$A,$B$5,Raw!$G:$G,Month!CI$7,Raw!$E:$E,Month!$A18))))</f>
        <v>733</v>
      </c>
      <c r="CJ18" s="105">
        <f>IF($B18="","",IF($C18="Region",SUMIFS(Raw!$H:$H,Raw!$A:$A,$B$5,Raw!$G:$G,Month!CJ$7,Raw!$I:$I,Month!$A18),IF($C18="Provider",SUMIFS(Raw!$H:$H,Raw!$A:$A,$B$5,Raw!$G:$G,Month!CJ$7,Raw!$C:$C,Month!$A18),SUMIFS(Raw!$H:$H,Raw!$A:$A,$B$5,Raw!$G:$G,Month!CJ$7,Raw!$E:$E,Month!$A18))))</f>
        <v>1847</v>
      </c>
      <c r="CK18" s="105">
        <f>IF($B18="","",IF($C18="Region",SUMIFS(Raw!$H:$H,Raw!$A:$A,$B$5,Raw!$G:$G,Month!CK$7,Raw!$I:$I,Month!$A18),IF($C18="Provider",SUMIFS(Raw!$H:$H,Raw!$A:$A,$B$5,Raw!$G:$G,Month!CK$7,Raw!$C:$C,Month!$A18),SUMIFS(Raw!$H:$H,Raw!$A:$A,$B$5,Raw!$G:$G,Month!CK$7,Raw!$E:$E,Month!$A18))))</f>
        <v>828</v>
      </c>
      <c r="CL18" s="105">
        <f>IF($B18="","",IF($C18="Region",SUMIFS(Raw!$H:$H,Raw!$A:$A,$B$5,Raw!$G:$G,Month!CL$7,Raw!$I:$I,Month!$A18),IF($C18="Provider",SUMIFS(Raw!$H:$H,Raw!$A:$A,$B$5,Raw!$G:$G,Month!CL$7,Raw!$C:$C,Month!$A18),SUMIFS(Raw!$H:$H,Raw!$A:$A,$B$5,Raw!$G:$G,Month!CL$7,Raw!$E:$E,Month!$A18))))</f>
        <v>1955</v>
      </c>
      <c r="CM18" s="105">
        <f>IF($B18="","",IF($C18="Region",SUMIFS(Raw!$H:$H,Raw!$A:$A,$B$5,Raw!$G:$G,Month!CM$7,Raw!$I:$I,Month!$A18),IF($C18="Provider",SUMIFS(Raw!$H:$H,Raw!$A:$A,$B$5,Raw!$G:$G,Month!CM$7,Raw!$C:$C,Month!$A18),SUMIFS(Raw!$H:$H,Raw!$A:$A,$B$5,Raw!$G:$G,Month!CM$7,Raw!$E:$E,Month!$A18))))</f>
        <v>1108</v>
      </c>
    </row>
    <row r="19" spans="1:91" x14ac:dyDescent="0.25">
      <c r="A19" s="18" t="str">
        <f>IF(Refs!A12="","",Refs!A12)</f>
        <v/>
      </c>
      <c r="B19" s="3" t="str">
        <f>IF(Refs!B12="","",Refs!B12)</f>
        <v>-----------</v>
      </c>
      <c r="C19" s="9" t="str">
        <f>IF(Refs!D12="","",Refs!D12)</f>
        <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row>
    <row r="20" spans="1:91" ht="19.5" customHeight="1" x14ac:dyDescent="0.25">
      <c r="A20" s="18" t="str">
        <f>IF(Refs!A13="","",Refs!A13)</f>
        <v>111AA1</v>
      </c>
      <c r="B20" s="3" t="str">
        <f>IF(Refs!B13="","",Refs!B13)</f>
        <v>North East</v>
      </c>
      <c r="C20" s="9" t="str">
        <f>IF(Refs!D13="","",Refs!D13)</f>
        <v>Area</v>
      </c>
      <c r="D20" s="105">
        <f>IF($B20="","",IF($C20="Region",SUMIFS(Raw!$H:$H,Raw!$A:$A,$B$5,Raw!$G:$G,Month!D$7,Raw!$I:$I,Month!$A20),IF($C20="Provider",SUMIFS(Raw!$H:$H,Raw!$A:$A,$B$5,Raw!$G:$G,Month!D$7,Raw!$C:$C,Month!$A20),SUMIFS(Raw!$H:$H,Raw!$A:$A,$B$5,Raw!$G:$G,Month!D$7,Raw!$E:$E,Month!$A20))))</f>
        <v>98124</v>
      </c>
      <c r="E20" s="105">
        <f>IF($B20="","",IF($C20="Region",SUMIFS(Raw!$H:$H,Raw!$A:$A,$B$5,Raw!$G:$G,Month!E$7,Raw!$I:$I,Month!$A20),IF($C20="Provider",SUMIFS(Raw!$H:$H,Raw!$A:$A,$B$5,Raw!$G:$G,Month!E$7,Raw!$C:$C,Month!$A20),SUMIFS(Raw!$H:$H,Raw!$A:$A,$B$5,Raw!$G:$G,Month!E$7,Raw!$E:$E,Month!$A20))))</f>
        <v>98124</v>
      </c>
      <c r="F20" s="105">
        <f>IF($B20="","",IF($C20="Region",SUMIFS(Raw!$H:$H,Raw!$A:$A,$B$5,Raw!$G:$G,Month!F$7,Raw!$I:$I,Month!$A20),IF($C20="Provider",SUMIFS(Raw!$H:$H,Raw!$A:$A,$B$5,Raw!$G:$G,Month!F$7,Raw!$C:$C,Month!$A20),SUMIFS(Raw!$H:$H,Raw!$A:$A,$B$5,Raw!$G:$G,Month!F$7,Raw!$E:$E,Month!$A20))))</f>
        <v>87720</v>
      </c>
      <c r="G20" s="105">
        <f>IF($B20="","",IF($C20="Region",SUMIFS(Raw!$H:$H,Raw!$A:$A,$B$5,Raw!$G:$G,Month!G$7,Raw!$I:$I,Month!$A20),IF($C20="Provider",SUMIFS(Raw!$H:$H,Raw!$A:$A,$B$5,Raw!$G:$G,Month!G$7,Raw!$C:$C,Month!$A20),SUMIFS(Raw!$H:$H,Raw!$A:$A,$B$5,Raw!$G:$G,Month!G$7,Raw!$E:$E,Month!$A20))))</f>
        <v>79084</v>
      </c>
      <c r="H20" s="105">
        <f>IF($B20="","",IF($C20="Region",SUMIFS(Raw!$H:$H,Raw!$A:$A,$B$5,Raw!$G:$G,Month!H$7,Raw!$I:$I,Month!$A20),IF($C20="Provider",SUMIFS(Raw!$H:$H,Raw!$A:$A,$B$5,Raw!$G:$G,Month!H$7,Raw!$C:$C,Month!$A20),SUMIFS(Raw!$H:$H,Raw!$A:$A,$B$5,Raw!$G:$G,Month!H$7,Raw!$E:$E,Month!$A20))))</f>
        <v>1829</v>
      </c>
      <c r="I20" s="105">
        <f>IF($B20="","",IF($C20="Region",SUMIFS(Raw!$H:$H,Raw!$A:$A,$B$5,Raw!$G:$G,Month!I$7,Raw!$I:$I,Month!$A20),IF($C20="Provider",SUMIFS(Raw!$H:$H,Raw!$A:$A,$B$5,Raw!$G:$G,Month!I$7,Raw!$C:$C,Month!$A20),SUMIFS(Raw!$H:$H,Raw!$A:$A,$B$5,Raw!$G:$G,Month!I$7,Raw!$E:$E,Month!$A20))))</f>
        <v>1861365</v>
      </c>
      <c r="J20" s="105">
        <f>IF($B20="","",IF($C20="Region",SUMIFS(Raw!$H:$H,Raw!$A:$A,$B$5,Raw!$G:$G,Month!J$7,Raw!$I:$I,Month!$A20),IF($C20="Provider",SUMIFS(Raw!$H:$H,Raw!$A:$A,$B$5,Raw!$G:$G,Month!J$7,Raw!$C:$C,Month!$A20),SUMIFS(Raw!$H:$H,Raw!$A:$A,$B$5,Raw!$G:$G,Month!J$7,Raw!$E:$E,Month!$A20))))</f>
        <v>148</v>
      </c>
      <c r="K20" s="105">
        <f>IF($B20="","",IF($C20="Region",SUMIFS(Raw!$H:$H,Raw!$A:$A,$B$5,Raw!$G:$G,Month!K$7,Raw!$I:$I,Month!$A20),IF($C20="Provider",SUMIFS(Raw!$H:$H,Raw!$A:$A,$B$5,Raw!$G:$G,Month!K$7,Raw!$C:$C,Month!$A20),SUMIFS(Raw!$H:$H,Raw!$A:$A,$B$5,Raw!$G:$G,Month!K$7,Raw!$E:$E,Month!$A20))))</f>
        <v>377</v>
      </c>
      <c r="L20" s="105">
        <f>IF($B20="","",IF($C20="Region",SUMIFS(Raw!$H:$H,Raw!$A:$A,$B$5,Raw!$G:$G,Month!L$7,Raw!$I:$I,Month!$A20),IF($C20="Provider",SUMIFS(Raw!$H:$H,Raw!$A:$A,$B$5,Raw!$G:$G,Month!L$7,Raw!$C:$C,Month!$A20),SUMIFS(Raw!$H:$H,Raw!$A:$A,$B$5,Raw!$G:$G,Month!L$7,Raw!$E:$E,Month!$A20))))</f>
        <v>0</v>
      </c>
      <c r="M20" s="105">
        <f>IF($B20="","",IF($C20="Region",SUMIFS(Raw!$H:$H,Raw!$A:$A,$B$5,Raw!$G:$G,Month!M$7,Raw!$I:$I,Month!$A20),IF($C20="Provider",SUMIFS(Raw!$H:$H,Raw!$A:$A,$B$5,Raw!$G:$G,Month!M$7,Raw!$C:$C,Month!$A20),SUMIFS(Raw!$H:$H,Raw!$A:$A,$B$5,Raw!$G:$G,Month!M$7,Raw!$E:$E,Month!$A20))))</f>
        <v>10319</v>
      </c>
      <c r="N20" s="105">
        <f>IF($B20="","",IF($C20="Region",SUMIFS(Raw!$H:$H,Raw!$A:$A,$B$5,Raw!$G:$G,Month!N$7,Raw!$I:$I,Month!$A20),IF($C20="Provider",SUMIFS(Raw!$H:$H,Raw!$A:$A,$B$5,Raw!$G:$G,Month!N$7,Raw!$C:$C,Month!$A20),SUMIFS(Raw!$H:$H,Raw!$A:$A,$B$5,Raw!$G:$G,Month!N$7,Raw!$E:$E,Month!$A20))))</f>
        <v>50237852</v>
      </c>
      <c r="O20" s="105">
        <f>IF($B20="","",IF($C20="Region",SUMIFS(Raw!$H:$H,Raw!$A:$A,$B$5,Raw!$G:$G,Month!O$7,Raw!$I:$I,Month!$A20),IF($C20="Provider",SUMIFS(Raw!$H:$H,Raw!$A:$A,$B$5,Raw!$G:$G,Month!O$7,Raw!$C:$C,Month!$A20),SUMIFS(Raw!$H:$H,Raw!$A:$A,$B$5,Raw!$G:$G,Month!O$7,Raw!$E:$E,Month!$A20))))</f>
        <v>86831</v>
      </c>
      <c r="P20" s="105">
        <f>IF($B20="","",IF($C20="Region",SUMIFS(Raw!$H:$H,Raw!$A:$A,$B$5,Raw!$G:$G,Month!P$7,Raw!$I:$I,Month!$A20),IF($C20="Provider",SUMIFS(Raw!$H:$H,Raw!$A:$A,$B$5,Raw!$G:$G,Month!P$7,Raw!$C:$C,Month!$A20),SUMIFS(Raw!$H:$H,Raw!$A:$A,$B$5,Raw!$G:$G,Month!P$7,Raw!$E:$E,Month!$A20))))</f>
        <v>0</v>
      </c>
      <c r="Q20" s="105">
        <f>IF($B20="","",IF($C20="Region",SUMIFS(Raw!$H:$H,Raw!$A:$A,$B$5,Raw!$G:$G,Month!Q$7,Raw!$I:$I,Month!$A20),IF($C20="Provider",SUMIFS(Raw!$H:$H,Raw!$A:$A,$B$5,Raw!$G:$G,Month!Q$7,Raw!$C:$C,Month!$A20),SUMIFS(Raw!$H:$H,Raw!$A:$A,$B$5,Raw!$G:$G,Month!Q$7,Raw!$E:$E,Month!$A20))))</f>
        <v>66185</v>
      </c>
      <c r="R20" s="105">
        <f>IF($B20="","",IF($C20="Region",SUMIFS(Raw!$H:$H,Raw!$A:$A,$B$5,Raw!$G:$G,Month!R$7,Raw!$I:$I,Month!$A20),IF($C20="Provider",SUMIFS(Raw!$H:$H,Raw!$A:$A,$B$5,Raw!$G:$G,Month!R$7,Raw!$C:$C,Month!$A20),SUMIFS(Raw!$H:$H,Raw!$A:$A,$B$5,Raw!$G:$G,Month!R$7,Raw!$E:$E,Month!$A20))))</f>
        <v>12703</v>
      </c>
      <c r="S20" s="105">
        <f>IF($B20="","",IF($C20="Region",SUMIFS(Raw!$H:$H,Raw!$A:$A,$B$5,Raw!$G:$G,Month!S$7,Raw!$I:$I,Month!$A20),IF($C20="Provider",SUMIFS(Raw!$H:$H,Raw!$A:$A,$B$5,Raw!$G:$G,Month!S$7,Raw!$C:$C,Month!$A20),SUMIFS(Raw!$H:$H,Raw!$A:$A,$B$5,Raw!$G:$G,Month!S$7,Raw!$E:$E,Month!$A20))))</f>
        <v>7933</v>
      </c>
      <c r="T20" s="105">
        <f>IF($B20="","",IF($C20="Region",SUMIFS(Raw!$H:$H,Raw!$A:$A,$B$5,Raw!$G:$G,Month!T$7,Raw!$I:$I,Month!$A20),IF($C20="Provider",SUMIFS(Raw!$H:$H,Raw!$A:$A,$B$5,Raw!$G:$G,Month!T$7,Raw!$C:$C,Month!$A20),SUMIFS(Raw!$H:$H,Raw!$A:$A,$B$5,Raw!$G:$G,Month!T$7,Raw!$E:$E,Month!$A20))))</f>
        <v>10</v>
      </c>
      <c r="U20" s="105">
        <f>IF($B20="","",IF($C20="Region",SUMIFS(Raw!$H:$H,Raw!$A:$A,$B$5,Raw!$G:$G,Month!U$7,Raw!$I:$I,Month!$A20),IF($C20="Provider",SUMIFS(Raw!$H:$H,Raw!$A:$A,$B$5,Raw!$G:$G,Month!U$7,Raw!$C:$C,Month!$A20),SUMIFS(Raw!$H:$H,Raw!$A:$A,$B$5,Raw!$G:$G,Month!U$7,Raw!$E:$E,Month!$A20))))</f>
        <v>31463</v>
      </c>
      <c r="V20" s="105">
        <f>IF($B20="","",IF($C20="Region",SUMIFS(Raw!$H:$H,Raw!$A:$A,$B$5,Raw!$G:$G,Month!V$7,Raw!$I:$I,Month!$A20),IF($C20="Provider",SUMIFS(Raw!$H:$H,Raw!$A:$A,$B$5,Raw!$G:$G,Month!V$7,Raw!$C:$C,Month!$A20),SUMIFS(Raw!$H:$H,Raw!$A:$A,$B$5,Raw!$G:$G,Month!V$7,Raw!$E:$E,Month!$A20))))</f>
        <v>151</v>
      </c>
      <c r="W20" s="105">
        <f>IF($B20="","",IF($C20="Region",SUMIFS(Raw!$H:$H,Raw!$A:$A,$B$5,Raw!$G:$G,Month!W$7,Raw!$I:$I,Month!$A20),IF($C20="Provider",SUMIFS(Raw!$H:$H,Raw!$A:$A,$B$5,Raw!$G:$G,Month!W$7,Raw!$C:$C,Month!$A20),SUMIFS(Raw!$H:$H,Raw!$A:$A,$B$5,Raw!$G:$G,Month!W$7,Raw!$E:$E,Month!$A20))))</f>
        <v>8694</v>
      </c>
      <c r="X20" s="105">
        <f>IF($B20="","",IF($C20="Region",SUMIFS(Raw!$H:$H,Raw!$A:$A,$B$5,Raw!$G:$G,Month!X$7,Raw!$I:$I,Month!$A20),IF($C20="Provider",SUMIFS(Raw!$H:$H,Raw!$A:$A,$B$5,Raw!$G:$G,Month!X$7,Raw!$C:$C,Month!$A20),SUMIFS(Raw!$H:$H,Raw!$A:$A,$B$5,Raw!$G:$G,Month!X$7,Raw!$E:$E,Month!$A20))))</f>
        <v>2998</v>
      </c>
      <c r="Y20" s="105">
        <f>IF($B20="","",IF($C20="Region",SUMIFS(Raw!$H:$H,Raw!$A:$A,$B$5,Raw!$G:$G,Month!Y$7,Raw!$I:$I,Month!$A20),IF($C20="Provider",SUMIFS(Raw!$H:$H,Raw!$A:$A,$B$5,Raw!$G:$G,Month!Y$7,Raw!$C:$C,Month!$A20),SUMIFS(Raw!$H:$H,Raw!$A:$A,$B$5,Raw!$G:$G,Month!Y$7,Raw!$E:$E,Month!$A20))))</f>
        <v>3819</v>
      </c>
      <c r="Z20" s="105">
        <f>IF($B20="","",IF($C20="Region",SUMIFS(Raw!$H:$H,Raw!$A:$A,$B$5,Raw!$G:$G,Month!Z$7,Raw!$I:$I,Month!$A20),IF($C20="Provider",SUMIFS(Raw!$H:$H,Raw!$A:$A,$B$5,Raw!$G:$G,Month!Z$7,Raw!$C:$C,Month!$A20),SUMIFS(Raw!$H:$H,Raw!$A:$A,$B$5,Raw!$G:$G,Month!Z$7,Raw!$E:$E,Month!$A20))))</f>
        <v>13448</v>
      </c>
      <c r="AA20" s="105">
        <f>IF($B20="","",IF($C20="Region",SUMIFS(Raw!$H:$H,Raw!$A:$A,$B$5,Raw!$G:$G,Month!AA$7,Raw!$I:$I,Month!$A20),IF($C20="Provider",SUMIFS(Raw!$H:$H,Raw!$A:$A,$B$5,Raw!$G:$G,Month!AA$7,Raw!$C:$C,Month!$A20),SUMIFS(Raw!$H:$H,Raw!$A:$A,$B$5,Raw!$G:$G,Month!AA$7,Raw!$E:$E,Month!$A20))))</f>
        <v>3265</v>
      </c>
      <c r="AB20" s="105">
        <f>IF($B20="","",IF($C20="Region",SUMIFS(Raw!$H:$H,Raw!$A:$A,$B$5,Raw!$G:$G,Month!AB$7,Raw!$I:$I,Month!$A20),IF($C20="Provider",SUMIFS(Raw!$H:$H,Raw!$A:$A,$B$5,Raw!$G:$G,Month!AB$7,Raw!$C:$C,Month!$A20),SUMIFS(Raw!$H:$H,Raw!$A:$A,$B$5,Raw!$G:$G,Month!AB$7,Raw!$E:$E,Month!$A20))))</f>
        <v>1529</v>
      </c>
      <c r="AC20" s="105">
        <f>IF($B20="","",IF($C20="Region",SUMIFS(Raw!$H:$H,Raw!$A:$A,$B$5,Raw!$G:$G,Month!AC$7,Raw!$I:$I,Month!$A20),IF($C20="Provider",SUMIFS(Raw!$H:$H,Raw!$A:$A,$B$5,Raw!$G:$G,Month!AC$7,Raw!$C:$C,Month!$A20),SUMIFS(Raw!$H:$H,Raw!$A:$A,$B$5,Raw!$G:$G,Month!AC$7,Raw!$E:$E,Month!$A20))))</f>
        <v>8492</v>
      </c>
      <c r="AD20" s="105">
        <f>IF($B20="","",IF($C20="Region",SUMIFS(Raw!$H:$H,Raw!$A:$A,$B$5,Raw!$G:$G,Month!AD$7,Raw!$I:$I,Month!$A20),IF($C20="Provider",SUMIFS(Raw!$H:$H,Raw!$A:$A,$B$5,Raw!$G:$G,Month!AD$7,Raw!$C:$C,Month!$A20),SUMIFS(Raw!$H:$H,Raw!$A:$A,$B$5,Raw!$G:$G,Month!AD$7,Raw!$E:$E,Month!$A20))))</f>
        <v>29010</v>
      </c>
      <c r="AE20" s="105">
        <f>IF($B20="","",IF($C20="Region",SUMIFS(Raw!$H:$H,Raw!$A:$A,$B$5,Raw!$G:$G,Month!AE$7,Raw!$I:$I,Month!$A20),IF($C20="Provider",SUMIFS(Raw!$H:$H,Raw!$A:$A,$B$5,Raw!$G:$G,Month!AE$7,Raw!$C:$C,Month!$A20),SUMIFS(Raw!$H:$H,Raw!$A:$A,$B$5,Raw!$G:$G,Month!AE$7,Raw!$E:$E,Month!$A20))))</f>
        <v>86831</v>
      </c>
      <c r="AF20" s="105">
        <f>IF($B20="","",IF($C20="Region",SUMIFS(Raw!$H:$H,Raw!$A:$A,$B$5,Raw!$G:$G,Month!AF$7,Raw!$I:$I,Month!$A20),IF($C20="Provider",SUMIFS(Raw!$H:$H,Raw!$A:$A,$B$5,Raw!$G:$G,Month!AF$7,Raw!$C:$C,Month!$A20),SUMIFS(Raw!$H:$H,Raw!$A:$A,$B$5,Raw!$G:$G,Month!AF$7,Raw!$E:$E,Month!$A20))))</f>
        <v>12399</v>
      </c>
      <c r="AG20" s="105">
        <f>IF($B20="","",IF($C20="Region",SUMIFS(Raw!$H:$H,Raw!$A:$A,$B$5,Raw!$G:$G,Month!AG$7,Raw!$I:$I,Month!$A20),IF($C20="Provider",SUMIFS(Raw!$H:$H,Raw!$A:$A,$B$5,Raw!$G:$G,Month!AG$7,Raw!$C:$C,Month!$A20),SUMIFS(Raw!$H:$H,Raw!$A:$A,$B$5,Raw!$G:$G,Month!AG$7,Raw!$E:$E,Month!$A20))))</f>
        <v>15050</v>
      </c>
      <c r="AH20" s="105">
        <f>IF($B20="","",IF($C20="Region",SUMIFS(Raw!$H:$H,Raw!$A:$A,$B$5,Raw!$G:$G,Month!AH$7,Raw!$I:$I,Month!$A20),IF($C20="Provider",SUMIFS(Raw!$H:$H,Raw!$A:$A,$B$5,Raw!$G:$G,Month!AH$7,Raw!$C:$C,Month!$A20),SUMIFS(Raw!$H:$H,Raw!$A:$A,$B$5,Raw!$G:$G,Month!AH$7,Raw!$E:$E,Month!$A20))))</f>
        <v>6333</v>
      </c>
      <c r="AI20" s="105">
        <f>IF($B20="","",IF($C20="Region",SUMIFS(Raw!$H:$H,Raw!$A:$A,$B$5,Raw!$G:$G,Month!AI$7,Raw!$I:$I,Month!$A20),IF($C20="Provider",SUMIFS(Raw!$H:$H,Raw!$A:$A,$B$5,Raw!$G:$G,Month!AI$7,Raw!$C:$C,Month!$A20),SUMIFS(Raw!$H:$H,Raw!$A:$A,$B$5,Raw!$G:$G,Month!AI$7,Raw!$E:$E,Month!$A20))))</f>
        <v>14</v>
      </c>
      <c r="AJ20" s="105">
        <f>IF($B20="","",IF($C20="Region",SUMIFS(Raw!$H:$H,Raw!$A:$A,$B$5,Raw!$G:$G,Month!AJ$7,Raw!$I:$I,Month!$A20),IF($C20="Provider",SUMIFS(Raw!$H:$H,Raw!$A:$A,$B$5,Raw!$G:$G,Month!AJ$7,Raw!$C:$C,Month!$A20),SUMIFS(Raw!$H:$H,Raw!$A:$A,$B$5,Raw!$G:$G,Month!AJ$7,Raw!$E:$E,Month!$A20))))</f>
        <v>8767</v>
      </c>
      <c r="AK20" s="105">
        <f>IF($B20="","",IF($C20="Region",SUMIFS(Raw!$H:$H,Raw!$A:$A,$B$5,Raw!$G:$G,Month!AK$7,Raw!$I:$I,Month!$A20),IF($C20="Provider",SUMIFS(Raw!$H:$H,Raw!$A:$A,$B$5,Raw!$G:$G,Month!AK$7,Raw!$C:$C,Month!$A20),SUMIFS(Raw!$H:$H,Raw!$A:$A,$B$5,Raw!$G:$G,Month!AK$7,Raw!$E:$E,Month!$A20))))</f>
        <v>473</v>
      </c>
      <c r="AL20" s="105">
        <f>IF($B20="","",IF($C20="Region",SUMIFS(Raw!$H:$H,Raw!$A:$A,$B$5,Raw!$G:$G,Month!AL$7,Raw!$I:$I,Month!$A20),IF($C20="Provider",SUMIFS(Raw!$H:$H,Raw!$A:$A,$B$5,Raw!$G:$G,Month!AL$7,Raw!$C:$C,Month!$A20),SUMIFS(Raw!$H:$H,Raw!$A:$A,$B$5,Raw!$G:$G,Month!AL$7,Raw!$E:$E,Month!$A20))))</f>
        <v>3143</v>
      </c>
      <c r="AM20" s="105">
        <f>IF($B20="","",IF($C20="Region",SUMIFS(Raw!$H:$H,Raw!$A:$A,$B$5,Raw!$G:$G,Month!AM$7,Raw!$I:$I,Month!$A20),IF($C20="Provider",SUMIFS(Raw!$H:$H,Raw!$A:$A,$B$5,Raw!$G:$G,Month!AM$7,Raw!$C:$C,Month!$A20),SUMIFS(Raw!$H:$H,Raw!$A:$A,$B$5,Raw!$G:$G,Month!AM$7,Raw!$E:$E,Month!$A20))))</f>
        <v>126</v>
      </c>
      <c r="AN20" s="105">
        <f>IF($B20="","",IF($C20="Region",SUMIFS(Raw!$H:$H,Raw!$A:$A,$B$5,Raw!$G:$G,Month!AN$7,Raw!$I:$I,Month!$A20),IF($C20="Provider",SUMIFS(Raw!$H:$H,Raw!$A:$A,$B$5,Raw!$G:$G,Month!AN$7,Raw!$C:$C,Month!$A20),SUMIFS(Raw!$H:$H,Raw!$A:$A,$B$5,Raw!$G:$G,Month!AN$7,Raw!$E:$E,Month!$A20))))</f>
        <v>4621</v>
      </c>
      <c r="AO20" s="105">
        <f>IF($B20="","",IF($C20="Region",SUMIFS(Raw!$H:$H,Raw!$A:$A,$B$5,Raw!$G:$G,Month!AO$7,Raw!$I:$I,Month!$A20),IF($C20="Provider",SUMIFS(Raw!$H:$H,Raw!$A:$A,$B$5,Raw!$G:$G,Month!AO$7,Raw!$C:$C,Month!$A20),SUMIFS(Raw!$H:$H,Raw!$A:$A,$B$5,Raw!$G:$G,Month!AO$7,Raw!$E:$E,Month!$A20))))</f>
        <v>3150</v>
      </c>
      <c r="AP20" s="105">
        <f>IF($B20="","",IF($C20="Region",SUMIFS(Raw!$H:$H,Raw!$A:$A,$B$5,Raw!$G:$G,Month!AP$7,Raw!$I:$I,Month!$A20),IF($C20="Provider",SUMIFS(Raw!$H:$H,Raw!$A:$A,$B$5,Raw!$G:$G,Month!AP$7,Raw!$C:$C,Month!$A20),SUMIFS(Raw!$H:$H,Raw!$A:$A,$B$5,Raw!$G:$G,Month!AP$7,Raw!$E:$E,Month!$A20))))</f>
        <v>8324</v>
      </c>
      <c r="AQ20" s="105">
        <f>IF($B20="","",IF($C20="Region",SUMIFS(Raw!$H:$H,Raw!$A:$A,$B$5,Raw!$G:$G,Month!AQ$7,Raw!$I:$I,Month!$A20),IF($C20="Provider",SUMIFS(Raw!$H:$H,Raw!$A:$A,$B$5,Raw!$G:$G,Month!AQ$7,Raw!$C:$C,Month!$A20),SUMIFS(Raw!$H:$H,Raw!$A:$A,$B$5,Raw!$G:$G,Month!AQ$7,Raw!$E:$E,Month!$A20))))</f>
        <v>5950</v>
      </c>
      <c r="AR20" s="105">
        <f>IF($B20="","",IF($C20="Region",SUMIFS(Raw!$H:$H,Raw!$A:$A,$B$5,Raw!$G:$G,Month!AR$7,Raw!$I:$I,Month!$A20),IF($C20="Provider",SUMIFS(Raw!$H:$H,Raw!$A:$A,$B$5,Raw!$G:$G,Month!AR$7,Raw!$C:$C,Month!$A20),SUMIFS(Raw!$H:$H,Raw!$A:$A,$B$5,Raw!$G:$G,Month!AR$7,Raw!$E:$E,Month!$A20))))</f>
        <v>4103</v>
      </c>
      <c r="AS20" s="105">
        <f>IF($B20="","",IF($C20="Region",SUMIFS(Raw!$H:$H,Raw!$A:$A,$B$5,Raw!$G:$G,Month!AS$7,Raw!$I:$I,Month!$A20),IF($C20="Provider",SUMIFS(Raw!$H:$H,Raw!$A:$A,$B$5,Raw!$G:$G,Month!AS$7,Raw!$C:$C,Month!$A20),SUMIFS(Raw!$H:$H,Raw!$A:$A,$B$5,Raw!$G:$G,Month!AS$7,Raw!$E:$E,Month!$A20))))</f>
        <v>1732</v>
      </c>
      <c r="AT20" s="105">
        <f>IF($B20="","",IF($C20="Region",SUMIFS(Raw!$H:$H,Raw!$A:$A,$B$5,Raw!$G:$G,Month!AT$7,Raw!$I:$I,Month!$A20),IF($C20="Provider",SUMIFS(Raw!$H:$H,Raw!$A:$A,$B$5,Raw!$G:$G,Month!AT$7,Raw!$C:$C,Month!$A20),SUMIFS(Raw!$H:$H,Raw!$A:$A,$B$5,Raw!$G:$G,Month!AT$7,Raw!$E:$E,Month!$A20))))</f>
        <v>1090</v>
      </c>
      <c r="AU20" s="105">
        <f>IF($B20="","",IF($C20="Region",SUMIFS(Raw!$H:$H,Raw!$A:$A,$B$5,Raw!$G:$G,Month!AU$7,Raw!$I:$I,Month!$A20),IF($C20="Provider",SUMIFS(Raw!$H:$H,Raw!$A:$A,$B$5,Raw!$G:$G,Month!AU$7,Raw!$C:$C,Month!$A20),SUMIFS(Raw!$H:$H,Raw!$A:$A,$B$5,Raw!$G:$G,Month!AU$7,Raw!$E:$E,Month!$A20))))</f>
        <v>990</v>
      </c>
      <c r="AV20" s="105">
        <f>IF($B20="","",IF($C20="Region",SUMIFS(Raw!$H:$H,Raw!$A:$A,$B$5,Raw!$G:$G,Month!AV$7,Raw!$I:$I,Month!$A20),IF($C20="Provider",SUMIFS(Raw!$H:$H,Raw!$A:$A,$B$5,Raw!$G:$G,Month!AV$7,Raw!$C:$C,Month!$A20),SUMIFS(Raw!$H:$H,Raw!$A:$A,$B$5,Raw!$G:$G,Month!AV$7,Raw!$E:$E,Month!$A20))))</f>
        <v>1757</v>
      </c>
      <c r="AW20" s="105">
        <f>IF($B20="","",IF($C20="Region",SUMIFS(Raw!$H:$H,Raw!$A:$A,$B$5,Raw!$G:$G,Month!AW$7,Raw!$I:$I,Month!$A20),IF($C20="Provider",SUMIFS(Raw!$H:$H,Raw!$A:$A,$B$5,Raw!$G:$G,Month!AW$7,Raw!$C:$C,Month!$A20),SUMIFS(Raw!$H:$H,Raw!$A:$A,$B$5,Raw!$G:$G,Month!AW$7,Raw!$E:$E,Month!$A20))))</f>
        <v>12116604</v>
      </c>
      <c r="AX20" s="105">
        <f>IF($B20="","",IF($C20="Region",SUMIFS(Raw!$H:$H,Raw!$A:$A,$B$5,Raw!$G:$G,Month!AX$7,Raw!$I:$I,Month!$A20),IF($C20="Provider",SUMIFS(Raw!$H:$H,Raw!$A:$A,$B$5,Raw!$G:$G,Month!AX$7,Raw!$C:$C,Month!$A20),SUMIFS(Raw!$H:$H,Raw!$A:$A,$B$5,Raw!$G:$G,Month!AX$7,Raw!$E:$E,Month!$A20))))</f>
        <v>13958</v>
      </c>
      <c r="AY20" s="105">
        <f>IF($B20="","",IF($C20="Region",SUMIFS(Raw!$H:$H,Raw!$A:$A,$B$5,Raw!$G:$G,Month!AY$7,Raw!$I:$I,Month!$A20),IF($C20="Provider",SUMIFS(Raw!$H:$H,Raw!$A:$A,$B$5,Raw!$G:$G,Month!AY$7,Raw!$C:$C,Month!$A20),SUMIFS(Raw!$H:$H,Raw!$A:$A,$B$5,Raw!$G:$G,Month!AY$7,Raw!$E:$E,Month!$A20))))</f>
        <v>2433</v>
      </c>
      <c r="AZ20" s="105">
        <f>IF($B20="","",IF($C20="Region",SUMIFS(Raw!$H:$H,Raw!$A:$A,$B$5,Raw!$G:$G,Month!AZ$7,Raw!$I:$I,Month!$A20),IF($C20="Provider",SUMIFS(Raw!$H:$H,Raw!$A:$A,$B$5,Raw!$G:$G,Month!AZ$7,Raw!$C:$C,Month!$A20),SUMIFS(Raw!$H:$H,Raw!$A:$A,$B$5,Raw!$G:$G,Month!AZ$7,Raw!$E:$E,Month!$A20))))</f>
        <v>158</v>
      </c>
      <c r="BA20" s="105">
        <f>IF($B20="","",IF($C20="Region",SUMIFS(Raw!$H:$H,Raw!$A:$A,$B$5,Raw!$G:$G,Month!BA$7,Raw!$I:$I,Month!$A20),IF($C20="Provider",SUMIFS(Raw!$H:$H,Raw!$A:$A,$B$5,Raw!$G:$G,Month!BA$7,Raw!$C:$C,Month!$A20),SUMIFS(Raw!$H:$H,Raw!$A:$A,$B$5,Raw!$G:$G,Month!BA$7,Raw!$E:$E,Month!$A20))))</f>
        <v>749</v>
      </c>
      <c r="BB20" s="105">
        <f>IF($B20="","",IF($C20="Region",SUMIFS(Raw!$H:$H,Raw!$A:$A,$B$5,Raw!$G:$G,Month!BB$7,Raw!$I:$I,Month!$A20),IF($C20="Provider",SUMIFS(Raw!$H:$H,Raw!$A:$A,$B$5,Raw!$G:$G,Month!BB$7,Raw!$C:$C,Month!$A20),SUMIFS(Raw!$H:$H,Raw!$A:$A,$B$5,Raw!$G:$G,Month!BB$7,Raw!$E:$E,Month!$A20))))</f>
        <v>5985721</v>
      </c>
      <c r="BC20" s="105">
        <f>IF($B20="","",IF($C20="Region",SUMIFS(Raw!$H:$H,Raw!$A:$A,$B$5,Raw!$G:$G,Month!BC$7,Raw!$I:$I,Month!$A20),IF($C20="Provider",SUMIFS(Raw!$H:$H,Raw!$A:$A,$B$5,Raw!$G:$G,Month!BC$7,Raw!$C:$C,Month!$A20),SUMIFS(Raw!$H:$H,Raw!$A:$A,$B$5,Raw!$G:$G,Month!BC$7,Raw!$E:$E,Month!$A20))))</f>
        <v>8235</v>
      </c>
      <c r="BD20" s="105">
        <f>IF($B20="","",IF($C20="Region",SUMIFS(Raw!$H:$H,Raw!$A:$A,$B$5,Raw!$G:$G,Month!BD$7,Raw!$I:$I,Month!$A20),IF($C20="Provider",SUMIFS(Raw!$H:$H,Raw!$A:$A,$B$5,Raw!$G:$G,Month!BD$7,Raw!$C:$C,Month!$A20),SUMIFS(Raw!$H:$H,Raw!$A:$A,$B$5,Raw!$G:$G,Month!BD$7,Raw!$E:$E,Month!$A20))))</f>
        <v>34877</v>
      </c>
      <c r="BE20" s="105">
        <f>IF($B20="","",IF($C20="Region",SUMIFS(Raw!$H:$H,Raw!$A:$A,$B$5,Raw!$G:$G,Month!BE$7,Raw!$I:$I,Month!$A20),IF($C20="Provider",SUMIFS(Raw!$H:$H,Raw!$A:$A,$B$5,Raw!$G:$G,Month!BE$7,Raw!$C:$C,Month!$A20),SUMIFS(Raw!$H:$H,Raw!$A:$A,$B$5,Raw!$G:$G,Month!BE$7,Raw!$E:$E,Month!$A20))))</f>
        <v>1233</v>
      </c>
      <c r="BF20" s="105">
        <f>IF($B20="","",IF($C20="Region",SUMIFS(Raw!$H:$H,Raw!$A:$A,$B$5,Raw!$G:$G,Month!BF$7,Raw!$I:$I,Month!$A20),IF($C20="Provider",SUMIFS(Raw!$H:$H,Raw!$A:$A,$B$5,Raw!$G:$G,Month!BF$7,Raw!$C:$C,Month!$A20),SUMIFS(Raw!$H:$H,Raw!$A:$A,$B$5,Raw!$G:$G,Month!BF$7,Raw!$E:$E,Month!$A20))))</f>
        <v>70156</v>
      </c>
      <c r="BG20" s="105">
        <f>IF($B20="","",IF($C20="Region",SUMIFS(Raw!$H:$H,Raw!$A:$A,$B$5,Raw!$G:$G,Month!BG$7,Raw!$I:$I,Month!$A20),IF($C20="Provider",SUMIFS(Raw!$H:$H,Raw!$A:$A,$B$5,Raw!$G:$G,Month!BG$7,Raw!$C:$C,Month!$A20),SUMIFS(Raw!$H:$H,Raw!$A:$A,$B$5,Raw!$G:$G,Month!BG$7,Raw!$E:$E,Month!$A20))))</f>
        <v>25</v>
      </c>
      <c r="BH20" s="105">
        <f>IF($B20="","",IF($C20="Region",SUMIFS(Raw!$H:$H,Raw!$A:$A,$B$5,Raw!$G:$G,Month!BH$7,Raw!$I:$I,Month!$A20),IF($C20="Provider",SUMIFS(Raw!$H:$H,Raw!$A:$A,$B$5,Raw!$G:$G,Month!BH$7,Raw!$C:$C,Month!$A20),SUMIFS(Raw!$H:$H,Raw!$A:$A,$B$5,Raw!$G:$G,Month!BH$7,Raw!$E:$E,Month!$A20))))</f>
        <v>51406</v>
      </c>
      <c r="BI20" s="105">
        <f>IF($B20="","",IF($C20="Region",SUMIFS(Raw!$H:$H,Raw!$A:$A,$B$5,Raw!$G:$G,Month!BI$7,Raw!$I:$I,Month!$A20),IF($C20="Provider",SUMIFS(Raw!$H:$H,Raw!$A:$A,$B$5,Raw!$G:$G,Month!BI$7,Raw!$C:$C,Month!$A20),SUMIFS(Raw!$H:$H,Raw!$A:$A,$B$5,Raw!$G:$G,Month!BI$7,Raw!$E:$E,Month!$A20))))</f>
        <v>17948</v>
      </c>
      <c r="BJ20" s="105">
        <f>IF($B20="","",IF($C20="Region",SUMIFS(Raw!$H:$H,Raw!$A:$A,$B$5,Raw!$G:$G,Month!BJ$7,Raw!$I:$I,Month!$A20),IF($C20="Provider",SUMIFS(Raw!$H:$H,Raw!$A:$A,$B$5,Raw!$G:$G,Month!BJ$7,Raw!$C:$C,Month!$A20),SUMIFS(Raw!$H:$H,Raw!$A:$A,$B$5,Raw!$G:$G,Month!BJ$7,Raw!$E:$E,Month!$A20))))</f>
        <v>10515</v>
      </c>
      <c r="BK20" s="105">
        <f>IF($B20="","",IF($C20="Region",SUMIFS(Raw!$H:$H,Raw!$A:$A,$B$5,Raw!$G:$G,Month!BK$7,Raw!$I:$I,Month!$A20),IF($C20="Provider",SUMIFS(Raw!$H:$H,Raw!$A:$A,$B$5,Raw!$G:$G,Month!BK$7,Raw!$C:$C,Month!$A20),SUMIFS(Raw!$H:$H,Raw!$A:$A,$B$5,Raw!$G:$G,Month!BK$7,Raw!$E:$E,Month!$A20))))</f>
        <v>6312</v>
      </c>
      <c r="BL20" s="105">
        <f>IF($B20="","",IF($C20="Region",SUMIFS(Raw!$H:$H,Raw!$A:$A,$B$5,Raw!$G:$G,Month!BL$7,Raw!$I:$I,Month!$A20),IF($C20="Provider",SUMIFS(Raw!$H:$H,Raw!$A:$A,$B$5,Raw!$G:$G,Month!BL$7,Raw!$C:$C,Month!$A20),SUMIFS(Raw!$H:$H,Raw!$A:$A,$B$5,Raw!$G:$G,Month!BL$7,Raw!$E:$E,Month!$A20))))</f>
        <v>5805</v>
      </c>
      <c r="BM20" s="105">
        <f>IF($B20="","",IF($C20="Region",SUMIFS(Raw!$H:$H,Raw!$A:$A,$B$5,Raw!$G:$G,Month!BM$7,Raw!$I:$I,Month!$A20),IF($C20="Provider",SUMIFS(Raw!$H:$H,Raw!$A:$A,$B$5,Raw!$G:$G,Month!BM$7,Raw!$C:$C,Month!$A20),SUMIFS(Raw!$H:$H,Raw!$A:$A,$B$5,Raw!$G:$G,Month!BM$7,Raw!$E:$E,Month!$A20))))</f>
        <v>1627</v>
      </c>
      <c r="BN20" s="105">
        <f>IF($B20="","",IF($C20="Region",SUMIFS(Raw!$H:$H,Raw!$A:$A,$B$5,Raw!$G:$G,Month!BN$7,Raw!$I:$I,Month!$A20),IF($C20="Provider",SUMIFS(Raw!$H:$H,Raw!$A:$A,$B$5,Raw!$G:$G,Month!BN$7,Raw!$C:$C,Month!$A20),SUMIFS(Raw!$H:$H,Raw!$A:$A,$B$5,Raw!$G:$G,Month!BN$7,Raw!$E:$E,Month!$A20))))</f>
        <v>16945</v>
      </c>
      <c r="BO20" s="105">
        <f>IF($B20="","",IF($C20="Region",SUMIFS(Raw!$H:$H,Raw!$A:$A,$B$5,Raw!$G:$G,Month!BO$7,Raw!$I:$I,Month!$A20),IF($C20="Provider",SUMIFS(Raw!$H:$H,Raw!$A:$A,$B$5,Raw!$G:$G,Month!BO$7,Raw!$C:$C,Month!$A20),SUMIFS(Raw!$H:$H,Raw!$A:$A,$B$5,Raw!$G:$G,Month!BO$7,Raw!$E:$E,Month!$A20))))</f>
        <v>8763</v>
      </c>
      <c r="BP20" s="105">
        <f>IF($B20="","",IF($C20="Region",SUMIFS(Raw!$H:$H,Raw!$A:$A,$B$5,Raw!$G:$G,Month!BP$7,Raw!$I:$I,Month!$A20),IF($C20="Provider",SUMIFS(Raw!$H:$H,Raw!$A:$A,$B$5,Raw!$G:$G,Month!BP$7,Raw!$C:$C,Month!$A20),SUMIFS(Raw!$H:$H,Raw!$A:$A,$B$5,Raw!$G:$G,Month!BP$7,Raw!$E:$E,Month!$A20))))</f>
        <v>6677</v>
      </c>
      <c r="BQ20" s="105">
        <f>IF($B20="","",IF($C20="Region",SUMIFS(Raw!$H:$H,Raw!$A:$A,$B$5,Raw!$G:$G,Month!BQ$7,Raw!$I:$I,Month!$A20),IF($C20="Provider",SUMIFS(Raw!$H:$H,Raw!$A:$A,$B$5,Raw!$G:$G,Month!BQ$7,Raw!$C:$C,Month!$A20),SUMIFS(Raw!$H:$H,Raw!$A:$A,$B$5,Raw!$G:$G,Month!BQ$7,Raw!$E:$E,Month!$A20))))</f>
        <v>550</v>
      </c>
      <c r="BR20" s="105">
        <f>IF($B20="","",IF($C20="Region",SUMIFS(Raw!$H:$H,Raw!$A:$A,$B$5,Raw!$G:$G,Month!BR$7,Raw!$I:$I,Month!$A20),IF($C20="Provider",SUMIFS(Raw!$H:$H,Raw!$A:$A,$B$5,Raw!$G:$G,Month!BR$7,Raw!$C:$C,Month!$A20),SUMIFS(Raw!$H:$H,Raw!$A:$A,$B$5,Raw!$G:$G,Month!BR$7,Raw!$E:$E,Month!$A20))))</f>
        <v>108</v>
      </c>
      <c r="BS20" s="105">
        <f>IF($B20="","",IF($C20="Region",SUMIFS(Raw!$H:$H,Raw!$A:$A,$B$5,Raw!$G:$G,Month!BS$7,Raw!$I:$I,Month!$A20),IF($C20="Provider",SUMIFS(Raw!$H:$H,Raw!$A:$A,$B$5,Raw!$G:$G,Month!BS$7,Raw!$C:$C,Month!$A20),SUMIFS(Raw!$H:$H,Raw!$A:$A,$B$5,Raw!$G:$G,Month!BS$7,Raw!$E:$E,Month!$A20))))</f>
        <v>23</v>
      </c>
      <c r="BT20" s="105">
        <f>IF($B20="","",IF($C20="Region",SUMIFS(Raw!$H:$H,Raw!$A:$A,$B$5,Raw!$G:$G,Month!BT$7,Raw!$I:$I,Month!$A20),IF($C20="Provider",SUMIFS(Raw!$H:$H,Raw!$A:$A,$B$5,Raw!$G:$G,Month!BT$7,Raw!$C:$C,Month!$A20),SUMIFS(Raw!$H:$H,Raw!$A:$A,$B$5,Raw!$G:$G,Month!BT$7,Raw!$E:$E,Month!$A20))))</f>
        <v>0</v>
      </c>
      <c r="BU20" s="105">
        <f>IF($B20="","",IF($C20="Region",SUMIFS(Raw!$H:$H,Raw!$A:$A,$B$5,Raw!$G:$G,Month!BU$7,Raw!$I:$I,Month!$A20),IF($C20="Provider",SUMIFS(Raw!$H:$H,Raw!$A:$A,$B$5,Raw!$G:$G,Month!BU$7,Raw!$C:$C,Month!$A20),SUMIFS(Raw!$H:$H,Raw!$A:$A,$B$5,Raw!$G:$G,Month!BU$7,Raw!$E:$E,Month!$A20))))</f>
        <v>0</v>
      </c>
      <c r="BV20" s="105">
        <f>IF($B20="","",IF($C20="Region",SUMIFS(Raw!$H:$H,Raw!$A:$A,$B$5,Raw!$G:$G,Month!BV$7,Raw!$I:$I,Month!$A20),IF($C20="Provider",SUMIFS(Raw!$H:$H,Raw!$A:$A,$B$5,Raw!$G:$G,Month!BV$7,Raw!$C:$C,Month!$A20),SUMIFS(Raw!$H:$H,Raw!$A:$A,$B$5,Raw!$G:$G,Month!BV$7,Raw!$E:$E,Month!$A20))))</f>
        <v>696</v>
      </c>
      <c r="BW20" s="105">
        <f>IF($B20="","",IF($C20="Region",SUMIFS(Raw!$H:$H,Raw!$A:$A,$B$5,Raw!$G:$G,Month!BW$7,Raw!$I:$I,Month!$A20),IF($C20="Provider",SUMIFS(Raw!$H:$H,Raw!$A:$A,$B$5,Raw!$G:$G,Month!BW$7,Raw!$C:$C,Month!$A20),SUMIFS(Raw!$H:$H,Raw!$A:$A,$B$5,Raw!$G:$G,Month!BW$7,Raw!$E:$E,Month!$A20))))</f>
        <v>123</v>
      </c>
      <c r="BX20" s="105">
        <f>IF($B20="","",IF($C20="Region",SUMIFS(Raw!$H:$H,Raw!$A:$A,$B$5,Raw!$G:$G,Month!BX$7,Raw!$I:$I,Month!$A20),IF($C20="Provider",SUMIFS(Raw!$H:$H,Raw!$A:$A,$B$5,Raw!$G:$G,Month!BX$7,Raw!$C:$C,Month!$A20),SUMIFS(Raw!$H:$H,Raw!$A:$A,$B$5,Raw!$G:$G,Month!BX$7,Raw!$E:$E,Month!$A20))))</f>
        <v>86</v>
      </c>
      <c r="BY20" s="105">
        <f>IF($B20="","",IF($C20="Region",SUMIFS(Raw!$H:$H,Raw!$A:$A,$B$5,Raw!$G:$G,Month!BY$7,Raw!$I:$I,Month!$A20),IF($C20="Provider",SUMIFS(Raw!$H:$H,Raw!$A:$A,$B$5,Raw!$G:$G,Month!BY$7,Raw!$C:$C,Month!$A20),SUMIFS(Raw!$H:$H,Raw!$A:$A,$B$5,Raw!$G:$G,Month!BY$7,Raw!$E:$E,Month!$A20))))</f>
        <v>34</v>
      </c>
      <c r="BZ20" s="105">
        <f>IF($B20="","",IF($C20="Region",SUMIFS(Raw!$H:$H,Raw!$A:$A,$B$5,Raw!$G:$G,Month!BZ$7,Raw!$I:$I,Month!$A20),IF($C20="Provider",SUMIFS(Raw!$H:$H,Raw!$A:$A,$B$5,Raw!$G:$G,Month!BZ$7,Raw!$C:$C,Month!$A20),SUMIFS(Raw!$H:$H,Raw!$A:$A,$B$5,Raw!$G:$G,Month!BZ$7,Raw!$E:$E,Month!$A20))))</f>
        <v>0</v>
      </c>
      <c r="CA20" s="105">
        <f>IF($B20="","",IF($C20="Region",SUMIFS(Raw!$H:$H,Raw!$A:$A,$B$5,Raw!$G:$G,Month!CA$7,Raw!$I:$I,Month!$A20),IF($C20="Provider",SUMIFS(Raw!$H:$H,Raw!$A:$A,$B$5,Raw!$G:$G,Month!CA$7,Raw!$C:$C,Month!$A20),SUMIFS(Raw!$H:$H,Raw!$A:$A,$B$5,Raw!$G:$G,Month!CA$7,Raw!$E:$E,Month!$A20))))</f>
        <v>0</v>
      </c>
      <c r="CB20" s="105">
        <f>IF($B20="","",IF($C20="Region",SUMIFS(Raw!$H:$H,Raw!$A:$A,$B$5,Raw!$G:$G,Month!CB$7,Raw!$I:$I,Month!$A20),IF($C20="Provider",SUMIFS(Raw!$H:$H,Raw!$A:$A,$B$5,Raw!$G:$G,Month!CB$7,Raw!$C:$C,Month!$A20),SUMIFS(Raw!$H:$H,Raw!$A:$A,$B$5,Raw!$G:$G,Month!CB$7,Raw!$E:$E,Month!$A20))))</f>
        <v>3527</v>
      </c>
      <c r="CC20" s="105">
        <f>IF($B20="","",IF($C20="Region",SUMIFS(Raw!$H:$H,Raw!$A:$A,$B$5,Raw!$G:$G,Month!CC$7,Raw!$I:$I,Month!$A20),IF($C20="Provider",SUMIFS(Raw!$H:$H,Raw!$A:$A,$B$5,Raw!$G:$G,Month!CC$7,Raw!$C:$C,Month!$A20),SUMIFS(Raw!$H:$H,Raw!$A:$A,$B$5,Raw!$G:$G,Month!CC$7,Raw!$E:$E,Month!$A20))))</f>
        <v>3527</v>
      </c>
      <c r="CD20" s="105">
        <f>IF($B20="","",IF($C20="Region",SUMIFS(Raw!$H:$H,Raw!$A:$A,$B$5,Raw!$G:$G,Month!CD$7,Raw!$I:$I,Month!$A20),IF($C20="Provider",SUMIFS(Raw!$H:$H,Raw!$A:$A,$B$5,Raw!$G:$G,Month!CD$7,Raw!$C:$C,Month!$A20),SUMIFS(Raw!$H:$H,Raw!$A:$A,$B$5,Raw!$G:$G,Month!CD$7,Raw!$E:$E,Month!$A20))))</f>
        <v>1446</v>
      </c>
      <c r="CE20" s="105">
        <f>IF($B20="","",IF($C20="Region",SUMIFS(Raw!$H:$H,Raw!$A:$A,$B$5,Raw!$G:$G,Month!CE$7,Raw!$I:$I,Month!$A20),IF($C20="Provider",SUMIFS(Raw!$H:$H,Raw!$A:$A,$B$5,Raw!$G:$G,Month!CE$7,Raw!$C:$C,Month!$A20),SUMIFS(Raw!$H:$H,Raw!$A:$A,$B$5,Raw!$G:$G,Month!CE$7,Raw!$E:$E,Month!$A20))))</f>
        <v>0</v>
      </c>
      <c r="CF20" s="105">
        <f>IF($B20="","",IF($C20="Region",SUMIFS(Raw!$H:$H,Raw!$A:$A,$B$5,Raw!$G:$G,Month!CF$7,Raw!$I:$I,Month!$A20),IF($C20="Provider",SUMIFS(Raw!$H:$H,Raw!$A:$A,$B$5,Raw!$G:$G,Month!CF$7,Raw!$C:$C,Month!$A20),SUMIFS(Raw!$H:$H,Raw!$A:$A,$B$5,Raw!$G:$G,Month!CF$7,Raw!$E:$E,Month!$A20))))</f>
        <v>0</v>
      </c>
      <c r="CG20" s="105">
        <f>IF($B20="","",IF($C20="Region",SUMIFS(Raw!$H:$H,Raw!$A:$A,$B$5,Raw!$G:$G,Month!CG$7,Raw!$I:$I,Month!$A20),IF($C20="Provider",SUMIFS(Raw!$H:$H,Raw!$A:$A,$B$5,Raw!$G:$G,Month!CG$7,Raw!$C:$C,Month!$A20),SUMIFS(Raw!$H:$H,Raw!$A:$A,$B$5,Raw!$G:$G,Month!CG$7,Raw!$E:$E,Month!$A20))))</f>
        <v>0</v>
      </c>
      <c r="CH20" s="105">
        <f>IF($B20="","",IF($C20="Region",SUMIFS(Raw!$H:$H,Raw!$A:$A,$B$5,Raw!$G:$G,Month!CH$7,Raw!$I:$I,Month!$A20),IF($C20="Provider",SUMIFS(Raw!$H:$H,Raw!$A:$A,$B$5,Raw!$G:$G,Month!CH$7,Raw!$C:$C,Month!$A20),SUMIFS(Raw!$H:$H,Raw!$A:$A,$B$5,Raw!$G:$G,Month!CH$7,Raw!$E:$E,Month!$A20))))</f>
        <v>2</v>
      </c>
      <c r="CI20" s="105">
        <f>IF($B20="","",IF($C20="Region",SUMIFS(Raw!$H:$H,Raw!$A:$A,$B$5,Raw!$G:$G,Month!CI$7,Raw!$I:$I,Month!$A20),IF($C20="Provider",SUMIFS(Raw!$H:$H,Raw!$A:$A,$B$5,Raw!$G:$G,Month!CI$7,Raw!$C:$C,Month!$A20),SUMIFS(Raw!$H:$H,Raw!$A:$A,$B$5,Raw!$G:$G,Month!CI$7,Raw!$E:$E,Month!$A20))))</f>
        <v>0</v>
      </c>
      <c r="CJ20" s="105">
        <f>IF($B20="","",IF($C20="Region",SUMIFS(Raw!$H:$H,Raw!$A:$A,$B$5,Raw!$G:$G,Month!CJ$7,Raw!$I:$I,Month!$A20),IF($C20="Provider",SUMIFS(Raw!$H:$H,Raw!$A:$A,$B$5,Raw!$G:$G,Month!CJ$7,Raw!$C:$C,Month!$A20),SUMIFS(Raw!$H:$H,Raw!$A:$A,$B$5,Raw!$G:$G,Month!CJ$7,Raw!$E:$E,Month!$A20))))</f>
        <v>0</v>
      </c>
      <c r="CK20" s="105">
        <f>IF($B20="","",IF($C20="Region",SUMIFS(Raw!$H:$H,Raw!$A:$A,$B$5,Raw!$G:$G,Month!CK$7,Raw!$I:$I,Month!$A20),IF($C20="Provider",SUMIFS(Raw!$H:$H,Raw!$A:$A,$B$5,Raw!$G:$G,Month!CK$7,Raw!$C:$C,Month!$A20),SUMIFS(Raw!$H:$H,Raw!$A:$A,$B$5,Raw!$G:$G,Month!CK$7,Raw!$E:$E,Month!$A20))))</f>
        <v>0</v>
      </c>
      <c r="CL20" s="105">
        <f>IF($B20="","",IF($C20="Region",SUMIFS(Raw!$H:$H,Raw!$A:$A,$B$5,Raw!$G:$G,Month!CL$7,Raw!$I:$I,Month!$A20),IF($C20="Provider",SUMIFS(Raw!$H:$H,Raw!$A:$A,$B$5,Raw!$G:$G,Month!CL$7,Raw!$C:$C,Month!$A20),SUMIFS(Raw!$H:$H,Raw!$A:$A,$B$5,Raw!$G:$G,Month!CL$7,Raw!$E:$E,Month!$A20))))</f>
        <v>6</v>
      </c>
      <c r="CM20" s="105">
        <f>IF($B20="","",IF($C20="Region",SUMIFS(Raw!$H:$H,Raw!$A:$A,$B$5,Raw!$G:$G,Month!CM$7,Raw!$I:$I,Month!$A20),IF($C20="Provider",SUMIFS(Raw!$H:$H,Raw!$A:$A,$B$5,Raw!$G:$G,Month!CM$7,Raw!$C:$C,Month!$A20),SUMIFS(Raw!$H:$H,Raw!$A:$A,$B$5,Raw!$G:$G,Month!CM$7,Raw!$E:$E,Month!$A20))))</f>
        <v>6</v>
      </c>
    </row>
    <row r="21" spans="1:91" x14ac:dyDescent="0.25">
      <c r="A21" s="18" t="str">
        <f>IF(Refs!A14="","",Refs!A14)</f>
        <v>111AI7</v>
      </c>
      <c r="B21" s="3" t="str">
        <f>IF(Refs!B14="","",Refs!B14)</f>
        <v>Yorkshire and Humber (NECS)</v>
      </c>
      <c r="C21" s="9" t="str">
        <f>IF(Refs!D14="","",Refs!D14)</f>
        <v>Area</v>
      </c>
      <c r="D21" s="105">
        <f>IF($B21="","",IF($C21="Region",SUMIFS(Raw!$H:$H,Raw!$A:$A,$B$5,Raw!$G:$G,Month!D$7,Raw!$I:$I,Month!$A21),IF($C21="Provider",SUMIFS(Raw!$H:$H,Raw!$A:$A,$B$5,Raw!$G:$G,Month!D$7,Raw!$C:$C,Month!$A21),SUMIFS(Raw!$H:$H,Raw!$A:$A,$B$5,Raw!$G:$G,Month!D$7,Raw!$E:$E,Month!$A21))))</f>
        <v>182105</v>
      </c>
      <c r="E21" s="105">
        <f>IF($B21="","",IF($C21="Region",SUMIFS(Raw!$H:$H,Raw!$A:$A,$B$5,Raw!$G:$G,Month!E$7,Raw!$I:$I,Month!$A21),IF($C21="Provider",SUMIFS(Raw!$H:$H,Raw!$A:$A,$B$5,Raw!$G:$G,Month!E$7,Raw!$C:$C,Month!$A21),SUMIFS(Raw!$H:$H,Raw!$A:$A,$B$5,Raw!$G:$G,Month!E$7,Raw!$E:$E,Month!$A21))))</f>
        <v>2424</v>
      </c>
      <c r="F21" s="105">
        <f>IF($B21="","",IF($C21="Region",SUMIFS(Raw!$H:$H,Raw!$A:$A,$B$5,Raw!$G:$G,Month!F$7,Raw!$I:$I,Month!$A21),IF($C21="Provider",SUMIFS(Raw!$H:$H,Raw!$A:$A,$B$5,Raw!$G:$G,Month!F$7,Raw!$C:$C,Month!$A21),SUMIFS(Raw!$H:$H,Raw!$A:$A,$B$5,Raw!$G:$G,Month!F$7,Raw!$E:$E,Month!$A21))))</f>
        <v>162227</v>
      </c>
      <c r="G21" s="105">
        <f>IF($B21="","",IF($C21="Region",SUMIFS(Raw!$H:$H,Raw!$A:$A,$B$5,Raw!$G:$G,Month!G$7,Raw!$I:$I,Month!$A21),IF($C21="Provider",SUMIFS(Raw!$H:$H,Raw!$A:$A,$B$5,Raw!$G:$G,Month!G$7,Raw!$C:$C,Month!$A21),SUMIFS(Raw!$H:$H,Raw!$A:$A,$B$5,Raw!$G:$G,Month!G$7,Raw!$E:$E,Month!$A21))))</f>
        <v>136995</v>
      </c>
      <c r="H21" s="105">
        <f>IF($B21="","",IF($C21="Region",SUMIFS(Raw!$H:$H,Raw!$A:$A,$B$5,Raw!$G:$G,Month!H$7,Raw!$I:$I,Month!$A21),IF($C21="Provider",SUMIFS(Raw!$H:$H,Raw!$A:$A,$B$5,Raw!$G:$G,Month!H$7,Raw!$C:$C,Month!$A21),SUMIFS(Raw!$H:$H,Raw!$A:$A,$B$5,Raw!$G:$G,Month!H$7,Raw!$E:$E,Month!$A21))))</f>
        <v>7707</v>
      </c>
      <c r="I21" s="105">
        <f>IF($B21="","",IF($C21="Region",SUMIFS(Raw!$H:$H,Raw!$A:$A,$B$5,Raw!$G:$G,Month!I$7,Raw!$I:$I,Month!$A21),IF($C21="Provider",SUMIFS(Raw!$H:$H,Raw!$A:$A,$B$5,Raw!$G:$G,Month!I$7,Raw!$C:$C,Month!$A21),SUMIFS(Raw!$H:$H,Raw!$A:$A,$B$5,Raw!$G:$G,Month!I$7,Raw!$E:$E,Month!$A21))))</f>
        <v>15237458</v>
      </c>
      <c r="J21" s="105">
        <f>IF($B21="","",IF($C21="Region",SUMIFS(Raw!$H:$H,Raw!$A:$A,$B$5,Raw!$G:$G,Month!J$7,Raw!$I:$I,Month!$A21),IF($C21="Provider",SUMIFS(Raw!$H:$H,Raw!$A:$A,$B$5,Raw!$G:$G,Month!J$7,Raw!$C:$C,Month!$A21),SUMIFS(Raw!$H:$H,Raw!$A:$A,$B$5,Raw!$G:$G,Month!J$7,Raw!$E:$E,Month!$A21))))</f>
        <v>132</v>
      </c>
      <c r="K21" s="105">
        <f>IF($B21="","",IF($C21="Region",SUMIFS(Raw!$H:$H,Raw!$A:$A,$B$5,Raw!$G:$G,Month!K$7,Raw!$I:$I,Month!$A21),IF($C21="Provider",SUMIFS(Raw!$H:$H,Raw!$A:$A,$B$5,Raw!$G:$G,Month!K$7,Raw!$C:$C,Month!$A21),SUMIFS(Raw!$H:$H,Raw!$A:$A,$B$5,Raw!$G:$G,Month!K$7,Raw!$E:$E,Month!$A21))))</f>
        <v>344</v>
      </c>
      <c r="L21" s="105">
        <f>IF($B21="","",IF($C21="Region",SUMIFS(Raw!$H:$H,Raw!$A:$A,$B$5,Raw!$G:$G,Month!L$7,Raw!$I:$I,Month!$A21),IF($C21="Provider",SUMIFS(Raw!$H:$H,Raw!$A:$A,$B$5,Raw!$G:$G,Month!L$7,Raw!$C:$C,Month!$A21),SUMIFS(Raw!$H:$H,Raw!$A:$A,$B$5,Raw!$G:$G,Month!L$7,Raw!$E:$E,Month!$A21))))</f>
        <v>3810676</v>
      </c>
      <c r="M21" s="105">
        <f>IF($B21="","",IF($C21="Region",SUMIFS(Raw!$H:$H,Raw!$A:$A,$B$5,Raw!$G:$G,Month!M$7,Raw!$I:$I,Month!$A21),IF($C21="Provider",SUMIFS(Raw!$H:$H,Raw!$A:$A,$B$5,Raw!$G:$G,Month!M$7,Raw!$C:$C,Month!$A21),SUMIFS(Raw!$H:$H,Raw!$A:$A,$B$5,Raw!$G:$G,Month!M$7,Raw!$E:$E,Month!$A21))))</f>
        <v>25502</v>
      </c>
      <c r="N21" s="105">
        <f>IF($B21="","",IF($C21="Region",SUMIFS(Raw!$H:$H,Raw!$A:$A,$B$5,Raw!$G:$G,Month!N$7,Raw!$I:$I,Month!$A21),IF($C21="Provider",SUMIFS(Raw!$H:$H,Raw!$A:$A,$B$5,Raw!$G:$G,Month!N$7,Raw!$C:$C,Month!$A21),SUMIFS(Raw!$H:$H,Raw!$A:$A,$B$5,Raw!$G:$G,Month!N$7,Raw!$E:$E,Month!$A21))))</f>
        <v>91899314</v>
      </c>
      <c r="O21" s="105">
        <f>IF($B21="","",IF($C21="Region",SUMIFS(Raw!$H:$H,Raw!$A:$A,$B$5,Raw!$G:$G,Month!O$7,Raw!$I:$I,Month!$A21),IF($C21="Provider",SUMIFS(Raw!$H:$H,Raw!$A:$A,$B$5,Raw!$G:$G,Month!O$7,Raw!$C:$C,Month!$A21),SUMIFS(Raw!$H:$H,Raw!$A:$A,$B$5,Raw!$G:$G,Month!O$7,Raw!$E:$E,Month!$A21))))</f>
        <v>156215</v>
      </c>
      <c r="P21" s="105">
        <f>IF($B21="","",IF($C21="Region",SUMIFS(Raw!$H:$H,Raw!$A:$A,$B$5,Raw!$G:$G,Month!P$7,Raw!$I:$I,Month!$A21),IF($C21="Provider",SUMIFS(Raw!$H:$H,Raw!$A:$A,$B$5,Raw!$G:$G,Month!P$7,Raw!$C:$C,Month!$A21),SUMIFS(Raw!$H:$H,Raw!$A:$A,$B$5,Raw!$G:$G,Month!P$7,Raw!$E:$E,Month!$A21))))</f>
        <v>7861</v>
      </c>
      <c r="Q21" s="105">
        <f>IF($B21="","",IF($C21="Region",SUMIFS(Raw!$H:$H,Raw!$A:$A,$B$5,Raw!$G:$G,Month!Q$7,Raw!$I:$I,Month!$A21),IF($C21="Provider",SUMIFS(Raw!$H:$H,Raw!$A:$A,$B$5,Raw!$G:$G,Month!Q$7,Raw!$C:$C,Month!$A21),SUMIFS(Raw!$H:$H,Raw!$A:$A,$B$5,Raw!$G:$G,Month!Q$7,Raw!$E:$E,Month!$A21))))</f>
        <v>116030</v>
      </c>
      <c r="R21" s="105">
        <f>IF($B21="","",IF($C21="Region",SUMIFS(Raw!$H:$H,Raw!$A:$A,$B$5,Raw!$G:$G,Month!R$7,Raw!$I:$I,Month!$A21),IF($C21="Provider",SUMIFS(Raw!$H:$H,Raw!$A:$A,$B$5,Raw!$G:$G,Month!R$7,Raw!$C:$C,Month!$A21),SUMIFS(Raw!$H:$H,Raw!$A:$A,$B$5,Raw!$G:$G,Month!R$7,Raw!$E:$E,Month!$A21))))</f>
        <v>25206</v>
      </c>
      <c r="S21" s="105">
        <f>IF($B21="","",IF($C21="Region",SUMIFS(Raw!$H:$H,Raw!$A:$A,$B$5,Raw!$G:$G,Month!S$7,Raw!$I:$I,Month!$A21),IF($C21="Provider",SUMIFS(Raw!$H:$H,Raw!$A:$A,$B$5,Raw!$G:$G,Month!S$7,Raw!$C:$C,Month!$A21),SUMIFS(Raw!$H:$H,Raw!$A:$A,$B$5,Raw!$G:$G,Month!S$7,Raw!$E:$E,Month!$A21))))</f>
        <v>7117</v>
      </c>
      <c r="T21" s="105">
        <f>IF($B21="","",IF($C21="Region",SUMIFS(Raw!$H:$H,Raw!$A:$A,$B$5,Raw!$G:$G,Month!T$7,Raw!$I:$I,Month!$A21),IF($C21="Provider",SUMIFS(Raw!$H:$H,Raw!$A:$A,$B$5,Raw!$G:$G,Month!T$7,Raw!$C:$C,Month!$A21),SUMIFS(Raw!$H:$H,Raw!$A:$A,$B$5,Raw!$G:$G,Month!T$7,Raw!$E:$E,Month!$A21))))</f>
        <v>1</v>
      </c>
      <c r="U21" s="105">
        <f>IF($B21="","",IF($C21="Region",SUMIFS(Raw!$H:$H,Raw!$A:$A,$B$5,Raw!$G:$G,Month!U$7,Raw!$I:$I,Month!$A21),IF($C21="Provider",SUMIFS(Raw!$H:$H,Raw!$A:$A,$B$5,Raw!$G:$G,Month!U$7,Raw!$C:$C,Month!$A21),SUMIFS(Raw!$H:$H,Raw!$A:$A,$B$5,Raw!$G:$G,Month!U$7,Raw!$E:$E,Month!$A21))))</f>
        <v>67423</v>
      </c>
      <c r="V21" s="105">
        <f>IF($B21="","",IF($C21="Region",SUMIFS(Raw!$H:$H,Raw!$A:$A,$B$5,Raw!$G:$G,Month!V$7,Raw!$I:$I,Month!$A21),IF($C21="Provider",SUMIFS(Raw!$H:$H,Raw!$A:$A,$B$5,Raw!$G:$G,Month!V$7,Raw!$C:$C,Month!$A21),SUMIFS(Raw!$H:$H,Raw!$A:$A,$B$5,Raw!$G:$G,Month!V$7,Raw!$E:$E,Month!$A21))))</f>
        <v>1755</v>
      </c>
      <c r="W21" s="105">
        <f>IF($B21="","",IF($C21="Region",SUMIFS(Raw!$H:$H,Raw!$A:$A,$B$5,Raw!$G:$G,Month!W$7,Raw!$I:$I,Month!$A21),IF($C21="Provider",SUMIFS(Raw!$H:$H,Raw!$A:$A,$B$5,Raw!$G:$G,Month!W$7,Raw!$C:$C,Month!$A21),SUMIFS(Raw!$H:$H,Raw!$A:$A,$B$5,Raw!$G:$G,Month!W$7,Raw!$E:$E,Month!$A21))))</f>
        <v>18593</v>
      </c>
      <c r="X21" s="105">
        <f>IF($B21="","",IF($C21="Region",SUMIFS(Raw!$H:$H,Raw!$A:$A,$B$5,Raw!$G:$G,Month!X$7,Raw!$I:$I,Month!$A21),IF($C21="Provider",SUMIFS(Raw!$H:$H,Raw!$A:$A,$B$5,Raw!$G:$G,Month!X$7,Raw!$C:$C,Month!$A21),SUMIFS(Raw!$H:$H,Raw!$A:$A,$B$5,Raw!$G:$G,Month!X$7,Raw!$E:$E,Month!$A21))))</f>
        <v>7310</v>
      </c>
      <c r="Y21" s="105">
        <f>IF($B21="","",IF($C21="Region",SUMIFS(Raw!$H:$H,Raw!$A:$A,$B$5,Raw!$G:$G,Month!Y$7,Raw!$I:$I,Month!$A21),IF($C21="Provider",SUMIFS(Raw!$H:$H,Raw!$A:$A,$B$5,Raw!$G:$G,Month!Y$7,Raw!$C:$C,Month!$A21),SUMIFS(Raw!$H:$H,Raw!$A:$A,$B$5,Raw!$G:$G,Month!Y$7,Raw!$E:$E,Month!$A21))))</f>
        <v>5612</v>
      </c>
      <c r="Z21" s="105">
        <f>IF($B21="","",IF($C21="Region",SUMIFS(Raw!$H:$H,Raw!$A:$A,$B$5,Raw!$G:$G,Month!Z$7,Raw!$I:$I,Month!$A21),IF($C21="Provider",SUMIFS(Raw!$H:$H,Raw!$A:$A,$B$5,Raw!$G:$G,Month!Z$7,Raw!$C:$C,Month!$A21),SUMIFS(Raw!$H:$H,Raw!$A:$A,$B$5,Raw!$G:$G,Month!Z$7,Raw!$E:$E,Month!$A21))))</f>
        <v>2095</v>
      </c>
      <c r="AA21" s="105">
        <f>IF($B21="","",IF($C21="Region",SUMIFS(Raw!$H:$H,Raw!$A:$A,$B$5,Raw!$G:$G,Month!AA$7,Raw!$I:$I,Month!$A21),IF($C21="Provider",SUMIFS(Raw!$H:$H,Raw!$A:$A,$B$5,Raw!$G:$G,Month!AA$7,Raw!$C:$C,Month!$A21),SUMIFS(Raw!$H:$H,Raw!$A:$A,$B$5,Raw!$G:$G,Month!AA$7,Raw!$E:$E,Month!$A21))))</f>
        <v>6909</v>
      </c>
      <c r="AB21" s="105">
        <f>IF($B21="","",IF($C21="Region",SUMIFS(Raw!$H:$H,Raw!$A:$A,$B$5,Raw!$G:$G,Month!AB$7,Raw!$I:$I,Month!$A21),IF($C21="Provider",SUMIFS(Raw!$H:$H,Raw!$A:$A,$B$5,Raw!$G:$G,Month!AB$7,Raw!$C:$C,Month!$A21),SUMIFS(Raw!$H:$H,Raw!$A:$A,$B$5,Raw!$G:$G,Month!AB$7,Raw!$E:$E,Month!$A21))))</f>
        <v>2829</v>
      </c>
      <c r="AC21" s="105">
        <f>IF($B21="","",IF($C21="Region",SUMIFS(Raw!$H:$H,Raw!$A:$A,$B$5,Raw!$G:$G,Month!AC$7,Raw!$I:$I,Month!$A21),IF($C21="Provider",SUMIFS(Raw!$H:$H,Raw!$A:$A,$B$5,Raw!$G:$G,Month!AC$7,Raw!$C:$C,Month!$A21),SUMIFS(Raw!$H:$H,Raw!$A:$A,$B$5,Raw!$G:$G,Month!AC$7,Raw!$E:$E,Month!$A21))))</f>
        <v>13616</v>
      </c>
      <c r="AD21" s="105">
        <f>IF($B21="","",IF($C21="Region",SUMIFS(Raw!$H:$H,Raw!$A:$A,$B$5,Raw!$G:$G,Month!AD$7,Raw!$I:$I,Month!$A21),IF($C21="Provider",SUMIFS(Raw!$H:$H,Raw!$A:$A,$B$5,Raw!$G:$G,Month!AD$7,Raw!$C:$C,Month!$A21),SUMIFS(Raw!$H:$H,Raw!$A:$A,$B$5,Raw!$G:$G,Month!AD$7,Raw!$E:$E,Month!$A21))))</f>
        <v>29272</v>
      </c>
      <c r="AE21" s="105">
        <f>IF($B21="","",IF($C21="Region",SUMIFS(Raw!$H:$H,Raw!$A:$A,$B$5,Raw!$G:$G,Month!AE$7,Raw!$I:$I,Month!$A21),IF($C21="Provider",SUMIFS(Raw!$H:$H,Raw!$A:$A,$B$5,Raw!$G:$G,Month!AE$7,Raw!$C:$C,Month!$A21),SUMIFS(Raw!$H:$H,Raw!$A:$A,$B$5,Raw!$G:$G,Month!AE$7,Raw!$E:$E,Month!$A21))))</f>
        <v>156215</v>
      </c>
      <c r="AF21" s="105">
        <f>IF($B21="","",IF($C21="Region",SUMIFS(Raw!$H:$H,Raw!$A:$A,$B$5,Raw!$G:$G,Month!AF$7,Raw!$I:$I,Month!$A21),IF($C21="Provider",SUMIFS(Raw!$H:$H,Raw!$A:$A,$B$5,Raw!$G:$G,Month!AF$7,Raw!$C:$C,Month!$A21),SUMIFS(Raw!$H:$H,Raw!$A:$A,$B$5,Raw!$G:$G,Month!AF$7,Raw!$E:$E,Month!$A21))))</f>
        <v>16914</v>
      </c>
      <c r="AG21" s="105">
        <f>IF($B21="","",IF($C21="Region",SUMIFS(Raw!$H:$H,Raw!$A:$A,$B$5,Raw!$G:$G,Month!AG$7,Raw!$I:$I,Month!$A21),IF($C21="Provider",SUMIFS(Raw!$H:$H,Raw!$A:$A,$B$5,Raw!$G:$G,Month!AG$7,Raw!$C:$C,Month!$A21),SUMIFS(Raw!$H:$H,Raw!$A:$A,$B$5,Raw!$G:$G,Month!AG$7,Raw!$E:$E,Month!$A21))))</f>
        <v>21800</v>
      </c>
      <c r="AH21" s="105">
        <f>IF($B21="","",IF($C21="Region",SUMIFS(Raw!$H:$H,Raw!$A:$A,$B$5,Raw!$G:$G,Month!AH$7,Raw!$I:$I,Month!$A21),IF($C21="Provider",SUMIFS(Raw!$H:$H,Raw!$A:$A,$B$5,Raw!$G:$G,Month!AH$7,Raw!$C:$C,Month!$A21),SUMIFS(Raw!$H:$H,Raw!$A:$A,$B$5,Raw!$G:$G,Month!AH$7,Raw!$E:$E,Month!$A21))))</f>
        <v>16695</v>
      </c>
      <c r="AI21" s="105">
        <f>IF($B21="","",IF($C21="Region",SUMIFS(Raw!$H:$H,Raw!$A:$A,$B$5,Raw!$G:$G,Month!AI$7,Raw!$I:$I,Month!$A21),IF($C21="Provider",SUMIFS(Raw!$H:$H,Raw!$A:$A,$B$5,Raw!$G:$G,Month!AI$7,Raw!$C:$C,Month!$A21),SUMIFS(Raw!$H:$H,Raw!$A:$A,$B$5,Raw!$G:$G,Month!AI$7,Raw!$E:$E,Month!$A21))))</f>
        <v>10</v>
      </c>
      <c r="AJ21" s="105">
        <f>IF($B21="","",IF($C21="Region",SUMIFS(Raw!$H:$H,Raw!$A:$A,$B$5,Raw!$G:$G,Month!AJ$7,Raw!$I:$I,Month!$A21),IF($C21="Provider",SUMIFS(Raw!$H:$H,Raw!$A:$A,$B$5,Raw!$G:$G,Month!AJ$7,Raw!$C:$C,Month!$A21),SUMIFS(Raw!$H:$H,Raw!$A:$A,$B$5,Raw!$G:$G,Month!AJ$7,Raw!$E:$E,Month!$A21))))</f>
        <v>13858</v>
      </c>
      <c r="AK21" s="105">
        <f>IF($B21="","",IF($C21="Region",SUMIFS(Raw!$H:$H,Raw!$A:$A,$B$5,Raw!$G:$G,Month!AK$7,Raw!$I:$I,Month!$A21),IF($C21="Provider",SUMIFS(Raw!$H:$H,Raw!$A:$A,$B$5,Raw!$G:$G,Month!AK$7,Raw!$C:$C,Month!$A21),SUMIFS(Raw!$H:$H,Raw!$A:$A,$B$5,Raw!$G:$G,Month!AK$7,Raw!$E:$E,Month!$A21))))</f>
        <v>517</v>
      </c>
      <c r="AL21" s="105">
        <f>IF($B21="","",IF($C21="Region",SUMIFS(Raw!$H:$H,Raw!$A:$A,$B$5,Raw!$G:$G,Month!AL$7,Raw!$I:$I,Month!$A21),IF($C21="Provider",SUMIFS(Raw!$H:$H,Raw!$A:$A,$B$5,Raw!$G:$G,Month!AL$7,Raw!$C:$C,Month!$A21),SUMIFS(Raw!$H:$H,Raw!$A:$A,$B$5,Raw!$G:$G,Month!AL$7,Raw!$E:$E,Month!$A21))))</f>
        <v>6806</v>
      </c>
      <c r="AM21" s="105">
        <f>IF($B21="","",IF($C21="Region",SUMIFS(Raw!$H:$H,Raw!$A:$A,$B$5,Raw!$G:$G,Month!AM$7,Raw!$I:$I,Month!$A21),IF($C21="Provider",SUMIFS(Raw!$H:$H,Raw!$A:$A,$B$5,Raw!$G:$G,Month!AM$7,Raw!$C:$C,Month!$A21),SUMIFS(Raw!$H:$H,Raw!$A:$A,$B$5,Raw!$G:$G,Month!AM$7,Raw!$E:$E,Month!$A21))))</f>
        <v>2634</v>
      </c>
      <c r="AN21" s="105">
        <f>IF($B21="","",IF($C21="Region",SUMIFS(Raw!$H:$H,Raw!$A:$A,$B$5,Raw!$G:$G,Month!AN$7,Raw!$I:$I,Month!$A21),IF($C21="Provider",SUMIFS(Raw!$H:$H,Raw!$A:$A,$B$5,Raw!$G:$G,Month!AN$7,Raw!$C:$C,Month!$A21),SUMIFS(Raw!$H:$H,Raw!$A:$A,$B$5,Raw!$G:$G,Month!AN$7,Raw!$E:$E,Month!$A21))))</f>
        <v>7792</v>
      </c>
      <c r="AO21" s="105">
        <f>IF($B21="","",IF($C21="Region",SUMIFS(Raw!$H:$H,Raw!$A:$A,$B$5,Raw!$G:$G,Month!AO$7,Raw!$I:$I,Month!$A21),IF($C21="Provider",SUMIFS(Raw!$H:$H,Raw!$A:$A,$B$5,Raw!$G:$G,Month!AO$7,Raw!$C:$C,Month!$A21),SUMIFS(Raw!$H:$H,Raw!$A:$A,$B$5,Raw!$G:$G,Month!AO$7,Raw!$E:$E,Month!$A21))))</f>
        <v>2787</v>
      </c>
      <c r="AP21" s="105">
        <f>IF($B21="","",IF($C21="Region",SUMIFS(Raw!$H:$H,Raw!$A:$A,$B$5,Raw!$G:$G,Month!AP$7,Raw!$I:$I,Month!$A21),IF($C21="Provider",SUMIFS(Raw!$H:$H,Raw!$A:$A,$B$5,Raw!$G:$G,Month!AP$7,Raw!$C:$C,Month!$A21),SUMIFS(Raw!$H:$H,Raw!$A:$A,$B$5,Raw!$G:$G,Month!AP$7,Raw!$E:$E,Month!$A21))))</f>
        <v>21312</v>
      </c>
      <c r="AQ21" s="105">
        <f>IF($B21="","",IF($C21="Region",SUMIFS(Raw!$H:$H,Raw!$A:$A,$B$5,Raw!$G:$G,Month!AQ$7,Raw!$I:$I,Month!$A21),IF($C21="Provider",SUMIFS(Raw!$H:$H,Raw!$A:$A,$B$5,Raw!$G:$G,Month!AQ$7,Raw!$C:$C,Month!$A21),SUMIFS(Raw!$H:$H,Raw!$A:$A,$B$5,Raw!$G:$G,Month!AQ$7,Raw!$E:$E,Month!$A21))))</f>
        <v>13457</v>
      </c>
      <c r="AR21" s="105">
        <f>IF($B21="","",IF($C21="Region",SUMIFS(Raw!$H:$H,Raw!$A:$A,$B$5,Raw!$G:$G,Month!AR$7,Raw!$I:$I,Month!$A21),IF($C21="Provider",SUMIFS(Raw!$H:$H,Raw!$A:$A,$B$5,Raw!$G:$G,Month!AR$7,Raw!$C:$C,Month!$A21),SUMIFS(Raw!$H:$H,Raw!$A:$A,$B$5,Raw!$G:$G,Month!AR$7,Raw!$E:$E,Month!$A21))))</f>
        <v>13424</v>
      </c>
      <c r="AS21" s="105">
        <f>IF($B21="","",IF($C21="Region",SUMIFS(Raw!$H:$H,Raw!$A:$A,$B$5,Raw!$G:$G,Month!AS$7,Raw!$I:$I,Month!$A21),IF($C21="Provider",SUMIFS(Raw!$H:$H,Raw!$A:$A,$B$5,Raw!$G:$G,Month!AS$7,Raw!$C:$C,Month!$A21),SUMIFS(Raw!$H:$H,Raw!$A:$A,$B$5,Raw!$G:$G,Month!AS$7,Raw!$E:$E,Month!$A21))))</f>
        <v>12915</v>
      </c>
      <c r="AT21" s="105">
        <f>IF($B21="","",IF($C21="Region",SUMIFS(Raw!$H:$H,Raw!$A:$A,$B$5,Raw!$G:$G,Month!AT$7,Raw!$I:$I,Month!$A21),IF($C21="Provider",SUMIFS(Raw!$H:$H,Raw!$A:$A,$B$5,Raw!$G:$G,Month!AT$7,Raw!$C:$C,Month!$A21),SUMIFS(Raw!$H:$H,Raw!$A:$A,$B$5,Raw!$G:$G,Month!AT$7,Raw!$E:$E,Month!$A21))))</f>
        <v>318</v>
      </c>
      <c r="AU21" s="105">
        <f>IF($B21="","",IF($C21="Region",SUMIFS(Raw!$H:$H,Raw!$A:$A,$B$5,Raw!$G:$G,Month!AU$7,Raw!$I:$I,Month!$A21),IF($C21="Provider",SUMIFS(Raw!$H:$H,Raw!$A:$A,$B$5,Raw!$G:$G,Month!AU$7,Raw!$C:$C,Month!$A21),SUMIFS(Raw!$H:$H,Raw!$A:$A,$B$5,Raw!$G:$G,Month!AU$7,Raw!$E:$E,Month!$A21))))</f>
        <v>4129</v>
      </c>
      <c r="AV21" s="105">
        <f>IF($B21="","",IF($C21="Region",SUMIFS(Raw!$H:$H,Raw!$A:$A,$B$5,Raw!$G:$G,Month!AV$7,Raw!$I:$I,Month!$A21),IF($C21="Provider",SUMIFS(Raw!$H:$H,Raw!$A:$A,$B$5,Raw!$G:$G,Month!AV$7,Raw!$C:$C,Month!$A21),SUMIFS(Raw!$H:$H,Raw!$A:$A,$B$5,Raw!$G:$G,Month!AV$7,Raw!$E:$E,Month!$A21))))</f>
        <v>2378</v>
      </c>
      <c r="AW21" s="105">
        <f>IF($B21="","",IF($C21="Region",SUMIFS(Raw!$H:$H,Raw!$A:$A,$B$5,Raw!$G:$G,Month!AW$7,Raw!$I:$I,Month!$A21),IF($C21="Provider",SUMIFS(Raw!$H:$H,Raw!$A:$A,$B$5,Raw!$G:$G,Month!AW$7,Raw!$C:$C,Month!$A21),SUMIFS(Raw!$H:$H,Raw!$A:$A,$B$5,Raw!$G:$G,Month!AW$7,Raw!$E:$E,Month!$A21))))</f>
        <v>2606165</v>
      </c>
      <c r="AX21" s="105">
        <f>IF($B21="","",IF($C21="Region",SUMIFS(Raw!$H:$H,Raw!$A:$A,$B$5,Raw!$G:$G,Month!AX$7,Raw!$I:$I,Month!$A21),IF($C21="Provider",SUMIFS(Raw!$H:$H,Raw!$A:$A,$B$5,Raw!$G:$G,Month!AX$7,Raw!$C:$C,Month!$A21),SUMIFS(Raw!$H:$H,Raw!$A:$A,$B$5,Raw!$G:$G,Month!AX$7,Raw!$E:$E,Month!$A21))))</f>
        <v>8428</v>
      </c>
      <c r="AY21" s="105">
        <f>IF($B21="","",IF($C21="Region",SUMIFS(Raw!$H:$H,Raw!$A:$A,$B$5,Raw!$G:$G,Month!AY$7,Raw!$I:$I,Month!$A21),IF($C21="Provider",SUMIFS(Raw!$H:$H,Raw!$A:$A,$B$5,Raw!$G:$G,Month!AY$7,Raw!$C:$C,Month!$A21),SUMIFS(Raw!$H:$H,Raw!$A:$A,$B$5,Raw!$G:$G,Month!AY$7,Raw!$E:$E,Month!$A21))))</f>
        <v>6540</v>
      </c>
      <c r="AZ21" s="105">
        <f>IF($B21="","",IF($C21="Region",SUMIFS(Raw!$H:$H,Raw!$A:$A,$B$5,Raw!$G:$G,Month!AZ$7,Raw!$I:$I,Month!$A21),IF($C21="Provider",SUMIFS(Raw!$H:$H,Raw!$A:$A,$B$5,Raw!$G:$G,Month!AZ$7,Raw!$C:$C,Month!$A21),SUMIFS(Raw!$H:$H,Raw!$A:$A,$B$5,Raw!$G:$G,Month!AZ$7,Raw!$E:$E,Month!$A21))))</f>
        <v>617</v>
      </c>
      <c r="BA21" s="105">
        <f>IF($B21="","",IF($C21="Region",SUMIFS(Raw!$H:$H,Raw!$A:$A,$B$5,Raw!$G:$G,Month!BA$7,Raw!$I:$I,Month!$A21),IF($C21="Provider",SUMIFS(Raw!$H:$H,Raw!$A:$A,$B$5,Raw!$G:$G,Month!BA$7,Raw!$C:$C,Month!$A21),SUMIFS(Raw!$H:$H,Raw!$A:$A,$B$5,Raw!$G:$G,Month!BA$7,Raw!$E:$E,Month!$A21))))</f>
        <v>2941</v>
      </c>
      <c r="BB21" s="105">
        <f>IF($B21="","",IF($C21="Region",SUMIFS(Raw!$H:$H,Raw!$A:$A,$B$5,Raw!$G:$G,Month!BB$7,Raw!$I:$I,Month!$A21),IF($C21="Provider",SUMIFS(Raw!$H:$H,Raw!$A:$A,$B$5,Raw!$G:$G,Month!BB$7,Raw!$C:$C,Month!$A21),SUMIFS(Raw!$H:$H,Raw!$A:$A,$B$5,Raw!$G:$G,Month!BB$7,Raw!$E:$E,Month!$A21))))</f>
        <v>0</v>
      </c>
      <c r="BC21" s="105">
        <f>IF($B21="","",IF($C21="Region",SUMIFS(Raw!$H:$H,Raw!$A:$A,$B$5,Raw!$G:$G,Month!BC$7,Raw!$I:$I,Month!$A21),IF($C21="Provider",SUMIFS(Raw!$H:$H,Raw!$A:$A,$B$5,Raw!$G:$G,Month!BC$7,Raw!$C:$C,Month!$A21),SUMIFS(Raw!$H:$H,Raw!$A:$A,$B$5,Raw!$G:$G,Month!BC$7,Raw!$E:$E,Month!$A21))))</f>
        <v>4775</v>
      </c>
      <c r="BD21" s="105">
        <f>IF($B21="","",IF($C21="Region",SUMIFS(Raw!$H:$H,Raw!$A:$A,$B$5,Raw!$G:$G,Month!BD$7,Raw!$I:$I,Month!$A21),IF($C21="Provider",SUMIFS(Raw!$H:$H,Raw!$A:$A,$B$5,Raw!$G:$G,Month!BD$7,Raw!$C:$C,Month!$A21),SUMIFS(Raw!$H:$H,Raw!$A:$A,$B$5,Raw!$G:$G,Month!BD$7,Raw!$E:$E,Month!$A21))))</f>
        <v>60918</v>
      </c>
      <c r="BE21" s="105">
        <f>IF($B21="","",IF($C21="Region",SUMIFS(Raw!$H:$H,Raw!$A:$A,$B$5,Raw!$G:$G,Month!BE$7,Raw!$I:$I,Month!$A21),IF($C21="Provider",SUMIFS(Raw!$H:$H,Raw!$A:$A,$B$5,Raw!$G:$G,Month!BE$7,Raw!$C:$C,Month!$A21),SUMIFS(Raw!$H:$H,Raw!$A:$A,$B$5,Raw!$G:$G,Month!BE$7,Raw!$E:$E,Month!$A21))))</f>
        <v>3068</v>
      </c>
      <c r="BF21" s="105">
        <f>IF($B21="","",IF($C21="Region",SUMIFS(Raw!$H:$H,Raw!$A:$A,$B$5,Raw!$G:$G,Month!BF$7,Raw!$I:$I,Month!$A21),IF($C21="Provider",SUMIFS(Raw!$H:$H,Raw!$A:$A,$B$5,Raw!$G:$G,Month!BF$7,Raw!$C:$C,Month!$A21),SUMIFS(Raw!$H:$H,Raw!$A:$A,$B$5,Raw!$G:$G,Month!BF$7,Raw!$E:$E,Month!$A21))))</f>
        <v>101023</v>
      </c>
      <c r="BG21" s="105">
        <f>IF($B21="","",IF($C21="Region",SUMIFS(Raw!$H:$H,Raw!$A:$A,$B$5,Raw!$G:$G,Month!BG$7,Raw!$I:$I,Month!$A21),IF($C21="Provider",SUMIFS(Raw!$H:$H,Raw!$A:$A,$B$5,Raw!$G:$G,Month!BG$7,Raw!$C:$C,Month!$A21),SUMIFS(Raw!$H:$H,Raw!$A:$A,$B$5,Raw!$G:$G,Month!BG$7,Raw!$E:$E,Month!$A21))))</f>
        <v>22</v>
      </c>
      <c r="BH21" s="105">
        <f>IF($B21="","",IF($C21="Region",SUMIFS(Raw!$H:$H,Raw!$A:$A,$B$5,Raw!$G:$G,Month!BH$7,Raw!$I:$I,Month!$A21),IF($C21="Provider",SUMIFS(Raw!$H:$H,Raw!$A:$A,$B$5,Raw!$G:$G,Month!BH$7,Raw!$C:$C,Month!$A21),SUMIFS(Raw!$H:$H,Raw!$A:$A,$B$5,Raw!$G:$G,Month!BH$7,Raw!$E:$E,Month!$A21))))</f>
        <v>83956</v>
      </c>
      <c r="BI21" s="105">
        <f>IF($B21="","",IF($C21="Region",SUMIFS(Raw!$H:$H,Raw!$A:$A,$B$5,Raw!$G:$G,Month!BI$7,Raw!$I:$I,Month!$A21),IF($C21="Provider",SUMIFS(Raw!$H:$H,Raw!$A:$A,$B$5,Raw!$G:$G,Month!BI$7,Raw!$C:$C,Month!$A21),SUMIFS(Raw!$H:$H,Raw!$A:$A,$B$5,Raw!$G:$G,Month!BI$7,Raw!$E:$E,Month!$A21))))</f>
        <v>21973</v>
      </c>
      <c r="BJ21" s="105">
        <f>IF($B21="","",IF($C21="Region",SUMIFS(Raw!$H:$H,Raw!$A:$A,$B$5,Raw!$G:$G,Month!BJ$7,Raw!$I:$I,Month!$A21),IF($C21="Provider",SUMIFS(Raw!$H:$H,Raw!$A:$A,$B$5,Raw!$G:$G,Month!BJ$7,Raw!$C:$C,Month!$A21),SUMIFS(Raw!$H:$H,Raw!$A:$A,$B$5,Raw!$G:$G,Month!BJ$7,Raw!$E:$E,Month!$A21))))</f>
        <v>14649</v>
      </c>
      <c r="BK21" s="105">
        <f>IF($B21="","",IF($C21="Region",SUMIFS(Raw!$H:$H,Raw!$A:$A,$B$5,Raw!$G:$G,Month!BK$7,Raw!$I:$I,Month!$A21),IF($C21="Provider",SUMIFS(Raw!$H:$H,Raw!$A:$A,$B$5,Raw!$G:$G,Month!BK$7,Raw!$C:$C,Month!$A21),SUMIFS(Raw!$H:$H,Raw!$A:$A,$B$5,Raw!$G:$G,Month!BK$7,Raw!$E:$E,Month!$A21))))</f>
        <v>5052</v>
      </c>
      <c r="BL21" s="105">
        <f>IF($B21="","",IF($C21="Region",SUMIFS(Raw!$H:$H,Raw!$A:$A,$B$5,Raw!$G:$G,Month!BL$7,Raw!$I:$I,Month!$A21),IF($C21="Provider",SUMIFS(Raw!$H:$H,Raw!$A:$A,$B$5,Raw!$G:$G,Month!BL$7,Raw!$C:$C,Month!$A21),SUMIFS(Raw!$H:$H,Raw!$A:$A,$B$5,Raw!$G:$G,Month!BL$7,Raw!$E:$E,Month!$A21))))</f>
        <v>36409</v>
      </c>
      <c r="BM21" s="105">
        <f>IF($B21="","",IF($C21="Region",SUMIFS(Raw!$H:$H,Raw!$A:$A,$B$5,Raw!$G:$G,Month!BM$7,Raw!$I:$I,Month!$A21),IF($C21="Provider",SUMIFS(Raw!$H:$H,Raw!$A:$A,$B$5,Raw!$G:$G,Month!BM$7,Raw!$C:$C,Month!$A21),SUMIFS(Raw!$H:$H,Raw!$A:$A,$B$5,Raw!$G:$G,Month!BM$7,Raw!$E:$E,Month!$A21))))</f>
        <v>595</v>
      </c>
      <c r="BN21" s="105">
        <f>IF($B21="","",IF($C21="Region",SUMIFS(Raw!$H:$H,Raw!$A:$A,$B$5,Raw!$G:$G,Month!BN$7,Raw!$I:$I,Month!$A21),IF($C21="Provider",SUMIFS(Raw!$H:$H,Raw!$A:$A,$B$5,Raw!$G:$G,Month!BN$7,Raw!$C:$C,Month!$A21),SUMIFS(Raw!$H:$H,Raw!$A:$A,$B$5,Raw!$G:$G,Month!BN$7,Raw!$E:$E,Month!$A21))))</f>
        <v>3082</v>
      </c>
      <c r="BO21" s="105">
        <f>IF($B21="","",IF($C21="Region",SUMIFS(Raw!$H:$H,Raw!$A:$A,$B$5,Raw!$G:$G,Month!BO$7,Raw!$I:$I,Month!$A21),IF($C21="Provider",SUMIFS(Raw!$H:$H,Raw!$A:$A,$B$5,Raw!$G:$G,Month!BO$7,Raw!$C:$C,Month!$A21),SUMIFS(Raw!$H:$H,Raw!$A:$A,$B$5,Raw!$G:$G,Month!BO$7,Raw!$E:$E,Month!$A21))))</f>
        <v>849</v>
      </c>
      <c r="BP21" s="105">
        <f>IF($B21="","",IF($C21="Region",SUMIFS(Raw!$H:$H,Raw!$A:$A,$B$5,Raw!$G:$G,Month!BP$7,Raw!$I:$I,Month!$A21),IF($C21="Provider",SUMIFS(Raw!$H:$H,Raw!$A:$A,$B$5,Raw!$G:$G,Month!BP$7,Raw!$C:$C,Month!$A21),SUMIFS(Raw!$H:$H,Raw!$A:$A,$B$5,Raw!$G:$G,Month!BP$7,Raw!$E:$E,Month!$A21))))</f>
        <v>17001</v>
      </c>
      <c r="BQ21" s="105">
        <f>IF($B21="","",IF($C21="Region",SUMIFS(Raw!$H:$H,Raw!$A:$A,$B$5,Raw!$G:$G,Month!BQ$7,Raw!$I:$I,Month!$A21),IF($C21="Provider",SUMIFS(Raw!$H:$H,Raw!$A:$A,$B$5,Raw!$G:$G,Month!BQ$7,Raw!$C:$C,Month!$A21),SUMIFS(Raw!$H:$H,Raw!$A:$A,$B$5,Raw!$G:$G,Month!BQ$7,Raw!$E:$E,Month!$A21))))</f>
        <v>24</v>
      </c>
      <c r="BR21" s="105">
        <f>IF($B21="","",IF($C21="Region",SUMIFS(Raw!$H:$H,Raw!$A:$A,$B$5,Raw!$G:$G,Month!BR$7,Raw!$I:$I,Month!$A21),IF($C21="Provider",SUMIFS(Raw!$H:$H,Raw!$A:$A,$B$5,Raw!$G:$G,Month!BR$7,Raw!$C:$C,Month!$A21),SUMIFS(Raw!$H:$H,Raw!$A:$A,$B$5,Raw!$G:$G,Month!BR$7,Raw!$E:$E,Month!$A21))))</f>
        <v>3</v>
      </c>
      <c r="BS21" s="105">
        <f>IF($B21="","",IF($C21="Region",SUMIFS(Raw!$H:$H,Raw!$A:$A,$B$5,Raw!$G:$G,Month!BS$7,Raw!$I:$I,Month!$A21),IF($C21="Provider",SUMIFS(Raw!$H:$H,Raw!$A:$A,$B$5,Raw!$G:$G,Month!BS$7,Raw!$C:$C,Month!$A21),SUMIFS(Raw!$H:$H,Raw!$A:$A,$B$5,Raw!$G:$G,Month!BS$7,Raw!$E:$E,Month!$A21))))</f>
        <v>0</v>
      </c>
      <c r="BT21" s="105">
        <f>IF($B21="","",IF($C21="Region",SUMIFS(Raw!$H:$H,Raw!$A:$A,$B$5,Raw!$G:$G,Month!BT$7,Raw!$I:$I,Month!$A21),IF($C21="Provider",SUMIFS(Raw!$H:$H,Raw!$A:$A,$B$5,Raw!$G:$G,Month!BT$7,Raw!$C:$C,Month!$A21),SUMIFS(Raw!$H:$H,Raw!$A:$A,$B$5,Raw!$G:$G,Month!BT$7,Raw!$E:$E,Month!$A21))))</f>
        <v>0</v>
      </c>
      <c r="BU21" s="105">
        <f>IF($B21="","",IF($C21="Region",SUMIFS(Raw!$H:$H,Raw!$A:$A,$B$5,Raw!$G:$G,Month!BU$7,Raw!$I:$I,Month!$A21),IF($C21="Provider",SUMIFS(Raw!$H:$H,Raw!$A:$A,$B$5,Raw!$G:$G,Month!BU$7,Raw!$C:$C,Month!$A21),SUMIFS(Raw!$H:$H,Raw!$A:$A,$B$5,Raw!$G:$G,Month!BU$7,Raw!$E:$E,Month!$A21))))</f>
        <v>0</v>
      </c>
      <c r="BV21" s="105">
        <f>IF($B21="","",IF($C21="Region",SUMIFS(Raw!$H:$H,Raw!$A:$A,$B$5,Raw!$G:$G,Month!BV$7,Raw!$I:$I,Month!$A21),IF($C21="Provider",SUMIFS(Raw!$H:$H,Raw!$A:$A,$B$5,Raw!$G:$G,Month!BV$7,Raw!$C:$C,Month!$A21),SUMIFS(Raw!$H:$H,Raw!$A:$A,$B$5,Raw!$G:$G,Month!BV$7,Raw!$E:$E,Month!$A21))))</f>
        <v>15477</v>
      </c>
      <c r="BW21" s="105">
        <f>IF($B21="","",IF($C21="Region",SUMIFS(Raw!$H:$H,Raw!$A:$A,$B$5,Raw!$G:$G,Month!BW$7,Raw!$I:$I,Month!$A21),IF($C21="Provider",SUMIFS(Raw!$H:$H,Raw!$A:$A,$B$5,Raw!$G:$G,Month!BW$7,Raw!$C:$C,Month!$A21),SUMIFS(Raw!$H:$H,Raw!$A:$A,$B$5,Raw!$G:$G,Month!BW$7,Raw!$E:$E,Month!$A21))))</f>
        <v>3578</v>
      </c>
      <c r="BX21" s="105">
        <f>IF($B21="","",IF($C21="Region",SUMIFS(Raw!$H:$H,Raw!$A:$A,$B$5,Raw!$G:$G,Month!BX$7,Raw!$I:$I,Month!$A21),IF($C21="Provider",SUMIFS(Raw!$H:$H,Raw!$A:$A,$B$5,Raw!$G:$G,Month!BX$7,Raw!$C:$C,Month!$A21),SUMIFS(Raw!$H:$H,Raw!$A:$A,$B$5,Raw!$G:$G,Month!BX$7,Raw!$E:$E,Month!$A21))))</f>
        <v>3468</v>
      </c>
      <c r="BY21" s="105">
        <f>IF($B21="","",IF($C21="Region",SUMIFS(Raw!$H:$H,Raw!$A:$A,$B$5,Raw!$G:$G,Month!BY$7,Raw!$I:$I,Month!$A21),IF($C21="Provider",SUMIFS(Raw!$H:$H,Raw!$A:$A,$B$5,Raw!$G:$G,Month!BY$7,Raw!$C:$C,Month!$A21),SUMIFS(Raw!$H:$H,Raw!$A:$A,$B$5,Raw!$G:$G,Month!BY$7,Raw!$E:$E,Month!$A21))))</f>
        <v>2699</v>
      </c>
      <c r="BZ21" s="105">
        <f>IF($B21="","",IF($C21="Region",SUMIFS(Raw!$H:$H,Raw!$A:$A,$B$5,Raw!$G:$G,Month!BZ$7,Raw!$I:$I,Month!$A21),IF($C21="Provider",SUMIFS(Raw!$H:$H,Raw!$A:$A,$B$5,Raw!$G:$G,Month!BZ$7,Raw!$C:$C,Month!$A21),SUMIFS(Raw!$H:$H,Raw!$A:$A,$B$5,Raw!$G:$G,Month!BZ$7,Raw!$E:$E,Month!$A21))))</f>
        <v>13805</v>
      </c>
      <c r="CA21" s="105">
        <f>IF($B21="","",IF($C21="Region",SUMIFS(Raw!$H:$H,Raw!$A:$A,$B$5,Raw!$G:$G,Month!CA$7,Raw!$I:$I,Month!$A21),IF($C21="Provider",SUMIFS(Raw!$H:$H,Raw!$A:$A,$B$5,Raw!$G:$G,Month!CA$7,Raw!$C:$C,Month!$A21),SUMIFS(Raw!$H:$H,Raw!$A:$A,$B$5,Raw!$G:$G,Month!CA$7,Raw!$E:$E,Month!$A21))))</f>
        <v>9031</v>
      </c>
      <c r="CB21" s="105">
        <f>IF($B21="","",IF($C21="Region",SUMIFS(Raw!$H:$H,Raw!$A:$A,$B$5,Raw!$G:$G,Month!CB$7,Raw!$I:$I,Month!$A21),IF($C21="Provider",SUMIFS(Raw!$H:$H,Raw!$A:$A,$B$5,Raw!$G:$G,Month!CB$7,Raw!$C:$C,Month!$A21),SUMIFS(Raw!$H:$H,Raw!$A:$A,$B$5,Raw!$G:$G,Month!CB$7,Raw!$E:$E,Month!$A21))))</f>
        <v>915</v>
      </c>
      <c r="CC21" s="105">
        <f>IF($B21="","",IF($C21="Region",SUMIFS(Raw!$H:$H,Raw!$A:$A,$B$5,Raw!$G:$G,Month!CC$7,Raw!$I:$I,Month!$A21),IF($C21="Provider",SUMIFS(Raw!$H:$H,Raw!$A:$A,$B$5,Raw!$G:$G,Month!CC$7,Raw!$C:$C,Month!$A21),SUMIFS(Raw!$H:$H,Raw!$A:$A,$B$5,Raw!$G:$G,Month!CC$7,Raw!$E:$E,Month!$A21))))</f>
        <v>541</v>
      </c>
      <c r="CD21" s="105">
        <f>IF($B21="","",IF($C21="Region",SUMIFS(Raw!$H:$H,Raw!$A:$A,$B$5,Raw!$G:$G,Month!CD$7,Raw!$I:$I,Month!$A21),IF($C21="Provider",SUMIFS(Raw!$H:$H,Raw!$A:$A,$B$5,Raw!$G:$G,Month!CD$7,Raw!$C:$C,Month!$A21),SUMIFS(Raw!$H:$H,Raw!$A:$A,$B$5,Raw!$G:$G,Month!CD$7,Raw!$E:$E,Month!$A21))))</f>
        <v>0</v>
      </c>
      <c r="CE21" s="105">
        <f>IF($B21="","",IF($C21="Region",SUMIFS(Raw!$H:$H,Raw!$A:$A,$B$5,Raw!$G:$G,Month!CE$7,Raw!$I:$I,Month!$A21),IF($C21="Provider",SUMIFS(Raw!$H:$H,Raw!$A:$A,$B$5,Raw!$G:$G,Month!CE$7,Raw!$C:$C,Month!$A21),SUMIFS(Raw!$H:$H,Raw!$A:$A,$B$5,Raw!$G:$G,Month!CE$7,Raw!$E:$E,Month!$A21))))</f>
        <v>0</v>
      </c>
      <c r="CF21" s="105">
        <f>IF($B21="","",IF($C21="Region",SUMIFS(Raw!$H:$H,Raw!$A:$A,$B$5,Raw!$G:$G,Month!CF$7,Raw!$I:$I,Month!$A21),IF($C21="Provider",SUMIFS(Raw!$H:$H,Raw!$A:$A,$B$5,Raw!$G:$G,Month!CF$7,Raw!$C:$C,Month!$A21),SUMIFS(Raw!$H:$H,Raw!$A:$A,$B$5,Raw!$G:$G,Month!CF$7,Raw!$E:$E,Month!$A21))))</f>
        <v>0</v>
      </c>
      <c r="CG21" s="105">
        <f>IF($B21="","",IF($C21="Region",SUMIFS(Raw!$H:$H,Raw!$A:$A,$B$5,Raw!$G:$G,Month!CG$7,Raw!$I:$I,Month!$A21),IF($C21="Provider",SUMIFS(Raw!$H:$H,Raw!$A:$A,$B$5,Raw!$G:$G,Month!CG$7,Raw!$C:$C,Month!$A21),SUMIFS(Raw!$H:$H,Raw!$A:$A,$B$5,Raw!$G:$G,Month!CG$7,Raw!$E:$E,Month!$A21))))</f>
        <v>0</v>
      </c>
      <c r="CH21" s="105">
        <f>IF($B21="","",IF($C21="Region",SUMIFS(Raw!$H:$H,Raw!$A:$A,$B$5,Raw!$G:$G,Month!CH$7,Raw!$I:$I,Month!$A21),IF($C21="Provider",SUMIFS(Raw!$H:$H,Raw!$A:$A,$B$5,Raw!$G:$G,Month!CH$7,Raw!$C:$C,Month!$A21),SUMIFS(Raw!$H:$H,Raw!$A:$A,$B$5,Raw!$G:$G,Month!CH$7,Raw!$E:$E,Month!$A21))))</f>
        <v>0</v>
      </c>
      <c r="CI21" s="105">
        <f>IF($B21="","",IF($C21="Region",SUMIFS(Raw!$H:$H,Raw!$A:$A,$B$5,Raw!$G:$G,Month!CI$7,Raw!$I:$I,Month!$A21),IF($C21="Provider",SUMIFS(Raw!$H:$H,Raw!$A:$A,$B$5,Raw!$G:$G,Month!CI$7,Raw!$C:$C,Month!$A21),SUMIFS(Raw!$H:$H,Raw!$A:$A,$B$5,Raw!$G:$G,Month!CI$7,Raw!$E:$E,Month!$A21))))</f>
        <v>0</v>
      </c>
      <c r="CJ21" s="105">
        <f>IF($B21="","",IF($C21="Region",SUMIFS(Raw!$H:$H,Raw!$A:$A,$B$5,Raw!$G:$G,Month!CJ$7,Raw!$I:$I,Month!$A21),IF($C21="Provider",SUMIFS(Raw!$H:$H,Raw!$A:$A,$B$5,Raw!$G:$G,Month!CJ$7,Raw!$C:$C,Month!$A21),SUMIFS(Raw!$H:$H,Raw!$A:$A,$B$5,Raw!$G:$G,Month!CJ$7,Raw!$E:$E,Month!$A21))))</f>
        <v>0</v>
      </c>
      <c r="CK21" s="105">
        <f>IF($B21="","",IF($C21="Region",SUMIFS(Raw!$H:$H,Raw!$A:$A,$B$5,Raw!$G:$G,Month!CK$7,Raw!$I:$I,Month!$A21),IF($C21="Provider",SUMIFS(Raw!$H:$H,Raw!$A:$A,$B$5,Raw!$G:$G,Month!CK$7,Raw!$C:$C,Month!$A21),SUMIFS(Raw!$H:$H,Raw!$A:$A,$B$5,Raw!$G:$G,Month!CK$7,Raw!$E:$E,Month!$A21))))</f>
        <v>0</v>
      </c>
      <c r="CL21" s="105">
        <f>IF($B21="","",IF($C21="Region",SUMIFS(Raw!$H:$H,Raw!$A:$A,$B$5,Raw!$G:$G,Month!CL$7,Raw!$I:$I,Month!$A21),IF($C21="Provider",SUMIFS(Raw!$H:$H,Raw!$A:$A,$B$5,Raw!$G:$G,Month!CL$7,Raw!$C:$C,Month!$A21),SUMIFS(Raw!$H:$H,Raw!$A:$A,$B$5,Raw!$G:$G,Month!CL$7,Raw!$E:$E,Month!$A21))))</f>
        <v>0</v>
      </c>
      <c r="CM21" s="105">
        <f>IF($B21="","",IF($C21="Region",SUMIFS(Raw!$H:$H,Raw!$A:$A,$B$5,Raw!$G:$G,Month!CM$7,Raw!$I:$I,Month!$A21),IF($C21="Provider",SUMIFS(Raw!$H:$H,Raw!$A:$A,$B$5,Raw!$G:$G,Month!CM$7,Raw!$C:$C,Month!$A21),SUMIFS(Raw!$H:$H,Raw!$A:$A,$B$5,Raw!$G:$G,Month!CM$7,Raw!$E:$E,Month!$A21))))</f>
        <v>0</v>
      </c>
    </row>
    <row r="22" spans="1:91" ht="22.4" customHeight="1" x14ac:dyDescent="0.25">
      <c r="A22" s="18" t="str">
        <f>IF(Refs!A15="","",Refs!A15)</f>
        <v>111AJ3</v>
      </c>
      <c r="B22" s="3" t="str">
        <f>IF(Refs!B15="","",Refs!B15)</f>
        <v>North West including Blackpool (ML CSU)</v>
      </c>
      <c r="C22" s="9" t="str">
        <f>IF(Refs!D15="","",Refs!D15)</f>
        <v>Area</v>
      </c>
      <c r="D22" s="105">
        <f>IF($B22="","",IF($C22="Region",SUMIFS(Raw!$H:$H,Raw!$A:$A,$B$5,Raw!$G:$G,Month!D$7,Raw!$I:$I,Month!$A22),IF($C22="Provider",SUMIFS(Raw!$H:$H,Raw!$A:$A,$B$5,Raw!$G:$G,Month!D$7,Raw!$C:$C,Month!$A22),SUMIFS(Raw!$H:$H,Raw!$A:$A,$B$5,Raw!$G:$G,Month!D$7,Raw!$E:$E,Month!$A22))))</f>
        <v>178281</v>
      </c>
      <c r="E22" s="105">
        <f>IF($B22="","",IF($C22="Region",SUMIFS(Raw!$H:$H,Raw!$A:$A,$B$5,Raw!$G:$G,Month!E$7,Raw!$I:$I,Month!$A22),IF($C22="Provider",SUMIFS(Raw!$H:$H,Raw!$A:$A,$B$5,Raw!$G:$G,Month!E$7,Raw!$C:$C,Month!$A22),SUMIFS(Raw!$H:$H,Raw!$A:$A,$B$5,Raw!$G:$G,Month!E$7,Raw!$E:$E,Month!$A22))))</f>
        <v>178281</v>
      </c>
      <c r="F22" s="105">
        <f>IF($B22="","",IF($C22="Region",SUMIFS(Raw!$H:$H,Raw!$A:$A,$B$5,Raw!$G:$G,Month!F$7,Raw!$I:$I,Month!$A22),IF($C22="Provider",SUMIFS(Raw!$H:$H,Raw!$A:$A,$B$5,Raw!$G:$G,Month!F$7,Raw!$C:$C,Month!$A22),SUMIFS(Raw!$H:$H,Raw!$A:$A,$B$5,Raw!$G:$G,Month!F$7,Raw!$E:$E,Month!$A22))))</f>
        <v>170542</v>
      </c>
      <c r="G22" s="105">
        <f>IF($B22="","",IF($C22="Region",SUMIFS(Raw!$H:$H,Raw!$A:$A,$B$5,Raw!$G:$G,Month!G$7,Raw!$I:$I,Month!$A22),IF($C22="Provider",SUMIFS(Raw!$H:$H,Raw!$A:$A,$B$5,Raw!$G:$G,Month!G$7,Raw!$C:$C,Month!$A22),SUMIFS(Raw!$H:$H,Raw!$A:$A,$B$5,Raw!$G:$G,Month!G$7,Raw!$E:$E,Month!$A22))))</f>
        <v>124578</v>
      </c>
      <c r="H22" s="105">
        <f>IF($B22="","",IF($C22="Region",SUMIFS(Raw!$H:$H,Raw!$A:$A,$B$5,Raw!$G:$G,Month!H$7,Raw!$I:$I,Month!$A22),IF($C22="Provider",SUMIFS(Raw!$H:$H,Raw!$A:$A,$B$5,Raw!$G:$G,Month!H$7,Raw!$C:$C,Month!$A22),SUMIFS(Raw!$H:$H,Raw!$A:$A,$B$5,Raw!$G:$G,Month!H$7,Raw!$E:$E,Month!$A22))))</f>
        <v>7739</v>
      </c>
      <c r="I22" s="105">
        <f>IF($B22="","",IF($C22="Region",SUMIFS(Raw!$H:$H,Raw!$A:$A,$B$5,Raw!$G:$G,Month!I$7,Raw!$I:$I,Month!$A22),IF($C22="Provider",SUMIFS(Raw!$H:$H,Raw!$A:$A,$B$5,Raw!$G:$G,Month!I$7,Raw!$C:$C,Month!$A22),SUMIFS(Raw!$H:$H,Raw!$A:$A,$B$5,Raw!$G:$G,Month!I$7,Raw!$E:$E,Month!$A22))))</f>
        <v>11968873</v>
      </c>
      <c r="J22" s="105">
        <f>IF($B22="","",IF($C22="Region",SUMIFS(Raw!$H:$H,Raw!$A:$A,$B$5,Raw!$G:$G,Month!J$7,Raw!$I:$I,Month!$A22),IF($C22="Provider",SUMIFS(Raw!$H:$H,Raw!$A:$A,$B$5,Raw!$G:$G,Month!J$7,Raw!$C:$C,Month!$A22),SUMIFS(Raw!$H:$H,Raw!$A:$A,$B$5,Raw!$G:$G,Month!J$7,Raw!$E:$E,Month!$A22))))</f>
        <v>378</v>
      </c>
      <c r="K22" s="105">
        <f>IF($B22="","",IF($C22="Region",SUMIFS(Raw!$H:$H,Raw!$A:$A,$B$5,Raw!$G:$G,Month!K$7,Raw!$I:$I,Month!$A22),IF($C22="Provider",SUMIFS(Raw!$H:$H,Raw!$A:$A,$B$5,Raw!$G:$G,Month!K$7,Raw!$C:$C,Month!$A22),SUMIFS(Raw!$H:$H,Raw!$A:$A,$B$5,Raw!$G:$G,Month!K$7,Raw!$E:$E,Month!$A22))))</f>
        <v>798</v>
      </c>
      <c r="L22" s="105">
        <f>IF($B22="","",IF($C22="Region",SUMIFS(Raw!$H:$H,Raw!$A:$A,$B$5,Raw!$G:$G,Month!L$7,Raw!$I:$I,Month!$A22),IF($C22="Provider",SUMIFS(Raw!$H:$H,Raw!$A:$A,$B$5,Raw!$G:$G,Month!L$7,Raw!$C:$C,Month!$A22),SUMIFS(Raw!$H:$H,Raw!$A:$A,$B$5,Raw!$G:$G,Month!L$7,Raw!$E:$E,Month!$A22))))</f>
        <v>1278824</v>
      </c>
      <c r="M22" s="105">
        <f>IF($B22="","",IF($C22="Region",SUMIFS(Raw!$H:$H,Raw!$A:$A,$B$5,Raw!$G:$G,Month!M$7,Raw!$I:$I,Month!$A22),IF($C22="Provider",SUMIFS(Raw!$H:$H,Raw!$A:$A,$B$5,Raw!$G:$G,Month!M$7,Raw!$C:$C,Month!$A22),SUMIFS(Raw!$H:$H,Raw!$A:$A,$B$5,Raw!$G:$G,Month!M$7,Raw!$E:$E,Month!$A22))))</f>
        <v>17154</v>
      </c>
      <c r="N22" s="105">
        <f>IF($B22="","",IF($C22="Region",SUMIFS(Raw!$H:$H,Raw!$A:$A,$B$5,Raw!$G:$G,Month!N$7,Raw!$I:$I,Month!$A22),IF($C22="Provider",SUMIFS(Raw!$H:$H,Raw!$A:$A,$B$5,Raw!$G:$G,Month!N$7,Raw!$C:$C,Month!$A22),SUMIFS(Raw!$H:$H,Raw!$A:$A,$B$5,Raw!$G:$G,Month!N$7,Raw!$E:$E,Month!$A22))))</f>
        <v>50714688</v>
      </c>
      <c r="O22" s="105">
        <f>IF($B22="","",IF($C22="Region",SUMIFS(Raw!$H:$H,Raw!$A:$A,$B$5,Raw!$G:$G,Month!O$7,Raw!$I:$I,Month!$A22),IF($C22="Provider",SUMIFS(Raw!$H:$H,Raw!$A:$A,$B$5,Raw!$G:$G,Month!O$7,Raw!$C:$C,Month!$A22),SUMIFS(Raw!$H:$H,Raw!$A:$A,$B$5,Raw!$G:$G,Month!O$7,Raw!$E:$E,Month!$A22))))</f>
        <v>165825</v>
      </c>
      <c r="P22" s="105">
        <f>IF($B22="","",IF($C22="Region",SUMIFS(Raw!$H:$H,Raw!$A:$A,$B$5,Raw!$G:$G,Month!P$7,Raw!$I:$I,Month!$A22),IF($C22="Provider",SUMIFS(Raw!$H:$H,Raw!$A:$A,$B$5,Raw!$G:$G,Month!P$7,Raw!$C:$C,Month!$A22),SUMIFS(Raw!$H:$H,Raw!$A:$A,$B$5,Raw!$G:$G,Month!P$7,Raw!$E:$E,Month!$A22))))</f>
        <v>26475</v>
      </c>
      <c r="Q22" s="105">
        <f>IF($B22="","",IF($C22="Region",SUMIFS(Raw!$H:$H,Raw!$A:$A,$B$5,Raw!$G:$G,Month!Q$7,Raw!$I:$I,Month!$A22),IF($C22="Provider",SUMIFS(Raw!$H:$H,Raw!$A:$A,$B$5,Raw!$G:$G,Month!Q$7,Raw!$C:$C,Month!$A22),SUMIFS(Raw!$H:$H,Raw!$A:$A,$B$5,Raw!$G:$G,Month!Q$7,Raw!$E:$E,Month!$A22))))</f>
        <v>121995</v>
      </c>
      <c r="R22" s="105">
        <f>IF($B22="","",IF($C22="Region",SUMIFS(Raw!$H:$H,Raw!$A:$A,$B$5,Raw!$G:$G,Month!R$7,Raw!$I:$I,Month!$A22),IF($C22="Provider",SUMIFS(Raw!$H:$H,Raw!$A:$A,$B$5,Raw!$G:$G,Month!R$7,Raw!$C:$C,Month!$A22),SUMIFS(Raw!$H:$H,Raw!$A:$A,$B$5,Raw!$G:$G,Month!R$7,Raw!$E:$E,Month!$A22))))</f>
        <v>13105</v>
      </c>
      <c r="S22" s="105">
        <f>IF($B22="","",IF($C22="Region",SUMIFS(Raw!$H:$H,Raw!$A:$A,$B$5,Raw!$G:$G,Month!S$7,Raw!$I:$I,Month!$A22),IF($C22="Provider",SUMIFS(Raw!$H:$H,Raw!$A:$A,$B$5,Raw!$G:$G,Month!S$7,Raw!$C:$C,Month!$A22),SUMIFS(Raw!$H:$H,Raw!$A:$A,$B$5,Raw!$G:$G,Month!S$7,Raw!$E:$E,Month!$A22))))</f>
        <v>4250</v>
      </c>
      <c r="T22" s="105">
        <f>IF($B22="","",IF($C22="Region",SUMIFS(Raw!$H:$H,Raw!$A:$A,$B$5,Raw!$G:$G,Month!T$7,Raw!$I:$I,Month!$A22),IF($C22="Provider",SUMIFS(Raw!$H:$H,Raw!$A:$A,$B$5,Raw!$G:$G,Month!T$7,Raw!$C:$C,Month!$A22),SUMIFS(Raw!$H:$H,Raw!$A:$A,$B$5,Raw!$G:$G,Month!T$7,Raw!$E:$E,Month!$A22))))</f>
        <v>0</v>
      </c>
      <c r="U22" s="105">
        <f>IF($B22="","",IF($C22="Region",SUMIFS(Raw!$H:$H,Raw!$A:$A,$B$5,Raw!$G:$G,Month!U$7,Raw!$I:$I,Month!$A22),IF($C22="Provider",SUMIFS(Raw!$H:$H,Raw!$A:$A,$B$5,Raw!$G:$G,Month!U$7,Raw!$C:$C,Month!$A22),SUMIFS(Raw!$H:$H,Raw!$A:$A,$B$5,Raw!$G:$G,Month!U$7,Raw!$E:$E,Month!$A22))))</f>
        <v>67305</v>
      </c>
      <c r="V22" s="105">
        <f>IF($B22="","",IF($C22="Region",SUMIFS(Raw!$H:$H,Raw!$A:$A,$B$5,Raw!$G:$G,Month!V$7,Raw!$I:$I,Month!$A22),IF($C22="Provider",SUMIFS(Raw!$H:$H,Raw!$A:$A,$B$5,Raw!$G:$G,Month!V$7,Raw!$C:$C,Month!$A22),SUMIFS(Raw!$H:$H,Raw!$A:$A,$B$5,Raw!$G:$G,Month!V$7,Raw!$E:$E,Month!$A22))))</f>
        <v>282</v>
      </c>
      <c r="W22" s="105">
        <f>IF($B22="","",IF($C22="Region",SUMIFS(Raw!$H:$H,Raw!$A:$A,$B$5,Raw!$G:$G,Month!W$7,Raw!$I:$I,Month!$A22),IF($C22="Provider",SUMIFS(Raw!$H:$H,Raw!$A:$A,$B$5,Raw!$G:$G,Month!W$7,Raw!$C:$C,Month!$A22),SUMIFS(Raw!$H:$H,Raw!$A:$A,$B$5,Raw!$G:$G,Month!W$7,Raw!$E:$E,Month!$A22))))</f>
        <v>13581</v>
      </c>
      <c r="X22" s="105">
        <f>IF($B22="","",IF($C22="Region",SUMIFS(Raw!$H:$H,Raw!$A:$A,$B$5,Raw!$G:$G,Month!X$7,Raw!$I:$I,Month!$A22),IF($C22="Provider",SUMIFS(Raw!$H:$H,Raw!$A:$A,$B$5,Raw!$G:$G,Month!X$7,Raw!$C:$C,Month!$A22),SUMIFS(Raw!$H:$H,Raw!$A:$A,$B$5,Raw!$G:$G,Month!X$7,Raw!$E:$E,Month!$A22))))</f>
        <v>7981</v>
      </c>
      <c r="Y22" s="105">
        <f>IF($B22="","",IF($C22="Region",SUMIFS(Raw!$H:$H,Raw!$A:$A,$B$5,Raw!$G:$G,Month!Y$7,Raw!$I:$I,Month!$A22),IF($C22="Provider",SUMIFS(Raw!$H:$H,Raw!$A:$A,$B$5,Raw!$G:$G,Month!Y$7,Raw!$C:$C,Month!$A22),SUMIFS(Raw!$H:$H,Raw!$A:$A,$B$5,Raw!$G:$G,Month!Y$7,Raw!$E:$E,Month!$A22))))</f>
        <v>1968</v>
      </c>
      <c r="Z22" s="105">
        <f>IF($B22="","",IF($C22="Region",SUMIFS(Raw!$H:$H,Raw!$A:$A,$B$5,Raw!$G:$G,Month!Z$7,Raw!$I:$I,Month!$A22),IF($C22="Provider",SUMIFS(Raw!$H:$H,Raw!$A:$A,$B$5,Raw!$G:$G,Month!Z$7,Raw!$C:$C,Month!$A22),SUMIFS(Raw!$H:$H,Raw!$A:$A,$B$5,Raw!$G:$G,Month!Z$7,Raw!$E:$E,Month!$A22))))</f>
        <v>7569</v>
      </c>
      <c r="AA22" s="105">
        <f>IF($B22="","",IF($C22="Region",SUMIFS(Raw!$H:$H,Raw!$A:$A,$B$5,Raw!$G:$G,Month!AA$7,Raw!$I:$I,Month!$A22),IF($C22="Provider",SUMIFS(Raw!$H:$H,Raw!$A:$A,$B$5,Raw!$G:$G,Month!AA$7,Raw!$C:$C,Month!$A22),SUMIFS(Raw!$H:$H,Raw!$A:$A,$B$5,Raw!$G:$G,Month!AA$7,Raw!$E:$E,Month!$A22))))</f>
        <v>903</v>
      </c>
      <c r="AB22" s="105">
        <f>IF($B22="","",IF($C22="Region",SUMIFS(Raw!$H:$H,Raw!$A:$A,$B$5,Raw!$G:$G,Month!AB$7,Raw!$I:$I,Month!$A22),IF($C22="Provider",SUMIFS(Raw!$H:$H,Raw!$A:$A,$B$5,Raw!$G:$G,Month!AB$7,Raw!$C:$C,Month!$A22),SUMIFS(Raw!$H:$H,Raw!$A:$A,$B$5,Raw!$G:$G,Month!AB$7,Raw!$E:$E,Month!$A22))))</f>
        <v>413</v>
      </c>
      <c r="AC22" s="105">
        <f>IF($B22="","",IF($C22="Region",SUMIFS(Raw!$H:$H,Raw!$A:$A,$B$5,Raw!$G:$G,Month!AC$7,Raw!$I:$I,Month!$A22),IF($C22="Provider",SUMIFS(Raw!$H:$H,Raw!$A:$A,$B$5,Raw!$G:$G,Month!AC$7,Raw!$C:$C,Month!$A22),SUMIFS(Raw!$H:$H,Raw!$A:$A,$B$5,Raw!$G:$G,Month!AC$7,Raw!$E:$E,Month!$A22))))</f>
        <v>0</v>
      </c>
      <c r="AD22" s="105">
        <f>IF($B22="","",IF($C22="Region",SUMIFS(Raw!$H:$H,Raw!$A:$A,$B$5,Raw!$G:$G,Month!AD$7,Raw!$I:$I,Month!$A22),IF($C22="Provider",SUMIFS(Raw!$H:$H,Raw!$A:$A,$B$5,Raw!$G:$G,Month!AD$7,Raw!$C:$C,Month!$A22),SUMIFS(Raw!$H:$H,Raw!$A:$A,$B$5,Raw!$G:$G,Month!AD$7,Raw!$E:$E,Month!$A22))))</f>
        <v>0</v>
      </c>
      <c r="AE22" s="105">
        <f>IF($B22="","",IF($C22="Region",SUMIFS(Raw!$H:$H,Raw!$A:$A,$B$5,Raw!$G:$G,Month!AE$7,Raw!$I:$I,Month!$A22),IF($C22="Provider",SUMIFS(Raw!$H:$H,Raw!$A:$A,$B$5,Raw!$G:$G,Month!AE$7,Raw!$C:$C,Month!$A22),SUMIFS(Raw!$H:$H,Raw!$A:$A,$B$5,Raw!$G:$G,Month!AE$7,Raw!$E:$E,Month!$A22))))</f>
        <v>178582</v>
      </c>
      <c r="AF22" s="105">
        <f>IF($B22="","",IF($C22="Region",SUMIFS(Raw!$H:$H,Raw!$A:$A,$B$5,Raw!$G:$G,Month!AF$7,Raw!$I:$I,Month!$A22),IF($C22="Provider",SUMIFS(Raw!$H:$H,Raw!$A:$A,$B$5,Raw!$G:$G,Month!AF$7,Raw!$C:$C,Month!$A22),SUMIFS(Raw!$H:$H,Raw!$A:$A,$B$5,Raw!$G:$G,Month!AF$7,Raw!$E:$E,Month!$A22))))</f>
        <v>18900</v>
      </c>
      <c r="AG22" s="105">
        <f>IF($B22="","",IF($C22="Region",SUMIFS(Raw!$H:$H,Raw!$A:$A,$B$5,Raw!$G:$G,Month!AG$7,Raw!$I:$I,Month!$A22),IF($C22="Provider",SUMIFS(Raw!$H:$H,Raw!$A:$A,$B$5,Raw!$G:$G,Month!AG$7,Raw!$C:$C,Month!$A22),SUMIFS(Raw!$H:$H,Raw!$A:$A,$B$5,Raw!$G:$G,Month!AG$7,Raw!$E:$E,Month!$A22))))</f>
        <v>26022</v>
      </c>
      <c r="AH22" s="105">
        <f>IF($B22="","",IF($C22="Region",SUMIFS(Raw!$H:$H,Raw!$A:$A,$B$5,Raw!$G:$G,Month!AH$7,Raw!$I:$I,Month!$A22),IF($C22="Provider",SUMIFS(Raw!$H:$H,Raw!$A:$A,$B$5,Raw!$G:$G,Month!AH$7,Raw!$C:$C,Month!$A22),SUMIFS(Raw!$H:$H,Raw!$A:$A,$B$5,Raw!$G:$G,Month!AH$7,Raw!$E:$E,Month!$A22))))</f>
        <v>9462</v>
      </c>
      <c r="AI22" s="105">
        <f>IF($B22="","",IF($C22="Region",SUMIFS(Raw!$H:$H,Raw!$A:$A,$B$5,Raw!$G:$G,Month!AI$7,Raw!$I:$I,Month!$A22),IF($C22="Provider",SUMIFS(Raw!$H:$H,Raw!$A:$A,$B$5,Raw!$G:$G,Month!AI$7,Raw!$C:$C,Month!$A22),SUMIFS(Raw!$H:$H,Raw!$A:$A,$B$5,Raw!$G:$G,Month!AI$7,Raw!$E:$E,Month!$A22))))</f>
        <v>147</v>
      </c>
      <c r="AJ22" s="105">
        <f>IF($B22="","",IF($C22="Region",SUMIFS(Raw!$H:$H,Raw!$A:$A,$B$5,Raw!$G:$G,Month!AJ$7,Raw!$I:$I,Month!$A22),IF($C22="Provider",SUMIFS(Raw!$H:$H,Raw!$A:$A,$B$5,Raw!$G:$G,Month!AJ$7,Raw!$C:$C,Month!$A22),SUMIFS(Raw!$H:$H,Raw!$A:$A,$B$5,Raw!$G:$G,Month!AJ$7,Raw!$E:$E,Month!$A22))))</f>
        <v>2934</v>
      </c>
      <c r="AK22" s="105">
        <f>IF($B22="","",IF($C22="Region",SUMIFS(Raw!$H:$H,Raw!$A:$A,$B$5,Raw!$G:$G,Month!AK$7,Raw!$I:$I,Month!$A22),IF($C22="Provider",SUMIFS(Raw!$H:$H,Raw!$A:$A,$B$5,Raw!$G:$G,Month!AK$7,Raw!$C:$C,Month!$A22),SUMIFS(Raw!$H:$H,Raw!$A:$A,$B$5,Raw!$G:$G,Month!AK$7,Raw!$E:$E,Month!$A22))))</f>
        <v>688</v>
      </c>
      <c r="AL22" s="105">
        <f>IF($B22="","",IF($C22="Region",SUMIFS(Raw!$H:$H,Raw!$A:$A,$B$5,Raw!$G:$G,Month!AL$7,Raw!$I:$I,Month!$A22),IF($C22="Provider",SUMIFS(Raw!$H:$H,Raw!$A:$A,$B$5,Raw!$G:$G,Month!AL$7,Raw!$C:$C,Month!$A22),SUMIFS(Raw!$H:$H,Raw!$A:$A,$B$5,Raw!$G:$G,Month!AL$7,Raw!$E:$E,Month!$A22))))</f>
        <v>12321</v>
      </c>
      <c r="AM22" s="105">
        <f>IF($B22="","",IF($C22="Region",SUMIFS(Raw!$H:$H,Raw!$A:$A,$B$5,Raw!$G:$G,Month!AM$7,Raw!$I:$I,Month!$A22),IF($C22="Provider",SUMIFS(Raw!$H:$H,Raw!$A:$A,$B$5,Raw!$G:$G,Month!AM$7,Raw!$C:$C,Month!$A22),SUMIFS(Raw!$H:$H,Raw!$A:$A,$B$5,Raw!$G:$G,Month!AM$7,Raw!$E:$E,Month!$A22))))</f>
        <v>2065</v>
      </c>
      <c r="AN22" s="105">
        <f>IF($B22="","",IF($C22="Region",SUMIFS(Raw!$H:$H,Raw!$A:$A,$B$5,Raw!$G:$G,Month!AN$7,Raw!$I:$I,Month!$A22),IF($C22="Provider",SUMIFS(Raw!$H:$H,Raw!$A:$A,$B$5,Raw!$G:$G,Month!AN$7,Raw!$C:$C,Month!$A22),SUMIFS(Raw!$H:$H,Raw!$A:$A,$B$5,Raw!$G:$G,Month!AN$7,Raw!$E:$E,Month!$A22))))</f>
        <v>11403</v>
      </c>
      <c r="AO22" s="105">
        <f>IF($B22="","",IF($C22="Region",SUMIFS(Raw!$H:$H,Raw!$A:$A,$B$5,Raw!$G:$G,Month!AO$7,Raw!$I:$I,Month!$A22),IF($C22="Provider",SUMIFS(Raw!$H:$H,Raw!$A:$A,$B$5,Raw!$G:$G,Month!AO$7,Raw!$C:$C,Month!$A22),SUMIFS(Raw!$H:$H,Raw!$A:$A,$B$5,Raw!$G:$G,Month!AO$7,Raw!$E:$E,Month!$A22))))</f>
        <v>2304</v>
      </c>
      <c r="AP22" s="105">
        <f>IF($B22="","",IF($C22="Region",SUMIFS(Raw!$H:$H,Raw!$A:$A,$B$5,Raw!$G:$G,Month!AP$7,Raw!$I:$I,Month!$A22),IF($C22="Provider",SUMIFS(Raw!$H:$H,Raw!$A:$A,$B$5,Raw!$G:$G,Month!AP$7,Raw!$C:$C,Month!$A22),SUMIFS(Raw!$H:$H,Raw!$A:$A,$B$5,Raw!$G:$G,Month!AP$7,Raw!$E:$E,Month!$A22))))</f>
        <v>38312</v>
      </c>
      <c r="AQ22" s="105">
        <f>IF($B22="","",IF($C22="Region",SUMIFS(Raw!$H:$H,Raw!$A:$A,$B$5,Raw!$G:$G,Month!AQ$7,Raw!$I:$I,Month!$A22),IF($C22="Provider",SUMIFS(Raw!$H:$H,Raw!$A:$A,$B$5,Raw!$G:$G,Month!AQ$7,Raw!$C:$C,Month!$A22),SUMIFS(Raw!$H:$H,Raw!$A:$A,$B$5,Raw!$G:$G,Month!AQ$7,Raw!$E:$E,Month!$A22))))</f>
        <v>6137</v>
      </c>
      <c r="AR22" s="105">
        <f>IF($B22="","",IF($C22="Region",SUMIFS(Raw!$H:$H,Raw!$A:$A,$B$5,Raw!$G:$G,Month!AR$7,Raw!$I:$I,Month!$A22),IF($C22="Provider",SUMIFS(Raw!$H:$H,Raw!$A:$A,$B$5,Raw!$G:$G,Month!AR$7,Raw!$C:$C,Month!$A22),SUMIFS(Raw!$H:$H,Raw!$A:$A,$B$5,Raw!$G:$G,Month!AR$7,Raw!$E:$E,Month!$A22))))</f>
        <v>4572</v>
      </c>
      <c r="AS22" s="105">
        <f>IF($B22="","",IF($C22="Region",SUMIFS(Raw!$H:$H,Raw!$A:$A,$B$5,Raw!$G:$G,Month!AS$7,Raw!$I:$I,Month!$A22),IF($C22="Provider",SUMIFS(Raw!$H:$H,Raw!$A:$A,$B$5,Raw!$G:$G,Month!AS$7,Raw!$C:$C,Month!$A22),SUMIFS(Raw!$H:$H,Raw!$A:$A,$B$5,Raw!$G:$G,Month!AS$7,Raw!$E:$E,Month!$A22))))</f>
        <v>3294</v>
      </c>
      <c r="AT22" s="105">
        <f>IF($B22="","",IF($C22="Region",SUMIFS(Raw!$H:$H,Raw!$A:$A,$B$5,Raw!$G:$G,Month!AT$7,Raw!$I:$I,Month!$A22),IF($C22="Provider",SUMIFS(Raw!$H:$H,Raw!$A:$A,$B$5,Raw!$G:$G,Month!AT$7,Raw!$C:$C,Month!$A22),SUMIFS(Raw!$H:$H,Raw!$A:$A,$B$5,Raw!$G:$G,Month!AT$7,Raw!$E:$E,Month!$A22))))</f>
        <v>1079</v>
      </c>
      <c r="AU22" s="105">
        <f>IF($B22="","",IF($C22="Region",SUMIFS(Raw!$H:$H,Raw!$A:$A,$B$5,Raw!$G:$G,Month!AU$7,Raw!$I:$I,Month!$A22),IF($C22="Provider",SUMIFS(Raw!$H:$H,Raw!$A:$A,$B$5,Raw!$G:$G,Month!AU$7,Raw!$C:$C,Month!$A22),SUMIFS(Raw!$H:$H,Raw!$A:$A,$B$5,Raw!$G:$G,Month!AU$7,Raw!$E:$E,Month!$A22))))</f>
        <v>145</v>
      </c>
      <c r="AV22" s="105">
        <f>IF($B22="","",IF($C22="Region",SUMIFS(Raw!$H:$H,Raw!$A:$A,$B$5,Raw!$G:$G,Month!AV$7,Raw!$I:$I,Month!$A22),IF($C22="Provider",SUMIFS(Raw!$H:$H,Raw!$A:$A,$B$5,Raw!$G:$G,Month!AV$7,Raw!$C:$C,Month!$A22),SUMIFS(Raw!$H:$H,Raw!$A:$A,$B$5,Raw!$G:$G,Month!AV$7,Raw!$E:$E,Month!$A22))))</f>
        <v>254</v>
      </c>
      <c r="AW22" s="105">
        <f>IF($B22="","",IF($C22="Region",SUMIFS(Raw!$H:$H,Raw!$A:$A,$B$5,Raw!$G:$G,Month!AW$7,Raw!$I:$I,Month!$A22),IF($C22="Provider",SUMIFS(Raw!$H:$H,Raw!$A:$A,$B$5,Raw!$G:$G,Month!AW$7,Raw!$C:$C,Month!$A22),SUMIFS(Raw!$H:$H,Raw!$A:$A,$B$5,Raw!$G:$G,Month!AW$7,Raw!$E:$E,Month!$A22))))</f>
        <v>0</v>
      </c>
      <c r="AX22" s="105">
        <f>IF($B22="","",IF($C22="Region",SUMIFS(Raw!$H:$H,Raw!$A:$A,$B$5,Raw!$G:$G,Month!AX$7,Raw!$I:$I,Month!$A22),IF($C22="Provider",SUMIFS(Raw!$H:$H,Raw!$A:$A,$B$5,Raw!$G:$G,Month!AX$7,Raw!$C:$C,Month!$A22),SUMIFS(Raw!$H:$H,Raw!$A:$A,$B$5,Raw!$G:$G,Month!AX$7,Raw!$E:$E,Month!$A22))))</f>
        <v>20529</v>
      </c>
      <c r="AY22" s="105">
        <f>IF($B22="","",IF($C22="Region",SUMIFS(Raw!$H:$H,Raw!$A:$A,$B$5,Raw!$G:$G,Month!AY$7,Raw!$I:$I,Month!$A22),IF($C22="Provider",SUMIFS(Raw!$H:$H,Raw!$A:$A,$B$5,Raw!$G:$G,Month!AY$7,Raw!$C:$C,Month!$A22),SUMIFS(Raw!$H:$H,Raw!$A:$A,$B$5,Raw!$G:$G,Month!AY$7,Raw!$E:$E,Month!$A22))))</f>
        <v>6326</v>
      </c>
      <c r="AZ22" s="105">
        <f>IF($B22="","",IF($C22="Region",SUMIFS(Raw!$H:$H,Raw!$A:$A,$B$5,Raw!$G:$G,Month!AZ$7,Raw!$I:$I,Month!$A22),IF($C22="Provider",SUMIFS(Raw!$H:$H,Raw!$A:$A,$B$5,Raw!$G:$G,Month!AZ$7,Raw!$C:$C,Month!$A22),SUMIFS(Raw!$H:$H,Raw!$A:$A,$B$5,Raw!$G:$G,Month!AZ$7,Raw!$E:$E,Month!$A22))))</f>
        <v>56</v>
      </c>
      <c r="BA22" s="105">
        <f>IF($B22="","",IF($C22="Region",SUMIFS(Raw!$H:$H,Raw!$A:$A,$B$5,Raw!$G:$G,Month!BA$7,Raw!$I:$I,Month!$A22),IF($C22="Provider",SUMIFS(Raw!$H:$H,Raw!$A:$A,$B$5,Raw!$G:$G,Month!BA$7,Raw!$C:$C,Month!$A22),SUMIFS(Raw!$H:$H,Raw!$A:$A,$B$5,Raw!$G:$G,Month!BA$7,Raw!$E:$E,Month!$A22))))</f>
        <v>1613</v>
      </c>
      <c r="BB22" s="105">
        <f>IF($B22="","",IF($C22="Region",SUMIFS(Raw!$H:$H,Raw!$A:$A,$B$5,Raw!$G:$G,Month!BB$7,Raw!$I:$I,Month!$A22),IF($C22="Provider",SUMIFS(Raw!$H:$H,Raw!$A:$A,$B$5,Raw!$G:$G,Month!BB$7,Raw!$C:$C,Month!$A22),SUMIFS(Raw!$H:$H,Raw!$A:$A,$B$5,Raw!$G:$G,Month!BB$7,Raw!$E:$E,Month!$A22))))</f>
        <v>1306740</v>
      </c>
      <c r="BC22" s="105">
        <f>IF($B22="","",IF($C22="Region",SUMIFS(Raw!$H:$H,Raw!$A:$A,$B$5,Raw!$G:$G,Month!BC$7,Raw!$I:$I,Month!$A22),IF($C22="Provider",SUMIFS(Raw!$H:$H,Raw!$A:$A,$B$5,Raw!$G:$G,Month!BC$7,Raw!$C:$C,Month!$A22),SUMIFS(Raw!$H:$H,Raw!$A:$A,$B$5,Raw!$G:$G,Month!BC$7,Raw!$E:$E,Month!$A22))))</f>
        <v>12586</v>
      </c>
      <c r="BD22" s="105">
        <f>IF($B22="","",IF($C22="Region",SUMIFS(Raw!$H:$H,Raw!$A:$A,$B$5,Raw!$G:$G,Month!BD$7,Raw!$I:$I,Month!$A22),IF($C22="Provider",SUMIFS(Raw!$H:$H,Raw!$A:$A,$B$5,Raw!$G:$G,Month!BD$7,Raw!$C:$C,Month!$A22),SUMIFS(Raw!$H:$H,Raw!$A:$A,$B$5,Raw!$G:$G,Month!BD$7,Raw!$E:$E,Month!$A22))))</f>
        <v>75667</v>
      </c>
      <c r="BE22" s="105">
        <f>IF($B22="","",IF($C22="Region",SUMIFS(Raw!$H:$H,Raw!$A:$A,$B$5,Raw!$G:$G,Month!BE$7,Raw!$I:$I,Month!$A22),IF($C22="Provider",SUMIFS(Raw!$H:$H,Raw!$A:$A,$B$5,Raw!$G:$G,Month!BE$7,Raw!$C:$C,Month!$A22),SUMIFS(Raw!$H:$H,Raw!$A:$A,$B$5,Raw!$G:$G,Month!BE$7,Raw!$E:$E,Month!$A22))))</f>
        <v>6915</v>
      </c>
      <c r="BF22" s="105">
        <f>IF($B22="","",IF($C22="Region",SUMIFS(Raw!$H:$H,Raw!$A:$A,$B$5,Raw!$G:$G,Month!BF$7,Raw!$I:$I,Month!$A22),IF($C22="Provider",SUMIFS(Raw!$H:$H,Raw!$A:$A,$B$5,Raw!$G:$G,Month!BF$7,Raw!$C:$C,Month!$A22),SUMIFS(Raw!$H:$H,Raw!$A:$A,$B$5,Raw!$G:$G,Month!BF$7,Raw!$E:$E,Month!$A22))))</f>
        <v>111548</v>
      </c>
      <c r="BG22" s="105">
        <f>IF($B22="","",IF($C22="Region",SUMIFS(Raw!$H:$H,Raw!$A:$A,$B$5,Raw!$G:$G,Month!BG$7,Raw!$I:$I,Month!$A22),IF($C22="Provider",SUMIFS(Raw!$H:$H,Raw!$A:$A,$B$5,Raw!$G:$G,Month!BG$7,Raw!$C:$C,Month!$A22),SUMIFS(Raw!$H:$H,Raw!$A:$A,$B$5,Raw!$G:$G,Month!BG$7,Raw!$E:$E,Month!$A22))))</f>
        <v>24</v>
      </c>
      <c r="BH22" s="105">
        <f>IF($B22="","",IF($C22="Region",SUMIFS(Raw!$H:$H,Raw!$A:$A,$B$5,Raw!$G:$G,Month!BH$7,Raw!$I:$I,Month!$A22),IF($C22="Provider",SUMIFS(Raw!$H:$H,Raw!$A:$A,$B$5,Raw!$G:$G,Month!BH$7,Raw!$C:$C,Month!$A22),SUMIFS(Raw!$H:$H,Raw!$A:$A,$B$5,Raw!$G:$G,Month!BH$7,Raw!$E:$E,Month!$A22))))</f>
        <v>84664</v>
      </c>
      <c r="BI22" s="105">
        <f>IF($B22="","",IF($C22="Region",SUMIFS(Raw!$H:$H,Raw!$A:$A,$B$5,Raw!$G:$G,Month!BI$7,Raw!$I:$I,Month!$A22),IF($C22="Provider",SUMIFS(Raw!$H:$H,Raw!$A:$A,$B$5,Raw!$G:$G,Month!BI$7,Raw!$C:$C,Month!$A22),SUMIFS(Raw!$H:$H,Raw!$A:$A,$B$5,Raw!$G:$G,Month!BI$7,Raw!$E:$E,Month!$A22))))</f>
        <v>28090</v>
      </c>
      <c r="BJ22" s="105">
        <f>IF($B22="","",IF($C22="Region",SUMIFS(Raw!$H:$H,Raw!$A:$A,$B$5,Raw!$G:$G,Month!BJ$7,Raw!$I:$I,Month!$A22),IF($C22="Provider",SUMIFS(Raw!$H:$H,Raw!$A:$A,$B$5,Raw!$G:$G,Month!BJ$7,Raw!$C:$C,Month!$A22),SUMIFS(Raw!$H:$H,Raw!$A:$A,$B$5,Raw!$G:$G,Month!BJ$7,Raw!$E:$E,Month!$A22))))</f>
        <v>13101</v>
      </c>
      <c r="BK22" s="105">
        <f>IF($B22="","",IF($C22="Region",SUMIFS(Raw!$H:$H,Raw!$A:$A,$B$5,Raw!$G:$G,Month!BK$7,Raw!$I:$I,Month!$A22),IF($C22="Provider",SUMIFS(Raw!$H:$H,Raw!$A:$A,$B$5,Raw!$G:$G,Month!BK$7,Raw!$C:$C,Month!$A22),SUMIFS(Raw!$H:$H,Raw!$A:$A,$B$5,Raw!$G:$G,Month!BK$7,Raw!$E:$E,Month!$A22))))</f>
        <v>9244</v>
      </c>
      <c r="BL22" s="105">
        <f>IF($B22="","",IF($C22="Region",SUMIFS(Raw!$H:$H,Raw!$A:$A,$B$5,Raw!$G:$G,Month!BL$7,Raw!$I:$I,Month!$A22),IF($C22="Provider",SUMIFS(Raw!$H:$H,Raw!$A:$A,$B$5,Raw!$G:$G,Month!BL$7,Raw!$C:$C,Month!$A22),SUMIFS(Raw!$H:$H,Raw!$A:$A,$B$5,Raw!$G:$G,Month!BL$7,Raw!$E:$E,Month!$A22))))</f>
        <v>21125</v>
      </c>
      <c r="BM22" s="105">
        <f>IF($B22="","",IF($C22="Region",SUMIFS(Raw!$H:$H,Raw!$A:$A,$B$5,Raw!$G:$G,Month!BM$7,Raw!$I:$I,Month!$A22),IF($C22="Provider",SUMIFS(Raw!$H:$H,Raw!$A:$A,$B$5,Raw!$G:$G,Month!BM$7,Raw!$C:$C,Month!$A22),SUMIFS(Raw!$H:$H,Raw!$A:$A,$B$5,Raw!$G:$G,Month!BM$7,Raw!$E:$E,Month!$A22))))</f>
        <v>6318</v>
      </c>
      <c r="BN22" s="105">
        <f>IF($B22="","",IF($C22="Region",SUMIFS(Raw!$H:$H,Raw!$A:$A,$B$5,Raw!$G:$G,Month!BN$7,Raw!$I:$I,Month!$A22),IF($C22="Provider",SUMIFS(Raw!$H:$H,Raw!$A:$A,$B$5,Raw!$G:$G,Month!BN$7,Raw!$C:$C,Month!$A22),SUMIFS(Raw!$H:$H,Raw!$A:$A,$B$5,Raw!$G:$G,Month!BN$7,Raw!$E:$E,Month!$A22))))</f>
        <v>5750</v>
      </c>
      <c r="BO22" s="105">
        <f>IF($B22="","",IF($C22="Region",SUMIFS(Raw!$H:$H,Raw!$A:$A,$B$5,Raw!$G:$G,Month!BO$7,Raw!$I:$I,Month!$A22),IF($C22="Provider",SUMIFS(Raw!$H:$H,Raw!$A:$A,$B$5,Raw!$G:$G,Month!BO$7,Raw!$C:$C,Month!$A22),SUMIFS(Raw!$H:$H,Raw!$A:$A,$B$5,Raw!$G:$G,Month!BO$7,Raw!$E:$E,Month!$A22))))</f>
        <v>2575</v>
      </c>
      <c r="BP22" s="105">
        <f>IF($B22="","",IF($C22="Region",SUMIFS(Raw!$H:$H,Raw!$A:$A,$B$5,Raw!$G:$G,Month!BP$7,Raw!$I:$I,Month!$A22),IF($C22="Provider",SUMIFS(Raw!$H:$H,Raw!$A:$A,$B$5,Raw!$G:$G,Month!BP$7,Raw!$C:$C,Month!$A22),SUMIFS(Raw!$H:$H,Raw!$A:$A,$B$5,Raw!$G:$G,Month!BP$7,Raw!$E:$E,Month!$A22))))</f>
        <v>9441</v>
      </c>
      <c r="BQ22" s="105">
        <f>IF($B22="","",IF($C22="Region",SUMIFS(Raw!$H:$H,Raw!$A:$A,$B$5,Raw!$G:$G,Month!BQ$7,Raw!$I:$I,Month!$A22),IF($C22="Provider",SUMIFS(Raw!$H:$H,Raw!$A:$A,$B$5,Raw!$G:$G,Month!BQ$7,Raw!$C:$C,Month!$A22),SUMIFS(Raw!$H:$H,Raw!$A:$A,$B$5,Raw!$G:$G,Month!BQ$7,Raw!$E:$E,Month!$A22))))</f>
        <v>6287</v>
      </c>
      <c r="BR22" s="105">
        <f>IF($B22="","",IF($C22="Region",SUMIFS(Raw!$H:$H,Raw!$A:$A,$B$5,Raw!$G:$G,Month!BR$7,Raw!$I:$I,Month!$A22),IF($C22="Provider",SUMIFS(Raw!$H:$H,Raw!$A:$A,$B$5,Raw!$G:$G,Month!BR$7,Raw!$C:$C,Month!$A22),SUMIFS(Raw!$H:$H,Raw!$A:$A,$B$5,Raw!$G:$G,Month!BR$7,Raw!$E:$E,Month!$A22))))</f>
        <v>130</v>
      </c>
      <c r="BS22" s="105">
        <f>IF($B22="","",IF($C22="Region",SUMIFS(Raw!$H:$H,Raw!$A:$A,$B$5,Raw!$G:$G,Month!BS$7,Raw!$I:$I,Month!$A22),IF($C22="Provider",SUMIFS(Raw!$H:$H,Raw!$A:$A,$B$5,Raw!$G:$G,Month!BS$7,Raw!$C:$C,Month!$A22),SUMIFS(Raw!$H:$H,Raw!$A:$A,$B$5,Raw!$G:$G,Month!BS$7,Raw!$E:$E,Month!$A22))))</f>
        <v>58</v>
      </c>
      <c r="BT22" s="105">
        <f>IF($B22="","",IF($C22="Region",SUMIFS(Raw!$H:$H,Raw!$A:$A,$B$5,Raw!$G:$G,Month!BT$7,Raw!$I:$I,Month!$A22),IF($C22="Provider",SUMIFS(Raw!$H:$H,Raw!$A:$A,$B$5,Raw!$G:$G,Month!BT$7,Raw!$C:$C,Month!$A22),SUMIFS(Raw!$H:$H,Raw!$A:$A,$B$5,Raw!$G:$G,Month!BT$7,Raw!$E:$E,Month!$A22))))</f>
        <v>5234</v>
      </c>
      <c r="BU22" s="105">
        <f>IF($B22="","",IF($C22="Region",SUMIFS(Raw!$H:$H,Raw!$A:$A,$B$5,Raw!$G:$G,Month!BU$7,Raw!$I:$I,Month!$A22),IF($C22="Provider",SUMIFS(Raw!$H:$H,Raw!$A:$A,$B$5,Raw!$G:$G,Month!BU$7,Raw!$C:$C,Month!$A22),SUMIFS(Raw!$H:$H,Raw!$A:$A,$B$5,Raw!$G:$G,Month!BU$7,Raw!$E:$E,Month!$A22))))</f>
        <v>0</v>
      </c>
      <c r="BV22" s="105">
        <f>IF($B22="","",IF($C22="Region",SUMIFS(Raw!$H:$H,Raw!$A:$A,$B$5,Raw!$G:$G,Month!BV$7,Raw!$I:$I,Month!$A22),IF($C22="Provider",SUMIFS(Raw!$H:$H,Raw!$A:$A,$B$5,Raw!$G:$G,Month!BV$7,Raw!$C:$C,Month!$A22),SUMIFS(Raw!$H:$H,Raw!$A:$A,$B$5,Raw!$G:$G,Month!BV$7,Raw!$E:$E,Month!$A22))))</f>
        <v>3001</v>
      </c>
      <c r="BW22" s="105">
        <f>IF($B22="","",IF($C22="Region",SUMIFS(Raw!$H:$H,Raw!$A:$A,$B$5,Raw!$G:$G,Month!BW$7,Raw!$I:$I,Month!$A22),IF($C22="Provider",SUMIFS(Raw!$H:$H,Raw!$A:$A,$B$5,Raw!$G:$G,Month!BW$7,Raw!$C:$C,Month!$A22),SUMIFS(Raw!$H:$H,Raw!$A:$A,$B$5,Raw!$G:$G,Month!BW$7,Raw!$E:$E,Month!$A22))))</f>
        <v>502</v>
      </c>
      <c r="BX22" s="105">
        <f>IF($B22="","",IF($C22="Region",SUMIFS(Raw!$H:$H,Raw!$A:$A,$B$5,Raw!$G:$G,Month!BX$7,Raw!$I:$I,Month!$A22),IF($C22="Provider",SUMIFS(Raw!$H:$H,Raw!$A:$A,$B$5,Raw!$G:$G,Month!BX$7,Raw!$C:$C,Month!$A22),SUMIFS(Raw!$H:$H,Raw!$A:$A,$B$5,Raw!$G:$G,Month!BX$7,Raw!$E:$E,Month!$A22))))</f>
        <v>1545</v>
      </c>
      <c r="BY22" s="105">
        <f>IF($B22="","",IF($C22="Region",SUMIFS(Raw!$H:$H,Raw!$A:$A,$B$5,Raw!$G:$G,Month!BY$7,Raw!$I:$I,Month!$A22),IF($C22="Provider",SUMIFS(Raw!$H:$H,Raw!$A:$A,$B$5,Raw!$G:$G,Month!BY$7,Raw!$C:$C,Month!$A22),SUMIFS(Raw!$H:$H,Raw!$A:$A,$B$5,Raw!$G:$G,Month!BY$7,Raw!$E:$E,Month!$A22))))</f>
        <v>1026</v>
      </c>
      <c r="BZ22" s="105">
        <f>IF($B22="","",IF($C22="Region",SUMIFS(Raw!$H:$H,Raw!$A:$A,$B$5,Raw!$G:$G,Month!BZ$7,Raw!$I:$I,Month!$A22),IF($C22="Provider",SUMIFS(Raw!$H:$H,Raw!$A:$A,$B$5,Raw!$G:$G,Month!BZ$7,Raw!$C:$C,Month!$A22),SUMIFS(Raw!$H:$H,Raw!$A:$A,$B$5,Raw!$G:$G,Month!BZ$7,Raw!$E:$E,Month!$A22))))</f>
        <v>9286</v>
      </c>
      <c r="CA22" s="105">
        <f>IF($B22="","",IF($C22="Region",SUMIFS(Raw!$H:$H,Raw!$A:$A,$B$5,Raw!$G:$G,Month!CA$7,Raw!$I:$I,Month!$A22),IF($C22="Provider",SUMIFS(Raw!$H:$H,Raw!$A:$A,$B$5,Raw!$G:$G,Month!CA$7,Raw!$C:$C,Month!$A22),SUMIFS(Raw!$H:$H,Raw!$A:$A,$B$5,Raw!$G:$G,Month!CA$7,Raw!$E:$E,Month!$A22))))</f>
        <v>3929</v>
      </c>
      <c r="CB22" s="105">
        <f>IF($B22="","",IF($C22="Region",SUMIFS(Raw!$H:$H,Raw!$A:$A,$B$5,Raw!$G:$G,Month!CB$7,Raw!$I:$I,Month!$A22),IF($C22="Provider",SUMIFS(Raw!$H:$H,Raw!$A:$A,$B$5,Raw!$G:$G,Month!CB$7,Raw!$C:$C,Month!$A22),SUMIFS(Raw!$H:$H,Raw!$A:$A,$B$5,Raw!$G:$G,Month!CB$7,Raw!$E:$E,Month!$A22))))</f>
        <v>6883</v>
      </c>
      <c r="CC22" s="105">
        <f>IF($B22="","",IF($C22="Region",SUMIFS(Raw!$H:$H,Raw!$A:$A,$B$5,Raw!$G:$G,Month!CC$7,Raw!$I:$I,Month!$A22),IF($C22="Provider",SUMIFS(Raw!$H:$H,Raw!$A:$A,$B$5,Raw!$G:$G,Month!CC$7,Raw!$C:$C,Month!$A22),SUMIFS(Raw!$H:$H,Raw!$A:$A,$B$5,Raw!$G:$G,Month!CC$7,Raw!$E:$E,Month!$A22))))</f>
        <v>6461</v>
      </c>
      <c r="CD22" s="105">
        <f>IF($B22="","",IF($C22="Region",SUMIFS(Raw!$H:$H,Raw!$A:$A,$B$5,Raw!$G:$G,Month!CD$7,Raw!$I:$I,Month!$A22),IF($C22="Provider",SUMIFS(Raw!$H:$H,Raw!$A:$A,$B$5,Raw!$G:$G,Month!CD$7,Raw!$C:$C,Month!$A22),SUMIFS(Raw!$H:$H,Raw!$A:$A,$B$5,Raw!$G:$G,Month!CD$7,Raw!$E:$E,Month!$A22))))</f>
        <v>4654</v>
      </c>
      <c r="CE22" s="105">
        <f>IF($B22="","",IF($C22="Region",SUMIFS(Raw!$H:$H,Raw!$A:$A,$B$5,Raw!$G:$G,Month!CE$7,Raw!$I:$I,Month!$A22),IF($C22="Provider",SUMIFS(Raw!$H:$H,Raw!$A:$A,$B$5,Raw!$G:$G,Month!CE$7,Raw!$C:$C,Month!$A22),SUMIFS(Raw!$H:$H,Raw!$A:$A,$B$5,Raw!$G:$G,Month!CE$7,Raw!$E:$E,Month!$A22))))</f>
        <v>3906</v>
      </c>
      <c r="CF22" s="105">
        <f>IF($B22="","",IF($C22="Region",SUMIFS(Raw!$H:$H,Raw!$A:$A,$B$5,Raw!$G:$G,Month!CF$7,Raw!$I:$I,Month!$A22),IF($C22="Provider",SUMIFS(Raw!$H:$H,Raw!$A:$A,$B$5,Raw!$G:$G,Month!CF$7,Raw!$C:$C,Month!$A22),SUMIFS(Raw!$H:$H,Raw!$A:$A,$B$5,Raw!$G:$G,Month!CF$7,Raw!$E:$E,Month!$A22))))</f>
        <v>912</v>
      </c>
      <c r="CG22" s="105">
        <f>IF($B22="","",IF($C22="Region",SUMIFS(Raw!$H:$H,Raw!$A:$A,$B$5,Raw!$G:$G,Month!CG$7,Raw!$I:$I,Month!$A22),IF($C22="Provider",SUMIFS(Raw!$H:$H,Raw!$A:$A,$B$5,Raw!$G:$G,Month!CG$7,Raw!$C:$C,Month!$A22),SUMIFS(Raw!$H:$H,Raw!$A:$A,$B$5,Raw!$G:$G,Month!CG$7,Raw!$E:$E,Month!$A22))))</f>
        <v>879</v>
      </c>
      <c r="CH22" s="105">
        <f>IF($B22="","",IF($C22="Region",SUMIFS(Raw!$H:$H,Raw!$A:$A,$B$5,Raw!$G:$G,Month!CH$7,Raw!$I:$I,Month!$A22),IF($C22="Provider",SUMIFS(Raw!$H:$H,Raw!$A:$A,$B$5,Raw!$G:$G,Month!CH$7,Raw!$C:$C,Month!$A22),SUMIFS(Raw!$H:$H,Raw!$A:$A,$B$5,Raw!$G:$G,Month!CH$7,Raw!$E:$E,Month!$A22))))</f>
        <v>0</v>
      </c>
      <c r="CI22" s="105">
        <f>IF($B22="","",IF($C22="Region",SUMIFS(Raw!$H:$H,Raw!$A:$A,$B$5,Raw!$G:$G,Month!CI$7,Raw!$I:$I,Month!$A22),IF($C22="Provider",SUMIFS(Raw!$H:$H,Raw!$A:$A,$B$5,Raw!$G:$G,Month!CI$7,Raw!$C:$C,Month!$A22),SUMIFS(Raw!$H:$H,Raw!$A:$A,$B$5,Raw!$G:$G,Month!CI$7,Raw!$E:$E,Month!$A22))))</f>
        <v>0</v>
      </c>
      <c r="CJ22" s="105">
        <f>IF($B22="","",IF($C22="Region",SUMIFS(Raw!$H:$H,Raw!$A:$A,$B$5,Raw!$G:$G,Month!CJ$7,Raw!$I:$I,Month!$A22),IF($C22="Provider",SUMIFS(Raw!$H:$H,Raw!$A:$A,$B$5,Raw!$G:$G,Month!CJ$7,Raw!$C:$C,Month!$A22),SUMIFS(Raw!$H:$H,Raw!$A:$A,$B$5,Raw!$G:$G,Month!CJ$7,Raw!$E:$E,Month!$A22))))</f>
        <v>471</v>
      </c>
      <c r="CK22" s="105">
        <f>IF($B22="","",IF($C22="Region",SUMIFS(Raw!$H:$H,Raw!$A:$A,$B$5,Raw!$G:$G,Month!CK$7,Raw!$I:$I,Month!$A22),IF($C22="Provider",SUMIFS(Raw!$H:$H,Raw!$A:$A,$B$5,Raw!$G:$G,Month!CK$7,Raw!$C:$C,Month!$A22),SUMIFS(Raw!$H:$H,Raw!$A:$A,$B$5,Raw!$G:$G,Month!CK$7,Raw!$E:$E,Month!$A22))))</f>
        <v>203</v>
      </c>
      <c r="CL22" s="105">
        <f>IF($B22="","",IF($C22="Region",SUMIFS(Raw!$H:$H,Raw!$A:$A,$B$5,Raw!$G:$G,Month!CL$7,Raw!$I:$I,Month!$A22),IF($C22="Provider",SUMIFS(Raw!$H:$H,Raw!$A:$A,$B$5,Raw!$G:$G,Month!CL$7,Raw!$C:$C,Month!$A22),SUMIFS(Raw!$H:$H,Raw!$A:$A,$B$5,Raw!$G:$G,Month!CL$7,Raw!$E:$E,Month!$A22))))</f>
        <v>771</v>
      </c>
      <c r="CM22" s="105">
        <f>IF($B22="","",IF($C22="Region",SUMIFS(Raw!$H:$H,Raw!$A:$A,$B$5,Raw!$G:$G,Month!CM$7,Raw!$I:$I,Month!$A22),IF($C22="Provider",SUMIFS(Raw!$H:$H,Raw!$A:$A,$B$5,Raw!$G:$G,Month!CM$7,Raw!$C:$C,Month!$A22),SUMIFS(Raw!$H:$H,Raw!$A:$A,$B$5,Raw!$G:$G,Month!CM$7,Raw!$E:$E,Month!$A22))))</f>
        <v>157</v>
      </c>
    </row>
    <row r="23" spans="1:91" ht="23.15" customHeight="1" x14ac:dyDescent="0.25">
      <c r="A23" s="18" t="str">
        <f>IF(Refs!A16="","",Refs!A16)</f>
        <v>111AL7</v>
      </c>
      <c r="B23" s="3" t="str">
        <f>IF(Refs!B16="","",Refs!B16)</f>
        <v>Midlands</v>
      </c>
      <c r="C23" s="9" t="str">
        <f>IF(Refs!D16="","",Refs!D16)</f>
        <v>Area</v>
      </c>
      <c r="D23" s="105">
        <f>IF($B23="","",IF($C23="Region",SUMIFS(Raw!$H:$H,Raw!$A:$A,$B$5,Raw!$G:$G,Month!D$7,Raw!$I:$I,Month!$A23),IF($C23="Provider",SUMIFS(Raw!$H:$H,Raw!$A:$A,$B$5,Raw!$G:$G,Month!D$7,Raw!$C:$C,Month!$A23),SUMIFS(Raw!$H:$H,Raw!$A:$A,$B$5,Raw!$G:$G,Month!D$7,Raw!$E:$E,Month!$A23))))</f>
        <v>319812</v>
      </c>
      <c r="E23" s="105">
        <f>IF($B23="","",IF($C23="Region",SUMIFS(Raw!$H:$H,Raw!$A:$A,$B$5,Raw!$G:$G,Month!E$7,Raw!$I:$I,Month!$A23),IF($C23="Provider",SUMIFS(Raw!$H:$H,Raw!$A:$A,$B$5,Raw!$G:$G,Month!E$7,Raw!$C:$C,Month!$A23),SUMIFS(Raw!$H:$H,Raw!$A:$A,$B$5,Raw!$G:$G,Month!E$7,Raw!$E:$E,Month!$A23))))</f>
        <v>319812</v>
      </c>
      <c r="F23" s="105">
        <f>IF($B23="","",IF($C23="Region",SUMIFS(Raw!$H:$H,Raw!$A:$A,$B$5,Raw!$G:$G,Month!F$7,Raw!$I:$I,Month!$A23),IF($C23="Provider",SUMIFS(Raw!$H:$H,Raw!$A:$A,$B$5,Raw!$G:$G,Month!F$7,Raw!$C:$C,Month!$A23),SUMIFS(Raw!$H:$H,Raw!$A:$A,$B$5,Raw!$G:$G,Month!F$7,Raw!$E:$E,Month!$A23))))</f>
        <v>316732</v>
      </c>
      <c r="G23" s="105">
        <f>IF($B23="","",IF($C23="Region",SUMIFS(Raw!$H:$H,Raw!$A:$A,$B$5,Raw!$G:$G,Month!G$7,Raw!$I:$I,Month!$A23),IF($C23="Provider",SUMIFS(Raw!$H:$H,Raw!$A:$A,$B$5,Raw!$G:$G,Month!G$7,Raw!$C:$C,Month!$A23),SUMIFS(Raw!$H:$H,Raw!$A:$A,$B$5,Raw!$G:$G,Month!G$7,Raw!$E:$E,Month!$A23))))</f>
        <v>298076</v>
      </c>
      <c r="H23" s="105">
        <f>IF($B23="","",IF($C23="Region",SUMIFS(Raw!$H:$H,Raw!$A:$A,$B$5,Raw!$G:$G,Month!H$7,Raw!$I:$I,Month!$A23),IF($C23="Provider",SUMIFS(Raw!$H:$H,Raw!$A:$A,$B$5,Raw!$G:$G,Month!H$7,Raw!$C:$C,Month!$A23),SUMIFS(Raw!$H:$H,Raw!$A:$A,$B$5,Raw!$G:$G,Month!H$7,Raw!$E:$E,Month!$A23))))</f>
        <v>3080</v>
      </c>
      <c r="I23" s="105">
        <f>IF($B23="","",IF($C23="Region",SUMIFS(Raw!$H:$H,Raw!$A:$A,$B$5,Raw!$G:$G,Month!I$7,Raw!$I:$I,Month!$A23),IF($C23="Provider",SUMIFS(Raw!$H:$H,Raw!$A:$A,$B$5,Raw!$G:$G,Month!I$7,Raw!$C:$C,Month!$A23),SUMIFS(Raw!$H:$H,Raw!$A:$A,$B$5,Raw!$G:$G,Month!I$7,Raw!$E:$E,Month!$A23))))</f>
        <v>5110662</v>
      </c>
      <c r="J23" s="105">
        <f>IF($B23="","",IF($C23="Region",SUMIFS(Raw!$H:$H,Raw!$A:$A,$B$5,Raw!$G:$G,Month!J$7,Raw!$I:$I,Month!$A23),IF($C23="Provider",SUMIFS(Raw!$H:$H,Raw!$A:$A,$B$5,Raw!$G:$G,Month!J$7,Raw!$C:$C,Month!$A23),SUMIFS(Raw!$H:$H,Raw!$A:$A,$B$5,Raw!$G:$G,Month!J$7,Raw!$E:$E,Month!$A23))))</f>
        <v>126</v>
      </c>
      <c r="K23" s="105">
        <f>IF($B23="","",IF($C23="Region",SUMIFS(Raw!$H:$H,Raw!$A:$A,$B$5,Raw!$G:$G,Month!K$7,Raw!$I:$I,Month!$A23),IF($C23="Provider",SUMIFS(Raw!$H:$H,Raw!$A:$A,$B$5,Raw!$G:$G,Month!K$7,Raw!$C:$C,Month!$A23),SUMIFS(Raw!$H:$H,Raw!$A:$A,$B$5,Raw!$G:$G,Month!K$7,Raw!$E:$E,Month!$A23))))</f>
        <v>254</v>
      </c>
      <c r="L23" s="105">
        <f>IF($B23="","",IF($C23="Region",SUMIFS(Raw!$H:$H,Raw!$A:$A,$B$5,Raw!$G:$G,Month!L$7,Raw!$I:$I,Month!$A23),IF($C23="Provider",SUMIFS(Raw!$H:$H,Raw!$A:$A,$B$5,Raw!$G:$G,Month!L$7,Raw!$C:$C,Month!$A23),SUMIFS(Raw!$H:$H,Raw!$A:$A,$B$5,Raw!$G:$G,Month!L$7,Raw!$E:$E,Month!$A23))))</f>
        <v>394977</v>
      </c>
      <c r="M23" s="105">
        <f>IF($B23="","",IF($C23="Region",SUMIFS(Raw!$H:$H,Raw!$A:$A,$B$5,Raw!$G:$G,Month!M$7,Raw!$I:$I,Month!$A23),IF($C23="Provider",SUMIFS(Raw!$H:$H,Raw!$A:$A,$B$5,Raw!$G:$G,Month!M$7,Raw!$C:$C,Month!$A23),SUMIFS(Raw!$H:$H,Raw!$A:$A,$B$5,Raw!$G:$G,Month!M$7,Raw!$E:$E,Month!$A23))))</f>
        <v>77575</v>
      </c>
      <c r="N23" s="105">
        <f>IF($B23="","",IF($C23="Region",SUMIFS(Raw!$H:$H,Raw!$A:$A,$B$5,Raw!$G:$G,Month!N$7,Raw!$I:$I,Month!$A23),IF($C23="Provider",SUMIFS(Raw!$H:$H,Raw!$A:$A,$B$5,Raw!$G:$G,Month!N$7,Raw!$C:$C,Month!$A23),SUMIFS(Raw!$H:$H,Raw!$A:$A,$B$5,Raw!$G:$G,Month!N$7,Raw!$E:$E,Month!$A23))))</f>
        <v>212562188</v>
      </c>
      <c r="O23" s="105">
        <f>IF($B23="","",IF($C23="Region",SUMIFS(Raw!$H:$H,Raw!$A:$A,$B$5,Raw!$G:$G,Month!O$7,Raw!$I:$I,Month!$A23),IF($C23="Provider",SUMIFS(Raw!$H:$H,Raw!$A:$A,$B$5,Raw!$G:$G,Month!O$7,Raw!$C:$C,Month!$A23),SUMIFS(Raw!$H:$H,Raw!$A:$A,$B$5,Raw!$G:$G,Month!O$7,Raw!$E:$E,Month!$A23))))</f>
        <v>297451</v>
      </c>
      <c r="P23" s="105">
        <f>IF($B23="","",IF($C23="Region",SUMIFS(Raw!$H:$H,Raw!$A:$A,$B$5,Raw!$G:$G,Month!P$7,Raw!$I:$I,Month!$A23),IF($C23="Provider",SUMIFS(Raw!$H:$H,Raw!$A:$A,$B$5,Raw!$G:$G,Month!P$7,Raw!$C:$C,Month!$A23),SUMIFS(Raw!$H:$H,Raw!$A:$A,$B$5,Raw!$G:$G,Month!P$7,Raw!$E:$E,Month!$A23))))</f>
        <v>2341</v>
      </c>
      <c r="Q23" s="105">
        <f>IF($B23="","",IF($C23="Region",SUMIFS(Raw!$H:$H,Raw!$A:$A,$B$5,Raw!$G:$G,Month!Q$7,Raw!$I:$I,Month!$A23),IF($C23="Provider",SUMIFS(Raw!$H:$H,Raw!$A:$A,$B$5,Raw!$G:$G,Month!Q$7,Raw!$C:$C,Month!$A23),SUMIFS(Raw!$H:$H,Raw!$A:$A,$B$5,Raw!$G:$G,Month!Q$7,Raw!$E:$E,Month!$A23))))</f>
        <v>200830</v>
      </c>
      <c r="R23" s="105">
        <f>IF($B23="","",IF($C23="Region",SUMIFS(Raw!$H:$H,Raw!$A:$A,$B$5,Raw!$G:$G,Month!R$7,Raw!$I:$I,Month!$A23),IF($C23="Provider",SUMIFS(Raw!$H:$H,Raw!$A:$A,$B$5,Raw!$G:$G,Month!R$7,Raw!$C:$C,Month!$A23),SUMIFS(Raw!$H:$H,Raw!$A:$A,$B$5,Raw!$G:$G,Month!R$7,Raw!$E:$E,Month!$A23))))</f>
        <v>79177</v>
      </c>
      <c r="S23" s="105">
        <f>IF($B23="","",IF($C23="Region",SUMIFS(Raw!$H:$H,Raw!$A:$A,$B$5,Raw!$G:$G,Month!S$7,Raw!$I:$I,Month!$A23),IF($C23="Provider",SUMIFS(Raw!$H:$H,Raw!$A:$A,$B$5,Raw!$G:$G,Month!S$7,Raw!$C:$C,Month!$A23),SUMIFS(Raw!$H:$H,Raw!$A:$A,$B$5,Raw!$G:$G,Month!S$7,Raw!$E:$E,Month!$A23))))</f>
        <v>14609</v>
      </c>
      <c r="T23" s="105">
        <f>IF($B23="","",IF($C23="Region",SUMIFS(Raw!$H:$H,Raw!$A:$A,$B$5,Raw!$G:$G,Month!T$7,Raw!$I:$I,Month!$A23),IF($C23="Provider",SUMIFS(Raw!$H:$H,Raw!$A:$A,$B$5,Raw!$G:$G,Month!T$7,Raw!$C:$C,Month!$A23),SUMIFS(Raw!$H:$H,Raw!$A:$A,$B$5,Raw!$G:$G,Month!T$7,Raw!$E:$E,Month!$A23))))</f>
        <v>494</v>
      </c>
      <c r="U23" s="105">
        <f>IF($B23="","",IF($C23="Region",SUMIFS(Raw!$H:$H,Raw!$A:$A,$B$5,Raw!$G:$G,Month!U$7,Raw!$I:$I,Month!$A23),IF($C23="Provider",SUMIFS(Raw!$H:$H,Raw!$A:$A,$B$5,Raw!$G:$G,Month!U$7,Raw!$C:$C,Month!$A23),SUMIFS(Raw!$H:$H,Raw!$A:$A,$B$5,Raw!$G:$G,Month!U$7,Raw!$E:$E,Month!$A23))))</f>
        <v>94280</v>
      </c>
      <c r="V23" s="105">
        <f>IF($B23="","",IF($C23="Region",SUMIFS(Raw!$H:$H,Raw!$A:$A,$B$5,Raw!$G:$G,Month!V$7,Raw!$I:$I,Month!$A23),IF($C23="Provider",SUMIFS(Raw!$H:$H,Raw!$A:$A,$B$5,Raw!$G:$G,Month!V$7,Raw!$C:$C,Month!$A23),SUMIFS(Raw!$H:$H,Raw!$A:$A,$B$5,Raw!$G:$G,Month!V$7,Raw!$E:$E,Month!$A23))))</f>
        <v>6268</v>
      </c>
      <c r="W23" s="105">
        <f>IF($B23="","",IF($C23="Region",SUMIFS(Raw!$H:$H,Raw!$A:$A,$B$5,Raw!$G:$G,Month!W$7,Raw!$I:$I,Month!$A23),IF($C23="Provider",SUMIFS(Raw!$H:$H,Raw!$A:$A,$B$5,Raw!$G:$G,Month!W$7,Raw!$C:$C,Month!$A23),SUMIFS(Raw!$H:$H,Raw!$A:$A,$B$5,Raw!$G:$G,Month!W$7,Raw!$E:$E,Month!$A23))))</f>
        <v>67114</v>
      </c>
      <c r="X23" s="105">
        <f>IF($B23="","",IF($C23="Region",SUMIFS(Raw!$H:$H,Raw!$A:$A,$B$5,Raw!$G:$G,Month!X$7,Raw!$I:$I,Month!$A23),IF($C23="Provider",SUMIFS(Raw!$H:$H,Raw!$A:$A,$B$5,Raw!$G:$G,Month!X$7,Raw!$C:$C,Month!$A23),SUMIFS(Raw!$H:$H,Raw!$A:$A,$B$5,Raw!$G:$G,Month!X$7,Raw!$E:$E,Month!$A23))))</f>
        <v>26914</v>
      </c>
      <c r="Y23" s="105">
        <f>IF($B23="","",IF($C23="Region",SUMIFS(Raw!$H:$H,Raw!$A:$A,$B$5,Raw!$G:$G,Month!Y$7,Raw!$I:$I,Month!$A23),IF($C23="Provider",SUMIFS(Raw!$H:$H,Raw!$A:$A,$B$5,Raw!$G:$G,Month!Y$7,Raw!$C:$C,Month!$A23),SUMIFS(Raw!$H:$H,Raw!$A:$A,$B$5,Raw!$G:$G,Month!Y$7,Raw!$E:$E,Month!$A23))))</f>
        <v>2739</v>
      </c>
      <c r="Z23" s="105">
        <f>IF($B23="","",IF($C23="Region",SUMIFS(Raw!$H:$H,Raw!$A:$A,$B$5,Raw!$G:$G,Month!Z$7,Raw!$I:$I,Month!$A23),IF($C23="Provider",SUMIFS(Raw!$H:$H,Raw!$A:$A,$B$5,Raw!$G:$G,Month!Z$7,Raw!$C:$C,Month!$A23),SUMIFS(Raw!$H:$H,Raw!$A:$A,$B$5,Raw!$G:$G,Month!Z$7,Raw!$E:$E,Month!$A23))))</f>
        <v>9981</v>
      </c>
      <c r="AA23" s="105">
        <f>IF($B23="","",IF($C23="Region",SUMIFS(Raw!$H:$H,Raw!$A:$A,$B$5,Raw!$G:$G,Month!AA$7,Raw!$I:$I,Month!$A23),IF($C23="Provider",SUMIFS(Raw!$H:$H,Raw!$A:$A,$B$5,Raw!$G:$G,Month!AA$7,Raw!$C:$C,Month!$A23),SUMIFS(Raw!$H:$H,Raw!$A:$A,$B$5,Raw!$G:$G,Month!AA$7,Raw!$E:$E,Month!$A23))))</f>
        <v>10466</v>
      </c>
      <c r="AB23" s="105">
        <f>IF($B23="","",IF($C23="Region",SUMIFS(Raw!$H:$H,Raw!$A:$A,$B$5,Raw!$G:$G,Month!AB$7,Raw!$I:$I,Month!$A23),IF($C23="Provider",SUMIFS(Raw!$H:$H,Raw!$A:$A,$B$5,Raw!$G:$G,Month!AB$7,Raw!$C:$C,Month!$A23),SUMIFS(Raw!$H:$H,Raw!$A:$A,$B$5,Raw!$G:$G,Month!AB$7,Raw!$E:$E,Month!$A23))))</f>
        <v>2659</v>
      </c>
      <c r="AC23" s="105">
        <f>IF($B23="","",IF($C23="Region",SUMIFS(Raw!$H:$H,Raw!$A:$A,$B$5,Raw!$G:$G,Month!AC$7,Raw!$I:$I,Month!$A23),IF($C23="Provider",SUMIFS(Raw!$H:$H,Raw!$A:$A,$B$5,Raw!$G:$G,Month!AC$7,Raw!$C:$C,Month!$A23),SUMIFS(Raw!$H:$H,Raw!$A:$A,$B$5,Raw!$G:$G,Month!AC$7,Raw!$E:$E,Month!$A23))))</f>
        <v>5261</v>
      </c>
      <c r="AD23" s="105">
        <f>IF($B23="","",IF($C23="Region",SUMIFS(Raw!$H:$H,Raw!$A:$A,$B$5,Raw!$G:$G,Month!AD$7,Raw!$I:$I,Month!$A23),IF($C23="Provider",SUMIFS(Raw!$H:$H,Raw!$A:$A,$B$5,Raw!$G:$G,Month!AD$7,Raw!$C:$C,Month!$A23),SUMIFS(Raw!$H:$H,Raw!$A:$A,$B$5,Raw!$G:$G,Month!AD$7,Raw!$E:$E,Month!$A23))))</f>
        <v>25747</v>
      </c>
      <c r="AE23" s="105">
        <f>IF($B23="","",IF($C23="Region",SUMIFS(Raw!$H:$H,Raw!$A:$A,$B$5,Raw!$G:$G,Month!AE$7,Raw!$I:$I,Month!$A23),IF($C23="Provider",SUMIFS(Raw!$H:$H,Raw!$A:$A,$B$5,Raw!$G:$G,Month!AE$7,Raw!$C:$C,Month!$A23),SUMIFS(Raw!$H:$H,Raw!$A:$A,$B$5,Raw!$G:$G,Month!AE$7,Raw!$E:$E,Month!$A23))))</f>
        <v>297451</v>
      </c>
      <c r="AF23" s="105">
        <f>IF($B23="","",IF($C23="Region",SUMIFS(Raw!$H:$H,Raw!$A:$A,$B$5,Raw!$G:$G,Month!AF$7,Raw!$I:$I,Month!$A23),IF($C23="Provider",SUMIFS(Raw!$H:$H,Raw!$A:$A,$B$5,Raw!$G:$G,Month!AF$7,Raw!$C:$C,Month!$A23),SUMIFS(Raw!$H:$H,Raw!$A:$A,$B$5,Raw!$G:$G,Month!AF$7,Raw!$E:$E,Month!$A23))))</f>
        <v>35286</v>
      </c>
      <c r="AG23" s="105">
        <f>IF($B23="","",IF($C23="Region",SUMIFS(Raw!$H:$H,Raw!$A:$A,$B$5,Raw!$G:$G,Month!AG$7,Raw!$I:$I,Month!$A23),IF($C23="Provider",SUMIFS(Raw!$H:$H,Raw!$A:$A,$B$5,Raw!$G:$G,Month!AG$7,Raw!$C:$C,Month!$A23),SUMIFS(Raw!$H:$H,Raw!$A:$A,$B$5,Raw!$G:$G,Month!AG$7,Raw!$E:$E,Month!$A23))))</f>
        <v>37396</v>
      </c>
      <c r="AH23" s="105">
        <f>IF($B23="","",IF($C23="Region",SUMIFS(Raw!$H:$H,Raw!$A:$A,$B$5,Raw!$G:$G,Month!AH$7,Raw!$I:$I,Month!$A23),IF($C23="Provider",SUMIFS(Raw!$H:$H,Raw!$A:$A,$B$5,Raw!$G:$G,Month!AH$7,Raw!$C:$C,Month!$A23),SUMIFS(Raw!$H:$H,Raw!$A:$A,$B$5,Raw!$G:$G,Month!AH$7,Raw!$E:$E,Month!$A23))))</f>
        <v>25302</v>
      </c>
      <c r="AI23" s="105">
        <f>IF($B23="","",IF($C23="Region",SUMIFS(Raw!$H:$H,Raw!$A:$A,$B$5,Raw!$G:$G,Month!AI$7,Raw!$I:$I,Month!$A23),IF($C23="Provider",SUMIFS(Raw!$H:$H,Raw!$A:$A,$B$5,Raw!$G:$G,Month!AI$7,Raw!$C:$C,Month!$A23),SUMIFS(Raw!$H:$H,Raw!$A:$A,$B$5,Raw!$G:$G,Month!AI$7,Raw!$E:$E,Month!$A23))))</f>
        <v>96</v>
      </c>
      <c r="AJ23" s="105">
        <f>IF($B23="","",IF($C23="Region",SUMIFS(Raw!$H:$H,Raw!$A:$A,$B$5,Raw!$G:$G,Month!AJ$7,Raw!$I:$I,Month!$A23),IF($C23="Provider",SUMIFS(Raw!$H:$H,Raw!$A:$A,$B$5,Raw!$G:$G,Month!AJ$7,Raw!$C:$C,Month!$A23),SUMIFS(Raw!$H:$H,Raw!$A:$A,$B$5,Raw!$G:$G,Month!AJ$7,Raw!$E:$E,Month!$A23))))</f>
        <v>17933</v>
      </c>
      <c r="AK23" s="105">
        <f>IF($B23="","",IF($C23="Region",SUMIFS(Raw!$H:$H,Raw!$A:$A,$B$5,Raw!$G:$G,Month!AK$7,Raw!$I:$I,Month!$A23),IF($C23="Provider",SUMIFS(Raw!$H:$H,Raw!$A:$A,$B$5,Raw!$G:$G,Month!AK$7,Raw!$C:$C,Month!$A23),SUMIFS(Raw!$H:$H,Raw!$A:$A,$B$5,Raw!$G:$G,Month!AK$7,Raw!$E:$E,Month!$A23))))</f>
        <v>1140</v>
      </c>
      <c r="AL23" s="105">
        <f>IF($B23="","",IF($C23="Region",SUMIFS(Raw!$H:$H,Raw!$A:$A,$B$5,Raw!$G:$G,Month!AL$7,Raw!$I:$I,Month!$A23),IF($C23="Provider",SUMIFS(Raw!$H:$H,Raw!$A:$A,$B$5,Raw!$G:$G,Month!AL$7,Raw!$C:$C,Month!$A23),SUMIFS(Raw!$H:$H,Raw!$A:$A,$B$5,Raw!$G:$G,Month!AL$7,Raw!$E:$E,Month!$A23))))</f>
        <v>12418</v>
      </c>
      <c r="AM23" s="105">
        <f>IF($B23="","",IF($C23="Region",SUMIFS(Raw!$H:$H,Raw!$A:$A,$B$5,Raw!$G:$G,Month!AM$7,Raw!$I:$I,Month!$A23),IF($C23="Provider",SUMIFS(Raw!$H:$H,Raw!$A:$A,$B$5,Raw!$G:$G,Month!AM$7,Raw!$C:$C,Month!$A23),SUMIFS(Raw!$H:$H,Raw!$A:$A,$B$5,Raw!$G:$G,Month!AM$7,Raw!$E:$E,Month!$A23))))</f>
        <v>1931</v>
      </c>
      <c r="AN23" s="105">
        <f>IF($B23="","",IF($C23="Region",SUMIFS(Raw!$H:$H,Raw!$A:$A,$B$5,Raw!$G:$G,Month!AN$7,Raw!$I:$I,Month!$A23),IF($C23="Provider",SUMIFS(Raw!$H:$H,Raw!$A:$A,$B$5,Raw!$G:$G,Month!AN$7,Raw!$C:$C,Month!$A23),SUMIFS(Raw!$H:$H,Raw!$A:$A,$B$5,Raw!$G:$G,Month!AN$7,Raw!$E:$E,Month!$A23))))</f>
        <v>13259</v>
      </c>
      <c r="AO23" s="105">
        <f>IF($B23="","",IF($C23="Region",SUMIFS(Raw!$H:$H,Raw!$A:$A,$B$5,Raw!$G:$G,Month!AO$7,Raw!$I:$I,Month!$A23),IF($C23="Provider",SUMIFS(Raw!$H:$H,Raw!$A:$A,$B$5,Raw!$G:$G,Month!AO$7,Raw!$C:$C,Month!$A23),SUMIFS(Raw!$H:$H,Raw!$A:$A,$B$5,Raw!$G:$G,Month!AO$7,Raw!$E:$E,Month!$A23))))</f>
        <v>7759</v>
      </c>
      <c r="AP23" s="105">
        <f>IF($B23="","",IF($C23="Region",SUMIFS(Raw!$H:$H,Raw!$A:$A,$B$5,Raw!$G:$G,Month!AP$7,Raw!$I:$I,Month!$A23),IF($C23="Provider",SUMIFS(Raw!$H:$H,Raw!$A:$A,$B$5,Raw!$G:$G,Month!AP$7,Raw!$C:$C,Month!$A23),SUMIFS(Raw!$H:$H,Raw!$A:$A,$B$5,Raw!$G:$G,Month!AP$7,Raw!$E:$E,Month!$A23))))</f>
        <v>32187</v>
      </c>
      <c r="AQ23" s="105">
        <f>IF($B23="","",IF($C23="Region",SUMIFS(Raw!$H:$H,Raw!$A:$A,$B$5,Raw!$G:$G,Month!AQ$7,Raw!$I:$I,Month!$A23),IF($C23="Provider",SUMIFS(Raw!$H:$H,Raw!$A:$A,$B$5,Raw!$G:$G,Month!AQ$7,Raw!$C:$C,Month!$A23),SUMIFS(Raw!$H:$H,Raw!$A:$A,$B$5,Raw!$G:$G,Month!AQ$7,Raw!$E:$E,Month!$A23))))</f>
        <v>26855</v>
      </c>
      <c r="AR23" s="105">
        <f>IF($B23="","",IF($C23="Region",SUMIFS(Raw!$H:$H,Raw!$A:$A,$B$5,Raw!$G:$G,Month!AR$7,Raw!$I:$I,Month!$A23),IF($C23="Provider",SUMIFS(Raw!$H:$H,Raw!$A:$A,$B$5,Raw!$G:$G,Month!AR$7,Raw!$C:$C,Month!$A23),SUMIFS(Raw!$H:$H,Raw!$A:$A,$B$5,Raw!$G:$G,Month!AR$7,Raw!$E:$E,Month!$A23))))</f>
        <v>25104</v>
      </c>
      <c r="AS23" s="105">
        <f>IF($B23="","",IF($C23="Region",SUMIFS(Raw!$H:$H,Raw!$A:$A,$B$5,Raw!$G:$G,Month!AS$7,Raw!$I:$I,Month!$A23),IF($C23="Provider",SUMIFS(Raw!$H:$H,Raw!$A:$A,$B$5,Raw!$G:$G,Month!AS$7,Raw!$C:$C,Month!$A23),SUMIFS(Raw!$H:$H,Raw!$A:$A,$B$5,Raw!$G:$G,Month!AS$7,Raw!$E:$E,Month!$A23))))</f>
        <v>17688</v>
      </c>
      <c r="AT23" s="105">
        <f>IF($B23="","",IF($C23="Region",SUMIFS(Raw!$H:$H,Raw!$A:$A,$B$5,Raw!$G:$G,Month!AT$7,Raw!$I:$I,Month!$A23),IF($C23="Provider",SUMIFS(Raw!$H:$H,Raw!$A:$A,$B$5,Raw!$G:$G,Month!AT$7,Raw!$C:$C,Month!$A23),SUMIFS(Raw!$H:$H,Raw!$A:$A,$B$5,Raw!$G:$G,Month!AT$7,Raw!$E:$E,Month!$A23))))</f>
        <v>7255</v>
      </c>
      <c r="AU23" s="105">
        <f>IF($B23="","",IF($C23="Region",SUMIFS(Raw!$H:$H,Raw!$A:$A,$B$5,Raw!$G:$G,Month!AU$7,Raw!$I:$I,Month!$A23),IF($C23="Provider",SUMIFS(Raw!$H:$H,Raw!$A:$A,$B$5,Raw!$G:$G,Month!AU$7,Raw!$C:$C,Month!$A23),SUMIFS(Raw!$H:$H,Raw!$A:$A,$B$5,Raw!$G:$G,Month!AU$7,Raw!$E:$E,Month!$A23))))</f>
        <v>2190</v>
      </c>
      <c r="AV23" s="105">
        <f>IF($B23="","",IF($C23="Region",SUMIFS(Raw!$H:$H,Raw!$A:$A,$B$5,Raw!$G:$G,Month!AV$7,Raw!$I:$I,Month!$A23),IF($C23="Provider",SUMIFS(Raw!$H:$H,Raw!$A:$A,$B$5,Raw!$G:$G,Month!AV$7,Raw!$C:$C,Month!$A23),SUMIFS(Raw!$H:$H,Raw!$A:$A,$B$5,Raw!$G:$G,Month!AV$7,Raw!$E:$E,Month!$A23))))</f>
        <v>16502</v>
      </c>
      <c r="AW23" s="105">
        <f>IF($B23="","",IF($C23="Region",SUMIFS(Raw!$H:$H,Raw!$A:$A,$B$5,Raw!$G:$G,Month!AW$7,Raw!$I:$I,Month!$A23),IF($C23="Provider",SUMIFS(Raw!$H:$H,Raw!$A:$A,$B$5,Raw!$G:$G,Month!AW$7,Raw!$C:$C,Month!$A23),SUMIFS(Raw!$H:$H,Raw!$A:$A,$B$5,Raw!$G:$G,Month!AW$7,Raw!$E:$E,Month!$A23))))</f>
        <v>26749138</v>
      </c>
      <c r="AX23" s="105">
        <f>IF($B23="","",IF($C23="Region",SUMIFS(Raw!$H:$H,Raw!$A:$A,$B$5,Raw!$G:$G,Month!AX$7,Raw!$I:$I,Month!$A23),IF($C23="Provider",SUMIFS(Raw!$H:$H,Raw!$A:$A,$B$5,Raw!$G:$G,Month!AX$7,Raw!$C:$C,Month!$A23),SUMIFS(Raw!$H:$H,Raw!$A:$A,$B$5,Raw!$G:$G,Month!AX$7,Raw!$E:$E,Month!$A23))))</f>
        <v>28870</v>
      </c>
      <c r="AY23" s="105">
        <f>IF($B23="","",IF($C23="Region",SUMIFS(Raw!$H:$H,Raw!$A:$A,$B$5,Raw!$G:$G,Month!AY$7,Raw!$I:$I,Month!$A23),IF($C23="Provider",SUMIFS(Raw!$H:$H,Raw!$A:$A,$B$5,Raw!$G:$G,Month!AY$7,Raw!$C:$C,Month!$A23),SUMIFS(Raw!$H:$H,Raw!$A:$A,$B$5,Raw!$G:$G,Month!AY$7,Raw!$E:$E,Month!$A23))))</f>
        <v>12530</v>
      </c>
      <c r="AZ23" s="105">
        <f>IF($B23="","",IF($C23="Region",SUMIFS(Raw!$H:$H,Raw!$A:$A,$B$5,Raw!$G:$G,Month!AZ$7,Raw!$I:$I,Month!$A23),IF($C23="Provider",SUMIFS(Raw!$H:$H,Raw!$A:$A,$B$5,Raw!$G:$G,Month!AZ$7,Raw!$C:$C,Month!$A23),SUMIFS(Raw!$H:$H,Raw!$A:$A,$B$5,Raw!$G:$G,Month!AZ$7,Raw!$E:$E,Month!$A23))))</f>
        <v>1595</v>
      </c>
      <c r="BA23" s="105">
        <f>IF($B23="","",IF($C23="Region",SUMIFS(Raw!$H:$H,Raw!$A:$A,$B$5,Raw!$G:$G,Month!BA$7,Raw!$I:$I,Month!$A23),IF($C23="Provider",SUMIFS(Raw!$H:$H,Raw!$A:$A,$B$5,Raw!$G:$G,Month!BA$7,Raw!$C:$C,Month!$A23),SUMIFS(Raw!$H:$H,Raw!$A:$A,$B$5,Raw!$G:$G,Month!BA$7,Raw!$E:$E,Month!$A23))))</f>
        <v>6253</v>
      </c>
      <c r="BB23" s="105">
        <f>IF($B23="","",IF($C23="Region",SUMIFS(Raw!$H:$H,Raw!$A:$A,$B$5,Raw!$G:$G,Month!BB$7,Raw!$I:$I,Month!$A23),IF($C23="Provider",SUMIFS(Raw!$H:$H,Raw!$A:$A,$B$5,Raw!$G:$G,Month!BB$7,Raw!$C:$C,Month!$A23),SUMIFS(Raw!$H:$H,Raw!$A:$A,$B$5,Raw!$G:$G,Month!BB$7,Raw!$E:$E,Month!$A23))))</f>
        <v>12278257</v>
      </c>
      <c r="BC23" s="105">
        <f>IF($B23="","",IF($C23="Region",SUMIFS(Raw!$H:$H,Raw!$A:$A,$B$5,Raw!$G:$G,Month!BC$7,Raw!$I:$I,Month!$A23),IF($C23="Provider",SUMIFS(Raw!$H:$H,Raw!$A:$A,$B$5,Raw!$G:$G,Month!BC$7,Raw!$C:$C,Month!$A23),SUMIFS(Raw!$H:$H,Raw!$A:$A,$B$5,Raw!$G:$G,Month!BC$7,Raw!$E:$E,Month!$A23))))</f>
        <v>10905</v>
      </c>
      <c r="BD23" s="105">
        <f>IF($B23="","",IF($C23="Region",SUMIFS(Raw!$H:$H,Raw!$A:$A,$B$5,Raw!$G:$G,Month!BD$7,Raw!$I:$I,Month!$A23),IF($C23="Provider",SUMIFS(Raw!$H:$H,Raw!$A:$A,$B$5,Raw!$G:$G,Month!BD$7,Raw!$C:$C,Month!$A23),SUMIFS(Raw!$H:$H,Raw!$A:$A,$B$5,Raw!$G:$G,Month!BD$7,Raw!$E:$E,Month!$A23))))</f>
        <v>142548</v>
      </c>
      <c r="BE23" s="105">
        <f>IF($B23="","",IF($C23="Region",SUMIFS(Raw!$H:$H,Raw!$A:$A,$B$5,Raw!$G:$G,Month!BE$7,Raw!$I:$I,Month!$A23),IF($C23="Provider",SUMIFS(Raw!$H:$H,Raw!$A:$A,$B$5,Raw!$G:$G,Month!BE$7,Raw!$C:$C,Month!$A23),SUMIFS(Raw!$H:$H,Raw!$A:$A,$B$5,Raw!$G:$G,Month!BE$7,Raw!$E:$E,Month!$A23))))</f>
        <v>3257</v>
      </c>
      <c r="BF23" s="105">
        <f>IF($B23="","",IF($C23="Region",SUMIFS(Raw!$H:$H,Raw!$A:$A,$B$5,Raw!$G:$G,Month!BF$7,Raw!$I:$I,Month!$A23),IF($C23="Provider",SUMIFS(Raw!$H:$H,Raw!$A:$A,$B$5,Raw!$G:$G,Month!BF$7,Raw!$C:$C,Month!$A23),SUMIFS(Raw!$H:$H,Raw!$A:$A,$B$5,Raw!$G:$G,Month!BF$7,Raw!$E:$E,Month!$A23))))</f>
        <v>224578</v>
      </c>
      <c r="BG23" s="105">
        <f>IF($B23="","",IF($C23="Region",SUMIFS(Raw!$H:$H,Raw!$A:$A,$B$5,Raw!$G:$G,Month!BG$7,Raw!$I:$I,Month!$A23),IF($C23="Provider",SUMIFS(Raw!$H:$H,Raw!$A:$A,$B$5,Raw!$G:$G,Month!BG$7,Raw!$C:$C,Month!$A23),SUMIFS(Raw!$H:$H,Raw!$A:$A,$B$5,Raw!$G:$G,Month!BG$7,Raw!$E:$E,Month!$A23))))</f>
        <v>453</v>
      </c>
      <c r="BH23" s="105">
        <f>IF($B23="","",IF($C23="Region",SUMIFS(Raw!$H:$H,Raw!$A:$A,$B$5,Raw!$G:$G,Month!BH$7,Raw!$I:$I,Month!$A23),IF($C23="Provider",SUMIFS(Raw!$H:$H,Raw!$A:$A,$B$5,Raw!$G:$G,Month!BH$7,Raw!$C:$C,Month!$A23),SUMIFS(Raw!$H:$H,Raw!$A:$A,$B$5,Raw!$G:$G,Month!BH$7,Raw!$E:$E,Month!$A23))))</f>
        <v>147487</v>
      </c>
      <c r="BI23" s="105">
        <f>IF($B23="","",IF($C23="Region",SUMIFS(Raw!$H:$H,Raw!$A:$A,$B$5,Raw!$G:$G,Month!BI$7,Raw!$I:$I,Month!$A23),IF($C23="Provider",SUMIFS(Raw!$H:$H,Raw!$A:$A,$B$5,Raw!$G:$G,Month!BI$7,Raw!$C:$C,Month!$A23),SUMIFS(Raw!$H:$H,Raw!$A:$A,$B$5,Raw!$G:$G,Month!BI$7,Raw!$E:$E,Month!$A23))))</f>
        <v>41665</v>
      </c>
      <c r="BJ23" s="105">
        <f>IF($B23="","",IF($C23="Region",SUMIFS(Raw!$H:$H,Raw!$A:$A,$B$5,Raw!$G:$G,Month!BJ$7,Raw!$I:$I,Month!$A23),IF($C23="Provider",SUMIFS(Raw!$H:$H,Raw!$A:$A,$B$5,Raw!$G:$G,Month!BJ$7,Raw!$C:$C,Month!$A23),SUMIFS(Raw!$H:$H,Raw!$A:$A,$B$5,Raw!$G:$G,Month!BJ$7,Raw!$E:$E,Month!$A23))))</f>
        <v>45714</v>
      </c>
      <c r="BK23" s="105">
        <f>IF($B23="","",IF($C23="Region",SUMIFS(Raw!$H:$H,Raw!$A:$A,$B$5,Raw!$G:$G,Month!BK$7,Raw!$I:$I,Month!$A23),IF($C23="Provider",SUMIFS(Raw!$H:$H,Raw!$A:$A,$B$5,Raw!$G:$G,Month!BK$7,Raw!$C:$C,Month!$A23),SUMIFS(Raw!$H:$H,Raw!$A:$A,$B$5,Raw!$G:$G,Month!BK$7,Raw!$E:$E,Month!$A23))))</f>
        <v>21664</v>
      </c>
      <c r="BL23" s="105">
        <f>IF($B23="","",IF($C23="Region",SUMIFS(Raw!$H:$H,Raw!$A:$A,$B$5,Raw!$G:$G,Month!BL$7,Raw!$I:$I,Month!$A23),IF($C23="Provider",SUMIFS(Raw!$H:$H,Raw!$A:$A,$B$5,Raw!$G:$G,Month!BL$7,Raw!$C:$C,Month!$A23),SUMIFS(Raw!$H:$H,Raw!$A:$A,$B$5,Raw!$G:$G,Month!BL$7,Raw!$E:$E,Month!$A23))))</f>
        <v>76030</v>
      </c>
      <c r="BM23" s="105">
        <f>IF($B23="","",IF($C23="Region",SUMIFS(Raw!$H:$H,Raw!$A:$A,$B$5,Raw!$G:$G,Month!BM$7,Raw!$I:$I,Month!$A23),IF($C23="Provider",SUMIFS(Raw!$H:$H,Raw!$A:$A,$B$5,Raw!$G:$G,Month!BM$7,Raw!$C:$C,Month!$A23),SUMIFS(Raw!$H:$H,Raw!$A:$A,$B$5,Raw!$G:$G,Month!BM$7,Raw!$E:$E,Month!$A23))))</f>
        <v>7688</v>
      </c>
      <c r="BN23" s="105">
        <f>IF($B23="","",IF($C23="Region",SUMIFS(Raw!$H:$H,Raw!$A:$A,$B$5,Raw!$G:$G,Month!BN$7,Raw!$I:$I,Month!$A23),IF($C23="Provider",SUMIFS(Raw!$H:$H,Raw!$A:$A,$B$5,Raw!$G:$G,Month!BN$7,Raw!$C:$C,Month!$A23),SUMIFS(Raw!$H:$H,Raw!$A:$A,$B$5,Raw!$G:$G,Month!BN$7,Raw!$E:$E,Month!$A23))))</f>
        <v>23251</v>
      </c>
      <c r="BO23" s="105">
        <f>IF($B23="","",IF($C23="Region",SUMIFS(Raw!$H:$H,Raw!$A:$A,$B$5,Raw!$G:$G,Month!BO$7,Raw!$I:$I,Month!$A23),IF($C23="Provider",SUMIFS(Raw!$H:$H,Raw!$A:$A,$B$5,Raw!$G:$G,Month!BO$7,Raw!$C:$C,Month!$A23),SUMIFS(Raw!$H:$H,Raw!$A:$A,$B$5,Raw!$G:$G,Month!BO$7,Raw!$E:$E,Month!$A23))))</f>
        <v>8053</v>
      </c>
      <c r="BP23" s="105">
        <f>IF($B23="","",IF($C23="Region",SUMIFS(Raw!$H:$H,Raw!$A:$A,$B$5,Raw!$G:$G,Month!BP$7,Raw!$I:$I,Month!$A23),IF($C23="Provider",SUMIFS(Raw!$H:$H,Raw!$A:$A,$B$5,Raw!$G:$G,Month!BP$7,Raw!$C:$C,Month!$A23),SUMIFS(Raw!$H:$H,Raw!$A:$A,$B$5,Raw!$G:$G,Month!BP$7,Raw!$E:$E,Month!$A23))))</f>
        <v>26481</v>
      </c>
      <c r="BQ23" s="105">
        <f>IF($B23="","",IF($C23="Region",SUMIFS(Raw!$H:$H,Raw!$A:$A,$B$5,Raw!$G:$G,Month!BQ$7,Raw!$I:$I,Month!$A23),IF($C23="Provider",SUMIFS(Raw!$H:$H,Raw!$A:$A,$B$5,Raw!$G:$G,Month!BQ$7,Raw!$C:$C,Month!$A23),SUMIFS(Raw!$H:$H,Raw!$A:$A,$B$5,Raw!$G:$G,Month!BQ$7,Raw!$E:$E,Month!$A23))))</f>
        <v>1755</v>
      </c>
      <c r="BR23" s="105">
        <f>IF($B23="","",IF($C23="Region",SUMIFS(Raw!$H:$H,Raw!$A:$A,$B$5,Raw!$G:$G,Month!BR$7,Raw!$I:$I,Month!$A23),IF($C23="Provider",SUMIFS(Raw!$H:$H,Raw!$A:$A,$B$5,Raw!$G:$G,Month!BR$7,Raw!$C:$C,Month!$A23),SUMIFS(Raw!$H:$H,Raw!$A:$A,$B$5,Raw!$G:$G,Month!BR$7,Raw!$E:$E,Month!$A23))))</f>
        <v>341</v>
      </c>
      <c r="BS23" s="105">
        <f>IF($B23="","",IF($C23="Region",SUMIFS(Raw!$H:$H,Raw!$A:$A,$B$5,Raw!$G:$G,Month!BS$7,Raw!$I:$I,Month!$A23),IF($C23="Provider",SUMIFS(Raw!$H:$H,Raw!$A:$A,$B$5,Raw!$G:$G,Month!BS$7,Raw!$C:$C,Month!$A23),SUMIFS(Raw!$H:$H,Raw!$A:$A,$B$5,Raw!$G:$G,Month!BS$7,Raw!$E:$E,Month!$A23))))</f>
        <v>0</v>
      </c>
      <c r="BT23" s="105">
        <f>IF($B23="","",IF($C23="Region",SUMIFS(Raw!$H:$H,Raw!$A:$A,$B$5,Raw!$G:$G,Month!BT$7,Raw!$I:$I,Month!$A23),IF($C23="Provider",SUMIFS(Raw!$H:$H,Raw!$A:$A,$B$5,Raw!$G:$G,Month!BT$7,Raw!$C:$C,Month!$A23),SUMIFS(Raw!$H:$H,Raw!$A:$A,$B$5,Raw!$G:$G,Month!BT$7,Raw!$E:$E,Month!$A23))))</f>
        <v>0</v>
      </c>
      <c r="BU23" s="105">
        <f>IF($B23="","",IF($C23="Region",SUMIFS(Raw!$H:$H,Raw!$A:$A,$B$5,Raw!$G:$G,Month!BU$7,Raw!$I:$I,Month!$A23),IF($C23="Provider",SUMIFS(Raw!$H:$H,Raw!$A:$A,$B$5,Raw!$G:$G,Month!BU$7,Raw!$C:$C,Month!$A23),SUMIFS(Raw!$H:$H,Raw!$A:$A,$B$5,Raw!$G:$G,Month!BU$7,Raw!$E:$E,Month!$A23))))</f>
        <v>0</v>
      </c>
      <c r="BV23" s="105">
        <f>IF($B23="","",IF($C23="Region",SUMIFS(Raw!$H:$H,Raw!$A:$A,$B$5,Raw!$G:$G,Month!BV$7,Raw!$I:$I,Month!$A23),IF($C23="Provider",SUMIFS(Raw!$H:$H,Raw!$A:$A,$B$5,Raw!$G:$G,Month!BV$7,Raw!$C:$C,Month!$A23),SUMIFS(Raw!$H:$H,Raw!$A:$A,$B$5,Raw!$G:$G,Month!BV$7,Raw!$E:$E,Month!$A23))))</f>
        <v>2505</v>
      </c>
      <c r="BW23" s="105">
        <f>IF($B23="","",IF($C23="Region",SUMIFS(Raw!$H:$H,Raw!$A:$A,$B$5,Raw!$G:$G,Month!BW$7,Raw!$I:$I,Month!$A23),IF($C23="Provider",SUMIFS(Raw!$H:$H,Raw!$A:$A,$B$5,Raw!$G:$G,Month!BW$7,Raw!$C:$C,Month!$A23),SUMIFS(Raw!$H:$H,Raw!$A:$A,$B$5,Raw!$G:$G,Month!BW$7,Raw!$E:$E,Month!$A23))))</f>
        <v>93</v>
      </c>
      <c r="BX23" s="105">
        <f>IF($B23="","",IF($C23="Region",SUMIFS(Raw!$H:$H,Raw!$A:$A,$B$5,Raw!$G:$G,Month!BX$7,Raw!$I:$I,Month!$A23),IF($C23="Provider",SUMIFS(Raw!$H:$H,Raw!$A:$A,$B$5,Raw!$G:$G,Month!BX$7,Raw!$C:$C,Month!$A23),SUMIFS(Raw!$H:$H,Raw!$A:$A,$B$5,Raw!$G:$G,Month!BX$7,Raw!$E:$E,Month!$A23))))</f>
        <v>0</v>
      </c>
      <c r="BY23" s="105">
        <f>IF($B23="","",IF($C23="Region",SUMIFS(Raw!$H:$H,Raw!$A:$A,$B$5,Raw!$G:$G,Month!BY$7,Raw!$I:$I,Month!$A23),IF($C23="Provider",SUMIFS(Raw!$H:$H,Raw!$A:$A,$B$5,Raw!$G:$G,Month!BY$7,Raw!$C:$C,Month!$A23),SUMIFS(Raw!$H:$H,Raw!$A:$A,$B$5,Raw!$G:$G,Month!BY$7,Raw!$E:$E,Month!$A23))))</f>
        <v>0</v>
      </c>
      <c r="BZ23" s="105">
        <f>IF($B23="","",IF($C23="Region",SUMIFS(Raw!$H:$H,Raw!$A:$A,$B$5,Raw!$G:$G,Month!BZ$7,Raw!$I:$I,Month!$A23),IF($C23="Provider",SUMIFS(Raw!$H:$H,Raw!$A:$A,$B$5,Raw!$G:$G,Month!BZ$7,Raw!$C:$C,Month!$A23),SUMIFS(Raw!$H:$H,Raw!$A:$A,$B$5,Raw!$G:$G,Month!BZ$7,Raw!$E:$E,Month!$A23))))</f>
        <v>0</v>
      </c>
      <c r="CA23" s="105">
        <f>IF($B23="","",IF($C23="Region",SUMIFS(Raw!$H:$H,Raw!$A:$A,$B$5,Raw!$G:$G,Month!CA$7,Raw!$I:$I,Month!$A23),IF($C23="Provider",SUMIFS(Raw!$H:$H,Raw!$A:$A,$B$5,Raw!$G:$G,Month!CA$7,Raw!$C:$C,Month!$A23),SUMIFS(Raw!$H:$H,Raw!$A:$A,$B$5,Raw!$G:$G,Month!CA$7,Raw!$E:$E,Month!$A23))))</f>
        <v>0</v>
      </c>
      <c r="CB23" s="105">
        <f>IF($B23="","",IF($C23="Region",SUMIFS(Raw!$H:$H,Raw!$A:$A,$B$5,Raw!$G:$G,Month!CB$7,Raw!$I:$I,Month!$A23),IF($C23="Provider",SUMIFS(Raw!$H:$H,Raw!$A:$A,$B$5,Raw!$G:$G,Month!CB$7,Raw!$C:$C,Month!$A23),SUMIFS(Raw!$H:$H,Raw!$A:$A,$B$5,Raw!$G:$G,Month!CB$7,Raw!$E:$E,Month!$A23))))</f>
        <v>3299</v>
      </c>
      <c r="CC23" s="105">
        <f>IF($B23="","",IF($C23="Region",SUMIFS(Raw!$H:$H,Raw!$A:$A,$B$5,Raw!$G:$G,Month!CC$7,Raw!$I:$I,Month!$A23),IF($C23="Provider",SUMIFS(Raw!$H:$H,Raw!$A:$A,$B$5,Raw!$G:$G,Month!CC$7,Raw!$C:$C,Month!$A23),SUMIFS(Raw!$H:$H,Raw!$A:$A,$B$5,Raw!$G:$G,Month!CC$7,Raw!$E:$E,Month!$A23))))</f>
        <v>3123</v>
      </c>
      <c r="CD23" s="105">
        <f>IF($B23="","",IF($C23="Region",SUMIFS(Raw!$H:$H,Raw!$A:$A,$B$5,Raw!$G:$G,Month!CD$7,Raw!$I:$I,Month!$A23),IF($C23="Provider",SUMIFS(Raw!$H:$H,Raw!$A:$A,$B$5,Raw!$G:$G,Month!CD$7,Raw!$C:$C,Month!$A23),SUMIFS(Raw!$H:$H,Raw!$A:$A,$B$5,Raw!$G:$G,Month!CD$7,Raw!$E:$E,Month!$A23))))</f>
        <v>30</v>
      </c>
      <c r="CE23" s="105">
        <f>IF($B23="","",IF($C23="Region",SUMIFS(Raw!$H:$H,Raw!$A:$A,$B$5,Raw!$G:$G,Month!CE$7,Raw!$I:$I,Month!$A23),IF($C23="Provider",SUMIFS(Raw!$H:$H,Raw!$A:$A,$B$5,Raw!$G:$G,Month!CE$7,Raw!$C:$C,Month!$A23),SUMIFS(Raw!$H:$H,Raw!$A:$A,$B$5,Raw!$G:$G,Month!CE$7,Raw!$E:$E,Month!$A23))))</f>
        <v>14</v>
      </c>
      <c r="CF23" s="105">
        <f>IF($B23="","",IF($C23="Region",SUMIFS(Raw!$H:$H,Raw!$A:$A,$B$5,Raw!$G:$G,Month!CF$7,Raw!$I:$I,Month!$A23),IF($C23="Provider",SUMIFS(Raw!$H:$H,Raw!$A:$A,$B$5,Raw!$G:$G,Month!CF$7,Raw!$C:$C,Month!$A23),SUMIFS(Raw!$H:$H,Raw!$A:$A,$B$5,Raw!$G:$G,Month!CF$7,Raw!$E:$E,Month!$A23))))</f>
        <v>0</v>
      </c>
      <c r="CG23" s="105">
        <f>IF($B23="","",IF($C23="Region",SUMIFS(Raw!$H:$H,Raw!$A:$A,$B$5,Raw!$G:$G,Month!CG$7,Raw!$I:$I,Month!$A23),IF($C23="Provider",SUMIFS(Raw!$H:$H,Raw!$A:$A,$B$5,Raw!$G:$G,Month!CG$7,Raw!$C:$C,Month!$A23),SUMIFS(Raw!$H:$H,Raw!$A:$A,$B$5,Raw!$G:$G,Month!CG$7,Raw!$E:$E,Month!$A23))))</f>
        <v>0</v>
      </c>
      <c r="CH23" s="105">
        <f>IF($B23="","",IF($C23="Region",SUMIFS(Raw!$H:$H,Raw!$A:$A,$B$5,Raw!$G:$G,Month!CH$7,Raw!$I:$I,Month!$A23),IF($C23="Provider",SUMIFS(Raw!$H:$H,Raw!$A:$A,$B$5,Raw!$G:$G,Month!CH$7,Raw!$C:$C,Month!$A23),SUMIFS(Raw!$H:$H,Raw!$A:$A,$B$5,Raw!$G:$G,Month!CH$7,Raw!$E:$E,Month!$A23))))</f>
        <v>1805</v>
      </c>
      <c r="CI23" s="105">
        <f>IF($B23="","",IF($C23="Region",SUMIFS(Raw!$H:$H,Raw!$A:$A,$B$5,Raw!$G:$G,Month!CI$7,Raw!$I:$I,Month!$A23),IF($C23="Provider",SUMIFS(Raw!$H:$H,Raw!$A:$A,$B$5,Raw!$G:$G,Month!CI$7,Raw!$C:$C,Month!$A23),SUMIFS(Raw!$H:$H,Raw!$A:$A,$B$5,Raw!$G:$G,Month!CI$7,Raw!$E:$E,Month!$A23))))</f>
        <v>1805</v>
      </c>
      <c r="CJ23" s="105">
        <f>IF($B23="","",IF($C23="Region",SUMIFS(Raw!$H:$H,Raw!$A:$A,$B$5,Raw!$G:$G,Month!CJ$7,Raw!$I:$I,Month!$A23),IF($C23="Provider",SUMIFS(Raw!$H:$H,Raw!$A:$A,$B$5,Raw!$G:$G,Month!CJ$7,Raw!$C:$C,Month!$A23),SUMIFS(Raw!$H:$H,Raw!$A:$A,$B$5,Raw!$G:$G,Month!CJ$7,Raw!$E:$E,Month!$A23))))</f>
        <v>0</v>
      </c>
      <c r="CK23" s="105">
        <f>IF($B23="","",IF($C23="Region",SUMIFS(Raw!$H:$H,Raw!$A:$A,$B$5,Raw!$G:$G,Month!CK$7,Raw!$I:$I,Month!$A23),IF($C23="Provider",SUMIFS(Raw!$H:$H,Raw!$A:$A,$B$5,Raw!$G:$G,Month!CK$7,Raw!$C:$C,Month!$A23),SUMIFS(Raw!$H:$H,Raw!$A:$A,$B$5,Raw!$G:$G,Month!CK$7,Raw!$E:$E,Month!$A23))))</f>
        <v>0</v>
      </c>
      <c r="CL23" s="105">
        <f>IF($B23="","",IF($C23="Region",SUMIFS(Raw!$H:$H,Raw!$A:$A,$B$5,Raw!$G:$G,Month!CL$7,Raw!$I:$I,Month!$A23),IF($C23="Provider",SUMIFS(Raw!$H:$H,Raw!$A:$A,$B$5,Raw!$G:$G,Month!CL$7,Raw!$C:$C,Month!$A23),SUMIFS(Raw!$H:$H,Raw!$A:$A,$B$5,Raw!$G:$G,Month!CL$7,Raw!$E:$E,Month!$A23))))</f>
        <v>1</v>
      </c>
      <c r="CM23" s="105">
        <f>IF($B23="","",IF($C23="Region",SUMIFS(Raw!$H:$H,Raw!$A:$A,$B$5,Raw!$G:$G,Month!CM$7,Raw!$I:$I,Month!$A23),IF($C23="Provider",SUMIFS(Raw!$H:$H,Raw!$A:$A,$B$5,Raw!$G:$G,Month!CM$7,Raw!$C:$C,Month!$A23),SUMIFS(Raw!$H:$H,Raw!$A:$A,$B$5,Raw!$G:$G,Month!CM$7,Raw!$E:$E,Month!$A23))))</f>
        <v>0</v>
      </c>
    </row>
    <row r="24" spans="1:91" ht="22" customHeight="1" x14ac:dyDescent="0.25">
      <c r="A24" s="18" t="str">
        <f>IF(Refs!A17="","",Refs!A17)</f>
        <v>111AC5</v>
      </c>
      <c r="B24" s="3" t="str">
        <f>IF(Refs!B17="","",Refs!B17)</f>
        <v>Cambridgeshire and Peterborough</v>
      </c>
      <c r="C24" s="9" t="str">
        <f>IF(Refs!D17="","",Refs!D17)</f>
        <v>Area</v>
      </c>
      <c r="D24" s="105">
        <f>IF($B24="","",IF($C24="Region",SUMIFS(Raw!$H:$H,Raw!$A:$A,$B$5,Raw!$G:$G,Month!D$7,Raw!$I:$I,Month!$A24),IF($C24="Provider",SUMIFS(Raw!$H:$H,Raw!$A:$A,$B$5,Raw!$G:$G,Month!D$7,Raw!$C:$C,Month!$A24),SUMIFS(Raw!$H:$H,Raw!$A:$A,$B$5,Raw!$G:$G,Month!D$7,Raw!$E:$E,Month!$A24))))</f>
        <v>32610</v>
      </c>
      <c r="E24" s="105">
        <f>IF($B24="","",IF($C24="Region",SUMIFS(Raw!$H:$H,Raw!$A:$A,$B$5,Raw!$G:$G,Month!E$7,Raw!$I:$I,Month!$A24),IF($C24="Provider",SUMIFS(Raw!$H:$H,Raw!$A:$A,$B$5,Raw!$G:$G,Month!E$7,Raw!$C:$C,Month!$A24),SUMIFS(Raw!$H:$H,Raw!$A:$A,$B$5,Raw!$G:$G,Month!E$7,Raw!$E:$E,Month!$A24))))</f>
        <v>32591</v>
      </c>
      <c r="F24" s="105">
        <f>IF($B24="","",IF($C24="Region",SUMIFS(Raw!$H:$H,Raw!$A:$A,$B$5,Raw!$G:$G,Month!F$7,Raw!$I:$I,Month!$A24),IF($C24="Provider",SUMIFS(Raw!$H:$H,Raw!$A:$A,$B$5,Raw!$G:$G,Month!F$7,Raw!$C:$C,Month!$A24),SUMIFS(Raw!$H:$H,Raw!$A:$A,$B$5,Raw!$G:$G,Month!F$7,Raw!$E:$E,Month!$A24))))</f>
        <v>29661</v>
      </c>
      <c r="G24" s="105">
        <f>IF($B24="","",IF($C24="Region",SUMIFS(Raw!$H:$H,Raw!$A:$A,$B$5,Raw!$G:$G,Month!G$7,Raw!$I:$I,Month!$A24),IF($C24="Provider",SUMIFS(Raw!$H:$H,Raw!$A:$A,$B$5,Raw!$G:$G,Month!G$7,Raw!$C:$C,Month!$A24),SUMIFS(Raw!$H:$H,Raw!$A:$A,$B$5,Raw!$G:$G,Month!G$7,Raw!$E:$E,Month!$A24))))</f>
        <v>24721</v>
      </c>
      <c r="H24" s="105">
        <f>IF($B24="","",IF($C24="Region",SUMIFS(Raw!$H:$H,Raw!$A:$A,$B$5,Raw!$G:$G,Month!H$7,Raw!$I:$I,Month!$A24),IF($C24="Provider",SUMIFS(Raw!$H:$H,Raw!$A:$A,$B$5,Raw!$G:$G,Month!H$7,Raw!$C:$C,Month!$A24),SUMIFS(Raw!$H:$H,Raw!$A:$A,$B$5,Raw!$G:$G,Month!H$7,Raw!$E:$E,Month!$A24))))</f>
        <v>1128</v>
      </c>
      <c r="I24" s="105">
        <f>IF($B24="","",IF($C24="Region",SUMIFS(Raw!$H:$H,Raw!$A:$A,$B$5,Raw!$G:$G,Month!I$7,Raw!$I:$I,Month!$A24),IF($C24="Provider",SUMIFS(Raw!$H:$H,Raw!$A:$A,$B$5,Raw!$G:$G,Month!I$7,Raw!$C:$C,Month!$A24),SUMIFS(Raw!$H:$H,Raw!$A:$A,$B$5,Raw!$G:$G,Month!I$7,Raw!$E:$E,Month!$A24))))</f>
        <v>1413790</v>
      </c>
      <c r="J24" s="105">
        <f>IF($B24="","",IF($C24="Region",SUMIFS(Raw!$H:$H,Raw!$A:$A,$B$5,Raw!$G:$G,Month!J$7,Raw!$I:$I,Month!$A24),IF($C24="Provider",SUMIFS(Raw!$H:$H,Raw!$A:$A,$B$5,Raw!$G:$G,Month!J$7,Raw!$C:$C,Month!$A24),SUMIFS(Raw!$H:$H,Raw!$A:$A,$B$5,Raw!$G:$G,Month!J$7,Raw!$E:$E,Month!$A24))))</f>
        <v>387</v>
      </c>
      <c r="K24" s="105">
        <f>IF($B24="","",IF($C24="Region",SUMIFS(Raw!$H:$H,Raw!$A:$A,$B$5,Raw!$G:$G,Month!K$7,Raw!$I:$I,Month!$A24),IF($C24="Provider",SUMIFS(Raw!$H:$H,Raw!$A:$A,$B$5,Raw!$G:$G,Month!K$7,Raw!$C:$C,Month!$A24),SUMIFS(Raw!$H:$H,Raw!$A:$A,$B$5,Raw!$G:$G,Month!K$7,Raw!$E:$E,Month!$A24))))</f>
        <v>604</v>
      </c>
      <c r="L24" s="105">
        <f>IF($B24="","",IF($C24="Region",SUMIFS(Raw!$H:$H,Raw!$A:$A,$B$5,Raw!$G:$G,Month!L$7,Raw!$I:$I,Month!$A24),IF($C24="Provider",SUMIFS(Raw!$H:$H,Raw!$A:$A,$B$5,Raw!$G:$G,Month!L$7,Raw!$C:$C,Month!$A24),SUMIFS(Raw!$H:$H,Raw!$A:$A,$B$5,Raw!$G:$G,Month!L$7,Raw!$E:$E,Month!$A24))))</f>
        <v>156931</v>
      </c>
      <c r="M24" s="105">
        <f>IF($B24="","",IF($C24="Region",SUMIFS(Raw!$H:$H,Raw!$A:$A,$B$5,Raw!$G:$G,Month!M$7,Raw!$I:$I,Month!$A24),IF($C24="Provider",SUMIFS(Raw!$H:$H,Raw!$A:$A,$B$5,Raw!$G:$G,Month!M$7,Raw!$C:$C,Month!$A24),SUMIFS(Raw!$H:$H,Raw!$A:$A,$B$5,Raw!$G:$G,Month!M$7,Raw!$E:$E,Month!$A24))))</f>
        <v>11619</v>
      </c>
      <c r="N24" s="105">
        <f>IF($B24="","",IF($C24="Region",SUMIFS(Raw!$H:$H,Raw!$A:$A,$B$5,Raw!$G:$G,Month!N$7,Raw!$I:$I,Month!$A24),IF($C24="Provider",SUMIFS(Raw!$H:$H,Raw!$A:$A,$B$5,Raw!$G:$G,Month!N$7,Raw!$C:$C,Month!$A24),SUMIFS(Raw!$H:$H,Raw!$A:$A,$B$5,Raw!$G:$G,Month!N$7,Raw!$E:$E,Month!$A24))))</f>
        <v>154545631</v>
      </c>
      <c r="O24" s="105">
        <f>IF($B24="","",IF($C24="Region",SUMIFS(Raw!$H:$H,Raw!$A:$A,$B$5,Raw!$G:$G,Month!O$7,Raw!$I:$I,Month!$A24),IF($C24="Provider",SUMIFS(Raw!$H:$H,Raw!$A:$A,$B$5,Raw!$G:$G,Month!O$7,Raw!$C:$C,Month!$A24),SUMIFS(Raw!$H:$H,Raw!$A:$A,$B$5,Raw!$G:$G,Month!O$7,Raw!$E:$E,Month!$A24))))</f>
        <v>24267</v>
      </c>
      <c r="P24" s="105">
        <f>IF($B24="","",IF($C24="Region",SUMIFS(Raw!$H:$H,Raw!$A:$A,$B$5,Raw!$G:$G,Month!P$7,Raw!$I:$I,Month!$A24),IF($C24="Provider",SUMIFS(Raw!$H:$H,Raw!$A:$A,$B$5,Raw!$G:$G,Month!P$7,Raw!$C:$C,Month!$A24),SUMIFS(Raw!$H:$H,Raw!$A:$A,$B$5,Raw!$G:$G,Month!P$7,Raw!$E:$E,Month!$A24))))</f>
        <v>422</v>
      </c>
      <c r="Q24" s="105">
        <f>IF($B24="","",IF($C24="Region",SUMIFS(Raw!$H:$H,Raw!$A:$A,$B$5,Raw!$G:$G,Month!Q$7,Raw!$I:$I,Month!$A24),IF($C24="Provider",SUMIFS(Raw!$H:$H,Raw!$A:$A,$B$5,Raw!$G:$G,Month!Q$7,Raw!$C:$C,Month!$A24),SUMIFS(Raw!$H:$H,Raw!$A:$A,$B$5,Raw!$G:$G,Month!Q$7,Raw!$E:$E,Month!$A24))))</f>
        <v>11767</v>
      </c>
      <c r="R24" s="105">
        <f>IF($B24="","",IF($C24="Region",SUMIFS(Raw!$H:$H,Raw!$A:$A,$B$5,Raw!$G:$G,Month!R$7,Raw!$I:$I,Month!$A24),IF($C24="Provider",SUMIFS(Raw!$H:$H,Raw!$A:$A,$B$5,Raw!$G:$G,Month!R$7,Raw!$C:$C,Month!$A24),SUMIFS(Raw!$H:$H,Raw!$A:$A,$B$5,Raw!$G:$G,Month!R$7,Raw!$E:$E,Month!$A24))))</f>
        <v>6285</v>
      </c>
      <c r="S24" s="105">
        <f>IF($B24="","",IF($C24="Region",SUMIFS(Raw!$H:$H,Raw!$A:$A,$B$5,Raw!$G:$G,Month!S$7,Raw!$I:$I,Month!$A24),IF($C24="Provider",SUMIFS(Raw!$H:$H,Raw!$A:$A,$B$5,Raw!$G:$G,Month!S$7,Raw!$C:$C,Month!$A24),SUMIFS(Raw!$H:$H,Raw!$A:$A,$B$5,Raw!$G:$G,Month!S$7,Raw!$E:$E,Month!$A24))))</f>
        <v>5793</v>
      </c>
      <c r="T24" s="105">
        <f>IF($B24="","",IF($C24="Region",SUMIFS(Raw!$H:$H,Raw!$A:$A,$B$5,Raw!$G:$G,Month!T$7,Raw!$I:$I,Month!$A24),IF($C24="Provider",SUMIFS(Raw!$H:$H,Raw!$A:$A,$B$5,Raw!$G:$G,Month!T$7,Raw!$C:$C,Month!$A24),SUMIFS(Raw!$H:$H,Raw!$A:$A,$B$5,Raw!$G:$G,Month!T$7,Raw!$E:$E,Month!$A24))))</f>
        <v>0</v>
      </c>
      <c r="U24" s="105">
        <f>IF($B24="","",IF($C24="Region",SUMIFS(Raw!$H:$H,Raw!$A:$A,$B$5,Raw!$G:$G,Month!U$7,Raw!$I:$I,Month!$A24),IF($C24="Provider",SUMIFS(Raw!$H:$H,Raw!$A:$A,$B$5,Raw!$G:$G,Month!U$7,Raw!$C:$C,Month!$A24),SUMIFS(Raw!$H:$H,Raw!$A:$A,$B$5,Raw!$G:$G,Month!U$7,Raw!$E:$E,Month!$A24))))</f>
        <v>12078</v>
      </c>
      <c r="V24" s="105">
        <f>IF($B24="","",IF($C24="Region",SUMIFS(Raw!$H:$H,Raw!$A:$A,$B$5,Raw!$G:$G,Month!V$7,Raw!$I:$I,Month!$A24),IF($C24="Provider",SUMIFS(Raw!$H:$H,Raw!$A:$A,$B$5,Raw!$G:$G,Month!V$7,Raw!$C:$C,Month!$A24),SUMIFS(Raw!$H:$H,Raw!$A:$A,$B$5,Raw!$G:$G,Month!V$7,Raw!$E:$E,Month!$A24))))</f>
        <v>0</v>
      </c>
      <c r="W24" s="105">
        <f>IF($B24="","",IF($C24="Region",SUMIFS(Raw!$H:$H,Raw!$A:$A,$B$5,Raw!$G:$G,Month!W$7,Raw!$I:$I,Month!$A24),IF($C24="Provider",SUMIFS(Raw!$H:$H,Raw!$A:$A,$B$5,Raw!$G:$G,Month!W$7,Raw!$C:$C,Month!$A24),SUMIFS(Raw!$H:$H,Raw!$A:$A,$B$5,Raw!$G:$G,Month!W$7,Raw!$E:$E,Month!$A24))))</f>
        <v>6733</v>
      </c>
      <c r="X24" s="105">
        <f>IF($B24="","",IF($C24="Region",SUMIFS(Raw!$H:$H,Raw!$A:$A,$B$5,Raw!$G:$G,Month!X$7,Raw!$I:$I,Month!$A24),IF($C24="Provider",SUMIFS(Raw!$H:$H,Raw!$A:$A,$B$5,Raw!$G:$G,Month!X$7,Raw!$C:$C,Month!$A24),SUMIFS(Raw!$H:$H,Raw!$A:$A,$B$5,Raw!$G:$G,Month!X$7,Raw!$E:$E,Month!$A24))))</f>
        <v>990</v>
      </c>
      <c r="Y24" s="105">
        <f>IF($B24="","",IF($C24="Region",SUMIFS(Raw!$H:$H,Raw!$A:$A,$B$5,Raw!$G:$G,Month!Y$7,Raw!$I:$I,Month!$A24),IF($C24="Provider",SUMIFS(Raw!$H:$H,Raw!$A:$A,$B$5,Raw!$G:$G,Month!Y$7,Raw!$C:$C,Month!$A24),SUMIFS(Raw!$H:$H,Raw!$A:$A,$B$5,Raw!$G:$G,Month!Y$7,Raw!$E:$E,Month!$A24))))</f>
        <v>12932</v>
      </c>
      <c r="Z24" s="105">
        <f>IF($B24="","",IF($C24="Region",SUMIFS(Raw!$H:$H,Raw!$A:$A,$B$5,Raw!$G:$G,Month!Z$7,Raw!$I:$I,Month!$A24),IF($C24="Provider",SUMIFS(Raw!$H:$H,Raw!$A:$A,$B$5,Raw!$G:$G,Month!Z$7,Raw!$C:$C,Month!$A24),SUMIFS(Raw!$H:$H,Raw!$A:$A,$B$5,Raw!$G:$G,Month!Z$7,Raw!$E:$E,Month!$A24))))</f>
        <v>51368</v>
      </c>
      <c r="AA24" s="105">
        <f>IF($B24="","",IF($C24="Region",SUMIFS(Raw!$H:$H,Raw!$A:$A,$B$5,Raw!$G:$G,Month!AA$7,Raw!$I:$I,Month!$A24),IF($C24="Provider",SUMIFS(Raw!$H:$H,Raw!$A:$A,$B$5,Raw!$G:$G,Month!AA$7,Raw!$C:$C,Month!$A24),SUMIFS(Raw!$H:$H,Raw!$A:$A,$B$5,Raw!$G:$G,Month!AA$7,Raw!$E:$E,Month!$A24))))</f>
        <v>4247</v>
      </c>
      <c r="AB24" s="105">
        <f>IF($B24="","",IF($C24="Region",SUMIFS(Raw!$H:$H,Raw!$A:$A,$B$5,Raw!$G:$G,Month!AB$7,Raw!$I:$I,Month!$A24),IF($C24="Provider",SUMIFS(Raw!$H:$H,Raw!$A:$A,$B$5,Raw!$G:$G,Month!AB$7,Raw!$C:$C,Month!$A24),SUMIFS(Raw!$H:$H,Raw!$A:$A,$B$5,Raw!$G:$G,Month!AB$7,Raw!$E:$E,Month!$A24))))</f>
        <v>1970</v>
      </c>
      <c r="AC24" s="105">
        <f>IF($B24="","",IF($C24="Region",SUMIFS(Raw!$H:$H,Raw!$A:$A,$B$5,Raw!$G:$G,Month!AC$7,Raw!$I:$I,Month!$A24),IF($C24="Provider",SUMIFS(Raw!$H:$H,Raw!$A:$A,$B$5,Raw!$G:$G,Month!AC$7,Raw!$C:$C,Month!$A24),SUMIFS(Raw!$H:$H,Raw!$A:$A,$B$5,Raw!$G:$G,Month!AC$7,Raw!$E:$E,Month!$A24))))</f>
        <v>19075</v>
      </c>
      <c r="AD24" s="105">
        <f>IF($B24="","",IF($C24="Region",SUMIFS(Raw!$H:$H,Raw!$A:$A,$B$5,Raw!$G:$G,Month!AD$7,Raw!$I:$I,Month!$A24),IF($C24="Provider",SUMIFS(Raw!$H:$H,Raw!$A:$A,$B$5,Raw!$G:$G,Month!AD$7,Raw!$C:$C,Month!$A24),SUMIFS(Raw!$H:$H,Raw!$A:$A,$B$5,Raw!$G:$G,Month!AD$7,Raw!$E:$E,Month!$A24))))</f>
        <v>51389</v>
      </c>
      <c r="AE24" s="105">
        <f>IF($B24="","",IF($C24="Region",SUMIFS(Raw!$H:$H,Raw!$A:$A,$B$5,Raw!$G:$G,Month!AE$7,Raw!$I:$I,Month!$A24),IF($C24="Provider",SUMIFS(Raw!$H:$H,Raw!$A:$A,$B$5,Raw!$G:$G,Month!AE$7,Raw!$C:$C,Month!$A24),SUMIFS(Raw!$H:$H,Raw!$A:$A,$B$5,Raw!$G:$G,Month!AE$7,Raw!$E:$E,Month!$A24))))</f>
        <v>24267</v>
      </c>
      <c r="AF24" s="105">
        <f>IF($B24="","",IF($C24="Region",SUMIFS(Raw!$H:$H,Raw!$A:$A,$B$5,Raw!$G:$G,Month!AF$7,Raw!$I:$I,Month!$A24),IF($C24="Provider",SUMIFS(Raw!$H:$H,Raw!$A:$A,$B$5,Raw!$G:$G,Month!AF$7,Raw!$C:$C,Month!$A24),SUMIFS(Raw!$H:$H,Raw!$A:$A,$B$5,Raw!$G:$G,Month!AF$7,Raw!$E:$E,Month!$A24))))</f>
        <v>3011</v>
      </c>
      <c r="AG24" s="105">
        <f>IF($B24="","",IF($C24="Region",SUMIFS(Raw!$H:$H,Raw!$A:$A,$B$5,Raw!$G:$G,Month!AG$7,Raw!$I:$I,Month!$A24),IF($C24="Provider",SUMIFS(Raw!$H:$H,Raw!$A:$A,$B$5,Raw!$G:$G,Month!AG$7,Raw!$C:$C,Month!$A24),SUMIFS(Raw!$H:$H,Raw!$A:$A,$B$5,Raw!$G:$G,Month!AG$7,Raw!$E:$E,Month!$A24))))</f>
        <v>2135</v>
      </c>
      <c r="AH24" s="105">
        <f>IF($B24="","",IF($C24="Region",SUMIFS(Raw!$H:$H,Raw!$A:$A,$B$5,Raw!$G:$G,Month!AH$7,Raw!$I:$I,Month!$A24),IF($C24="Provider",SUMIFS(Raw!$H:$H,Raw!$A:$A,$B$5,Raw!$G:$G,Month!AH$7,Raw!$C:$C,Month!$A24),SUMIFS(Raw!$H:$H,Raw!$A:$A,$B$5,Raw!$G:$G,Month!AH$7,Raw!$E:$E,Month!$A24))))</f>
        <v>77</v>
      </c>
      <c r="AI24" s="105">
        <f>IF($B24="","",IF($C24="Region",SUMIFS(Raw!$H:$H,Raw!$A:$A,$B$5,Raw!$G:$G,Month!AI$7,Raw!$I:$I,Month!$A24),IF($C24="Provider",SUMIFS(Raw!$H:$H,Raw!$A:$A,$B$5,Raw!$G:$G,Month!AI$7,Raw!$C:$C,Month!$A24),SUMIFS(Raw!$H:$H,Raw!$A:$A,$B$5,Raw!$G:$G,Month!AI$7,Raw!$E:$E,Month!$A24))))</f>
        <v>3</v>
      </c>
      <c r="AJ24" s="105">
        <f>IF($B24="","",IF($C24="Region",SUMIFS(Raw!$H:$H,Raw!$A:$A,$B$5,Raw!$G:$G,Month!AJ$7,Raw!$I:$I,Month!$A24),IF($C24="Provider",SUMIFS(Raw!$H:$H,Raw!$A:$A,$B$5,Raw!$G:$G,Month!AJ$7,Raw!$C:$C,Month!$A24),SUMIFS(Raw!$H:$H,Raw!$A:$A,$B$5,Raw!$G:$G,Month!AJ$7,Raw!$E:$E,Month!$A24))))</f>
        <v>1498</v>
      </c>
      <c r="AK24" s="105">
        <f>IF($B24="","",IF($C24="Region",SUMIFS(Raw!$H:$H,Raw!$A:$A,$B$5,Raw!$G:$G,Month!AK$7,Raw!$I:$I,Month!$A24),IF($C24="Provider",SUMIFS(Raw!$H:$H,Raw!$A:$A,$B$5,Raw!$G:$G,Month!AK$7,Raw!$C:$C,Month!$A24),SUMIFS(Raw!$H:$H,Raw!$A:$A,$B$5,Raw!$G:$G,Month!AK$7,Raw!$E:$E,Month!$A24))))</f>
        <v>116</v>
      </c>
      <c r="AL24" s="105">
        <f>IF($B24="","",IF($C24="Region",SUMIFS(Raw!$H:$H,Raw!$A:$A,$B$5,Raw!$G:$G,Month!AL$7,Raw!$I:$I,Month!$A24),IF($C24="Provider",SUMIFS(Raw!$H:$H,Raw!$A:$A,$B$5,Raw!$G:$G,Month!AL$7,Raw!$C:$C,Month!$A24),SUMIFS(Raw!$H:$H,Raw!$A:$A,$B$5,Raw!$G:$G,Month!AL$7,Raw!$E:$E,Month!$A24))))</f>
        <v>1032</v>
      </c>
      <c r="AM24" s="105">
        <f>IF($B24="","",IF($C24="Region",SUMIFS(Raw!$H:$H,Raw!$A:$A,$B$5,Raw!$G:$G,Month!AM$7,Raw!$I:$I,Month!$A24),IF($C24="Provider",SUMIFS(Raw!$H:$H,Raw!$A:$A,$B$5,Raw!$G:$G,Month!AM$7,Raw!$C:$C,Month!$A24),SUMIFS(Raw!$H:$H,Raw!$A:$A,$B$5,Raw!$G:$G,Month!AM$7,Raw!$E:$E,Month!$A24))))</f>
        <v>40</v>
      </c>
      <c r="AN24" s="105">
        <f>IF($B24="","",IF($C24="Region",SUMIFS(Raw!$H:$H,Raw!$A:$A,$B$5,Raw!$G:$G,Month!AN$7,Raw!$I:$I,Month!$A24),IF($C24="Provider",SUMIFS(Raw!$H:$H,Raw!$A:$A,$B$5,Raw!$G:$G,Month!AN$7,Raw!$C:$C,Month!$A24),SUMIFS(Raw!$H:$H,Raw!$A:$A,$B$5,Raw!$G:$G,Month!AN$7,Raw!$E:$E,Month!$A24))))</f>
        <v>2953</v>
      </c>
      <c r="AO24" s="105">
        <f>IF($B24="","",IF($C24="Region",SUMIFS(Raw!$H:$H,Raw!$A:$A,$B$5,Raw!$G:$G,Month!AO$7,Raw!$I:$I,Month!$A24),IF($C24="Provider",SUMIFS(Raw!$H:$H,Raw!$A:$A,$B$5,Raw!$G:$G,Month!AO$7,Raw!$C:$C,Month!$A24),SUMIFS(Raw!$H:$H,Raw!$A:$A,$B$5,Raw!$G:$G,Month!AO$7,Raw!$E:$E,Month!$A24))))</f>
        <v>2450</v>
      </c>
      <c r="AP24" s="105">
        <f>IF($B24="","",IF($C24="Region",SUMIFS(Raw!$H:$H,Raw!$A:$A,$B$5,Raw!$G:$G,Month!AP$7,Raw!$I:$I,Month!$A24),IF($C24="Provider",SUMIFS(Raw!$H:$H,Raw!$A:$A,$B$5,Raw!$G:$G,Month!AP$7,Raw!$C:$C,Month!$A24),SUMIFS(Raw!$H:$H,Raw!$A:$A,$B$5,Raw!$G:$G,Month!AP$7,Raw!$E:$E,Month!$A24))))</f>
        <v>2210</v>
      </c>
      <c r="AQ24" s="105">
        <f>IF($B24="","",IF($C24="Region",SUMIFS(Raw!$H:$H,Raw!$A:$A,$B$5,Raw!$G:$G,Month!AQ$7,Raw!$I:$I,Month!$A24),IF($C24="Provider",SUMIFS(Raw!$H:$H,Raw!$A:$A,$B$5,Raw!$G:$G,Month!AQ$7,Raw!$C:$C,Month!$A24),SUMIFS(Raw!$H:$H,Raw!$A:$A,$B$5,Raw!$G:$G,Month!AQ$7,Raw!$E:$E,Month!$A24))))</f>
        <v>2562</v>
      </c>
      <c r="AR24" s="105">
        <f>IF($B24="","",IF($C24="Region",SUMIFS(Raw!$H:$H,Raw!$A:$A,$B$5,Raw!$G:$G,Month!AR$7,Raw!$I:$I,Month!$A24),IF($C24="Provider",SUMIFS(Raw!$H:$H,Raw!$A:$A,$B$5,Raw!$G:$G,Month!AR$7,Raw!$C:$C,Month!$A24),SUMIFS(Raw!$H:$H,Raw!$A:$A,$B$5,Raw!$G:$G,Month!AR$7,Raw!$E:$E,Month!$A24))))</f>
        <v>1464</v>
      </c>
      <c r="AS24" s="105">
        <f>IF($B24="","",IF($C24="Region",SUMIFS(Raw!$H:$H,Raw!$A:$A,$B$5,Raw!$G:$G,Month!AS$7,Raw!$I:$I,Month!$A24),IF($C24="Provider",SUMIFS(Raw!$H:$H,Raw!$A:$A,$B$5,Raw!$G:$G,Month!AS$7,Raw!$C:$C,Month!$A24),SUMIFS(Raw!$H:$H,Raw!$A:$A,$B$5,Raw!$G:$G,Month!AS$7,Raw!$E:$E,Month!$A24))))</f>
        <v>221</v>
      </c>
      <c r="AT24" s="105">
        <f>IF($B24="","",IF($C24="Region",SUMIFS(Raw!$H:$H,Raw!$A:$A,$B$5,Raw!$G:$G,Month!AT$7,Raw!$I:$I,Month!$A24),IF($C24="Provider",SUMIFS(Raw!$H:$H,Raw!$A:$A,$B$5,Raw!$G:$G,Month!AT$7,Raw!$C:$C,Month!$A24),SUMIFS(Raw!$H:$H,Raw!$A:$A,$B$5,Raw!$G:$G,Month!AT$7,Raw!$E:$E,Month!$A24))))</f>
        <v>206</v>
      </c>
      <c r="AU24" s="105">
        <f>IF($B24="","",IF($C24="Region",SUMIFS(Raw!$H:$H,Raw!$A:$A,$B$5,Raw!$G:$G,Month!AU$7,Raw!$I:$I,Month!$A24),IF($C24="Provider",SUMIFS(Raw!$H:$H,Raw!$A:$A,$B$5,Raw!$G:$G,Month!AU$7,Raw!$C:$C,Month!$A24),SUMIFS(Raw!$H:$H,Raw!$A:$A,$B$5,Raw!$G:$G,Month!AU$7,Raw!$E:$E,Month!$A24))))</f>
        <v>49</v>
      </c>
      <c r="AV24" s="105">
        <f>IF($B24="","",IF($C24="Region",SUMIFS(Raw!$H:$H,Raw!$A:$A,$B$5,Raw!$G:$G,Month!AV$7,Raw!$I:$I,Month!$A24),IF($C24="Provider",SUMIFS(Raw!$H:$H,Raw!$A:$A,$B$5,Raw!$G:$G,Month!AV$7,Raw!$C:$C,Month!$A24),SUMIFS(Raw!$H:$H,Raw!$A:$A,$B$5,Raw!$G:$G,Month!AV$7,Raw!$E:$E,Month!$A24))))</f>
        <v>1346</v>
      </c>
      <c r="AW24" s="105">
        <f>IF($B24="","",IF($C24="Region",SUMIFS(Raw!$H:$H,Raw!$A:$A,$B$5,Raw!$G:$G,Month!AW$7,Raw!$I:$I,Month!$A24),IF($C24="Provider",SUMIFS(Raw!$H:$H,Raw!$A:$A,$B$5,Raw!$G:$G,Month!AW$7,Raw!$C:$C,Month!$A24),SUMIFS(Raw!$H:$H,Raw!$A:$A,$B$5,Raw!$G:$G,Month!AW$7,Raw!$E:$E,Month!$A24))))</f>
        <v>13734284</v>
      </c>
      <c r="AX24" s="105">
        <f>IF($B24="","",IF($C24="Region",SUMIFS(Raw!$H:$H,Raw!$A:$A,$B$5,Raw!$G:$G,Month!AX$7,Raw!$I:$I,Month!$A24),IF($C24="Provider",SUMIFS(Raw!$H:$H,Raw!$A:$A,$B$5,Raw!$G:$G,Month!AX$7,Raw!$C:$C,Month!$A24),SUMIFS(Raw!$H:$H,Raw!$A:$A,$B$5,Raw!$G:$G,Month!AX$7,Raw!$E:$E,Month!$A24))))</f>
        <v>2589</v>
      </c>
      <c r="AY24" s="105">
        <f>IF($B24="","",IF($C24="Region",SUMIFS(Raw!$H:$H,Raw!$A:$A,$B$5,Raw!$G:$G,Month!AY$7,Raw!$I:$I,Month!$A24),IF($C24="Provider",SUMIFS(Raw!$H:$H,Raw!$A:$A,$B$5,Raw!$G:$G,Month!AY$7,Raw!$C:$C,Month!$A24),SUMIFS(Raw!$H:$H,Raw!$A:$A,$B$5,Raw!$G:$G,Month!AY$7,Raw!$E:$E,Month!$A24))))</f>
        <v>1490</v>
      </c>
      <c r="AZ24" s="105">
        <f>IF($B24="","",IF($C24="Region",SUMIFS(Raw!$H:$H,Raw!$A:$A,$B$5,Raw!$G:$G,Month!AZ$7,Raw!$I:$I,Month!$A24),IF($C24="Provider",SUMIFS(Raw!$H:$H,Raw!$A:$A,$B$5,Raw!$G:$G,Month!AZ$7,Raw!$C:$C,Month!$A24),SUMIFS(Raw!$H:$H,Raw!$A:$A,$B$5,Raw!$G:$G,Month!AZ$7,Raw!$E:$E,Month!$A24))))</f>
        <v>96</v>
      </c>
      <c r="BA24" s="105">
        <f>IF($B24="","",IF($C24="Region",SUMIFS(Raw!$H:$H,Raw!$A:$A,$B$5,Raw!$G:$G,Month!BA$7,Raw!$I:$I,Month!$A24),IF($C24="Provider",SUMIFS(Raw!$H:$H,Raw!$A:$A,$B$5,Raw!$G:$G,Month!BA$7,Raw!$C:$C,Month!$A24),SUMIFS(Raw!$H:$H,Raw!$A:$A,$B$5,Raw!$G:$G,Month!BA$7,Raw!$E:$E,Month!$A24))))</f>
        <v>1063</v>
      </c>
      <c r="BB24" s="105">
        <f>IF($B24="","",IF($C24="Region",SUMIFS(Raw!$H:$H,Raw!$A:$A,$B$5,Raw!$G:$G,Month!BB$7,Raw!$I:$I,Month!$A24),IF($C24="Provider",SUMIFS(Raw!$H:$H,Raw!$A:$A,$B$5,Raw!$G:$G,Month!BB$7,Raw!$C:$C,Month!$A24),SUMIFS(Raw!$H:$H,Raw!$A:$A,$B$5,Raw!$G:$G,Month!BB$7,Raw!$E:$E,Month!$A24))))</f>
        <v>15742828</v>
      </c>
      <c r="BC24" s="105">
        <f>IF($B24="","",IF($C24="Region",SUMIFS(Raw!$H:$H,Raw!$A:$A,$B$5,Raw!$G:$G,Month!BC$7,Raw!$I:$I,Month!$A24),IF($C24="Provider",SUMIFS(Raw!$H:$H,Raw!$A:$A,$B$5,Raw!$G:$G,Month!BC$7,Raw!$C:$C,Month!$A24),SUMIFS(Raw!$H:$H,Raw!$A:$A,$B$5,Raw!$G:$G,Month!BC$7,Raw!$E:$E,Month!$A24))))</f>
        <v>643</v>
      </c>
      <c r="BD24" s="105">
        <f>IF($B24="","",IF($C24="Region",SUMIFS(Raw!$H:$H,Raw!$A:$A,$B$5,Raw!$G:$G,Month!BD$7,Raw!$I:$I,Month!$A24),IF($C24="Provider",SUMIFS(Raw!$H:$H,Raw!$A:$A,$B$5,Raw!$G:$G,Month!BD$7,Raw!$C:$C,Month!$A24),SUMIFS(Raw!$H:$H,Raw!$A:$A,$B$5,Raw!$G:$G,Month!BD$7,Raw!$E:$E,Month!$A24))))</f>
        <v>9729</v>
      </c>
      <c r="BE24" s="105">
        <f>IF($B24="","",IF($C24="Region",SUMIFS(Raw!$H:$H,Raw!$A:$A,$B$5,Raw!$G:$G,Month!BE$7,Raw!$I:$I,Month!$A24),IF($C24="Provider",SUMIFS(Raw!$H:$H,Raw!$A:$A,$B$5,Raw!$G:$G,Month!BE$7,Raw!$C:$C,Month!$A24),SUMIFS(Raw!$H:$H,Raw!$A:$A,$B$5,Raw!$G:$G,Month!BE$7,Raw!$E:$E,Month!$A24))))</f>
        <v>1540</v>
      </c>
      <c r="BF24" s="105">
        <f>IF($B24="","",IF($C24="Region",SUMIFS(Raw!$H:$H,Raw!$A:$A,$B$5,Raw!$G:$G,Month!BF$7,Raw!$I:$I,Month!$A24),IF($C24="Provider",SUMIFS(Raw!$H:$H,Raw!$A:$A,$B$5,Raw!$G:$G,Month!BF$7,Raw!$C:$C,Month!$A24),SUMIFS(Raw!$H:$H,Raw!$A:$A,$B$5,Raw!$G:$G,Month!BF$7,Raw!$E:$E,Month!$A24))))</f>
        <v>20002</v>
      </c>
      <c r="BG24" s="105">
        <f>IF($B24="","",IF($C24="Region",SUMIFS(Raw!$H:$H,Raw!$A:$A,$B$5,Raw!$G:$G,Month!BG$7,Raw!$I:$I,Month!$A24),IF($C24="Provider",SUMIFS(Raw!$H:$H,Raw!$A:$A,$B$5,Raw!$G:$G,Month!BG$7,Raw!$C:$C,Month!$A24),SUMIFS(Raw!$H:$H,Raw!$A:$A,$B$5,Raw!$G:$G,Month!BG$7,Raw!$E:$E,Month!$A24))))</f>
        <v>15</v>
      </c>
      <c r="BH24" s="105">
        <f>IF($B24="","",IF($C24="Region",SUMIFS(Raw!$H:$H,Raw!$A:$A,$B$5,Raw!$G:$G,Month!BH$7,Raw!$I:$I,Month!$A24),IF($C24="Provider",SUMIFS(Raw!$H:$H,Raw!$A:$A,$B$5,Raw!$G:$G,Month!BH$7,Raw!$C:$C,Month!$A24),SUMIFS(Raw!$H:$H,Raw!$A:$A,$B$5,Raw!$G:$G,Month!BH$7,Raw!$E:$E,Month!$A24))))</f>
        <v>13601</v>
      </c>
      <c r="BI24" s="105">
        <f>IF($B24="","",IF($C24="Region",SUMIFS(Raw!$H:$H,Raw!$A:$A,$B$5,Raw!$G:$G,Month!BI$7,Raw!$I:$I,Month!$A24),IF($C24="Provider",SUMIFS(Raw!$H:$H,Raw!$A:$A,$B$5,Raw!$G:$G,Month!BI$7,Raw!$C:$C,Month!$A24),SUMIFS(Raw!$H:$H,Raw!$A:$A,$B$5,Raw!$G:$G,Month!BI$7,Raw!$E:$E,Month!$A24))))</f>
        <v>5735</v>
      </c>
      <c r="BJ24" s="105">
        <f>IF($B24="","",IF($C24="Region",SUMIFS(Raw!$H:$H,Raw!$A:$A,$B$5,Raw!$G:$G,Month!BJ$7,Raw!$I:$I,Month!$A24),IF($C24="Provider",SUMIFS(Raw!$H:$H,Raw!$A:$A,$B$5,Raw!$G:$G,Month!BJ$7,Raw!$C:$C,Month!$A24),SUMIFS(Raw!$H:$H,Raw!$A:$A,$B$5,Raw!$G:$G,Month!BJ$7,Raw!$E:$E,Month!$A24))))</f>
        <v>3352</v>
      </c>
      <c r="BK24" s="105">
        <f>IF($B24="","",IF($C24="Region",SUMIFS(Raw!$H:$H,Raw!$A:$A,$B$5,Raw!$G:$G,Month!BK$7,Raw!$I:$I,Month!$A24),IF($C24="Provider",SUMIFS(Raw!$H:$H,Raw!$A:$A,$B$5,Raw!$G:$G,Month!BK$7,Raw!$C:$C,Month!$A24),SUMIFS(Raw!$H:$H,Raw!$A:$A,$B$5,Raw!$G:$G,Month!BK$7,Raw!$E:$E,Month!$A24))))</f>
        <v>1222</v>
      </c>
      <c r="BL24" s="105">
        <f>IF($B24="","",IF($C24="Region",SUMIFS(Raw!$H:$H,Raw!$A:$A,$B$5,Raw!$G:$G,Month!BL$7,Raw!$I:$I,Month!$A24),IF($C24="Provider",SUMIFS(Raw!$H:$H,Raw!$A:$A,$B$5,Raw!$G:$G,Month!BL$7,Raw!$C:$C,Month!$A24),SUMIFS(Raw!$H:$H,Raw!$A:$A,$B$5,Raw!$G:$G,Month!BL$7,Raw!$E:$E,Month!$A24))))</f>
        <v>3128</v>
      </c>
      <c r="BM24" s="105">
        <f>IF($B24="","",IF($C24="Region",SUMIFS(Raw!$H:$H,Raw!$A:$A,$B$5,Raw!$G:$G,Month!BM$7,Raw!$I:$I,Month!$A24),IF($C24="Provider",SUMIFS(Raw!$H:$H,Raw!$A:$A,$B$5,Raw!$G:$G,Month!BM$7,Raw!$C:$C,Month!$A24),SUMIFS(Raw!$H:$H,Raw!$A:$A,$B$5,Raw!$G:$G,Month!BM$7,Raw!$E:$E,Month!$A24))))</f>
        <v>2964</v>
      </c>
      <c r="BN24" s="105">
        <f>IF($B24="","",IF($C24="Region",SUMIFS(Raw!$H:$H,Raw!$A:$A,$B$5,Raw!$G:$G,Month!BN$7,Raw!$I:$I,Month!$A24),IF($C24="Provider",SUMIFS(Raw!$H:$H,Raw!$A:$A,$B$5,Raw!$G:$G,Month!BN$7,Raw!$C:$C,Month!$A24),SUMIFS(Raw!$H:$H,Raw!$A:$A,$B$5,Raw!$G:$G,Month!BN$7,Raw!$E:$E,Month!$A24))))</f>
        <v>975</v>
      </c>
      <c r="BO24" s="105">
        <f>IF($B24="","",IF($C24="Region",SUMIFS(Raw!$H:$H,Raw!$A:$A,$B$5,Raw!$G:$G,Month!BO$7,Raw!$I:$I,Month!$A24),IF($C24="Provider",SUMIFS(Raw!$H:$H,Raw!$A:$A,$B$5,Raw!$G:$G,Month!BO$7,Raw!$C:$C,Month!$A24),SUMIFS(Raw!$H:$H,Raw!$A:$A,$B$5,Raw!$G:$G,Month!BO$7,Raw!$E:$E,Month!$A24))))</f>
        <v>752</v>
      </c>
      <c r="BP24" s="105">
        <f>IF($B24="","",IF($C24="Region",SUMIFS(Raw!$H:$H,Raw!$A:$A,$B$5,Raw!$G:$G,Month!BP$7,Raw!$I:$I,Month!$A24),IF($C24="Provider",SUMIFS(Raw!$H:$H,Raw!$A:$A,$B$5,Raw!$G:$G,Month!BP$7,Raw!$C:$C,Month!$A24),SUMIFS(Raw!$H:$H,Raw!$A:$A,$B$5,Raw!$G:$G,Month!BP$7,Raw!$E:$E,Month!$A24))))</f>
        <v>1561</v>
      </c>
      <c r="BQ24" s="105">
        <f>IF($B24="","",IF($C24="Region",SUMIFS(Raw!$H:$H,Raw!$A:$A,$B$5,Raw!$G:$G,Month!BQ$7,Raw!$I:$I,Month!$A24),IF($C24="Provider",SUMIFS(Raw!$H:$H,Raw!$A:$A,$B$5,Raw!$G:$G,Month!BQ$7,Raw!$C:$C,Month!$A24),SUMIFS(Raw!$H:$H,Raw!$A:$A,$B$5,Raw!$G:$G,Month!BQ$7,Raw!$E:$E,Month!$A24))))</f>
        <v>607</v>
      </c>
      <c r="BR24" s="105">
        <f>IF($B24="","",IF($C24="Region",SUMIFS(Raw!$H:$H,Raw!$A:$A,$B$5,Raw!$G:$G,Month!BR$7,Raw!$I:$I,Month!$A24),IF($C24="Provider",SUMIFS(Raw!$H:$H,Raw!$A:$A,$B$5,Raw!$G:$G,Month!BR$7,Raw!$C:$C,Month!$A24),SUMIFS(Raw!$H:$H,Raw!$A:$A,$B$5,Raw!$G:$G,Month!BR$7,Raw!$E:$E,Month!$A24))))</f>
        <v>1</v>
      </c>
      <c r="BS24" s="105">
        <f>IF($B24="","",IF($C24="Region",SUMIFS(Raw!$H:$H,Raw!$A:$A,$B$5,Raw!$G:$G,Month!BS$7,Raw!$I:$I,Month!$A24),IF($C24="Provider",SUMIFS(Raw!$H:$H,Raw!$A:$A,$B$5,Raw!$G:$G,Month!BS$7,Raw!$C:$C,Month!$A24),SUMIFS(Raw!$H:$H,Raw!$A:$A,$B$5,Raw!$G:$G,Month!BS$7,Raw!$E:$E,Month!$A24))))</f>
        <v>0</v>
      </c>
      <c r="BT24" s="105">
        <f>IF($B24="","",IF($C24="Region",SUMIFS(Raw!$H:$H,Raw!$A:$A,$B$5,Raw!$G:$G,Month!BT$7,Raw!$I:$I,Month!$A24),IF($C24="Provider",SUMIFS(Raw!$H:$H,Raw!$A:$A,$B$5,Raw!$G:$G,Month!BT$7,Raw!$C:$C,Month!$A24),SUMIFS(Raw!$H:$H,Raw!$A:$A,$B$5,Raw!$G:$G,Month!BT$7,Raw!$E:$E,Month!$A24))))</f>
        <v>0</v>
      </c>
      <c r="BU24" s="105">
        <f>IF($B24="","",IF($C24="Region",SUMIFS(Raw!$H:$H,Raw!$A:$A,$B$5,Raw!$G:$G,Month!BU$7,Raw!$I:$I,Month!$A24),IF($C24="Provider",SUMIFS(Raw!$H:$H,Raw!$A:$A,$B$5,Raw!$G:$G,Month!BU$7,Raw!$C:$C,Month!$A24),SUMIFS(Raw!$H:$H,Raw!$A:$A,$B$5,Raw!$G:$G,Month!BU$7,Raw!$E:$E,Month!$A24))))</f>
        <v>0</v>
      </c>
      <c r="BV24" s="105">
        <f>IF($B24="","",IF($C24="Region",SUMIFS(Raw!$H:$H,Raw!$A:$A,$B$5,Raw!$G:$G,Month!BV$7,Raw!$I:$I,Month!$A24),IF($C24="Provider",SUMIFS(Raw!$H:$H,Raw!$A:$A,$B$5,Raw!$G:$G,Month!BV$7,Raw!$C:$C,Month!$A24),SUMIFS(Raw!$H:$H,Raw!$A:$A,$B$5,Raw!$G:$G,Month!BV$7,Raw!$E:$E,Month!$A24))))</f>
        <v>190</v>
      </c>
      <c r="BW24" s="105">
        <f>IF($B24="","",IF($C24="Region",SUMIFS(Raw!$H:$H,Raw!$A:$A,$B$5,Raw!$G:$G,Month!BW$7,Raw!$I:$I,Month!$A24),IF($C24="Provider",SUMIFS(Raw!$H:$H,Raw!$A:$A,$B$5,Raw!$G:$G,Month!BW$7,Raw!$C:$C,Month!$A24),SUMIFS(Raw!$H:$H,Raw!$A:$A,$B$5,Raw!$G:$G,Month!BW$7,Raw!$E:$E,Month!$A24))))</f>
        <v>427</v>
      </c>
      <c r="BX24" s="105">
        <f>IF($B24="","",IF($C24="Region",SUMIFS(Raw!$H:$H,Raw!$A:$A,$B$5,Raw!$G:$G,Month!BX$7,Raw!$I:$I,Month!$A24),IF($C24="Provider",SUMIFS(Raw!$H:$H,Raw!$A:$A,$B$5,Raw!$G:$G,Month!BX$7,Raw!$C:$C,Month!$A24),SUMIFS(Raw!$H:$H,Raw!$A:$A,$B$5,Raw!$G:$G,Month!BX$7,Raw!$E:$E,Month!$A24))))</f>
        <v>646</v>
      </c>
      <c r="BY24" s="105">
        <f>IF($B24="","",IF($C24="Region",SUMIFS(Raw!$H:$H,Raw!$A:$A,$B$5,Raw!$G:$G,Month!BY$7,Raw!$I:$I,Month!$A24),IF($C24="Provider",SUMIFS(Raw!$H:$H,Raw!$A:$A,$B$5,Raw!$G:$G,Month!BY$7,Raw!$C:$C,Month!$A24),SUMIFS(Raw!$H:$H,Raw!$A:$A,$B$5,Raw!$G:$G,Month!BY$7,Raw!$E:$E,Month!$A24))))</f>
        <v>555</v>
      </c>
      <c r="BZ24" s="105">
        <f>IF($B24="","",IF($C24="Region",SUMIFS(Raw!$H:$H,Raw!$A:$A,$B$5,Raw!$G:$G,Month!BZ$7,Raw!$I:$I,Month!$A24),IF($C24="Provider",SUMIFS(Raw!$H:$H,Raw!$A:$A,$B$5,Raw!$G:$G,Month!BZ$7,Raw!$C:$C,Month!$A24),SUMIFS(Raw!$H:$H,Raw!$A:$A,$B$5,Raw!$G:$G,Month!BZ$7,Raw!$E:$E,Month!$A24))))</f>
        <v>2376</v>
      </c>
      <c r="CA24" s="105">
        <f>IF($B24="","",IF($C24="Region",SUMIFS(Raw!$H:$H,Raw!$A:$A,$B$5,Raw!$G:$G,Month!CA$7,Raw!$I:$I,Month!$A24),IF($C24="Provider",SUMIFS(Raw!$H:$H,Raw!$A:$A,$B$5,Raw!$G:$G,Month!CA$7,Raw!$C:$C,Month!$A24),SUMIFS(Raw!$H:$H,Raw!$A:$A,$B$5,Raw!$G:$G,Month!CA$7,Raw!$E:$E,Month!$A24))))</f>
        <v>2125</v>
      </c>
      <c r="CB24" s="105">
        <f>IF($B24="","",IF($C24="Region",SUMIFS(Raw!$H:$H,Raw!$A:$A,$B$5,Raw!$G:$G,Month!CB$7,Raw!$I:$I,Month!$A24),IF($C24="Provider",SUMIFS(Raw!$H:$H,Raw!$A:$A,$B$5,Raw!$G:$G,Month!CB$7,Raw!$C:$C,Month!$A24),SUMIFS(Raw!$H:$H,Raw!$A:$A,$B$5,Raw!$G:$G,Month!CB$7,Raw!$E:$E,Month!$A24))))</f>
        <v>954</v>
      </c>
      <c r="CC24" s="105">
        <f>IF($B24="","",IF($C24="Region",SUMIFS(Raw!$H:$H,Raw!$A:$A,$B$5,Raw!$G:$G,Month!CC$7,Raw!$I:$I,Month!$A24),IF($C24="Provider",SUMIFS(Raw!$H:$H,Raw!$A:$A,$B$5,Raw!$G:$G,Month!CC$7,Raw!$C:$C,Month!$A24),SUMIFS(Raw!$H:$H,Raw!$A:$A,$B$5,Raw!$G:$G,Month!CC$7,Raw!$E:$E,Month!$A24))))</f>
        <v>954</v>
      </c>
      <c r="CD24" s="105">
        <f>IF($B24="","",IF($C24="Region",SUMIFS(Raw!$H:$H,Raw!$A:$A,$B$5,Raw!$G:$G,Month!CD$7,Raw!$I:$I,Month!$A24),IF($C24="Provider",SUMIFS(Raw!$H:$H,Raw!$A:$A,$B$5,Raw!$G:$G,Month!CD$7,Raw!$C:$C,Month!$A24),SUMIFS(Raw!$H:$H,Raw!$A:$A,$B$5,Raw!$G:$G,Month!CD$7,Raw!$E:$E,Month!$A24))))</f>
        <v>201</v>
      </c>
      <c r="CE24" s="105">
        <f>IF($B24="","",IF($C24="Region",SUMIFS(Raw!$H:$H,Raw!$A:$A,$B$5,Raw!$G:$G,Month!CE$7,Raw!$I:$I,Month!$A24),IF($C24="Provider",SUMIFS(Raw!$H:$H,Raw!$A:$A,$B$5,Raw!$G:$G,Month!CE$7,Raw!$C:$C,Month!$A24),SUMIFS(Raw!$H:$H,Raw!$A:$A,$B$5,Raw!$G:$G,Month!CE$7,Raw!$E:$E,Month!$A24))))</f>
        <v>186</v>
      </c>
      <c r="CF24" s="105">
        <f>IF($B24="","",IF($C24="Region",SUMIFS(Raw!$H:$H,Raw!$A:$A,$B$5,Raw!$G:$G,Month!CF$7,Raw!$I:$I,Month!$A24),IF($C24="Provider",SUMIFS(Raw!$H:$H,Raw!$A:$A,$B$5,Raw!$G:$G,Month!CF$7,Raw!$C:$C,Month!$A24),SUMIFS(Raw!$H:$H,Raw!$A:$A,$B$5,Raw!$G:$G,Month!CF$7,Raw!$E:$E,Month!$A24))))</f>
        <v>11</v>
      </c>
      <c r="CG24" s="105">
        <f>IF($B24="","",IF($C24="Region",SUMIFS(Raw!$H:$H,Raw!$A:$A,$B$5,Raw!$G:$G,Month!CG$7,Raw!$I:$I,Month!$A24),IF($C24="Provider",SUMIFS(Raw!$H:$H,Raw!$A:$A,$B$5,Raw!$G:$G,Month!CG$7,Raw!$C:$C,Month!$A24),SUMIFS(Raw!$H:$H,Raw!$A:$A,$B$5,Raw!$G:$G,Month!CG$7,Raw!$E:$E,Month!$A24))))</f>
        <v>10</v>
      </c>
      <c r="CH24" s="105">
        <f>IF($B24="","",IF($C24="Region",SUMIFS(Raw!$H:$H,Raw!$A:$A,$B$5,Raw!$G:$G,Month!CH$7,Raw!$I:$I,Month!$A24),IF($C24="Provider",SUMIFS(Raw!$H:$H,Raw!$A:$A,$B$5,Raw!$G:$G,Month!CH$7,Raw!$C:$C,Month!$A24),SUMIFS(Raw!$H:$H,Raw!$A:$A,$B$5,Raw!$G:$G,Month!CH$7,Raw!$E:$E,Month!$A24))))</f>
        <v>162</v>
      </c>
      <c r="CI24" s="105">
        <f>IF($B24="","",IF($C24="Region",SUMIFS(Raw!$H:$H,Raw!$A:$A,$B$5,Raw!$G:$G,Month!CI$7,Raw!$I:$I,Month!$A24),IF($C24="Provider",SUMIFS(Raw!$H:$H,Raw!$A:$A,$B$5,Raw!$G:$G,Month!CI$7,Raw!$C:$C,Month!$A24),SUMIFS(Raw!$H:$H,Raw!$A:$A,$B$5,Raw!$G:$G,Month!CI$7,Raw!$E:$E,Month!$A24))))</f>
        <v>162</v>
      </c>
      <c r="CJ24" s="105">
        <f>IF($B24="","",IF($C24="Region",SUMIFS(Raw!$H:$H,Raw!$A:$A,$B$5,Raw!$G:$G,Month!CJ$7,Raw!$I:$I,Month!$A24),IF($C24="Provider",SUMIFS(Raw!$H:$H,Raw!$A:$A,$B$5,Raw!$G:$G,Month!CJ$7,Raw!$C:$C,Month!$A24),SUMIFS(Raw!$H:$H,Raw!$A:$A,$B$5,Raw!$G:$G,Month!CJ$7,Raw!$E:$E,Month!$A24))))</f>
        <v>212</v>
      </c>
      <c r="CK24" s="105">
        <f>IF($B24="","",IF($C24="Region",SUMIFS(Raw!$H:$H,Raw!$A:$A,$B$5,Raw!$G:$G,Month!CK$7,Raw!$I:$I,Month!$A24),IF($C24="Provider",SUMIFS(Raw!$H:$H,Raw!$A:$A,$B$5,Raw!$G:$G,Month!CK$7,Raw!$C:$C,Month!$A24),SUMIFS(Raw!$H:$H,Raw!$A:$A,$B$5,Raw!$G:$G,Month!CK$7,Raw!$E:$E,Month!$A24))))</f>
        <v>45</v>
      </c>
      <c r="CL24" s="105">
        <f>IF($B24="","",IF($C24="Region",SUMIFS(Raw!$H:$H,Raw!$A:$A,$B$5,Raw!$G:$G,Month!CL$7,Raw!$I:$I,Month!$A24),IF($C24="Provider",SUMIFS(Raw!$H:$H,Raw!$A:$A,$B$5,Raw!$G:$G,Month!CL$7,Raw!$C:$C,Month!$A24),SUMIFS(Raw!$H:$H,Raw!$A:$A,$B$5,Raw!$G:$G,Month!CL$7,Raw!$E:$E,Month!$A24))))</f>
        <v>740</v>
      </c>
      <c r="CM24" s="105">
        <f>IF($B24="","",IF($C24="Region",SUMIFS(Raw!$H:$H,Raw!$A:$A,$B$5,Raw!$G:$G,Month!CM$7,Raw!$I:$I,Month!$A24),IF($C24="Provider",SUMIFS(Raw!$H:$H,Raw!$A:$A,$B$5,Raw!$G:$G,Month!CM$7,Raw!$C:$C,Month!$A24),SUMIFS(Raw!$H:$H,Raw!$A:$A,$B$5,Raw!$G:$G,Month!CM$7,Raw!$E:$E,Month!$A24))))</f>
        <v>356</v>
      </c>
    </row>
    <row r="25" spans="1:91" x14ac:dyDescent="0.25">
      <c r="A25" s="18" t="str">
        <f>IF(Refs!A18="","",Refs!A18)</f>
        <v>111AG7</v>
      </c>
      <c r="B25" s="3" t="str">
        <f>IF(Refs!B18="","",Refs!B18)</f>
        <v>Luton and Bedfordshire</v>
      </c>
      <c r="C25" s="9" t="str">
        <f>IF(Refs!D18="","",Refs!D18)</f>
        <v>Area</v>
      </c>
      <c r="D25" s="105">
        <f>IF($B25="","",IF($C25="Region",SUMIFS(Raw!$H:$H,Raw!$A:$A,$B$5,Raw!$G:$G,Month!D$7,Raw!$I:$I,Month!$A25),IF($C25="Provider",SUMIFS(Raw!$H:$H,Raw!$A:$A,$B$5,Raw!$G:$G,Month!D$7,Raw!$C:$C,Month!$A25),SUMIFS(Raw!$H:$H,Raw!$A:$A,$B$5,Raw!$G:$G,Month!D$7,Raw!$E:$E,Month!$A25))))</f>
        <v>24714</v>
      </c>
      <c r="E25" s="105">
        <f>IF($B25="","",IF($C25="Region",SUMIFS(Raw!$H:$H,Raw!$A:$A,$B$5,Raw!$G:$G,Month!E$7,Raw!$I:$I,Month!$A25),IF($C25="Provider",SUMIFS(Raw!$H:$H,Raw!$A:$A,$B$5,Raw!$G:$G,Month!E$7,Raw!$C:$C,Month!$A25),SUMIFS(Raw!$H:$H,Raw!$A:$A,$B$5,Raw!$G:$G,Month!E$7,Raw!$E:$E,Month!$A25))))</f>
        <v>24693</v>
      </c>
      <c r="F25" s="105">
        <f>IF($B25="","",IF($C25="Region",SUMIFS(Raw!$H:$H,Raw!$A:$A,$B$5,Raw!$G:$G,Month!F$7,Raw!$I:$I,Month!$A25),IF($C25="Provider",SUMIFS(Raw!$H:$H,Raw!$A:$A,$B$5,Raw!$G:$G,Month!F$7,Raw!$C:$C,Month!$A25),SUMIFS(Raw!$H:$H,Raw!$A:$A,$B$5,Raw!$G:$G,Month!F$7,Raw!$E:$E,Month!$A25))))</f>
        <v>22609</v>
      </c>
      <c r="G25" s="105">
        <f>IF($B25="","",IF($C25="Region",SUMIFS(Raw!$H:$H,Raw!$A:$A,$B$5,Raw!$G:$G,Month!G$7,Raw!$I:$I,Month!$A25),IF($C25="Provider",SUMIFS(Raw!$H:$H,Raw!$A:$A,$B$5,Raw!$G:$G,Month!G$7,Raw!$C:$C,Month!$A25),SUMIFS(Raw!$H:$H,Raw!$A:$A,$B$5,Raw!$G:$G,Month!G$7,Raw!$E:$E,Month!$A25))))</f>
        <v>18966</v>
      </c>
      <c r="H25" s="105">
        <f>IF($B25="","",IF($C25="Region",SUMIFS(Raw!$H:$H,Raw!$A:$A,$B$5,Raw!$G:$G,Month!H$7,Raw!$I:$I,Month!$A25),IF($C25="Provider",SUMIFS(Raw!$H:$H,Raw!$A:$A,$B$5,Raw!$G:$G,Month!H$7,Raw!$C:$C,Month!$A25),SUMIFS(Raw!$H:$H,Raw!$A:$A,$B$5,Raw!$G:$G,Month!H$7,Raw!$E:$E,Month!$A25))))</f>
        <v>692</v>
      </c>
      <c r="I25" s="105">
        <f>IF($B25="","",IF($C25="Region",SUMIFS(Raw!$H:$H,Raw!$A:$A,$B$5,Raw!$G:$G,Month!I$7,Raw!$I:$I,Month!$A25),IF($C25="Provider",SUMIFS(Raw!$H:$H,Raw!$A:$A,$B$5,Raw!$G:$G,Month!I$7,Raw!$C:$C,Month!$A25),SUMIFS(Raw!$H:$H,Raw!$A:$A,$B$5,Raw!$G:$G,Month!I$7,Raw!$E:$E,Month!$A25))))</f>
        <v>1070393</v>
      </c>
      <c r="J25" s="105">
        <f>IF($B25="","",IF($C25="Region",SUMIFS(Raw!$H:$H,Raw!$A:$A,$B$5,Raw!$G:$G,Month!J$7,Raw!$I:$I,Month!$A25),IF($C25="Provider",SUMIFS(Raw!$H:$H,Raw!$A:$A,$B$5,Raw!$G:$G,Month!J$7,Raw!$C:$C,Month!$A25),SUMIFS(Raw!$H:$H,Raw!$A:$A,$B$5,Raw!$G:$G,Month!J$7,Raw!$E:$E,Month!$A25))))</f>
        <v>394</v>
      </c>
      <c r="K25" s="105">
        <f>IF($B25="","",IF($C25="Region",SUMIFS(Raw!$H:$H,Raw!$A:$A,$B$5,Raw!$G:$G,Month!K$7,Raw!$I:$I,Month!$A25),IF($C25="Provider",SUMIFS(Raw!$H:$H,Raw!$A:$A,$B$5,Raw!$G:$G,Month!K$7,Raw!$C:$C,Month!$A25),SUMIFS(Raw!$H:$H,Raw!$A:$A,$B$5,Raw!$G:$G,Month!K$7,Raw!$E:$E,Month!$A25))))</f>
        <v>581</v>
      </c>
      <c r="L25" s="105">
        <f>IF($B25="","",IF($C25="Region",SUMIFS(Raw!$H:$H,Raw!$A:$A,$B$5,Raw!$G:$G,Month!L$7,Raw!$I:$I,Month!$A25),IF($C25="Provider",SUMIFS(Raw!$H:$H,Raw!$A:$A,$B$5,Raw!$G:$G,Month!L$7,Raw!$C:$C,Month!$A25),SUMIFS(Raw!$H:$H,Raw!$A:$A,$B$5,Raw!$G:$G,Month!L$7,Raw!$E:$E,Month!$A25))))</f>
        <v>96329</v>
      </c>
      <c r="M25" s="105">
        <f>IF($B25="","",IF($C25="Region",SUMIFS(Raw!$H:$H,Raw!$A:$A,$B$5,Raw!$G:$G,Month!M$7,Raw!$I:$I,Month!$A25),IF($C25="Provider",SUMIFS(Raw!$H:$H,Raw!$A:$A,$B$5,Raw!$G:$G,Month!M$7,Raw!$C:$C,Month!$A25),SUMIFS(Raw!$H:$H,Raw!$A:$A,$B$5,Raw!$G:$G,Month!M$7,Raw!$E:$E,Month!$A25))))</f>
        <v>8368</v>
      </c>
      <c r="N25" s="105">
        <f>IF($B25="","",IF($C25="Region",SUMIFS(Raw!$H:$H,Raw!$A:$A,$B$5,Raw!$G:$G,Month!N$7,Raw!$I:$I,Month!$A25),IF($C25="Provider",SUMIFS(Raw!$H:$H,Raw!$A:$A,$B$5,Raw!$G:$G,Month!N$7,Raw!$C:$C,Month!$A25),SUMIFS(Raw!$H:$H,Raw!$A:$A,$B$5,Raw!$G:$G,Month!N$7,Raw!$E:$E,Month!$A25))))</f>
        <v>117878428</v>
      </c>
      <c r="O25" s="105">
        <f>IF($B25="","",IF($C25="Region",SUMIFS(Raw!$H:$H,Raw!$A:$A,$B$5,Raw!$G:$G,Month!O$7,Raw!$I:$I,Month!$A25),IF($C25="Provider",SUMIFS(Raw!$H:$H,Raw!$A:$A,$B$5,Raw!$G:$G,Month!O$7,Raw!$C:$C,Month!$A25),SUMIFS(Raw!$H:$H,Raw!$A:$A,$B$5,Raw!$G:$G,Month!O$7,Raw!$E:$E,Month!$A25))))</f>
        <v>20137</v>
      </c>
      <c r="P25" s="105">
        <f>IF($B25="","",IF($C25="Region",SUMIFS(Raw!$H:$H,Raw!$A:$A,$B$5,Raw!$G:$G,Month!P$7,Raw!$I:$I,Month!$A25),IF($C25="Provider",SUMIFS(Raw!$H:$H,Raw!$A:$A,$B$5,Raw!$G:$G,Month!P$7,Raw!$C:$C,Month!$A25),SUMIFS(Raw!$H:$H,Raw!$A:$A,$B$5,Raw!$G:$G,Month!P$7,Raw!$E:$E,Month!$A25))))</f>
        <v>363</v>
      </c>
      <c r="Q25" s="105">
        <f>IF($B25="","",IF($C25="Region",SUMIFS(Raw!$H:$H,Raw!$A:$A,$B$5,Raw!$G:$G,Month!Q$7,Raw!$I:$I,Month!$A25),IF($C25="Provider",SUMIFS(Raw!$H:$H,Raw!$A:$A,$B$5,Raw!$G:$G,Month!Q$7,Raw!$C:$C,Month!$A25),SUMIFS(Raw!$H:$H,Raw!$A:$A,$B$5,Raw!$G:$G,Month!Q$7,Raw!$E:$E,Month!$A25))))</f>
        <v>11163</v>
      </c>
      <c r="R25" s="105">
        <f>IF($B25="","",IF($C25="Region",SUMIFS(Raw!$H:$H,Raw!$A:$A,$B$5,Raw!$G:$G,Month!R$7,Raw!$I:$I,Month!$A25),IF($C25="Provider",SUMIFS(Raw!$H:$H,Raw!$A:$A,$B$5,Raw!$G:$G,Month!R$7,Raw!$C:$C,Month!$A25),SUMIFS(Raw!$H:$H,Raw!$A:$A,$B$5,Raw!$G:$G,Month!R$7,Raw!$E:$E,Month!$A25))))</f>
        <v>4693</v>
      </c>
      <c r="S25" s="105">
        <f>IF($B25="","",IF($C25="Region",SUMIFS(Raw!$H:$H,Raw!$A:$A,$B$5,Raw!$G:$G,Month!S$7,Raw!$I:$I,Month!$A25),IF($C25="Provider",SUMIFS(Raw!$H:$H,Raw!$A:$A,$B$5,Raw!$G:$G,Month!S$7,Raw!$C:$C,Month!$A25),SUMIFS(Raw!$H:$H,Raw!$A:$A,$B$5,Raw!$G:$G,Month!S$7,Raw!$E:$E,Month!$A25))))</f>
        <v>3918</v>
      </c>
      <c r="T25" s="105">
        <f>IF($B25="","",IF($C25="Region",SUMIFS(Raw!$H:$H,Raw!$A:$A,$B$5,Raw!$G:$G,Month!T$7,Raw!$I:$I,Month!$A25),IF($C25="Provider",SUMIFS(Raw!$H:$H,Raw!$A:$A,$B$5,Raw!$G:$G,Month!T$7,Raw!$C:$C,Month!$A25),SUMIFS(Raw!$H:$H,Raw!$A:$A,$B$5,Raw!$G:$G,Month!T$7,Raw!$E:$E,Month!$A25))))</f>
        <v>0</v>
      </c>
      <c r="U25" s="105">
        <f>IF($B25="","",IF($C25="Region",SUMIFS(Raw!$H:$H,Raw!$A:$A,$B$5,Raw!$G:$G,Month!U$7,Raw!$I:$I,Month!$A25),IF($C25="Provider",SUMIFS(Raw!$H:$H,Raw!$A:$A,$B$5,Raw!$G:$G,Month!U$7,Raw!$C:$C,Month!$A25),SUMIFS(Raw!$H:$H,Raw!$A:$A,$B$5,Raw!$G:$G,Month!U$7,Raw!$E:$E,Month!$A25))))</f>
        <v>8611</v>
      </c>
      <c r="V25" s="105">
        <f>IF($B25="","",IF($C25="Region",SUMIFS(Raw!$H:$H,Raw!$A:$A,$B$5,Raw!$G:$G,Month!V$7,Raw!$I:$I,Month!$A25),IF($C25="Provider",SUMIFS(Raw!$H:$H,Raw!$A:$A,$B$5,Raw!$G:$G,Month!V$7,Raw!$C:$C,Month!$A25),SUMIFS(Raw!$H:$H,Raw!$A:$A,$B$5,Raw!$G:$G,Month!V$7,Raw!$E:$E,Month!$A25))))</f>
        <v>0</v>
      </c>
      <c r="W25" s="105">
        <f>IF($B25="","",IF($C25="Region",SUMIFS(Raw!$H:$H,Raw!$A:$A,$B$5,Raw!$G:$G,Month!W$7,Raw!$I:$I,Month!$A25),IF($C25="Provider",SUMIFS(Raw!$H:$H,Raw!$A:$A,$B$5,Raw!$G:$G,Month!W$7,Raw!$C:$C,Month!$A25),SUMIFS(Raw!$H:$H,Raw!$A:$A,$B$5,Raw!$G:$G,Month!W$7,Raw!$E:$E,Month!$A25))))</f>
        <v>4766</v>
      </c>
      <c r="X25" s="105">
        <f>IF($B25="","",IF($C25="Region",SUMIFS(Raw!$H:$H,Raw!$A:$A,$B$5,Raw!$G:$G,Month!X$7,Raw!$I:$I,Month!$A25),IF($C25="Provider",SUMIFS(Raw!$H:$H,Raw!$A:$A,$B$5,Raw!$G:$G,Month!X$7,Raw!$C:$C,Month!$A25),SUMIFS(Raw!$H:$H,Raw!$A:$A,$B$5,Raw!$G:$G,Month!X$7,Raw!$E:$E,Month!$A25))))</f>
        <v>671</v>
      </c>
      <c r="Y25" s="105">
        <f>IF($B25="","",IF($C25="Region",SUMIFS(Raw!$H:$H,Raw!$A:$A,$B$5,Raw!$G:$G,Month!Y$7,Raw!$I:$I,Month!$A25),IF($C25="Provider",SUMIFS(Raw!$H:$H,Raw!$A:$A,$B$5,Raw!$G:$G,Month!Y$7,Raw!$C:$C,Month!$A25),SUMIFS(Raw!$H:$H,Raw!$A:$A,$B$5,Raw!$G:$G,Month!Y$7,Raw!$E:$E,Month!$A25))))</f>
        <v>13298</v>
      </c>
      <c r="Z25" s="105">
        <f>IF($B25="","",IF($C25="Region",SUMIFS(Raw!$H:$H,Raw!$A:$A,$B$5,Raw!$G:$G,Month!Z$7,Raw!$I:$I,Month!$A25),IF($C25="Provider",SUMIFS(Raw!$H:$H,Raw!$A:$A,$B$5,Raw!$G:$G,Month!Z$7,Raw!$C:$C,Month!$A25),SUMIFS(Raw!$H:$H,Raw!$A:$A,$B$5,Raw!$G:$G,Month!Z$7,Raw!$E:$E,Month!$A25))))</f>
        <v>49401</v>
      </c>
      <c r="AA25" s="105">
        <f>IF($B25="","",IF($C25="Region",SUMIFS(Raw!$H:$H,Raw!$A:$A,$B$5,Raw!$G:$G,Month!AA$7,Raw!$I:$I,Month!$A25),IF($C25="Provider",SUMIFS(Raw!$H:$H,Raw!$A:$A,$B$5,Raw!$G:$G,Month!AA$7,Raw!$C:$C,Month!$A25),SUMIFS(Raw!$H:$H,Raw!$A:$A,$B$5,Raw!$G:$G,Month!AA$7,Raw!$E:$E,Month!$A25))))</f>
        <v>3074</v>
      </c>
      <c r="AB25" s="105">
        <f>IF($B25="","",IF($C25="Region",SUMIFS(Raw!$H:$H,Raw!$A:$A,$B$5,Raw!$G:$G,Month!AB$7,Raw!$I:$I,Month!$A25),IF($C25="Provider",SUMIFS(Raw!$H:$H,Raw!$A:$A,$B$5,Raw!$G:$G,Month!AB$7,Raw!$C:$C,Month!$A25),SUMIFS(Raw!$H:$H,Raw!$A:$A,$B$5,Raw!$G:$G,Month!AB$7,Raw!$E:$E,Month!$A25))))</f>
        <v>1452</v>
      </c>
      <c r="AC25" s="105">
        <f>IF($B25="","",IF($C25="Region",SUMIFS(Raw!$H:$H,Raw!$A:$A,$B$5,Raw!$G:$G,Month!AC$7,Raw!$I:$I,Month!$A25),IF($C25="Provider",SUMIFS(Raw!$H:$H,Raw!$A:$A,$B$5,Raw!$G:$G,Month!AC$7,Raw!$C:$C,Month!$A25),SUMIFS(Raw!$H:$H,Raw!$A:$A,$B$5,Raw!$G:$G,Month!AC$7,Raw!$E:$E,Month!$A25))))</f>
        <v>18326</v>
      </c>
      <c r="AD25" s="105">
        <f>IF($B25="","",IF($C25="Region",SUMIFS(Raw!$H:$H,Raw!$A:$A,$B$5,Raw!$G:$G,Month!AD$7,Raw!$I:$I,Month!$A25),IF($C25="Provider",SUMIFS(Raw!$H:$H,Raw!$A:$A,$B$5,Raw!$G:$G,Month!AD$7,Raw!$C:$C,Month!$A25),SUMIFS(Raw!$H:$H,Raw!$A:$A,$B$5,Raw!$G:$G,Month!AD$7,Raw!$E:$E,Month!$A25))))</f>
        <v>49365</v>
      </c>
      <c r="AE25" s="105">
        <f>IF($B25="","",IF($C25="Region",SUMIFS(Raw!$H:$H,Raw!$A:$A,$B$5,Raw!$G:$G,Month!AE$7,Raw!$I:$I,Month!$A25),IF($C25="Provider",SUMIFS(Raw!$H:$H,Raw!$A:$A,$B$5,Raw!$G:$G,Month!AE$7,Raw!$C:$C,Month!$A25),SUMIFS(Raw!$H:$H,Raw!$A:$A,$B$5,Raw!$G:$G,Month!AE$7,Raw!$E:$E,Month!$A25))))</f>
        <v>20137</v>
      </c>
      <c r="AF25" s="105">
        <f>IF($B25="","",IF($C25="Region",SUMIFS(Raw!$H:$H,Raw!$A:$A,$B$5,Raw!$G:$G,Month!AF$7,Raw!$I:$I,Month!$A25),IF($C25="Provider",SUMIFS(Raw!$H:$H,Raw!$A:$A,$B$5,Raw!$G:$G,Month!AF$7,Raw!$C:$C,Month!$A25),SUMIFS(Raw!$H:$H,Raw!$A:$A,$B$5,Raw!$G:$G,Month!AF$7,Raw!$E:$E,Month!$A25))))</f>
        <v>2330</v>
      </c>
      <c r="AG25" s="105">
        <f>IF($B25="","",IF($C25="Region",SUMIFS(Raw!$H:$H,Raw!$A:$A,$B$5,Raw!$G:$G,Month!AG$7,Raw!$I:$I,Month!$A25),IF($C25="Provider",SUMIFS(Raw!$H:$H,Raw!$A:$A,$B$5,Raw!$G:$G,Month!AG$7,Raw!$C:$C,Month!$A25),SUMIFS(Raw!$H:$H,Raw!$A:$A,$B$5,Raw!$G:$G,Month!AG$7,Raw!$E:$E,Month!$A25))))</f>
        <v>1831</v>
      </c>
      <c r="AH25" s="105">
        <f>IF($B25="","",IF($C25="Region",SUMIFS(Raw!$H:$H,Raw!$A:$A,$B$5,Raw!$G:$G,Month!AH$7,Raw!$I:$I,Month!$A25),IF($C25="Provider",SUMIFS(Raw!$H:$H,Raw!$A:$A,$B$5,Raw!$G:$G,Month!AH$7,Raw!$C:$C,Month!$A25),SUMIFS(Raw!$H:$H,Raw!$A:$A,$B$5,Raw!$G:$G,Month!AH$7,Raw!$E:$E,Month!$A25))))</f>
        <v>57</v>
      </c>
      <c r="AI25" s="105">
        <f>IF($B25="","",IF($C25="Region",SUMIFS(Raw!$H:$H,Raw!$A:$A,$B$5,Raw!$G:$G,Month!AI$7,Raw!$I:$I,Month!$A25),IF($C25="Provider",SUMIFS(Raw!$H:$H,Raw!$A:$A,$B$5,Raw!$G:$G,Month!AI$7,Raw!$C:$C,Month!$A25),SUMIFS(Raw!$H:$H,Raw!$A:$A,$B$5,Raw!$G:$G,Month!AI$7,Raw!$E:$E,Month!$A25))))</f>
        <v>1</v>
      </c>
      <c r="AJ25" s="105">
        <f>IF($B25="","",IF($C25="Region",SUMIFS(Raw!$H:$H,Raw!$A:$A,$B$5,Raw!$G:$G,Month!AJ$7,Raw!$I:$I,Month!$A25),IF($C25="Provider",SUMIFS(Raw!$H:$H,Raw!$A:$A,$B$5,Raw!$G:$G,Month!AJ$7,Raw!$C:$C,Month!$A25),SUMIFS(Raw!$H:$H,Raw!$A:$A,$B$5,Raw!$G:$G,Month!AJ$7,Raw!$E:$E,Month!$A25))))</f>
        <v>1086</v>
      </c>
      <c r="AK25" s="105">
        <f>IF($B25="","",IF($C25="Region",SUMIFS(Raw!$H:$H,Raw!$A:$A,$B$5,Raw!$G:$G,Month!AK$7,Raw!$I:$I,Month!$A25),IF($C25="Provider",SUMIFS(Raw!$H:$H,Raw!$A:$A,$B$5,Raw!$G:$G,Month!AK$7,Raw!$C:$C,Month!$A25),SUMIFS(Raw!$H:$H,Raw!$A:$A,$B$5,Raw!$G:$G,Month!AK$7,Raw!$E:$E,Month!$A25))))</f>
        <v>113</v>
      </c>
      <c r="AL25" s="105">
        <f>IF($B25="","",IF($C25="Region",SUMIFS(Raw!$H:$H,Raw!$A:$A,$B$5,Raw!$G:$G,Month!AL$7,Raw!$I:$I,Month!$A25),IF($C25="Provider",SUMIFS(Raw!$H:$H,Raw!$A:$A,$B$5,Raw!$G:$G,Month!AL$7,Raw!$C:$C,Month!$A25),SUMIFS(Raw!$H:$H,Raw!$A:$A,$B$5,Raw!$G:$G,Month!AL$7,Raw!$E:$E,Month!$A25))))</f>
        <v>832</v>
      </c>
      <c r="AM25" s="105">
        <f>IF($B25="","",IF($C25="Region",SUMIFS(Raw!$H:$H,Raw!$A:$A,$B$5,Raw!$G:$G,Month!AM$7,Raw!$I:$I,Month!$A25),IF($C25="Provider",SUMIFS(Raw!$H:$H,Raw!$A:$A,$B$5,Raw!$G:$G,Month!AM$7,Raw!$C:$C,Month!$A25),SUMIFS(Raw!$H:$H,Raw!$A:$A,$B$5,Raw!$G:$G,Month!AM$7,Raw!$E:$E,Month!$A25))))</f>
        <v>27</v>
      </c>
      <c r="AN25" s="105">
        <f>IF($B25="","",IF($C25="Region",SUMIFS(Raw!$H:$H,Raw!$A:$A,$B$5,Raw!$G:$G,Month!AN$7,Raw!$I:$I,Month!$A25),IF($C25="Provider",SUMIFS(Raw!$H:$H,Raw!$A:$A,$B$5,Raw!$G:$G,Month!AN$7,Raw!$C:$C,Month!$A25),SUMIFS(Raw!$H:$H,Raw!$A:$A,$B$5,Raw!$G:$G,Month!AN$7,Raw!$E:$E,Month!$A25))))</f>
        <v>2159</v>
      </c>
      <c r="AO25" s="105">
        <f>IF($B25="","",IF($C25="Region",SUMIFS(Raw!$H:$H,Raw!$A:$A,$B$5,Raw!$G:$G,Month!AO$7,Raw!$I:$I,Month!$A25),IF($C25="Provider",SUMIFS(Raw!$H:$H,Raw!$A:$A,$B$5,Raw!$G:$G,Month!AO$7,Raw!$C:$C,Month!$A25),SUMIFS(Raw!$H:$H,Raw!$A:$A,$B$5,Raw!$G:$G,Month!AO$7,Raw!$E:$E,Month!$A25))))</f>
        <v>1718</v>
      </c>
      <c r="AP25" s="105">
        <f>IF($B25="","",IF($C25="Region",SUMIFS(Raw!$H:$H,Raw!$A:$A,$B$5,Raw!$G:$G,Month!AP$7,Raw!$I:$I,Month!$A25),IF($C25="Provider",SUMIFS(Raw!$H:$H,Raw!$A:$A,$B$5,Raw!$G:$G,Month!AP$7,Raw!$C:$C,Month!$A25),SUMIFS(Raw!$H:$H,Raw!$A:$A,$B$5,Raw!$G:$G,Month!AP$7,Raw!$E:$E,Month!$A25))))</f>
        <v>1619</v>
      </c>
      <c r="AQ25" s="105">
        <f>IF($B25="","",IF($C25="Region",SUMIFS(Raw!$H:$H,Raw!$A:$A,$B$5,Raw!$G:$G,Month!AQ$7,Raw!$I:$I,Month!$A25),IF($C25="Provider",SUMIFS(Raw!$H:$H,Raw!$A:$A,$B$5,Raw!$G:$G,Month!AQ$7,Raw!$C:$C,Month!$A25),SUMIFS(Raw!$H:$H,Raw!$A:$A,$B$5,Raw!$G:$G,Month!AQ$7,Raw!$E:$E,Month!$A25))))</f>
        <v>2164</v>
      </c>
      <c r="AR25" s="105">
        <f>IF($B25="","",IF($C25="Region",SUMIFS(Raw!$H:$H,Raw!$A:$A,$B$5,Raw!$G:$G,Month!AR$7,Raw!$I:$I,Month!$A25),IF($C25="Provider",SUMIFS(Raw!$H:$H,Raw!$A:$A,$B$5,Raw!$G:$G,Month!AR$7,Raw!$C:$C,Month!$A25),SUMIFS(Raw!$H:$H,Raw!$A:$A,$B$5,Raw!$G:$G,Month!AR$7,Raw!$E:$E,Month!$A25))))</f>
        <v>1270</v>
      </c>
      <c r="AS25" s="105">
        <f>IF($B25="","",IF($C25="Region",SUMIFS(Raw!$H:$H,Raw!$A:$A,$B$5,Raw!$G:$G,Month!AS$7,Raw!$I:$I,Month!$A25),IF($C25="Provider",SUMIFS(Raw!$H:$H,Raw!$A:$A,$B$5,Raw!$G:$G,Month!AS$7,Raw!$C:$C,Month!$A25),SUMIFS(Raw!$H:$H,Raw!$A:$A,$B$5,Raw!$G:$G,Month!AS$7,Raw!$E:$E,Month!$A25))))</f>
        <v>177</v>
      </c>
      <c r="AT25" s="105">
        <f>IF($B25="","",IF($C25="Region",SUMIFS(Raw!$H:$H,Raw!$A:$A,$B$5,Raw!$G:$G,Month!AT$7,Raw!$I:$I,Month!$A25),IF($C25="Provider",SUMIFS(Raw!$H:$H,Raw!$A:$A,$B$5,Raw!$G:$G,Month!AT$7,Raw!$C:$C,Month!$A25),SUMIFS(Raw!$H:$H,Raw!$A:$A,$B$5,Raw!$G:$G,Month!AT$7,Raw!$E:$E,Month!$A25))))</f>
        <v>191</v>
      </c>
      <c r="AU25" s="105">
        <f>IF($B25="","",IF($C25="Region",SUMIFS(Raw!$H:$H,Raw!$A:$A,$B$5,Raw!$G:$G,Month!AU$7,Raw!$I:$I,Month!$A25),IF($C25="Provider",SUMIFS(Raw!$H:$H,Raw!$A:$A,$B$5,Raw!$G:$G,Month!AU$7,Raw!$C:$C,Month!$A25),SUMIFS(Raw!$H:$H,Raw!$A:$A,$B$5,Raw!$G:$G,Month!AU$7,Raw!$E:$E,Month!$A25))))</f>
        <v>38</v>
      </c>
      <c r="AV25" s="105">
        <f>IF($B25="","",IF($C25="Region",SUMIFS(Raw!$H:$H,Raw!$A:$A,$B$5,Raw!$G:$G,Month!AV$7,Raw!$I:$I,Month!$A25),IF($C25="Provider",SUMIFS(Raw!$H:$H,Raw!$A:$A,$B$5,Raw!$G:$G,Month!AV$7,Raw!$C:$C,Month!$A25),SUMIFS(Raw!$H:$H,Raw!$A:$A,$B$5,Raw!$G:$G,Month!AV$7,Raw!$E:$E,Month!$A25))))</f>
        <v>1179</v>
      </c>
      <c r="AW25" s="105">
        <f>IF($B25="","",IF($C25="Region",SUMIFS(Raw!$H:$H,Raw!$A:$A,$B$5,Raw!$G:$G,Month!AW$7,Raw!$I:$I,Month!$A25),IF($C25="Provider",SUMIFS(Raw!$H:$H,Raw!$A:$A,$B$5,Raw!$G:$G,Month!AW$7,Raw!$C:$C,Month!$A25),SUMIFS(Raw!$H:$H,Raw!$A:$A,$B$5,Raw!$G:$G,Month!AW$7,Raw!$E:$E,Month!$A25))))</f>
        <v>11353936</v>
      </c>
      <c r="AX25" s="105">
        <f>IF($B25="","",IF($C25="Region",SUMIFS(Raw!$H:$H,Raw!$A:$A,$B$5,Raw!$G:$G,Month!AX$7,Raw!$I:$I,Month!$A25),IF($C25="Provider",SUMIFS(Raw!$H:$H,Raw!$A:$A,$B$5,Raw!$G:$G,Month!AX$7,Raw!$C:$C,Month!$A25),SUMIFS(Raw!$H:$H,Raw!$A:$A,$B$5,Raw!$G:$G,Month!AX$7,Raw!$E:$E,Month!$A25))))</f>
        <v>2053</v>
      </c>
      <c r="AY25" s="105">
        <f>IF($B25="","",IF($C25="Region",SUMIFS(Raw!$H:$H,Raw!$A:$A,$B$5,Raw!$G:$G,Month!AY$7,Raw!$I:$I,Month!$A25),IF($C25="Provider",SUMIFS(Raw!$H:$H,Raw!$A:$A,$B$5,Raw!$G:$G,Month!AY$7,Raw!$C:$C,Month!$A25),SUMIFS(Raw!$H:$H,Raw!$A:$A,$B$5,Raw!$G:$G,Month!AY$7,Raw!$E:$E,Month!$A25))))</f>
        <v>1079</v>
      </c>
      <c r="AZ25" s="105">
        <f>IF($B25="","",IF($C25="Region",SUMIFS(Raw!$H:$H,Raw!$A:$A,$B$5,Raw!$G:$G,Month!AZ$7,Raw!$I:$I,Month!$A25),IF($C25="Provider",SUMIFS(Raw!$H:$H,Raw!$A:$A,$B$5,Raw!$G:$G,Month!AZ$7,Raw!$C:$C,Month!$A25),SUMIFS(Raw!$H:$H,Raw!$A:$A,$B$5,Raw!$G:$G,Month!AZ$7,Raw!$E:$E,Month!$A25))))</f>
        <v>65</v>
      </c>
      <c r="BA25" s="105">
        <f>IF($B25="","",IF($C25="Region",SUMIFS(Raw!$H:$H,Raw!$A:$A,$B$5,Raw!$G:$G,Month!BA$7,Raw!$I:$I,Month!$A25),IF($C25="Provider",SUMIFS(Raw!$H:$H,Raw!$A:$A,$B$5,Raw!$G:$G,Month!BA$7,Raw!$C:$C,Month!$A25),SUMIFS(Raw!$H:$H,Raw!$A:$A,$B$5,Raw!$G:$G,Month!BA$7,Raw!$E:$E,Month!$A25))))</f>
        <v>751</v>
      </c>
      <c r="BB25" s="105">
        <f>IF($B25="","",IF($C25="Region",SUMIFS(Raw!$H:$H,Raw!$A:$A,$B$5,Raw!$G:$G,Month!BB$7,Raw!$I:$I,Month!$A25),IF($C25="Provider",SUMIFS(Raw!$H:$H,Raw!$A:$A,$B$5,Raw!$G:$G,Month!BB$7,Raw!$C:$C,Month!$A25),SUMIFS(Raw!$H:$H,Raw!$A:$A,$B$5,Raw!$G:$G,Month!BB$7,Raw!$E:$E,Month!$A25))))</f>
        <v>15278140</v>
      </c>
      <c r="BC25" s="105">
        <f>IF($B25="","",IF($C25="Region",SUMIFS(Raw!$H:$H,Raw!$A:$A,$B$5,Raw!$G:$G,Month!BC$7,Raw!$I:$I,Month!$A25),IF($C25="Provider",SUMIFS(Raw!$H:$H,Raw!$A:$A,$B$5,Raw!$G:$G,Month!BC$7,Raw!$C:$C,Month!$A25),SUMIFS(Raw!$H:$H,Raw!$A:$A,$B$5,Raw!$G:$G,Month!BC$7,Raw!$E:$E,Month!$A25))))</f>
        <v>365</v>
      </c>
      <c r="BD25" s="105">
        <f>IF($B25="","",IF($C25="Region",SUMIFS(Raw!$H:$H,Raw!$A:$A,$B$5,Raw!$G:$G,Month!BD$7,Raw!$I:$I,Month!$A25),IF($C25="Provider",SUMIFS(Raw!$H:$H,Raw!$A:$A,$B$5,Raw!$G:$G,Month!BD$7,Raw!$C:$C,Month!$A25),SUMIFS(Raw!$H:$H,Raw!$A:$A,$B$5,Raw!$G:$G,Month!BD$7,Raw!$E:$E,Month!$A25))))</f>
        <v>9161</v>
      </c>
      <c r="BE25" s="105">
        <f>IF($B25="","",IF($C25="Region",SUMIFS(Raw!$H:$H,Raw!$A:$A,$B$5,Raw!$G:$G,Month!BE$7,Raw!$I:$I,Month!$A25),IF($C25="Provider",SUMIFS(Raw!$H:$H,Raw!$A:$A,$B$5,Raw!$G:$G,Month!BE$7,Raw!$C:$C,Month!$A25),SUMIFS(Raw!$H:$H,Raw!$A:$A,$B$5,Raw!$G:$G,Month!BE$7,Raw!$E:$E,Month!$A25))))</f>
        <v>978</v>
      </c>
      <c r="BF25" s="105">
        <f>IF($B25="","",IF($C25="Region",SUMIFS(Raw!$H:$H,Raw!$A:$A,$B$5,Raw!$G:$G,Month!BF$7,Raw!$I:$I,Month!$A25),IF($C25="Provider",SUMIFS(Raw!$H:$H,Raw!$A:$A,$B$5,Raw!$G:$G,Month!BF$7,Raw!$C:$C,Month!$A25),SUMIFS(Raw!$H:$H,Raw!$A:$A,$B$5,Raw!$G:$G,Month!BF$7,Raw!$E:$E,Month!$A25))))</f>
        <v>16745</v>
      </c>
      <c r="BG25" s="105">
        <f>IF($B25="","",IF($C25="Region",SUMIFS(Raw!$H:$H,Raw!$A:$A,$B$5,Raw!$G:$G,Month!BG$7,Raw!$I:$I,Month!$A25),IF($C25="Provider",SUMIFS(Raw!$H:$H,Raw!$A:$A,$B$5,Raw!$G:$G,Month!BG$7,Raw!$C:$C,Month!$A25),SUMIFS(Raw!$H:$H,Raw!$A:$A,$B$5,Raw!$G:$G,Month!BG$7,Raw!$E:$E,Month!$A25))))</f>
        <v>1</v>
      </c>
      <c r="BH25" s="105">
        <f>IF($B25="","",IF($C25="Region",SUMIFS(Raw!$H:$H,Raw!$A:$A,$B$5,Raw!$G:$G,Month!BH$7,Raw!$I:$I,Month!$A25),IF($C25="Provider",SUMIFS(Raw!$H:$H,Raw!$A:$A,$B$5,Raw!$G:$G,Month!BH$7,Raw!$C:$C,Month!$A25),SUMIFS(Raw!$H:$H,Raw!$A:$A,$B$5,Raw!$G:$G,Month!BH$7,Raw!$E:$E,Month!$A25))))</f>
        <v>10161</v>
      </c>
      <c r="BI25" s="105">
        <f>IF($B25="","",IF($C25="Region",SUMIFS(Raw!$H:$H,Raw!$A:$A,$B$5,Raw!$G:$G,Month!BI$7,Raw!$I:$I,Month!$A25),IF($C25="Provider",SUMIFS(Raw!$H:$H,Raw!$A:$A,$B$5,Raw!$G:$G,Month!BI$7,Raw!$C:$C,Month!$A25),SUMIFS(Raw!$H:$H,Raw!$A:$A,$B$5,Raw!$G:$G,Month!BI$7,Raw!$E:$E,Month!$A25))))</f>
        <v>4915</v>
      </c>
      <c r="BJ25" s="105">
        <f>IF($B25="","",IF($C25="Region",SUMIFS(Raw!$H:$H,Raw!$A:$A,$B$5,Raw!$G:$G,Month!BJ$7,Raw!$I:$I,Month!$A25),IF($C25="Provider",SUMIFS(Raw!$H:$H,Raw!$A:$A,$B$5,Raw!$G:$G,Month!BJ$7,Raw!$C:$C,Month!$A25),SUMIFS(Raw!$H:$H,Raw!$A:$A,$B$5,Raw!$G:$G,Month!BJ$7,Raw!$E:$E,Month!$A25))))</f>
        <v>3092</v>
      </c>
      <c r="BK25" s="105">
        <f>IF($B25="","",IF($C25="Region",SUMIFS(Raw!$H:$H,Raw!$A:$A,$B$5,Raw!$G:$G,Month!BK$7,Raw!$I:$I,Month!$A25),IF($C25="Provider",SUMIFS(Raw!$H:$H,Raw!$A:$A,$B$5,Raw!$G:$G,Month!BK$7,Raw!$C:$C,Month!$A25),SUMIFS(Raw!$H:$H,Raw!$A:$A,$B$5,Raw!$G:$G,Month!BK$7,Raw!$E:$E,Month!$A25))))</f>
        <v>1804</v>
      </c>
      <c r="BL25" s="105">
        <f>IF($B25="","",IF($C25="Region",SUMIFS(Raw!$H:$H,Raw!$A:$A,$B$5,Raw!$G:$G,Month!BL$7,Raw!$I:$I,Month!$A25),IF($C25="Provider",SUMIFS(Raw!$H:$H,Raw!$A:$A,$B$5,Raw!$G:$G,Month!BL$7,Raw!$C:$C,Month!$A25),SUMIFS(Raw!$H:$H,Raw!$A:$A,$B$5,Raw!$G:$G,Month!BL$7,Raw!$E:$E,Month!$A25))))</f>
        <v>1763</v>
      </c>
      <c r="BM25" s="105">
        <f>IF($B25="","",IF($C25="Region",SUMIFS(Raw!$H:$H,Raw!$A:$A,$B$5,Raw!$G:$G,Month!BM$7,Raw!$I:$I,Month!$A25),IF($C25="Provider",SUMIFS(Raw!$H:$H,Raw!$A:$A,$B$5,Raw!$G:$G,Month!BM$7,Raw!$C:$C,Month!$A25),SUMIFS(Raw!$H:$H,Raw!$A:$A,$B$5,Raw!$G:$G,Month!BM$7,Raw!$E:$E,Month!$A25))))</f>
        <v>1684</v>
      </c>
      <c r="BN25" s="105">
        <f>IF($B25="","",IF($C25="Region",SUMIFS(Raw!$H:$H,Raw!$A:$A,$B$5,Raw!$G:$G,Month!BN$7,Raw!$I:$I,Month!$A25),IF($C25="Provider",SUMIFS(Raw!$H:$H,Raw!$A:$A,$B$5,Raw!$G:$G,Month!BN$7,Raw!$C:$C,Month!$A25),SUMIFS(Raw!$H:$H,Raw!$A:$A,$B$5,Raw!$G:$G,Month!BN$7,Raw!$E:$E,Month!$A25))))</f>
        <v>2641</v>
      </c>
      <c r="BO25" s="105">
        <f>IF($B25="","",IF($C25="Region",SUMIFS(Raw!$H:$H,Raw!$A:$A,$B$5,Raw!$G:$G,Month!BO$7,Raw!$I:$I,Month!$A25),IF($C25="Provider",SUMIFS(Raw!$H:$H,Raw!$A:$A,$B$5,Raw!$G:$G,Month!BO$7,Raw!$C:$C,Month!$A25),SUMIFS(Raw!$H:$H,Raw!$A:$A,$B$5,Raw!$G:$G,Month!BO$7,Raw!$E:$E,Month!$A25))))</f>
        <v>1235</v>
      </c>
      <c r="BP25" s="105">
        <f>IF($B25="","",IF($C25="Region",SUMIFS(Raw!$H:$H,Raw!$A:$A,$B$5,Raw!$G:$G,Month!BP$7,Raw!$I:$I,Month!$A25),IF($C25="Provider",SUMIFS(Raw!$H:$H,Raw!$A:$A,$B$5,Raw!$G:$G,Month!BP$7,Raw!$C:$C,Month!$A25),SUMIFS(Raw!$H:$H,Raw!$A:$A,$B$5,Raw!$G:$G,Month!BP$7,Raw!$E:$E,Month!$A25))))</f>
        <v>1452</v>
      </c>
      <c r="BQ25" s="105">
        <f>IF($B25="","",IF($C25="Region",SUMIFS(Raw!$H:$H,Raw!$A:$A,$B$5,Raw!$G:$G,Month!BQ$7,Raw!$I:$I,Month!$A25),IF($C25="Provider",SUMIFS(Raw!$H:$H,Raw!$A:$A,$B$5,Raw!$G:$G,Month!BQ$7,Raw!$C:$C,Month!$A25),SUMIFS(Raw!$H:$H,Raw!$A:$A,$B$5,Raw!$G:$G,Month!BQ$7,Raw!$E:$E,Month!$A25))))</f>
        <v>16</v>
      </c>
      <c r="BR25" s="105">
        <f>IF($B25="","",IF($C25="Region",SUMIFS(Raw!$H:$H,Raw!$A:$A,$B$5,Raw!$G:$G,Month!BR$7,Raw!$I:$I,Month!$A25),IF($C25="Provider",SUMIFS(Raw!$H:$H,Raw!$A:$A,$B$5,Raw!$G:$G,Month!BR$7,Raw!$C:$C,Month!$A25),SUMIFS(Raw!$H:$H,Raw!$A:$A,$B$5,Raw!$G:$G,Month!BR$7,Raw!$E:$E,Month!$A25))))</f>
        <v>1</v>
      </c>
      <c r="BS25" s="105">
        <f>IF($B25="","",IF($C25="Region",SUMIFS(Raw!$H:$H,Raw!$A:$A,$B$5,Raw!$G:$G,Month!BS$7,Raw!$I:$I,Month!$A25),IF($C25="Provider",SUMIFS(Raw!$H:$H,Raw!$A:$A,$B$5,Raw!$G:$G,Month!BS$7,Raw!$C:$C,Month!$A25),SUMIFS(Raw!$H:$H,Raw!$A:$A,$B$5,Raw!$G:$G,Month!BS$7,Raw!$E:$E,Month!$A25))))</f>
        <v>0</v>
      </c>
      <c r="BT25" s="105">
        <f>IF($B25="","",IF($C25="Region",SUMIFS(Raw!$H:$H,Raw!$A:$A,$B$5,Raw!$G:$G,Month!BT$7,Raw!$I:$I,Month!$A25),IF($C25="Provider",SUMIFS(Raw!$H:$H,Raw!$A:$A,$B$5,Raw!$G:$G,Month!BT$7,Raw!$C:$C,Month!$A25),SUMIFS(Raw!$H:$H,Raw!$A:$A,$B$5,Raw!$G:$G,Month!BT$7,Raw!$E:$E,Month!$A25))))</f>
        <v>0</v>
      </c>
      <c r="BU25" s="105">
        <f>IF($B25="","",IF($C25="Region",SUMIFS(Raw!$H:$H,Raw!$A:$A,$B$5,Raw!$G:$G,Month!BU$7,Raw!$I:$I,Month!$A25),IF($C25="Provider",SUMIFS(Raw!$H:$H,Raw!$A:$A,$B$5,Raw!$G:$G,Month!BU$7,Raw!$C:$C,Month!$A25),SUMIFS(Raw!$H:$H,Raw!$A:$A,$B$5,Raw!$G:$G,Month!BU$7,Raw!$E:$E,Month!$A25))))</f>
        <v>0</v>
      </c>
      <c r="BV25" s="105">
        <f>IF($B25="","",IF($C25="Region",SUMIFS(Raw!$H:$H,Raw!$A:$A,$B$5,Raw!$G:$G,Month!BV$7,Raw!$I:$I,Month!$A25),IF($C25="Provider",SUMIFS(Raw!$H:$H,Raw!$A:$A,$B$5,Raw!$G:$G,Month!BV$7,Raw!$C:$C,Month!$A25),SUMIFS(Raw!$H:$H,Raw!$A:$A,$B$5,Raw!$G:$G,Month!BV$7,Raw!$E:$E,Month!$A25))))</f>
        <v>176</v>
      </c>
      <c r="BW25" s="105">
        <f>IF($B25="","",IF($C25="Region",SUMIFS(Raw!$H:$H,Raw!$A:$A,$B$5,Raw!$G:$G,Month!BW$7,Raw!$I:$I,Month!$A25),IF($C25="Provider",SUMIFS(Raw!$H:$H,Raw!$A:$A,$B$5,Raw!$G:$G,Month!BW$7,Raw!$C:$C,Month!$A25),SUMIFS(Raw!$H:$H,Raw!$A:$A,$B$5,Raw!$G:$G,Month!BW$7,Raw!$E:$E,Month!$A25))))</f>
        <v>254</v>
      </c>
      <c r="BX25" s="105">
        <f>IF($B25="","",IF($C25="Region",SUMIFS(Raw!$H:$H,Raw!$A:$A,$B$5,Raw!$G:$G,Month!BX$7,Raw!$I:$I,Month!$A25),IF($C25="Provider",SUMIFS(Raw!$H:$H,Raw!$A:$A,$B$5,Raw!$G:$G,Month!BX$7,Raw!$C:$C,Month!$A25),SUMIFS(Raw!$H:$H,Raw!$A:$A,$B$5,Raw!$G:$G,Month!BX$7,Raw!$E:$E,Month!$A25))))</f>
        <v>358</v>
      </c>
      <c r="BY25" s="105">
        <f>IF($B25="","",IF($C25="Region",SUMIFS(Raw!$H:$H,Raw!$A:$A,$B$5,Raw!$G:$G,Month!BY$7,Raw!$I:$I,Month!$A25),IF($C25="Provider",SUMIFS(Raw!$H:$H,Raw!$A:$A,$B$5,Raw!$G:$G,Month!BY$7,Raw!$C:$C,Month!$A25),SUMIFS(Raw!$H:$H,Raw!$A:$A,$B$5,Raw!$G:$G,Month!BY$7,Raw!$E:$E,Month!$A25))))</f>
        <v>341</v>
      </c>
      <c r="BZ25" s="105">
        <f>IF($B25="","",IF($C25="Region",SUMIFS(Raw!$H:$H,Raw!$A:$A,$B$5,Raw!$G:$G,Month!BZ$7,Raw!$I:$I,Month!$A25),IF($C25="Provider",SUMIFS(Raw!$H:$H,Raw!$A:$A,$B$5,Raw!$G:$G,Month!BZ$7,Raw!$C:$C,Month!$A25),SUMIFS(Raw!$H:$H,Raw!$A:$A,$B$5,Raw!$G:$G,Month!BZ$7,Raw!$E:$E,Month!$A25))))</f>
        <v>1311</v>
      </c>
      <c r="CA25" s="105">
        <f>IF($B25="","",IF($C25="Region",SUMIFS(Raw!$H:$H,Raw!$A:$A,$B$5,Raw!$G:$G,Month!CA$7,Raw!$I:$I,Month!$A25),IF($C25="Provider",SUMIFS(Raw!$H:$H,Raw!$A:$A,$B$5,Raw!$G:$G,Month!CA$7,Raw!$C:$C,Month!$A25),SUMIFS(Raw!$H:$H,Raw!$A:$A,$B$5,Raw!$G:$G,Month!CA$7,Raw!$E:$E,Month!$A25))))</f>
        <v>1166</v>
      </c>
      <c r="CB25" s="105">
        <f>IF($B25="","",IF($C25="Region",SUMIFS(Raw!$H:$H,Raw!$A:$A,$B$5,Raw!$G:$G,Month!CB$7,Raw!$I:$I,Month!$A25),IF($C25="Provider",SUMIFS(Raw!$H:$H,Raw!$A:$A,$B$5,Raw!$G:$G,Month!CB$7,Raw!$C:$C,Month!$A25),SUMIFS(Raw!$H:$H,Raw!$A:$A,$B$5,Raw!$G:$G,Month!CB$7,Raw!$E:$E,Month!$A25))))</f>
        <v>731</v>
      </c>
      <c r="CC25" s="105">
        <f>IF($B25="","",IF($C25="Region",SUMIFS(Raw!$H:$H,Raw!$A:$A,$B$5,Raw!$G:$G,Month!CC$7,Raw!$I:$I,Month!$A25),IF($C25="Provider",SUMIFS(Raw!$H:$H,Raw!$A:$A,$B$5,Raw!$G:$G,Month!CC$7,Raw!$C:$C,Month!$A25),SUMIFS(Raw!$H:$H,Raw!$A:$A,$B$5,Raw!$G:$G,Month!CC$7,Raw!$E:$E,Month!$A25))))</f>
        <v>726</v>
      </c>
      <c r="CD25" s="105">
        <f>IF($B25="","",IF($C25="Region",SUMIFS(Raw!$H:$H,Raw!$A:$A,$B$5,Raw!$G:$G,Month!CD$7,Raw!$I:$I,Month!$A25),IF($C25="Provider",SUMIFS(Raw!$H:$H,Raw!$A:$A,$B$5,Raw!$G:$G,Month!CD$7,Raw!$C:$C,Month!$A25),SUMIFS(Raw!$H:$H,Raw!$A:$A,$B$5,Raw!$G:$G,Month!CD$7,Raw!$E:$E,Month!$A25))))</f>
        <v>126</v>
      </c>
      <c r="CE25" s="105">
        <f>IF($B25="","",IF($C25="Region",SUMIFS(Raw!$H:$H,Raw!$A:$A,$B$5,Raw!$G:$G,Month!CE$7,Raw!$I:$I,Month!$A25),IF($C25="Provider",SUMIFS(Raw!$H:$H,Raw!$A:$A,$B$5,Raw!$G:$G,Month!CE$7,Raw!$C:$C,Month!$A25),SUMIFS(Raw!$H:$H,Raw!$A:$A,$B$5,Raw!$G:$G,Month!CE$7,Raw!$E:$E,Month!$A25))))</f>
        <v>120</v>
      </c>
      <c r="CF25" s="105">
        <f>IF($B25="","",IF($C25="Region",SUMIFS(Raw!$H:$H,Raw!$A:$A,$B$5,Raw!$G:$G,Month!CF$7,Raw!$I:$I,Month!$A25),IF($C25="Provider",SUMIFS(Raw!$H:$H,Raw!$A:$A,$B$5,Raw!$G:$G,Month!CF$7,Raw!$C:$C,Month!$A25),SUMIFS(Raw!$H:$H,Raw!$A:$A,$B$5,Raw!$G:$G,Month!CF$7,Raw!$E:$E,Month!$A25))))</f>
        <v>7</v>
      </c>
      <c r="CG25" s="105">
        <f>IF($B25="","",IF($C25="Region",SUMIFS(Raw!$H:$H,Raw!$A:$A,$B$5,Raw!$G:$G,Month!CG$7,Raw!$I:$I,Month!$A25),IF($C25="Provider",SUMIFS(Raw!$H:$H,Raw!$A:$A,$B$5,Raw!$G:$G,Month!CG$7,Raw!$C:$C,Month!$A25),SUMIFS(Raw!$H:$H,Raw!$A:$A,$B$5,Raw!$G:$G,Month!CG$7,Raw!$E:$E,Month!$A25))))</f>
        <v>7</v>
      </c>
      <c r="CH25" s="105">
        <f>IF($B25="","",IF($C25="Region",SUMIFS(Raw!$H:$H,Raw!$A:$A,$B$5,Raw!$G:$G,Month!CH$7,Raw!$I:$I,Month!$A25),IF($C25="Provider",SUMIFS(Raw!$H:$H,Raw!$A:$A,$B$5,Raw!$G:$G,Month!CH$7,Raw!$C:$C,Month!$A25),SUMIFS(Raw!$H:$H,Raw!$A:$A,$B$5,Raw!$G:$G,Month!CH$7,Raw!$E:$E,Month!$A25))))</f>
        <v>151</v>
      </c>
      <c r="CI25" s="105">
        <f>IF($B25="","",IF($C25="Region",SUMIFS(Raw!$H:$H,Raw!$A:$A,$B$5,Raw!$G:$G,Month!CI$7,Raw!$I:$I,Month!$A25),IF($C25="Provider",SUMIFS(Raw!$H:$H,Raw!$A:$A,$B$5,Raw!$G:$G,Month!CI$7,Raw!$C:$C,Month!$A25),SUMIFS(Raw!$H:$H,Raw!$A:$A,$B$5,Raw!$G:$G,Month!CI$7,Raw!$E:$E,Month!$A25))))</f>
        <v>151</v>
      </c>
      <c r="CJ25" s="105">
        <f>IF($B25="","",IF($C25="Region",SUMIFS(Raw!$H:$H,Raw!$A:$A,$B$5,Raw!$G:$G,Month!CJ$7,Raw!$I:$I,Month!$A25),IF($C25="Provider",SUMIFS(Raw!$H:$H,Raw!$A:$A,$B$5,Raw!$G:$G,Month!CJ$7,Raw!$C:$C,Month!$A25),SUMIFS(Raw!$H:$H,Raw!$A:$A,$B$5,Raw!$G:$G,Month!CJ$7,Raw!$E:$E,Month!$A25))))</f>
        <v>194</v>
      </c>
      <c r="CK25" s="105">
        <f>IF($B25="","",IF($C25="Region",SUMIFS(Raw!$H:$H,Raw!$A:$A,$B$5,Raw!$G:$G,Month!CK$7,Raw!$I:$I,Month!$A25),IF($C25="Provider",SUMIFS(Raw!$H:$H,Raw!$A:$A,$B$5,Raw!$G:$G,Month!CK$7,Raw!$C:$C,Month!$A25),SUMIFS(Raw!$H:$H,Raw!$A:$A,$B$5,Raw!$G:$G,Month!CK$7,Raw!$E:$E,Month!$A25))))</f>
        <v>35</v>
      </c>
      <c r="CL25" s="105">
        <f>IF($B25="","",IF($C25="Region",SUMIFS(Raw!$H:$H,Raw!$A:$A,$B$5,Raw!$G:$G,Month!CL$7,Raw!$I:$I,Month!$A25),IF($C25="Provider",SUMIFS(Raw!$H:$H,Raw!$A:$A,$B$5,Raw!$G:$G,Month!CL$7,Raw!$C:$C,Month!$A25),SUMIFS(Raw!$H:$H,Raw!$A:$A,$B$5,Raw!$G:$G,Month!CL$7,Raw!$E:$E,Month!$A25))))</f>
        <v>540</v>
      </c>
      <c r="CM25" s="105">
        <f>IF($B25="","",IF($C25="Region",SUMIFS(Raw!$H:$H,Raw!$A:$A,$B$5,Raw!$G:$G,Month!CM$7,Raw!$I:$I,Month!$A25),IF($C25="Provider",SUMIFS(Raw!$H:$H,Raw!$A:$A,$B$5,Raw!$G:$G,Month!CM$7,Raw!$C:$C,Month!$A25),SUMIFS(Raw!$H:$H,Raw!$A:$A,$B$5,Raw!$G:$G,Month!CM$7,Raw!$E:$E,Month!$A25))))</f>
        <v>294</v>
      </c>
    </row>
    <row r="26" spans="1:91" x14ac:dyDescent="0.25">
      <c r="A26" s="18" t="str">
        <f>IF(Refs!A19="","",Refs!A19)</f>
        <v>111AH4</v>
      </c>
      <c r="B26" s="3" t="str">
        <f>IF(Refs!B19="","",Refs!B19)</f>
        <v>Mid and South Essex</v>
      </c>
      <c r="C26" s="9" t="str">
        <f>IF(Refs!D19="","",Refs!D19)</f>
        <v>Area</v>
      </c>
      <c r="D26" s="105">
        <f>IF($B26="","",IF($C26="Region",SUMIFS(Raw!$H:$H,Raw!$A:$A,$B$5,Raw!$G:$G,Month!D$7,Raw!$I:$I,Month!$A26),IF($C26="Provider",SUMIFS(Raw!$H:$H,Raw!$A:$A,$B$5,Raw!$G:$G,Month!D$7,Raw!$C:$C,Month!$A26),SUMIFS(Raw!$H:$H,Raw!$A:$A,$B$5,Raw!$G:$G,Month!D$7,Raw!$E:$E,Month!$A26))))</f>
        <v>34649</v>
      </c>
      <c r="E26" s="105">
        <f>IF($B26="","",IF($C26="Region",SUMIFS(Raw!$H:$H,Raw!$A:$A,$B$5,Raw!$G:$G,Month!E$7,Raw!$I:$I,Month!$A26),IF($C26="Provider",SUMIFS(Raw!$H:$H,Raw!$A:$A,$B$5,Raw!$G:$G,Month!E$7,Raw!$C:$C,Month!$A26),SUMIFS(Raw!$H:$H,Raw!$A:$A,$B$5,Raw!$G:$G,Month!E$7,Raw!$E:$E,Month!$A26))))</f>
        <v>30831</v>
      </c>
      <c r="F26" s="105">
        <f>IF($B26="","",IF($C26="Region",SUMIFS(Raw!$H:$H,Raw!$A:$A,$B$5,Raw!$G:$G,Month!F$7,Raw!$I:$I,Month!$A26),IF($C26="Provider",SUMIFS(Raw!$H:$H,Raw!$A:$A,$B$5,Raw!$G:$G,Month!F$7,Raw!$C:$C,Month!$A26),SUMIFS(Raw!$H:$H,Raw!$A:$A,$B$5,Raw!$G:$G,Month!F$7,Raw!$E:$E,Month!$A26))))</f>
        <v>32855</v>
      </c>
      <c r="G26" s="105">
        <f>IF($B26="","",IF($C26="Region",SUMIFS(Raw!$H:$H,Raw!$A:$A,$B$5,Raw!$G:$G,Month!G$7,Raw!$I:$I,Month!$A26),IF($C26="Provider",SUMIFS(Raw!$H:$H,Raw!$A:$A,$B$5,Raw!$G:$G,Month!G$7,Raw!$C:$C,Month!$A26),SUMIFS(Raw!$H:$H,Raw!$A:$A,$B$5,Raw!$G:$G,Month!G$7,Raw!$E:$E,Month!$A26))))</f>
        <v>28868</v>
      </c>
      <c r="H26" s="105">
        <f>IF($B26="","",IF($C26="Region",SUMIFS(Raw!$H:$H,Raw!$A:$A,$B$5,Raw!$G:$G,Month!H$7,Raw!$I:$I,Month!$A26),IF($C26="Provider",SUMIFS(Raw!$H:$H,Raw!$A:$A,$B$5,Raw!$G:$G,Month!H$7,Raw!$C:$C,Month!$A26),SUMIFS(Raw!$H:$H,Raw!$A:$A,$B$5,Raw!$G:$G,Month!H$7,Raw!$E:$E,Month!$A26))))</f>
        <v>653</v>
      </c>
      <c r="I26" s="105">
        <f>IF($B26="","",IF($C26="Region",SUMIFS(Raw!$H:$H,Raw!$A:$A,$B$5,Raw!$G:$G,Month!I$7,Raw!$I:$I,Month!$A26),IF($C26="Provider",SUMIFS(Raw!$H:$H,Raw!$A:$A,$B$5,Raw!$G:$G,Month!I$7,Raw!$C:$C,Month!$A26),SUMIFS(Raw!$H:$H,Raw!$A:$A,$B$5,Raw!$G:$G,Month!I$7,Raw!$E:$E,Month!$A26))))</f>
        <v>952632</v>
      </c>
      <c r="J26" s="105">
        <f>IF($B26="","",IF($C26="Region",SUMIFS(Raw!$H:$H,Raw!$A:$A,$B$5,Raw!$G:$G,Month!J$7,Raw!$I:$I,Month!$A26),IF($C26="Provider",SUMIFS(Raw!$H:$H,Raw!$A:$A,$B$5,Raw!$G:$G,Month!J$7,Raw!$C:$C,Month!$A26),SUMIFS(Raw!$H:$H,Raw!$A:$A,$B$5,Raw!$G:$G,Month!J$7,Raw!$E:$E,Month!$A26))))</f>
        <v>320</v>
      </c>
      <c r="K26" s="105">
        <f>IF($B26="","",IF($C26="Region",SUMIFS(Raw!$H:$H,Raw!$A:$A,$B$5,Raw!$G:$G,Month!K$7,Raw!$I:$I,Month!$A26),IF($C26="Provider",SUMIFS(Raw!$H:$H,Raw!$A:$A,$B$5,Raw!$G:$G,Month!K$7,Raw!$C:$C,Month!$A26),SUMIFS(Raw!$H:$H,Raw!$A:$A,$B$5,Raw!$G:$G,Month!K$7,Raw!$E:$E,Month!$A26))))</f>
        <v>320</v>
      </c>
      <c r="L26" s="105">
        <f>IF($B26="","",IF($C26="Region",SUMIFS(Raw!$H:$H,Raw!$A:$A,$B$5,Raw!$G:$G,Month!L$7,Raw!$I:$I,Month!$A26),IF($C26="Provider",SUMIFS(Raw!$H:$H,Raw!$A:$A,$B$5,Raw!$G:$G,Month!L$7,Raw!$C:$C,Month!$A26),SUMIFS(Raw!$H:$H,Raw!$A:$A,$B$5,Raw!$G:$G,Month!L$7,Raw!$E:$E,Month!$A26))))</f>
        <v>34853</v>
      </c>
      <c r="M26" s="105">
        <f>IF($B26="","",IF($C26="Region",SUMIFS(Raw!$H:$H,Raw!$A:$A,$B$5,Raw!$G:$G,Month!M$7,Raw!$I:$I,Month!$A26),IF($C26="Provider",SUMIFS(Raw!$H:$H,Raw!$A:$A,$B$5,Raw!$G:$G,Month!M$7,Raw!$C:$C,Month!$A26),SUMIFS(Raw!$H:$H,Raw!$A:$A,$B$5,Raw!$G:$G,Month!M$7,Raw!$E:$E,Month!$A26))))</f>
        <v>14471</v>
      </c>
      <c r="N26" s="105">
        <f>IF($B26="","",IF($C26="Region",SUMIFS(Raw!$H:$H,Raw!$A:$A,$B$5,Raw!$G:$G,Month!N$7,Raw!$I:$I,Month!$A26),IF($C26="Provider",SUMIFS(Raw!$H:$H,Raw!$A:$A,$B$5,Raw!$G:$G,Month!N$7,Raw!$C:$C,Month!$A26),SUMIFS(Raw!$H:$H,Raw!$A:$A,$B$5,Raw!$G:$G,Month!N$7,Raw!$E:$E,Month!$A26))))</f>
        <v>36224923</v>
      </c>
      <c r="O26" s="105">
        <f>IF($B26="","",IF($C26="Region",SUMIFS(Raw!$H:$H,Raw!$A:$A,$B$5,Raw!$G:$G,Month!O$7,Raw!$I:$I,Month!$A26),IF($C26="Provider",SUMIFS(Raw!$H:$H,Raw!$A:$A,$B$5,Raw!$G:$G,Month!O$7,Raw!$C:$C,Month!$A26),SUMIFS(Raw!$H:$H,Raw!$A:$A,$B$5,Raw!$G:$G,Month!O$7,Raw!$E:$E,Month!$A26))))</f>
        <v>30633</v>
      </c>
      <c r="P26" s="105">
        <f>IF($B26="","",IF($C26="Region",SUMIFS(Raw!$H:$H,Raw!$A:$A,$B$5,Raw!$G:$G,Month!P$7,Raw!$I:$I,Month!$A26),IF($C26="Provider",SUMIFS(Raw!$H:$H,Raw!$A:$A,$B$5,Raw!$G:$G,Month!P$7,Raw!$C:$C,Month!$A26),SUMIFS(Raw!$H:$H,Raw!$A:$A,$B$5,Raw!$G:$G,Month!P$7,Raw!$E:$E,Month!$A26))))</f>
        <v>91</v>
      </c>
      <c r="Q26" s="105">
        <f>IF($B26="","",IF($C26="Region",SUMIFS(Raw!$H:$H,Raw!$A:$A,$B$5,Raw!$G:$G,Month!Q$7,Raw!$I:$I,Month!$A26),IF($C26="Provider",SUMIFS(Raw!$H:$H,Raw!$A:$A,$B$5,Raw!$G:$G,Month!Q$7,Raw!$C:$C,Month!$A26),SUMIFS(Raw!$H:$H,Raw!$A:$A,$B$5,Raw!$G:$G,Month!Q$7,Raw!$E:$E,Month!$A26))))</f>
        <v>16869</v>
      </c>
      <c r="R26" s="105">
        <f>IF($B26="","",IF($C26="Region",SUMIFS(Raw!$H:$H,Raw!$A:$A,$B$5,Raw!$G:$G,Month!R$7,Raw!$I:$I,Month!$A26),IF($C26="Provider",SUMIFS(Raw!$H:$H,Raw!$A:$A,$B$5,Raw!$G:$G,Month!R$7,Raw!$C:$C,Month!$A26),SUMIFS(Raw!$H:$H,Raw!$A:$A,$B$5,Raw!$G:$G,Month!R$7,Raw!$E:$E,Month!$A26))))</f>
        <v>9322</v>
      </c>
      <c r="S26" s="105">
        <f>IF($B26="","",IF($C26="Region",SUMIFS(Raw!$H:$H,Raw!$A:$A,$B$5,Raw!$G:$G,Month!S$7,Raw!$I:$I,Month!$A26),IF($C26="Provider",SUMIFS(Raw!$H:$H,Raw!$A:$A,$B$5,Raw!$G:$G,Month!S$7,Raw!$C:$C,Month!$A26),SUMIFS(Raw!$H:$H,Raw!$A:$A,$B$5,Raw!$G:$G,Month!S$7,Raw!$E:$E,Month!$A26))))</f>
        <v>4330</v>
      </c>
      <c r="T26" s="105">
        <f>IF($B26="","",IF($C26="Region",SUMIFS(Raw!$H:$H,Raw!$A:$A,$B$5,Raw!$G:$G,Month!T$7,Raw!$I:$I,Month!$A26),IF($C26="Provider",SUMIFS(Raw!$H:$H,Raw!$A:$A,$B$5,Raw!$G:$G,Month!T$7,Raw!$C:$C,Month!$A26),SUMIFS(Raw!$H:$H,Raw!$A:$A,$B$5,Raw!$G:$G,Month!T$7,Raw!$E:$E,Month!$A26))))</f>
        <v>21</v>
      </c>
      <c r="U26" s="105">
        <f>IF($B26="","",IF($C26="Region",SUMIFS(Raw!$H:$H,Raw!$A:$A,$B$5,Raw!$G:$G,Month!U$7,Raw!$I:$I,Month!$A26),IF($C26="Provider",SUMIFS(Raw!$H:$H,Raw!$A:$A,$B$5,Raw!$G:$G,Month!U$7,Raw!$C:$C,Month!$A26),SUMIFS(Raw!$H:$H,Raw!$A:$A,$B$5,Raw!$G:$G,Month!U$7,Raw!$E:$E,Month!$A26))))</f>
        <v>17975</v>
      </c>
      <c r="V26" s="105">
        <f>IF($B26="","",IF($C26="Region",SUMIFS(Raw!$H:$H,Raw!$A:$A,$B$5,Raw!$G:$G,Month!V$7,Raw!$I:$I,Month!$A26),IF($C26="Provider",SUMIFS(Raw!$H:$H,Raw!$A:$A,$B$5,Raw!$G:$G,Month!V$7,Raw!$C:$C,Month!$A26),SUMIFS(Raw!$H:$H,Raw!$A:$A,$B$5,Raw!$G:$G,Month!V$7,Raw!$E:$E,Month!$A26))))</f>
        <v>263</v>
      </c>
      <c r="W26" s="105">
        <f>IF($B26="","",IF($C26="Region",SUMIFS(Raw!$H:$H,Raw!$A:$A,$B$5,Raw!$G:$G,Month!W$7,Raw!$I:$I,Month!$A26),IF($C26="Provider",SUMIFS(Raw!$H:$H,Raw!$A:$A,$B$5,Raw!$G:$G,Month!W$7,Raw!$C:$C,Month!$A26),SUMIFS(Raw!$H:$H,Raw!$A:$A,$B$5,Raw!$G:$G,Month!W$7,Raw!$E:$E,Month!$A26))))</f>
        <v>8479</v>
      </c>
      <c r="X26" s="105">
        <f>IF($B26="","",IF($C26="Region",SUMIFS(Raw!$H:$H,Raw!$A:$A,$B$5,Raw!$G:$G,Month!X$7,Raw!$I:$I,Month!$A26),IF($C26="Provider",SUMIFS(Raw!$H:$H,Raw!$A:$A,$B$5,Raw!$G:$G,Month!X$7,Raw!$C:$C,Month!$A26),SUMIFS(Raw!$H:$H,Raw!$A:$A,$B$5,Raw!$G:$G,Month!X$7,Raw!$E:$E,Month!$A26))))</f>
        <v>2775</v>
      </c>
      <c r="Y26" s="105">
        <f>IF($B26="","",IF($C26="Region",SUMIFS(Raw!$H:$H,Raw!$A:$A,$B$5,Raw!$G:$G,Month!Y$7,Raw!$I:$I,Month!$A26),IF($C26="Provider",SUMIFS(Raw!$H:$H,Raw!$A:$A,$B$5,Raw!$G:$G,Month!Y$7,Raw!$C:$C,Month!$A26),SUMIFS(Raw!$H:$H,Raw!$A:$A,$B$5,Raw!$G:$G,Month!Y$7,Raw!$E:$E,Month!$A26))))</f>
        <v>4222</v>
      </c>
      <c r="Z26" s="105">
        <f>IF($B26="","",IF($C26="Region",SUMIFS(Raw!$H:$H,Raw!$A:$A,$B$5,Raw!$G:$G,Month!Z$7,Raw!$I:$I,Month!$A26),IF($C26="Provider",SUMIFS(Raw!$H:$H,Raw!$A:$A,$B$5,Raw!$G:$G,Month!Z$7,Raw!$C:$C,Month!$A26),SUMIFS(Raw!$H:$H,Raw!$A:$A,$B$5,Raw!$G:$G,Month!Z$7,Raw!$E:$E,Month!$A26))))</f>
        <v>7588</v>
      </c>
      <c r="AA26" s="105">
        <f>IF($B26="","",IF($C26="Region",SUMIFS(Raw!$H:$H,Raw!$A:$A,$B$5,Raw!$G:$G,Month!AA$7,Raw!$I:$I,Month!$A26),IF($C26="Provider",SUMIFS(Raw!$H:$H,Raw!$A:$A,$B$5,Raw!$G:$G,Month!AA$7,Raw!$C:$C,Month!$A26),SUMIFS(Raw!$H:$H,Raw!$A:$A,$B$5,Raw!$G:$G,Month!AA$7,Raw!$E:$E,Month!$A26))))</f>
        <v>1511</v>
      </c>
      <c r="AB26" s="105">
        <f>IF($B26="","",IF($C26="Region",SUMIFS(Raw!$H:$H,Raw!$A:$A,$B$5,Raw!$G:$G,Month!AB$7,Raw!$I:$I,Month!$A26),IF($C26="Provider",SUMIFS(Raw!$H:$H,Raw!$A:$A,$B$5,Raw!$G:$G,Month!AB$7,Raw!$C:$C,Month!$A26),SUMIFS(Raw!$H:$H,Raw!$A:$A,$B$5,Raw!$G:$G,Month!AB$7,Raw!$E:$E,Month!$A26))))</f>
        <v>535</v>
      </c>
      <c r="AC26" s="105">
        <f>IF($B26="","",IF($C26="Region",SUMIFS(Raw!$H:$H,Raw!$A:$A,$B$5,Raw!$G:$G,Month!AC$7,Raw!$I:$I,Month!$A26),IF($C26="Provider",SUMIFS(Raw!$H:$H,Raw!$A:$A,$B$5,Raw!$G:$G,Month!AC$7,Raw!$C:$C,Month!$A26),SUMIFS(Raw!$H:$H,Raw!$A:$A,$B$5,Raw!$G:$G,Month!AC$7,Raw!$E:$E,Month!$A26))))</f>
        <v>7146</v>
      </c>
      <c r="AD26" s="105">
        <f>IF($B26="","",IF($C26="Region",SUMIFS(Raw!$H:$H,Raw!$A:$A,$B$5,Raw!$G:$G,Month!AD$7,Raw!$I:$I,Month!$A26),IF($C26="Provider",SUMIFS(Raw!$H:$H,Raw!$A:$A,$B$5,Raw!$G:$G,Month!AD$7,Raw!$C:$C,Month!$A26),SUMIFS(Raw!$H:$H,Raw!$A:$A,$B$5,Raw!$G:$G,Month!AD$7,Raw!$E:$E,Month!$A26))))</f>
        <v>1169523</v>
      </c>
      <c r="AE26" s="105">
        <f>IF($B26="","",IF($C26="Region",SUMIFS(Raw!$H:$H,Raw!$A:$A,$B$5,Raw!$G:$G,Month!AE$7,Raw!$I:$I,Month!$A26),IF($C26="Provider",SUMIFS(Raw!$H:$H,Raw!$A:$A,$B$5,Raw!$G:$G,Month!AE$7,Raw!$C:$C,Month!$A26),SUMIFS(Raw!$H:$H,Raw!$A:$A,$B$5,Raw!$G:$G,Month!AE$7,Raw!$E:$E,Month!$A26))))</f>
        <v>30633</v>
      </c>
      <c r="AF26" s="105">
        <f>IF($B26="","",IF($C26="Region",SUMIFS(Raw!$H:$H,Raw!$A:$A,$B$5,Raw!$G:$G,Month!AF$7,Raw!$I:$I,Month!$A26),IF($C26="Provider",SUMIFS(Raw!$H:$H,Raw!$A:$A,$B$5,Raw!$G:$G,Month!AF$7,Raw!$C:$C,Month!$A26),SUMIFS(Raw!$H:$H,Raw!$A:$A,$B$5,Raw!$G:$G,Month!AF$7,Raw!$E:$E,Month!$A26))))</f>
        <v>3505</v>
      </c>
      <c r="AG26" s="105">
        <f>IF($B26="","",IF($C26="Region",SUMIFS(Raw!$H:$H,Raw!$A:$A,$B$5,Raw!$G:$G,Month!AG$7,Raw!$I:$I,Month!$A26),IF($C26="Provider",SUMIFS(Raw!$H:$H,Raw!$A:$A,$B$5,Raw!$G:$G,Month!AG$7,Raw!$C:$C,Month!$A26),SUMIFS(Raw!$H:$H,Raw!$A:$A,$B$5,Raw!$G:$G,Month!AG$7,Raw!$E:$E,Month!$A26))))</f>
        <v>2575</v>
      </c>
      <c r="AH26" s="105">
        <f>IF($B26="","",IF($C26="Region",SUMIFS(Raw!$H:$H,Raw!$A:$A,$B$5,Raw!$G:$G,Month!AH$7,Raw!$I:$I,Month!$A26),IF($C26="Provider",SUMIFS(Raw!$H:$H,Raw!$A:$A,$B$5,Raw!$G:$G,Month!AH$7,Raw!$C:$C,Month!$A26),SUMIFS(Raw!$H:$H,Raw!$A:$A,$B$5,Raw!$G:$G,Month!AH$7,Raw!$E:$E,Month!$A26))))</f>
        <v>2220</v>
      </c>
      <c r="AI26" s="105">
        <f>IF($B26="","",IF($C26="Region",SUMIFS(Raw!$H:$H,Raw!$A:$A,$B$5,Raw!$G:$G,Month!AI$7,Raw!$I:$I,Month!$A26),IF($C26="Provider",SUMIFS(Raw!$H:$H,Raw!$A:$A,$B$5,Raw!$G:$G,Month!AI$7,Raw!$C:$C,Month!$A26),SUMIFS(Raw!$H:$H,Raw!$A:$A,$B$5,Raw!$G:$G,Month!AI$7,Raw!$E:$E,Month!$A26))))</f>
        <v>6</v>
      </c>
      <c r="AJ26" s="105">
        <f>IF($B26="","",IF($C26="Region",SUMIFS(Raw!$H:$H,Raw!$A:$A,$B$5,Raw!$G:$G,Month!AJ$7,Raw!$I:$I,Month!$A26),IF($C26="Provider",SUMIFS(Raw!$H:$H,Raw!$A:$A,$B$5,Raw!$G:$G,Month!AJ$7,Raw!$C:$C,Month!$A26),SUMIFS(Raw!$H:$H,Raw!$A:$A,$B$5,Raw!$G:$G,Month!AJ$7,Raw!$E:$E,Month!$A26))))</f>
        <v>1596</v>
      </c>
      <c r="AK26" s="105">
        <f>IF($B26="","",IF($C26="Region",SUMIFS(Raw!$H:$H,Raw!$A:$A,$B$5,Raw!$G:$G,Month!AK$7,Raw!$I:$I,Month!$A26),IF($C26="Provider",SUMIFS(Raw!$H:$H,Raw!$A:$A,$B$5,Raw!$G:$G,Month!AK$7,Raw!$C:$C,Month!$A26),SUMIFS(Raw!$H:$H,Raw!$A:$A,$B$5,Raw!$G:$G,Month!AK$7,Raw!$E:$E,Month!$A26))))</f>
        <v>163</v>
      </c>
      <c r="AL26" s="105">
        <f>IF($B26="","",IF($C26="Region",SUMIFS(Raw!$H:$H,Raw!$A:$A,$B$5,Raw!$G:$G,Month!AL$7,Raw!$I:$I,Month!$A26),IF($C26="Provider",SUMIFS(Raw!$H:$H,Raw!$A:$A,$B$5,Raw!$G:$G,Month!AL$7,Raw!$C:$C,Month!$A26),SUMIFS(Raw!$H:$H,Raw!$A:$A,$B$5,Raw!$G:$G,Month!AL$7,Raw!$E:$E,Month!$A26))))</f>
        <v>1017</v>
      </c>
      <c r="AM26" s="105">
        <f>IF($B26="","",IF($C26="Region",SUMIFS(Raw!$H:$H,Raw!$A:$A,$B$5,Raw!$G:$G,Month!AM$7,Raw!$I:$I,Month!$A26),IF($C26="Provider",SUMIFS(Raw!$H:$H,Raw!$A:$A,$B$5,Raw!$G:$G,Month!AM$7,Raw!$C:$C,Month!$A26),SUMIFS(Raw!$H:$H,Raw!$A:$A,$B$5,Raw!$G:$G,Month!AM$7,Raw!$E:$E,Month!$A26))))</f>
        <v>48</v>
      </c>
      <c r="AN26" s="105">
        <f>IF($B26="","",IF($C26="Region",SUMIFS(Raw!$H:$H,Raw!$A:$A,$B$5,Raw!$G:$G,Month!AN$7,Raw!$I:$I,Month!$A26),IF($C26="Provider",SUMIFS(Raw!$H:$H,Raw!$A:$A,$B$5,Raw!$G:$G,Month!AN$7,Raw!$C:$C,Month!$A26),SUMIFS(Raw!$H:$H,Raw!$A:$A,$B$5,Raw!$G:$G,Month!AN$7,Raw!$E:$E,Month!$A26))))</f>
        <v>1247</v>
      </c>
      <c r="AO26" s="105">
        <f>IF($B26="","",IF($C26="Region",SUMIFS(Raw!$H:$H,Raw!$A:$A,$B$5,Raw!$G:$G,Month!AO$7,Raw!$I:$I,Month!$A26),IF($C26="Provider",SUMIFS(Raw!$H:$H,Raw!$A:$A,$B$5,Raw!$G:$G,Month!AO$7,Raw!$C:$C,Month!$A26),SUMIFS(Raw!$H:$H,Raw!$A:$A,$B$5,Raw!$G:$G,Month!AO$7,Raw!$E:$E,Month!$A26))))</f>
        <v>707</v>
      </c>
      <c r="AP26" s="105">
        <f>IF($B26="","",IF($C26="Region",SUMIFS(Raw!$H:$H,Raw!$A:$A,$B$5,Raw!$G:$G,Month!AP$7,Raw!$I:$I,Month!$A26),IF($C26="Provider",SUMIFS(Raw!$H:$H,Raw!$A:$A,$B$5,Raw!$G:$G,Month!AP$7,Raw!$C:$C,Month!$A26),SUMIFS(Raw!$H:$H,Raw!$A:$A,$B$5,Raw!$G:$G,Month!AP$7,Raw!$E:$E,Month!$A26))))</f>
        <v>5358</v>
      </c>
      <c r="AQ26" s="105">
        <f>IF($B26="","",IF($C26="Region",SUMIFS(Raw!$H:$H,Raw!$A:$A,$B$5,Raw!$G:$G,Month!AQ$7,Raw!$I:$I,Month!$A26),IF($C26="Provider",SUMIFS(Raw!$H:$H,Raw!$A:$A,$B$5,Raw!$G:$G,Month!AQ$7,Raw!$C:$C,Month!$A26),SUMIFS(Raw!$H:$H,Raw!$A:$A,$B$5,Raw!$G:$G,Month!AQ$7,Raw!$E:$E,Month!$A26))))</f>
        <v>2707</v>
      </c>
      <c r="AR26" s="105">
        <f>IF($B26="","",IF($C26="Region",SUMIFS(Raw!$H:$H,Raw!$A:$A,$B$5,Raw!$G:$G,Month!AR$7,Raw!$I:$I,Month!$A26),IF($C26="Provider",SUMIFS(Raw!$H:$H,Raw!$A:$A,$B$5,Raw!$G:$G,Month!AR$7,Raw!$C:$C,Month!$A26),SUMIFS(Raw!$H:$H,Raw!$A:$A,$B$5,Raw!$G:$G,Month!AR$7,Raw!$E:$E,Month!$A26))))</f>
        <v>2584</v>
      </c>
      <c r="AS26" s="105">
        <f>IF($B26="","",IF($C26="Region",SUMIFS(Raw!$H:$H,Raw!$A:$A,$B$5,Raw!$G:$G,Month!AS$7,Raw!$I:$I,Month!$A26),IF($C26="Provider",SUMIFS(Raw!$H:$H,Raw!$A:$A,$B$5,Raw!$G:$G,Month!AS$7,Raw!$C:$C,Month!$A26),SUMIFS(Raw!$H:$H,Raw!$A:$A,$B$5,Raw!$G:$G,Month!AS$7,Raw!$E:$E,Month!$A26))))</f>
        <v>904</v>
      </c>
      <c r="AT26" s="105">
        <f>IF($B26="","",IF($C26="Region",SUMIFS(Raw!$H:$H,Raw!$A:$A,$B$5,Raw!$G:$G,Month!AT$7,Raw!$I:$I,Month!$A26),IF($C26="Provider",SUMIFS(Raw!$H:$H,Raw!$A:$A,$B$5,Raw!$G:$G,Month!AT$7,Raw!$C:$C,Month!$A26),SUMIFS(Raw!$H:$H,Raw!$A:$A,$B$5,Raw!$G:$G,Month!AT$7,Raw!$E:$E,Month!$A26))))</f>
        <v>1588</v>
      </c>
      <c r="AU26" s="105">
        <f>IF($B26="","",IF($C26="Region",SUMIFS(Raw!$H:$H,Raw!$A:$A,$B$5,Raw!$G:$G,Month!AU$7,Raw!$I:$I,Month!$A26),IF($C26="Provider",SUMIFS(Raw!$H:$H,Raw!$A:$A,$B$5,Raw!$G:$G,Month!AU$7,Raw!$C:$C,Month!$A26),SUMIFS(Raw!$H:$H,Raw!$A:$A,$B$5,Raw!$G:$G,Month!AU$7,Raw!$E:$E,Month!$A26))))</f>
        <v>249</v>
      </c>
      <c r="AV26" s="105">
        <f>IF($B26="","",IF($C26="Region",SUMIFS(Raw!$H:$H,Raw!$A:$A,$B$5,Raw!$G:$G,Month!AV$7,Raw!$I:$I,Month!$A26),IF($C26="Provider",SUMIFS(Raw!$H:$H,Raw!$A:$A,$B$5,Raw!$G:$G,Month!AV$7,Raw!$C:$C,Month!$A26),SUMIFS(Raw!$H:$H,Raw!$A:$A,$B$5,Raw!$G:$G,Month!AV$7,Raw!$E:$E,Month!$A26))))</f>
        <v>1553</v>
      </c>
      <c r="AW26" s="105">
        <f>IF($B26="","",IF($C26="Region",SUMIFS(Raw!$H:$H,Raw!$A:$A,$B$5,Raw!$G:$G,Month!AW$7,Raw!$I:$I,Month!$A26),IF($C26="Provider",SUMIFS(Raw!$H:$H,Raw!$A:$A,$B$5,Raw!$G:$G,Month!AW$7,Raw!$C:$C,Month!$A26),SUMIFS(Raw!$H:$H,Raw!$A:$A,$B$5,Raw!$G:$G,Month!AW$7,Raw!$E:$E,Month!$A26))))</f>
        <v>5674274</v>
      </c>
      <c r="AX26" s="105">
        <f>IF($B26="","",IF($C26="Region",SUMIFS(Raw!$H:$H,Raw!$A:$A,$B$5,Raw!$G:$G,Month!AX$7,Raw!$I:$I,Month!$A26),IF($C26="Provider",SUMIFS(Raw!$H:$H,Raw!$A:$A,$B$5,Raw!$G:$G,Month!AX$7,Raw!$C:$C,Month!$A26),SUMIFS(Raw!$H:$H,Raw!$A:$A,$B$5,Raw!$G:$G,Month!AX$7,Raw!$E:$E,Month!$A26))))</f>
        <v>2326</v>
      </c>
      <c r="AY26" s="105">
        <f>IF($B26="","",IF($C26="Region",SUMIFS(Raw!$H:$H,Raw!$A:$A,$B$5,Raw!$G:$G,Month!AY$7,Raw!$I:$I,Month!$A26),IF($C26="Provider",SUMIFS(Raw!$H:$H,Raw!$A:$A,$B$5,Raw!$G:$G,Month!AY$7,Raw!$C:$C,Month!$A26),SUMIFS(Raw!$H:$H,Raw!$A:$A,$B$5,Raw!$G:$G,Month!AY$7,Raw!$E:$E,Month!$A26))))</f>
        <v>2031</v>
      </c>
      <c r="AZ26" s="105">
        <f>IF($B26="","",IF($C26="Region",SUMIFS(Raw!$H:$H,Raw!$A:$A,$B$5,Raw!$G:$G,Month!AZ$7,Raw!$I:$I,Month!$A26),IF($C26="Provider",SUMIFS(Raw!$H:$H,Raw!$A:$A,$B$5,Raw!$G:$G,Month!AZ$7,Raw!$C:$C,Month!$A26),SUMIFS(Raw!$H:$H,Raw!$A:$A,$B$5,Raw!$G:$G,Month!AZ$7,Raw!$E:$E,Month!$A26))))</f>
        <v>76</v>
      </c>
      <c r="BA26" s="105">
        <f>IF($B26="","",IF($C26="Region",SUMIFS(Raw!$H:$H,Raw!$A:$A,$B$5,Raw!$G:$G,Month!BA$7,Raw!$I:$I,Month!$A26),IF($C26="Provider",SUMIFS(Raw!$H:$H,Raw!$A:$A,$B$5,Raw!$G:$G,Month!BA$7,Raw!$C:$C,Month!$A26),SUMIFS(Raw!$H:$H,Raw!$A:$A,$B$5,Raw!$G:$G,Month!BA$7,Raw!$E:$E,Month!$A26))))</f>
        <v>1017</v>
      </c>
      <c r="BB26" s="105">
        <f>IF($B26="","",IF($C26="Region",SUMIFS(Raw!$H:$H,Raw!$A:$A,$B$5,Raw!$G:$G,Month!BB$7,Raw!$I:$I,Month!$A26),IF($C26="Provider",SUMIFS(Raw!$H:$H,Raw!$A:$A,$B$5,Raw!$G:$G,Month!BB$7,Raw!$C:$C,Month!$A26),SUMIFS(Raw!$H:$H,Raw!$A:$A,$B$5,Raw!$G:$G,Month!BB$7,Raw!$E:$E,Month!$A26))))</f>
        <v>3666515</v>
      </c>
      <c r="BC26" s="105">
        <f>IF($B26="","",IF($C26="Region",SUMIFS(Raw!$H:$H,Raw!$A:$A,$B$5,Raw!$G:$G,Month!BC$7,Raw!$I:$I,Month!$A26),IF($C26="Provider",SUMIFS(Raw!$H:$H,Raw!$A:$A,$B$5,Raw!$G:$G,Month!BC$7,Raw!$C:$C,Month!$A26),SUMIFS(Raw!$H:$H,Raw!$A:$A,$B$5,Raw!$G:$G,Month!BC$7,Raw!$E:$E,Month!$A26))))</f>
        <v>485</v>
      </c>
      <c r="BD26" s="105">
        <f>IF($B26="","",IF($C26="Region",SUMIFS(Raw!$H:$H,Raw!$A:$A,$B$5,Raw!$G:$G,Month!BD$7,Raw!$I:$I,Month!$A26),IF($C26="Provider",SUMIFS(Raw!$H:$H,Raw!$A:$A,$B$5,Raw!$G:$G,Month!BD$7,Raw!$C:$C,Month!$A26),SUMIFS(Raw!$H:$H,Raw!$A:$A,$B$5,Raw!$G:$G,Month!BD$7,Raw!$E:$E,Month!$A26))))</f>
        <v>14508</v>
      </c>
      <c r="BE26" s="105">
        <f>IF($B26="","",IF($C26="Region",SUMIFS(Raw!$H:$H,Raw!$A:$A,$B$5,Raw!$G:$G,Month!BE$7,Raw!$I:$I,Month!$A26),IF($C26="Provider",SUMIFS(Raw!$H:$H,Raw!$A:$A,$B$5,Raw!$G:$G,Month!BE$7,Raw!$C:$C,Month!$A26),SUMIFS(Raw!$H:$H,Raw!$A:$A,$B$5,Raw!$G:$G,Month!BE$7,Raw!$E:$E,Month!$A26))))</f>
        <v>610</v>
      </c>
      <c r="BF26" s="105">
        <f>IF($B26="","",IF($C26="Region",SUMIFS(Raw!$H:$H,Raw!$A:$A,$B$5,Raw!$G:$G,Month!BF$7,Raw!$I:$I,Month!$A26),IF($C26="Provider",SUMIFS(Raw!$H:$H,Raw!$A:$A,$B$5,Raw!$G:$G,Month!BF$7,Raw!$C:$C,Month!$A26),SUMIFS(Raw!$H:$H,Raw!$A:$A,$B$5,Raw!$G:$G,Month!BF$7,Raw!$E:$E,Month!$A26))))</f>
        <v>21476</v>
      </c>
      <c r="BG26" s="105">
        <f>IF($B26="","",IF($C26="Region",SUMIFS(Raw!$H:$H,Raw!$A:$A,$B$5,Raw!$G:$G,Month!BG$7,Raw!$I:$I,Month!$A26),IF($C26="Provider",SUMIFS(Raw!$H:$H,Raw!$A:$A,$B$5,Raw!$G:$G,Month!BG$7,Raw!$C:$C,Month!$A26),SUMIFS(Raw!$H:$H,Raw!$A:$A,$B$5,Raw!$G:$G,Month!BG$7,Raw!$E:$E,Month!$A26))))</f>
        <v>9</v>
      </c>
      <c r="BH26" s="105">
        <f>IF($B26="","",IF($C26="Region",SUMIFS(Raw!$H:$H,Raw!$A:$A,$B$5,Raw!$G:$G,Month!BH$7,Raw!$I:$I,Month!$A26),IF($C26="Provider",SUMIFS(Raw!$H:$H,Raw!$A:$A,$B$5,Raw!$G:$G,Month!BH$7,Raw!$C:$C,Month!$A26),SUMIFS(Raw!$H:$H,Raw!$A:$A,$B$5,Raw!$G:$G,Month!BH$7,Raw!$E:$E,Month!$A26))))</f>
        <v>15577</v>
      </c>
      <c r="BI26" s="105">
        <f>IF($B26="","",IF($C26="Region",SUMIFS(Raw!$H:$H,Raw!$A:$A,$B$5,Raw!$G:$G,Month!BI$7,Raw!$I:$I,Month!$A26),IF($C26="Provider",SUMIFS(Raw!$H:$H,Raw!$A:$A,$B$5,Raw!$G:$G,Month!BI$7,Raw!$C:$C,Month!$A26),SUMIFS(Raw!$H:$H,Raw!$A:$A,$B$5,Raw!$G:$G,Month!BI$7,Raw!$E:$E,Month!$A26))))</f>
        <v>3642</v>
      </c>
      <c r="BJ26" s="105">
        <f>IF($B26="","",IF($C26="Region",SUMIFS(Raw!$H:$H,Raw!$A:$A,$B$5,Raw!$G:$G,Month!BJ$7,Raw!$I:$I,Month!$A26),IF($C26="Provider",SUMIFS(Raw!$H:$H,Raw!$A:$A,$B$5,Raw!$G:$G,Month!BJ$7,Raw!$C:$C,Month!$A26),SUMIFS(Raw!$H:$H,Raw!$A:$A,$B$5,Raw!$G:$G,Month!BJ$7,Raw!$E:$E,Month!$A26))))</f>
        <v>4018</v>
      </c>
      <c r="BK26" s="105">
        <f>IF($B26="","",IF($C26="Region",SUMIFS(Raw!$H:$H,Raw!$A:$A,$B$5,Raw!$G:$G,Month!BK$7,Raw!$I:$I,Month!$A26),IF($C26="Provider",SUMIFS(Raw!$H:$H,Raw!$A:$A,$B$5,Raw!$G:$G,Month!BK$7,Raw!$C:$C,Month!$A26),SUMIFS(Raw!$H:$H,Raw!$A:$A,$B$5,Raw!$G:$G,Month!BK$7,Raw!$E:$E,Month!$A26))))</f>
        <v>796</v>
      </c>
      <c r="BL26" s="105">
        <f>IF($B26="","",IF($C26="Region",SUMIFS(Raw!$H:$H,Raw!$A:$A,$B$5,Raw!$G:$G,Month!BL$7,Raw!$I:$I,Month!$A26),IF($C26="Provider",SUMIFS(Raw!$H:$H,Raw!$A:$A,$B$5,Raw!$G:$G,Month!BL$7,Raw!$C:$C,Month!$A26),SUMIFS(Raw!$H:$H,Raw!$A:$A,$B$5,Raw!$G:$G,Month!BL$7,Raw!$E:$E,Month!$A26))))</f>
        <v>11370</v>
      </c>
      <c r="BM26" s="105">
        <f>IF($B26="","",IF($C26="Region",SUMIFS(Raw!$H:$H,Raw!$A:$A,$B$5,Raw!$G:$G,Month!BM$7,Raw!$I:$I,Month!$A26),IF($C26="Provider",SUMIFS(Raw!$H:$H,Raw!$A:$A,$B$5,Raw!$G:$G,Month!BM$7,Raw!$C:$C,Month!$A26),SUMIFS(Raw!$H:$H,Raw!$A:$A,$B$5,Raw!$G:$G,Month!BM$7,Raw!$E:$E,Month!$A26))))</f>
        <v>2797</v>
      </c>
      <c r="BN26" s="105">
        <f>IF($B26="","",IF($C26="Region",SUMIFS(Raw!$H:$H,Raw!$A:$A,$B$5,Raw!$G:$G,Month!BN$7,Raw!$I:$I,Month!$A26),IF($C26="Provider",SUMIFS(Raw!$H:$H,Raw!$A:$A,$B$5,Raw!$G:$G,Month!BN$7,Raw!$C:$C,Month!$A26),SUMIFS(Raw!$H:$H,Raw!$A:$A,$B$5,Raw!$G:$G,Month!BN$7,Raw!$E:$E,Month!$A26))))</f>
        <v>25</v>
      </c>
      <c r="BO26" s="105">
        <f>IF($B26="","",IF($C26="Region",SUMIFS(Raw!$H:$H,Raw!$A:$A,$B$5,Raw!$G:$G,Month!BO$7,Raw!$I:$I,Month!$A26),IF($C26="Provider",SUMIFS(Raw!$H:$H,Raw!$A:$A,$B$5,Raw!$G:$G,Month!BO$7,Raw!$C:$C,Month!$A26),SUMIFS(Raw!$H:$H,Raw!$A:$A,$B$5,Raw!$G:$G,Month!BO$7,Raw!$E:$E,Month!$A26))))</f>
        <v>9</v>
      </c>
      <c r="BP26" s="105">
        <f>IF($B26="","",IF($C26="Region",SUMIFS(Raw!$H:$H,Raw!$A:$A,$B$5,Raw!$G:$G,Month!BP$7,Raw!$I:$I,Month!$A26),IF($C26="Provider",SUMIFS(Raw!$H:$H,Raw!$A:$A,$B$5,Raw!$G:$G,Month!BP$7,Raw!$C:$C,Month!$A26),SUMIFS(Raw!$H:$H,Raw!$A:$A,$B$5,Raw!$G:$G,Month!BP$7,Raw!$E:$E,Month!$A26))))</f>
        <v>2266</v>
      </c>
      <c r="BQ26" s="105">
        <f>IF($B26="","",IF($C26="Region",SUMIFS(Raw!$H:$H,Raw!$A:$A,$B$5,Raw!$G:$G,Month!BQ$7,Raw!$I:$I,Month!$A26),IF($C26="Provider",SUMIFS(Raw!$H:$H,Raw!$A:$A,$B$5,Raw!$G:$G,Month!BQ$7,Raw!$C:$C,Month!$A26),SUMIFS(Raw!$H:$H,Raw!$A:$A,$B$5,Raw!$G:$G,Month!BQ$7,Raw!$E:$E,Month!$A26))))</f>
        <v>27</v>
      </c>
      <c r="BR26" s="105">
        <f>IF($B26="","",IF($C26="Region",SUMIFS(Raw!$H:$H,Raw!$A:$A,$B$5,Raw!$G:$G,Month!BR$7,Raw!$I:$I,Month!$A26),IF($C26="Provider",SUMIFS(Raw!$H:$H,Raw!$A:$A,$B$5,Raw!$G:$G,Month!BR$7,Raw!$C:$C,Month!$A26),SUMIFS(Raw!$H:$H,Raw!$A:$A,$B$5,Raw!$G:$G,Month!BR$7,Raw!$E:$E,Month!$A26))))</f>
        <v>30</v>
      </c>
      <c r="BS26" s="105">
        <f>IF($B26="","",IF($C26="Region",SUMIFS(Raw!$H:$H,Raw!$A:$A,$B$5,Raw!$G:$G,Month!BS$7,Raw!$I:$I,Month!$A26),IF($C26="Provider",SUMIFS(Raw!$H:$H,Raw!$A:$A,$B$5,Raw!$G:$G,Month!BS$7,Raw!$C:$C,Month!$A26),SUMIFS(Raw!$H:$H,Raw!$A:$A,$B$5,Raw!$G:$G,Month!BS$7,Raw!$E:$E,Month!$A26))))</f>
        <v>0</v>
      </c>
      <c r="BT26" s="105">
        <f>IF($B26="","",IF($C26="Region",SUMIFS(Raw!$H:$H,Raw!$A:$A,$B$5,Raw!$G:$G,Month!BT$7,Raw!$I:$I,Month!$A26),IF($C26="Provider",SUMIFS(Raw!$H:$H,Raw!$A:$A,$B$5,Raw!$G:$G,Month!BT$7,Raw!$C:$C,Month!$A26),SUMIFS(Raw!$H:$H,Raw!$A:$A,$B$5,Raw!$G:$G,Month!BT$7,Raw!$E:$E,Month!$A26))))</f>
        <v>0</v>
      </c>
      <c r="BU26" s="105">
        <f>IF($B26="","",IF($C26="Region",SUMIFS(Raw!$H:$H,Raw!$A:$A,$B$5,Raw!$G:$G,Month!BU$7,Raw!$I:$I,Month!$A26),IF($C26="Provider",SUMIFS(Raw!$H:$H,Raw!$A:$A,$B$5,Raw!$G:$G,Month!BU$7,Raw!$C:$C,Month!$A26),SUMIFS(Raw!$H:$H,Raw!$A:$A,$B$5,Raw!$G:$G,Month!BU$7,Raw!$E:$E,Month!$A26))))</f>
        <v>0</v>
      </c>
      <c r="BV26" s="105">
        <f>IF($B26="","",IF($C26="Region",SUMIFS(Raw!$H:$H,Raw!$A:$A,$B$5,Raw!$G:$G,Month!BV$7,Raw!$I:$I,Month!$A26),IF($C26="Provider",SUMIFS(Raw!$H:$H,Raw!$A:$A,$B$5,Raw!$G:$G,Month!BV$7,Raw!$C:$C,Month!$A26),SUMIFS(Raw!$H:$H,Raw!$A:$A,$B$5,Raw!$G:$G,Month!BV$7,Raw!$E:$E,Month!$A26))))</f>
        <v>12</v>
      </c>
      <c r="BW26" s="105">
        <f>IF($B26="","",IF($C26="Region",SUMIFS(Raw!$H:$H,Raw!$A:$A,$B$5,Raw!$G:$G,Month!BW$7,Raw!$I:$I,Month!$A26),IF($C26="Provider",SUMIFS(Raw!$H:$H,Raw!$A:$A,$B$5,Raw!$G:$G,Month!BW$7,Raw!$C:$C,Month!$A26),SUMIFS(Raw!$H:$H,Raw!$A:$A,$B$5,Raw!$G:$G,Month!BW$7,Raw!$E:$E,Month!$A26))))</f>
        <v>991</v>
      </c>
      <c r="BX26" s="105">
        <f>IF($B26="","",IF($C26="Region",SUMIFS(Raw!$H:$H,Raw!$A:$A,$B$5,Raw!$G:$G,Month!BX$7,Raw!$I:$I,Month!$A26),IF($C26="Provider",SUMIFS(Raw!$H:$H,Raw!$A:$A,$B$5,Raw!$G:$G,Month!BX$7,Raw!$C:$C,Month!$A26),SUMIFS(Raw!$H:$H,Raw!$A:$A,$B$5,Raw!$G:$G,Month!BX$7,Raw!$E:$E,Month!$A26))))</f>
        <v>460</v>
      </c>
      <c r="BY26" s="105">
        <f>IF($B26="","",IF($C26="Region",SUMIFS(Raw!$H:$H,Raw!$A:$A,$B$5,Raw!$G:$G,Month!BY$7,Raw!$I:$I,Month!$A26),IF($C26="Provider",SUMIFS(Raw!$H:$H,Raw!$A:$A,$B$5,Raw!$G:$G,Month!BY$7,Raw!$C:$C,Month!$A26),SUMIFS(Raw!$H:$H,Raw!$A:$A,$B$5,Raw!$G:$G,Month!BY$7,Raw!$E:$E,Month!$A26))))</f>
        <v>269</v>
      </c>
      <c r="BZ26" s="105">
        <f>IF($B26="","",IF($C26="Region",SUMIFS(Raw!$H:$H,Raw!$A:$A,$B$5,Raw!$G:$G,Month!BZ$7,Raw!$I:$I,Month!$A26),IF($C26="Provider",SUMIFS(Raw!$H:$H,Raw!$A:$A,$B$5,Raw!$G:$G,Month!BZ$7,Raw!$C:$C,Month!$A26),SUMIFS(Raw!$H:$H,Raw!$A:$A,$B$5,Raw!$G:$G,Month!BZ$7,Raw!$E:$E,Month!$A26))))</f>
        <v>3494</v>
      </c>
      <c r="CA26" s="105">
        <f>IF($B26="","",IF($C26="Region",SUMIFS(Raw!$H:$H,Raw!$A:$A,$B$5,Raw!$G:$G,Month!CA$7,Raw!$I:$I,Month!$A26),IF($C26="Provider",SUMIFS(Raw!$H:$H,Raw!$A:$A,$B$5,Raw!$G:$G,Month!CA$7,Raw!$C:$C,Month!$A26),SUMIFS(Raw!$H:$H,Raw!$A:$A,$B$5,Raw!$G:$G,Month!CA$7,Raw!$E:$E,Month!$A26))))</f>
        <v>2479</v>
      </c>
      <c r="CB26" s="105">
        <f>IF($B26="","",IF($C26="Region",SUMIFS(Raw!$H:$H,Raw!$A:$A,$B$5,Raw!$G:$G,Month!CB$7,Raw!$I:$I,Month!$A26),IF($C26="Provider",SUMIFS(Raw!$H:$H,Raw!$A:$A,$B$5,Raw!$G:$G,Month!CB$7,Raw!$C:$C,Month!$A26),SUMIFS(Raw!$H:$H,Raw!$A:$A,$B$5,Raw!$G:$G,Month!CB$7,Raw!$E:$E,Month!$A26))))</f>
        <v>419</v>
      </c>
      <c r="CC26" s="105">
        <f>IF($B26="","",IF($C26="Region",SUMIFS(Raw!$H:$H,Raw!$A:$A,$B$5,Raw!$G:$G,Month!CC$7,Raw!$I:$I,Month!$A26),IF($C26="Provider",SUMIFS(Raw!$H:$H,Raw!$A:$A,$B$5,Raw!$G:$G,Month!CC$7,Raw!$C:$C,Month!$A26),SUMIFS(Raw!$H:$H,Raw!$A:$A,$B$5,Raw!$G:$G,Month!CC$7,Raw!$E:$E,Month!$A26))))</f>
        <v>419</v>
      </c>
      <c r="CD26" s="105">
        <f>IF($B26="","",IF($C26="Region",SUMIFS(Raw!$H:$H,Raw!$A:$A,$B$5,Raw!$G:$G,Month!CD$7,Raw!$I:$I,Month!$A26),IF($C26="Provider",SUMIFS(Raw!$H:$H,Raw!$A:$A,$B$5,Raw!$G:$G,Month!CD$7,Raw!$C:$C,Month!$A26),SUMIFS(Raw!$H:$H,Raw!$A:$A,$B$5,Raw!$G:$G,Month!CD$7,Raw!$E:$E,Month!$A26))))</f>
        <v>61</v>
      </c>
      <c r="CE26" s="105">
        <f>IF($B26="","",IF($C26="Region",SUMIFS(Raw!$H:$H,Raw!$A:$A,$B$5,Raw!$G:$G,Month!CE$7,Raw!$I:$I,Month!$A26),IF($C26="Provider",SUMIFS(Raw!$H:$H,Raw!$A:$A,$B$5,Raw!$G:$G,Month!CE$7,Raw!$C:$C,Month!$A26),SUMIFS(Raw!$H:$H,Raw!$A:$A,$B$5,Raw!$G:$G,Month!CE$7,Raw!$E:$E,Month!$A26))))</f>
        <v>47</v>
      </c>
      <c r="CF26" s="105">
        <f>IF($B26="","",IF($C26="Region",SUMIFS(Raw!$H:$H,Raw!$A:$A,$B$5,Raw!$G:$G,Month!CF$7,Raw!$I:$I,Month!$A26),IF($C26="Provider",SUMIFS(Raw!$H:$H,Raw!$A:$A,$B$5,Raw!$G:$G,Month!CF$7,Raw!$C:$C,Month!$A26),SUMIFS(Raw!$H:$H,Raw!$A:$A,$B$5,Raw!$G:$G,Month!CF$7,Raw!$E:$E,Month!$A26))))</f>
        <v>1</v>
      </c>
      <c r="CG26" s="105">
        <f>IF($B26="","",IF($C26="Region",SUMIFS(Raw!$H:$H,Raw!$A:$A,$B$5,Raw!$G:$G,Month!CG$7,Raw!$I:$I,Month!$A26),IF($C26="Provider",SUMIFS(Raw!$H:$H,Raw!$A:$A,$B$5,Raw!$G:$G,Month!CG$7,Raw!$C:$C,Month!$A26),SUMIFS(Raw!$H:$H,Raw!$A:$A,$B$5,Raw!$G:$G,Month!CG$7,Raw!$E:$E,Month!$A26))))</f>
        <v>1</v>
      </c>
      <c r="CH26" s="105">
        <f>IF($B26="","",IF($C26="Region",SUMIFS(Raw!$H:$H,Raw!$A:$A,$B$5,Raw!$G:$G,Month!CH$7,Raw!$I:$I,Month!$A26),IF($C26="Provider",SUMIFS(Raw!$H:$H,Raw!$A:$A,$B$5,Raw!$G:$G,Month!CH$7,Raw!$C:$C,Month!$A26),SUMIFS(Raw!$H:$H,Raw!$A:$A,$B$5,Raw!$G:$G,Month!CH$7,Raw!$E:$E,Month!$A26))))</f>
        <v>0</v>
      </c>
      <c r="CI26" s="105">
        <f>IF($B26="","",IF($C26="Region",SUMIFS(Raw!$H:$H,Raw!$A:$A,$B$5,Raw!$G:$G,Month!CI$7,Raw!$I:$I,Month!$A26),IF($C26="Provider",SUMIFS(Raw!$H:$H,Raw!$A:$A,$B$5,Raw!$G:$G,Month!CI$7,Raw!$C:$C,Month!$A26),SUMIFS(Raw!$H:$H,Raw!$A:$A,$B$5,Raw!$G:$G,Month!CI$7,Raw!$E:$E,Month!$A26))))</f>
        <v>0</v>
      </c>
      <c r="CJ26" s="105">
        <f>IF($B26="","",IF($C26="Region",SUMIFS(Raw!$H:$H,Raw!$A:$A,$B$5,Raw!$G:$G,Month!CJ$7,Raw!$I:$I,Month!$A26),IF($C26="Provider",SUMIFS(Raw!$H:$H,Raw!$A:$A,$B$5,Raw!$G:$G,Month!CJ$7,Raw!$C:$C,Month!$A26),SUMIFS(Raw!$H:$H,Raw!$A:$A,$B$5,Raw!$G:$G,Month!CJ$7,Raw!$E:$E,Month!$A26))))</f>
        <v>55</v>
      </c>
      <c r="CK26" s="105">
        <f>IF($B26="","",IF($C26="Region",SUMIFS(Raw!$H:$H,Raw!$A:$A,$B$5,Raw!$G:$G,Month!CK$7,Raw!$I:$I,Month!$A26),IF($C26="Provider",SUMIFS(Raw!$H:$H,Raw!$A:$A,$B$5,Raw!$G:$G,Month!CK$7,Raw!$C:$C,Month!$A26),SUMIFS(Raw!$H:$H,Raw!$A:$A,$B$5,Raw!$G:$G,Month!CK$7,Raw!$E:$E,Month!$A26))))</f>
        <v>15</v>
      </c>
      <c r="CL26" s="105">
        <f>IF($B26="","",IF($C26="Region",SUMIFS(Raw!$H:$H,Raw!$A:$A,$B$5,Raw!$G:$G,Month!CL$7,Raw!$I:$I,Month!$A26),IF($C26="Provider",SUMIFS(Raw!$H:$H,Raw!$A:$A,$B$5,Raw!$G:$G,Month!CL$7,Raw!$C:$C,Month!$A26),SUMIFS(Raw!$H:$H,Raw!$A:$A,$B$5,Raw!$G:$G,Month!CL$7,Raw!$E:$E,Month!$A26))))</f>
        <v>119</v>
      </c>
      <c r="CM26" s="105">
        <f>IF($B26="","",IF($C26="Region",SUMIFS(Raw!$H:$H,Raw!$A:$A,$B$5,Raw!$G:$G,Month!CM$7,Raw!$I:$I,Month!$A26),IF($C26="Provider",SUMIFS(Raw!$H:$H,Raw!$A:$A,$B$5,Raw!$G:$G,Month!CM$7,Raw!$C:$C,Month!$A26),SUMIFS(Raw!$H:$H,Raw!$A:$A,$B$5,Raw!$G:$G,Month!CM$7,Raw!$E:$E,Month!$A26))))</f>
        <v>1</v>
      </c>
    </row>
    <row r="27" spans="1:91" x14ac:dyDescent="0.25">
      <c r="A27" s="18" t="str">
        <f>IF(Refs!A20="","",Refs!A20)</f>
        <v>111AC7</v>
      </c>
      <c r="B27" s="3" t="str">
        <f>IF(Refs!B20="","",Refs!B20)</f>
        <v>Milton Keynes</v>
      </c>
      <c r="C27" s="9" t="str">
        <f>IF(Refs!D20="","",Refs!D20)</f>
        <v>Area</v>
      </c>
      <c r="D27" s="105">
        <f>IF($B27="","",IF($C27="Region",SUMIFS(Raw!$H:$H,Raw!$A:$A,$B$5,Raw!$G:$G,Month!D$7,Raw!$I:$I,Month!$A27),IF($C27="Provider",SUMIFS(Raw!$H:$H,Raw!$A:$A,$B$5,Raw!$G:$G,Month!D$7,Raw!$C:$C,Month!$A27),SUMIFS(Raw!$H:$H,Raw!$A:$A,$B$5,Raw!$G:$G,Month!D$7,Raw!$E:$E,Month!$A27))))</f>
        <v>7947</v>
      </c>
      <c r="E27" s="105">
        <f>IF($B27="","",IF($C27="Region",SUMIFS(Raw!$H:$H,Raw!$A:$A,$B$5,Raw!$G:$G,Month!E$7,Raw!$I:$I,Month!$A27),IF($C27="Provider",SUMIFS(Raw!$H:$H,Raw!$A:$A,$B$5,Raw!$G:$G,Month!E$7,Raw!$C:$C,Month!$A27),SUMIFS(Raw!$H:$H,Raw!$A:$A,$B$5,Raw!$G:$G,Month!E$7,Raw!$E:$E,Month!$A27))))</f>
        <v>7947</v>
      </c>
      <c r="F27" s="105">
        <f>IF($B27="","",IF($C27="Region",SUMIFS(Raw!$H:$H,Raw!$A:$A,$B$5,Raw!$G:$G,Month!F$7,Raw!$I:$I,Month!$A27),IF($C27="Provider",SUMIFS(Raw!$H:$H,Raw!$A:$A,$B$5,Raw!$G:$G,Month!F$7,Raw!$C:$C,Month!$A27),SUMIFS(Raw!$H:$H,Raw!$A:$A,$B$5,Raw!$G:$G,Month!F$7,Raw!$E:$E,Month!$A27))))</f>
        <v>7876</v>
      </c>
      <c r="G27" s="105">
        <f>IF($B27="","",IF($C27="Region",SUMIFS(Raw!$H:$H,Raw!$A:$A,$B$5,Raw!$G:$G,Month!G$7,Raw!$I:$I,Month!$A27),IF($C27="Provider",SUMIFS(Raw!$H:$H,Raw!$A:$A,$B$5,Raw!$G:$G,Month!G$7,Raw!$C:$C,Month!$A27),SUMIFS(Raw!$H:$H,Raw!$A:$A,$B$5,Raw!$G:$G,Month!G$7,Raw!$E:$E,Month!$A27))))</f>
        <v>7471</v>
      </c>
      <c r="H27" s="105">
        <f>IF($B27="","",IF($C27="Region",SUMIFS(Raw!$H:$H,Raw!$A:$A,$B$5,Raw!$G:$G,Month!H$7,Raw!$I:$I,Month!$A27),IF($C27="Provider",SUMIFS(Raw!$H:$H,Raw!$A:$A,$B$5,Raw!$G:$G,Month!H$7,Raw!$C:$C,Month!$A27),SUMIFS(Raw!$H:$H,Raw!$A:$A,$B$5,Raw!$G:$G,Month!H$7,Raw!$E:$E,Month!$A27))))</f>
        <v>71</v>
      </c>
      <c r="I27" s="105">
        <f>IF($B27="","",IF($C27="Region",SUMIFS(Raw!$H:$H,Raw!$A:$A,$B$5,Raw!$G:$G,Month!I$7,Raw!$I:$I,Month!$A27),IF($C27="Provider",SUMIFS(Raw!$H:$H,Raw!$A:$A,$B$5,Raw!$G:$G,Month!I$7,Raw!$C:$C,Month!$A27),SUMIFS(Raw!$H:$H,Raw!$A:$A,$B$5,Raw!$G:$G,Month!I$7,Raw!$E:$E,Month!$A27))))</f>
        <v>109827</v>
      </c>
      <c r="J27" s="105">
        <f>IF($B27="","",IF($C27="Region",SUMIFS(Raw!$H:$H,Raw!$A:$A,$B$5,Raw!$G:$G,Month!J$7,Raw!$I:$I,Month!$A27),IF($C27="Provider",SUMIFS(Raw!$H:$H,Raw!$A:$A,$B$5,Raw!$G:$G,Month!J$7,Raw!$C:$C,Month!$A27),SUMIFS(Raw!$H:$H,Raw!$A:$A,$B$5,Raw!$G:$G,Month!J$7,Raw!$E:$E,Month!$A27))))</f>
        <v>58</v>
      </c>
      <c r="K27" s="105">
        <f>IF($B27="","",IF($C27="Region",SUMIFS(Raw!$H:$H,Raw!$A:$A,$B$5,Raw!$G:$G,Month!K$7,Raw!$I:$I,Month!$A27),IF($C27="Provider",SUMIFS(Raw!$H:$H,Raw!$A:$A,$B$5,Raw!$G:$G,Month!K$7,Raw!$C:$C,Month!$A27),SUMIFS(Raw!$H:$H,Raw!$A:$A,$B$5,Raw!$G:$G,Month!K$7,Raw!$E:$E,Month!$A27))))</f>
        <v>138</v>
      </c>
      <c r="L27" s="105">
        <f>IF($B27="","",IF($C27="Region",SUMIFS(Raw!$H:$H,Raw!$A:$A,$B$5,Raw!$G:$G,Month!L$7,Raw!$I:$I,Month!$A27),IF($C27="Provider",SUMIFS(Raw!$H:$H,Raw!$A:$A,$B$5,Raw!$G:$G,Month!L$7,Raw!$C:$C,Month!$A27),SUMIFS(Raw!$H:$H,Raw!$A:$A,$B$5,Raw!$G:$G,Month!L$7,Raw!$E:$E,Month!$A27))))</f>
        <v>12296</v>
      </c>
      <c r="M27" s="105">
        <f>IF($B27="","",IF($C27="Region",SUMIFS(Raw!$H:$H,Raw!$A:$A,$B$5,Raw!$G:$G,Month!M$7,Raw!$I:$I,Month!$A27),IF($C27="Provider",SUMIFS(Raw!$H:$H,Raw!$A:$A,$B$5,Raw!$G:$G,Month!M$7,Raw!$C:$C,Month!$A27),SUMIFS(Raw!$H:$H,Raw!$A:$A,$B$5,Raw!$G:$G,Month!M$7,Raw!$E:$E,Month!$A27))))</f>
        <v>1875</v>
      </c>
      <c r="N27" s="105">
        <f>IF($B27="","",IF($C27="Region",SUMIFS(Raw!$H:$H,Raw!$A:$A,$B$5,Raw!$G:$G,Month!N$7,Raw!$I:$I,Month!$A27),IF($C27="Provider",SUMIFS(Raw!$H:$H,Raw!$A:$A,$B$5,Raw!$G:$G,Month!N$7,Raw!$C:$C,Month!$A27),SUMIFS(Raw!$H:$H,Raw!$A:$A,$B$5,Raw!$G:$G,Month!N$7,Raw!$E:$E,Month!$A27))))</f>
        <v>2810147</v>
      </c>
      <c r="O27" s="105">
        <f>IF($B27="","",IF($C27="Region",SUMIFS(Raw!$H:$H,Raw!$A:$A,$B$5,Raw!$G:$G,Month!O$7,Raw!$I:$I,Month!$A27),IF($C27="Provider",SUMIFS(Raw!$H:$H,Raw!$A:$A,$B$5,Raw!$G:$G,Month!O$7,Raw!$C:$C,Month!$A27),SUMIFS(Raw!$H:$H,Raw!$A:$A,$B$5,Raw!$G:$G,Month!O$7,Raw!$E:$E,Month!$A27))))</f>
        <v>7423</v>
      </c>
      <c r="P27" s="105">
        <f>IF($B27="","",IF($C27="Region",SUMIFS(Raw!$H:$H,Raw!$A:$A,$B$5,Raw!$G:$G,Month!P$7,Raw!$I:$I,Month!$A27),IF($C27="Provider",SUMIFS(Raw!$H:$H,Raw!$A:$A,$B$5,Raw!$G:$G,Month!P$7,Raw!$C:$C,Month!$A27),SUMIFS(Raw!$H:$H,Raw!$A:$A,$B$5,Raw!$G:$G,Month!P$7,Raw!$E:$E,Month!$A27))))</f>
        <v>45</v>
      </c>
      <c r="Q27" s="105">
        <f>IF($B27="","",IF($C27="Region",SUMIFS(Raw!$H:$H,Raw!$A:$A,$B$5,Raw!$G:$G,Month!Q$7,Raw!$I:$I,Month!$A27),IF($C27="Provider",SUMIFS(Raw!$H:$H,Raw!$A:$A,$B$5,Raw!$G:$G,Month!Q$7,Raw!$C:$C,Month!$A27),SUMIFS(Raw!$H:$H,Raw!$A:$A,$B$5,Raw!$G:$G,Month!Q$7,Raw!$E:$E,Month!$A27))))</f>
        <v>4114</v>
      </c>
      <c r="R27" s="105">
        <f>IF($B27="","",IF($C27="Region",SUMIFS(Raw!$H:$H,Raw!$A:$A,$B$5,Raw!$G:$G,Month!R$7,Raw!$I:$I,Month!$A27),IF($C27="Provider",SUMIFS(Raw!$H:$H,Raw!$A:$A,$B$5,Raw!$G:$G,Month!R$7,Raw!$C:$C,Month!$A27),SUMIFS(Raw!$H:$H,Raw!$A:$A,$B$5,Raw!$G:$G,Month!R$7,Raw!$E:$E,Month!$A27))))</f>
        <v>1486</v>
      </c>
      <c r="S27" s="105">
        <f>IF($B27="","",IF($C27="Region",SUMIFS(Raw!$H:$H,Raw!$A:$A,$B$5,Raw!$G:$G,Month!S$7,Raw!$I:$I,Month!$A27),IF($C27="Provider",SUMIFS(Raw!$H:$H,Raw!$A:$A,$B$5,Raw!$G:$G,Month!S$7,Raw!$C:$C,Month!$A27),SUMIFS(Raw!$H:$H,Raw!$A:$A,$B$5,Raw!$G:$G,Month!S$7,Raw!$E:$E,Month!$A27))))</f>
        <v>1556</v>
      </c>
      <c r="T27" s="105">
        <f>IF($B27="","",IF($C27="Region",SUMIFS(Raw!$H:$H,Raw!$A:$A,$B$5,Raw!$G:$G,Month!T$7,Raw!$I:$I,Month!$A27),IF($C27="Provider",SUMIFS(Raw!$H:$H,Raw!$A:$A,$B$5,Raw!$G:$G,Month!T$7,Raw!$C:$C,Month!$A27),SUMIFS(Raw!$H:$H,Raw!$A:$A,$B$5,Raw!$G:$G,Month!T$7,Raw!$E:$E,Month!$A27))))</f>
        <v>222</v>
      </c>
      <c r="U27" s="105">
        <f>IF($B27="","",IF($C27="Region",SUMIFS(Raw!$H:$H,Raw!$A:$A,$B$5,Raw!$G:$G,Month!U$7,Raw!$I:$I,Month!$A27),IF($C27="Provider",SUMIFS(Raw!$H:$H,Raw!$A:$A,$B$5,Raw!$G:$G,Month!U$7,Raw!$C:$C,Month!$A27),SUMIFS(Raw!$H:$H,Raw!$A:$A,$B$5,Raw!$G:$G,Month!U$7,Raw!$E:$E,Month!$A27))))</f>
        <v>3264</v>
      </c>
      <c r="V27" s="105">
        <f>IF($B27="","",IF($C27="Region",SUMIFS(Raw!$H:$H,Raw!$A:$A,$B$5,Raw!$G:$G,Month!V$7,Raw!$I:$I,Month!$A27),IF($C27="Provider",SUMIFS(Raw!$H:$H,Raw!$A:$A,$B$5,Raw!$G:$G,Month!V$7,Raw!$C:$C,Month!$A27),SUMIFS(Raw!$H:$H,Raw!$A:$A,$B$5,Raw!$G:$G,Month!V$7,Raw!$E:$E,Month!$A27))))</f>
        <v>152</v>
      </c>
      <c r="W27" s="105">
        <f>IF($B27="","",IF($C27="Region",SUMIFS(Raw!$H:$H,Raw!$A:$A,$B$5,Raw!$G:$G,Month!W$7,Raw!$I:$I,Month!$A27),IF($C27="Provider",SUMIFS(Raw!$H:$H,Raw!$A:$A,$B$5,Raw!$G:$G,Month!W$7,Raw!$C:$C,Month!$A27),SUMIFS(Raw!$H:$H,Raw!$A:$A,$B$5,Raw!$G:$G,Month!W$7,Raw!$E:$E,Month!$A27))))</f>
        <v>1647</v>
      </c>
      <c r="X27" s="105">
        <f>IF($B27="","",IF($C27="Region",SUMIFS(Raw!$H:$H,Raw!$A:$A,$B$5,Raw!$G:$G,Month!X$7,Raw!$I:$I,Month!$A27),IF($C27="Provider",SUMIFS(Raw!$H:$H,Raw!$A:$A,$B$5,Raw!$G:$G,Month!X$7,Raw!$C:$C,Month!$A27),SUMIFS(Raw!$H:$H,Raw!$A:$A,$B$5,Raw!$G:$G,Month!X$7,Raw!$E:$E,Month!$A27))))</f>
        <v>1066</v>
      </c>
      <c r="Y27" s="105">
        <f>IF($B27="","",IF($C27="Region",SUMIFS(Raw!$H:$H,Raw!$A:$A,$B$5,Raw!$G:$G,Month!Y$7,Raw!$I:$I,Month!$A27),IF($C27="Provider",SUMIFS(Raw!$H:$H,Raw!$A:$A,$B$5,Raw!$G:$G,Month!Y$7,Raw!$C:$C,Month!$A27),SUMIFS(Raw!$H:$H,Raw!$A:$A,$B$5,Raw!$G:$G,Month!Y$7,Raw!$E:$E,Month!$A27))))</f>
        <v>1265</v>
      </c>
      <c r="Z27" s="105">
        <f>IF($B27="","",IF($C27="Region",SUMIFS(Raw!$H:$H,Raw!$A:$A,$B$5,Raw!$G:$G,Month!Z$7,Raw!$I:$I,Month!$A27),IF($C27="Provider",SUMIFS(Raw!$H:$H,Raw!$A:$A,$B$5,Raw!$G:$G,Month!Z$7,Raw!$C:$C,Month!$A27),SUMIFS(Raw!$H:$H,Raw!$A:$A,$B$5,Raw!$G:$G,Month!Z$7,Raw!$E:$E,Month!$A27))))</f>
        <v>3460</v>
      </c>
      <c r="AA27" s="105">
        <f>IF($B27="","",IF($C27="Region",SUMIFS(Raw!$H:$H,Raw!$A:$A,$B$5,Raw!$G:$G,Month!AA$7,Raw!$I:$I,Month!$A27),IF($C27="Provider",SUMIFS(Raw!$H:$H,Raw!$A:$A,$B$5,Raw!$G:$G,Month!AA$7,Raw!$C:$C,Month!$A27),SUMIFS(Raw!$H:$H,Raw!$A:$A,$B$5,Raw!$G:$G,Month!AA$7,Raw!$E:$E,Month!$A27))))</f>
        <v>228</v>
      </c>
      <c r="AB27" s="105">
        <f>IF($B27="","",IF($C27="Region",SUMIFS(Raw!$H:$H,Raw!$A:$A,$B$5,Raw!$G:$G,Month!AB$7,Raw!$I:$I,Month!$A27),IF($C27="Provider",SUMIFS(Raw!$H:$H,Raw!$A:$A,$B$5,Raw!$G:$G,Month!AB$7,Raw!$C:$C,Month!$A27),SUMIFS(Raw!$H:$H,Raw!$A:$A,$B$5,Raw!$G:$G,Month!AB$7,Raw!$E:$E,Month!$A27))))</f>
        <v>141</v>
      </c>
      <c r="AC27" s="105">
        <f>IF($B27="","",IF($C27="Region",SUMIFS(Raw!$H:$H,Raw!$A:$A,$B$5,Raw!$G:$G,Month!AC$7,Raw!$I:$I,Month!$A27),IF($C27="Provider",SUMIFS(Raw!$H:$H,Raw!$A:$A,$B$5,Raw!$G:$G,Month!AC$7,Raw!$C:$C,Month!$A27),SUMIFS(Raw!$H:$H,Raw!$A:$A,$B$5,Raw!$G:$G,Month!AC$7,Raw!$E:$E,Month!$A27))))</f>
        <v>3120</v>
      </c>
      <c r="AD27" s="105">
        <f>IF($B27="","",IF($C27="Region",SUMIFS(Raw!$H:$H,Raw!$A:$A,$B$5,Raw!$G:$G,Month!AD$7,Raw!$I:$I,Month!$A27),IF($C27="Provider",SUMIFS(Raw!$H:$H,Raw!$A:$A,$B$5,Raw!$G:$G,Month!AD$7,Raw!$C:$C,Month!$A27),SUMIFS(Raw!$H:$H,Raw!$A:$A,$B$5,Raw!$G:$G,Month!AD$7,Raw!$E:$E,Month!$A27))))</f>
        <v>11181</v>
      </c>
      <c r="AE27" s="105">
        <f>IF($B27="","",IF($C27="Region",SUMIFS(Raw!$H:$H,Raw!$A:$A,$B$5,Raw!$G:$G,Month!AE$7,Raw!$I:$I,Month!$A27),IF($C27="Provider",SUMIFS(Raw!$H:$H,Raw!$A:$A,$B$5,Raw!$G:$G,Month!AE$7,Raw!$C:$C,Month!$A27),SUMIFS(Raw!$H:$H,Raw!$A:$A,$B$5,Raw!$G:$G,Month!AE$7,Raw!$E:$E,Month!$A27))))</f>
        <v>7423</v>
      </c>
      <c r="AF27" s="105">
        <f>IF($B27="","",IF($C27="Region",SUMIFS(Raw!$H:$H,Raw!$A:$A,$B$5,Raw!$G:$G,Month!AF$7,Raw!$I:$I,Month!$A27),IF($C27="Provider",SUMIFS(Raw!$H:$H,Raw!$A:$A,$B$5,Raw!$G:$G,Month!AF$7,Raw!$C:$C,Month!$A27),SUMIFS(Raw!$H:$H,Raw!$A:$A,$B$5,Raw!$G:$G,Month!AF$7,Raw!$E:$E,Month!$A27))))</f>
        <v>824</v>
      </c>
      <c r="AG27" s="105">
        <f>IF($B27="","",IF($C27="Region",SUMIFS(Raw!$H:$H,Raw!$A:$A,$B$5,Raw!$G:$G,Month!AG$7,Raw!$I:$I,Month!$A27),IF($C27="Provider",SUMIFS(Raw!$H:$H,Raw!$A:$A,$B$5,Raw!$G:$G,Month!AG$7,Raw!$C:$C,Month!$A27),SUMIFS(Raw!$H:$H,Raw!$A:$A,$B$5,Raw!$G:$G,Month!AG$7,Raw!$E:$E,Month!$A27))))</f>
        <v>1098</v>
      </c>
      <c r="AH27" s="105">
        <f>IF($B27="","",IF($C27="Region",SUMIFS(Raw!$H:$H,Raw!$A:$A,$B$5,Raw!$G:$G,Month!AH$7,Raw!$I:$I,Month!$A27),IF($C27="Provider",SUMIFS(Raw!$H:$H,Raw!$A:$A,$B$5,Raw!$G:$G,Month!AH$7,Raw!$C:$C,Month!$A27),SUMIFS(Raw!$H:$H,Raw!$A:$A,$B$5,Raw!$G:$G,Month!AH$7,Raw!$E:$E,Month!$A27))))</f>
        <v>442</v>
      </c>
      <c r="AI27" s="105">
        <f>IF($B27="","",IF($C27="Region",SUMIFS(Raw!$H:$H,Raw!$A:$A,$B$5,Raw!$G:$G,Month!AI$7,Raw!$I:$I,Month!$A27),IF($C27="Provider",SUMIFS(Raw!$H:$H,Raw!$A:$A,$B$5,Raw!$G:$G,Month!AI$7,Raw!$C:$C,Month!$A27),SUMIFS(Raw!$H:$H,Raw!$A:$A,$B$5,Raw!$G:$G,Month!AI$7,Raw!$E:$E,Month!$A27))))</f>
        <v>4</v>
      </c>
      <c r="AJ27" s="105">
        <f>IF($B27="","",IF($C27="Region",SUMIFS(Raw!$H:$H,Raw!$A:$A,$B$5,Raw!$G:$G,Month!AJ$7,Raw!$I:$I,Month!$A27),IF($C27="Provider",SUMIFS(Raw!$H:$H,Raw!$A:$A,$B$5,Raw!$G:$G,Month!AJ$7,Raw!$C:$C,Month!$A27),SUMIFS(Raw!$H:$H,Raw!$A:$A,$B$5,Raw!$G:$G,Month!AJ$7,Raw!$E:$E,Month!$A27))))</f>
        <v>445</v>
      </c>
      <c r="AK27" s="105">
        <f>IF($B27="","",IF($C27="Region",SUMIFS(Raw!$H:$H,Raw!$A:$A,$B$5,Raw!$G:$G,Month!AK$7,Raw!$I:$I,Month!$A27),IF($C27="Provider",SUMIFS(Raw!$H:$H,Raw!$A:$A,$B$5,Raw!$G:$G,Month!AK$7,Raw!$C:$C,Month!$A27),SUMIFS(Raw!$H:$H,Raw!$A:$A,$B$5,Raw!$G:$G,Month!AK$7,Raw!$E:$E,Month!$A27))))</f>
        <v>50</v>
      </c>
      <c r="AL27" s="105">
        <f>IF($B27="","",IF($C27="Region",SUMIFS(Raw!$H:$H,Raw!$A:$A,$B$5,Raw!$G:$G,Month!AL$7,Raw!$I:$I,Month!$A27),IF($C27="Provider",SUMIFS(Raw!$H:$H,Raw!$A:$A,$B$5,Raw!$G:$G,Month!AL$7,Raw!$C:$C,Month!$A27),SUMIFS(Raw!$H:$H,Raw!$A:$A,$B$5,Raw!$G:$G,Month!AL$7,Raw!$E:$E,Month!$A27))))</f>
        <v>445</v>
      </c>
      <c r="AM27" s="105">
        <f>IF($B27="","",IF($C27="Region",SUMIFS(Raw!$H:$H,Raw!$A:$A,$B$5,Raw!$G:$G,Month!AM$7,Raw!$I:$I,Month!$A27),IF($C27="Provider",SUMIFS(Raw!$H:$H,Raw!$A:$A,$B$5,Raw!$G:$G,Month!AM$7,Raw!$C:$C,Month!$A27),SUMIFS(Raw!$H:$H,Raw!$A:$A,$B$5,Raw!$G:$G,Month!AM$7,Raw!$E:$E,Month!$A27))))</f>
        <v>59</v>
      </c>
      <c r="AN27" s="105">
        <f>IF($B27="","",IF($C27="Region",SUMIFS(Raw!$H:$H,Raw!$A:$A,$B$5,Raw!$G:$G,Month!AN$7,Raw!$I:$I,Month!$A27),IF($C27="Provider",SUMIFS(Raw!$H:$H,Raw!$A:$A,$B$5,Raw!$G:$G,Month!AN$7,Raw!$C:$C,Month!$A27),SUMIFS(Raw!$H:$H,Raw!$A:$A,$B$5,Raw!$G:$G,Month!AN$7,Raw!$E:$E,Month!$A27))))</f>
        <v>561</v>
      </c>
      <c r="AO27" s="105">
        <f>IF($B27="","",IF($C27="Region",SUMIFS(Raw!$H:$H,Raw!$A:$A,$B$5,Raw!$G:$G,Month!AO$7,Raw!$I:$I,Month!$A27),IF($C27="Provider",SUMIFS(Raw!$H:$H,Raw!$A:$A,$B$5,Raw!$G:$G,Month!AO$7,Raw!$C:$C,Month!$A27),SUMIFS(Raw!$H:$H,Raw!$A:$A,$B$5,Raw!$G:$G,Month!AO$7,Raw!$E:$E,Month!$A27))))</f>
        <v>402</v>
      </c>
      <c r="AP27" s="105">
        <f>IF($B27="","",IF($C27="Region",SUMIFS(Raw!$H:$H,Raw!$A:$A,$B$5,Raw!$G:$G,Month!AP$7,Raw!$I:$I,Month!$A27),IF($C27="Provider",SUMIFS(Raw!$H:$H,Raw!$A:$A,$B$5,Raw!$G:$G,Month!AP$7,Raw!$C:$C,Month!$A27),SUMIFS(Raw!$H:$H,Raw!$A:$A,$B$5,Raw!$G:$G,Month!AP$7,Raw!$E:$E,Month!$A27))))</f>
        <v>932</v>
      </c>
      <c r="AQ27" s="105">
        <f>IF($B27="","",IF($C27="Region",SUMIFS(Raw!$H:$H,Raw!$A:$A,$B$5,Raw!$G:$G,Month!AQ$7,Raw!$I:$I,Month!$A27),IF($C27="Provider",SUMIFS(Raw!$H:$H,Raw!$A:$A,$B$5,Raw!$G:$G,Month!AQ$7,Raw!$C:$C,Month!$A27),SUMIFS(Raw!$H:$H,Raw!$A:$A,$B$5,Raw!$G:$G,Month!AQ$7,Raw!$E:$E,Month!$A27))))</f>
        <v>680</v>
      </c>
      <c r="AR27" s="105">
        <f>IF($B27="","",IF($C27="Region",SUMIFS(Raw!$H:$H,Raw!$A:$A,$B$5,Raw!$G:$G,Month!AR$7,Raw!$I:$I,Month!$A27),IF($C27="Provider",SUMIFS(Raw!$H:$H,Raw!$A:$A,$B$5,Raw!$G:$G,Month!AR$7,Raw!$C:$C,Month!$A27),SUMIFS(Raw!$H:$H,Raw!$A:$A,$B$5,Raw!$G:$G,Month!AR$7,Raw!$E:$E,Month!$A27))))</f>
        <v>635</v>
      </c>
      <c r="AS27" s="105">
        <f>IF($B27="","",IF($C27="Region",SUMIFS(Raw!$H:$H,Raw!$A:$A,$B$5,Raw!$G:$G,Month!AS$7,Raw!$I:$I,Month!$A27),IF($C27="Provider",SUMIFS(Raw!$H:$H,Raw!$A:$A,$B$5,Raw!$G:$G,Month!AS$7,Raw!$C:$C,Month!$A27),SUMIFS(Raw!$H:$H,Raw!$A:$A,$B$5,Raw!$G:$G,Month!AS$7,Raw!$E:$E,Month!$A27))))</f>
        <v>450</v>
      </c>
      <c r="AT27" s="105">
        <f>IF($B27="","",IF($C27="Region",SUMIFS(Raw!$H:$H,Raw!$A:$A,$B$5,Raw!$G:$G,Month!AT$7,Raw!$I:$I,Month!$A27),IF($C27="Provider",SUMIFS(Raw!$H:$H,Raw!$A:$A,$B$5,Raw!$G:$G,Month!AT$7,Raw!$C:$C,Month!$A27),SUMIFS(Raw!$H:$H,Raw!$A:$A,$B$5,Raw!$G:$G,Month!AT$7,Raw!$E:$E,Month!$A27))))</f>
        <v>171</v>
      </c>
      <c r="AU27" s="105">
        <f>IF($B27="","",IF($C27="Region",SUMIFS(Raw!$H:$H,Raw!$A:$A,$B$5,Raw!$G:$G,Month!AU$7,Raw!$I:$I,Month!$A27),IF($C27="Provider",SUMIFS(Raw!$H:$H,Raw!$A:$A,$B$5,Raw!$G:$G,Month!AU$7,Raw!$C:$C,Month!$A27),SUMIFS(Raw!$H:$H,Raw!$A:$A,$B$5,Raw!$G:$G,Month!AU$7,Raw!$E:$E,Month!$A27))))</f>
        <v>39</v>
      </c>
      <c r="AV27" s="105">
        <f>IF($B27="","",IF($C27="Region",SUMIFS(Raw!$H:$H,Raw!$A:$A,$B$5,Raw!$G:$G,Month!AV$7,Raw!$I:$I,Month!$A27),IF($C27="Provider",SUMIFS(Raw!$H:$H,Raw!$A:$A,$B$5,Raw!$G:$G,Month!AV$7,Raw!$C:$C,Month!$A27),SUMIFS(Raw!$H:$H,Raw!$A:$A,$B$5,Raw!$G:$G,Month!AV$7,Raw!$E:$E,Month!$A27))))</f>
        <v>438</v>
      </c>
      <c r="AW27" s="105">
        <f>IF($B27="","",IF($C27="Region",SUMIFS(Raw!$H:$H,Raw!$A:$A,$B$5,Raw!$G:$G,Month!AW$7,Raw!$I:$I,Month!$A27),IF($C27="Provider",SUMIFS(Raw!$H:$H,Raw!$A:$A,$B$5,Raw!$G:$G,Month!AW$7,Raw!$C:$C,Month!$A27),SUMIFS(Raw!$H:$H,Raw!$A:$A,$B$5,Raw!$G:$G,Month!AW$7,Raw!$E:$E,Month!$A27))))</f>
        <v>646331</v>
      </c>
      <c r="AX27" s="105">
        <f>IF($B27="","",IF($C27="Region",SUMIFS(Raw!$H:$H,Raw!$A:$A,$B$5,Raw!$G:$G,Month!AX$7,Raw!$I:$I,Month!$A27),IF($C27="Provider",SUMIFS(Raw!$H:$H,Raw!$A:$A,$B$5,Raw!$G:$G,Month!AX$7,Raw!$C:$C,Month!$A27),SUMIFS(Raw!$H:$H,Raw!$A:$A,$B$5,Raw!$G:$G,Month!AX$7,Raw!$E:$E,Month!$A27))))</f>
        <v>862</v>
      </c>
      <c r="AY27" s="105">
        <f>IF($B27="","",IF($C27="Region",SUMIFS(Raw!$H:$H,Raw!$A:$A,$B$5,Raw!$G:$G,Month!AY$7,Raw!$I:$I,Month!$A27),IF($C27="Provider",SUMIFS(Raw!$H:$H,Raw!$A:$A,$B$5,Raw!$G:$G,Month!AY$7,Raw!$C:$C,Month!$A27),SUMIFS(Raw!$H:$H,Raw!$A:$A,$B$5,Raw!$G:$G,Month!AY$7,Raw!$E:$E,Month!$A27))))</f>
        <v>426</v>
      </c>
      <c r="AZ27" s="105">
        <f>IF($B27="","",IF($C27="Region",SUMIFS(Raw!$H:$H,Raw!$A:$A,$B$5,Raw!$G:$G,Month!AZ$7,Raw!$I:$I,Month!$A27),IF($C27="Provider",SUMIFS(Raw!$H:$H,Raw!$A:$A,$B$5,Raw!$G:$G,Month!AZ$7,Raw!$C:$C,Month!$A27),SUMIFS(Raw!$H:$H,Raw!$A:$A,$B$5,Raw!$G:$G,Month!AZ$7,Raw!$E:$E,Month!$A27))))</f>
        <v>46</v>
      </c>
      <c r="BA27" s="105">
        <f>IF($B27="","",IF($C27="Region",SUMIFS(Raw!$H:$H,Raw!$A:$A,$B$5,Raw!$G:$G,Month!BA$7,Raw!$I:$I,Month!$A27),IF($C27="Provider",SUMIFS(Raw!$H:$H,Raw!$A:$A,$B$5,Raw!$G:$G,Month!BA$7,Raw!$C:$C,Month!$A27),SUMIFS(Raw!$H:$H,Raw!$A:$A,$B$5,Raw!$G:$G,Month!BA$7,Raw!$E:$E,Month!$A27))))</f>
        <v>244</v>
      </c>
      <c r="BB27" s="105">
        <f>IF($B27="","",IF($C27="Region",SUMIFS(Raw!$H:$H,Raw!$A:$A,$B$5,Raw!$G:$G,Month!BB$7,Raw!$I:$I,Month!$A27),IF($C27="Provider",SUMIFS(Raw!$H:$H,Raw!$A:$A,$B$5,Raw!$G:$G,Month!BB$7,Raw!$C:$C,Month!$A27),SUMIFS(Raw!$H:$H,Raw!$A:$A,$B$5,Raw!$G:$G,Month!BB$7,Raw!$E:$E,Month!$A27))))</f>
        <v>464072</v>
      </c>
      <c r="BC27" s="105">
        <f>IF($B27="","",IF($C27="Region",SUMIFS(Raw!$H:$H,Raw!$A:$A,$B$5,Raw!$G:$G,Month!BC$7,Raw!$I:$I,Month!$A27),IF($C27="Provider",SUMIFS(Raw!$H:$H,Raw!$A:$A,$B$5,Raw!$G:$G,Month!BC$7,Raw!$C:$C,Month!$A27),SUMIFS(Raw!$H:$H,Raw!$A:$A,$B$5,Raw!$G:$G,Month!BC$7,Raw!$E:$E,Month!$A27))))</f>
        <v>798</v>
      </c>
      <c r="BD27" s="105">
        <f>IF($B27="","",IF($C27="Region",SUMIFS(Raw!$H:$H,Raw!$A:$A,$B$5,Raw!$G:$G,Month!BD$7,Raw!$I:$I,Month!$A27),IF($C27="Provider",SUMIFS(Raw!$H:$H,Raw!$A:$A,$B$5,Raw!$G:$G,Month!BD$7,Raw!$C:$C,Month!$A27),SUMIFS(Raw!$H:$H,Raw!$A:$A,$B$5,Raw!$G:$G,Month!BD$7,Raw!$E:$E,Month!$A27))))</f>
        <v>2762</v>
      </c>
      <c r="BE27" s="105">
        <f>IF($B27="","",IF($C27="Region",SUMIFS(Raw!$H:$H,Raw!$A:$A,$B$5,Raw!$G:$G,Month!BE$7,Raw!$I:$I,Month!$A27),IF($C27="Provider",SUMIFS(Raw!$H:$H,Raw!$A:$A,$B$5,Raw!$G:$G,Month!BE$7,Raw!$C:$C,Month!$A27),SUMIFS(Raw!$H:$H,Raw!$A:$A,$B$5,Raw!$G:$G,Month!BE$7,Raw!$E:$E,Month!$A27))))</f>
        <v>243</v>
      </c>
      <c r="BF27" s="105">
        <f>IF($B27="","",IF($C27="Region",SUMIFS(Raw!$H:$H,Raw!$A:$A,$B$5,Raw!$G:$G,Month!BF$7,Raw!$I:$I,Month!$A27),IF($C27="Provider",SUMIFS(Raw!$H:$H,Raw!$A:$A,$B$5,Raw!$G:$G,Month!BF$7,Raw!$C:$C,Month!$A27),SUMIFS(Raw!$H:$H,Raw!$A:$A,$B$5,Raw!$G:$G,Month!BF$7,Raw!$E:$E,Month!$A27))))</f>
        <v>5845</v>
      </c>
      <c r="BG27" s="105">
        <f>IF($B27="","",IF($C27="Region",SUMIFS(Raw!$H:$H,Raw!$A:$A,$B$5,Raw!$G:$G,Month!BG$7,Raw!$I:$I,Month!$A27),IF($C27="Provider",SUMIFS(Raw!$H:$H,Raw!$A:$A,$B$5,Raw!$G:$G,Month!BG$7,Raw!$C:$C,Month!$A27),SUMIFS(Raw!$H:$H,Raw!$A:$A,$B$5,Raw!$G:$G,Month!BG$7,Raw!$E:$E,Month!$A27))))</f>
        <v>0</v>
      </c>
      <c r="BH27" s="105">
        <f>IF($B27="","",IF($C27="Region",SUMIFS(Raw!$H:$H,Raw!$A:$A,$B$5,Raw!$G:$G,Month!BH$7,Raw!$I:$I,Month!$A27),IF($C27="Provider",SUMIFS(Raw!$H:$H,Raw!$A:$A,$B$5,Raw!$G:$G,Month!BH$7,Raw!$C:$C,Month!$A27),SUMIFS(Raw!$H:$H,Raw!$A:$A,$B$5,Raw!$G:$G,Month!BH$7,Raw!$E:$E,Month!$A27))))</f>
        <v>3599</v>
      </c>
      <c r="BI27" s="105">
        <f>IF($B27="","",IF($C27="Region",SUMIFS(Raw!$H:$H,Raw!$A:$A,$B$5,Raw!$G:$G,Month!BI$7,Raw!$I:$I,Month!$A27),IF($C27="Provider",SUMIFS(Raw!$H:$H,Raw!$A:$A,$B$5,Raw!$G:$G,Month!BI$7,Raw!$C:$C,Month!$A27),SUMIFS(Raw!$H:$H,Raw!$A:$A,$B$5,Raw!$G:$G,Month!BI$7,Raw!$E:$E,Month!$A27))))</f>
        <v>843</v>
      </c>
      <c r="BJ27" s="105">
        <f>IF($B27="","",IF($C27="Region",SUMIFS(Raw!$H:$H,Raw!$A:$A,$B$5,Raw!$G:$G,Month!BJ$7,Raw!$I:$I,Month!$A27),IF($C27="Provider",SUMIFS(Raw!$H:$H,Raw!$A:$A,$B$5,Raw!$G:$G,Month!BJ$7,Raw!$C:$C,Month!$A27),SUMIFS(Raw!$H:$H,Raw!$A:$A,$B$5,Raw!$G:$G,Month!BJ$7,Raw!$E:$E,Month!$A27))))</f>
        <v>1297</v>
      </c>
      <c r="BK27" s="105">
        <f>IF($B27="","",IF($C27="Region",SUMIFS(Raw!$H:$H,Raw!$A:$A,$B$5,Raw!$G:$G,Month!BK$7,Raw!$I:$I,Month!$A27),IF($C27="Provider",SUMIFS(Raw!$H:$H,Raw!$A:$A,$B$5,Raw!$G:$G,Month!BK$7,Raw!$C:$C,Month!$A27),SUMIFS(Raw!$H:$H,Raw!$A:$A,$B$5,Raw!$G:$G,Month!BK$7,Raw!$E:$E,Month!$A27))))</f>
        <v>466</v>
      </c>
      <c r="BL27" s="105">
        <f>IF($B27="","",IF($C27="Region",SUMIFS(Raw!$H:$H,Raw!$A:$A,$B$5,Raw!$G:$G,Month!BL$7,Raw!$I:$I,Month!$A27),IF($C27="Provider",SUMIFS(Raw!$H:$H,Raw!$A:$A,$B$5,Raw!$G:$G,Month!BL$7,Raw!$C:$C,Month!$A27),SUMIFS(Raw!$H:$H,Raw!$A:$A,$B$5,Raw!$G:$G,Month!BL$7,Raw!$E:$E,Month!$A27))))</f>
        <v>118</v>
      </c>
      <c r="BM27" s="105">
        <f>IF($B27="","",IF($C27="Region",SUMIFS(Raw!$H:$H,Raw!$A:$A,$B$5,Raw!$G:$G,Month!BM$7,Raw!$I:$I,Month!$A27),IF($C27="Provider",SUMIFS(Raw!$H:$H,Raw!$A:$A,$B$5,Raw!$G:$G,Month!BM$7,Raw!$C:$C,Month!$A27),SUMIFS(Raw!$H:$H,Raw!$A:$A,$B$5,Raw!$G:$G,Month!BM$7,Raw!$E:$E,Month!$A27))))</f>
        <v>4</v>
      </c>
      <c r="BN27" s="105">
        <f>IF($B27="","",IF($C27="Region",SUMIFS(Raw!$H:$H,Raw!$A:$A,$B$5,Raw!$G:$G,Month!BN$7,Raw!$I:$I,Month!$A27),IF($C27="Provider",SUMIFS(Raw!$H:$H,Raw!$A:$A,$B$5,Raw!$G:$G,Month!BN$7,Raw!$C:$C,Month!$A27),SUMIFS(Raw!$H:$H,Raw!$A:$A,$B$5,Raw!$G:$G,Month!BN$7,Raw!$E:$E,Month!$A27))))</f>
        <v>949</v>
      </c>
      <c r="BO27" s="105">
        <f>IF($B27="","",IF($C27="Region",SUMIFS(Raw!$H:$H,Raw!$A:$A,$B$5,Raw!$G:$G,Month!BO$7,Raw!$I:$I,Month!$A27),IF($C27="Provider",SUMIFS(Raw!$H:$H,Raw!$A:$A,$B$5,Raw!$G:$G,Month!BO$7,Raw!$C:$C,Month!$A27),SUMIFS(Raw!$H:$H,Raw!$A:$A,$B$5,Raw!$G:$G,Month!BO$7,Raw!$E:$E,Month!$A27))))</f>
        <v>318</v>
      </c>
      <c r="BP27" s="105">
        <f>IF($B27="","",IF($C27="Region",SUMIFS(Raw!$H:$H,Raw!$A:$A,$B$5,Raw!$G:$G,Month!BP$7,Raw!$I:$I,Month!$A27),IF($C27="Provider",SUMIFS(Raw!$H:$H,Raw!$A:$A,$B$5,Raw!$G:$G,Month!BP$7,Raw!$C:$C,Month!$A27),SUMIFS(Raw!$H:$H,Raw!$A:$A,$B$5,Raw!$G:$G,Month!BP$7,Raw!$E:$E,Month!$A27))))</f>
        <v>856</v>
      </c>
      <c r="BQ27" s="105">
        <f>IF($B27="","",IF($C27="Region",SUMIFS(Raw!$H:$H,Raw!$A:$A,$B$5,Raw!$G:$G,Month!BQ$7,Raw!$I:$I,Month!$A27),IF($C27="Provider",SUMIFS(Raw!$H:$H,Raw!$A:$A,$B$5,Raw!$G:$G,Month!BQ$7,Raw!$C:$C,Month!$A27),SUMIFS(Raw!$H:$H,Raw!$A:$A,$B$5,Raw!$G:$G,Month!BQ$7,Raw!$E:$E,Month!$A27))))</f>
        <v>55</v>
      </c>
      <c r="BR27" s="105">
        <f>IF($B27="","",IF($C27="Region",SUMIFS(Raw!$H:$H,Raw!$A:$A,$B$5,Raw!$G:$G,Month!BR$7,Raw!$I:$I,Month!$A27),IF($C27="Provider",SUMIFS(Raw!$H:$H,Raw!$A:$A,$B$5,Raw!$G:$G,Month!BR$7,Raw!$C:$C,Month!$A27),SUMIFS(Raw!$H:$H,Raw!$A:$A,$B$5,Raw!$G:$G,Month!BR$7,Raw!$E:$E,Month!$A27))))</f>
        <v>4</v>
      </c>
      <c r="BS27" s="105">
        <f>IF($B27="","",IF($C27="Region",SUMIFS(Raw!$H:$H,Raw!$A:$A,$B$5,Raw!$G:$G,Month!BS$7,Raw!$I:$I,Month!$A27),IF($C27="Provider",SUMIFS(Raw!$H:$H,Raw!$A:$A,$B$5,Raw!$G:$G,Month!BS$7,Raw!$C:$C,Month!$A27),SUMIFS(Raw!$H:$H,Raw!$A:$A,$B$5,Raw!$G:$G,Month!BS$7,Raw!$E:$E,Month!$A27))))</f>
        <v>0</v>
      </c>
      <c r="BT27" s="105">
        <f>IF($B27="","",IF($C27="Region",SUMIFS(Raw!$H:$H,Raw!$A:$A,$B$5,Raw!$G:$G,Month!BT$7,Raw!$I:$I,Month!$A27),IF($C27="Provider",SUMIFS(Raw!$H:$H,Raw!$A:$A,$B$5,Raw!$G:$G,Month!BT$7,Raw!$C:$C,Month!$A27),SUMIFS(Raw!$H:$H,Raw!$A:$A,$B$5,Raw!$G:$G,Month!BT$7,Raw!$E:$E,Month!$A27))))</f>
        <v>0</v>
      </c>
      <c r="BU27" s="105">
        <f>IF($B27="","",IF($C27="Region",SUMIFS(Raw!$H:$H,Raw!$A:$A,$B$5,Raw!$G:$G,Month!BU$7,Raw!$I:$I,Month!$A27),IF($C27="Provider",SUMIFS(Raw!$H:$H,Raw!$A:$A,$B$5,Raw!$G:$G,Month!BU$7,Raw!$C:$C,Month!$A27),SUMIFS(Raw!$H:$H,Raw!$A:$A,$B$5,Raw!$G:$G,Month!BU$7,Raw!$E:$E,Month!$A27))))</f>
        <v>0</v>
      </c>
      <c r="BV27" s="105">
        <f>IF($B27="","",IF($C27="Region",SUMIFS(Raw!$H:$H,Raw!$A:$A,$B$5,Raw!$G:$G,Month!BV$7,Raw!$I:$I,Month!$A27),IF($C27="Provider",SUMIFS(Raw!$H:$H,Raw!$A:$A,$B$5,Raw!$G:$G,Month!BV$7,Raw!$C:$C,Month!$A27),SUMIFS(Raw!$H:$H,Raw!$A:$A,$B$5,Raw!$G:$G,Month!BV$7,Raw!$E:$E,Month!$A27))))</f>
        <v>0</v>
      </c>
      <c r="BW27" s="105">
        <f>IF($B27="","",IF($C27="Region",SUMIFS(Raw!$H:$H,Raw!$A:$A,$B$5,Raw!$G:$G,Month!BW$7,Raw!$I:$I,Month!$A27),IF($C27="Provider",SUMIFS(Raw!$H:$H,Raw!$A:$A,$B$5,Raw!$G:$G,Month!BW$7,Raw!$C:$C,Month!$A27),SUMIFS(Raw!$H:$H,Raw!$A:$A,$B$5,Raw!$G:$G,Month!BW$7,Raw!$E:$E,Month!$A27))))</f>
        <v>71</v>
      </c>
      <c r="BX27" s="105">
        <f>IF($B27="","",IF($C27="Region",SUMIFS(Raw!$H:$H,Raw!$A:$A,$B$5,Raw!$G:$G,Month!BX$7,Raw!$I:$I,Month!$A27),IF($C27="Provider",SUMIFS(Raw!$H:$H,Raw!$A:$A,$B$5,Raw!$G:$G,Month!BX$7,Raw!$C:$C,Month!$A27),SUMIFS(Raw!$H:$H,Raw!$A:$A,$B$5,Raw!$G:$G,Month!BX$7,Raw!$E:$E,Month!$A27))))</f>
        <v>0</v>
      </c>
      <c r="BY27" s="105">
        <f>IF($B27="","",IF($C27="Region",SUMIFS(Raw!$H:$H,Raw!$A:$A,$B$5,Raw!$G:$G,Month!BY$7,Raw!$I:$I,Month!$A27),IF($C27="Provider",SUMIFS(Raw!$H:$H,Raw!$A:$A,$B$5,Raw!$G:$G,Month!BY$7,Raw!$C:$C,Month!$A27),SUMIFS(Raw!$H:$H,Raw!$A:$A,$B$5,Raw!$G:$G,Month!BY$7,Raw!$E:$E,Month!$A27))))</f>
        <v>0</v>
      </c>
      <c r="BZ27" s="105">
        <f>IF($B27="","",IF($C27="Region",SUMIFS(Raw!$H:$H,Raw!$A:$A,$B$5,Raw!$G:$G,Month!BZ$7,Raw!$I:$I,Month!$A27),IF($C27="Provider",SUMIFS(Raw!$H:$H,Raw!$A:$A,$B$5,Raw!$G:$G,Month!BZ$7,Raw!$C:$C,Month!$A27),SUMIFS(Raw!$H:$H,Raw!$A:$A,$B$5,Raw!$G:$G,Month!BZ$7,Raw!$E:$E,Month!$A27))))</f>
        <v>4</v>
      </c>
      <c r="CA27" s="105">
        <f>IF($B27="","",IF($C27="Region",SUMIFS(Raw!$H:$H,Raw!$A:$A,$B$5,Raw!$G:$G,Month!CA$7,Raw!$I:$I,Month!$A27),IF($C27="Provider",SUMIFS(Raw!$H:$H,Raw!$A:$A,$B$5,Raw!$G:$G,Month!CA$7,Raw!$C:$C,Month!$A27),SUMIFS(Raw!$H:$H,Raw!$A:$A,$B$5,Raw!$G:$G,Month!CA$7,Raw!$E:$E,Month!$A27))))</f>
        <v>3</v>
      </c>
      <c r="CB27" s="105">
        <f>IF($B27="","",IF($C27="Region",SUMIFS(Raw!$H:$H,Raw!$A:$A,$B$5,Raw!$G:$G,Month!CB$7,Raw!$I:$I,Month!$A27),IF($C27="Provider",SUMIFS(Raw!$H:$H,Raw!$A:$A,$B$5,Raw!$G:$G,Month!CB$7,Raw!$C:$C,Month!$A27),SUMIFS(Raw!$H:$H,Raw!$A:$A,$B$5,Raw!$G:$G,Month!CB$7,Raw!$E:$E,Month!$A27))))</f>
        <v>196</v>
      </c>
      <c r="CC27" s="105">
        <f>IF($B27="","",IF($C27="Region",SUMIFS(Raw!$H:$H,Raw!$A:$A,$B$5,Raw!$G:$G,Month!CC$7,Raw!$I:$I,Month!$A27),IF($C27="Provider",SUMIFS(Raw!$H:$H,Raw!$A:$A,$B$5,Raw!$G:$G,Month!CC$7,Raw!$C:$C,Month!$A27),SUMIFS(Raw!$H:$H,Raw!$A:$A,$B$5,Raw!$G:$G,Month!CC$7,Raw!$E:$E,Month!$A27))))</f>
        <v>192</v>
      </c>
      <c r="CD27" s="105">
        <f>IF($B27="","",IF($C27="Region",SUMIFS(Raw!$H:$H,Raw!$A:$A,$B$5,Raw!$G:$G,Month!CD$7,Raw!$I:$I,Month!$A27),IF($C27="Provider",SUMIFS(Raw!$H:$H,Raw!$A:$A,$B$5,Raw!$G:$G,Month!CD$7,Raw!$C:$C,Month!$A27),SUMIFS(Raw!$H:$H,Raw!$A:$A,$B$5,Raw!$G:$G,Month!CD$7,Raw!$E:$E,Month!$A27))))</f>
        <v>20</v>
      </c>
      <c r="CE27" s="105">
        <f>IF($B27="","",IF($C27="Region",SUMIFS(Raw!$H:$H,Raw!$A:$A,$B$5,Raw!$G:$G,Month!CE$7,Raw!$I:$I,Month!$A27),IF($C27="Provider",SUMIFS(Raw!$H:$H,Raw!$A:$A,$B$5,Raw!$G:$G,Month!CE$7,Raw!$C:$C,Month!$A27),SUMIFS(Raw!$H:$H,Raw!$A:$A,$B$5,Raw!$G:$G,Month!CE$7,Raw!$E:$E,Month!$A27))))</f>
        <v>0</v>
      </c>
      <c r="CF27" s="105">
        <f>IF($B27="","",IF($C27="Region",SUMIFS(Raw!$H:$H,Raw!$A:$A,$B$5,Raw!$G:$G,Month!CF$7,Raw!$I:$I,Month!$A27),IF($C27="Provider",SUMIFS(Raw!$H:$H,Raw!$A:$A,$B$5,Raw!$G:$G,Month!CF$7,Raw!$C:$C,Month!$A27),SUMIFS(Raw!$H:$H,Raw!$A:$A,$B$5,Raw!$G:$G,Month!CF$7,Raw!$E:$E,Month!$A27))))</f>
        <v>0</v>
      </c>
      <c r="CG27" s="105">
        <f>IF($B27="","",IF($C27="Region",SUMIFS(Raw!$H:$H,Raw!$A:$A,$B$5,Raw!$G:$G,Month!CG$7,Raw!$I:$I,Month!$A27),IF($C27="Provider",SUMIFS(Raw!$H:$H,Raw!$A:$A,$B$5,Raw!$G:$G,Month!CG$7,Raw!$C:$C,Month!$A27),SUMIFS(Raw!$H:$H,Raw!$A:$A,$B$5,Raw!$G:$G,Month!CG$7,Raw!$E:$E,Month!$A27))))</f>
        <v>0</v>
      </c>
      <c r="CH27" s="105">
        <f>IF($B27="","",IF($C27="Region",SUMIFS(Raw!$H:$H,Raw!$A:$A,$B$5,Raw!$G:$G,Month!CH$7,Raw!$I:$I,Month!$A27),IF($C27="Provider",SUMIFS(Raw!$H:$H,Raw!$A:$A,$B$5,Raw!$G:$G,Month!CH$7,Raw!$C:$C,Month!$A27),SUMIFS(Raw!$H:$H,Raw!$A:$A,$B$5,Raw!$G:$G,Month!CH$7,Raw!$E:$E,Month!$A27))))</f>
        <v>73</v>
      </c>
      <c r="CI27" s="105">
        <f>IF($B27="","",IF($C27="Region",SUMIFS(Raw!$H:$H,Raw!$A:$A,$B$5,Raw!$G:$G,Month!CI$7,Raw!$I:$I,Month!$A27),IF($C27="Provider",SUMIFS(Raw!$H:$H,Raw!$A:$A,$B$5,Raw!$G:$G,Month!CI$7,Raw!$C:$C,Month!$A27),SUMIFS(Raw!$H:$H,Raw!$A:$A,$B$5,Raw!$G:$G,Month!CI$7,Raw!$E:$E,Month!$A27))))</f>
        <v>73</v>
      </c>
      <c r="CJ27" s="105">
        <f>IF($B27="","",IF($C27="Region",SUMIFS(Raw!$H:$H,Raw!$A:$A,$B$5,Raw!$G:$G,Month!CJ$7,Raw!$I:$I,Month!$A27),IF($C27="Provider",SUMIFS(Raw!$H:$H,Raw!$A:$A,$B$5,Raw!$G:$G,Month!CJ$7,Raw!$C:$C,Month!$A27),SUMIFS(Raw!$H:$H,Raw!$A:$A,$B$5,Raw!$G:$G,Month!CJ$7,Raw!$E:$E,Month!$A27))))</f>
        <v>5</v>
      </c>
      <c r="CK27" s="105">
        <f>IF($B27="","",IF($C27="Region",SUMIFS(Raw!$H:$H,Raw!$A:$A,$B$5,Raw!$G:$G,Month!CK$7,Raw!$I:$I,Month!$A27),IF($C27="Provider",SUMIFS(Raw!$H:$H,Raw!$A:$A,$B$5,Raw!$G:$G,Month!CK$7,Raw!$C:$C,Month!$A27),SUMIFS(Raw!$H:$H,Raw!$A:$A,$B$5,Raw!$G:$G,Month!CK$7,Raw!$E:$E,Month!$A27))))</f>
        <v>5</v>
      </c>
      <c r="CL27" s="105">
        <f>IF($B27="","",IF($C27="Region",SUMIFS(Raw!$H:$H,Raw!$A:$A,$B$5,Raw!$G:$G,Month!CL$7,Raw!$I:$I,Month!$A27),IF($C27="Provider",SUMIFS(Raw!$H:$H,Raw!$A:$A,$B$5,Raw!$G:$G,Month!CL$7,Raw!$C:$C,Month!$A27),SUMIFS(Raw!$H:$H,Raw!$A:$A,$B$5,Raw!$G:$G,Month!CL$7,Raw!$E:$E,Month!$A27))))</f>
        <v>16</v>
      </c>
      <c r="CM27" s="105">
        <f>IF($B27="","",IF($C27="Region",SUMIFS(Raw!$H:$H,Raw!$A:$A,$B$5,Raw!$G:$G,Month!CM$7,Raw!$I:$I,Month!$A27),IF($C27="Provider",SUMIFS(Raw!$H:$H,Raw!$A:$A,$B$5,Raw!$G:$G,Month!CM$7,Raw!$C:$C,Month!$A27),SUMIFS(Raw!$H:$H,Raw!$A:$A,$B$5,Raw!$G:$G,Month!CM$7,Raw!$E:$E,Month!$A27))))</f>
        <v>16</v>
      </c>
    </row>
    <row r="28" spans="1:91" x14ac:dyDescent="0.25">
      <c r="A28" s="18" t="str">
        <f>IF(Refs!A21="","",Refs!A21)</f>
        <v>111AG8</v>
      </c>
      <c r="B28" s="3" t="str">
        <f>IF(Refs!B21="","",Refs!B21)</f>
        <v>Norfolk including Great Yarmouth and Waveney</v>
      </c>
      <c r="C28" s="9" t="str">
        <f>IF(Refs!D21="","",Refs!D21)</f>
        <v>Area</v>
      </c>
      <c r="D28" s="105">
        <f>IF($B28="","",IF($C28="Region",SUMIFS(Raw!$H:$H,Raw!$A:$A,$B$5,Raw!$G:$G,Month!D$7,Raw!$I:$I,Month!$A28),IF($C28="Provider",SUMIFS(Raw!$H:$H,Raw!$A:$A,$B$5,Raw!$G:$G,Month!D$7,Raw!$C:$C,Month!$A28),SUMIFS(Raw!$H:$H,Raw!$A:$A,$B$5,Raw!$G:$G,Month!D$7,Raw!$E:$E,Month!$A28))))</f>
        <v>29845</v>
      </c>
      <c r="E28" s="105">
        <f>IF($B28="","",IF($C28="Region",SUMIFS(Raw!$H:$H,Raw!$A:$A,$B$5,Raw!$G:$G,Month!E$7,Raw!$I:$I,Month!$A28),IF($C28="Provider",SUMIFS(Raw!$H:$H,Raw!$A:$A,$B$5,Raw!$G:$G,Month!E$7,Raw!$C:$C,Month!$A28),SUMIFS(Raw!$H:$H,Raw!$A:$A,$B$5,Raw!$G:$G,Month!E$7,Raw!$E:$E,Month!$A28))))</f>
        <v>25993</v>
      </c>
      <c r="F28" s="105">
        <f>IF($B28="","",IF($C28="Region",SUMIFS(Raw!$H:$H,Raw!$A:$A,$B$5,Raw!$G:$G,Month!F$7,Raw!$I:$I,Month!$A28),IF($C28="Provider",SUMIFS(Raw!$H:$H,Raw!$A:$A,$B$5,Raw!$G:$G,Month!F$7,Raw!$C:$C,Month!$A28),SUMIFS(Raw!$H:$H,Raw!$A:$A,$B$5,Raw!$G:$G,Month!F$7,Raw!$E:$E,Month!$A28))))</f>
        <v>28231</v>
      </c>
      <c r="G28" s="105">
        <f>IF($B28="","",IF($C28="Region",SUMIFS(Raw!$H:$H,Raw!$A:$A,$B$5,Raw!$G:$G,Month!G$7,Raw!$I:$I,Month!$A28),IF($C28="Provider",SUMIFS(Raw!$H:$H,Raw!$A:$A,$B$5,Raw!$G:$G,Month!G$7,Raw!$C:$C,Month!$A28),SUMIFS(Raw!$H:$H,Raw!$A:$A,$B$5,Raw!$G:$G,Month!G$7,Raw!$E:$E,Month!$A28))))</f>
        <v>24857</v>
      </c>
      <c r="H28" s="105">
        <f>IF($B28="","",IF($C28="Region",SUMIFS(Raw!$H:$H,Raw!$A:$A,$B$5,Raw!$G:$G,Month!H$7,Raw!$I:$I,Month!$A28),IF($C28="Provider",SUMIFS(Raw!$H:$H,Raw!$A:$A,$B$5,Raw!$G:$G,Month!H$7,Raw!$C:$C,Month!$A28),SUMIFS(Raw!$H:$H,Raw!$A:$A,$B$5,Raw!$G:$G,Month!H$7,Raw!$E:$E,Month!$A28))))</f>
        <v>538</v>
      </c>
      <c r="I28" s="105">
        <f>IF($B28="","",IF($C28="Region",SUMIFS(Raw!$H:$H,Raw!$A:$A,$B$5,Raw!$G:$G,Month!I$7,Raw!$I:$I,Month!$A28),IF($C28="Provider",SUMIFS(Raw!$H:$H,Raw!$A:$A,$B$5,Raw!$G:$G,Month!I$7,Raw!$C:$C,Month!$A28),SUMIFS(Raw!$H:$H,Raw!$A:$A,$B$5,Raw!$G:$G,Month!I$7,Raw!$E:$E,Month!$A28))))</f>
        <v>807758</v>
      </c>
      <c r="J28" s="105">
        <f>IF($B28="","",IF($C28="Region",SUMIFS(Raw!$H:$H,Raw!$A:$A,$B$5,Raw!$G:$G,Month!J$7,Raw!$I:$I,Month!$A28),IF($C28="Provider",SUMIFS(Raw!$H:$H,Raw!$A:$A,$B$5,Raw!$G:$G,Month!J$7,Raw!$C:$C,Month!$A28),SUMIFS(Raw!$H:$H,Raw!$A:$A,$B$5,Raw!$G:$G,Month!J$7,Raw!$E:$E,Month!$A28))))</f>
        <v>320</v>
      </c>
      <c r="K28" s="105">
        <f>IF($B28="","",IF($C28="Region",SUMIFS(Raw!$H:$H,Raw!$A:$A,$B$5,Raw!$G:$G,Month!K$7,Raw!$I:$I,Month!$A28),IF($C28="Provider",SUMIFS(Raw!$H:$H,Raw!$A:$A,$B$5,Raw!$G:$G,Month!K$7,Raw!$C:$C,Month!$A28),SUMIFS(Raw!$H:$H,Raw!$A:$A,$B$5,Raw!$G:$G,Month!K$7,Raw!$E:$E,Month!$A28))))</f>
        <v>320</v>
      </c>
      <c r="L28" s="105">
        <f>IF($B28="","",IF($C28="Region",SUMIFS(Raw!$H:$H,Raw!$A:$A,$B$5,Raw!$G:$G,Month!L$7,Raw!$I:$I,Month!$A28),IF($C28="Provider",SUMIFS(Raw!$H:$H,Raw!$A:$A,$B$5,Raw!$G:$G,Month!L$7,Raw!$C:$C,Month!$A28),SUMIFS(Raw!$H:$H,Raw!$A:$A,$B$5,Raw!$G:$G,Month!L$7,Raw!$E:$E,Month!$A28))))</f>
        <v>28440</v>
      </c>
      <c r="M28" s="105">
        <f>IF($B28="","",IF($C28="Region",SUMIFS(Raw!$H:$H,Raw!$A:$A,$B$5,Raw!$G:$G,Month!M$7,Raw!$I:$I,Month!$A28),IF($C28="Provider",SUMIFS(Raw!$H:$H,Raw!$A:$A,$B$5,Raw!$G:$G,Month!M$7,Raw!$C:$C,Month!$A28),SUMIFS(Raw!$H:$H,Raw!$A:$A,$B$5,Raw!$G:$G,Month!M$7,Raw!$E:$E,Month!$A28))))</f>
        <v>14530</v>
      </c>
      <c r="N28" s="105">
        <f>IF($B28="","",IF($C28="Region",SUMIFS(Raw!$H:$H,Raw!$A:$A,$B$5,Raw!$G:$G,Month!N$7,Raw!$I:$I,Month!$A28),IF($C28="Provider",SUMIFS(Raw!$H:$H,Raw!$A:$A,$B$5,Raw!$G:$G,Month!N$7,Raw!$C:$C,Month!$A28),SUMIFS(Raw!$H:$H,Raw!$A:$A,$B$5,Raw!$G:$G,Month!N$7,Raw!$E:$E,Month!$A28))))</f>
        <v>33455998</v>
      </c>
      <c r="O28" s="105">
        <f>IF($B28="","",IF($C28="Region",SUMIFS(Raw!$H:$H,Raw!$A:$A,$B$5,Raw!$G:$G,Month!O$7,Raw!$I:$I,Month!$A28),IF($C28="Provider",SUMIFS(Raw!$H:$H,Raw!$A:$A,$B$5,Raw!$G:$G,Month!O$7,Raw!$C:$C,Month!$A28),SUMIFS(Raw!$H:$H,Raw!$A:$A,$B$5,Raw!$G:$G,Month!O$7,Raw!$E:$E,Month!$A28))))</f>
        <v>27361</v>
      </c>
      <c r="P28" s="105">
        <f>IF($B28="","",IF($C28="Region",SUMIFS(Raw!$H:$H,Raw!$A:$A,$B$5,Raw!$G:$G,Month!P$7,Raw!$I:$I,Month!$A28),IF($C28="Provider",SUMIFS(Raw!$H:$H,Raw!$A:$A,$B$5,Raw!$G:$G,Month!P$7,Raw!$C:$C,Month!$A28),SUMIFS(Raw!$H:$H,Raw!$A:$A,$B$5,Raw!$G:$G,Month!P$7,Raw!$E:$E,Month!$A28))))</f>
        <v>86</v>
      </c>
      <c r="Q28" s="105">
        <f>IF($B28="","",IF($C28="Region",SUMIFS(Raw!$H:$H,Raw!$A:$A,$B$5,Raw!$G:$G,Month!Q$7,Raw!$I:$I,Month!$A28),IF($C28="Provider",SUMIFS(Raw!$H:$H,Raw!$A:$A,$B$5,Raw!$G:$G,Month!Q$7,Raw!$C:$C,Month!$A28),SUMIFS(Raw!$H:$H,Raw!$A:$A,$B$5,Raw!$G:$G,Month!Q$7,Raw!$E:$E,Month!$A28))))</f>
        <v>12838</v>
      </c>
      <c r="R28" s="105">
        <f>IF($B28="","",IF($C28="Region",SUMIFS(Raw!$H:$H,Raw!$A:$A,$B$5,Raw!$G:$G,Month!R$7,Raw!$I:$I,Month!$A28),IF($C28="Provider",SUMIFS(Raw!$H:$H,Raw!$A:$A,$B$5,Raw!$G:$G,Month!R$7,Raw!$C:$C,Month!$A28),SUMIFS(Raw!$H:$H,Raw!$A:$A,$B$5,Raw!$G:$G,Month!R$7,Raw!$E:$E,Month!$A28))))</f>
        <v>9534</v>
      </c>
      <c r="S28" s="105">
        <f>IF($B28="","",IF($C28="Region",SUMIFS(Raw!$H:$H,Raw!$A:$A,$B$5,Raw!$G:$G,Month!S$7,Raw!$I:$I,Month!$A28),IF($C28="Provider",SUMIFS(Raw!$H:$H,Raw!$A:$A,$B$5,Raw!$G:$G,Month!S$7,Raw!$C:$C,Month!$A28),SUMIFS(Raw!$H:$H,Raw!$A:$A,$B$5,Raw!$G:$G,Month!S$7,Raw!$E:$E,Month!$A28))))</f>
        <v>4820</v>
      </c>
      <c r="T28" s="105">
        <f>IF($B28="","",IF($C28="Region",SUMIFS(Raw!$H:$H,Raw!$A:$A,$B$5,Raw!$G:$G,Month!T$7,Raw!$I:$I,Month!$A28),IF($C28="Provider",SUMIFS(Raw!$H:$H,Raw!$A:$A,$B$5,Raw!$G:$G,Month!T$7,Raw!$C:$C,Month!$A28),SUMIFS(Raw!$H:$H,Raw!$A:$A,$B$5,Raw!$G:$G,Month!T$7,Raw!$E:$E,Month!$A28))))</f>
        <v>83</v>
      </c>
      <c r="U28" s="105">
        <f>IF($B28="","",IF($C28="Region",SUMIFS(Raw!$H:$H,Raw!$A:$A,$B$5,Raw!$G:$G,Month!U$7,Raw!$I:$I,Month!$A28),IF($C28="Provider",SUMIFS(Raw!$H:$H,Raw!$A:$A,$B$5,Raw!$G:$G,Month!U$7,Raw!$C:$C,Month!$A28),SUMIFS(Raw!$H:$H,Raw!$A:$A,$B$5,Raw!$G:$G,Month!U$7,Raw!$E:$E,Month!$A28))))</f>
        <v>16846</v>
      </c>
      <c r="V28" s="105">
        <f>IF($B28="","",IF($C28="Region",SUMIFS(Raw!$H:$H,Raw!$A:$A,$B$5,Raw!$G:$G,Month!V$7,Raw!$I:$I,Month!$A28),IF($C28="Provider",SUMIFS(Raw!$H:$H,Raw!$A:$A,$B$5,Raw!$G:$G,Month!V$7,Raw!$C:$C,Month!$A28),SUMIFS(Raw!$H:$H,Raw!$A:$A,$B$5,Raw!$G:$G,Month!V$7,Raw!$E:$E,Month!$A28))))</f>
        <v>255</v>
      </c>
      <c r="W28" s="105">
        <f>IF($B28="","",IF($C28="Region",SUMIFS(Raw!$H:$H,Raw!$A:$A,$B$5,Raw!$G:$G,Month!W$7,Raw!$I:$I,Month!$A28),IF($C28="Provider",SUMIFS(Raw!$H:$H,Raw!$A:$A,$B$5,Raw!$G:$G,Month!W$7,Raw!$C:$C,Month!$A28),SUMIFS(Raw!$H:$H,Raw!$A:$A,$B$5,Raw!$G:$G,Month!W$7,Raw!$E:$E,Month!$A28))))</f>
        <v>7815</v>
      </c>
      <c r="X28" s="105">
        <f>IF($B28="","",IF($C28="Region",SUMIFS(Raw!$H:$H,Raw!$A:$A,$B$5,Raw!$G:$G,Month!X$7,Raw!$I:$I,Month!$A28),IF($C28="Provider",SUMIFS(Raw!$H:$H,Raw!$A:$A,$B$5,Raw!$G:$G,Month!X$7,Raw!$C:$C,Month!$A28),SUMIFS(Raw!$H:$H,Raw!$A:$A,$B$5,Raw!$G:$G,Month!X$7,Raw!$E:$E,Month!$A28))))</f>
        <v>2515</v>
      </c>
      <c r="Y28" s="105">
        <f>IF($B28="","",IF($C28="Region",SUMIFS(Raw!$H:$H,Raw!$A:$A,$B$5,Raw!$G:$G,Month!Y$7,Raw!$I:$I,Month!$A28),IF($C28="Provider",SUMIFS(Raw!$H:$H,Raw!$A:$A,$B$5,Raw!$G:$G,Month!Y$7,Raw!$C:$C,Month!$A28),SUMIFS(Raw!$H:$H,Raw!$A:$A,$B$5,Raw!$G:$G,Month!Y$7,Raw!$E:$E,Month!$A28))))</f>
        <v>4245</v>
      </c>
      <c r="Z28" s="105">
        <f>IF($B28="","",IF($C28="Region",SUMIFS(Raw!$H:$H,Raw!$A:$A,$B$5,Raw!$G:$G,Month!Z$7,Raw!$I:$I,Month!$A28),IF($C28="Provider",SUMIFS(Raw!$H:$H,Raw!$A:$A,$B$5,Raw!$G:$G,Month!Z$7,Raw!$C:$C,Month!$A28),SUMIFS(Raw!$H:$H,Raw!$A:$A,$B$5,Raw!$G:$G,Month!Z$7,Raw!$E:$E,Month!$A28))))</f>
        <v>7792</v>
      </c>
      <c r="AA28" s="105">
        <f>IF($B28="","",IF($C28="Region",SUMIFS(Raw!$H:$H,Raw!$A:$A,$B$5,Raw!$G:$G,Month!AA$7,Raw!$I:$I,Month!$A28),IF($C28="Provider",SUMIFS(Raw!$H:$H,Raw!$A:$A,$B$5,Raw!$G:$G,Month!AA$7,Raw!$C:$C,Month!$A28),SUMIFS(Raw!$H:$H,Raw!$A:$A,$B$5,Raw!$G:$G,Month!AA$7,Raw!$E:$E,Month!$A28))))</f>
        <v>2664</v>
      </c>
      <c r="AB28" s="105">
        <f>IF($B28="","",IF($C28="Region",SUMIFS(Raw!$H:$H,Raw!$A:$A,$B$5,Raw!$G:$G,Month!AB$7,Raw!$I:$I,Month!$A28),IF($C28="Provider",SUMIFS(Raw!$H:$H,Raw!$A:$A,$B$5,Raw!$G:$G,Month!AB$7,Raw!$C:$C,Month!$A28),SUMIFS(Raw!$H:$H,Raw!$A:$A,$B$5,Raw!$G:$G,Month!AB$7,Raw!$E:$E,Month!$A28))))</f>
        <v>1252</v>
      </c>
      <c r="AC28" s="105">
        <f>IF($B28="","",IF($C28="Region",SUMIFS(Raw!$H:$H,Raw!$A:$A,$B$5,Raw!$G:$G,Month!AC$7,Raw!$I:$I,Month!$A28),IF($C28="Provider",SUMIFS(Raw!$H:$H,Raw!$A:$A,$B$5,Raw!$G:$G,Month!AC$7,Raw!$C:$C,Month!$A28),SUMIFS(Raw!$H:$H,Raw!$A:$A,$B$5,Raw!$G:$G,Month!AC$7,Raw!$E:$E,Month!$A28))))</f>
        <v>3788</v>
      </c>
      <c r="AD28" s="105">
        <f>IF($B28="","",IF($C28="Region",SUMIFS(Raw!$H:$H,Raw!$A:$A,$B$5,Raw!$G:$G,Month!AD$7,Raw!$I:$I,Month!$A28),IF($C28="Provider",SUMIFS(Raw!$H:$H,Raw!$A:$A,$B$5,Raw!$G:$G,Month!AD$7,Raw!$C:$C,Month!$A28),SUMIFS(Raw!$H:$H,Raw!$A:$A,$B$5,Raw!$G:$G,Month!AD$7,Raw!$E:$E,Month!$A28))))</f>
        <v>808126</v>
      </c>
      <c r="AE28" s="105">
        <f>IF($B28="","",IF($C28="Region",SUMIFS(Raw!$H:$H,Raw!$A:$A,$B$5,Raw!$G:$G,Month!AE$7,Raw!$I:$I,Month!$A28),IF($C28="Provider",SUMIFS(Raw!$H:$H,Raw!$A:$A,$B$5,Raw!$G:$G,Month!AE$7,Raw!$C:$C,Month!$A28),SUMIFS(Raw!$H:$H,Raw!$A:$A,$B$5,Raw!$G:$G,Month!AE$7,Raw!$E:$E,Month!$A28))))</f>
        <v>27361</v>
      </c>
      <c r="AF28" s="105">
        <f>IF($B28="","",IF($C28="Region",SUMIFS(Raw!$H:$H,Raw!$A:$A,$B$5,Raw!$G:$G,Month!AF$7,Raw!$I:$I,Month!$A28),IF($C28="Provider",SUMIFS(Raw!$H:$H,Raw!$A:$A,$B$5,Raw!$G:$G,Month!AF$7,Raw!$C:$C,Month!$A28),SUMIFS(Raw!$H:$H,Raw!$A:$A,$B$5,Raw!$G:$G,Month!AF$7,Raw!$E:$E,Month!$A28))))</f>
        <v>3704</v>
      </c>
      <c r="AG28" s="105">
        <f>IF($B28="","",IF($C28="Region",SUMIFS(Raw!$H:$H,Raw!$A:$A,$B$5,Raw!$G:$G,Month!AG$7,Raw!$I:$I,Month!$A28),IF($C28="Provider",SUMIFS(Raw!$H:$H,Raw!$A:$A,$B$5,Raw!$G:$G,Month!AG$7,Raw!$C:$C,Month!$A28),SUMIFS(Raw!$H:$H,Raw!$A:$A,$B$5,Raw!$G:$G,Month!AG$7,Raw!$E:$E,Month!$A28))))</f>
        <v>1979</v>
      </c>
      <c r="AH28" s="105">
        <f>IF($B28="","",IF($C28="Region",SUMIFS(Raw!$H:$H,Raw!$A:$A,$B$5,Raw!$G:$G,Month!AH$7,Raw!$I:$I,Month!$A28),IF($C28="Provider",SUMIFS(Raw!$H:$H,Raw!$A:$A,$B$5,Raw!$G:$G,Month!AH$7,Raw!$C:$C,Month!$A28),SUMIFS(Raw!$H:$H,Raw!$A:$A,$B$5,Raw!$G:$G,Month!AH$7,Raw!$E:$E,Month!$A28))))</f>
        <v>1735</v>
      </c>
      <c r="AI28" s="105">
        <f>IF($B28="","",IF($C28="Region",SUMIFS(Raw!$H:$H,Raw!$A:$A,$B$5,Raw!$G:$G,Month!AI$7,Raw!$I:$I,Month!$A28),IF($C28="Provider",SUMIFS(Raw!$H:$H,Raw!$A:$A,$B$5,Raw!$G:$G,Month!AI$7,Raw!$C:$C,Month!$A28),SUMIFS(Raw!$H:$H,Raw!$A:$A,$B$5,Raw!$G:$G,Month!AI$7,Raw!$E:$E,Month!$A28))))</f>
        <v>4</v>
      </c>
      <c r="AJ28" s="105">
        <f>IF($B28="","",IF($C28="Region",SUMIFS(Raw!$H:$H,Raw!$A:$A,$B$5,Raw!$G:$G,Month!AJ$7,Raw!$I:$I,Month!$A28),IF($C28="Provider",SUMIFS(Raw!$H:$H,Raw!$A:$A,$B$5,Raw!$G:$G,Month!AJ$7,Raw!$C:$C,Month!$A28),SUMIFS(Raw!$H:$H,Raw!$A:$A,$B$5,Raw!$G:$G,Month!AJ$7,Raw!$E:$E,Month!$A28))))</f>
        <v>1762</v>
      </c>
      <c r="AK28" s="105">
        <f>IF($B28="","",IF($C28="Region",SUMIFS(Raw!$H:$H,Raw!$A:$A,$B$5,Raw!$G:$G,Month!AK$7,Raw!$I:$I,Month!$A28),IF($C28="Provider",SUMIFS(Raw!$H:$H,Raw!$A:$A,$B$5,Raw!$G:$G,Month!AK$7,Raw!$C:$C,Month!$A28),SUMIFS(Raw!$H:$H,Raw!$A:$A,$B$5,Raw!$G:$G,Month!AK$7,Raw!$E:$E,Month!$A28))))</f>
        <v>99</v>
      </c>
      <c r="AL28" s="105">
        <f>IF($B28="","",IF($C28="Region",SUMIFS(Raw!$H:$H,Raw!$A:$A,$B$5,Raw!$G:$G,Month!AL$7,Raw!$I:$I,Month!$A28),IF($C28="Provider",SUMIFS(Raw!$H:$H,Raw!$A:$A,$B$5,Raw!$G:$G,Month!AL$7,Raw!$C:$C,Month!$A28),SUMIFS(Raw!$H:$H,Raw!$A:$A,$B$5,Raw!$G:$G,Month!AL$7,Raw!$E:$E,Month!$A28))))</f>
        <v>881</v>
      </c>
      <c r="AM28" s="105">
        <f>IF($B28="","",IF($C28="Region",SUMIFS(Raw!$H:$H,Raw!$A:$A,$B$5,Raw!$G:$G,Month!AM$7,Raw!$I:$I,Month!$A28),IF($C28="Provider",SUMIFS(Raw!$H:$H,Raw!$A:$A,$B$5,Raw!$G:$G,Month!AM$7,Raw!$C:$C,Month!$A28),SUMIFS(Raw!$H:$H,Raw!$A:$A,$B$5,Raw!$G:$G,Month!AM$7,Raw!$E:$E,Month!$A28))))</f>
        <v>42</v>
      </c>
      <c r="AN28" s="105">
        <f>IF($B28="","",IF($C28="Region",SUMIFS(Raw!$H:$H,Raw!$A:$A,$B$5,Raw!$G:$G,Month!AN$7,Raw!$I:$I,Month!$A28),IF($C28="Provider",SUMIFS(Raw!$H:$H,Raw!$A:$A,$B$5,Raw!$G:$G,Month!AN$7,Raw!$C:$C,Month!$A28),SUMIFS(Raw!$H:$H,Raw!$A:$A,$B$5,Raw!$G:$G,Month!AN$7,Raw!$E:$E,Month!$A28))))</f>
        <v>1661</v>
      </c>
      <c r="AO28" s="105">
        <f>IF($B28="","",IF($C28="Region",SUMIFS(Raw!$H:$H,Raw!$A:$A,$B$5,Raw!$G:$G,Month!AO$7,Raw!$I:$I,Month!$A28),IF($C28="Provider",SUMIFS(Raw!$H:$H,Raw!$A:$A,$B$5,Raw!$G:$G,Month!AO$7,Raw!$C:$C,Month!$A28),SUMIFS(Raw!$H:$H,Raw!$A:$A,$B$5,Raw!$G:$G,Month!AO$7,Raw!$E:$E,Month!$A28))))</f>
        <v>1191</v>
      </c>
      <c r="AP28" s="105">
        <f>IF($B28="","",IF($C28="Region",SUMIFS(Raw!$H:$H,Raw!$A:$A,$B$5,Raw!$G:$G,Month!AP$7,Raw!$I:$I,Month!$A28),IF($C28="Provider",SUMIFS(Raw!$H:$H,Raw!$A:$A,$B$5,Raw!$G:$G,Month!AP$7,Raw!$C:$C,Month!$A28),SUMIFS(Raw!$H:$H,Raw!$A:$A,$B$5,Raw!$G:$G,Month!AP$7,Raw!$E:$E,Month!$A28))))</f>
        <v>5341</v>
      </c>
      <c r="AQ28" s="105">
        <f>IF($B28="","",IF($C28="Region",SUMIFS(Raw!$H:$H,Raw!$A:$A,$B$5,Raw!$G:$G,Month!AQ$7,Raw!$I:$I,Month!$A28),IF($C28="Provider",SUMIFS(Raw!$H:$H,Raw!$A:$A,$B$5,Raw!$G:$G,Month!AQ$7,Raw!$C:$C,Month!$A28),SUMIFS(Raw!$H:$H,Raw!$A:$A,$B$5,Raw!$G:$G,Month!AQ$7,Raw!$E:$E,Month!$A28))))</f>
        <v>2608</v>
      </c>
      <c r="AR28" s="105">
        <f>IF($B28="","",IF($C28="Region",SUMIFS(Raw!$H:$H,Raw!$A:$A,$B$5,Raw!$G:$G,Month!AR$7,Raw!$I:$I,Month!$A28),IF($C28="Provider",SUMIFS(Raw!$H:$H,Raw!$A:$A,$B$5,Raw!$G:$G,Month!AR$7,Raw!$C:$C,Month!$A28),SUMIFS(Raw!$H:$H,Raw!$A:$A,$B$5,Raw!$G:$G,Month!AR$7,Raw!$E:$E,Month!$A28))))</f>
        <v>2487</v>
      </c>
      <c r="AS28" s="105">
        <f>IF($B28="","",IF($C28="Region",SUMIFS(Raw!$H:$H,Raw!$A:$A,$B$5,Raw!$G:$G,Month!AS$7,Raw!$I:$I,Month!$A28),IF($C28="Provider",SUMIFS(Raw!$H:$H,Raw!$A:$A,$B$5,Raw!$G:$G,Month!AS$7,Raw!$C:$C,Month!$A28),SUMIFS(Raw!$H:$H,Raw!$A:$A,$B$5,Raw!$G:$G,Month!AS$7,Raw!$E:$E,Month!$A28))))</f>
        <v>957</v>
      </c>
      <c r="AT28" s="105">
        <f>IF($B28="","",IF($C28="Region",SUMIFS(Raw!$H:$H,Raw!$A:$A,$B$5,Raw!$G:$G,Month!AT$7,Raw!$I:$I,Month!$A28),IF($C28="Provider",SUMIFS(Raw!$H:$H,Raw!$A:$A,$B$5,Raw!$G:$G,Month!AT$7,Raw!$C:$C,Month!$A28),SUMIFS(Raw!$H:$H,Raw!$A:$A,$B$5,Raw!$G:$G,Month!AT$7,Raw!$E:$E,Month!$A28))))</f>
        <v>1454</v>
      </c>
      <c r="AU28" s="105">
        <f>IF($B28="","",IF($C28="Region",SUMIFS(Raw!$H:$H,Raw!$A:$A,$B$5,Raw!$G:$G,Month!AU$7,Raw!$I:$I,Month!$A28),IF($C28="Provider",SUMIFS(Raw!$H:$H,Raw!$A:$A,$B$5,Raw!$G:$G,Month!AU$7,Raw!$C:$C,Month!$A28),SUMIFS(Raw!$H:$H,Raw!$A:$A,$B$5,Raw!$G:$G,Month!AU$7,Raw!$E:$E,Month!$A28))))</f>
        <v>241</v>
      </c>
      <c r="AV28" s="105">
        <f>IF($B28="","",IF($C28="Region",SUMIFS(Raw!$H:$H,Raw!$A:$A,$B$5,Raw!$G:$G,Month!AV$7,Raw!$I:$I,Month!$A28),IF($C28="Provider",SUMIFS(Raw!$H:$H,Raw!$A:$A,$B$5,Raw!$G:$G,Month!AV$7,Raw!$C:$C,Month!$A28),SUMIFS(Raw!$H:$H,Raw!$A:$A,$B$5,Raw!$G:$G,Month!AV$7,Raw!$E:$E,Month!$A28))))</f>
        <v>1451</v>
      </c>
      <c r="AW28" s="105">
        <f>IF($B28="","",IF($C28="Region",SUMIFS(Raw!$H:$H,Raw!$A:$A,$B$5,Raw!$G:$G,Month!AW$7,Raw!$I:$I,Month!$A28),IF($C28="Provider",SUMIFS(Raw!$H:$H,Raw!$A:$A,$B$5,Raw!$G:$G,Month!AW$7,Raw!$C:$C,Month!$A28),SUMIFS(Raw!$H:$H,Raw!$A:$A,$B$5,Raw!$G:$G,Month!AW$7,Raw!$E:$E,Month!$A28))))</f>
        <v>5263767</v>
      </c>
      <c r="AX28" s="105">
        <f>IF($B28="","",IF($C28="Region",SUMIFS(Raw!$H:$H,Raw!$A:$A,$B$5,Raw!$G:$G,Month!AX$7,Raw!$I:$I,Month!$A28),IF($C28="Provider",SUMIFS(Raw!$H:$H,Raw!$A:$A,$B$5,Raw!$G:$G,Month!AX$7,Raw!$C:$C,Month!$A28),SUMIFS(Raw!$H:$H,Raw!$A:$A,$B$5,Raw!$G:$G,Month!AX$7,Raw!$E:$E,Month!$A28))))</f>
        <v>1981</v>
      </c>
      <c r="AY28" s="105">
        <f>IF($B28="","",IF($C28="Region",SUMIFS(Raw!$H:$H,Raw!$A:$A,$B$5,Raw!$G:$G,Month!AY$7,Raw!$I:$I,Month!$A28),IF($C28="Provider",SUMIFS(Raw!$H:$H,Raw!$A:$A,$B$5,Raw!$G:$G,Month!AY$7,Raw!$C:$C,Month!$A28),SUMIFS(Raw!$H:$H,Raw!$A:$A,$B$5,Raw!$G:$G,Month!AY$7,Raw!$E:$E,Month!$A28))))</f>
        <v>1714</v>
      </c>
      <c r="AZ28" s="105">
        <f>IF($B28="","",IF($C28="Region",SUMIFS(Raw!$H:$H,Raw!$A:$A,$B$5,Raw!$G:$G,Month!AZ$7,Raw!$I:$I,Month!$A28),IF($C28="Provider",SUMIFS(Raw!$H:$H,Raw!$A:$A,$B$5,Raw!$G:$G,Month!AZ$7,Raw!$C:$C,Month!$A28),SUMIFS(Raw!$H:$H,Raw!$A:$A,$B$5,Raw!$G:$G,Month!AZ$7,Raw!$E:$E,Month!$A28))))</f>
        <v>73</v>
      </c>
      <c r="BA28" s="105">
        <f>IF($B28="","",IF($C28="Region",SUMIFS(Raw!$H:$H,Raw!$A:$A,$B$5,Raw!$G:$G,Month!BA$7,Raw!$I:$I,Month!$A28),IF($C28="Provider",SUMIFS(Raw!$H:$H,Raw!$A:$A,$B$5,Raw!$G:$G,Month!BA$7,Raw!$C:$C,Month!$A28),SUMIFS(Raw!$H:$H,Raw!$A:$A,$B$5,Raw!$G:$G,Month!BA$7,Raw!$E:$E,Month!$A28))))</f>
        <v>966</v>
      </c>
      <c r="BB28" s="105">
        <f>IF($B28="","",IF($C28="Region",SUMIFS(Raw!$H:$H,Raw!$A:$A,$B$5,Raw!$G:$G,Month!BB$7,Raw!$I:$I,Month!$A28),IF($C28="Provider",SUMIFS(Raw!$H:$H,Raw!$A:$A,$B$5,Raw!$G:$G,Month!BB$7,Raw!$C:$C,Month!$A28),SUMIFS(Raw!$H:$H,Raw!$A:$A,$B$5,Raw!$G:$G,Month!BB$7,Raw!$E:$E,Month!$A28))))</f>
        <v>3259527</v>
      </c>
      <c r="BC28" s="105">
        <f>IF($B28="","",IF($C28="Region",SUMIFS(Raw!$H:$H,Raw!$A:$A,$B$5,Raw!$G:$G,Month!BC$7,Raw!$I:$I,Month!$A28),IF($C28="Provider",SUMIFS(Raw!$H:$H,Raw!$A:$A,$B$5,Raw!$G:$G,Month!BC$7,Raw!$C:$C,Month!$A28),SUMIFS(Raw!$H:$H,Raw!$A:$A,$B$5,Raw!$G:$G,Month!BC$7,Raw!$E:$E,Month!$A28))))</f>
        <v>415</v>
      </c>
      <c r="BD28" s="105">
        <f>IF($B28="","",IF($C28="Region",SUMIFS(Raw!$H:$H,Raw!$A:$A,$B$5,Raw!$G:$G,Month!BD$7,Raw!$I:$I,Month!$A28),IF($C28="Provider",SUMIFS(Raw!$H:$H,Raw!$A:$A,$B$5,Raw!$G:$G,Month!BD$7,Raw!$C:$C,Month!$A28),SUMIFS(Raw!$H:$H,Raw!$A:$A,$B$5,Raw!$G:$G,Month!BD$7,Raw!$E:$E,Month!$A28))))</f>
        <v>11502</v>
      </c>
      <c r="BE28" s="105">
        <f>IF($B28="","",IF($C28="Region",SUMIFS(Raw!$H:$H,Raw!$A:$A,$B$5,Raw!$G:$G,Month!BE$7,Raw!$I:$I,Month!$A28),IF($C28="Provider",SUMIFS(Raw!$H:$H,Raw!$A:$A,$B$5,Raw!$G:$G,Month!BE$7,Raw!$C:$C,Month!$A28),SUMIFS(Raw!$H:$H,Raw!$A:$A,$B$5,Raw!$G:$G,Month!BE$7,Raw!$E:$E,Month!$A28))))</f>
        <v>386</v>
      </c>
      <c r="BF28" s="105">
        <f>IF($B28="","",IF($C28="Region",SUMIFS(Raw!$H:$H,Raw!$A:$A,$B$5,Raw!$G:$G,Month!BF$7,Raw!$I:$I,Month!$A28),IF($C28="Provider",SUMIFS(Raw!$H:$H,Raw!$A:$A,$B$5,Raw!$G:$G,Month!BF$7,Raw!$C:$C,Month!$A28),SUMIFS(Raw!$H:$H,Raw!$A:$A,$B$5,Raw!$G:$G,Month!BF$7,Raw!$E:$E,Month!$A28))))</f>
        <v>17610</v>
      </c>
      <c r="BG28" s="105">
        <f>IF($B28="","",IF($C28="Region",SUMIFS(Raw!$H:$H,Raw!$A:$A,$B$5,Raw!$G:$G,Month!BG$7,Raw!$I:$I,Month!$A28),IF($C28="Provider",SUMIFS(Raw!$H:$H,Raw!$A:$A,$B$5,Raw!$G:$G,Month!BG$7,Raw!$C:$C,Month!$A28),SUMIFS(Raw!$H:$H,Raw!$A:$A,$B$5,Raw!$G:$G,Month!BG$7,Raw!$E:$E,Month!$A28))))</f>
        <v>13</v>
      </c>
      <c r="BH28" s="105">
        <f>IF($B28="","",IF($C28="Region",SUMIFS(Raw!$H:$H,Raw!$A:$A,$B$5,Raw!$G:$G,Month!BH$7,Raw!$I:$I,Month!$A28),IF($C28="Provider",SUMIFS(Raw!$H:$H,Raw!$A:$A,$B$5,Raw!$G:$G,Month!BH$7,Raw!$C:$C,Month!$A28),SUMIFS(Raw!$H:$H,Raw!$A:$A,$B$5,Raw!$G:$G,Month!BH$7,Raw!$E:$E,Month!$A28))))</f>
        <v>14057</v>
      </c>
      <c r="BI28" s="105">
        <f>IF($B28="","",IF($C28="Region",SUMIFS(Raw!$H:$H,Raw!$A:$A,$B$5,Raw!$G:$G,Month!BI$7,Raw!$I:$I,Month!$A28),IF($C28="Provider",SUMIFS(Raw!$H:$H,Raw!$A:$A,$B$5,Raw!$G:$G,Month!BI$7,Raw!$C:$C,Month!$A28),SUMIFS(Raw!$H:$H,Raw!$A:$A,$B$5,Raw!$G:$G,Month!BI$7,Raw!$E:$E,Month!$A28))))</f>
        <v>2693</v>
      </c>
      <c r="BJ28" s="105">
        <f>IF($B28="","",IF($C28="Region",SUMIFS(Raw!$H:$H,Raw!$A:$A,$B$5,Raw!$G:$G,Month!BJ$7,Raw!$I:$I,Month!$A28),IF($C28="Provider",SUMIFS(Raw!$H:$H,Raw!$A:$A,$B$5,Raw!$G:$G,Month!BJ$7,Raw!$C:$C,Month!$A28),SUMIFS(Raw!$H:$H,Raw!$A:$A,$B$5,Raw!$G:$G,Month!BJ$7,Raw!$E:$E,Month!$A28))))</f>
        <v>3538</v>
      </c>
      <c r="BK28" s="105">
        <f>IF($B28="","",IF($C28="Region",SUMIFS(Raw!$H:$H,Raw!$A:$A,$B$5,Raw!$G:$G,Month!BK$7,Raw!$I:$I,Month!$A28),IF($C28="Provider",SUMIFS(Raw!$H:$H,Raw!$A:$A,$B$5,Raw!$G:$G,Month!BK$7,Raw!$C:$C,Month!$A28),SUMIFS(Raw!$H:$H,Raw!$A:$A,$B$5,Raw!$G:$G,Month!BK$7,Raw!$E:$E,Month!$A28))))</f>
        <v>1178</v>
      </c>
      <c r="BL28" s="105">
        <f>IF($B28="","",IF($C28="Region",SUMIFS(Raw!$H:$H,Raw!$A:$A,$B$5,Raw!$G:$G,Month!BL$7,Raw!$I:$I,Month!$A28),IF($C28="Provider",SUMIFS(Raw!$H:$H,Raw!$A:$A,$B$5,Raw!$G:$G,Month!BL$7,Raw!$C:$C,Month!$A28),SUMIFS(Raw!$H:$H,Raw!$A:$A,$B$5,Raw!$G:$G,Month!BL$7,Raw!$E:$E,Month!$A28))))</f>
        <v>8491</v>
      </c>
      <c r="BM28" s="105">
        <f>IF($B28="","",IF($C28="Region",SUMIFS(Raw!$H:$H,Raw!$A:$A,$B$5,Raw!$G:$G,Month!BM$7,Raw!$I:$I,Month!$A28),IF($C28="Provider",SUMIFS(Raw!$H:$H,Raw!$A:$A,$B$5,Raw!$G:$G,Month!BM$7,Raw!$C:$C,Month!$A28),SUMIFS(Raw!$H:$H,Raw!$A:$A,$B$5,Raw!$G:$G,Month!BM$7,Raw!$E:$E,Month!$A28))))</f>
        <v>1451</v>
      </c>
      <c r="BN28" s="105">
        <f>IF($B28="","",IF($C28="Region",SUMIFS(Raw!$H:$H,Raw!$A:$A,$B$5,Raw!$G:$G,Month!BN$7,Raw!$I:$I,Month!$A28),IF($C28="Provider",SUMIFS(Raw!$H:$H,Raw!$A:$A,$B$5,Raw!$G:$G,Month!BN$7,Raw!$C:$C,Month!$A28),SUMIFS(Raw!$H:$H,Raw!$A:$A,$B$5,Raw!$G:$G,Month!BN$7,Raw!$E:$E,Month!$A28))))</f>
        <v>23</v>
      </c>
      <c r="BO28" s="105">
        <f>IF($B28="","",IF($C28="Region",SUMIFS(Raw!$H:$H,Raw!$A:$A,$B$5,Raw!$G:$G,Month!BO$7,Raw!$I:$I,Month!$A28),IF($C28="Provider",SUMIFS(Raw!$H:$H,Raw!$A:$A,$B$5,Raw!$G:$G,Month!BO$7,Raw!$C:$C,Month!$A28),SUMIFS(Raw!$H:$H,Raw!$A:$A,$B$5,Raw!$G:$G,Month!BO$7,Raw!$E:$E,Month!$A28))))</f>
        <v>5</v>
      </c>
      <c r="BP28" s="105">
        <f>IF($B28="","",IF($C28="Region",SUMIFS(Raw!$H:$H,Raw!$A:$A,$B$5,Raw!$G:$G,Month!BP$7,Raw!$I:$I,Month!$A28),IF($C28="Provider",SUMIFS(Raw!$H:$H,Raw!$A:$A,$B$5,Raw!$G:$G,Month!BP$7,Raw!$C:$C,Month!$A28),SUMIFS(Raw!$H:$H,Raw!$A:$A,$B$5,Raw!$G:$G,Month!BP$7,Raw!$E:$E,Month!$A28))))</f>
        <v>1775</v>
      </c>
      <c r="BQ28" s="105">
        <f>IF($B28="","",IF($C28="Region",SUMIFS(Raw!$H:$H,Raw!$A:$A,$B$5,Raw!$G:$G,Month!BQ$7,Raw!$I:$I,Month!$A28),IF($C28="Provider",SUMIFS(Raw!$H:$H,Raw!$A:$A,$B$5,Raw!$G:$G,Month!BQ$7,Raw!$C:$C,Month!$A28),SUMIFS(Raw!$H:$H,Raw!$A:$A,$B$5,Raw!$G:$G,Month!BQ$7,Raw!$E:$E,Month!$A28))))</f>
        <v>51</v>
      </c>
      <c r="BR28" s="105">
        <f>IF($B28="","",IF($C28="Region",SUMIFS(Raw!$H:$H,Raw!$A:$A,$B$5,Raw!$G:$G,Month!BR$7,Raw!$I:$I,Month!$A28),IF($C28="Provider",SUMIFS(Raw!$H:$H,Raw!$A:$A,$B$5,Raw!$G:$G,Month!BR$7,Raw!$C:$C,Month!$A28),SUMIFS(Raw!$H:$H,Raw!$A:$A,$B$5,Raw!$G:$G,Month!BR$7,Raw!$E:$E,Month!$A28))))</f>
        <v>2</v>
      </c>
      <c r="BS28" s="105">
        <f>IF($B28="","",IF($C28="Region",SUMIFS(Raw!$H:$H,Raw!$A:$A,$B$5,Raw!$G:$G,Month!BS$7,Raw!$I:$I,Month!$A28),IF($C28="Provider",SUMIFS(Raw!$H:$H,Raw!$A:$A,$B$5,Raw!$G:$G,Month!BS$7,Raw!$C:$C,Month!$A28),SUMIFS(Raw!$H:$H,Raw!$A:$A,$B$5,Raw!$G:$G,Month!BS$7,Raw!$E:$E,Month!$A28))))</f>
        <v>0</v>
      </c>
      <c r="BT28" s="105">
        <f>IF($B28="","",IF($C28="Region",SUMIFS(Raw!$H:$H,Raw!$A:$A,$B$5,Raw!$G:$G,Month!BT$7,Raw!$I:$I,Month!$A28),IF($C28="Provider",SUMIFS(Raw!$H:$H,Raw!$A:$A,$B$5,Raw!$G:$G,Month!BT$7,Raw!$C:$C,Month!$A28),SUMIFS(Raw!$H:$H,Raw!$A:$A,$B$5,Raw!$G:$G,Month!BT$7,Raw!$E:$E,Month!$A28))))</f>
        <v>0</v>
      </c>
      <c r="BU28" s="105">
        <f>IF($B28="","",IF($C28="Region",SUMIFS(Raw!$H:$H,Raw!$A:$A,$B$5,Raw!$G:$G,Month!BU$7,Raw!$I:$I,Month!$A28),IF($C28="Provider",SUMIFS(Raw!$H:$H,Raw!$A:$A,$B$5,Raw!$G:$G,Month!BU$7,Raw!$C:$C,Month!$A28),SUMIFS(Raw!$H:$H,Raw!$A:$A,$B$5,Raw!$G:$G,Month!BU$7,Raw!$E:$E,Month!$A28))))</f>
        <v>0</v>
      </c>
      <c r="BV28" s="105">
        <f>IF($B28="","",IF($C28="Region",SUMIFS(Raw!$H:$H,Raw!$A:$A,$B$5,Raw!$G:$G,Month!BV$7,Raw!$I:$I,Month!$A28),IF($C28="Provider",SUMIFS(Raw!$H:$H,Raw!$A:$A,$B$5,Raw!$G:$G,Month!BV$7,Raw!$C:$C,Month!$A28),SUMIFS(Raw!$H:$H,Raw!$A:$A,$B$5,Raw!$G:$G,Month!BV$7,Raw!$E:$E,Month!$A28))))</f>
        <v>8</v>
      </c>
      <c r="BW28" s="105">
        <f>IF($B28="","",IF($C28="Region",SUMIFS(Raw!$H:$H,Raw!$A:$A,$B$5,Raw!$G:$G,Month!BW$7,Raw!$I:$I,Month!$A28),IF($C28="Provider",SUMIFS(Raw!$H:$H,Raw!$A:$A,$B$5,Raw!$G:$G,Month!BW$7,Raw!$C:$C,Month!$A28),SUMIFS(Raw!$H:$H,Raw!$A:$A,$B$5,Raw!$G:$G,Month!BW$7,Raw!$E:$E,Month!$A28))))</f>
        <v>857</v>
      </c>
      <c r="BX28" s="105">
        <f>IF($B28="","",IF($C28="Region",SUMIFS(Raw!$H:$H,Raw!$A:$A,$B$5,Raw!$G:$G,Month!BX$7,Raw!$I:$I,Month!$A28),IF($C28="Provider",SUMIFS(Raw!$H:$H,Raw!$A:$A,$B$5,Raw!$G:$G,Month!BX$7,Raw!$C:$C,Month!$A28),SUMIFS(Raw!$H:$H,Raw!$A:$A,$B$5,Raw!$G:$G,Month!BX$7,Raw!$E:$E,Month!$A28))))</f>
        <v>567</v>
      </c>
      <c r="BY28" s="105">
        <f>IF($B28="","",IF($C28="Region",SUMIFS(Raw!$H:$H,Raw!$A:$A,$B$5,Raw!$G:$G,Month!BY$7,Raw!$I:$I,Month!$A28),IF($C28="Provider",SUMIFS(Raw!$H:$H,Raw!$A:$A,$B$5,Raw!$G:$G,Month!BY$7,Raw!$C:$C,Month!$A28),SUMIFS(Raw!$H:$H,Raw!$A:$A,$B$5,Raw!$G:$G,Month!BY$7,Raw!$E:$E,Month!$A28))))</f>
        <v>386</v>
      </c>
      <c r="BZ28" s="105">
        <f>IF($B28="","",IF($C28="Region",SUMIFS(Raw!$H:$H,Raw!$A:$A,$B$5,Raw!$G:$G,Month!BZ$7,Raw!$I:$I,Month!$A28),IF($C28="Provider",SUMIFS(Raw!$H:$H,Raw!$A:$A,$B$5,Raw!$G:$G,Month!BZ$7,Raw!$C:$C,Month!$A28),SUMIFS(Raw!$H:$H,Raw!$A:$A,$B$5,Raw!$G:$G,Month!BZ$7,Raw!$E:$E,Month!$A28))))</f>
        <v>1973</v>
      </c>
      <c r="CA28" s="105">
        <f>IF($B28="","",IF($C28="Region",SUMIFS(Raw!$H:$H,Raw!$A:$A,$B$5,Raw!$G:$G,Month!CA$7,Raw!$I:$I,Month!$A28),IF($C28="Provider",SUMIFS(Raw!$H:$H,Raw!$A:$A,$B$5,Raw!$G:$G,Month!CA$7,Raw!$C:$C,Month!$A28),SUMIFS(Raw!$H:$H,Raw!$A:$A,$B$5,Raw!$G:$G,Month!CA$7,Raw!$E:$E,Month!$A28))))</f>
        <v>1786</v>
      </c>
      <c r="CB28" s="105">
        <f>IF($B28="","",IF($C28="Region",SUMIFS(Raw!$H:$H,Raw!$A:$A,$B$5,Raw!$G:$G,Month!CB$7,Raw!$I:$I,Month!$A28),IF($C28="Provider",SUMIFS(Raw!$H:$H,Raw!$A:$A,$B$5,Raw!$G:$G,Month!CB$7,Raw!$C:$C,Month!$A28),SUMIFS(Raw!$H:$H,Raw!$A:$A,$B$5,Raw!$G:$G,Month!CB$7,Raw!$E:$E,Month!$A28))))</f>
        <v>405</v>
      </c>
      <c r="CC28" s="105">
        <f>IF($B28="","",IF($C28="Region",SUMIFS(Raw!$H:$H,Raw!$A:$A,$B$5,Raw!$G:$G,Month!CC$7,Raw!$I:$I,Month!$A28),IF($C28="Provider",SUMIFS(Raw!$H:$H,Raw!$A:$A,$B$5,Raw!$G:$G,Month!CC$7,Raw!$C:$C,Month!$A28),SUMIFS(Raw!$H:$H,Raw!$A:$A,$B$5,Raw!$G:$G,Month!CC$7,Raw!$E:$E,Month!$A28))))</f>
        <v>405</v>
      </c>
      <c r="CD28" s="105">
        <f>IF($B28="","",IF($C28="Region",SUMIFS(Raw!$H:$H,Raw!$A:$A,$B$5,Raw!$G:$G,Month!CD$7,Raw!$I:$I,Month!$A28),IF($C28="Provider",SUMIFS(Raw!$H:$H,Raw!$A:$A,$B$5,Raw!$G:$G,Month!CD$7,Raw!$C:$C,Month!$A28),SUMIFS(Raw!$H:$H,Raw!$A:$A,$B$5,Raw!$G:$G,Month!CD$7,Raw!$E:$E,Month!$A28))))</f>
        <v>71</v>
      </c>
      <c r="CE28" s="105">
        <f>IF($B28="","",IF($C28="Region",SUMIFS(Raw!$H:$H,Raw!$A:$A,$B$5,Raw!$G:$G,Month!CE$7,Raw!$I:$I,Month!$A28),IF($C28="Provider",SUMIFS(Raw!$H:$H,Raw!$A:$A,$B$5,Raw!$G:$G,Month!CE$7,Raw!$C:$C,Month!$A28),SUMIFS(Raw!$H:$H,Raw!$A:$A,$B$5,Raw!$G:$G,Month!CE$7,Raw!$E:$E,Month!$A28))))</f>
        <v>62</v>
      </c>
      <c r="CF28" s="105">
        <f>IF($B28="","",IF($C28="Region",SUMIFS(Raw!$H:$H,Raw!$A:$A,$B$5,Raw!$G:$G,Month!CF$7,Raw!$I:$I,Month!$A28),IF($C28="Provider",SUMIFS(Raw!$H:$H,Raw!$A:$A,$B$5,Raw!$G:$G,Month!CF$7,Raw!$C:$C,Month!$A28),SUMIFS(Raw!$H:$H,Raw!$A:$A,$B$5,Raw!$G:$G,Month!CF$7,Raw!$E:$E,Month!$A28))))</f>
        <v>3</v>
      </c>
      <c r="CG28" s="105">
        <f>IF($B28="","",IF($C28="Region",SUMIFS(Raw!$H:$H,Raw!$A:$A,$B$5,Raw!$G:$G,Month!CG$7,Raw!$I:$I,Month!$A28),IF($C28="Provider",SUMIFS(Raw!$H:$H,Raw!$A:$A,$B$5,Raw!$G:$G,Month!CG$7,Raw!$C:$C,Month!$A28),SUMIFS(Raw!$H:$H,Raw!$A:$A,$B$5,Raw!$G:$G,Month!CG$7,Raw!$E:$E,Month!$A28))))</f>
        <v>1</v>
      </c>
      <c r="CH28" s="105">
        <f>IF($B28="","",IF($C28="Region",SUMIFS(Raw!$H:$H,Raw!$A:$A,$B$5,Raw!$G:$G,Month!CH$7,Raw!$I:$I,Month!$A28),IF($C28="Provider",SUMIFS(Raw!$H:$H,Raw!$A:$A,$B$5,Raw!$G:$G,Month!CH$7,Raw!$C:$C,Month!$A28),SUMIFS(Raw!$H:$H,Raw!$A:$A,$B$5,Raw!$G:$G,Month!CH$7,Raw!$E:$E,Month!$A28))))</f>
        <v>0</v>
      </c>
      <c r="CI28" s="105">
        <f>IF($B28="","",IF($C28="Region",SUMIFS(Raw!$H:$H,Raw!$A:$A,$B$5,Raw!$G:$G,Month!CI$7,Raw!$I:$I,Month!$A28),IF($C28="Provider",SUMIFS(Raw!$H:$H,Raw!$A:$A,$B$5,Raw!$G:$G,Month!CI$7,Raw!$C:$C,Month!$A28),SUMIFS(Raw!$H:$H,Raw!$A:$A,$B$5,Raw!$G:$G,Month!CI$7,Raw!$E:$E,Month!$A28))))</f>
        <v>0</v>
      </c>
      <c r="CJ28" s="105">
        <f>IF($B28="","",IF($C28="Region",SUMIFS(Raw!$H:$H,Raw!$A:$A,$B$5,Raw!$G:$G,Month!CJ$7,Raw!$I:$I,Month!$A28),IF($C28="Provider",SUMIFS(Raw!$H:$H,Raw!$A:$A,$B$5,Raw!$G:$G,Month!CJ$7,Raw!$C:$C,Month!$A28),SUMIFS(Raw!$H:$H,Raw!$A:$A,$B$5,Raw!$G:$G,Month!CJ$7,Raw!$E:$E,Month!$A28))))</f>
        <v>65</v>
      </c>
      <c r="CK28" s="105">
        <f>IF($B28="","",IF($C28="Region",SUMIFS(Raw!$H:$H,Raw!$A:$A,$B$5,Raw!$G:$G,Month!CK$7,Raw!$I:$I,Month!$A28),IF($C28="Provider",SUMIFS(Raw!$H:$H,Raw!$A:$A,$B$5,Raw!$G:$G,Month!CK$7,Raw!$C:$C,Month!$A28),SUMIFS(Raw!$H:$H,Raw!$A:$A,$B$5,Raw!$G:$G,Month!CK$7,Raw!$E:$E,Month!$A28))))</f>
        <v>13</v>
      </c>
      <c r="CL28" s="105">
        <f>IF($B28="","",IF($C28="Region",SUMIFS(Raw!$H:$H,Raw!$A:$A,$B$5,Raw!$G:$G,Month!CL$7,Raw!$I:$I,Month!$A28),IF($C28="Provider",SUMIFS(Raw!$H:$H,Raw!$A:$A,$B$5,Raw!$G:$G,Month!CL$7,Raw!$C:$C,Month!$A28),SUMIFS(Raw!$H:$H,Raw!$A:$A,$B$5,Raw!$G:$G,Month!CL$7,Raw!$E:$E,Month!$A28))))</f>
        <v>90</v>
      </c>
      <c r="CM28" s="105">
        <f>IF($B28="","",IF($C28="Region",SUMIFS(Raw!$H:$H,Raw!$A:$A,$B$5,Raw!$G:$G,Month!CM$7,Raw!$I:$I,Month!$A28),IF($C28="Provider",SUMIFS(Raw!$H:$H,Raw!$A:$A,$B$5,Raw!$G:$G,Month!CM$7,Raw!$C:$C,Month!$A28),SUMIFS(Raw!$H:$H,Raw!$A:$A,$B$5,Raw!$G:$G,Month!CM$7,Raw!$E:$E,Month!$A28))))</f>
        <v>1</v>
      </c>
    </row>
    <row r="29" spans="1:91" x14ac:dyDescent="0.25">
      <c r="A29" s="18" t="str">
        <f>IF(Refs!A22="","",Refs!A22)</f>
        <v>111AH7</v>
      </c>
      <c r="B29" s="3" t="str">
        <f>IF(Refs!B22="","",Refs!B22)</f>
        <v>North East Essex &amp; Suffolk</v>
      </c>
      <c r="C29" s="9" t="str">
        <f>IF(Refs!D22="","",Refs!D22)</f>
        <v>Area</v>
      </c>
      <c r="D29" s="105">
        <f>IF($B29="","",IF($C29="Region",SUMIFS(Raw!$H:$H,Raw!$A:$A,$B$5,Raw!$G:$G,Month!D$7,Raw!$I:$I,Month!$A29),IF($C29="Provider",SUMIFS(Raw!$H:$H,Raw!$A:$A,$B$5,Raw!$G:$G,Month!D$7,Raw!$C:$C,Month!$A29),SUMIFS(Raw!$H:$H,Raw!$A:$A,$B$5,Raw!$G:$G,Month!D$7,Raw!$E:$E,Month!$A29))))</f>
        <v>30819</v>
      </c>
      <c r="E29" s="105">
        <f>IF($B29="","",IF($C29="Region",SUMIFS(Raw!$H:$H,Raw!$A:$A,$B$5,Raw!$G:$G,Month!E$7,Raw!$I:$I,Month!$A29),IF($C29="Provider",SUMIFS(Raw!$H:$H,Raw!$A:$A,$B$5,Raw!$G:$G,Month!E$7,Raw!$C:$C,Month!$A29),SUMIFS(Raw!$H:$H,Raw!$A:$A,$B$5,Raw!$G:$G,Month!E$7,Raw!$E:$E,Month!$A29))))</f>
        <v>30474</v>
      </c>
      <c r="F29" s="105">
        <f>IF($B29="","",IF($C29="Region",SUMIFS(Raw!$H:$H,Raw!$A:$A,$B$5,Raw!$G:$G,Month!F$7,Raw!$I:$I,Month!$A29),IF($C29="Provider",SUMIFS(Raw!$H:$H,Raw!$A:$A,$B$5,Raw!$G:$G,Month!F$7,Raw!$C:$C,Month!$A29),SUMIFS(Raw!$H:$H,Raw!$A:$A,$B$5,Raw!$G:$G,Month!F$7,Raw!$E:$E,Month!$A29))))</f>
        <v>29307</v>
      </c>
      <c r="G29" s="105">
        <f>IF($B29="","",IF($C29="Region",SUMIFS(Raw!$H:$H,Raw!$A:$A,$B$5,Raw!$G:$G,Month!G$7,Raw!$I:$I,Month!$A29),IF($C29="Provider",SUMIFS(Raw!$H:$H,Raw!$A:$A,$B$5,Raw!$G:$G,Month!G$7,Raw!$C:$C,Month!$A29),SUMIFS(Raw!$H:$H,Raw!$A:$A,$B$5,Raw!$G:$G,Month!G$7,Raw!$E:$E,Month!$A29))))</f>
        <v>27001</v>
      </c>
      <c r="H29" s="105">
        <f>IF($B29="","",IF($C29="Region",SUMIFS(Raw!$H:$H,Raw!$A:$A,$B$5,Raw!$G:$G,Month!H$7,Raw!$I:$I,Month!$A29),IF($C29="Provider",SUMIFS(Raw!$H:$H,Raw!$A:$A,$B$5,Raw!$G:$G,Month!H$7,Raw!$C:$C,Month!$A29),SUMIFS(Raw!$H:$H,Raw!$A:$A,$B$5,Raw!$G:$G,Month!H$7,Raw!$E:$E,Month!$A29))))</f>
        <v>258</v>
      </c>
      <c r="I29" s="105">
        <f>IF($B29="","",IF($C29="Region",SUMIFS(Raw!$H:$H,Raw!$A:$A,$B$5,Raw!$G:$G,Month!I$7,Raw!$I:$I,Month!$A29),IF($C29="Provider",SUMIFS(Raw!$H:$H,Raw!$A:$A,$B$5,Raw!$G:$G,Month!I$7,Raw!$C:$C,Month!$A29),SUMIFS(Raw!$H:$H,Raw!$A:$A,$B$5,Raw!$G:$G,Month!I$7,Raw!$E:$E,Month!$A29))))</f>
        <v>505547</v>
      </c>
      <c r="J29" s="105">
        <f>IF($B29="","",IF($C29="Region",SUMIFS(Raw!$H:$H,Raw!$A:$A,$B$5,Raw!$G:$G,Month!J$7,Raw!$I:$I,Month!$A29),IF($C29="Provider",SUMIFS(Raw!$H:$H,Raw!$A:$A,$B$5,Raw!$G:$G,Month!J$7,Raw!$C:$C,Month!$A29),SUMIFS(Raw!$H:$H,Raw!$A:$A,$B$5,Raw!$G:$G,Month!J$7,Raw!$E:$E,Month!$A29))))</f>
        <v>117</v>
      </c>
      <c r="K29" s="105">
        <f>IF($B29="","",IF($C29="Region",SUMIFS(Raw!$H:$H,Raw!$A:$A,$B$5,Raw!$G:$G,Month!K$7,Raw!$I:$I,Month!$A29),IF($C29="Provider",SUMIFS(Raw!$H:$H,Raw!$A:$A,$B$5,Raw!$G:$G,Month!K$7,Raw!$C:$C,Month!$A29),SUMIFS(Raw!$H:$H,Raw!$A:$A,$B$5,Raw!$G:$G,Month!K$7,Raw!$E:$E,Month!$A29))))</f>
        <v>382</v>
      </c>
      <c r="L29" s="105">
        <f>IF($B29="","",IF($C29="Region",SUMIFS(Raw!$H:$H,Raw!$A:$A,$B$5,Raw!$G:$G,Month!L$7,Raw!$I:$I,Month!$A29),IF($C29="Provider",SUMIFS(Raw!$H:$H,Raw!$A:$A,$B$5,Raw!$G:$G,Month!L$7,Raw!$C:$C,Month!$A29),SUMIFS(Raw!$H:$H,Raw!$A:$A,$B$5,Raw!$G:$G,Month!L$7,Raw!$E:$E,Month!$A29))))</f>
        <v>23405</v>
      </c>
      <c r="M29" s="105">
        <f>IF($B29="","",IF($C29="Region",SUMIFS(Raw!$H:$H,Raw!$A:$A,$B$5,Raw!$G:$G,Month!M$7,Raw!$I:$I,Month!$A29),IF($C29="Provider",SUMIFS(Raw!$H:$H,Raw!$A:$A,$B$5,Raw!$G:$G,Month!M$7,Raw!$C:$C,Month!$A29),SUMIFS(Raw!$H:$H,Raw!$A:$A,$B$5,Raw!$G:$G,Month!M$7,Raw!$E:$E,Month!$A29))))</f>
        <v>9395</v>
      </c>
      <c r="N29" s="105">
        <f>IF($B29="","",IF($C29="Region",SUMIFS(Raw!$H:$H,Raw!$A:$A,$B$5,Raw!$G:$G,Month!N$7,Raw!$I:$I,Month!$A29),IF($C29="Provider",SUMIFS(Raw!$H:$H,Raw!$A:$A,$B$5,Raw!$G:$G,Month!N$7,Raw!$C:$C,Month!$A29),SUMIFS(Raw!$H:$H,Raw!$A:$A,$B$5,Raw!$G:$G,Month!N$7,Raw!$E:$E,Month!$A29))))</f>
        <v>27500470</v>
      </c>
      <c r="O29" s="105">
        <f>IF($B29="","",IF($C29="Region",SUMIFS(Raw!$H:$H,Raw!$A:$A,$B$5,Raw!$G:$G,Month!O$7,Raw!$I:$I,Month!$A29),IF($C29="Provider",SUMIFS(Raw!$H:$H,Raw!$A:$A,$B$5,Raw!$G:$G,Month!O$7,Raw!$C:$C,Month!$A29),SUMIFS(Raw!$H:$H,Raw!$A:$A,$B$5,Raw!$G:$G,Month!O$7,Raw!$E:$E,Month!$A29))))</f>
        <v>26153</v>
      </c>
      <c r="P29" s="105">
        <f>IF($B29="","",IF($C29="Region",SUMIFS(Raw!$H:$H,Raw!$A:$A,$B$5,Raw!$G:$G,Month!P$7,Raw!$I:$I,Month!$A29),IF($C29="Provider",SUMIFS(Raw!$H:$H,Raw!$A:$A,$B$5,Raw!$G:$G,Month!P$7,Raw!$C:$C,Month!$A29),SUMIFS(Raw!$H:$H,Raw!$A:$A,$B$5,Raw!$G:$G,Month!P$7,Raw!$E:$E,Month!$A29))))</f>
        <v>712</v>
      </c>
      <c r="Q29" s="105">
        <f>IF($B29="","",IF($C29="Region",SUMIFS(Raw!$H:$H,Raw!$A:$A,$B$5,Raw!$G:$G,Month!Q$7,Raw!$I:$I,Month!$A29),IF($C29="Provider",SUMIFS(Raw!$H:$H,Raw!$A:$A,$B$5,Raw!$G:$G,Month!Q$7,Raw!$C:$C,Month!$A29),SUMIFS(Raw!$H:$H,Raw!$A:$A,$B$5,Raw!$G:$G,Month!Q$7,Raw!$E:$E,Month!$A29))))</f>
        <v>11096</v>
      </c>
      <c r="R29" s="105">
        <f>IF($B29="","",IF($C29="Region",SUMIFS(Raw!$H:$H,Raw!$A:$A,$B$5,Raw!$G:$G,Month!R$7,Raw!$I:$I,Month!$A29),IF($C29="Provider",SUMIFS(Raw!$H:$H,Raw!$A:$A,$B$5,Raw!$G:$G,Month!R$7,Raw!$C:$C,Month!$A29),SUMIFS(Raw!$H:$H,Raw!$A:$A,$B$5,Raw!$G:$G,Month!R$7,Raw!$E:$E,Month!$A29))))</f>
        <v>8389</v>
      </c>
      <c r="S29" s="105">
        <f>IF($B29="","",IF($C29="Region",SUMIFS(Raw!$H:$H,Raw!$A:$A,$B$5,Raw!$G:$G,Month!S$7,Raw!$I:$I,Month!$A29),IF($C29="Provider",SUMIFS(Raw!$H:$H,Raw!$A:$A,$B$5,Raw!$G:$G,Month!S$7,Raw!$C:$C,Month!$A29),SUMIFS(Raw!$H:$H,Raw!$A:$A,$B$5,Raw!$G:$G,Month!S$7,Raw!$E:$E,Month!$A29))))</f>
        <v>5956</v>
      </c>
      <c r="T29" s="105">
        <f>IF($B29="","",IF($C29="Region",SUMIFS(Raw!$H:$H,Raw!$A:$A,$B$5,Raw!$G:$G,Month!T$7,Raw!$I:$I,Month!$A29),IF($C29="Provider",SUMIFS(Raw!$H:$H,Raw!$A:$A,$B$5,Raw!$G:$G,Month!T$7,Raw!$C:$C,Month!$A29),SUMIFS(Raw!$H:$H,Raw!$A:$A,$B$5,Raw!$G:$G,Month!T$7,Raw!$E:$E,Month!$A29))))</f>
        <v>0</v>
      </c>
      <c r="U29" s="105">
        <f>IF($B29="","",IF($C29="Region",SUMIFS(Raw!$H:$H,Raw!$A:$A,$B$5,Raw!$G:$G,Month!U$7,Raw!$I:$I,Month!$A29),IF($C29="Provider",SUMIFS(Raw!$H:$H,Raw!$A:$A,$B$5,Raw!$G:$G,Month!U$7,Raw!$C:$C,Month!$A29),SUMIFS(Raw!$H:$H,Raw!$A:$A,$B$5,Raw!$G:$G,Month!U$7,Raw!$E:$E,Month!$A29))))</f>
        <v>14345</v>
      </c>
      <c r="V29" s="105">
        <f>IF($B29="","",IF($C29="Region",SUMIFS(Raw!$H:$H,Raw!$A:$A,$B$5,Raw!$G:$G,Month!V$7,Raw!$I:$I,Month!$A29),IF($C29="Provider",SUMIFS(Raw!$H:$H,Raw!$A:$A,$B$5,Raw!$G:$G,Month!V$7,Raw!$C:$C,Month!$A29),SUMIFS(Raw!$H:$H,Raw!$A:$A,$B$5,Raw!$G:$G,Month!V$7,Raw!$E:$E,Month!$A29))))</f>
        <v>194</v>
      </c>
      <c r="W29" s="105">
        <f>IF($B29="","",IF($C29="Region",SUMIFS(Raw!$H:$H,Raw!$A:$A,$B$5,Raw!$G:$G,Month!W$7,Raw!$I:$I,Month!$A29),IF($C29="Provider",SUMIFS(Raw!$H:$H,Raw!$A:$A,$B$5,Raw!$G:$G,Month!W$7,Raw!$C:$C,Month!$A29),SUMIFS(Raw!$H:$H,Raw!$A:$A,$B$5,Raw!$G:$G,Month!W$7,Raw!$E:$E,Month!$A29))))</f>
        <v>8063</v>
      </c>
      <c r="X29" s="105">
        <f>IF($B29="","",IF($C29="Region",SUMIFS(Raw!$H:$H,Raw!$A:$A,$B$5,Raw!$G:$G,Month!X$7,Raw!$I:$I,Month!$A29),IF($C29="Provider",SUMIFS(Raw!$H:$H,Raw!$A:$A,$B$5,Raw!$G:$G,Month!X$7,Raw!$C:$C,Month!$A29),SUMIFS(Raw!$H:$H,Raw!$A:$A,$B$5,Raw!$G:$G,Month!X$7,Raw!$E:$E,Month!$A29))))</f>
        <v>4827</v>
      </c>
      <c r="Y29" s="105">
        <f>IF($B29="","",IF($C29="Region",SUMIFS(Raw!$H:$H,Raw!$A:$A,$B$5,Raw!$G:$G,Month!Y$7,Raw!$I:$I,Month!$A29),IF($C29="Provider",SUMIFS(Raw!$H:$H,Raw!$A:$A,$B$5,Raw!$G:$G,Month!Y$7,Raw!$C:$C,Month!$A29),SUMIFS(Raw!$H:$H,Raw!$A:$A,$B$5,Raw!$G:$G,Month!Y$7,Raw!$E:$E,Month!$A29))))</f>
        <v>2212</v>
      </c>
      <c r="Z29" s="105">
        <f>IF($B29="","",IF($C29="Region",SUMIFS(Raw!$H:$H,Raw!$A:$A,$B$5,Raw!$G:$G,Month!Z$7,Raw!$I:$I,Month!$A29),IF($C29="Provider",SUMIFS(Raw!$H:$H,Raw!$A:$A,$B$5,Raw!$G:$G,Month!Z$7,Raw!$C:$C,Month!$A29),SUMIFS(Raw!$H:$H,Raw!$A:$A,$B$5,Raw!$G:$G,Month!Z$7,Raw!$E:$E,Month!$A29))))</f>
        <v>10131</v>
      </c>
      <c r="AA29" s="105">
        <f>IF($B29="","",IF($C29="Region",SUMIFS(Raw!$H:$H,Raw!$A:$A,$B$5,Raw!$G:$G,Month!AA$7,Raw!$I:$I,Month!$A29),IF($C29="Provider",SUMIFS(Raw!$H:$H,Raw!$A:$A,$B$5,Raw!$G:$G,Month!AA$7,Raw!$C:$C,Month!$A29),SUMIFS(Raw!$H:$H,Raw!$A:$A,$B$5,Raw!$G:$G,Month!AA$7,Raw!$E:$E,Month!$A29))))</f>
        <v>1106</v>
      </c>
      <c r="AB29" s="105">
        <f>IF($B29="","",IF($C29="Region",SUMIFS(Raw!$H:$H,Raw!$A:$A,$B$5,Raw!$G:$G,Month!AB$7,Raw!$I:$I,Month!$A29),IF($C29="Provider",SUMIFS(Raw!$H:$H,Raw!$A:$A,$B$5,Raw!$G:$G,Month!AB$7,Raw!$C:$C,Month!$A29),SUMIFS(Raw!$H:$H,Raw!$A:$A,$B$5,Raw!$G:$G,Month!AB$7,Raw!$E:$E,Month!$A29))))</f>
        <v>485</v>
      </c>
      <c r="AC29" s="105">
        <f>IF($B29="","",IF($C29="Region",SUMIFS(Raw!$H:$H,Raw!$A:$A,$B$5,Raw!$G:$G,Month!AC$7,Raw!$I:$I,Month!$A29),IF($C29="Provider",SUMIFS(Raw!$H:$H,Raw!$A:$A,$B$5,Raw!$G:$G,Month!AC$7,Raw!$C:$C,Month!$A29),SUMIFS(Raw!$H:$H,Raw!$A:$A,$B$5,Raw!$G:$G,Month!AC$7,Raw!$E:$E,Month!$A29))))</f>
        <v>3949</v>
      </c>
      <c r="AD29" s="105">
        <f>IF($B29="","",IF($C29="Region",SUMIFS(Raw!$H:$H,Raw!$A:$A,$B$5,Raw!$G:$G,Month!AD$7,Raw!$I:$I,Month!$A29),IF($C29="Provider",SUMIFS(Raw!$H:$H,Raw!$A:$A,$B$5,Raw!$G:$G,Month!AD$7,Raw!$C:$C,Month!$A29),SUMIFS(Raw!$H:$H,Raw!$A:$A,$B$5,Raw!$G:$G,Month!AD$7,Raw!$E:$E,Month!$A29))))</f>
        <v>20643</v>
      </c>
      <c r="AE29" s="105">
        <f>IF($B29="","",IF($C29="Region",SUMIFS(Raw!$H:$H,Raw!$A:$A,$B$5,Raw!$G:$G,Month!AE$7,Raw!$I:$I,Month!$A29),IF($C29="Provider",SUMIFS(Raw!$H:$H,Raw!$A:$A,$B$5,Raw!$G:$G,Month!AE$7,Raw!$C:$C,Month!$A29),SUMIFS(Raw!$H:$H,Raw!$A:$A,$B$5,Raw!$G:$G,Month!AE$7,Raw!$E:$E,Month!$A29))))</f>
        <v>26128</v>
      </c>
      <c r="AF29" s="105">
        <f>IF($B29="","",IF($C29="Region",SUMIFS(Raw!$H:$H,Raw!$A:$A,$B$5,Raw!$G:$G,Month!AF$7,Raw!$I:$I,Month!$A29),IF($C29="Provider",SUMIFS(Raw!$H:$H,Raw!$A:$A,$B$5,Raw!$G:$G,Month!AF$7,Raw!$C:$C,Month!$A29),SUMIFS(Raw!$H:$H,Raw!$A:$A,$B$5,Raw!$G:$G,Month!AF$7,Raw!$E:$E,Month!$A29))))</f>
        <v>3935</v>
      </c>
      <c r="AG29" s="105">
        <f>IF($B29="","",IF($C29="Region",SUMIFS(Raw!$H:$H,Raw!$A:$A,$B$5,Raw!$G:$G,Month!AG$7,Raw!$I:$I,Month!$A29),IF($C29="Provider",SUMIFS(Raw!$H:$H,Raw!$A:$A,$B$5,Raw!$G:$G,Month!AG$7,Raw!$C:$C,Month!$A29),SUMIFS(Raw!$H:$H,Raw!$A:$A,$B$5,Raw!$G:$G,Month!AG$7,Raw!$E:$E,Month!$A29))))</f>
        <v>3729</v>
      </c>
      <c r="AH29" s="105">
        <f>IF($B29="","",IF($C29="Region",SUMIFS(Raw!$H:$H,Raw!$A:$A,$B$5,Raw!$G:$G,Month!AH$7,Raw!$I:$I,Month!$A29),IF($C29="Provider",SUMIFS(Raw!$H:$H,Raw!$A:$A,$B$5,Raw!$G:$G,Month!AH$7,Raw!$C:$C,Month!$A29),SUMIFS(Raw!$H:$H,Raw!$A:$A,$B$5,Raw!$G:$G,Month!AH$7,Raw!$E:$E,Month!$A29))))</f>
        <v>2063</v>
      </c>
      <c r="AI29" s="105">
        <f>IF($B29="","",IF($C29="Region",SUMIFS(Raw!$H:$H,Raw!$A:$A,$B$5,Raw!$G:$G,Month!AI$7,Raw!$I:$I,Month!$A29),IF($C29="Provider",SUMIFS(Raw!$H:$H,Raw!$A:$A,$B$5,Raw!$G:$G,Month!AI$7,Raw!$C:$C,Month!$A29),SUMIFS(Raw!$H:$H,Raw!$A:$A,$B$5,Raw!$G:$G,Month!AI$7,Raw!$E:$E,Month!$A29))))</f>
        <v>19</v>
      </c>
      <c r="AJ29" s="105">
        <f>IF($B29="","",IF($C29="Region",SUMIFS(Raw!$H:$H,Raw!$A:$A,$B$5,Raw!$G:$G,Month!AJ$7,Raw!$I:$I,Month!$A29),IF($C29="Provider",SUMIFS(Raw!$H:$H,Raw!$A:$A,$B$5,Raw!$G:$G,Month!AJ$7,Raw!$C:$C,Month!$A29),SUMIFS(Raw!$H:$H,Raw!$A:$A,$B$5,Raw!$G:$G,Month!AJ$7,Raw!$E:$E,Month!$A29))))</f>
        <v>2053</v>
      </c>
      <c r="AK29" s="105">
        <f>IF($B29="","",IF($C29="Region",SUMIFS(Raw!$H:$H,Raw!$A:$A,$B$5,Raw!$G:$G,Month!AK$7,Raw!$I:$I,Month!$A29),IF($C29="Provider",SUMIFS(Raw!$H:$H,Raw!$A:$A,$B$5,Raw!$G:$G,Month!AK$7,Raw!$C:$C,Month!$A29),SUMIFS(Raw!$H:$H,Raw!$A:$A,$B$5,Raw!$G:$G,Month!AK$7,Raw!$E:$E,Month!$A29))))</f>
        <v>135</v>
      </c>
      <c r="AL29" s="105">
        <f>IF($B29="","",IF($C29="Region",SUMIFS(Raw!$H:$H,Raw!$A:$A,$B$5,Raw!$G:$G,Month!AL$7,Raw!$I:$I,Month!$A29),IF($C29="Provider",SUMIFS(Raw!$H:$H,Raw!$A:$A,$B$5,Raw!$G:$G,Month!AL$7,Raw!$C:$C,Month!$A29),SUMIFS(Raw!$H:$H,Raw!$A:$A,$B$5,Raw!$G:$G,Month!AL$7,Raw!$E:$E,Month!$A29))))</f>
        <v>1092</v>
      </c>
      <c r="AM29" s="105">
        <f>IF($B29="","",IF($C29="Region",SUMIFS(Raw!$H:$H,Raw!$A:$A,$B$5,Raw!$G:$G,Month!AM$7,Raw!$I:$I,Month!$A29),IF($C29="Provider",SUMIFS(Raw!$H:$H,Raw!$A:$A,$B$5,Raw!$G:$G,Month!AM$7,Raw!$C:$C,Month!$A29),SUMIFS(Raw!$H:$H,Raw!$A:$A,$B$5,Raw!$G:$G,Month!AM$7,Raw!$E:$E,Month!$A29))))</f>
        <v>47</v>
      </c>
      <c r="AN29" s="105">
        <f>IF($B29="","",IF($C29="Region",SUMIFS(Raw!$H:$H,Raw!$A:$A,$B$5,Raw!$G:$G,Month!AN$7,Raw!$I:$I,Month!$A29),IF($C29="Provider",SUMIFS(Raw!$H:$H,Raw!$A:$A,$B$5,Raw!$G:$G,Month!AN$7,Raw!$C:$C,Month!$A29),SUMIFS(Raw!$H:$H,Raw!$A:$A,$B$5,Raw!$G:$G,Month!AN$7,Raw!$E:$E,Month!$A29))))</f>
        <v>1244</v>
      </c>
      <c r="AO29" s="105">
        <f>IF($B29="","",IF($C29="Region",SUMIFS(Raw!$H:$H,Raw!$A:$A,$B$5,Raw!$G:$G,Month!AO$7,Raw!$I:$I,Month!$A29),IF($C29="Provider",SUMIFS(Raw!$H:$H,Raw!$A:$A,$B$5,Raw!$G:$G,Month!AO$7,Raw!$C:$C,Month!$A29),SUMIFS(Raw!$H:$H,Raw!$A:$A,$B$5,Raw!$G:$G,Month!AO$7,Raw!$E:$E,Month!$A29))))</f>
        <v>666</v>
      </c>
      <c r="AP29" s="105">
        <f>IF($B29="","",IF($C29="Region",SUMIFS(Raw!$H:$H,Raw!$A:$A,$B$5,Raw!$G:$G,Month!AP$7,Raw!$I:$I,Month!$A29),IF($C29="Provider",SUMIFS(Raw!$H:$H,Raw!$A:$A,$B$5,Raw!$G:$G,Month!AP$7,Raw!$C:$C,Month!$A29),SUMIFS(Raw!$H:$H,Raw!$A:$A,$B$5,Raw!$G:$G,Month!AP$7,Raw!$E:$E,Month!$A29))))</f>
        <v>2121</v>
      </c>
      <c r="AQ29" s="105">
        <f>IF($B29="","",IF($C29="Region",SUMIFS(Raw!$H:$H,Raw!$A:$A,$B$5,Raw!$G:$G,Month!AQ$7,Raw!$I:$I,Month!$A29),IF($C29="Provider",SUMIFS(Raw!$H:$H,Raw!$A:$A,$B$5,Raw!$G:$G,Month!AQ$7,Raw!$C:$C,Month!$A29),SUMIFS(Raw!$H:$H,Raw!$A:$A,$B$5,Raw!$G:$G,Month!AQ$7,Raw!$E:$E,Month!$A29))))</f>
        <v>3205</v>
      </c>
      <c r="AR29" s="105">
        <f>IF($B29="","",IF($C29="Region",SUMIFS(Raw!$H:$H,Raw!$A:$A,$B$5,Raw!$G:$G,Month!AR$7,Raw!$I:$I,Month!$A29),IF($C29="Provider",SUMIFS(Raw!$H:$H,Raw!$A:$A,$B$5,Raw!$G:$G,Month!AR$7,Raw!$C:$C,Month!$A29),SUMIFS(Raw!$H:$H,Raw!$A:$A,$B$5,Raw!$G:$G,Month!AR$7,Raw!$E:$E,Month!$A29))))</f>
        <v>3050</v>
      </c>
      <c r="AS29" s="105">
        <f>IF($B29="","",IF($C29="Region",SUMIFS(Raw!$H:$H,Raw!$A:$A,$B$5,Raw!$G:$G,Month!AS$7,Raw!$I:$I,Month!$A29),IF($C29="Provider",SUMIFS(Raw!$H:$H,Raw!$A:$A,$B$5,Raw!$G:$G,Month!AS$7,Raw!$C:$C,Month!$A29),SUMIFS(Raw!$H:$H,Raw!$A:$A,$B$5,Raw!$G:$G,Month!AS$7,Raw!$E:$E,Month!$A29))))</f>
        <v>2301</v>
      </c>
      <c r="AT29" s="105">
        <f>IF($B29="","",IF($C29="Region",SUMIFS(Raw!$H:$H,Raw!$A:$A,$B$5,Raw!$G:$G,Month!AT$7,Raw!$I:$I,Month!$A29),IF($C29="Provider",SUMIFS(Raw!$H:$H,Raw!$A:$A,$B$5,Raw!$G:$G,Month!AT$7,Raw!$C:$C,Month!$A29),SUMIFS(Raw!$H:$H,Raw!$A:$A,$B$5,Raw!$G:$G,Month!AT$7,Raw!$E:$E,Month!$A29))))</f>
        <v>555</v>
      </c>
      <c r="AU29" s="105">
        <f>IF($B29="","",IF($C29="Region",SUMIFS(Raw!$H:$H,Raw!$A:$A,$B$5,Raw!$G:$G,Month!AU$7,Raw!$I:$I,Month!$A29),IF($C29="Provider",SUMIFS(Raw!$H:$H,Raw!$A:$A,$B$5,Raw!$G:$G,Month!AU$7,Raw!$C:$C,Month!$A29),SUMIFS(Raw!$H:$H,Raw!$A:$A,$B$5,Raw!$G:$G,Month!AU$7,Raw!$E:$E,Month!$A29))))</f>
        <v>283</v>
      </c>
      <c r="AV29" s="105">
        <f>IF($B29="","",IF($C29="Region",SUMIFS(Raw!$H:$H,Raw!$A:$A,$B$5,Raw!$G:$G,Month!AV$7,Raw!$I:$I,Month!$A29),IF($C29="Provider",SUMIFS(Raw!$H:$H,Raw!$A:$A,$B$5,Raw!$G:$G,Month!AV$7,Raw!$C:$C,Month!$A29),SUMIFS(Raw!$H:$H,Raw!$A:$A,$B$5,Raw!$G:$G,Month!AV$7,Raw!$E:$E,Month!$A29))))</f>
        <v>2080</v>
      </c>
      <c r="AW29" s="105">
        <f>IF($B29="","",IF($C29="Region",SUMIFS(Raw!$H:$H,Raw!$A:$A,$B$5,Raw!$G:$G,Month!AW$7,Raw!$I:$I,Month!$A29),IF($C29="Provider",SUMIFS(Raw!$H:$H,Raw!$A:$A,$B$5,Raw!$G:$G,Month!AW$7,Raw!$C:$C,Month!$A29),SUMIFS(Raw!$H:$H,Raw!$A:$A,$B$5,Raw!$G:$G,Month!AW$7,Raw!$E:$E,Month!$A29))))</f>
        <v>3666840</v>
      </c>
      <c r="AX29" s="105">
        <f>IF($B29="","",IF($C29="Region",SUMIFS(Raw!$H:$H,Raw!$A:$A,$B$5,Raw!$G:$G,Month!AX$7,Raw!$I:$I,Month!$A29),IF($C29="Provider",SUMIFS(Raw!$H:$H,Raw!$A:$A,$B$5,Raw!$G:$G,Month!AX$7,Raw!$C:$C,Month!$A29),SUMIFS(Raw!$H:$H,Raw!$A:$A,$B$5,Raw!$G:$G,Month!AX$7,Raw!$E:$E,Month!$A29))))</f>
        <v>2548</v>
      </c>
      <c r="AY29" s="105">
        <f>IF($B29="","",IF($C29="Region",SUMIFS(Raw!$H:$H,Raw!$A:$A,$B$5,Raw!$G:$G,Month!AY$7,Raw!$I:$I,Month!$A29),IF($C29="Provider",SUMIFS(Raw!$H:$H,Raw!$A:$A,$B$5,Raw!$G:$G,Month!AY$7,Raw!$C:$C,Month!$A29),SUMIFS(Raw!$H:$H,Raw!$A:$A,$B$5,Raw!$G:$G,Month!AY$7,Raw!$E:$E,Month!$A29))))</f>
        <v>1596</v>
      </c>
      <c r="AZ29" s="105">
        <f>IF($B29="","",IF($C29="Region",SUMIFS(Raw!$H:$H,Raw!$A:$A,$B$5,Raw!$G:$G,Month!AZ$7,Raw!$I:$I,Month!$A29),IF($C29="Provider",SUMIFS(Raw!$H:$H,Raw!$A:$A,$B$5,Raw!$G:$G,Month!AZ$7,Raw!$C:$C,Month!$A29),SUMIFS(Raw!$H:$H,Raw!$A:$A,$B$5,Raw!$G:$G,Month!AZ$7,Raw!$E:$E,Month!$A29))))</f>
        <v>237</v>
      </c>
      <c r="BA29" s="105">
        <f>IF($B29="","",IF($C29="Region",SUMIFS(Raw!$H:$H,Raw!$A:$A,$B$5,Raw!$G:$G,Month!BA$7,Raw!$I:$I,Month!$A29),IF($C29="Provider",SUMIFS(Raw!$H:$H,Raw!$A:$A,$B$5,Raw!$G:$G,Month!BA$7,Raw!$C:$C,Month!$A29),SUMIFS(Raw!$H:$H,Raw!$A:$A,$B$5,Raw!$G:$G,Month!BA$7,Raw!$E:$E,Month!$A29))))</f>
        <v>678</v>
      </c>
      <c r="BB29" s="105">
        <f>IF($B29="","",IF($C29="Region",SUMIFS(Raw!$H:$H,Raw!$A:$A,$B$5,Raw!$G:$G,Month!BB$7,Raw!$I:$I,Month!$A29),IF($C29="Provider",SUMIFS(Raw!$H:$H,Raw!$A:$A,$B$5,Raw!$G:$G,Month!BB$7,Raw!$C:$C,Month!$A29),SUMIFS(Raw!$H:$H,Raw!$A:$A,$B$5,Raw!$G:$G,Month!BB$7,Raw!$E:$E,Month!$A29))))</f>
        <v>2261440</v>
      </c>
      <c r="BC29" s="105">
        <f>IF($B29="","",IF($C29="Region",SUMIFS(Raw!$H:$H,Raw!$A:$A,$B$5,Raw!$G:$G,Month!BC$7,Raw!$I:$I,Month!$A29),IF($C29="Provider",SUMIFS(Raw!$H:$H,Raw!$A:$A,$B$5,Raw!$G:$G,Month!BC$7,Raw!$C:$C,Month!$A29),SUMIFS(Raw!$H:$H,Raw!$A:$A,$B$5,Raw!$G:$G,Month!BC$7,Raw!$E:$E,Month!$A29))))</f>
        <v>2035</v>
      </c>
      <c r="BD29" s="105">
        <f>IF($B29="","",IF($C29="Region",SUMIFS(Raw!$H:$H,Raw!$A:$A,$B$5,Raw!$G:$G,Month!BD$7,Raw!$I:$I,Month!$A29),IF($C29="Provider",SUMIFS(Raw!$H:$H,Raw!$A:$A,$B$5,Raw!$G:$G,Month!BD$7,Raw!$C:$C,Month!$A29),SUMIFS(Raw!$H:$H,Raw!$A:$A,$B$5,Raw!$G:$G,Month!BD$7,Raw!$E:$E,Month!$A29))))</f>
        <v>11481</v>
      </c>
      <c r="BE29" s="105">
        <f>IF($B29="","",IF($C29="Region",SUMIFS(Raw!$H:$H,Raw!$A:$A,$B$5,Raw!$G:$G,Month!BE$7,Raw!$I:$I,Month!$A29),IF($C29="Provider",SUMIFS(Raw!$H:$H,Raw!$A:$A,$B$5,Raw!$G:$G,Month!BE$7,Raw!$C:$C,Month!$A29),SUMIFS(Raw!$H:$H,Raw!$A:$A,$B$5,Raw!$G:$G,Month!BE$7,Raw!$E:$E,Month!$A29))))</f>
        <v>272</v>
      </c>
      <c r="BF29" s="105">
        <f>IF($B29="","",IF($C29="Region",SUMIFS(Raw!$H:$H,Raw!$A:$A,$B$5,Raw!$G:$G,Month!BF$7,Raw!$I:$I,Month!$A29),IF($C29="Provider",SUMIFS(Raw!$H:$H,Raw!$A:$A,$B$5,Raw!$G:$G,Month!BF$7,Raw!$C:$C,Month!$A29),SUMIFS(Raw!$H:$H,Raw!$A:$A,$B$5,Raw!$G:$G,Month!BF$7,Raw!$E:$E,Month!$A29))))</f>
        <v>20928</v>
      </c>
      <c r="BG29" s="105">
        <f>IF($B29="","",IF($C29="Region",SUMIFS(Raw!$H:$H,Raw!$A:$A,$B$5,Raw!$G:$G,Month!BG$7,Raw!$I:$I,Month!$A29),IF($C29="Provider",SUMIFS(Raw!$H:$H,Raw!$A:$A,$B$5,Raw!$G:$G,Month!BG$7,Raw!$C:$C,Month!$A29),SUMIFS(Raw!$H:$H,Raw!$A:$A,$B$5,Raw!$G:$G,Month!BG$7,Raw!$E:$E,Month!$A29))))</f>
        <v>4</v>
      </c>
      <c r="BH29" s="105">
        <f>IF($B29="","",IF($C29="Region",SUMIFS(Raw!$H:$H,Raw!$A:$A,$B$5,Raw!$G:$G,Month!BH$7,Raw!$I:$I,Month!$A29),IF($C29="Provider",SUMIFS(Raw!$H:$H,Raw!$A:$A,$B$5,Raw!$G:$G,Month!BH$7,Raw!$C:$C,Month!$A29),SUMIFS(Raw!$H:$H,Raw!$A:$A,$B$5,Raw!$G:$G,Month!BH$7,Raw!$E:$E,Month!$A29))))</f>
        <v>16826</v>
      </c>
      <c r="BI29" s="105">
        <f>IF($B29="","",IF($C29="Region",SUMIFS(Raw!$H:$H,Raw!$A:$A,$B$5,Raw!$G:$G,Month!BI$7,Raw!$I:$I,Month!$A29),IF($C29="Provider",SUMIFS(Raw!$H:$H,Raw!$A:$A,$B$5,Raw!$G:$G,Month!BI$7,Raw!$C:$C,Month!$A29),SUMIFS(Raw!$H:$H,Raw!$A:$A,$B$5,Raw!$G:$G,Month!BI$7,Raw!$E:$E,Month!$A29))))</f>
        <v>2639</v>
      </c>
      <c r="BJ29" s="105">
        <f>IF($B29="","",IF($C29="Region",SUMIFS(Raw!$H:$H,Raw!$A:$A,$B$5,Raw!$G:$G,Month!BJ$7,Raw!$I:$I,Month!$A29),IF($C29="Provider",SUMIFS(Raw!$H:$H,Raw!$A:$A,$B$5,Raw!$G:$G,Month!BJ$7,Raw!$C:$C,Month!$A29),SUMIFS(Raw!$H:$H,Raw!$A:$A,$B$5,Raw!$G:$G,Month!BJ$7,Raw!$E:$E,Month!$A29))))</f>
        <v>3598</v>
      </c>
      <c r="BK29" s="105">
        <f>IF($B29="","",IF($C29="Region",SUMIFS(Raw!$H:$H,Raw!$A:$A,$B$5,Raw!$G:$G,Month!BK$7,Raw!$I:$I,Month!$A29),IF($C29="Provider",SUMIFS(Raw!$H:$H,Raw!$A:$A,$B$5,Raw!$G:$G,Month!BK$7,Raw!$C:$C,Month!$A29),SUMIFS(Raw!$H:$H,Raw!$A:$A,$B$5,Raw!$G:$G,Month!BK$7,Raw!$E:$E,Month!$A29))))</f>
        <v>994</v>
      </c>
      <c r="BL29" s="105">
        <f>IF($B29="","",IF($C29="Region",SUMIFS(Raw!$H:$H,Raw!$A:$A,$B$5,Raw!$G:$G,Month!BL$7,Raw!$I:$I,Month!$A29),IF($C29="Provider",SUMIFS(Raw!$H:$H,Raw!$A:$A,$B$5,Raw!$G:$G,Month!BL$7,Raw!$C:$C,Month!$A29),SUMIFS(Raw!$H:$H,Raw!$A:$A,$B$5,Raw!$G:$G,Month!BL$7,Raw!$E:$E,Month!$A29))))</f>
        <v>8573</v>
      </c>
      <c r="BM29" s="105">
        <f>IF($B29="","",IF($C29="Region",SUMIFS(Raw!$H:$H,Raw!$A:$A,$B$5,Raw!$G:$G,Month!BM$7,Raw!$I:$I,Month!$A29),IF($C29="Provider",SUMIFS(Raw!$H:$H,Raw!$A:$A,$B$5,Raw!$G:$G,Month!BM$7,Raw!$C:$C,Month!$A29),SUMIFS(Raw!$H:$H,Raw!$A:$A,$B$5,Raw!$G:$G,Month!BM$7,Raw!$E:$E,Month!$A29))))</f>
        <v>2</v>
      </c>
      <c r="BN29" s="105">
        <f>IF($B29="","",IF($C29="Region",SUMIFS(Raw!$H:$H,Raw!$A:$A,$B$5,Raw!$G:$G,Month!BN$7,Raw!$I:$I,Month!$A29),IF($C29="Provider",SUMIFS(Raw!$H:$H,Raw!$A:$A,$B$5,Raw!$G:$G,Month!BN$7,Raw!$C:$C,Month!$A29),SUMIFS(Raw!$H:$H,Raw!$A:$A,$B$5,Raw!$G:$G,Month!BN$7,Raw!$E:$E,Month!$A29))))</f>
        <v>1350</v>
      </c>
      <c r="BO29" s="105">
        <f>IF($B29="","",IF($C29="Region",SUMIFS(Raw!$H:$H,Raw!$A:$A,$B$5,Raw!$G:$G,Month!BO$7,Raw!$I:$I,Month!$A29),IF($C29="Provider",SUMIFS(Raw!$H:$H,Raw!$A:$A,$B$5,Raw!$G:$G,Month!BO$7,Raw!$C:$C,Month!$A29),SUMIFS(Raw!$H:$H,Raw!$A:$A,$B$5,Raw!$G:$G,Month!BO$7,Raw!$E:$E,Month!$A29))))</f>
        <v>581</v>
      </c>
      <c r="BP29" s="105">
        <f>IF($B29="","",IF($C29="Region",SUMIFS(Raw!$H:$H,Raw!$A:$A,$B$5,Raw!$G:$G,Month!BP$7,Raw!$I:$I,Month!$A29),IF($C29="Provider",SUMIFS(Raw!$H:$H,Raw!$A:$A,$B$5,Raw!$G:$G,Month!BP$7,Raw!$C:$C,Month!$A29),SUMIFS(Raw!$H:$H,Raw!$A:$A,$B$5,Raw!$G:$G,Month!BP$7,Raw!$E:$E,Month!$A29))))</f>
        <v>2588</v>
      </c>
      <c r="BQ29" s="105">
        <f>IF($B29="","",IF($C29="Region",SUMIFS(Raw!$H:$H,Raw!$A:$A,$B$5,Raw!$G:$G,Month!BQ$7,Raw!$I:$I,Month!$A29),IF($C29="Provider",SUMIFS(Raw!$H:$H,Raw!$A:$A,$B$5,Raw!$G:$G,Month!BQ$7,Raw!$C:$C,Month!$A29),SUMIFS(Raw!$H:$H,Raw!$A:$A,$B$5,Raw!$G:$G,Month!BQ$7,Raw!$E:$E,Month!$A29))))</f>
        <v>1039</v>
      </c>
      <c r="BR29" s="105">
        <f>IF($B29="","",IF($C29="Region",SUMIFS(Raw!$H:$H,Raw!$A:$A,$B$5,Raw!$G:$G,Month!BR$7,Raw!$I:$I,Month!$A29),IF($C29="Provider",SUMIFS(Raw!$H:$H,Raw!$A:$A,$B$5,Raw!$G:$G,Month!BR$7,Raw!$C:$C,Month!$A29),SUMIFS(Raw!$H:$H,Raw!$A:$A,$B$5,Raw!$G:$G,Month!BR$7,Raw!$E:$E,Month!$A29))))</f>
        <v>49</v>
      </c>
      <c r="BS29" s="105">
        <f>IF($B29="","",IF($C29="Region",SUMIFS(Raw!$H:$H,Raw!$A:$A,$B$5,Raw!$G:$G,Month!BS$7,Raw!$I:$I,Month!$A29),IF($C29="Provider",SUMIFS(Raw!$H:$H,Raw!$A:$A,$B$5,Raw!$G:$G,Month!BS$7,Raw!$C:$C,Month!$A29),SUMIFS(Raw!$H:$H,Raw!$A:$A,$B$5,Raw!$G:$G,Month!BS$7,Raw!$E:$E,Month!$A29))))</f>
        <v>0</v>
      </c>
      <c r="BT29" s="105">
        <f>IF($B29="","",IF($C29="Region",SUMIFS(Raw!$H:$H,Raw!$A:$A,$B$5,Raw!$G:$G,Month!BT$7,Raw!$I:$I,Month!$A29),IF($C29="Provider",SUMIFS(Raw!$H:$H,Raw!$A:$A,$B$5,Raw!$G:$G,Month!BT$7,Raw!$C:$C,Month!$A29),SUMIFS(Raw!$H:$H,Raw!$A:$A,$B$5,Raw!$G:$G,Month!BT$7,Raw!$E:$E,Month!$A29))))</f>
        <v>0</v>
      </c>
      <c r="BU29" s="105">
        <f>IF($B29="","",IF($C29="Region",SUMIFS(Raw!$H:$H,Raw!$A:$A,$B$5,Raw!$G:$G,Month!BU$7,Raw!$I:$I,Month!$A29),IF($C29="Provider",SUMIFS(Raw!$H:$H,Raw!$A:$A,$B$5,Raw!$G:$G,Month!BU$7,Raw!$C:$C,Month!$A29),SUMIFS(Raw!$H:$H,Raw!$A:$A,$B$5,Raw!$G:$G,Month!BU$7,Raw!$E:$E,Month!$A29))))</f>
        <v>0</v>
      </c>
      <c r="BV29" s="105">
        <f>IF($B29="","",IF($C29="Region",SUMIFS(Raw!$H:$H,Raw!$A:$A,$B$5,Raw!$G:$G,Month!BV$7,Raw!$I:$I,Month!$A29),IF($C29="Provider",SUMIFS(Raw!$H:$H,Raw!$A:$A,$B$5,Raw!$G:$G,Month!BV$7,Raw!$C:$C,Month!$A29),SUMIFS(Raw!$H:$H,Raw!$A:$A,$B$5,Raw!$G:$G,Month!BV$7,Raw!$E:$E,Month!$A29))))</f>
        <v>23</v>
      </c>
      <c r="BW29" s="105">
        <f>IF($B29="","",IF($C29="Region",SUMIFS(Raw!$H:$H,Raw!$A:$A,$B$5,Raw!$G:$G,Month!BW$7,Raw!$I:$I,Month!$A29),IF($C29="Provider",SUMIFS(Raw!$H:$H,Raw!$A:$A,$B$5,Raw!$G:$G,Month!BW$7,Raw!$C:$C,Month!$A29),SUMIFS(Raw!$H:$H,Raw!$A:$A,$B$5,Raw!$G:$G,Month!BW$7,Raw!$E:$E,Month!$A29))))</f>
        <v>77</v>
      </c>
      <c r="BX29" s="105">
        <f>IF($B29="","",IF($C29="Region",SUMIFS(Raw!$H:$H,Raw!$A:$A,$B$5,Raw!$G:$G,Month!BX$7,Raw!$I:$I,Month!$A29),IF($C29="Provider",SUMIFS(Raw!$H:$H,Raw!$A:$A,$B$5,Raw!$G:$G,Month!BX$7,Raw!$C:$C,Month!$A29),SUMIFS(Raw!$H:$H,Raw!$A:$A,$B$5,Raw!$G:$G,Month!BX$7,Raw!$E:$E,Month!$A29))))</f>
        <v>416</v>
      </c>
      <c r="BY29" s="105">
        <f>IF($B29="","",IF($C29="Region",SUMIFS(Raw!$H:$H,Raw!$A:$A,$B$5,Raw!$G:$G,Month!BY$7,Raw!$I:$I,Month!$A29),IF($C29="Provider",SUMIFS(Raw!$H:$H,Raw!$A:$A,$B$5,Raw!$G:$G,Month!BY$7,Raw!$C:$C,Month!$A29),SUMIFS(Raw!$H:$H,Raw!$A:$A,$B$5,Raw!$G:$G,Month!BY$7,Raw!$E:$E,Month!$A29))))</f>
        <v>345</v>
      </c>
      <c r="BZ29" s="105">
        <f>IF($B29="","",IF($C29="Region",SUMIFS(Raw!$H:$H,Raw!$A:$A,$B$5,Raw!$G:$G,Month!BZ$7,Raw!$I:$I,Month!$A29),IF($C29="Provider",SUMIFS(Raw!$H:$H,Raw!$A:$A,$B$5,Raw!$G:$G,Month!BZ$7,Raw!$C:$C,Month!$A29),SUMIFS(Raw!$H:$H,Raw!$A:$A,$B$5,Raw!$G:$G,Month!BZ$7,Raw!$E:$E,Month!$A29))))</f>
        <v>908</v>
      </c>
      <c r="CA29" s="105">
        <f>IF($B29="","",IF($C29="Region",SUMIFS(Raw!$H:$H,Raw!$A:$A,$B$5,Raw!$G:$G,Month!CA$7,Raw!$I:$I,Month!$A29),IF($C29="Provider",SUMIFS(Raw!$H:$H,Raw!$A:$A,$B$5,Raw!$G:$G,Month!CA$7,Raw!$C:$C,Month!$A29),SUMIFS(Raw!$H:$H,Raw!$A:$A,$B$5,Raw!$G:$G,Month!CA$7,Raw!$E:$E,Month!$A29))))</f>
        <v>756</v>
      </c>
      <c r="CB29" s="105">
        <f>IF($B29="","",IF($C29="Region",SUMIFS(Raw!$H:$H,Raw!$A:$A,$B$5,Raw!$G:$G,Month!CB$7,Raw!$I:$I,Month!$A29),IF($C29="Provider",SUMIFS(Raw!$H:$H,Raw!$A:$A,$B$5,Raw!$G:$G,Month!CB$7,Raw!$C:$C,Month!$A29),SUMIFS(Raw!$H:$H,Raw!$A:$A,$B$5,Raw!$G:$G,Month!CB$7,Raw!$E:$E,Month!$A29))))</f>
        <v>314</v>
      </c>
      <c r="CC29" s="105">
        <f>IF($B29="","",IF($C29="Region",SUMIFS(Raw!$H:$H,Raw!$A:$A,$B$5,Raw!$G:$G,Month!CC$7,Raw!$I:$I,Month!$A29),IF($C29="Provider",SUMIFS(Raw!$H:$H,Raw!$A:$A,$B$5,Raw!$G:$G,Month!CC$7,Raw!$C:$C,Month!$A29),SUMIFS(Raw!$H:$H,Raw!$A:$A,$B$5,Raw!$G:$G,Month!CC$7,Raw!$E:$E,Month!$A29))))</f>
        <v>303</v>
      </c>
      <c r="CD29" s="105">
        <f>IF($B29="","",IF($C29="Region",SUMIFS(Raw!$H:$H,Raw!$A:$A,$B$5,Raw!$G:$G,Month!CD$7,Raw!$I:$I,Month!$A29),IF($C29="Provider",SUMIFS(Raw!$H:$H,Raw!$A:$A,$B$5,Raw!$G:$G,Month!CD$7,Raw!$C:$C,Month!$A29),SUMIFS(Raw!$H:$H,Raw!$A:$A,$B$5,Raw!$G:$G,Month!CD$7,Raw!$E:$E,Month!$A29))))</f>
        <v>98</v>
      </c>
      <c r="CE29" s="105">
        <f>IF($B29="","",IF($C29="Region",SUMIFS(Raw!$H:$H,Raw!$A:$A,$B$5,Raw!$G:$G,Month!CE$7,Raw!$I:$I,Month!$A29),IF($C29="Provider",SUMIFS(Raw!$H:$H,Raw!$A:$A,$B$5,Raw!$G:$G,Month!CE$7,Raw!$C:$C,Month!$A29),SUMIFS(Raw!$H:$H,Raw!$A:$A,$B$5,Raw!$G:$G,Month!CE$7,Raw!$E:$E,Month!$A29))))</f>
        <v>82</v>
      </c>
      <c r="CF29" s="105">
        <f>IF($B29="","",IF($C29="Region",SUMIFS(Raw!$H:$H,Raw!$A:$A,$B$5,Raw!$G:$G,Month!CF$7,Raw!$I:$I,Month!$A29),IF($C29="Provider",SUMIFS(Raw!$H:$H,Raw!$A:$A,$B$5,Raw!$G:$G,Month!CF$7,Raw!$C:$C,Month!$A29),SUMIFS(Raw!$H:$H,Raw!$A:$A,$B$5,Raw!$G:$G,Month!CF$7,Raw!$E:$E,Month!$A29))))</f>
        <v>7</v>
      </c>
      <c r="CG29" s="105">
        <f>IF($B29="","",IF($C29="Region",SUMIFS(Raw!$H:$H,Raw!$A:$A,$B$5,Raw!$G:$G,Month!CG$7,Raw!$I:$I,Month!$A29),IF($C29="Provider",SUMIFS(Raw!$H:$H,Raw!$A:$A,$B$5,Raw!$G:$G,Month!CG$7,Raw!$C:$C,Month!$A29),SUMIFS(Raw!$H:$H,Raw!$A:$A,$B$5,Raw!$G:$G,Month!CG$7,Raw!$E:$E,Month!$A29))))</f>
        <v>3</v>
      </c>
      <c r="CH29" s="105">
        <f>IF($B29="","",IF($C29="Region",SUMIFS(Raw!$H:$H,Raw!$A:$A,$B$5,Raw!$G:$G,Month!CH$7,Raw!$I:$I,Month!$A29),IF($C29="Provider",SUMIFS(Raw!$H:$H,Raw!$A:$A,$B$5,Raw!$G:$G,Month!CH$7,Raw!$C:$C,Month!$A29),SUMIFS(Raw!$H:$H,Raw!$A:$A,$B$5,Raw!$G:$G,Month!CH$7,Raw!$E:$E,Month!$A29))))</f>
        <v>4</v>
      </c>
      <c r="CI29" s="105">
        <f>IF($B29="","",IF($C29="Region",SUMIFS(Raw!$H:$H,Raw!$A:$A,$B$5,Raw!$G:$G,Month!CI$7,Raw!$I:$I,Month!$A29),IF($C29="Provider",SUMIFS(Raw!$H:$H,Raw!$A:$A,$B$5,Raw!$G:$G,Month!CI$7,Raw!$C:$C,Month!$A29),SUMIFS(Raw!$H:$H,Raw!$A:$A,$B$5,Raw!$G:$G,Month!CI$7,Raw!$E:$E,Month!$A29))))</f>
        <v>4</v>
      </c>
      <c r="CJ29" s="105">
        <f>IF($B29="","",IF($C29="Region",SUMIFS(Raw!$H:$H,Raw!$A:$A,$B$5,Raw!$G:$G,Month!CJ$7,Raw!$I:$I,Month!$A29),IF($C29="Provider",SUMIFS(Raw!$H:$H,Raw!$A:$A,$B$5,Raw!$G:$G,Month!CJ$7,Raw!$C:$C,Month!$A29),SUMIFS(Raw!$H:$H,Raw!$A:$A,$B$5,Raw!$G:$G,Month!CJ$7,Raw!$E:$E,Month!$A29))))</f>
        <v>23</v>
      </c>
      <c r="CK29" s="105">
        <f>IF($B29="","",IF($C29="Region",SUMIFS(Raw!$H:$H,Raw!$A:$A,$B$5,Raw!$G:$G,Month!CK$7,Raw!$I:$I,Month!$A29),IF($C29="Provider",SUMIFS(Raw!$H:$H,Raw!$A:$A,$B$5,Raw!$G:$G,Month!CK$7,Raw!$C:$C,Month!$A29),SUMIFS(Raw!$H:$H,Raw!$A:$A,$B$5,Raw!$G:$G,Month!CK$7,Raw!$E:$E,Month!$A29))))</f>
        <v>17</v>
      </c>
      <c r="CL29" s="105">
        <f>IF($B29="","",IF($C29="Region",SUMIFS(Raw!$H:$H,Raw!$A:$A,$B$5,Raw!$G:$G,Month!CL$7,Raw!$I:$I,Month!$A29),IF($C29="Provider",SUMIFS(Raw!$H:$H,Raw!$A:$A,$B$5,Raw!$G:$G,Month!CL$7,Raw!$C:$C,Month!$A29),SUMIFS(Raw!$H:$H,Raw!$A:$A,$B$5,Raw!$G:$G,Month!CL$7,Raw!$E:$E,Month!$A29))))</f>
        <v>39</v>
      </c>
      <c r="CM29" s="105">
        <f>IF($B29="","",IF($C29="Region",SUMIFS(Raw!$H:$H,Raw!$A:$A,$B$5,Raw!$G:$G,Month!CM$7,Raw!$I:$I,Month!$A29),IF($C29="Provider",SUMIFS(Raw!$H:$H,Raw!$A:$A,$B$5,Raw!$G:$G,Month!CM$7,Raw!$C:$C,Month!$A29),SUMIFS(Raw!$H:$H,Raw!$A:$A,$B$5,Raw!$G:$G,Month!CM$7,Raw!$E:$E,Month!$A29))))</f>
        <v>27</v>
      </c>
    </row>
    <row r="30" spans="1:91" x14ac:dyDescent="0.25">
      <c r="A30" s="18" t="str">
        <f>IF(Refs!A23="","",Refs!A23)</f>
        <v>111AM1</v>
      </c>
      <c r="B30" s="3" t="str">
        <f>IF(Refs!B23="","",Refs!B23)</f>
        <v>West Essex &amp; Hertfordshire</v>
      </c>
      <c r="C30" s="9" t="str">
        <f>IF(Refs!D23="","",Refs!D23)</f>
        <v>Area</v>
      </c>
      <c r="D30" s="105">
        <f>IF($B30="","",IF($C30="Region",SUMIFS(Raw!$H:$H,Raw!$A:$A,$B$5,Raw!$G:$G,Month!D$7,Raw!$I:$I,Month!$A30),IF($C30="Provider",SUMIFS(Raw!$H:$H,Raw!$A:$A,$B$5,Raw!$G:$G,Month!D$7,Raw!$C:$C,Month!$A30),SUMIFS(Raw!$H:$H,Raw!$A:$A,$B$5,Raw!$G:$G,Month!D$7,Raw!$E:$E,Month!$A30))))</f>
        <v>45218</v>
      </c>
      <c r="E30" s="105">
        <f>IF($B30="","",IF($C30="Region",SUMIFS(Raw!$H:$H,Raw!$A:$A,$B$5,Raw!$G:$G,Month!E$7,Raw!$I:$I,Month!$A30),IF($C30="Provider",SUMIFS(Raw!$H:$H,Raw!$A:$A,$B$5,Raw!$G:$G,Month!E$7,Raw!$C:$C,Month!$A30),SUMIFS(Raw!$H:$H,Raw!$A:$A,$B$5,Raw!$G:$G,Month!E$7,Raw!$E:$E,Month!$A30))))</f>
        <v>45202</v>
      </c>
      <c r="F30" s="105">
        <f>IF($B30="","",IF($C30="Region",SUMIFS(Raw!$H:$H,Raw!$A:$A,$B$5,Raw!$G:$G,Month!F$7,Raw!$I:$I,Month!$A30),IF($C30="Provider",SUMIFS(Raw!$H:$H,Raw!$A:$A,$B$5,Raw!$G:$G,Month!F$7,Raw!$C:$C,Month!$A30),SUMIFS(Raw!$H:$H,Raw!$A:$A,$B$5,Raw!$G:$G,Month!F$7,Raw!$E:$E,Month!$A30))))</f>
        <v>40853</v>
      </c>
      <c r="G30" s="105">
        <f>IF($B30="","",IF($C30="Region",SUMIFS(Raw!$H:$H,Raw!$A:$A,$B$5,Raw!$G:$G,Month!G$7,Raw!$I:$I,Month!$A30),IF($C30="Provider",SUMIFS(Raw!$H:$H,Raw!$A:$A,$B$5,Raw!$G:$G,Month!G$7,Raw!$C:$C,Month!$A30),SUMIFS(Raw!$H:$H,Raw!$A:$A,$B$5,Raw!$G:$G,Month!G$7,Raw!$E:$E,Month!$A30))))</f>
        <v>33868</v>
      </c>
      <c r="H30" s="105">
        <f>IF($B30="","",IF($C30="Region",SUMIFS(Raw!$H:$H,Raw!$A:$A,$B$5,Raw!$G:$G,Month!H$7,Raw!$I:$I,Month!$A30),IF($C30="Provider",SUMIFS(Raw!$H:$H,Raw!$A:$A,$B$5,Raw!$G:$G,Month!H$7,Raw!$C:$C,Month!$A30),SUMIFS(Raw!$H:$H,Raw!$A:$A,$B$5,Raw!$G:$G,Month!H$7,Raw!$E:$E,Month!$A30))))</f>
        <v>1238</v>
      </c>
      <c r="I30" s="105">
        <f>IF($B30="","",IF($C30="Region",SUMIFS(Raw!$H:$H,Raw!$A:$A,$B$5,Raw!$G:$G,Month!I$7,Raw!$I:$I,Month!$A30),IF($C30="Provider",SUMIFS(Raw!$H:$H,Raw!$A:$A,$B$5,Raw!$G:$G,Month!I$7,Raw!$C:$C,Month!$A30),SUMIFS(Raw!$H:$H,Raw!$A:$A,$B$5,Raw!$G:$G,Month!I$7,Raw!$E:$E,Month!$A30))))</f>
        <v>2018905</v>
      </c>
      <c r="J30" s="105">
        <f>IF($B30="","",IF($C30="Region",SUMIFS(Raw!$H:$H,Raw!$A:$A,$B$5,Raw!$G:$G,Month!J$7,Raw!$I:$I,Month!$A30),IF($C30="Provider",SUMIFS(Raw!$H:$H,Raw!$A:$A,$B$5,Raw!$G:$G,Month!J$7,Raw!$C:$C,Month!$A30),SUMIFS(Raw!$H:$H,Raw!$A:$A,$B$5,Raw!$G:$G,Month!J$7,Raw!$E:$E,Month!$A30))))</f>
        <v>442</v>
      </c>
      <c r="K30" s="105">
        <f>IF($B30="","",IF($C30="Region",SUMIFS(Raw!$H:$H,Raw!$A:$A,$B$5,Raw!$G:$G,Month!K$7,Raw!$I:$I,Month!$A30),IF($C30="Provider",SUMIFS(Raw!$H:$H,Raw!$A:$A,$B$5,Raw!$G:$G,Month!K$7,Raw!$C:$C,Month!$A30),SUMIFS(Raw!$H:$H,Raw!$A:$A,$B$5,Raw!$G:$G,Month!K$7,Raw!$E:$E,Month!$A30))))</f>
        <v>634</v>
      </c>
      <c r="L30" s="105">
        <f>IF($B30="","",IF($C30="Region",SUMIFS(Raw!$H:$H,Raw!$A:$A,$B$5,Raw!$G:$G,Month!L$7,Raw!$I:$I,Month!$A30),IF($C30="Provider",SUMIFS(Raw!$H:$H,Raw!$A:$A,$B$5,Raw!$G:$G,Month!L$7,Raw!$C:$C,Month!$A30),SUMIFS(Raw!$H:$H,Raw!$A:$A,$B$5,Raw!$G:$G,Month!L$7,Raw!$E:$E,Month!$A30))))</f>
        <v>173854</v>
      </c>
      <c r="M30" s="105">
        <f>IF($B30="","",IF($C30="Region",SUMIFS(Raw!$H:$H,Raw!$A:$A,$B$5,Raw!$G:$G,Month!M$7,Raw!$I:$I,Month!$A30),IF($C30="Provider",SUMIFS(Raw!$H:$H,Raw!$A:$A,$B$5,Raw!$G:$G,Month!M$7,Raw!$C:$C,Month!$A30),SUMIFS(Raw!$H:$H,Raw!$A:$A,$B$5,Raw!$G:$G,Month!M$7,Raw!$E:$E,Month!$A30))))</f>
        <v>17792</v>
      </c>
      <c r="N30" s="105">
        <f>IF($B30="","",IF($C30="Region",SUMIFS(Raw!$H:$H,Raw!$A:$A,$B$5,Raw!$G:$G,Month!N$7,Raw!$I:$I,Month!$A30),IF($C30="Provider",SUMIFS(Raw!$H:$H,Raw!$A:$A,$B$5,Raw!$G:$G,Month!N$7,Raw!$C:$C,Month!$A30),SUMIFS(Raw!$H:$H,Raw!$A:$A,$B$5,Raw!$G:$G,Month!N$7,Raw!$E:$E,Month!$A30))))</f>
        <v>253889839</v>
      </c>
      <c r="O30" s="105">
        <f>IF($B30="","",IF($C30="Region",SUMIFS(Raw!$H:$H,Raw!$A:$A,$B$5,Raw!$G:$G,Month!O$7,Raw!$I:$I,Month!$A30),IF($C30="Provider",SUMIFS(Raw!$H:$H,Raw!$A:$A,$B$5,Raw!$G:$G,Month!O$7,Raw!$C:$C,Month!$A30),SUMIFS(Raw!$H:$H,Raw!$A:$A,$B$5,Raw!$G:$G,Month!O$7,Raw!$E:$E,Month!$A30))))</f>
        <v>36155</v>
      </c>
      <c r="P30" s="105">
        <f>IF($B30="","",IF($C30="Region",SUMIFS(Raw!$H:$H,Raw!$A:$A,$B$5,Raw!$G:$G,Month!P$7,Raw!$I:$I,Month!$A30),IF($C30="Provider",SUMIFS(Raw!$H:$H,Raw!$A:$A,$B$5,Raw!$G:$G,Month!P$7,Raw!$C:$C,Month!$A30),SUMIFS(Raw!$H:$H,Raw!$A:$A,$B$5,Raw!$G:$G,Month!P$7,Raw!$E:$E,Month!$A30))))</f>
        <v>392</v>
      </c>
      <c r="Q30" s="105">
        <f>IF($B30="","",IF($C30="Region",SUMIFS(Raw!$H:$H,Raw!$A:$A,$B$5,Raw!$G:$G,Month!Q$7,Raw!$I:$I,Month!$A30),IF($C30="Provider",SUMIFS(Raw!$H:$H,Raw!$A:$A,$B$5,Raw!$G:$G,Month!Q$7,Raw!$C:$C,Month!$A30),SUMIFS(Raw!$H:$H,Raw!$A:$A,$B$5,Raw!$G:$G,Month!Q$7,Raw!$E:$E,Month!$A30))))</f>
        <v>16794</v>
      </c>
      <c r="R30" s="105">
        <f>IF($B30="","",IF($C30="Region",SUMIFS(Raw!$H:$H,Raw!$A:$A,$B$5,Raw!$G:$G,Month!R$7,Raw!$I:$I,Month!$A30),IF($C30="Provider",SUMIFS(Raw!$H:$H,Raw!$A:$A,$B$5,Raw!$G:$G,Month!R$7,Raw!$C:$C,Month!$A30),SUMIFS(Raw!$H:$H,Raw!$A:$A,$B$5,Raw!$G:$G,Month!R$7,Raw!$E:$E,Month!$A30))))</f>
        <v>9188</v>
      </c>
      <c r="S30" s="105">
        <f>IF($B30="","",IF($C30="Region",SUMIFS(Raw!$H:$H,Raw!$A:$A,$B$5,Raw!$G:$G,Month!S$7,Raw!$I:$I,Month!$A30),IF($C30="Provider",SUMIFS(Raw!$H:$H,Raw!$A:$A,$B$5,Raw!$G:$G,Month!S$7,Raw!$C:$C,Month!$A30),SUMIFS(Raw!$H:$H,Raw!$A:$A,$B$5,Raw!$G:$G,Month!S$7,Raw!$E:$E,Month!$A30))))</f>
        <v>9781</v>
      </c>
      <c r="T30" s="105">
        <f>IF($B30="","",IF($C30="Region",SUMIFS(Raw!$H:$H,Raw!$A:$A,$B$5,Raw!$G:$G,Month!T$7,Raw!$I:$I,Month!$A30),IF($C30="Provider",SUMIFS(Raw!$H:$H,Raw!$A:$A,$B$5,Raw!$G:$G,Month!T$7,Raw!$C:$C,Month!$A30),SUMIFS(Raw!$H:$H,Raw!$A:$A,$B$5,Raw!$G:$G,Month!T$7,Raw!$E:$E,Month!$A30))))</f>
        <v>0</v>
      </c>
      <c r="U30" s="105">
        <f>IF($B30="","",IF($C30="Region",SUMIFS(Raw!$H:$H,Raw!$A:$A,$B$5,Raw!$G:$G,Month!U$7,Raw!$I:$I,Month!$A30),IF($C30="Provider",SUMIFS(Raw!$H:$H,Raw!$A:$A,$B$5,Raw!$G:$G,Month!U$7,Raw!$C:$C,Month!$A30),SUMIFS(Raw!$H:$H,Raw!$A:$A,$B$5,Raw!$G:$G,Month!U$7,Raw!$E:$E,Month!$A30))))</f>
        <v>18969</v>
      </c>
      <c r="V30" s="105">
        <f>IF($B30="","",IF($C30="Region",SUMIFS(Raw!$H:$H,Raw!$A:$A,$B$5,Raw!$G:$G,Month!V$7,Raw!$I:$I,Month!$A30),IF($C30="Provider",SUMIFS(Raw!$H:$H,Raw!$A:$A,$B$5,Raw!$G:$G,Month!V$7,Raw!$C:$C,Month!$A30),SUMIFS(Raw!$H:$H,Raw!$A:$A,$B$5,Raw!$G:$G,Month!V$7,Raw!$E:$E,Month!$A30))))</f>
        <v>0</v>
      </c>
      <c r="W30" s="105">
        <f>IF($B30="","",IF($C30="Region",SUMIFS(Raw!$H:$H,Raw!$A:$A,$B$5,Raw!$G:$G,Month!W$7,Raw!$I:$I,Month!$A30),IF($C30="Provider",SUMIFS(Raw!$H:$H,Raw!$A:$A,$B$5,Raw!$G:$G,Month!W$7,Raw!$C:$C,Month!$A30),SUMIFS(Raw!$H:$H,Raw!$A:$A,$B$5,Raw!$G:$G,Month!W$7,Raw!$E:$E,Month!$A30))))</f>
        <v>9169</v>
      </c>
      <c r="X30" s="105">
        <f>IF($B30="","",IF($C30="Region",SUMIFS(Raw!$H:$H,Raw!$A:$A,$B$5,Raw!$G:$G,Month!X$7,Raw!$I:$I,Month!$A30),IF($C30="Provider",SUMIFS(Raw!$H:$H,Raw!$A:$A,$B$5,Raw!$G:$G,Month!X$7,Raw!$C:$C,Month!$A30),SUMIFS(Raw!$H:$H,Raw!$A:$A,$B$5,Raw!$G:$G,Month!X$7,Raw!$E:$E,Month!$A30))))</f>
        <v>1273</v>
      </c>
      <c r="Y30" s="105">
        <f>IF($B30="","",IF($C30="Region",SUMIFS(Raw!$H:$H,Raw!$A:$A,$B$5,Raw!$G:$G,Month!Y$7,Raw!$I:$I,Month!$A30),IF($C30="Provider",SUMIFS(Raw!$H:$H,Raw!$A:$A,$B$5,Raw!$G:$G,Month!Y$7,Raw!$C:$C,Month!$A30),SUMIFS(Raw!$H:$H,Raw!$A:$A,$B$5,Raw!$G:$G,Month!Y$7,Raw!$E:$E,Month!$A30))))</f>
        <v>26530</v>
      </c>
      <c r="Z30" s="105">
        <f>IF($B30="","",IF($C30="Region",SUMIFS(Raw!$H:$H,Raw!$A:$A,$B$5,Raw!$G:$G,Month!Z$7,Raw!$I:$I,Month!$A30),IF($C30="Provider",SUMIFS(Raw!$H:$H,Raw!$A:$A,$B$5,Raw!$G:$G,Month!Z$7,Raw!$C:$C,Month!$A30),SUMIFS(Raw!$H:$H,Raw!$A:$A,$B$5,Raw!$G:$G,Month!Z$7,Raw!$E:$E,Month!$A30))))</f>
        <v>52364</v>
      </c>
      <c r="AA30" s="105">
        <f>IF($B30="","",IF($C30="Region",SUMIFS(Raw!$H:$H,Raw!$A:$A,$B$5,Raw!$G:$G,Month!AA$7,Raw!$I:$I,Month!$A30),IF($C30="Provider",SUMIFS(Raw!$H:$H,Raw!$A:$A,$B$5,Raw!$G:$G,Month!AA$7,Raw!$C:$C,Month!$A30),SUMIFS(Raw!$H:$H,Raw!$A:$A,$B$5,Raw!$G:$G,Month!AA$7,Raw!$E:$E,Month!$A30))))</f>
        <v>7290</v>
      </c>
      <c r="AB30" s="105">
        <f>IF($B30="","",IF($C30="Region",SUMIFS(Raw!$H:$H,Raw!$A:$A,$B$5,Raw!$G:$G,Month!AB$7,Raw!$I:$I,Month!$A30),IF($C30="Provider",SUMIFS(Raw!$H:$H,Raw!$A:$A,$B$5,Raw!$G:$G,Month!AB$7,Raw!$C:$C,Month!$A30),SUMIFS(Raw!$H:$H,Raw!$A:$A,$B$5,Raw!$G:$G,Month!AB$7,Raw!$E:$E,Month!$A30))))</f>
        <v>3702</v>
      </c>
      <c r="AC30" s="105">
        <f>IF($B30="","",IF($C30="Region",SUMIFS(Raw!$H:$H,Raw!$A:$A,$B$5,Raw!$G:$G,Month!AC$7,Raw!$I:$I,Month!$A30),IF($C30="Provider",SUMIFS(Raw!$H:$H,Raw!$A:$A,$B$5,Raw!$G:$G,Month!AC$7,Raw!$C:$C,Month!$A30),SUMIFS(Raw!$H:$H,Raw!$A:$A,$B$5,Raw!$G:$G,Month!AC$7,Raw!$E:$E,Month!$A30))))</f>
        <v>40006</v>
      </c>
      <c r="AD30" s="105">
        <f>IF($B30="","",IF($C30="Region",SUMIFS(Raw!$H:$H,Raw!$A:$A,$B$5,Raw!$G:$G,Month!AD$7,Raw!$I:$I,Month!$A30),IF($C30="Provider",SUMIFS(Raw!$H:$H,Raw!$A:$A,$B$5,Raw!$G:$G,Month!AD$7,Raw!$C:$C,Month!$A30),SUMIFS(Raw!$H:$H,Raw!$A:$A,$B$5,Raw!$G:$G,Month!AD$7,Raw!$E:$E,Month!$A30))))</f>
        <v>52295</v>
      </c>
      <c r="AE30" s="105">
        <f>IF($B30="","",IF($C30="Region",SUMIFS(Raw!$H:$H,Raw!$A:$A,$B$5,Raw!$G:$G,Month!AE$7,Raw!$I:$I,Month!$A30),IF($C30="Provider",SUMIFS(Raw!$H:$H,Raw!$A:$A,$B$5,Raw!$G:$G,Month!AE$7,Raw!$C:$C,Month!$A30),SUMIFS(Raw!$H:$H,Raw!$A:$A,$B$5,Raw!$G:$G,Month!AE$7,Raw!$E:$E,Month!$A30))))</f>
        <v>36155</v>
      </c>
      <c r="AF30" s="105">
        <f>IF($B30="","",IF($C30="Region",SUMIFS(Raw!$H:$H,Raw!$A:$A,$B$5,Raw!$G:$G,Month!AF$7,Raw!$I:$I,Month!$A30),IF($C30="Provider",SUMIFS(Raw!$H:$H,Raw!$A:$A,$B$5,Raw!$G:$G,Month!AF$7,Raw!$C:$C,Month!$A30),SUMIFS(Raw!$H:$H,Raw!$A:$A,$B$5,Raw!$G:$G,Month!AF$7,Raw!$E:$E,Month!$A30))))</f>
        <v>4229</v>
      </c>
      <c r="AG30" s="105">
        <f>IF($B30="","",IF($C30="Region",SUMIFS(Raw!$H:$H,Raw!$A:$A,$B$5,Raw!$G:$G,Month!AG$7,Raw!$I:$I,Month!$A30),IF($C30="Provider",SUMIFS(Raw!$H:$H,Raw!$A:$A,$B$5,Raw!$G:$G,Month!AG$7,Raw!$C:$C,Month!$A30),SUMIFS(Raw!$H:$H,Raw!$A:$A,$B$5,Raw!$G:$G,Month!AG$7,Raw!$E:$E,Month!$A30))))</f>
        <v>3206</v>
      </c>
      <c r="AH30" s="105">
        <f>IF($B30="","",IF($C30="Region",SUMIFS(Raw!$H:$H,Raw!$A:$A,$B$5,Raw!$G:$G,Month!AH$7,Raw!$I:$I,Month!$A30),IF($C30="Provider",SUMIFS(Raw!$H:$H,Raw!$A:$A,$B$5,Raw!$G:$G,Month!AH$7,Raw!$C:$C,Month!$A30),SUMIFS(Raw!$H:$H,Raw!$A:$A,$B$5,Raw!$G:$G,Month!AH$7,Raw!$E:$E,Month!$A30))))</f>
        <v>116</v>
      </c>
      <c r="AI30" s="105">
        <f>IF($B30="","",IF($C30="Region",SUMIFS(Raw!$H:$H,Raw!$A:$A,$B$5,Raw!$G:$G,Month!AI$7,Raw!$I:$I,Month!$A30),IF($C30="Provider",SUMIFS(Raw!$H:$H,Raw!$A:$A,$B$5,Raw!$G:$G,Month!AI$7,Raw!$C:$C,Month!$A30),SUMIFS(Raw!$H:$H,Raw!$A:$A,$B$5,Raw!$G:$G,Month!AI$7,Raw!$E:$E,Month!$A30))))</f>
        <v>6</v>
      </c>
      <c r="AJ30" s="105">
        <f>IF($B30="","",IF($C30="Region",SUMIFS(Raw!$H:$H,Raw!$A:$A,$B$5,Raw!$G:$G,Month!AJ$7,Raw!$I:$I,Month!$A30),IF($C30="Provider",SUMIFS(Raw!$H:$H,Raw!$A:$A,$B$5,Raw!$G:$G,Month!AJ$7,Raw!$C:$C,Month!$A30),SUMIFS(Raw!$H:$H,Raw!$A:$A,$B$5,Raw!$G:$G,Month!AJ$7,Raw!$E:$E,Month!$A30))))</f>
        <v>1449</v>
      </c>
      <c r="AK30" s="105">
        <f>IF($B30="","",IF($C30="Region",SUMIFS(Raw!$H:$H,Raw!$A:$A,$B$5,Raw!$G:$G,Month!AK$7,Raw!$I:$I,Month!$A30),IF($C30="Provider",SUMIFS(Raw!$H:$H,Raw!$A:$A,$B$5,Raw!$G:$G,Month!AK$7,Raw!$C:$C,Month!$A30),SUMIFS(Raw!$H:$H,Raw!$A:$A,$B$5,Raw!$G:$G,Month!AK$7,Raw!$E:$E,Month!$A30))))</f>
        <v>205</v>
      </c>
      <c r="AL30" s="105">
        <f>IF($B30="","",IF($C30="Region",SUMIFS(Raw!$H:$H,Raw!$A:$A,$B$5,Raw!$G:$G,Month!AL$7,Raw!$I:$I,Month!$A30),IF($C30="Provider",SUMIFS(Raw!$H:$H,Raw!$A:$A,$B$5,Raw!$G:$G,Month!AL$7,Raw!$C:$C,Month!$A30),SUMIFS(Raw!$H:$H,Raw!$A:$A,$B$5,Raw!$G:$G,Month!AL$7,Raw!$E:$E,Month!$A30))))</f>
        <v>1427</v>
      </c>
      <c r="AM30" s="105">
        <f>IF($B30="","",IF($C30="Region",SUMIFS(Raw!$H:$H,Raw!$A:$A,$B$5,Raw!$G:$G,Month!AM$7,Raw!$I:$I,Month!$A30),IF($C30="Provider",SUMIFS(Raw!$H:$H,Raw!$A:$A,$B$5,Raw!$G:$G,Month!AM$7,Raw!$C:$C,Month!$A30),SUMIFS(Raw!$H:$H,Raw!$A:$A,$B$5,Raw!$G:$G,Month!AM$7,Raw!$E:$E,Month!$A30))))</f>
        <v>35</v>
      </c>
      <c r="AN30" s="105">
        <f>IF($B30="","",IF($C30="Region",SUMIFS(Raw!$H:$H,Raw!$A:$A,$B$5,Raw!$G:$G,Month!AN$7,Raw!$I:$I,Month!$A30),IF($C30="Provider",SUMIFS(Raw!$H:$H,Raw!$A:$A,$B$5,Raw!$G:$G,Month!AN$7,Raw!$C:$C,Month!$A30),SUMIFS(Raw!$H:$H,Raw!$A:$A,$B$5,Raw!$G:$G,Month!AN$7,Raw!$E:$E,Month!$A30))))</f>
        <v>5216</v>
      </c>
      <c r="AO30" s="105">
        <f>IF($B30="","",IF($C30="Region",SUMIFS(Raw!$H:$H,Raw!$A:$A,$B$5,Raw!$G:$G,Month!AO$7,Raw!$I:$I,Month!$A30),IF($C30="Provider",SUMIFS(Raw!$H:$H,Raw!$A:$A,$B$5,Raw!$G:$G,Month!AO$7,Raw!$C:$C,Month!$A30),SUMIFS(Raw!$H:$H,Raw!$A:$A,$B$5,Raw!$G:$G,Month!AO$7,Raw!$E:$E,Month!$A30))))</f>
        <v>4501</v>
      </c>
      <c r="AP30" s="105">
        <f>IF($B30="","",IF($C30="Region",SUMIFS(Raw!$H:$H,Raw!$A:$A,$B$5,Raw!$G:$G,Month!AP$7,Raw!$I:$I,Month!$A30),IF($C30="Provider",SUMIFS(Raw!$H:$H,Raw!$A:$A,$B$5,Raw!$G:$G,Month!AP$7,Raw!$C:$C,Month!$A30),SUMIFS(Raw!$H:$H,Raw!$A:$A,$B$5,Raw!$G:$G,Month!AP$7,Raw!$E:$E,Month!$A30))))</f>
        <v>3191</v>
      </c>
      <c r="AQ30" s="105">
        <f>IF($B30="","",IF($C30="Region",SUMIFS(Raw!$H:$H,Raw!$A:$A,$B$5,Raw!$G:$G,Month!AQ$7,Raw!$I:$I,Month!$A30),IF($C30="Provider",SUMIFS(Raw!$H:$H,Raw!$A:$A,$B$5,Raw!$G:$G,Month!AQ$7,Raw!$C:$C,Month!$A30),SUMIFS(Raw!$H:$H,Raw!$A:$A,$B$5,Raw!$G:$G,Month!AQ$7,Raw!$E:$E,Month!$A30))))</f>
        <v>3580</v>
      </c>
      <c r="AR30" s="105">
        <f>IF($B30="","",IF($C30="Region",SUMIFS(Raw!$H:$H,Raw!$A:$A,$B$5,Raw!$G:$G,Month!AR$7,Raw!$I:$I,Month!$A30),IF($C30="Provider",SUMIFS(Raw!$H:$H,Raw!$A:$A,$B$5,Raw!$G:$G,Month!AR$7,Raw!$C:$C,Month!$A30),SUMIFS(Raw!$H:$H,Raw!$A:$A,$B$5,Raw!$G:$G,Month!AR$7,Raw!$E:$E,Month!$A30))))</f>
        <v>2028</v>
      </c>
      <c r="AS30" s="105">
        <f>IF($B30="","",IF($C30="Region",SUMIFS(Raw!$H:$H,Raw!$A:$A,$B$5,Raw!$G:$G,Month!AS$7,Raw!$I:$I,Month!$A30),IF($C30="Provider",SUMIFS(Raw!$H:$H,Raw!$A:$A,$B$5,Raw!$G:$G,Month!AS$7,Raw!$C:$C,Month!$A30),SUMIFS(Raw!$H:$H,Raw!$A:$A,$B$5,Raw!$G:$G,Month!AS$7,Raw!$E:$E,Month!$A30))))</f>
        <v>279</v>
      </c>
      <c r="AT30" s="105">
        <f>IF($B30="","",IF($C30="Region",SUMIFS(Raw!$H:$H,Raw!$A:$A,$B$5,Raw!$G:$G,Month!AT$7,Raw!$I:$I,Month!$A30),IF($C30="Provider",SUMIFS(Raw!$H:$H,Raw!$A:$A,$B$5,Raw!$G:$G,Month!AT$7,Raw!$C:$C,Month!$A30),SUMIFS(Raw!$H:$H,Raw!$A:$A,$B$5,Raw!$G:$G,Month!AT$7,Raw!$E:$E,Month!$A30))))</f>
        <v>306</v>
      </c>
      <c r="AU30" s="105">
        <f>IF($B30="","",IF($C30="Region",SUMIFS(Raw!$H:$H,Raw!$A:$A,$B$5,Raw!$G:$G,Month!AU$7,Raw!$I:$I,Month!$A30),IF($C30="Provider",SUMIFS(Raw!$H:$H,Raw!$A:$A,$B$5,Raw!$G:$G,Month!AU$7,Raw!$C:$C,Month!$A30),SUMIFS(Raw!$H:$H,Raw!$A:$A,$B$5,Raw!$G:$G,Month!AU$7,Raw!$E:$E,Month!$A30))))</f>
        <v>81</v>
      </c>
      <c r="AV30" s="105">
        <f>IF($B30="","",IF($C30="Region",SUMIFS(Raw!$H:$H,Raw!$A:$A,$B$5,Raw!$G:$G,Month!AV$7,Raw!$I:$I,Month!$A30),IF($C30="Provider",SUMIFS(Raw!$H:$H,Raw!$A:$A,$B$5,Raw!$G:$G,Month!AV$7,Raw!$C:$C,Month!$A30),SUMIFS(Raw!$H:$H,Raw!$A:$A,$B$5,Raw!$G:$G,Month!AV$7,Raw!$E:$E,Month!$A30))))</f>
        <v>1837</v>
      </c>
      <c r="AW30" s="105">
        <f>IF($B30="","",IF($C30="Region",SUMIFS(Raw!$H:$H,Raw!$A:$A,$B$5,Raw!$G:$G,Month!AW$7,Raw!$I:$I,Month!$A30),IF($C30="Provider",SUMIFS(Raw!$H:$H,Raw!$A:$A,$B$5,Raw!$G:$G,Month!AW$7,Raw!$C:$C,Month!$A30),SUMIFS(Raw!$H:$H,Raw!$A:$A,$B$5,Raw!$G:$G,Month!AW$7,Raw!$E:$E,Month!$A30))))</f>
        <v>19157746</v>
      </c>
      <c r="AX30" s="105">
        <f>IF($B30="","",IF($C30="Region",SUMIFS(Raw!$H:$H,Raw!$A:$A,$B$5,Raw!$G:$G,Month!AX$7,Raw!$I:$I,Month!$A30),IF($C30="Provider",SUMIFS(Raw!$H:$H,Raw!$A:$A,$B$5,Raw!$G:$G,Month!AX$7,Raw!$C:$C,Month!$A30),SUMIFS(Raw!$H:$H,Raw!$A:$A,$B$5,Raw!$G:$G,Month!AX$7,Raw!$E:$E,Month!$A30))))</f>
        <v>3993</v>
      </c>
      <c r="AY30" s="105">
        <f>IF($B30="","",IF($C30="Region",SUMIFS(Raw!$H:$H,Raw!$A:$A,$B$5,Raw!$G:$G,Month!AY$7,Raw!$I:$I,Month!$A30),IF($C30="Provider",SUMIFS(Raw!$H:$H,Raw!$A:$A,$B$5,Raw!$G:$G,Month!AY$7,Raw!$C:$C,Month!$A30),SUMIFS(Raw!$H:$H,Raw!$A:$A,$B$5,Raw!$G:$G,Month!AY$7,Raw!$E:$E,Month!$A30))))</f>
        <v>2222</v>
      </c>
      <c r="AZ30" s="105">
        <f>IF($B30="","",IF($C30="Region",SUMIFS(Raw!$H:$H,Raw!$A:$A,$B$5,Raw!$G:$G,Month!AZ$7,Raw!$I:$I,Month!$A30),IF($C30="Provider",SUMIFS(Raw!$H:$H,Raw!$A:$A,$B$5,Raw!$G:$G,Month!AZ$7,Raw!$C:$C,Month!$A30),SUMIFS(Raw!$H:$H,Raw!$A:$A,$B$5,Raw!$G:$G,Month!AZ$7,Raw!$E:$E,Month!$A30))))</f>
        <v>129</v>
      </c>
      <c r="BA30" s="105">
        <f>IF($B30="","",IF($C30="Region",SUMIFS(Raw!$H:$H,Raw!$A:$A,$B$5,Raw!$G:$G,Month!BA$7,Raw!$I:$I,Month!$A30),IF($C30="Provider",SUMIFS(Raw!$H:$H,Raw!$A:$A,$B$5,Raw!$G:$G,Month!BA$7,Raw!$C:$C,Month!$A30),SUMIFS(Raw!$H:$H,Raw!$A:$A,$B$5,Raw!$G:$G,Month!BA$7,Raw!$E:$E,Month!$A30))))</f>
        <v>1727</v>
      </c>
      <c r="BB30" s="105">
        <f>IF($B30="","",IF($C30="Region",SUMIFS(Raw!$H:$H,Raw!$A:$A,$B$5,Raw!$G:$G,Month!BB$7,Raw!$I:$I,Month!$A30),IF($C30="Provider",SUMIFS(Raw!$H:$H,Raw!$A:$A,$B$5,Raw!$G:$G,Month!BB$7,Raw!$C:$C,Month!$A30),SUMIFS(Raw!$H:$H,Raw!$A:$A,$B$5,Raw!$G:$G,Month!BB$7,Raw!$E:$E,Month!$A30))))</f>
        <v>29471355</v>
      </c>
      <c r="BC30" s="105">
        <f>IF($B30="","",IF($C30="Region",SUMIFS(Raw!$H:$H,Raw!$A:$A,$B$5,Raw!$G:$G,Month!BC$7,Raw!$I:$I,Month!$A30),IF($C30="Provider",SUMIFS(Raw!$H:$H,Raw!$A:$A,$B$5,Raw!$G:$G,Month!BC$7,Raw!$C:$C,Month!$A30),SUMIFS(Raw!$H:$H,Raw!$A:$A,$B$5,Raw!$G:$G,Month!BC$7,Raw!$E:$E,Month!$A30))))</f>
        <v>845</v>
      </c>
      <c r="BD30" s="105">
        <f>IF($B30="","",IF($C30="Region",SUMIFS(Raw!$H:$H,Raw!$A:$A,$B$5,Raw!$G:$G,Month!BD$7,Raw!$I:$I,Month!$A30),IF($C30="Provider",SUMIFS(Raw!$H:$H,Raw!$A:$A,$B$5,Raw!$G:$G,Month!BD$7,Raw!$C:$C,Month!$A30),SUMIFS(Raw!$H:$H,Raw!$A:$A,$B$5,Raw!$G:$G,Month!BD$7,Raw!$E:$E,Month!$A30))))</f>
        <v>14892</v>
      </c>
      <c r="BE30" s="105">
        <f>IF($B30="","",IF($C30="Region",SUMIFS(Raw!$H:$H,Raw!$A:$A,$B$5,Raw!$G:$G,Month!BE$7,Raw!$I:$I,Month!$A30),IF($C30="Provider",SUMIFS(Raw!$H:$H,Raw!$A:$A,$B$5,Raw!$G:$G,Month!BE$7,Raw!$C:$C,Month!$A30),SUMIFS(Raw!$H:$H,Raw!$A:$A,$B$5,Raw!$G:$G,Month!BE$7,Raw!$E:$E,Month!$A30))))</f>
        <v>2299</v>
      </c>
      <c r="BF30" s="105">
        <f>IF($B30="","",IF($C30="Region",SUMIFS(Raw!$H:$H,Raw!$A:$A,$B$5,Raw!$G:$G,Month!BF$7,Raw!$I:$I,Month!$A30),IF($C30="Provider",SUMIFS(Raw!$H:$H,Raw!$A:$A,$B$5,Raw!$G:$G,Month!BF$7,Raw!$C:$C,Month!$A30),SUMIFS(Raw!$H:$H,Raw!$A:$A,$B$5,Raw!$G:$G,Month!BF$7,Raw!$E:$E,Month!$A30))))</f>
        <v>29898</v>
      </c>
      <c r="BG30" s="105">
        <f>IF($B30="","",IF($C30="Region",SUMIFS(Raw!$H:$H,Raw!$A:$A,$B$5,Raw!$G:$G,Month!BG$7,Raw!$I:$I,Month!$A30),IF($C30="Provider",SUMIFS(Raw!$H:$H,Raw!$A:$A,$B$5,Raw!$G:$G,Month!BG$7,Raw!$C:$C,Month!$A30),SUMIFS(Raw!$H:$H,Raw!$A:$A,$B$5,Raw!$G:$G,Month!BG$7,Raw!$E:$E,Month!$A30))))</f>
        <v>2</v>
      </c>
      <c r="BH30" s="105">
        <f>IF($B30="","",IF($C30="Region",SUMIFS(Raw!$H:$H,Raw!$A:$A,$B$5,Raw!$G:$G,Month!BH$7,Raw!$I:$I,Month!$A30),IF($C30="Provider",SUMIFS(Raw!$H:$H,Raw!$A:$A,$B$5,Raw!$G:$G,Month!BH$7,Raw!$C:$C,Month!$A30),SUMIFS(Raw!$H:$H,Raw!$A:$A,$B$5,Raw!$G:$G,Month!BH$7,Raw!$E:$E,Month!$A30))))</f>
        <v>22500</v>
      </c>
      <c r="BI30" s="105">
        <f>IF($B30="","",IF($C30="Region",SUMIFS(Raw!$H:$H,Raw!$A:$A,$B$5,Raw!$G:$G,Month!BI$7,Raw!$I:$I,Month!$A30),IF($C30="Provider",SUMIFS(Raw!$H:$H,Raw!$A:$A,$B$5,Raw!$G:$G,Month!BI$7,Raw!$C:$C,Month!$A30),SUMIFS(Raw!$H:$H,Raw!$A:$A,$B$5,Raw!$G:$G,Month!BI$7,Raw!$E:$E,Month!$A30))))</f>
        <v>7310</v>
      </c>
      <c r="BJ30" s="105">
        <f>IF($B30="","",IF($C30="Region",SUMIFS(Raw!$H:$H,Raw!$A:$A,$B$5,Raw!$G:$G,Month!BJ$7,Raw!$I:$I,Month!$A30),IF($C30="Provider",SUMIFS(Raw!$H:$H,Raw!$A:$A,$B$5,Raw!$G:$G,Month!BJ$7,Raw!$C:$C,Month!$A30),SUMIFS(Raw!$H:$H,Raw!$A:$A,$B$5,Raw!$G:$G,Month!BJ$7,Raw!$E:$E,Month!$A30))))</f>
        <v>4669</v>
      </c>
      <c r="BK30" s="105">
        <f>IF($B30="","",IF($C30="Region",SUMIFS(Raw!$H:$H,Raw!$A:$A,$B$5,Raw!$G:$G,Month!BK$7,Raw!$I:$I,Month!$A30),IF($C30="Provider",SUMIFS(Raw!$H:$H,Raw!$A:$A,$B$5,Raw!$G:$G,Month!BK$7,Raw!$C:$C,Month!$A30),SUMIFS(Raw!$H:$H,Raw!$A:$A,$B$5,Raw!$G:$G,Month!BK$7,Raw!$E:$E,Month!$A30))))</f>
        <v>2344</v>
      </c>
      <c r="BL30" s="105">
        <f>IF($B30="","",IF($C30="Region",SUMIFS(Raw!$H:$H,Raw!$A:$A,$B$5,Raw!$G:$G,Month!BL$7,Raw!$I:$I,Month!$A30),IF($C30="Provider",SUMIFS(Raw!$H:$H,Raw!$A:$A,$B$5,Raw!$G:$G,Month!BL$7,Raw!$C:$C,Month!$A30),SUMIFS(Raw!$H:$H,Raw!$A:$A,$B$5,Raw!$G:$G,Month!BL$7,Raw!$E:$E,Month!$A30))))</f>
        <v>4401</v>
      </c>
      <c r="BM30" s="105">
        <f>IF($B30="","",IF($C30="Region",SUMIFS(Raw!$H:$H,Raw!$A:$A,$B$5,Raw!$G:$G,Month!BM$7,Raw!$I:$I,Month!$A30),IF($C30="Provider",SUMIFS(Raw!$H:$H,Raw!$A:$A,$B$5,Raw!$G:$G,Month!BM$7,Raw!$C:$C,Month!$A30),SUMIFS(Raw!$H:$H,Raw!$A:$A,$B$5,Raw!$G:$G,Month!BM$7,Raw!$E:$E,Month!$A30))))</f>
        <v>3763</v>
      </c>
      <c r="BN30" s="105">
        <f>IF($B30="","",IF($C30="Region",SUMIFS(Raw!$H:$H,Raw!$A:$A,$B$5,Raw!$G:$G,Month!BN$7,Raw!$I:$I,Month!$A30),IF($C30="Provider",SUMIFS(Raw!$H:$H,Raw!$A:$A,$B$5,Raw!$G:$G,Month!BN$7,Raw!$C:$C,Month!$A30),SUMIFS(Raw!$H:$H,Raw!$A:$A,$B$5,Raw!$G:$G,Month!BN$7,Raw!$E:$E,Month!$A30))))</f>
        <v>2257</v>
      </c>
      <c r="BO30" s="105">
        <f>IF($B30="","",IF($C30="Region",SUMIFS(Raw!$H:$H,Raw!$A:$A,$B$5,Raw!$G:$G,Month!BO$7,Raw!$I:$I,Month!$A30),IF($C30="Provider",SUMIFS(Raw!$H:$H,Raw!$A:$A,$B$5,Raw!$G:$G,Month!BO$7,Raw!$C:$C,Month!$A30),SUMIFS(Raw!$H:$H,Raw!$A:$A,$B$5,Raw!$G:$G,Month!BO$7,Raw!$E:$E,Month!$A30))))</f>
        <v>966</v>
      </c>
      <c r="BP30" s="105">
        <f>IF($B30="","",IF($C30="Region",SUMIFS(Raw!$H:$H,Raw!$A:$A,$B$5,Raw!$G:$G,Month!BP$7,Raw!$I:$I,Month!$A30),IF($C30="Provider",SUMIFS(Raw!$H:$H,Raw!$A:$A,$B$5,Raw!$G:$G,Month!BP$7,Raw!$C:$C,Month!$A30),SUMIFS(Raw!$H:$H,Raw!$A:$A,$B$5,Raw!$G:$G,Month!BP$7,Raw!$E:$E,Month!$A30))))</f>
        <v>2279</v>
      </c>
      <c r="BQ30" s="105">
        <f>IF($B30="","",IF($C30="Region",SUMIFS(Raw!$H:$H,Raw!$A:$A,$B$5,Raw!$G:$G,Month!BQ$7,Raw!$I:$I,Month!$A30),IF($C30="Provider",SUMIFS(Raw!$H:$H,Raw!$A:$A,$B$5,Raw!$G:$G,Month!BQ$7,Raw!$C:$C,Month!$A30),SUMIFS(Raw!$H:$H,Raw!$A:$A,$B$5,Raw!$G:$G,Month!BQ$7,Raw!$E:$E,Month!$A30))))</f>
        <v>21</v>
      </c>
      <c r="BR30" s="105">
        <f>IF($B30="","",IF($C30="Region",SUMIFS(Raw!$H:$H,Raw!$A:$A,$B$5,Raw!$G:$G,Month!BR$7,Raw!$I:$I,Month!$A30),IF($C30="Provider",SUMIFS(Raw!$H:$H,Raw!$A:$A,$B$5,Raw!$G:$G,Month!BR$7,Raw!$C:$C,Month!$A30),SUMIFS(Raw!$H:$H,Raw!$A:$A,$B$5,Raw!$G:$G,Month!BR$7,Raw!$E:$E,Month!$A30))))</f>
        <v>3</v>
      </c>
      <c r="BS30" s="105">
        <f>IF($B30="","",IF($C30="Region",SUMIFS(Raw!$H:$H,Raw!$A:$A,$B$5,Raw!$G:$G,Month!BS$7,Raw!$I:$I,Month!$A30),IF($C30="Provider",SUMIFS(Raw!$H:$H,Raw!$A:$A,$B$5,Raw!$G:$G,Month!BS$7,Raw!$C:$C,Month!$A30),SUMIFS(Raw!$H:$H,Raw!$A:$A,$B$5,Raw!$G:$G,Month!BS$7,Raw!$E:$E,Month!$A30))))</f>
        <v>0</v>
      </c>
      <c r="BT30" s="105">
        <f>IF($B30="","",IF($C30="Region",SUMIFS(Raw!$H:$H,Raw!$A:$A,$B$5,Raw!$G:$G,Month!BT$7,Raw!$I:$I,Month!$A30),IF($C30="Provider",SUMIFS(Raw!$H:$H,Raw!$A:$A,$B$5,Raw!$G:$G,Month!BT$7,Raw!$C:$C,Month!$A30),SUMIFS(Raw!$H:$H,Raw!$A:$A,$B$5,Raw!$G:$G,Month!BT$7,Raw!$E:$E,Month!$A30))))</f>
        <v>0</v>
      </c>
      <c r="BU30" s="105">
        <f>IF($B30="","",IF($C30="Region",SUMIFS(Raw!$H:$H,Raw!$A:$A,$B$5,Raw!$G:$G,Month!BU$7,Raw!$I:$I,Month!$A30),IF($C30="Provider",SUMIFS(Raw!$H:$H,Raw!$A:$A,$B$5,Raw!$G:$G,Month!BU$7,Raw!$C:$C,Month!$A30),SUMIFS(Raw!$H:$H,Raw!$A:$A,$B$5,Raw!$G:$G,Month!BU$7,Raw!$E:$E,Month!$A30))))</f>
        <v>0</v>
      </c>
      <c r="BV30" s="105">
        <f>IF($B30="","",IF($C30="Region",SUMIFS(Raw!$H:$H,Raw!$A:$A,$B$5,Raw!$G:$G,Month!BV$7,Raw!$I:$I,Month!$A30),IF($C30="Provider",SUMIFS(Raw!$H:$H,Raw!$A:$A,$B$5,Raw!$G:$G,Month!BV$7,Raw!$C:$C,Month!$A30),SUMIFS(Raw!$H:$H,Raw!$A:$A,$B$5,Raw!$G:$G,Month!BV$7,Raw!$E:$E,Month!$A30))))</f>
        <v>216</v>
      </c>
      <c r="BW30" s="105">
        <f>IF($B30="","",IF($C30="Region",SUMIFS(Raw!$H:$H,Raw!$A:$A,$B$5,Raw!$G:$G,Month!BW$7,Raw!$I:$I,Month!$A30),IF($C30="Provider",SUMIFS(Raw!$H:$H,Raw!$A:$A,$B$5,Raw!$G:$G,Month!BW$7,Raw!$C:$C,Month!$A30),SUMIFS(Raw!$H:$H,Raw!$A:$A,$B$5,Raw!$G:$G,Month!BW$7,Raw!$E:$E,Month!$A30))))</f>
        <v>571</v>
      </c>
      <c r="BX30" s="105">
        <f>IF($B30="","",IF($C30="Region",SUMIFS(Raw!$H:$H,Raw!$A:$A,$B$5,Raw!$G:$G,Month!BX$7,Raw!$I:$I,Month!$A30),IF($C30="Provider",SUMIFS(Raw!$H:$H,Raw!$A:$A,$B$5,Raw!$G:$G,Month!BX$7,Raw!$C:$C,Month!$A30),SUMIFS(Raw!$H:$H,Raw!$A:$A,$B$5,Raw!$G:$G,Month!BX$7,Raw!$E:$E,Month!$A30))))</f>
        <v>955</v>
      </c>
      <c r="BY30" s="105">
        <f>IF($B30="","",IF($C30="Region",SUMIFS(Raw!$H:$H,Raw!$A:$A,$B$5,Raw!$G:$G,Month!BY$7,Raw!$I:$I,Month!$A30),IF($C30="Provider",SUMIFS(Raw!$H:$H,Raw!$A:$A,$B$5,Raw!$G:$G,Month!BY$7,Raw!$C:$C,Month!$A30),SUMIFS(Raw!$H:$H,Raw!$A:$A,$B$5,Raw!$G:$G,Month!BY$7,Raw!$E:$E,Month!$A30))))</f>
        <v>862</v>
      </c>
      <c r="BZ30" s="105">
        <f>IF($B30="","",IF($C30="Region",SUMIFS(Raw!$H:$H,Raw!$A:$A,$B$5,Raw!$G:$G,Month!BZ$7,Raw!$I:$I,Month!$A30),IF($C30="Provider",SUMIFS(Raw!$H:$H,Raw!$A:$A,$B$5,Raw!$G:$G,Month!BZ$7,Raw!$C:$C,Month!$A30),SUMIFS(Raw!$H:$H,Raw!$A:$A,$B$5,Raw!$G:$G,Month!BZ$7,Raw!$E:$E,Month!$A30))))</f>
        <v>2950</v>
      </c>
      <c r="CA30" s="105">
        <f>IF($B30="","",IF($C30="Region",SUMIFS(Raw!$H:$H,Raw!$A:$A,$B$5,Raw!$G:$G,Month!CA$7,Raw!$I:$I,Month!$A30),IF($C30="Provider",SUMIFS(Raw!$H:$H,Raw!$A:$A,$B$5,Raw!$G:$G,Month!CA$7,Raw!$C:$C,Month!$A30),SUMIFS(Raw!$H:$H,Raw!$A:$A,$B$5,Raw!$G:$G,Month!CA$7,Raw!$E:$E,Month!$A30))))</f>
        <v>2567</v>
      </c>
      <c r="CB30" s="105">
        <f>IF($B30="","",IF($C30="Region",SUMIFS(Raw!$H:$H,Raw!$A:$A,$B$5,Raw!$G:$G,Month!CB$7,Raw!$I:$I,Month!$A30),IF($C30="Provider",SUMIFS(Raw!$H:$H,Raw!$A:$A,$B$5,Raw!$G:$G,Month!CB$7,Raw!$C:$C,Month!$A30),SUMIFS(Raw!$H:$H,Raw!$A:$A,$B$5,Raw!$G:$G,Month!CB$7,Raw!$E:$E,Month!$A30))))</f>
        <v>1691</v>
      </c>
      <c r="CC30" s="105">
        <f>IF($B30="","",IF($C30="Region",SUMIFS(Raw!$H:$H,Raw!$A:$A,$B$5,Raw!$G:$G,Month!CC$7,Raw!$I:$I,Month!$A30),IF($C30="Provider",SUMIFS(Raw!$H:$H,Raw!$A:$A,$B$5,Raw!$G:$G,Month!CC$7,Raw!$C:$C,Month!$A30),SUMIFS(Raw!$H:$H,Raw!$A:$A,$B$5,Raw!$G:$G,Month!CC$7,Raw!$E:$E,Month!$A30))))</f>
        <v>1686</v>
      </c>
      <c r="CD30" s="105">
        <f>IF($B30="","",IF($C30="Region",SUMIFS(Raw!$H:$H,Raw!$A:$A,$B$5,Raw!$G:$G,Month!CD$7,Raw!$I:$I,Month!$A30),IF($C30="Provider",SUMIFS(Raw!$H:$H,Raw!$A:$A,$B$5,Raw!$G:$G,Month!CD$7,Raw!$C:$C,Month!$A30),SUMIFS(Raw!$H:$H,Raw!$A:$A,$B$5,Raw!$G:$G,Month!CD$7,Raw!$E:$E,Month!$A30))))</f>
        <v>279</v>
      </c>
      <c r="CE30" s="105">
        <f>IF($B30="","",IF($C30="Region",SUMIFS(Raw!$H:$H,Raw!$A:$A,$B$5,Raw!$G:$G,Month!CE$7,Raw!$I:$I,Month!$A30),IF($C30="Provider",SUMIFS(Raw!$H:$H,Raw!$A:$A,$B$5,Raw!$G:$G,Month!CE$7,Raw!$C:$C,Month!$A30),SUMIFS(Raw!$H:$H,Raw!$A:$A,$B$5,Raw!$G:$G,Month!CE$7,Raw!$E:$E,Month!$A30))))</f>
        <v>253</v>
      </c>
      <c r="CF30" s="105">
        <f>IF($B30="","",IF($C30="Region",SUMIFS(Raw!$H:$H,Raw!$A:$A,$B$5,Raw!$G:$G,Month!CF$7,Raw!$I:$I,Month!$A30),IF($C30="Provider",SUMIFS(Raw!$H:$H,Raw!$A:$A,$B$5,Raw!$G:$G,Month!CF$7,Raw!$C:$C,Month!$A30),SUMIFS(Raw!$H:$H,Raw!$A:$A,$B$5,Raw!$G:$G,Month!CF$7,Raw!$E:$E,Month!$A30))))</f>
        <v>15</v>
      </c>
      <c r="CG30" s="105">
        <f>IF($B30="","",IF($C30="Region",SUMIFS(Raw!$H:$H,Raw!$A:$A,$B$5,Raw!$G:$G,Month!CG$7,Raw!$I:$I,Month!$A30),IF($C30="Provider",SUMIFS(Raw!$H:$H,Raw!$A:$A,$B$5,Raw!$G:$G,Month!CG$7,Raw!$C:$C,Month!$A30),SUMIFS(Raw!$H:$H,Raw!$A:$A,$B$5,Raw!$G:$G,Month!CG$7,Raw!$E:$E,Month!$A30))))</f>
        <v>15</v>
      </c>
      <c r="CH30" s="105">
        <f>IF($B30="","",IF($C30="Region",SUMIFS(Raw!$H:$H,Raw!$A:$A,$B$5,Raw!$G:$G,Month!CH$7,Raw!$I:$I,Month!$A30),IF($C30="Provider",SUMIFS(Raw!$H:$H,Raw!$A:$A,$B$5,Raw!$G:$G,Month!CH$7,Raw!$C:$C,Month!$A30),SUMIFS(Raw!$H:$H,Raw!$A:$A,$B$5,Raw!$G:$G,Month!CH$7,Raw!$E:$E,Month!$A30))))</f>
        <v>240</v>
      </c>
      <c r="CI30" s="105">
        <f>IF($B30="","",IF($C30="Region",SUMIFS(Raw!$H:$H,Raw!$A:$A,$B$5,Raw!$G:$G,Month!CI$7,Raw!$I:$I,Month!$A30),IF($C30="Provider",SUMIFS(Raw!$H:$H,Raw!$A:$A,$B$5,Raw!$G:$G,Month!CI$7,Raw!$C:$C,Month!$A30),SUMIFS(Raw!$H:$H,Raw!$A:$A,$B$5,Raw!$G:$G,Month!CI$7,Raw!$E:$E,Month!$A30))))</f>
        <v>240</v>
      </c>
      <c r="CJ30" s="105">
        <f>IF($B30="","",IF($C30="Region",SUMIFS(Raw!$H:$H,Raw!$A:$A,$B$5,Raw!$G:$G,Month!CJ$7,Raw!$I:$I,Month!$A30),IF($C30="Provider",SUMIFS(Raw!$H:$H,Raw!$A:$A,$B$5,Raw!$G:$G,Month!CJ$7,Raw!$C:$C,Month!$A30),SUMIFS(Raw!$H:$H,Raw!$A:$A,$B$5,Raw!$G:$G,Month!CJ$7,Raw!$E:$E,Month!$A30))))</f>
        <v>398</v>
      </c>
      <c r="CK30" s="105">
        <f>IF($B30="","",IF($C30="Region",SUMIFS(Raw!$H:$H,Raw!$A:$A,$B$5,Raw!$G:$G,Month!CK$7,Raw!$I:$I,Month!$A30),IF($C30="Provider",SUMIFS(Raw!$H:$H,Raw!$A:$A,$B$5,Raw!$G:$G,Month!CK$7,Raw!$C:$C,Month!$A30),SUMIFS(Raw!$H:$H,Raw!$A:$A,$B$5,Raw!$G:$G,Month!CK$7,Raw!$E:$E,Month!$A30))))</f>
        <v>67</v>
      </c>
      <c r="CL30" s="105">
        <f>IF($B30="","",IF($C30="Region",SUMIFS(Raw!$H:$H,Raw!$A:$A,$B$5,Raw!$G:$G,Month!CL$7,Raw!$I:$I,Month!$A30),IF($C30="Provider",SUMIFS(Raw!$H:$H,Raw!$A:$A,$B$5,Raw!$G:$G,Month!CL$7,Raw!$C:$C,Month!$A30),SUMIFS(Raw!$H:$H,Raw!$A:$A,$B$5,Raw!$G:$G,Month!CL$7,Raw!$E:$E,Month!$A30))))</f>
        <v>1299</v>
      </c>
      <c r="CM30" s="105">
        <f>IF($B30="","",IF($C30="Region",SUMIFS(Raw!$H:$H,Raw!$A:$A,$B$5,Raw!$G:$G,Month!CM$7,Raw!$I:$I,Month!$A30),IF($C30="Provider",SUMIFS(Raw!$H:$H,Raw!$A:$A,$B$5,Raw!$G:$G,Month!CM$7,Raw!$C:$C,Month!$A30),SUMIFS(Raw!$H:$H,Raw!$A:$A,$B$5,Raw!$G:$G,Month!CM$7,Raw!$E:$E,Month!$A30))))</f>
        <v>706</v>
      </c>
    </row>
    <row r="31" spans="1:91" ht="21.65" customHeight="1" x14ac:dyDescent="0.25">
      <c r="A31" s="18" t="str">
        <f>IF(Refs!A24="","",Refs!A24)</f>
        <v>111AL9</v>
      </c>
      <c r="B31" s="3" t="str">
        <f>IF(Refs!B24="","",Refs!B24)</f>
        <v>North Central London (LAS)</v>
      </c>
      <c r="C31" s="9" t="str">
        <f>IF(Refs!D24="","",Refs!D24)</f>
        <v>Area</v>
      </c>
      <c r="D31" s="105">
        <f>IF($B31="","",IF($C31="Region",SUMIFS(Raw!$H:$H,Raw!$A:$A,$B$5,Raw!$G:$G,Month!D$7,Raw!$I:$I,Month!$A31),IF($C31="Provider",SUMIFS(Raw!$H:$H,Raw!$A:$A,$B$5,Raw!$G:$G,Month!D$7,Raw!$C:$C,Month!$A31),SUMIFS(Raw!$H:$H,Raw!$A:$A,$B$5,Raw!$G:$G,Month!D$7,Raw!$E:$E,Month!$A31))))</f>
        <v>37290</v>
      </c>
      <c r="E31" s="105">
        <f>IF($B31="","",IF($C31="Region",SUMIFS(Raw!$H:$H,Raw!$A:$A,$B$5,Raw!$G:$G,Month!E$7,Raw!$I:$I,Month!$A31),IF($C31="Provider",SUMIFS(Raw!$H:$H,Raw!$A:$A,$B$5,Raw!$G:$G,Month!E$7,Raw!$C:$C,Month!$A31),SUMIFS(Raw!$H:$H,Raw!$A:$A,$B$5,Raw!$G:$G,Month!E$7,Raw!$E:$E,Month!$A31))))</f>
        <v>2867</v>
      </c>
      <c r="F31" s="105">
        <f>IF($B31="","",IF($C31="Region",SUMIFS(Raw!$H:$H,Raw!$A:$A,$B$5,Raw!$G:$G,Month!F$7,Raw!$I:$I,Month!$A31),IF($C31="Provider",SUMIFS(Raw!$H:$H,Raw!$A:$A,$B$5,Raw!$G:$G,Month!F$7,Raw!$C:$C,Month!$A31),SUMIFS(Raw!$H:$H,Raw!$A:$A,$B$5,Raw!$G:$G,Month!F$7,Raw!$E:$E,Month!$A31))))</f>
        <v>35134</v>
      </c>
      <c r="G31" s="105">
        <f>IF($B31="","",IF($C31="Region",SUMIFS(Raw!$H:$H,Raw!$A:$A,$B$5,Raw!$G:$G,Month!G$7,Raw!$I:$I,Month!$A31),IF($C31="Provider",SUMIFS(Raw!$H:$H,Raw!$A:$A,$B$5,Raw!$G:$G,Month!G$7,Raw!$C:$C,Month!$A31),SUMIFS(Raw!$H:$H,Raw!$A:$A,$B$5,Raw!$G:$G,Month!G$7,Raw!$E:$E,Month!$A31))))</f>
        <v>34000</v>
      </c>
      <c r="H31" s="105">
        <f>IF($B31="","",IF($C31="Region",SUMIFS(Raw!$H:$H,Raw!$A:$A,$B$5,Raw!$G:$G,Month!H$7,Raw!$I:$I,Month!$A31),IF($C31="Provider",SUMIFS(Raw!$H:$H,Raw!$A:$A,$B$5,Raw!$G:$G,Month!H$7,Raw!$C:$C,Month!$A31),SUMIFS(Raw!$H:$H,Raw!$A:$A,$B$5,Raw!$G:$G,Month!H$7,Raw!$E:$E,Month!$A31))))</f>
        <v>857</v>
      </c>
      <c r="I31" s="105">
        <f>IF($B31="","",IF($C31="Region",SUMIFS(Raw!$H:$H,Raw!$A:$A,$B$5,Raw!$G:$G,Month!I$7,Raw!$I:$I,Month!$A31),IF($C31="Provider",SUMIFS(Raw!$H:$H,Raw!$A:$A,$B$5,Raw!$G:$G,Month!I$7,Raw!$C:$C,Month!$A31),SUMIFS(Raw!$H:$H,Raw!$A:$A,$B$5,Raw!$G:$G,Month!I$7,Raw!$E:$E,Month!$A31))))</f>
        <v>435563</v>
      </c>
      <c r="J31" s="105">
        <f>IF($B31="","",IF($C31="Region",SUMIFS(Raw!$H:$H,Raw!$A:$A,$B$5,Raw!$G:$G,Month!J$7,Raw!$I:$I,Month!$A31),IF($C31="Provider",SUMIFS(Raw!$H:$H,Raw!$A:$A,$B$5,Raw!$G:$G,Month!J$7,Raw!$C:$C,Month!$A31),SUMIFS(Raw!$H:$H,Raw!$A:$A,$B$5,Raw!$G:$G,Month!J$7,Raw!$E:$E,Month!$A31))))</f>
        <v>7</v>
      </c>
      <c r="K31" s="105">
        <f>IF($B31="","",IF($C31="Region",SUMIFS(Raw!$H:$H,Raw!$A:$A,$B$5,Raw!$G:$G,Month!K$7,Raw!$I:$I,Month!$A31),IF($C31="Provider",SUMIFS(Raw!$H:$H,Raw!$A:$A,$B$5,Raw!$G:$G,Month!K$7,Raw!$C:$C,Month!$A31),SUMIFS(Raw!$H:$H,Raw!$A:$A,$B$5,Raw!$G:$G,Month!K$7,Raw!$E:$E,Month!$A31))))</f>
        <v>243</v>
      </c>
      <c r="L31" s="105">
        <f>IF($B31="","",IF($C31="Region",SUMIFS(Raw!$H:$H,Raw!$A:$A,$B$5,Raw!$G:$G,Month!L$7,Raw!$I:$I,Month!$A31),IF($C31="Provider",SUMIFS(Raw!$H:$H,Raw!$A:$A,$B$5,Raw!$G:$G,Month!L$7,Raw!$C:$C,Month!$A31),SUMIFS(Raw!$H:$H,Raw!$A:$A,$B$5,Raw!$G:$G,Month!L$7,Raw!$E:$E,Month!$A31))))</f>
        <v>52874</v>
      </c>
      <c r="M31" s="105">
        <f>IF($B31="","",IF($C31="Region",SUMIFS(Raw!$H:$H,Raw!$A:$A,$B$5,Raw!$G:$G,Month!M$7,Raw!$I:$I,Month!$A31),IF($C31="Provider",SUMIFS(Raw!$H:$H,Raw!$A:$A,$B$5,Raw!$G:$G,Month!M$7,Raw!$C:$C,Month!$A31),SUMIFS(Raw!$H:$H,Raw!$A:$A,$B$5,Raw!$G:$G,Month!M$7,Raw!$E:$E,Month!$A31))))</f>
        <v>7962</v>
      </c>
      <c r="N31" s="105">
        <f>IF($B31="","",IF($C31="Region",SUMIFS(Raw!$H:$H,Raw!$A:$A,$B$5,Raw!$G:$G,Month!N$7,Raw!$I:$I,Month!$A31),IF($C31="Provider",SUMIFS(Raw!$H:$H,Raw!$A:$A,$B$5,Raw!$G:$G,Month!N$7,Raw!$C:$C,Month!$A31),SUMIFS(Raw!$H:$H,Raw!$A:$A,$B$5,Raw!$G:$G,Month!N$7,Raw!$E:$E,Month!$A31))))</f>
        <v>39871028</v>
      </c>
      <c r="O31" s="105">
        <f>IF($B31="","",IF($C31="Region",SUMIFS(Raw!$H:$H,Raw!$A:$A,$B$5,Raw!$G:$G,Month!O$7,Raw!$I:$I,Month!$A31),IF($C31="Provider",SUMIFS(Raw!$H:$H,Raw!$A:$A,$B$5,Raw!$G:$G,Month!O$7,Raw!$C:$C,Month!$A31),SUMIFS(Raw!$H:$H,Raw!$A:$A,$B$5,Raw!$G:$G,Month!O$7,Raw!$E:$E,Month!$A31))))</f>
        <v>31405</v>
      </c>
      <c r="P31" s="105">
        <f>IF($B31="","",IF($C31="Region",SUMIFS(Raw!$H:$H,Raw!$A:$A,$B$5,Raw!$G:$G,Month!P$7,Raw!$I:$I,Month!$A31),IF($C31="Provider",SUMIFS(Raw!$H:$H,Raw!$A:$A,$B$5,Raw!$G:$G,Month!P$7,Raw!$C:$C,Month!$A31),SUMIFS(Raw!$H:$H,Raw!$A:$A,$B$5,Raw!$G:$G,Month!P$7,Raw!$E:$E,Month!$A31))))</f>
        <v>1264</v>
      </c>
      <c r="Q31" s="105">
        <f>IF($B31="","",IF($C31="Region",SUMIFS(Raw!$H:$H,Raw!$A:$A,$B$5,Raw!$G:$G,Month!Q$7,Raw!$I:$I,Month!$A31),IF($C31="Provider",SUMIFS(Raw!$H:$H,Raw!$A:$A,$B$5,Raw!$G:$G,Month!Q$7,Raw!$C:$C,Month!$A31),SUMIFS(Raw!$H:$H,Raw!$A:$A,$B$5,Raw!$G:$G,Month!Q$7,Raw!$E:$E,Month!$A31))))</f>
        <v>12624</v>
      </c>
      <c r="R31" s="105">
        <f>IF($B31="","",IF($C31="Region",SUMIFS(Raw!$H:$H,Raw!$A:$A,$B$5,Raw!$G:$G,Month!R$7,Raw!$I:$I,Month!$A31),IF($C31="Provider",SUMIFS(Raw!$H:$H,Raw!$A:$A,$B$5,Raw!$G:$G,Month!R$7,Raw!$C:$C,Month!$A31),SUMIFS(Raw!$H:$H,Raw!$A:$A,$B$5,Raw!$G:$G,Month!R$7,Raw!$E:$E,Month!$A31))))</f>
        <v>2180</v>
      </c>
      <c r="S31" s="105">
        <f>IF($B31="","",IF($C31="Region",SUMIFS(Raw!$H:$H,Raw!$A:$A,$B$5,Raw!$G:$G,Month!S$7,Raw!$I:$I,Month!$A31),IF($C31="Provider",SUMIFS(Raw!$H:$H,Raw!$A:$A,$B$5,Raw!$G:$G,Month!S$7,Raw!$C:$C,Month!$A31),SUMIFS(Raw!$H:$H,Raw!$A:$A,$B$5,Raw!$G:$G,Month!S$7,Raw!$E:$E,Month!$A31))))</f>
        <v>13812</v>
      </c>
      <c r="T31" s="105">
        <f>IF($B31="","",IF($C31="Region",SUMIFS(Raw!$H:$H,Raw!$A:$A,$B$5,Raw!$G:$G,Month!T$7,Raw!$I:$I,Month!$A31),IF($C31="Provider",SUMIFS(Raw!$H:$H,Raw!$A:$A,$B$5,Raw!$G:$G,Month!T$7,Raw!$C:$C,Month!$A31),SUMIFS(Raw!$H:$H,Raw!$A:$A,$B$5,Raw!$G:$G,Month!T$7,Raw!$E:$E,Month!$A31))))</f>
        <v>1525</v>
      </c>
      <c r="U31" s="105">
        <f>IF($B31="","",IF($C31="Region",SUMIFS(Raw!$H:$H,Raw!$A:$A,$B$5,Raw!$G:$G,Month!U$7,Raw!$I:$I,Month!$A31),IF($C31="Provider",SUMIFS(Raw!$H:$H,Raw!$A:$A,$B$5,Raw!$G:$G,Month!U$7,Raw!$C:$C,Month!$A31),SUMIFS(Raw!$H:$H,Raw!$A:$A,$B$5,Raw!$G:$G,Month!U$7,Raw!$E:$E,Month!$A31))))</f>
        <v>16147</v>
      </c>
      <c r="V31" s="105">
        <f>IF($B31="","",IF($C31="Region",SUMIFS(Raw!$H:$H,Raw!$A:$A,$B$5,Raw!$G:$G,Month!V$7,Raw!$I:$I,Month!$A31),IF($C31="Provider",SUMIFS(Raw!$H:$H,Raw!$A:$A,$B$5,Raw!$G:$G,Month!V$7,Raw!$C:$C,Month!$A31),SUMIFS(Raw!$H:$H,Raw!$A:$A,$B$5,Raw!$G:$G,Month!V$7,Raw!$E:$E,Month!$A31))))</f>
        <v>18</v>
      </c>
      <c r="W31" s="105">
        <f>IF($B31="","",IF($C31="Region",SUMIFS(Raw!$H:$H,Raw!$A:$A,$B$5,Raw!$G:$G,Month!W$7,Raw!$I:$I,Month!$A31),IF($C31="Provider",SUMIFS(Raw!$H:$H,Raw!$A:$A,$B$5,Raw!$G:$G,Month!W$7,Raw!$C:$C,Month!$A31),SUMIFS(Raw!$H:$H,Raw!$A:$A,$B$5,Raw!$G:$G,Month!W$7,Raw!$E:$E,Month!$A31))))</f>
        <v>6370</v>
      </c>
      <c r="X31" s="105">
        <f>IF($B31="","",IF($C31="Region",SUMIFS(Raw!$H:$H,Raw!$A:$A,$B$5,Raw!$G:$G,Month!X$7,Raw!$I:$I,Month!$A31),IF($C31="Provider",SUMIFS(Raw!$H:$H,Raw!$A:$A,$B$5,Raw!$G:$G,Month!X$7,Raw!$C:$C,Month!$A31),SUMIFS(Raw!$H:$H,Raw!$A:$A,$B$5,Raw!$G:$G,Month!X$7,Raw!$E:$E,Month!$A31))))</f>
        <v>2360</v>
      </c>
      <c r="Y31" s="105">
        <f>IF($B31="","",IF($C31="Region",SUMIFS(Raw!$H:$H,Raw!$A:$A,$B$5,Raw!$G:$G,Month!Y$7,Raw!$I:$I,Month!$A31),IF($C31="Provider",SUMIFS(Raw!$H:$H,Raw!$A:$A,$B$5,Raw!$G:$G,Month!Y$7,Raw!$C:$C,Month!$A31),SUMIFS(Raw!$H:$H,Raw!$A:$A,$B$5,Raw!$G:$G,Month!Y$7,Raw!$E:$E,Month!$A31))))</f>
        <v>5257</v>
      </c>
      <c r="Z31" s="105">
        <f>IF($B31="","",IF($C31="Region",SUMIFS(Raw!$H:$H,Raw!$A:$A,$B$5,Raw!$G:$G,Month!Z$7,Raw!$I:$I,Month!$A31),IF($C31="Provider",SUMIFS(Raw!$H:$H,Raw!$A:$A,$B$5,Raw!$G:$G,Month!Z$7,Raw!$C:$C,Month!$A31),SUMIFS(Raw!$H:$H,Raw!$A:$A,$B$5,Raw!$G:$G,Month!Z$7,Raw!$E:$E,Month!$A31))))</f>
        <v>22320</v>
      </c>
      <c r="AA31" s="105">
        <f>IF($B31="","",IF($C31="Region",SUMIFS(Raw!$H:$H,Raw!$A:$A,$B$5,Raw!$G:$G,Month!AA$7,Raw!$I:$I,Month!$A31),IF($C31="Provider",SUMIFS(Raw!$H:$H,Raw!$A:$A,$B$5,Raw!$G:$G,Month!AA$7,Raw!$C:$C,Month!$A31),SUMIFS(Raw!$H:$H,Raw!$A:$A,$B$5,Raw!$G:$G,Month!AA$7,Raw!$E:$E,Month!$A31))))</f>
        <v>1413</v>
      </c>
      <c r="AB31" s="105">
        <f>IF($B31="","",IF($C31="Region",SUMIFS(Raw!$H:$H,Raw!$A:$A,$B$5,Raw!$G:$G,Month!AB$7,Raw!$I:$I,Month!$A31),IF($C31="Provider",SUMIFS(Raw!$H:$H,Raw!$A:$A,$B$5,Raw!$G:$G,Month!AB$7,Raw!$C:$C,Month!$A31),SUMIFS(Raw!$H:$H,Raw!$A:$A,$B$5,Raw!$G:$G,Month!AB$7,Raw!$E:$E,Month!$A31))))</f>
        <v>1013</v>
      </c>
      <c r="AC31" s="105">
        <f>IF($B31="","",IF($C31="Region",SUMIFS(Raw!$H:$H,Raw!$A:$A,$B$5,Raw!$G:$G,Month!AC$7,Raw!$I:$I,Month!$A31),IF($C31="Provider",SUMIFS(Raw!$H:$H,Raw!$A:$A,$B$5,Raw!$G:$G,Month!AC$7,Raw!$C:$C,Month!$A31),SUMIFS(Raw!$H:$H,Raw!$A:$A,$B$5,Raw!$G:$G,Month!AC$7,Raw!$E:$E,Month!$A31))))</f>
        <v>4139</v>
      </c>
      <c r="AD31" s="105">
        <f>IF($B31="","",IF($C31="Region",SUMIFS(Raw!$H:$H,Raw!$A:$A,$B$5,Raw!$G:$G,Month!AD$7,Raw!$I:$I,Month!$A31),IF($C31="Provider",SUMIFS(Raw!$H:$H,Raw!$A:$A,$B$5,Raw!$G:$G,Month!AD$7,Raw!$C:$C,Month!$A31),SUMIFS(Raw!$H:$H,Raw!$A:$A,$B$5,Raw!$G:$G,Month!AD$7,Raw!$E:$E,Month!$A31))))</f>
        <v>19829</v>
      </c>
      <c r="AE31" s="105">
        <f>IF($B31="","",IF($C31="Region",SUMIFS(Raw!$H:$H,Raw!$A:$A,$B$5,Raw!$G:$G,Month!AE$7,Raw!$I:$I,Month!$A31),IF($C31="Provider",SUMIFS(Raw!$H:$H,Raw!$A:$A,$B$5,Raw!$G:$G,Month!AE$7,Raw!$C:$C,Month!$A31),SUMIFS(Raw!$H:$H,Raw!$A:$A,$B$5,Raw!$G:$G,Month!AE$7,Raw!$E:$E,Month!$A31))))</f>
        <v>30736</v>
      </c>
      <c r="AF31" s="105">
        <f>IF($B31="","",IF($C31="Region",SUMIFS(Raw!$H:$H,Raw!$A:$A,$B$5,Raw!$G:$G,Month!AF$7,Raw!$I:$I,Month!$A31),IF($C31="Provider",SUMIFS(Raw!$H:$H,Raw!$A:$A,$B$5,Raw!$G:$G,Month!AF$7,Raw!$C:$C,Month!$A31),SUMIFS(Raw!$H:$H,Raw!$A:$A,$B$5,Raw!$G:$G,Month!AF$7,Raw!$E:$E,Month!$A31))))</f>
        <v>3193</v>
      </c>
      <c r="AG31" s="105">
        <f>IF($B31="","",IF($C31="Region",SUMIFS(Raw!$H:$H,Raw!$A:$A,$B$5,Raw!$G:$G,Month!AG$7,Raw!$I:$I,Month!$A31),IF($C31="Provider",SUMIFS(Raw!$H:$H,Raw!$A:$A,$B$5,Raw!$G:$G,Month!AG$7,Raw!$C:$C,Month!$A31),SUMIFS(Raw!$H:$H,Raw!$A:$A,$B$5,Raw!$G:$G,Month!AG$7,Raw!$E:$E,Month!$A31))))</f>
        <v>4022</v>
      </c>
      <c r="AH31" s="105">
        <f>IF($B31="","",IF($C31="Region",SUMIFS(Raw!$H:$H,Raw!$A:$A,$B$5,Raw!$G:$G,Month!AH$7,Raw!$I:$I,Month!$A31),IF($C31="Provider",SUMIFS(Raw!$H:$H,Raw!$A:$A,$B$5,Raw!$G:$G,Month!AH$7,Raw!$C:$C,Month!$A31),SUMIFS(Raw!$H:$H,Raw!$A:$A,$B$5,Raw!$G:$G,Month!AH$7,Raw!$E:$E,Month!$A31))))</f>
        <v>1895</v>
      </c>
      <c r="AI31" s="105">
        <f>IF($B31="","",IF($C31="Region",SUMIFS(Raw!$H:$H,Raw!$A:$A,$B$5,Raw!$G:$G,Month!AI$7,Raw!$I:$I,Month!$A31),IF($C31="Provider",SUMIFS(Raw!$H:$H,Raw!$A:$A,$B$5,Raw!$G:$G,Month!AI$7,Raw!$C:$C,Month!$A31),SUMIFS(Raw!$H:$H,Raw!$A:$A,$B$5,Raw!$G:$G,Month!AI$7,Raw!$E:$E,Month!$A31))))</f>
        <v>47</v>
      </c>
      <c r="AJ31" s="105">
        <f>IF($B31="","",IF($C31="Region",SUMIFS(Raw!$H:$H,Raw!$A:$A,$B$5,Raw!$G:$G,Month!AJ$7,Raw!$I:$I,Month!$A31),IF($C31="Provider",SUMIFS(Raw!$H:$H,Raw!$A:$A,$B$5,Raw!$G:$G,Month!AJ$7,Raw!$C:$C,Month!$A31),SUMIFS(Raw!$H:$H,Raw!$A:$A,$B$5,Raw!$G:$G,Month!AJ$7,Raw!$E:$E,Month!$A31))))</f>
        <v>1362</v>
      </c>
      <c r="AK31" s="105">
        <f>IF($B31="","",IF($C31="Region",SUMIFS(Raw!$H:$H,Raw!$A:$A,$B$5,Raw!$G:$G,Month!AK$7,Raw!$I:$I,Month!$A31),IF($C31="Provider",SUMIFS(Raw!$H:$H,Raw!$A:$A,$B$5,Raw!$G:$G,Month!AK$7,Raw!$C:$C,Month!$A31),SUMIFS(Raw!$H:$H,Raw!$A:$A,$B$5,Raw!$G:$G,Month!AK$7,Raw!$E:$E,Month!$A31))))</f>
        <v>153</v>
      </c>
      <c r="AL31" s="105">
        <f>IF($B31="","",IF($C31="Region",SUMIFS(Raw!$H:$H,Raw!$A:$A,$B$5,Raw!$G:$G,Month!AL$7,Raw!$I:$I,Month!$A31),IF($C31="Provider",SUMIFS(Raw!$H:$H,Raw!$A:$A,$B$5,Raw!$G:$G,Month!AL$7,Raw!$C:$C,Month!$A31),SUMIFS(Raw!$H:$H,Raw!$A:$A,$B$5,Raw!$G:$G,Month!AL$7,Raw!$E:$E,Month!$A31))))</f>
        <v>1125</v>
      </c>
      <c r="AM31" s="105">
        <f>IF($B31="","",IF($C31="Region",SUMIFS(Raw!$H:$H,Raw!$A:$A,$B$5,Raw!$G:$G,Month!AM$7,Raw!$I:$I,Month!$A31),IF($C31="Provider",SUMIFS(Raw!$H:$H,Raw!$A:$A,$B$5,Raw!$G:$G,Month!AM$7,Raw!$C:$C,Month!$A31),SUMIFS(Raw!$H:$H,Raw!$A:$A,$B$5,Raw!$G:$G,Month!AM$7,Raw!$E:$E,Month!$A31))))</f>
        <v>45</v>
      </c>
      <c r="AN31" s="105">
        <f>IF($B31="","",IF($C31="Region",SUMIFS(Raw!$H:$H,Raw!$A:$A,$B$5,Raw!$G:$G,Month!AN$7,Raw!$I:$I,Month!$A31),IF($C31="Provider",SUMIFS(Raw!$H:$H,Raw!$A:$A,$B$5,Raw!$G:$G,Month!AN$7,Raw!$C:$C,Month!$A31),SUMIFS(Raw!$H:$H,Raw!$A:$A,$B$5,Raw!$G:$G,Month!AN$7,Raw!$E:$E,Month!$A31))))</f>
        <v>5249</v>
      </c>
      <c r="AO31" s="105">
        <f>IF($B31="","",IF($C31="Region",SUMIFS(Raw!$H:$H,Raw!$A:$A,$B$5,Raw!$G:$G,Month!AO$7,Raw!$I:$I,Month!$A31),IF($C31="Provider",SUMIFS(Raw!$H:$H,Raw!$A:$A,$B$5,Raw!$G:$G,Month!AO$7,Raw!$C:$C,Month!$A31),SUMIFS(Raw!$H:$H,Raw!$A:$A,$B$5,Raw!$G:$G,Month!AO$7,Raw!$E:$E,Month!$A31))))</f>
        <v>4620</v>
      </c>
      <c r="AP31" s="105">
        <f>IF($B31="","",IF($C31="Region",SUMIFS(Raw!$H:$H,Raw!$A:$A,$B$5,Raw!$G:$G,Month!AP$7,Raw!$I:$I,Month!$A31),IF($C31="Provider",SUMIFS(Raw!$H:$H,Raw!$A:$A,$B$5,Raw!$G:$G,Month!AP$7,Raw!$C:$C,Month!$A31),SUMIFS(Raw!$H:$H,Raw!$A:$A,$B$5,Raw!$G:$G,Month!AP$7,Raw!$E:$E,Month!$A31))))</f>
        <v>4735</v>
      </c>
      <c r="AQ31" s="105">
        <f>IF($B31="","",IF($C31="Region",SUMIFS(Raw!$H:$H,Raw!$A:$A,$B$5,Raw!$G:$G,Month!AQ$7,Raw!$I:$I,Month!$A31),IF($C31="Provider",SUMIFS(Raw!$H:$H,Raw!$A:$A,$B$5,Raw!$G:$G,Month!AQ$7,Raw!$C:$C,Month!$A31),SUMIFS(Raw!$H:$H,Raw!$A:$A,$B$5,Raw!$G:$G,Month!AQ$7,Raw!$E:$E,Month!$A31))))</f>
        <v>2973</v>
      </c>
      <c r="AR31" s="105">
        <f>IF($B31="","",IF($C31="Region",SUMIFS(Raw!$H:$H,Raw!$A:$A,$B$5,Raw!$G:$G,Month!AR$7,Raw!$I:$I,Month!$A31),IF($C31="Provider",SUMIFS(Raw!$H:$H,Raw!$A:$A,$B$5,Raw!$G:$G,Month!AR$7,Raw!$C:$C,Month!$A31),SUMIFS(Raw!$H:$H,Raw!$A:$A,$B$5,Raw!$G:$G,Month!AR$7,Raw!$E:$E,Month!$A31))))</f>
        <v>2678</v>
      </c>
      <c r="AS31" s="105">
        <f>IF($B31="","",IF($C31="Region",SUMIFS(Raw!$H:$H,Raw!$A:$A,$B$5,Raw!$G:$G,Month!AS$7,Raw!$I:$I,Month!$A31),IF($C31="Provider",SUMIFS(Raw!$H:$H,Raw!$A:$A,$B$5,Raw!$G:$G,Month!AS$7,Raw!$C:$C,Month!$A31),SUMIFS(Raw!$H:$H,Raw!$A:$A,$B$5,Raw!$G:$G,Month!AS$7,Raw!$E:$E,Month!$A31))))</f>
        <v>397</v>
      </c>
      <c r="AT31" s="105">
        <f>IF($B31="","",IF($C31="Region",SUMIFS(Raw!$H:$H,Raw!$A:$A,$B$5,Raw!$G:$G,Month!AT$7,Raw!$I:$I,Month!$A31),IF($C31="Provider",SUMIFS(Raw!$H:$H,Raw!$A:$A,$B$5,Raw!$G:$G,Month!AT$7,Raw!$C:$C,Month!$A31),SUMIFS(Raw!$H:$H,Raw!$A:$A,$B$5,Raw!$G:$G,Month!AT$7,Raw!$E:$E,Month!$A31))))</f>
        <v>717</v>
      </c>
      <c r="AU31" s="105">
        <f>IF($B31="","",IF($C31="Region",SUMIFS(Raw!$H:$H,Raw!$A:$A,$B$5,Raw!$G:$G,Month!AU$7,Raw!$I:$I,Month!$A31),IF($C31="Provider",SUMIFS(Raw!$H:$H,Raw!$A:$A,$B$5,Raw!$G:$G,Month!AU$7,Raw!$C:$C,Month!$A31),SUMIFS(Raw!$H:$H,Raw!$A:$A,$B$5,Raw!$G:$G,Month!AU$7,Raw!$E:$E,Month!$A31))))</f>
        <v>120</v>
      </c>
      <c r="AV31" s="105">
        <f>IF($B31="","",IF($C31="Region",SUMIFS(Raw!$H:$H,Raw!$A:$A,$B$5,Raw!$G:$G,Month!AV$7,Raw!$I:$I,Month!$A31),IF($C31="Provider",SUMIFS(Raw!$H:$H,Raw!$A:$A,$B$5,Raw!$G:$G,Month!AV$7,Raw!$C:$C,Month!$A31),SUMIFS(Raw!$H:$H,Raw!$A:$A,$B$5,Raw!$G:$G,Month!AV$7,Raw!$E:$E,Month!$A31))))</f>
        <v>2338</v>
      </c>
      <c r="AW31" s="105">
        <f>IF($B31="","",IF($C31="Region",SUMIFS(Raw!$H:$H,Raw!$A:$A,$B$5,Raw!$G:$G,Month!AW$7,Raw!$I:$I,Month!$A31),IF($C31="Provider",SUMIFS(Raw!$H:$H,Raw!$A:$A,$B$5,Raw!$G:$G,Month!AW$7,Raw!$C:$C,Month!$A31),SUMIFS(Raw!$H:$H,Raw!$A:$A,$B$5,Raw!$G:$G,Month!AW$7,Raw!$E:$E,Month!$A31))))</f>
        <v>25046105</v>
      </c>
      <c r="AX31" s="105">
        <f>IF($B31="","",IF($C31="Region",SUMIFS(Raw!$H:$H,Raw!$A:$A,$B$5,Raw!$G:$G,Month!AX$7,Raw!$I:$I,Month!$A31),IF($C31="Provider",SUMIFS(Raw!$H:$H,Raw!$A:$A,$B$5,Raw!$G:$G,Month!AX$7,Raw!$C:$C,Month!$A31),SUMIFS(Raw!$H:$H,Raw!$A:$A,$B$5,Raw!$G:$G,Month!AX$7,Raw!$E:$E,Month!$A31))))</f>
        <v>2731</v>
      </c>
      <c r="AY31" s="105">
        <f>IF($B31="","",IF($C31="Region",SUMIFS(Raw!$H:$H,Raw!$A:$A,$B$5,Raw!$G:$G,Month!AY$7,Raw!$I:$I,Month!$A31),IF($C31="Provider",SUMIFS(Raw!$H:$H,Raw!$A:$A,$B$5,Raw!$G:$G,Month!AY$7,Raw!$C:$C,Month!$A31),SUMIFS(Raw!$H:$H,Raw!$A:$A,$B$5,Raw!$G:$G,Month!AY$7,Raw!$E:$E,Month!$A31))))</f>
        <v>1942</v>
      </c>
      <c r="AZ31" s="105">
        <f>IF($B31="","",IF($C31="Region",SUMIFS(Raw!$H:$H,Raw!$A:$A,$B$5,Raw!$G:$G,Month!AZ$7,Raw!$I:$I,Month!$A31),IF($C31="Provider",SUMIFS(Raw!$H:$H,Raw!$A:$A,$B$5,Raw!$G:$G,Month!AZ$7,Raw!$C:$C,Month!$A31),SUMIFS(Raw!$H:$H,Raw!$A:$A,$B$5,Raw!$G:$G,Month!AZ$7,Raw!$E:$E,Month!$A31))))</f>
        <v>150</v>
      </c>
      <c r="BA31" s="105">
        <f>IF($B31="","",IF($C31="Region",SUMIFS(Raw!$H:$H,Raw!$A:$A,$B$5,Raw!$G:$G,Month!BA$7,Raw!$I:$I,Month!$A31),IF($C31="Provider",SUMIFS(Raw!$H:$H,Raw!$A:$A,$B$5,Raw!$G:$G,Month!BA$7,Raw!$C:$C,Month!$A31),SUMIFS(Raw!$H:$H,Raw!$A:$A,$B$5,Raw!$G:$G,Month!BA$7,Raw!$E:$E,Month!$A31))))</f>
        <v>1008</v>
      </c>
      <c r="BB31" s="105">
        <f>IF($B31="","",IF($C31="Region",SUMIFS(Raw!$H:$H,Raw!$A:$A,$B$5,Raw!$G:$G,Month!BB$7,Raw!$I:$I,Month!$A31),IF($C31="Provider",SUMIFS(Raw!$H:$H,Raw!$A:$A,$B$5,Raw!$G:$G,Month!BB$7,Raw!$C:$C,Month!$A31),SUMIFS(Raw!$H:$H,Raw!$A:$A,$B$5,Raw!$G:$G,Month!BB$7,Raw!$E:$E,Month!$A31))))</f>
        <v>8206488</v>
      </c>
      <c r="BC31" s="105">
        <f>IF($B31="","",IF($C31="Region",SUMIFS(Raw!$H:$H,Raw!$A:$A,$B$5,Raw!$G:$G,Month!BC$7,Raw!$I:$I,Month!$A31),IF($C31="Provider",SUMIFS(Raw!$H:$H,Raw!$A:$A,$B$5,Raw!$G:$G,Month!BC$7,Raw!$C:$C,Month!$A31),SUMIFS(Raw!$H:$H,Raw!$A:$A,$B$5,Raw!$G:$G,Month!BC$7,Raw!$E:$E,Month!$A31))))</f>
        <v>1248</v>
      </c>
      <c r="BD31" s="105">
        <f>IF($B31="","",IF($C31="Region",SUMIFS(Raw!$H:$H,Raw!$A:$A,$B$5,Raw!$G:$G,Month!BD$7,Raw!$I:$I,Month!$A31),IF($C31="Provider",SUMIFS(Raw!$H:$H,Raw!$A:$A,$B$5,Raw!$G:$G,Month!BD$7,Raw!$C:$C,Month!$A31),SUMIFS(Raw!$H:$H,Raw!$A:$A,$B$5,Raw!$G:$G,Month!BD$7,Raw!$E:$E,Month!$A31))))</f>
        <v>10777</v>
      </c>
      <c r="BE31" s="105">
        <f>IF($B31="","",IF($C31="Region",SUMIFS(Raw!$H:$H,Raw!$A:$A,$B$5,Raw!$G:$G,Month!BE$7,Raw!$I:$I,Month!$A31),IF($C31="Provider",SUMIFS(Raw!$H:$H,Raw!$A:$A,$B$5,Raw!$G:$G,Month!BE$7,Raw!$C:$C,Month!$A31),SUMIFS(Raw!$H:$H,Raw!$A:$A,$B$5,Raw!$G:$G,Month!BE$7,Raw!$E:$E,Month!$A31))))</f>
        <v>28</v>
      </c>
      <c r="BF31" s="105">
        <f>IF($B31="","",IF($C31="Region",SUMIFS(Raw!$H:$H,Raw!$A:$A,$B$5,Raw!$G:$G,Month!BF$7,Raw!$I:$I,Month!$A31),IF($C31="Provider",SUMIFS(Raw!$H:$H,Raw!$A:$A,$B$5,Raw!$G:$G,Month!BF$7,Raw!$C:$C,Month!$A31),SUMIFS(Raw!$H:$H,Raw!$A:$A,$B$5,Raw!$G:$G,Month!BF$7,Raw!$E:$E,Month!$A31))))</f>
        <v>16462</v>
      </c>
      <c r="BG31" s="105">
        <f>IF($B31="","",IF($C31="Region",SUMIFS(Raw!$H:$H,Raw!$A:$A,$B$5,Raw!$G:$G,Month!BG$7,Raw!$I:$I,Month!$A31),IF($C31="Provider",SUMIFS(Raw!$H:$H,Raw!$A:$A,$B$5,Raw!$G:$G,Month!BG$7,Raw!$C:$C,Month!$A31),SUMIFS(Raw!$H:$H,Raw!$A:$A,$B$5,Raw!$G:$G,Month!BG$7,Raw!$E:$E,Month!$A31))))</f>
        <v>3</v>
      </c>
      <c r="BH31" s="105">
        <f>IF($B31="","",IF($C31="Region",SUMIFS(Raw!$H:$H,Raw!$A:$A,$B$5,Raw!$G:$G,Month!BH$7,Raw!$I:$I,Month!$A31),IF($C31="Provider",SUMIFS(Raw!$H:$H,Raw!$A:$A,$B$5,Raw!$G:$G,Month!BH$7,Raw!$C:$C,Month!$A31),SUMIFS(Raw!$H:$H,Raw!$A:$A,$B$5,Raw!$G:$G,Month!BH$7,Raw!$E:$E,Month!$A31))))</f>
        <v>8328</v>
      </c>
      <c r="BI31" s="105">
        <f>IF($B31="","",IF($C31="Region",SUMIFS(Raw!$H:$H,Raw!$A:$A,$B$5,Raw!$G:$G,Month!BI$7,Raw!$I:$I,Month!$A31),IF($C31="Provider",SUMIFS(Raw!$H:$H,Raw!$A:$A,$B$5,Raw!$G:$G,Month!BI$7,Raw!$C:$C,Month!$A31),SUMIFS(Raw!$H:$H,Raw!$A:$A,$B$5,Raw!$G:$G,Month!BI$7,Raw!$E:$E,Month!$A31))))</f>
        <v>8105</v>
      </c>
      <c r="BJ31" s="105">
        <f>IF($B31="","",IF($C31="Region",SUMIFS(Raw!$H:$H,Raw!$A:$A,$B$5,Raw!$G:$G,Month!BJ$7,Raw!$I:$I,Month!$A31),IF($C31="Provider",SUMIFS(Raw!$H:$H,Raw!$A:$A,$B$5,Raw!$G:$G,Month!BJ$7,Raw!$C:$C,Month!$A31),SUMIFS(Raw!$H:$H,Raw!$A:$A,$B$5,Raw!$G:$G,Month!BJ$7,Raw!$E:$E,Month!$A31))))</f>
        <v>7718</v>
      </c>
      <c r="BK31" s="105">
        <f>IF($B31="","",IF($C31="Region",SUMIFS(Raw!$H:$H,Raw!$A:$A,$B$5,Raw!$G:$G,Month!BK$7,Raw!$I:$I,Month!$A31),IF($C31="Provider",SUMIFS(Raw!$H:$H,Raw!$A:$A,$B$5,Raw!$G:$G,Month!BK$7,Raw!$C:$C,Month!$A31),SUMIFS(Raw!$H:$H,Raw!$A:$A,$B$5,Raw!$G:$G,Month!BK$7,Raw!$E:$E,Month!$A31))))</f>
        <v>6050</v>
      </c>
      <c r="BL31" s="105">
        <f>IF($B31="","",IF($C31="Region",SUMIFS(Raw!$H:$H,Raw!$A:$A,$B$5,Raw!$G:$G,Month!BL$7,Raw!$I:$I,Month!$A31),IF($C31="Provider",SUMIFS(Raw!$H:$H,Raw!$A:$A,$B$5,Raw!$G:$G,Month!BL$7,Raw!$C:$C,Month!$A31),SUMIFS(Raw!$H:$H,Raw!$A:$A,$B$5,Raw!$G:$G,Month!BL$7,Raw!$E:$E,Month!$A31))))</f>
        <v>339</v>
      </c>
      <c r="BM31" s="105">
        <f>IF($B31="","",IF($C31="Region",SUMIFS(Raw!$H:$H,Raw!$A:$A,$B$5,Raw!$G:$G,Month!BM$7,Raw!$I:$I,Month!$A31),IF($C31="Provider",SUMIFS(Raw!$H:$H,Raw!$A:$A,$B$5,Raw!$G:$G,Month!BM$7,Raw!$C:$C,Month!$A31),SUMIFS(Raw!$H:$H,Raw!$A:$A,$B$5,Raw!$G:$G,Month!BM$7,Raw!$E:$E,Month!$A31))))</f>
        <v>124</v>
      </c>
      <c r="BN31" s="105">
        <f>IF($B31="","",IF($C31="Region",SUMIFS(Raw!$H:$H,Raw!$A:$A,$B$5,Raw!$G:$G,Month!BN$7,Raw!$I:$I,Month!$A31),IF($C31="Provider",SUMIFS(Raw!$H:$H,Raw!$A:$A,$B$5,Raw!$G:$G,Month!BN$7,Raw!$C:$C,Month!$A31),SUMIFS(Raw!$H:$H,Raw!$A:$A,$B$5,Raw!$G:$G,Month!BN$7,Raw!$E:$E,Month!$A31))))</f>
        <v>3106</v>
      </c>
      <c r="BO31" s="105">
        <f>IF($B31="","",IF($C31="Region",SUMIFS(Raw!$H:$H,Raw!$A:$A,$B$5,Raw!$G:$G,Month!BO$7,Raw!$I:$I,Month!$A31),IF($C31="Provider",SUMIFS(Raw!$H:$H,Raw!$A:$A,$B$5,Raw!$G:$G,Month!BO$7,Raw!$C:$C,Month!$A31),SUMIFS(Raw!$H:$H,Raw!$A:$A,$B$5,Raw!$G:$G,Month!BO$7,Raw!$E:$E,Month!$A31))))</f>
        <v>49</v>
      </c>
      <c r="BP31" s="105">
        <f>IF($B31="","",IF($C31="Region",SUMIFS(Raw!$H:$H,Raw!$A:$A,$B$5,Raw!$G:$G,Month!BP$7,Raw!$I:$I,Month!$A31),IF($C31="Provider",SUMIFS(Raw!$H:$H,Raw!$A:$A,$B$5,Raw!$G:$G,Month!BP$7,Raw!$C:$C,Month!$A31),SUMIFS(Raw!$H:$H,Raw!$A:$A,$B$5,Raw!$G:$G,Month!BP$7,Raw!$E:$E,Month!$A31))))</f>
        <v>2163</v>
      </c>
      <c r="BQ31" s="105">
        <f>IF($B31="","",IF($C31="Region",SUMIFS(Raw!$H:$H,Raw!$A:$A,$B$5,Raw!$G:$G,Month!BQ$7,Raw!$I:$I,Month!$A31),IF($C31="Provider",SUMIFS(Raw!$H:$H,Raw!$A:$A,$B$5,Raw!$G:$G,Month!BQ$7,Raw!$C:$C,Month!$A31),SUMIFS(Raw!$H:$H,Raw!$A:$A,$B$5,Raw!$G:$G,Month!BQ$7,Raw!$E:$E,Month!$A31))))</f>
        <v>17</v>
      </c>
      <c r="BR31" s="105">
        <f>IF($B31="","",IF($C31="Region",SUMIFS(Raw!$H:$H,Raw!$A:$A,$B$5,Raw!$G:$G,Month!BR$7,Raw!$I:$I,Month!$A31),IF($C31="Provider",SUMIFS(Raw!$H:$H,Raw!$A:$A,$B$5,Raw!$G:$G,Month!BR$7,Raw!$C:$C,Month!$A31),SUMIFS(Raw!$H:$H,Raw!$A:$A,$B$5,Raw!$G:$G,Month!BR$7,Raw!$E:$E,Month!$A31))))</f>
        <v>40</v>
      </c>
      <c r="BS31" s="105">
        <f>IF($B31="","",IF($C31="Region",SUMIFS(Raw!$H:$H,Raw!$A:$A,$B$5,Raw!$G:$G,Month!BS$7,Raw!$I:$I,Month!$A31),IF($C31="Provider",SUMIFS(Raw!$H:$H,Raw!$A:$A,$B$5,Raw!$G:$G,Month!BS$7,Raw!$C:$C,Month!$A31),SUMIFS(Raw!$H:$H,Raw!$A:$A,$B$5,Raw!$G:$G,Month!BS$7,Raw!$E:$E,Month!$A31))))</f>
        <v>2</v>
      </c>
      <c r="BT31" s="105">
        <f>IF($B31="","",IF($C31="Region",SUMIFS(Raw!$H:$H,Raw!$A:$A,$B$5,Raw!$G:$G,Month!BT$7,Raw!$I:$I,Month!$A31),IF($C31="Provider",SUMIFS(Raw!$H:$H,Raw!$A:$A,$B$5,Raw!$G:$G,Month!BT$7,Raw!$C:$C,Month!$A31),SUMIFS(Raw!$H:$H,Raw!$A:$A,$B$5,Raw!$G:$G,Month!BT$7,Raw!$E:$E,Month!$A31))))</f>
        <v>2504</v>
      </c>
      <c r="BU31" s="105">
        <f>IF($B31="","",IF($C31="Region",SUMIFS(Raw!$H:$H,Raw!$A:$A,$B$5,Raw!$G:$G,Month!BU$7,Raw!$I:$I,Month!$A31),IF($C31="Provider",SUMIFS(Raw!$H:$H,Raw!$A:$A,$B$5,Raw!$G:$G,Month!BU$7,Raw!$C:$C,Month!$A31),SUMIFS(Raw!$H:$H,Raw!$A:$A,$B$5,Raw!$G:$G,Month!BU$7,Raw!$E:$E,Month!$A31))))</f>
        <v>1724</v>
      </c>
      <c r="BV31" s="105">
        <f>IF($B31="","",IF($C31="Region",SUMIFS(Raw!$H:$H,Raw!$A:$A,$B$5,Raw!$G:$G,Month!BV$7,Raw!$I:$I,Month!$A31),IF($C31="Provider",SUMIFS(Raw!$H:$H,Raw!$A:$A,$B$5,Raw!$G:$G,Month!BV$7,Raw!$C:$C,Month!$A31),SUMIFS(Raw!$H:$H,Raw!$A:$A,$B$5,Raw!$G:$G,Month!BV$7,Raw!$E:$E,Month!$A31))))</f>
        <v>390</v>
      </c>
      <c r="BW31" s="105">
        <f>IF($B31="","",IF($C31="Region",SUMIFS(Raw!$H:$H,Raw!$A:$A,$B$5,Raw!$G:$G,Month!BW$7,Raw!$I:$I,Month!$A31),IF($C31="Provider",SUMIFS(Raw!$H:$H,Raw!$A:$A,$B$5,Raw!$G:$G,Month!BW$7,Raw!$C:$C,Month!$A31),SUMIFS(Raw!$H:$H,Raw!$A:$A,$B$5,Raw!$G:$G,Month!BW$7,Raw!$E:$E,Month!$A31))))</f>
        <v>111</v>
      </c>
      <c r="BX31" s="105">
        <f>IF($B31="","",IF($C31="Region",SUMIFS(Raw!$H:$H,Raw!$A:$A,$B$5,Raw!$G:$G,Month!BX$7,Raw!$I:$I,Month!$A31),IF($C31="Provider",SUMIFS(Raw!$H:$H,Raw!$A:$A,$B$5,Raw!$G:$G,Month!BX$7,Raw!$C:$C,Month!$A31),SUMIFS(Raw!$H:$H,Raw!$A:$A,$B$5,Raw!$G:$G,Month!BX$7,Raw!$E:$E,Month!$A31))))</f>
        <v>38</v>
      </c>
      <c r="BY31" s="105">
        <f>IF($B31="","",IF($C31="Region",SUMIFS(Raw!$H:$H,Raw!$A:$A,$B$5,Raw!$G:$G,Month!BY$7,Raw!$I:$I,Month!$A31),IF($C31="Provider",SUMIFS(Raw!$H:$H,Raw!$A:$A,$B$5,Raw!$G:$G,Month!BY$7,Raw!$C:$C,Month!$A31),SUMIFS(Raw!$H:$H,Raw!$A:$A,$B$5,Raw!$G:$G,Month!BY$7,Raw!$E:$E,Month!$A31))))</f>
        <v>0</v>
      </c>
      <c r="BZ31" s="105">
        <f>IF($B31="","",IF($C31="Region",SUMIFS(Raw!$H:$H,Raw!$A:$A,$B$5,Raw!$G:$G,Month!BZ$7,Raw!$I:$I,Month!$A31),IF($C31="Provider",SUMIFS(Raw!$H:$H,Raw!$A:$A,$B$5,Raw!$G:$G,Month!BZ$7,Raw!$C:$C,Month!$A31),SUMIFS(Raw!$H:$H,Raw!$A:$A,$B$5,Raw!$G:$G,Month!BZ$7,Raw!$E:$E,Month!$A31))))</f>
        <v>301</v>
      </c>
      <c r="CA31" s="105">
        <f>IF($B31="","",IF($C31="Region",SUMIFS(Raw!$H:$H,Raw!$A:$A,$B$5,Raw!$G:$G,Month!CA$7,Raw!$I:$I,Month!$A31),IF($C31="Provider",SUMIFS(Raw!$H:$H,Raw!$A:$A,$B$5,Raw!$G:$G,Month!CA$7,Raw!$C:$C,Month!$A31),SUMIFS(Raw!$H:$H,Raw!$A:$A,$B$5,Raw!$G:$G,Month!CA$7,Raw!$E:$E,Month!$A31))))</f>
        <v>76</v>
      </c>
      <c r="CB31" s="105">
        <f>IF($B31="","",IF($C31="Region",SUMIFS(Raw!$H:$H,Raw!$A:$A,$B$5,Raw!$G:$G,Month!CB$7,Raw!$I:$I,Month!$A31),IF($C31="Provider",SUMIFS(Raw!$H:$H,Raw!$A:$A,$B$5,Raw!$G:$G,Month!CB$7,Raw!$C:$C,Month!$A31),SUMIFS(Raw!$H:$H,Raw!$A:$A,$B$5,Raw!$G:$G,Month!CB$7,Raw!$E:$E,Month!$A31))))</f>
        <v>1981</v>
      </c>
      <c r="CC31" s="105">
        <f>IF($B31="","",IF($C31="Region",SUMIFS(Raw!$H:$H,Raw!$A:$A,$B$5,Raw!$G:$G,Month!CC$7,Raw!$I:$I,Month!$A31),IF($C31="Provider",SUMIFS(Raw!$H:$H,Raw!$A:$A,$B$5,Raw!$G:$G,Month!CC$7,Raw!$C:$C,Month!$A31),SUMIFS(Raw!$H:$H,Raw!$A:$A,$B$5,Raw!$G:$G,Month!CC$7,Raw!$E:$E,Month!$A31))))</f>
        <v>1787</v>
      </c>
      <c r="CD31" s="105">
        <f>IF($B31="","",IF($C31="Region",SUMIFS(Raw!$H:$H,Raw!$A:$A,$B$5,Raw!$G:$G,Month!CD$7,Raw!$I:$I,Month!$A31),IF($C31="Provider",SUMIFS(Raw!$H:$H,Raw!$A:$A,$B$5,Raw!$G:$G,Month!CD$7,Raw!$C:$C,Month!$A31),SUMIFS(Raw!$H:$H,Raw!$A:$A,$B$5,Raw!$G:$G,Month!CD$7,Raw!$E:$E,Month!$A31))))</f>
        <v>0</v>
      </c>
      <c r="CE31" s="105">
        <f>IF($B31="","",IF($C31="Region",SUMIFS(Raw!$H:$H,Raw!$A:$A,$B$5,Raw!$G:$G,Month!CE$7,Raw!$I:$I,Month!$A31),IF($C31="Provider",SUMIFS(Raw!$H:$H,Raw!$A:$A,$B$5,Raw!$G:$G,Month!CE$7,Raw!$C:$C,Month!$A31),SUMIFS(Raw!$H:$H,Raw!$A:$A,$B$5,Raw!$G:$G,Month!CE$7,Raw!$E:$E,Month!$A31))))</f>
        <v>0</v>
      </c>
      <c r="CF31" s="105">
        <f>IF($B31="","",IF($C31="Region",SUMIFS(Raw!$H:$H,Raw!$A:$A,$B$5,Raw!$G:$G,Month!CF$7,Raw!$I:$I,Month!$A31),IF($C31="Provider",SUMIFS(Raw!$H:$H,Raw!$A:$A,$B$5,Raw!$G:$G,Month!CF$7,Raw!$C:$C,Month!$A31),SUMIFS(Raw!$H:$H,Raw!$A:$A,$B$5,Raw!$G:$G,Month!CF$7,Raw!$E:$E,Month!$A31))))</f>
        <v>0</v>
      </c>
      <c r="CG31" s="105">
        <f>IF($B31="","",IF($C31="Region",SUMIFS(Raw!$H:$H,Raw!$A:$A,$B$5,Raw!$G:$G,Month!CG$7,Raw!$I:$I,Month!$A31),IF($C31="Provider",SUMIFS(Raw!$H:$H,Raw!$A:$A,$B$5,Raw!$G:$G,Month!CG$7,Raw!$C:$C,Month!$A31),SUMIFS(Raw!$H:$H,Raw!$A:$A,$B$5,Raw!$G:$G,Month!CG$7,Raw!$E:$E,Month!$A31))))</f>
        <v>0</v>
      </c>
      <c r="CH31" s="105">
        <f>IF($B31="","",IF($C31="Region",SUMIFS(Raw!$H:$H,Raw!$A:$A,$B$5,Raw!$G:$G,Month!CH$7,Raw!$I:$I,Month!$A31),IF($C31="Provider",SUMIFS(Raw!$H:$H,Raw!$A:$A,$B$5,Raw!$G:$G,Month!CH$7,Raw!$C:$C,Month!$A31),SUMIFS(Raw!$H:$H,Raw!$A:$A,$B$5,Raw!$G:$G,Month!CH$7,Raw!$E:$E,Month!$A31))))</f>
        <v>0</v>
      </c>
      <c r="CI31" s="105">
        <f>IF($B31="","",IF($C31="Region",SUMIFS(Raw!$H:$H,Raw!$A:$A,$B$5,Raw!$G:$G,Month!CI$7,Raw!$I:$I,Month!$A31),IF($C31="Provider",SUMIFS(Raw!$H:$H,Raw!$A:$A,$B$5,Raw!$G:$G,Month!CI$7,Raw!$C:$C,Month!$A31),SUMIFS(Raw!$H:$H,Raw!$A:$A,$B$5,Raw!$G:$G,Month!CI$7,Raw!$E:$E,Month!$A31))))</f>
        <v>0</v>
      </c>
      <c r="CJ31" s="105">
        <f>IF($B31="","",IF($C31="Region",SUMIFS(Raw!$H:$H,Raw!$A:$A,$B$5,Raw!$G:$G,Month!CJ$7,Raw!$I:$I,Month!$A31),IF($C31="Provider",SUMIFS(Raw!$H:$H,Raw!$A:$A,$B$5,Raw!$G:$G,Month!CJ$7,Raw!$C:$C,Month!$A31),SUMIFS(Raw!$H:$H,Raw!$A:$A,$B$5,Raw!$G:$G,Month!CJ$7,Raw!$E:$E,Month!$A31))))</f>
        <v>0</v>
      </c>
      <c r="CK31" s="105">
        <f>IF($B31="","",IF($C31="Region",SUMIFS(Raw!$H:$H,Raw!$A:$A,$B$5,Raw!$G:$G,Month!CK$7,Raw!$I:$I,Month!$A31),IF($C31="Provider",SUMIFS(Raw!$H:$H,Raw!$A:$A,$B$5,Raw!$G:$G,Month!CK$7,Raw!$C:$C,Month!$A31),SUMIFS(Raw!$H:$H,Raw!$A:$A,$B$5,Raw!$G:$G,Month!CK$7,Raw!$E:$E,Month!$A31))))</f>
        <v>0</v>
      </c>
      <c r="CL31" s="105">
        <f>IF($B31="","",IF($C31="Region",SUMIFS(Raw!$H:$H,Raw!$A:$A,$B$5,Raw!$G:$G,Month!CL$7,Raw!$I:$I,Month!$A31),IF($C31="Provider",SUMIFS(Raw!$H:$H,Raw!$A:$A,$B$5,Raw!$G:$G,Month!CL$7,Raw!$C:$C,Month!$A31),SUMIFS(Raw!$H:$H,Raw!$A:$A,$B$5,Raw!$G:$G,Month!CL$7,Raw!$E:$E,Month!$A31))))</f>
        <v>0</v>
      </c>
      <c r="CM31" s="105">
        <f>IF($B31="","",IF($C31="Region",SUMIFS(Raw!$H:$H,Raw!$A:$A,$B$5,Raw!$G:$G,Month!CM$7,Raw!$I:$I,Month!$A31),IF($C31="Provider",SUMIFS(Raw!$H:$H,Raw!$A:$A,$B$5,Raw!$G:$G,Month!CM$7,Raw!$C:$C,Month!$A31),SUMIFS(Raw!$H:$H,Raw!$A:$A,$B$5,Raw!$G:$G,Month!CM$7,Raw!$E:$E,Month!$A31))))</f>
        <v>0</v>
      </c>
    </row>
    <row r="32" spans="1:91" x14ac:dyDescent="0.25">
      <c r="A32" s="18" t="str">
        <f>IF(Refs!A25="","",Refs!A25)</f>
        <v>111AH5</v>
      </c>
      <c r="B32" s="3" t="str">
        <f>IF(Refs!B25="","",Refs!B25)</f>
        <v>North East London</v>
      </c>
      <c r="C32" s="9" t="str">
        <f>IF(Refs!D25="","",Refs!D25)</f>
        <v>Area</v>
      </c>
      <c r="D32" s="105">
        <f>IF($B32="","",IF($C32="Region",SUMIFS(Raw!$H:$H,Raw!$A:$A,$B$5,Raw!$G:$G,Month!D$7,Raw!$I:$I,Month!$A32),IF($C32="Provider",SUMIFS(Raw!$H:$H,Raw!$A:$A,$B$5,Raw!$G:$G,Month!D$7,Raw!$C:$C,Month!$A32),SUMIFS(Raw!$H:$H,Raw!$A:$A,$B$5,Raw!$G:$G,Month!D$7,Raw!$E:$E,Month!$A32))))</f>
        <v>66329</v>
      </c>
      <c r="E32" s="105">
        <f>IF($B32="","",IF($C32="Region",SUMIFS(Raw!$H:$H,Raw!$A:$A,$B$5,Raw!$G:$G,Month!E$7,Raw!$I:$I,Month!$A32),IF($C32="Provider",SUMIFS(Raw!$H:$H,Raw!$A:$A,$B$5,Raw!$G:$G,Month!E$7,Raw!$C:$C,Month!$A32),SUMIFS(Raw!$H:$H,Raw!$A:$A,$B$5,Raw!$G:$G,Month!E$7,Raw!$E:$E,Month!$A32))))</f>
        <v>10577</v>
      </c>
      <c r="F32" s="105">
        <f>IF($B32="","",IF($C32="Region",SUMIFS(Raw!$H:$H,Raw!$A:$A,$B$5,Raw!$G:$G,Month!F$7,Raw!$I:$I,Month!$A32),IF($C32="Provider",SUMIFS(Raw!$H:$H,Raw!$A:$A,$B$5,Raw!$G:$G,Month!F$7,Raw!$C:$C,Month!$A32),SUMIFS(Raw!$H:$H,Raw!$A:$A,$B$5,Raw!$G:$G,Month!F$7,Raw!$E:$E,Month!$A32))))</f>
        <v>63666</v>
      </c>
      <c r="G32" s="105">
        <f>IF($B32="","",IF($C32="Region",SUMIFS(Raw!$H:$H,Raw!$A:$A,$B$5,Raw!$G:$G,Month!G$7,Raw!$I:$I,Month!$A32),IF($C32="Provider",SUMIFS(Raw!$H:$H,Raw!$A:$A,$B$5,Raw!$G:$G,Month!G$7,Raw!$C:$C,Month!$A32),SUMIFS(Raw!$H:$H,Raw!$A:$A,$B$5,Raw!$G:$G,Month!G$7,Raw!$E:$E,Month!$A32))))</f>
        <v>61533</v>
      </c>
      <c r="H32" s="105">
        <f>IF($B32="","",IF($C32="Region",SUMIFS(Raw!$H:$H,Raw!$A:$A,$B$5,Raw!$G:$G,Month!H$7,Raw!$I:$I,Month!$A32),IF($C32="Provider",SUMIFS(Raw!$H:$H,Raw!$A:$A,$B$5,Raw!$G:$G,Month!H$7,Raw!$C:$C,Month!$A32),SUMIFS(Raw!$H:$H,Raw!$A:$A,$B$5,Raw!$G:$G,Month!H$7,Raw!$E:$E,Month!$A32))))</f>
        <v>1246</v>
      </c>
      <c r="I32" s="105">
        <f>IF($B32="","",IF($C32="Region",SUMIFS(Raw!$H:$H,Raw!$A:$A,$B$5,Raw!$G:$G,Month!I$7,Raw!$I:$I,Month!$A32),IF($C32="Provider",SUMIFS(Raw!$H:$H,Raw!$A:$A,$B$5,Raw!$G:$G,Month!I$7,Raw!$C:$C,Month!$A32),SUMIFS(Raw!$H:$H,Raw!$A:$A,$B$5,Raw!$G:$G,Month!I$7,Raw!$E:$E,Month!$A32))))</f>
        <v>751464</v>
      </c>
      <c r="J32" s="105">
        <f>IF($B32="","",IF($C32="Region",SUMIFS(Raw!$H:$H,Raw!$A:$A,$B$5,Raw!$G:$G,Month!J$7,Raw!$I:$I,Month!$A32),IF($C32="Provider",SUMIFS(Raw!$H:$H,Raw!$A:$A,$B$5,Raw!$G:$G,Month!J$7,Raw!$C:$C,Month!$A32),SUMIFS(Raw!$H:$H,Raw!$A:$A,$B$5,Raw!$G:$G,Month!J$7,Raw!$E:$E,Month!$A32))))</f>
        <v>26</v>
      </c>
      <c r="K32" s="105">
        <f>IF($B32="","",IF($C32="Region",SUMIFS(Raw!$H:$H,Raw!$A:$A,$B$5,Raw!$G:$G,Month!K$7,Raw!$I:$I,Month!$A32),IF($C32="Provider",SUMIFS(Raw!$H:$H,Raw!$A:$A,$B$5,Raw!$G:$G,Month!K$7,Raw!$C:$C,Month!$A32),SUMIFS(Raw!$H:$H,Raw!$A:$A,$B$5,Raw!$G:$G,Month!K$7,Raw!$E:$E,Month!$A32))))</f>
        <v>195</v>
      </c>
      <c r="L32" s="105">
        <f>IF($B32="","",IF($C32="Region",SUMIFS(Raw!$H:$H,Raw!$A:$A,$B$5,Raw!$G:$G,Month!L$7,Raw!$I:$I,Month!$A32),IF($C32="Provider",SUMIFS(Raw!$H:$H,Raw!$A:$A,$B$5,Raw!$G:$G,Month!L$7,Raw!$C:$C,Month!$A32),SUMIFS(Raw!$H:$H,Raw!$A:$A,$B$5,Raw!$G:$G,Month!L$7,Raw!$E:$E,Month!$A32))))</f>
        <v>72709</v>
      </c>
      <c r="M32" s="105">
        <f>IF($B32="","",IF($C32="Region",SUMIFS(Raw!$H:$H,Raw!$A:$A,$B$5,Raw!$G:$G,Month!M$7,Raw!$I:$I,Month!$A32),IF($C32="Provider",SUMIFS(Raw!$H:$H,Raw!$A:$A,$B$5,Raw!$G:$G,Month!M$7,Raw!$C:$C,Month!$A32),SUMIFS(Raw!$H:$H,Raw!$A:$A,$B$5,Raw!$G:$G,Month!M$7,Raw!$E:$E,Month!$A32))))</f>
        <v>13262</v>
      </c>
      <c r="N32" s="105">
        <f>IF($B32="","",IF($C32="Region",SUMIFS(Raw!$H:$H,Raw!$A:$A,$B$5,Raw!$G:$G,Month!N$7,Raw!$I:$I,Month!$A32),IF($C32="Provider",SUMIFS(Raw!$H:$H,Raw!$A:$A,$B$5,Raw!$G:$G,Month!N$7,Raw!$C:$C,Month!$A32),SUMIFS(Raw!$H:$H,Raw!$A:$A,$B$5,Raw!$G:$G,Month!N$7,Raw!$E:$E,Month!$A32))))</f>
        <v>92585385</v>
      </c>
      <c r="O32" s="105">
        <f>IF($B32="","",IF($C32="Region",SUMIFS(Raw!$H:$H,Raw!$A:$A,$B$5,Raw!$G:$G,Month!O$7,Raw!$I:$I,Month!$A32),IF($C32="Provider",SUMIFS(Raw!$H:$H,Raw!$A:$A,$B$5,Raw!$G:$G,Month!O$7,Raw!$C:$C,Month!$A32),SUMIFS(Raw!$H:$H,Raw!$A:$A,$B$5,Raw!$G:$G,Month!O$7,Raw!$E:$E,Month!$A32))))</f>
        <v>62945</v>
      </c>
      <c r="P32" s="105">
        <f>IF($B32="","",IF($C32="Region",SUMIFS(Raw!$H:$H,Raw!$A:$A,$B$5,Raw!$G:$G,Month!P$7,Raw!$I:$I,Month!$A32),IF($C32="Provider",SUMIFS(Raw!$H:$H,Raw!$A:$A,$B$5,Raw!$G:$G,Month!P$7,Raw!$C:$C,Month!$A32),SUMIFS(Raw!$H:$H,Raw!$A:$A,$B$5,Raw!$G:$G,Month!P$7,Raw!$E:$E,Month!$A32))))</f>
        <v>3641</v>
      </c>
      <c r="Q32" s="105">
        <f>IF($B32="","",IF($C32="Region",SUMIFS(Raw!$H:$H,Raw!$A:$A,$B$5,Raw!$G:$G,Month!Q$7,Raw!$I:$I,Month!$A32),IF($C32="Provider",SUMIFS(Raw!$H:$H,Raw!$A:$A,$B$5,Raw!$G:$G,Month!Q$7,Raw!$C:$C,Month!$A32),SUMIFS(Raw!$H:$H,Raw!$A:$A,$B$5,Raw!$G:$G,Month!Q$7,Raw!$E:$E,Month!$A32))))</f>
        <v>34307</v>
      </c>
      <c r="R32" s="105">
        <f>IF($B32="","",IF($C32="Region",SUMIFS(Raw!$H:$H,Raw!$A:$A,$B$5,Raw!$G:$G,Month!R$7,Raw!$I:$I,Month!$A32),IF($C32="Provider",SUMIFS(Raw!$H:$H,Raw!$A:$A,$B$5,Raw!$G:$G,Month!R$7,Raw!$C:$C,Month!$A32),SUMIFS(Raw!$H:$H,Raw!$A:$A,$B$5,Raw!$G:$G,Month!R$7,Raw!$E:$E,Month!$A32))))</f>
        <v>10637</v>
      </c>
      <c r="S32" s="105">
        <f>IF($B32="","",IF($C32="Region",SUMIFS(Raw!$H:$H,Raw!$A:$A,$B$5,Raw!$G:$G,Month!S$7,Raw!$I:$I,Month!$A32),IF($C32="Provider",SUMIFS(Raw!$H:$H,Raw!$A:$A,$B$5,Raw!$G:$G,Month!S$7,Raw!$C:$C,Month!$A32),SUMIFS(Raw!$H:$H,Raw!$A:$A,$B$5,Raw!$G:$G,Month!S$7,Raw!$E:$E,Month!$A32))))</f>
        <v>12310</v>
      </c>
      <c r="T32" s="105">
        <f>IF($B32="","",IF($C32="Region",SUMIFS(Raw!$H:$H,Raw!$A:$A,$B$5,Raw!$G:$G,Month!T$7,Raw!$I:$I,Month!$A32),IF($C32="Provider",SUMIFS(Raw!$H:$H,Raw!$A:$A,$B$5,Raw!$G:$G,Month!T$7,Raw!$C:$C,Month!$A32),SUMIFS(Raw!$H:$H,Raw!$A:$A,$B$5,Raw!$G:$G,Month!T$7,Raw!$E:$E,Month!$A32))))</f>
        <v>2050</v>
      </c>
      <c r="U32" s="105">
        <f>IF($B32="","",IF($C32="Region",SUMIFS(Raw!$H:$H,Raw!$A:$A,$B$5,Raw!$G:$G,Month!U$7,Raw!$I:$I,Month!$A32),IF($C32="Provider",SUMIFS(Raw!$H:$H,Raw!$A:$A,$B$5,Raw!$G:$G,Month!U$7,Raw!$C:$C,Month!$A32),SUMIFS(Raw!$H:$H,Raw!$A:$A,$B$5,Raw!$G:$G,Month!U$7,Raw!$E:$E,Month!$A32))))</f>
        <v>22961</v>
      </c>
      <c r="V32" s="105">
        <f>IF($B32="","",IF($C32="Region",SUMIFS(Raw!$H:$H,Raw!$A:$A,$B$5,Raw!$G:$G,Month!V$7,Raw!$I:$I,Month!$A32),IF($C32="Provider",SUMIFS(Raw!$H:$H,Raw!$A:$A,$B$5,Raw!$G:$G,Month!V$7,Raw!$C:$C,Month!$A32),SUMIFS(Raw!$H:$H,Raw!$A:$A,$B$5,Raw!$G:$G,Month!V$7,Raw!$E:$E,Month!$A32))))</f>
        <v>19</v>
      </c>
      <c r="W32" s="105">
        <f>IF($B32="","",IF($C32="Region",SUMIFS(Raw!$H:$H,Raw!$A:$A,$B$5,Raw!$G:$G,Month!W$7,Raw!$I:$I,Month!$A32),IF($C32="Provider",SUMIFS(Raw!$H:$H,Raw!$A:$A,$B$5,Raw!$G:$G,Month!W$7,Raw!$C:$C,Month!$A32),SUMIFS(Raw!$H:$H,Raw!$A:$A,$B$5,Raw!$G:$G,Month!W$7,Raw!$E:$E,Month!$A32))))</f>
        <v>10141</v>
      </c>
      <c r="X32" s="105">
        <f>IF($B32="","",IF($C32="Region",SUMIFS(Raw!$H:$H,Raw!$A:$A,$B$5,Raw!$G:$G,Month!X$7,Raw!$I:$I,Month!$A32),IF($C32="Provider",SUMIFS(Raw!$H:$H,Raw!$A:$A,$B$5,Raw!$G:$G,Month!X$7,Raw!$C:$C,Month!$A32),SUMIFS(Raw!$H:$H,Raw!$A:$A,$B$5,Raw!$G:$G,Month!X$7,Raw!$E:$E,Month!$A32))))</f>
        <v>2437</v>
      </c>
      <c r="Y32" s="105">
        <f>IF($B32="","",IF($C32="Region",SUMIFS(Raw!$H:$H,Raw!$A:$A,$B$5,Raw!$G:$G,Month!Y$7,Raw!$I:$I,Month!$A32),IF($C32="Provider",SUMIFS(Raw!$H:$H,Raw!$A:$A,$B$5,Raw!$G:$G,Month!Y$7,Raw!$C:$C,Month!$A32),SUMIFS(Raw!$H:$H,Raw!$A:$A,$B$5,Raw!$G:$G,Month!Y$7,Raw!$E:$E,Month!$A32))))</f>
        <v>6421</v>
      </c>
      <c r="Z32" s="105">
        <f>IF($B32="","",IF($C32="Region",SUMIFS(Raw!$H:$H,Raw!$A:$A,$B$5,Raw!$G:$G,Month!Z$7,Raw!$I:$I,Month!$A32),IF($C32="Provider",SUMIFS(Raw!$H:$H,Raw!$A:$A,$B$5,Raw!$G:$G,Month!Z$7,Raw!$C:$C,Month!$A32),SUMIFS(Raw!$H:$H,Raw!$A:$A,$B$5,Raw!$G:$G,Month!Z$7,Raw!$E:$E,Month!$A32))))</f>
        <v>22264</v>
      </c>
      <c r="AA32" s="105">
        <f>IF($B32="","",IF($C32="Region",SUMIFS(Raw!$H:$H,Raw!$A:$A,$B$5,Raw!$G:$G,Month!AA$7,Raw!$I:$I,Month!$A32),IF($C32="Provider",SUMIFS(Raw!$H:$H,Raw!$A:$A,$B$5,Raw!$G:$G,Month!AA$7,Raw!$C:$C,Month!$A32),SUMIFS(Raw!$H:$H,Raw!$A:$A,$B$5,Raw!$G:$G,Month!AA$7,Raw!$E:$E,Month!$A32))))</f>
        <v>2661</v>
      </c>
      <c r="AB32" s="105">
        <f>IF($B32="","",IF($C32="Region",SUMIFS(Raw!$H:$H,Raw!$A:$A,$B$5,Raw!$G:$G,Month!AB$7,Raw!$I:$I,Month!$A32),IF($C32="Provider",SUMIFS(Raw!$H:$H,Raw!$A:$A,$B$5,Raw!$G:$G,Month!AB$7,Raw!$C:$C,Month!$A32),SUMIFS(Raw!$H:$H,Raw!$A:$A,$B$5,Raw!$G:$G,Month!AB$7,Raw!$E:$E,Month!$A32))))</f>
        <v>1348</v>
      </c>
      <c r="AC32" s="105">
        <f>IF($B32="","",IF($C32="Region",SUMIFS(Raw!$H:$H,Raw!$A:$A,$B$5,Raw!$G:$G,Month!AC$7,Raw!$I:$I,Month!$A32),IF($C32="Provider",SUMIFS(Raw!$H:$H,Raw!$A:$A,$B$5,Raw!$G:$G,Month!AC$7,Raw!$C:$C,Month!$A32),SUMIFS(Raw!$H:$H,Raw!$A:$A,$B$5,Raw!$G:$G,Month!AC$7,Raw!$E:$E,Month!$A32))))</f>
        <v>10069</v>
      </c>
      <c r="AD32" s="105">
        <f>IF($B32="","",IF($C32="Region",SUMIFS(Raw!$H:$H,Raw!$A:$A,$B$5,Raw!$G:$G,Month!AD$7,Raw!$I:$I,Month!$A32),IF($C32="Provider",SUMIFS(Raw!$H:$H,Raw!$A:$A,$B$5,Raw!$G:$G,Month!AD$7,Raw!$C:$C,Month!$A32),SUMIFS(Raw!$H:$H,Raw!$A:$A,$B$5,Raw!$G:$G,Month!AD$7,Raw!$E:$E,Month!$A32))))</f>
        <v>35940</v>
      </c>
      <c r="AE32" s="105">
        <f>IF($B32="","",IF($C32="Region",SUMIFS(Raw!$H:$H,Raw!$A:$A,$B$5,Raw!$G:$G,Month!AE$7,Raw!$I:$I,Month!$A32),IF($C32="Provider",SUMIFS(Raw!$H:$H,Raw!$A:$A,$B$5,Raw!$G:$G,Month!AE$7,Raw!$C:$C,Month!$A32),SUMIFS(Raw!$H:$H,Raw!$A:$A,$B$5,Raw!$G:$G,Month!AE$7,Raw!$E:$E,Month!$A32))))</f>
        <v>61888</v>
      </c>
      <c r="AF32" s="105">
        <f>IF($B32="","",IF($C32="Region",SUMIFS(Raw!$H:$H,Raw!$A:$A,$B$5,Raw!$G:$G,Month!AF$7,Raw!$I:$I,Month!$A32),IF($C32="Provider",SUMIFS(Raw!$H:$H,Raw!$A:$A,$B$5,Raw!$G:$G,Month!AF$7,Raw!$C:$C,Month!$A32),SUMIFS(Raw!$H:$H,Raw!$A:$A,$B$5,Raw!$G:$G,Month!AF$7,Raw!$E:$E,Month!$A32))))</f>
        <v>5285</v>
      </c>
      <c r="AG32" s="105">
        <f>IF($B32="","",IF($C32="Region",SUMIFS(Raw!$H:$H,Raw!$A:$A,$B$5,Raw!$G:$G,Month!AG$7,Raw!$I:$I,Month!$A32),IF($C32="Provider",SUMIFS(Raw!$H:$H,Raw!$A:$A,$B$5,Raw!$G:$G,Month!AG$7,Raw!$C:$C,Month!$A32),SUMIFS(Raw!$H:$H,Raw!$A:$A,$B$5,Raw!$G:$G,Month!AG$7,Raw!$E:$E,Month!$A32))))</f>
        <v>7137</v>
      </c>
      <c r="AH32" s="105">
        <f>IF($B32="","",IF($C32="Region",SUMIFS(Raw!$H:$H,Raw!$A:$A,$B$5,Raw!$G:$G,Month!AH$7,Raw!$I:$I,Month!$A32),IF($C32="Provider",SUMIFS(Raw!$H:$H,Raw!$A:$A,$B$5,Raw!$G:$G,Month!AH$7,Raw!$C:$C,Month!$A32),SUMIFS(Raw!$H:$H,Raw!$A:$A,$B$5,Raw!$G:$G,Month!AH$7,Raw!$E:$E,Month!$A32))))</f>
        <v>2875</v>
      </c>
      <c r="AI32" s="105">
        <f>IF($B32="","",IF($C32="Region",SUMIFS(Raw!$H:$H,Raw!$A:$A,$B$5,Raw!$G:$G,Month!AI$7,Raw!$I:$I,Month!$A32),IF($C32="Provider",SUMIFS(Raw!$H:$H,Raw!$A:$A,$B$5,Raw!$G:$G,Month!AI$7,Raw!$C:$C,Month!$A32),SUMIFS(Raw!$H:$H,Raw!$A:$A,$B$5,Raw!$G:$G,Month!AI$7,Raw!$E:$E,Month!$A32))))</f>
        <v>62</v>
      </c>
      <c r="AJ32" s="105">
        <f>IF($B32="","",IF($C32="Region",SUMIFS(Raw!$H:$H,Raw!$A:$A,$B$5,Raw!$G:$G,Month!AJ$7,Raw!$I:$I,Month!$A32),IF($C32="Provider",SUMIFS(Raw!$H:$H,Raw!$A:$A,$B$5,Raw!$G:$G,Month!AJ$7,Raw!$C:$C,Month!$A32),SUMIFS(Raw!$H:$H,Raw!$A:$A,$B$5,Raw!$G:$G,Month!AJ$7,Raw!$E:$E,Month!$A32))))</f>
        <v>3722</v>
      </c>
      <c r="AK32" s="105">
        <f>IF($B32="","",IF($C32="Region",SUMIFS(Raw!$H:$H,Raw!$A:$A,$B$5,Raw!$G:$G,Month!AK$7,Raw!$I:$I,Month!$A32),IF($C32="Provider",SUMIFS(Raw!$H:$H,Raw!$A:$A,$B$5,Raw!$G:$G,Month!AK$7,Raw!$C:$C,Month!$A32),SUMIFS(Raw!$H:$H,Raw!$A:$A,$B$5,Raw!$G:$G,Month!AK$7,Raw!$E:$E,Month!$A32))))</f>
        <v>344</v>
      </c>
      <c r="AL32" s="105">
        <f>IF($B32="","",IF($C32="Region",SUMIFS(Raw!$H:$H,Raw!$A:$A,$B$5,Raw!$G:$G,Month!AL$7,Raw!$I:$I,Month!$A32),IF($C32="Provider",SUMIFS(Raw!$H:$H,Raw!$A:$A,$B$5,Raw!$G:$G,Month!AL$7,Raw!$C:$C,Month!$A32),SUMIFS(Raw!$H:$H,Raw!$A:$A,$B$5,Raw!$G:$G,Month!AL$7,Raw!$E:$E,Month!$A32))))</f>
        <v>1805</v>
      </c>
      <c r="AM32" s="105">
        <f>IF($B32="","",IF($C32="Region",SUMIFS(Raw!$H:$H,Raw!$A:$A,$B$5,Raw!$G:$G,Month!AM$7,Raw!$I:$I,Month!$A32),IF($C32="Provider",SUMIFS(Raw!$H:$H,Raw!$A:$A,$B$5,Raw!$G:$G,Month!AM$7,Raw!$C:$C,Month!$A32),SUMIFS(Raw!$H:$H,Raw!$A:$A,$B$5,Raw!$G:$G,Month!AM$7,Raw!$E:$E,Month!$A32))))</f>
        <v>92</v>
      </c>
      <c r="AN32" s="105">
        <f>IF($B32="","",IF($C32="Region",SUMIFS(Raw!$H:$H,Raw!$A:$A,$B$5,Raw!$G:$G,Month!AN$7,Raw!$I:$I,Month!$A32),IF($C32="Provider",SUMIFS(Raw!$H:$H,Raw!$A:$A,$B$5,Raw!$G:$G,Month!AN$7,Raw!$C:$C,Month!$A32),SUMIFS(Raw!$H:$H,Raw!$A:$A,$B$5,Raw!$G:$G,Month!AN$7,Raw!$E:$E,Month!$A32))))</f>
        <v>5972</v>
      </c>
      <c r="AO32" s="105">
        <f>IF($B32="","",IF($C32="Region",SUMIFS(Raw!$H:$H,Raw!$A:$A,$B$5,Raw!$G:$G,Month!AO$7,Raw!$I:$I,Month!$A32),IF($C32="Provider",SUMIFS(Raw!$H:$H,Raw!$A:$A,$B$5,Raw!$G:$G,Month!AO$7,Raw!$C:$C,Month!$A32),SUMIFS(Raw!$H:$H,Raw!$A:$A,$B$5,Raw!$G:$G,Month!AO$7,Raw!$E:$E,Month!$A32))))</f>
        <v>4664</v>
      </c>
      <c r="AP32" s="105">
        <f>IF($B32="","",IF($C32="Region",SUMIFS(Raw!$H:$H,Raw!$A:$A,$B$5,Raw!$G:$G,Month!AP$7,Raw!$I:$I,Month!$A32),IF($C32="Provider",SUMIFS(Raw!$H:$H,Raw!$A:$A,$B$5,Raw!$G:$G,Month!AP$7,Raw!$C:$C,Month!$A32),SUMIFS(Raw!$H:$H,Raw!$A:$A,$B$5,Raw!$G:$G,Month!AP$7,Raw!$E:$E,Month!$A32))))</f>
        <v>12141</v>
      </c>
      <c r="AQ32" s="105">
        <f>IF($B32="","",IF($C32="Region",SUMIFS(Raw!$H:$H,Raw!$A:$A,$B$5,Raw!$G:$G,Month!AQ$7,Raw!$I:$I,Month!$A32),IF($C32="Provider",SUMIFS(Raw!$H:$H,Raw!$A:$A,$B$5,Raw!$G:$G,Month!AQ$7,Raw!$C:$C,Month!$A32),SUMIFS(Raw!$H:$H,Raw!$A:$A,$B$5,Raw!$G:$G,Month!AQ$7,Raw!$E:$E,Month!$A32))))</f>
        <v>6070</v>
      </c>
      <c r="AR32" s="105">
        <f>IF($B32="","",IF($C32="Region",SUMIFS(Raw!$H:$H,Raw!$A:$A,$B$5,Raw!$G:$G,Month!AR$7,Raw!$I:$I,Month!$A32),IF($C32="Provider",SUMIFS(Raw!$H:$H,Raw!$A:$A,$B$5,Raw!$G:$G,Month!AR$7,Raw!$C:$C,Month!$A32),SUMIFS(Raw!$H:$H,Raw!$A:$A,$B$5,Raw!$G:$G,Month!AR$7,Raw!$E:$E,Month!$A32))))</f>
        <v>5532</v>
      </c>
      <c r="AS32" s="105">
        <f>IF($B32="","",IF($C32="Region",SUMIFS(Raw!$H:$H,Raw!$A:$A,$B$5,Raw!$G:$G,Month!AS$7,Raw!$I:$I,Month!$A32),IF($C32="Provider",SUMIFS(Raw!$H:$H,Raw!$A:$A,$B$5,Raw!$G:$G,Month!AS$7,Raw!$C:$C,Month!$A32),SUMIFS(Raw!$H:$H,Raw!$A:$A,$B$5,Raw!$G:$G,Month!AS$7,Raw!$E:$E,Month!$A32))))</f>
        <v>1025</v>
      </c>
      <c r="AT32" s="105">
        <f>IF($B32="","",IF($C32="Region",SUMIFS(Raw!$H:$H,Raw!$A:$A,$B$5,Raw!$G:$G,Month!AT$7,Raw!$I:$I,Month!$A32),IF($C32="Provider",SUMIFS(Raw!$H:$H,Raw!$A:$A,$B$5,Raw!$G:$G,Month!AT$7,Raw!$C:$C,Month!$A32),SUMIFS(Raw!$H:$H,Raw!$A:$A,$B$5,Raw!$G:$G,Month!AT$7,Raw!$E:$E,Month!$A32))))</f>
        <v>1642</v>
      </c>
      <c r="AU32" s="105">
        <f>IF($B32="","",IF($C32="Region",SUMIFS(Raw!$H:$H,Raw!$A:$A,$B$5,Raw!$G:$G,Month!AU$7,Raw!$I:$I,Month!$A32),IF($C32="Provider",SUMIFS(Raw!$H:$H,Raw!$A:$A,$B$5,Raw!$G:$G,Month!AU$7,Raw!$C:$C,Month!$A32),SUMIFS(Raw!$H:$H,Raw!$A:$A,$B$5,Raw!$G:$G,Month!AU$7,Raw!$E:$E,Month!$A32))))</f>
        <v>206</v>
      </c>
      <c r="AV32" s="105">
        <f>IF($B32="","",IF($C32="Region",SUMIFS(Raw!$H:$H,Raw!$A:$A,$B$5,Raw!$G:$G,Month!AV$7,Raw!$I:$I,Month!$A32),IF($C32="Provider",SUMIFS(Raw!$H:$H,Raw!$A:$A,$B$5,Raw!$G:$G,Month!AV$7,Raw!$C:$C,Month!$A32),SUMIFS(Raw!$H:$H,Raw!$A:$A,$B$5,Raw!$G:$G,Month!AV$7,Raw!$E:$E,Month!$A32))))</f>
        <v>4955</v>
      </c>
      <c r="AW32" s="105">
        <f>IF($B32="","",IF($C32="Region",SUMIFS(Raw!$H:$H,Raw!$A:$A,$B$5,Raw!$G:$G,Month!AW$7,Raw!$I:$I,Month!$A32),IF($C32="Provider",SUMIFS(Raw!$H:$H,Raw!$A:$A,$B$5,Raw!$G:$G,Month!AW$7,Raw!$C:$C,Month!$A32),SUMIFS(Raw!$H:$H,Raw!$A:$A,$B$5,Raw!$G:$G,Month!AW$7,Raw!$E:$E,Month!$A32))))</f>
        <v>42080678</v>
      </c>
      <c r="AX32" s="105">
        <f>IF($B32="","",IF($C32="Region",SUMIFS(Raw!$H:$H,Raw!$A:$A,$B$5,Raw!$G:$G,Month!AX$7,Raw!$I:$I,Month!$A32),IF($C32="Provider",SUMIFS(Raw!$H:$H,Raw!$A:$A,$B$5,Raw!$G:$G,Month!AX$7,Raw!$C:$C,Month!$A32),SUMIFS(Raw!$H:$H,Raw!$A:$A,$B$5,Raw!$G:$G,Month!AX$7,Raw!$E:$E,Month!$A32))))</f>
        <v>6491</v>
      </c>
      <c r="AY32" s="105">
        <f>IF($B32="","",IF($C32="Region",SUMIFS(Raw!$H:$H,Raw!$A:$A,$B$5,Raw!$G:$G,Month!AY$7,Raw!$I:$I,Month!$A32),IF($C32="Provider",SUMIFS(Raw!$H:$H,Raw!$A:$A,$B$5,Raw!$G:$G,Month!AY$7,Raw!$C:$C,Month!$A32),SUMIFS(Raw!$H:$H,Raw!$A:$A,$B$5,Raw!$G:$G,Month!AY$7,Raw!$E:$E,Month!$A32))))</f>
        <v>3247</v>
      </c>
      <c r="AZ32" s="105">
        <f>IF($B32="","",IF($C32="Region",SUMIFS(Raw!$H:$H,Raw!$A:$A,$B$5,Raw!$G:$G,Month!AZ$7,Raw!$I:$I,Month!$A32),IF($C32="Provider",SUMIFS(Raw!$H:$H,Raw!$A:$A,$B$5,Raw!$G:$G,Month!AZ$7,Raw!$C:$C,Month!$A32),SUMIFS(Raw!$H:$H,Raw!$A:$A,$B$5,Raw!$G:$G,Month!AZ$7,Raw!$E:$E,Month!$A32))))</f>
        <v>170</v>
      </c>
      <c r="BA32" s="105">
        <f>IF($B32="","",IF($C32="Region",SUMIFS(Raw!$H:$H,Raw!$A:$A,$B$5,Raw!$G:$G,Month!BA$7,Raw!$I:$I,Month!$A32),IF($C32="Provider",SUMIFS(Raw!$H:$H,Raw!$A:$A,$B$5,Raw!$G:$G,Month!BA$7,Raw!$C:$C,Month!$A32),SUMIFS(Raw!$H:$H,Raw!$A:$A,$B$5,Raw!$G:$G,Month!BA$7,Raw!$E:$E,Month!$A32))))</f>
        <v>2164</v>
      </c>
      <c r="BB32" s="105">
        <f>IF($B32="","",IF($C32="Region",SUMIFS(Raw!$H:$H,Raw!$A:$A,$B$5,Raw!$G:$G,Month!BB$7,Raw!$I:$I,Month!$A32),IF($C32="Provider",SUMIFS(Raw!$H:$H,Raw!$A:$A,$B$5,Raw!$G:$G,Month!BB$7,Raw!$C:$C,Month!$A32),SUMIFS(Raw!$H:$H,Raw!$A:$A,$B$5,Raw!$G:$G,Month!BB$7,Raw!$E:$E,Month!$A32))))</f>
        <v>25734439</v>
      </c>
      <c r="BC32" s="105">
        <f>IF($B32="","",IF($C32="Region",SUMIFS(Raw!$H:$H,Raw!$A:$A,$B$5,Raw!$G:$G,Month!BC$7,Raw!$I:$I,Month!$A32),IF($C32="Provider",SUMIFS(Raw!$H:$H,Raw!$A:$A,$B$5,Raw!$G:$G,Month!BC$7,Raw!$C:$C,Month!$A32),SUMIFS(Raw!$H:$H,Raw!$A:$A,$B$5,Raw!$G:$G,Month!BC$7,Raw!$E:$E,Month!$A32))))</f>
        <v>2939</v>
      </c>
      <c r="BD32" s="105">
        <f>IF($B32="","",IF($C32="Region",SUMIFS(Raw!$H:$H,Raw!$A:$A,$B$5,Raw!$G:$G,Month!BD$7,Raw!$I:$I,Month!$A32),IF($C32="Provider",SUMIFS(Raw!$H:$H,Raw!$A:$A,$B$5,Raw!$G:$G,Month!BD$7,Raw!$C:$C,Month!$A32),SUMIFS(Raw!$H:$H,Raw!$A:$A,$B$5,Raw!$G:$G,Month!BD$7,Raw!$E:$E,Month!$A32))))</f>
        <v>25123</v>
      </c>
      <c r="BE32" s="105">
        <f>IF($B32="","",IF($C32="Region",SUMIFS(Raw!$H:$H,Raw!$A:$A,$B$5,Raw!$G:$G,Month!BE$7,Raw!$I:$I,Month!$A32),IF($C32="Provider",SUMIFS(Raw!$H:$H,Raw!$A:$A,$B$5,Raw!$G:$G,Month!BE$7,Raw!$C:$C,Month!$A32),SUMIFS(Raw!$H:$H,Raw!$A:$A,$B$5,Raw!$G:$G,Month!BE$7,Raw!$E:$E,Month!$A32))))</f>
        <v>205</v>
      </c>
      <c r="BF32" s="105">
        <f>IF($B32="","",IF($C32="Region",SUMIFS(Raw!$H:$H,Raw!$A:$A,$B$5,Raw!$G:$G,Month!BF$7,Raw!$I:$I,Month!$A32),IF($C32="Provider",SUMIFS(Raw!$H:$H,Raw!$A:$A,$B$5,Raw!$G:$G,Month!BF$7,Raw!$C:$C,Month!$A32),SUMIFS(Raw!$H:$H,Raw!$A:$A,$B$5,Raw!$G:$G,Month!BF$7,Raw!$E:$E,Month!$A32))))</f>
        <v>35556</v>
      </c>
      <c r="BG32" s="105">
        <f>IF($B32="","",IF($C32="Region",SUMIFS(Raw!$H:$H,Raw!$A:$A,$B$5,Raw!$G:$G,Month!BG$7,Raw!$I:$I,Month!$A32),IF($C32="Provider",SUMIFS(Raw!$H:$H,Raw!$A:$A,$B$5,Raw!$G:$G,Month!BG$7,Raw!$C:$C,Month!$A32),SUMIFS(Raw!$H:$H,Raw!$A:$A,$B$5,Raw!$G:$G,Month!BG$7,Raw!$E:$E,Month!$A32))))</f>
        <v>6</v>
      </c>
      <c r="BH32" s="105">
        <f>IF($B32="","",IF($C32="Region",SUMIFS(Raw!$H:$H,Raw!$A:$A,$B$5,Raw!$G:$G,Month!BH$7,Raw!$I:$I,Month!$A32),IF($C32="Provider",SUMIFS(Raw!$H:$H,Raw!$A:$A,$B$5,Raw!$G:$G,Month!BH$7,Raw!$C:$C,Month!$A32),SUMIFS(Raw!$H:$H,Raw!$A:$A,$B$5,Raw!$G:$G,Month!BH$7,Raw!$E:$E,Month!$A32))))</f>
        <v>20118</v>
      </c>
      <c r="BI32" s="105">
        <f>IF($B32="","",IF($C32="Region",SUMIFS(Raw!$H:$H,Raw!$A:$A,$B$5,Raw!$G:$G,Month!BI$7,Raw!$I:$I,Month!$A32),IF($C32="Provider",SUMIFS(Raw!$H:$H,Raw!$A:$A,$B$5,Raw!$G:$G,Month!BI$7,Raw!$C:$C,Month!$A32),SUMIFS(Raw!$H:$H,Raw!$A:$A,$B$5,Raw!$G:$G,Month!BI$7,Raw!$E:$E,Month!$A32))))</f>
        <v>23893</v>
      </c>
      <c r="BJ32" s="105">
        <f>IF($B32="","",IF($C32="Region",SUMIFS(Raw!$H:$H,Raw!$A:$A,$B$5,Raw!$G:$G,Month!BJ$7,Raw!$I:$I,Month!$A32),IF($C32="Provider",SUMIFS(Raw!$H:$H,Raw!$A:$A,$B$5,Raw!$G:$G,Month!BJ$7,Raw!$C:$C,Month!$A32),SUMIFS(Raw!$H:$H,Raw!$A:$A,$B$5,Raw!$G:$G,Month!BJ$7,Raw!$E:$E,Month!$A32))))</f>
        <v>13628</v>
      </c>
      <c r="BK32" s="105">
        <f>IF($B32="","",IF($C32="Region",SUMIFS(Raw!$H:$H,Raw!$A:$A,$B$5,Raw!$G:$G,Month!BK$7,Raw!$I:$I,Month!$A32),IF($C32="Provider",SUMIFS(Raw!$H:$H,Raw!$A:$A,$B$5,Raw!$G:$G,Month!BK$7,Raw!$C:$C,Month!$A32),SUMIFS(Raw!$H:$H,Raw!$A:$A,$B$5,Raw!$G:$G,Month!BK$7,Raw!$E:$E,Month!$A32))))</f>
        <v>11358</v>
      </c>
      <c r="BL32" s="105">
        <f>IF($B32="","",IF($C32="Region",SUMIFS(Raw!$H:$H,Raw!$A:$A,$B$5,Raw!$G:$G,Month!BL$7,Raw!$I:$I,Month!$A32),IF($C32="Provider",SUMIFS(Raw!$H:$H,Raw!$A:$A,$B$5,Raw!$G:$G,Month!BL$7,Raw!$C:$C,Month!$A32),SUMIFS(Raw!$H:$H,Raw!$A:$A,$B$5,Raw!$G:$G,Month!BL$7,Raw!$E:$E,Month!$A32))))</f>
        <v>3656</v>
      </c>
      <c r="BM32" s="105">
        <f>IF($B32="","",IF($C32="Region",SUMIFS(Raw!$H:$H,Raw!$A:$A,$B$5,Raw!$G:$G,Month!BM$7,Raw!$I:$I,Month!$A32),IF($C32="Provider",SUMIFS(Raw!$H:$H,Raw!$A:$A,$B$5,Raw!$G:$G,Month!BM$7,Raw!$C:$C,Month!$A32),SUMIFS(Raw!$H:$H,Raw!$A:$A,$B$5,Raw!$G:$G,Month!BM$7,Raw!$E:$E,Month!$A32))))</f>
        <v>3292</v>
      </c>
      <c r="BN32" s="105">
        <f>IF($B32="","",IF($C32="Region",SUMIFS(Raw!$H:$H,Raw!$A:$A,$B$5,Raw!$G:$G,Month!BN$7,Raw!$I:$I,Month!$A32),IF($C32="Provider",SUMIFS(Raw!$H:$H,Raw!$A:$A,$B$5,Raw!$G:$G,Month!BN$7,Raw!$C:$C,Month!$A32),SUMIFS(Raw!$H:$H,Raw!$A:$A,$B$5,Raw!$G:$G,Month!BN$7,Raw!$E:$E,Month!$A32))))</f>
        <v>7224</v>
      </c>
      <c r="BO32" s="105">
        <f>IF($B32="","",IF($C32="Region",SUMIFS(Raw!$H:$H,Raw!$A:$A,$B$5,Raw!$G:$G,Month!BO$7,Raw!$I:$I,Month!$A32),IF($C32="Provider",SUMIFS(Raw!$H:$H,Raw!$A:$A,$B$5,Raw!$G:$G,Month!BO$7,Raw!$C:$C,Month!$A32),SUMIFS(Raw!$H:$H,Raw!$A:$A,$B$5,Raw!$G:$G,Month!BO$7,Raw!$E:$E,Month!$A32))))</f>
        <v>2998</v>
      </c>
      <c r="BP32" s="105">
        <f>IF($B32="","",IF($C32="Region",SUMIFS(Raw!$H:$H,Raw!$A:$A,$B$5,Raw!$G:$G,Month!BP$7,Raw!$I:$I,Month!$A32),IF($C32="Provider",SUMIFS(Raw!$H:$H,Raw!$A:$A,$B$5,Raw!$G:$G,Month!BP$7,Raw!$C:$C,Month!$A32),SUMIFS(Raw!$H:$H,Raw!$A:$A,$B$5,Raw!$G:$G,Month!BP$7,Raw!$E:$E,Month!$A32))))</f>
        <v>3029</v>
      </c>
      <c r="BQ32" s="105">
        <f>IF($B32="","",IF($C32="Region",SUMIFS(Raw!$H:$H,Raw!$A:$A,$B$5,Raw!$G:$G,Month!BQ$7,Raw!$I:$I,Month!$A32),IF($C32="Provider",SUMIFS(Raw!$H:$H,Raw!$A:$A,$B$5,Raw!$G:$G,Month!BQ$7,Raw!$C:$C,Month!$A32),SUMIFS(Raw!$H:$H,Raw!$A:$A,$B$5,Raw!$G:$G,Month!BQ$7,Raw!$E:$E,Month!$A32))))</f>
        <v>260</v>
      </c>
      <c r="BR32" s="105">
        <f>IF($B32="","",IF($C32="Region",SUMIFS(Raw!$H:$H,Raw!$A:$A,$B$5,Raw!$G:$G,Month!BR$7,Raw!$I:$I,Month!$A32),IF($C32="Provider",SUMIFS(Raw!$H:$H,Raw!$A:$A,$B$5,Raw!$G:$G,Month!BR$7,Raw!$C:$C,Month!$A32),SUMIFS(Raw!$H:$H,Raw!$A:$A,$B$5,Raw!$G:$G,Month!BR$7,Raw!$E:$E,Month!$A32))))</f>
        <v>26</v>
      </c>
      <c r="BS32" s="105">
        <f>IF($B32="","",IF($C32="Region",SUMIFS(Raw!$H:$H,Raw!$A:$A,$B$5,Raw!$G:$G,Month!BS$7,Raw!$I:$I,Month!$A32),IF($C32="Provider",SUMIFS(Raw!$H:$H,Raw!$A:$A,$B$5,Raw!$G:$G,Month!BS$7,Raw!$C:$C,Month!$A32),SUMIFS(Raw!$H:$H,Raw!$A:$A,$B$5,Raw!$G:$G,Month!BS$7,Raw!$E:$E,Month!$A32))))</f>
        <v>0</v>
      </c>
      <c r="BT32" s="105">
        <f>IF($B32="","",IF($C32="Region",SUMIFS(Raw!$H:$H,Raw!$A:$A,$B$5,Raw!$G:$G,Month!BT$7,Raw!$I:$I,Month!$A32),IF($C32="Provider",SUMIFS(Raw!$H:$H,Raw!$A:$A,$B$5,Raw!$G:$G,Month!BT$7,Raw!$C:$C,Month!$A32),SUMIFS(Raw!$H:$H,Raw!$A:$A,$B$5,Raw!$G:$G,Month!BT$7,Raw!$E:$E,Month!$A32))))</f>
        <v>6574</v>
      </c>
      <c r="BU32" s="105">
        <f>IF($B32="","",IF($C32="Region",SUMIFS(Raw!$H:$H,Raw!$A:$A,$B$5,Raw!$G:$G,Month!BU$7,Raw!$I:$I,Month!$A32),IF($C32="Provider",SUMIFS(Raw!$H:$H,Raw!$A:$A,$B$5,Raw!$G:$G,Month!BU$7,Raw!$C:$C,Month!$A32),SUMIFS(Raw!$H:$H,Raw!$A:$A,$B$5,Raw!$G:$G,Month!BU$7,Raw!$E:$E,Month!$A32))))</f>
        <v>4553</v>
      </c>
      <c r="BV32" s="105">
        <f>IF($B32="","",IF($C32="Region",SUMIFS(Raw!$H:$H,Raw!$A:$A,$B$5,Raw!$G:$G,Month!BV$7,Raw!$I:$I,Month!$A32),IF($C32="Provider",SUMIFS(Raw!$H:$H,Raw!$A:$A,$B$5,Raw!$G:$G,Month!BV$7,Raw!$C:$C,Month!$A32),SUMIFS(Raw!$H:$H,Raw!$A:$A,$B$5,Raw!$G:$G,Month!BV$7,Raw!$E:$E,Month!$A32))))</f>
        <v>1967</v>
      </c>
      <c r="BW32" s="105">
        <f>IF($B32="","",IF($C32="Region",SUMIFS(Raw!$H:$H,Raw!$A:$A,$B$5,Raw!$G:$G,Month!BW$7,Raw!$I:$I,Month!$A32),IF($C32="Provider",SUMIFS(Raw!$H:$H,Raw!$A:$A,$B$5,Raw!$G:$G,Month!BW$7,Raw!$C:$C,Month!$A32),SUMIFS(Raw!$H:$H,Raw!$A:$A,$B$5,Raw!$G:$G,Month!BW$7,Raw!$E:$E,Month!$A32))))</f>
        <v>216</v>
      </c>
      <c r="BX32" s="105">
        <f>IF($B32="","",IF($C32="Region",SUMIFS(Raw!$H:$H,Raw!$A:$A,$B$5,Raw!$G:$G,Month!BX$7,Raw!$I:$I,Month!$A32),IF($C32="Provider",SUMIFS(Raw!$H:$H,Raw!$A:$A,$B$5,Raw!$G:$G,Month!BX$7,Raw!$C:$C,Month!$A32),SUMIFS(Raw!$H:$H,Raw!$A:$A,$B$5,Raw!$G:$G,Month!BX$7,Raw!$E:$E,Month!$A32))))</f>
        <v>525</v>
      </c>
      <c r="BY32" s="105">
        <f>IF($B32="","",IF($C32="Region",SUMIFS(Raw!$H:$H,Raw!$A:$A,$B$5,Raw!$G:$G,Month!BY$7,Raw!$I:$I,Month!$A32),IF($C32="Provider",SUMIFS(Raw!$H:$H,Raw!$A:$A,$B$5,Raw!$G:$G,Month!BY$7,Raw!$C:$C,Month!$A32),SUMIFS(Raw!$H:$H,Raw!$A:$A,$B$5,Raw!$G:$G,Month!BY$7,Raw!$E:$E,Month!$A32))))</f>
        <v>77</v>
      </c>
      <c r="BZ32" s="105">
        <f>IF($B32="","",IF($C32="Region",SUMIFS(Raw!$H:$H,Raw!$A:$A,$B$5,Raw!$G:$G,Month!BZ$7,Raw!$I:$I,Month!$A32),IF($C32="Provider",SUMIFS(Raw!$H:$H,Raw!$A:$A,$B$5,Raw!$G:$G,Month!BZ$7,Raw!$C:$C,Month!$A32),SUMIFS(Raw!$H:$H,Raw!$A:$A,$B$5,Raw!$G:$G,Month!BZ$7,Raw!$E:$E,Month!$A32))))</f>
        <v>3020</v>
      </c>
      <c r="CA32" s="105">
        <f>IF($B32="","",IF($C32="Region",SUMIFS(Raw!$H:$H,Raw!$A:$A,$B$5,Raw!$G:$G,Month!CA$7,Raw!$I:$I,Month!$A32),IF($C32="Provider",SUMIFS(Raw!$H:$H,Raw!$A:$A,$B$5,Raw!$G:$G,Month!CA$7,Raw!$C:$C,Month!$A32),SUMIFS(Raw!$H:$H,Raw!$A:$A,$B$5,Raw!$G:$G,Month!CA$7,Raw!$E:$E,Month!$A32))))</f>
        <v>1997</v>
      </c>
      <c r="CB32" s="105">
        <f>IF($B32="","",IF($C32="Region",SUMIFS(Raw!$H:$H,Raw!$A:$A,$B$5,Raw!$G:$G,Month!CB$7,Raw!$I:$I,Month!$A32),IF($C32="Provider",SUMIFS(Raw!$H:$H,Raw!$A:$A,$B$5,Raw!$G:$G,Month!CB$7,Raw!$C:$C,Month!$A32),SUMIFS(Raw!$H:$H,Raw!$A:$A,$B$5,Raw!$G:$G,Month!CB$7,Raw!$E:$E,Month!$A32))))</f>
        <v>1787</v>
      </c>
      <c r="CC32" s="105">
        <f>IF($B32="","",IF($C32="Region",SUMIFS(Raw!$H:$H,Raw!$A:$A,$B$5,Raw!$G:$G,Month!CC$7,Raw!$I:$I,Month!$A32),IF($C32="Provider",SUMIFS(Raw!$H:$H,Raw!$A:$A,$B$5,Raw!$G:$G,Month!CC$7,Raw!$C:$C,Month!$A32),SUMIFS(Raw!$H:$H,Raw!$A:$A,$B$5,Raw!$G:$G,Month!CC$7,Raw!$E:$E,Month!$A32))))</f>
        <v>1279</v>
      </c>
      <c r="CD32" s="105">
        <f>IF($B32="","",IF($C32="Region",SUMIFS(Raw!$H:$H,Raw!$A:$A,$B$5,Raw!$G:$G,Month!CD$7,Raw!$I:$I,Month!$A32),IF($C32="Provider",SUMIFS(Raw!$H:$H,Raw!$A:$A,$B$5,Raw!$G:$G,Month!CD$7,Raw!$C:$C,Month!$A32),SUMIFS(Raw!$H:$H,Raw!$A:$A,$B$5,Raw!$G:$G,Month!CD$7,Raw!$E:$E,Month!$A32))))</f>
        <v>108</v>
      </c>
      <c r="CE32" s="105">
        <f>IF($B32="","",IF($C32="Region",SUMIFS(Raw!$H:$H,Raw!$A:$A,$B$5,Raw!$G:$G,Month!CE$7,Raw!$I:$I,Month!$A32),IF($C32="Provider",SUMIFS(Raw!$H:$H,Raw!$A:$A,$B$5,Raw!$G:$G,Month!CE$7,Raw!$C:$C,Month!$A32),SUMIFS(Raw!$H:$H,Raw!$A:$A,$B$5,Raw!$G:$G,Month!CE$7,Raw!$E:$E,Month!$A32))))</f>
        <v>43</v>
      </c>
      <c r="CF32" s="105">
        <f>IF($B32="","",IF($C32="Region",SUMIFS(Raw!$H:$H,Raw!$A:$A,$B$5,Raw!$G:$G,Month!CF$7,Raw!$I:$I,Month!$A32),IF($C32="Provider",SUMIFS(Raw!$H:$H,Raw!$A:$A,$B$5,Raw!$G:$G,Month!CF$7,Raw!$C:$C,Month!$A32),SUMIFS(Raw!$H:$H,Raw!$A:$A,$B$5,Raw!$G:$G,Month!CF$7,Raw!$E:$E,Month!$A32))))</f>
        <v>3</v>
      </c>
      <c r="CG32" s="105">
        <f>IF($B32="","",IF($C32="Region",SUMIFS(Raw!$H:$H,Raw!$A:$A,$B$5,Raw!$G:$G,Month!CG$7,Raw!$I:$I,Month!$A32),IF($C32="Provider",SUMIFS(Raw!$H:$H,Raw!$A:$A,$B$5,Raw!$G:$G,Month!CG$7,Raw!$C:$C,Month!$A32),SUMIFS(Raw!$H:$H,Raw!$A:$A,$B$5,Raw!$G:$G,Month!CG$7,Raw!$E:$E,Month!$A32))))</f>
        <v>0</v>
      </c>
      <c r="CH32" s="105">
        <f>IF($B32="","",IF($C32="Region",SUMIFS(Raw!$H:$H,Raw!$A:$A,$B$5,Raw!$G:$G,Month!CH$7,Raw!$I:$I,Month!$A32),IF($C32="Provider",SUMIFS(Raw!$H:$H,Raw!$A:$A,$B$5,Raw!$G:$G,Month!CH$7,Raw!$C:$C,Month!$A32),SUMIFS(Raw!$H:$H,Raw!$A:$A,$B$5,Raw!$G:$G,Month!CH$7,Raw!$E:$E,Month!$A32))))</f>
        <v>89</v>
      </c>
      <c r="CI32" s="105">
        <f>IF($B32="","",IF($C32="Region",SUMIFS(Raw!$H:$H,Raw!$A:$A,$B$5,Raw!$G:$G,Month!CI$7,Raw!$I:$I,Month!$A32),IF($C32="Provider",SUMIFS(Raw!$H:$H,Raw!$A:$A,$B$5,Raw!$G:$G,Month!CI$7,Raw!$C:$C,Month!$A32),SUMIFS(Raw!$H:$H,Raw!$A:$A,$B$5,Raw!$G:$G,Month!CI$7,Raw!$E:$E,Month!$A32))))</f>
        <v>79</v>
      </c>
      <c r="CJ32" s="105">
        <f>IF($B32="","",IF($C32="Region",SUMIFS(Raw!$H:$H,Raw!$A:$A,$B$5,Raw!$G:$G,Month!CJ$7,Raw!$I:$I,Month!$A32),IF($C32="Provider",SUMIFS(Raw!$H:$H,Raw!$A:$A,$B$5,Raw!$G:$G,Month!CJ$7,Raw!$C:$C,Month!$A32),SUMIFS(Raw!$H:$H,Raw!$A:$A,$B$5,Raw!$G:$G,Month!CJ$7,Raw!$E:$E,Month!$A32))))</f>
        <v>88</v>
      </c>
      <c r="CK32" s="105">
        <f>IF($B32="","",IF($C32="Region",SUMIFS(Raw!$H:$H,Raw!$A:$A,$B$5,Raw!$G:$G,Month!CK$7,Raw!$I:$I,Month!$A32),IF($C32="Provider",SUMIFS(Raw!$H:$H,Raw!$A:$A,$B$5,Raw!$G:$G,Month!CK$7,Raw!$C:$C,Month!$A32),SUMIFS(Raw!$H:$H,Raw!$A:$A,$B$5,Raw!$G:$G,Month!CK$7,Raw!$E:$E,Month!$A32))))</f>
        <v>1</v>
      </c>
      <c r="CL32" s="105">
        <f>IF($B32="","",IF($C32="Region",SUMIFS(Raw!$H:$H,Raw!$A:$A,$B$5,Raw!$G:$G,Month!CL$7,Raw!$I:$I,Month!$A32),IF($C32="Provider",SUMIFS(Raw!$H:$H,Raw!$A:$A,$B$5,Raw!$G:$G,Month!CL$7,Raw!$C:$C,Month!$A32),SUMIFS(Raw!$H:$H,Raw!$A:$A,$B$5,Raw!$G:$G,Month!CL$7,Raw!$E:$E,Month!$A32))))</f>
        <v>59</v>
      </c>
      <c r="CM32" s="105">
        <f>IF($B32="","",IF($C32="Region",SUMIFS(Raw!$H:$H,Raw!$A:$A,$B$5,Raw!$G:$G,Month!CM$7,Raw!$I:$I,Month!$A32),IF($C32="Provider",SUMIFS(Raw!$H:$H,Raw!$A:$A,$B$5,Raw!$G:$G,Month!CM$7,Raw!$C:$C,Month!$A32),SUMIFS(Raw!$H:$H,Raw!$A:$A,$B$5,Raw!$G:$G,Month!CM$7,Raw!$E:$E,Month!$A32))))</f>
        <v>10</v>
      </c>
    </row>
    <row r="33" spans="1:91" x14ac:dyDescent="0.25">
      <c r="A33" s="18" t="str">
        <f>IF(Refs!A26="","",Refs!A26)</f>
        <v>111AJ1</v>
      </c>
      <c r="B33" s="3" t="str">
        <f>IF(Refs!B26="","",Refs!B26)</f>
        <v>North West London</v>
      </c>
      <c r="C33" s="9" t="str">
        <f>IF(Refs!D26="","",Refs!D26)</f>
        <v>Area</v>
      </c>
      <c r="D33" s="105">
        <f>IF($B33="","",IF($C33="Region",SUMIFS(Raw!$H:$H,Raw!$A:$A,$B$5,Raw!$G:$G,Month!D$7,Raw!$I:$I,Month!$A33),IF($C33="Provider",SUMIFS(Raw!$H:$H,Raw!$A:$A,$B$5,Raw!$G:$G,Month!D$7,Raw!$C:$C,Month!$A33),SUMIFS(Raw!$H:$H,Raw!$A:$A,$B$5,Raw!$G:$G,Month!D$7,Raw!$E:$E,Month!$A33))))</f>
        <v>54381</v>
      </c>
      <c r="E33" s="105">
        <f>IF($B33="","",IF($C33="Region",SUMIFS(Raw!$H:$H,Raw!$A:$A,$B$5,Raw!$G:$G,Month!E$7,Raw!$I:$I,Month!$A33),IF($C33="Provider",SUMIFS(Raw!$H:$H,Raw!$A:$A,$B$5,Raw!$G:$G,Month!E$7,Raw!$C:$C,Month!$A33),SUMIFS(Raw!$H:$H,Raw!$A:$A,$B$5,Raw!$G:$G,Month!E$7,Raw!$E:$E,Month!$A33))))</f>
        <v>4390</v>
      </c>
      <c r="F33" s="105">
        <f>IF($B33="","",IF($C33="Region",SUMIFS(Raw!$H:$H,Raw!$A:$A,$B$5,Raw!$G:$G,Month!F$7,Raw!$I:$I,Month!$A33),IF($C33="Provider",SUMIFS(Raw!$H:$H,Raw!$A:$A,$B$5,Raw!$G:$G,Month!F$7,Raw!$C:$C,Month!$A33),SUMIFS(Raw!$H:$H,Raw!$A:$A,$B$5,Raw!$G:$G,Month!F$7,Raw!$E:$E,Month!$A33))))</f>
        <v>52039</v>
      </c>
      <c r="G33" s="105">
        <f>IF($B33="","",IF($C33="Region",SUMIFS(Raw!$H:$H,Raw!$A:$A,$B$5,Raw!$G:$G,Month!G$7,Raw!$I:$I,Month!$A33),IF($C33="Provider",SUMIFS(Raw!$H:$H,Raw!$A:$A,$B$5,Raw!$G:$G,Month!G$7,Raw!$C:$C,Month!$A33),SUMIFS(Raw!$H:$H,Raw!$A:$A,$B$5,Raw!$G:$G,Month!G$7,Raw!$E:$E,Month!$A33))))</f>
        <v>49632</v>
      </c>
      <c r="H33" s="105">
        <f>IF($B33="","",IF($C33="Region",SUMIFS(Raw!$H:$H,Raw!$A:$A,$B$5,Raw!$G:$G,Month!H$7,Raw!$I:$I,Month!$A33),IF($C33="Provider",SUMIFS(Raw!$H:$H,Raw!$A:$A,$B$5,Raw!$G:$G,Month!H$7,Raw!$C:$C,Month!$A33),SUMIFS(Raw!$H:$H,Raw!$A:$A,$B$5,Raw!$G:$G,Month!H$7,Raw!$E:$E,Month!$A33))))</f>
        <v>814</v>
      </c>
      <c r="I33" s="105">
        <f>IF($B33="","",IF($C33="Region",SUMIFS(Raw!$H:$H,Raw!$A:$A,$B$5,Raw!$G:$G,Month!I$7,Raw!$I:$I,Month!$A33),IF($C33="Provider",SUMIFS(Raw!$H:$H,Raw!$A:$A,$B$5,Raw!$G:$G,Month!I$7,Raw!$C:$C,Month!$A33),SUMIFS(Raw!$H:$H,Raw!$A:$A,$B$5,Raw!$G:$G,Month!I$7,Raw!$E:$E,Month!$A33))))</f>
        <v>622489</v>
      </c>
      <c r="J33" s="105">
        <f>IF($B33="","",IF($C33="Region",SUMIFS(Raw!$H:$H,Raw!$A:$A,$B$5,Raw!$G:$G,Month!J$7,Raw!$I:$I,Month!$A33),IF($C33="Provider",SUMIFS(Raw!$H:$H,Raw!$A:$A,$B$5,Raw!$G:$G,Month!J$7,Raw!$C:$C,Month!$A33),SUMIFS(Raw!$H:$H,Raw!$A:$A,$B$5,Raw!$G:$G,Month!J$7,Raw!$E:$E,Month!$A33))))</f>
        <v>48</v>
      </c>
      <c r="K33" s="105">
        <f>IF($B33="","",IF($C33="Region",SUMIFS(Raw!$H:$H,Raw!$A:$A,$B$5,Raw!$G:$G,Month!K$7,Raw!$I:$I,Month!$A33),IF($C33="Provider",SUMIFS(Raw!$H:$H,Raw!$A:$A,$B$5,Raw!$G:$G,Month!K$7,Raw!$C:$C,Month!$A33),SUMIFS(Raw!$H:$H,Raw!$A:$A,$B$5,Raw!$G:$G,Month!K$7,Raw!$E:$E,Month!$A33))))</f>
        <v>228</v>
      </c>
      <c r="L33" s="105">
        <f>IF($B33="","",IF($C33="Region",SUMIFS(Raw!$H:$H,Raw!$A:$A,$B$5,Raw!$G:$G,Month!L$7,Raw!$I:$I,Month!$A33),IF($C33="Provider",SUMIFS(Raw!$H:$H,Raw!$A:$A,$B$5,Raw!$G:$G,Month!L$7,Raw!$C:$C,Month!$A33),SUMIFS(Raw!$H:$H,Raw!$A:$A,$B$5,Raw!$G:$G,Month!L$7,Raw!$E:$E,Month!$A33))))</f>
        <v>36002</v>
      </c>
      <c r="M33" s="105">
        <f>IF($B33="","",IF($C33="Region",SUMIFS(Raw!$H:$H,Raw!$A:$A,$B$5,Raw!$G:$G,Month!M$7,Raw!$I:$I,Month!$A33),IF($C33="Provider",SUMIFS(Raw!$H:$H,Raw!$A:$A,$B$5,Raw!$G:$G,Month!M$7,Raw!$C:$C,Month!$A33),SUMIFS(Raw!$H:$H,Raw!$A:$A,$B$5,Raw!$G:$G,Month!M$7,Raw!$E:$E,Month!$A33))))</f>
        <v>15843</v>
      </c>
      <c r="N33" s="105">
        <f>IF($B33="","",IF($C33="Region",SUMIFS(Raw!$H:$H,Raw!$A:$A,$B$5,Raw!$G:$G,Month!N$7,Raw!$I:$I,Month!$A33),IF($C33="Provider",SUMIFS(Raw!$H:$H,Raw!$A:$A,$B$5,Raw!$G:$G,Month!N$7,Raw!$C:$C,Month!$A33),SUMIFS(Raw!$H:$H,Raw!$A:$A,$B$5,Raw!$G:$G,Month!N$7,Raw!$E:$E,Month!$A33))))</f>
        <v>68405420</v>
      </c>
      <c r="O33" s="105">
        <f>IF($B33="","",IF($C33="Region",SUMIFS(Raw!$H:$H,Raw!$A:$A,$B$5,Raw!$G:$G,Month!O$7,Raw!$I:$I,Month!$A33),IF($C33="Provider",SUMIFS(Raw!$H:$H,Raw!$A:$A,$B$5,Raw!$G:$G,Month!O$7,Raw!$C:$C,Month!$A33),SUMIFS(Raw!$H:$H,Raw!$A:$A,$B$5,Raw!$G:$G,Month!O$7,Raw!$E:$E,Month!$A33))))</f>
        <v>50587</v>
      </c>
      <c r="P33" s="105">
        <f>IF($B33="","",IF($C33="Region",SUMIFS(Raw!$H:$H,Raw!$A:$A,$B$5,Raw!$G:$G,Month!P$7,Raw!$I:$I,Month!$A33),IF($C33="Provider",SUMIFS(Raw!$H:$H,Raw!$A:$A,$B$5,Raw!$G:$G,Month!P$7,Raw!$C:$C,Month!$A33),SUMIFS(Raw!$H:$H,Raw!$A:$A,$B$5,Raw!$G:$G,Month!P$7,Raw!$E:$E,Month!$A33))))</f>
        <v>1181</v>
      </c>
      <c r="Q33" s="105">
        <f>IF($B33="","",IF($C33="Region",SUMIFS(Raw!$H:$H,Raw!$A:$A,$B$5,Raw!$G:$G,Month!Q$7,Raw!$I:$I,Month!$A33),IF($C33="Provider",SUMIFS(Raw!$H:$H,Raw!$A:$A,$B$5,Raw!$G:$G,Month!Q$7,Raw!$C:$C,Month!$A33),SUMIFS(Raw!$H:$H,Raw!$A:$A,$B$5,Raw!$G:$G,Month!Q$7,Raw!$E:$E,Month!$A33))))</f>
        <v>25255</v>
      </c>
      <c r="R33" s="105">
        <f>IF($B33="","",IF($C33="Region",SUMIFS(Raw!$H:$H,Raw!$A:$A,$B$5,Raw!$G:$G,Month!R$7,Raw!$I:$I,Month!$A33),IF($C33="Provider",SUMIFS(Raw!$H:$H,Raw!$A:$A,$B$5,Raw!$G:$G,Month!R$7,Raw!$C:$C,Month!$A33),SUMIFS(Raw!$H:$H,Raw!$A:$A,$B$5,Raw!$G:$G,Month!R$7,Raw!$E:$E,Month!$A33))))</f>
        <v>3958</v>
      </c>
      <c r="S33" s="105">
        <f>IF($B33="","",IF($C33="Region",SUMIFS(Raw!$H:$H,Raw!$A:$A,$B$5,Raw!$G:$G,Month!S$7,Raw!$I:$I,Month!$A33),IF($C33="Provider",SUMIFS(Raw!$H:$H,Raw!$A:$A,$B$5,Raw!$G:$G,Month!S$7,Raw!$C:$C,Month!$A33),SUMIFS(Raw!$H:$H,Raw!$A:$A,$B$5,Raw!$G:$G,Month!S$7,Raw!$E:$E,Month!$A33))))</f>
        <v>17862</v>
      </c>
      <c r="T33" s="105">
        <f>IF($B33="","",IF($C33="Region",SUMIFS(Raw!$H:$H,Raw!$A:$A,$B$5,Raw!$G:$G,Month!T$7,Raw!$I:$I,Month!$A33),IF($C33="Provider",SUMIFS(Raw!$H:$H,Raw!$A:$A,$B$5,Raw!$G:$G,Month!T$7,Raw!$C:$C,Month!$A33),SUMIFS(Raw!$H:$H,Raw!$A:$A,$B$5,Raw!$G:$G,Month!T$7,Raw!$E:$E,Month!$A33))))</f>
        <v>2331</v>
      </c>
      <c r="U33" s="105">
        <f>IF($B33="","",IF($C33="Region",SUMIFS(Raw!$H:$H,Raw!$A:$A,$B$5,Raw!$G:$G,Month!U$7,Raw!$I:$I,Month!$A33),IF($C33="Provider",SUMIFS(Raw!$H:$H,Raw!$A:$A,$B$5,Raw!$G:$G,Month!U$7,Raw!$C:$C,Month!$A33),SUMIFS(Raw!$H:$H,Raw!$A:$A,$B$5,Raw!$G:$G,Month!U$7,Raw!$E:$E,Month!$A33))))</f>
        <v>21835</v>
      </c>
      <c r="V33" s="105">
        <f>IF($B33="","",IF($C33="Region",SUMIFS(Raw!$H:$H,Raw!$A:$A,$B$5,Raw!$G:$G,Month!V$7,Raw!$I:$I,Month!$A33),IF($C33="Provider",SUMIFS(Raw!$H:$H,Raw!$A:$A,$B$5,Raw!$G:$G,Month!V$7,Raw!$C:$C,Month!$A33),SUMIFS(Raw!$H:$H,Raw!$A:$A,$B$5,Raw!$G:$G,Month!V$7,Raw!$E:$E,Month!$A33))))</f>
        <v>21</v>
      </c>
      <c r="W33" s="105">
        <f>IF($B33="","",IF($C33="Region",SUMIFS(Raw!$H:$H,Raw!$A:$A,$B$5,Raw!$G:$G,Month!W$7,Raw!$I:$I,Month!$A33),IF($C33="Provider",SUMIFS(Raw!$H:$H,Raw!$A:$A,$B$5,Raw!$G:$G,Month!W$7,Raw!$C:$C,Month!$A33),SUMIFS(Raw!$H:$H,Raw!$A:$A,$B$5,Raw!$G:$G,Month!W$7,Raw!$E:$E,Month!$A33))))</f>
        <v>13149</v>
      </c>
      <c r="X33" s="105">
        <f>IF($B33="","",IF($C33="Region",SUMIFS(Raw!$H:$H,Raw!$A:$A,$B$5,Raw!$G:$G,Month!X$7,Raw!$I:$I,Month!$A33),IF($C33="Provider",SUMIFS(Raw!$H:$H,Raw!$A:$A,$B$5,Raw!$G:$G,Month!X$7,Raw!$C:$C,Month!$A33),SUMIFS(Raw!$H:$H,Raw!$A:$A,$B$5,Raw!$G:$G,Month!X$7,Raw!$E:$E,Month!$A33))))</f>
        <v>5831</v>
      </c>
      <c r="Y33" s="105">
        <f>IF($B33="","",IF($C33="Region",SUMIFS(Raw!$H:$H,Raw!$A:$A,$B$5,Raw!$G:$G,Month!Y$7,Raw!$I:$I,Month!$A33),IF($C33="Provider",SUMIFS(Raw!$H:$H,Raw!$A:$A,$B$5,Raw!$G:$G,Month!Y$7,Raw!$C:$C,Month!$A33),SUMIFS(Raw!$H:$H,Raw!$A:$A,$B$5,Raw!$G:$G,Month!Y$7,Raw!$E:$E,Month!$A33))))</f>
        <v>4632</v>
      </c>
      <c r="Z33" s="105">
        <f>IF($B33="","",IF($C33="Region",SUMIFS(Raw!$H:$H,Raw!$A:$A,$B$5,Raw!$G:$G,Month!Z$7,Raw!$I:$I,Month!$A33),IF($C33="Provider",SUMIFS(Raw!$H:$H,Raw!$A:$A,$B$5,Raw!$G:$G,Month!Z$7,Raw!$C:$C,Month!$A33),SUMIFS(Raw!$H:$H,Raw!$A:$A,$B$5,Raw!$G:$G,Month!Z$7,Raw!$E:$E,Month!$A33))))</f>
        <v>20919</v>
      </c>
      <c r="AA33" s="105">
        <f>IF($B33="","",IF($C33="Region",SUMIFS(Raw!$H:$H,Raw!$A:$A,$B$5,Raw!$G:$G,Month!AA$7,Raw!$I:$I,Month!$A33),IF($C33="Provider",SUMIFS(Raw!$H:$H,Raw!$A:$A,$B$5,Raw!$G:$G,Month!AA$7,Raw!$C:$C,Month!$A33),SUMIFS(Raw!$H:$H,Raw!$A:$A,$B$5,Raw!$G:$G,Month!AA$7,Raw!$E:$E,Month!$A33))))</f>
        <v>1649</v>
      </c>
      <c r="AB33" s="105">
        <f>IF($B33="","",IF($C33="Region",SUMIFS(Raw!$H:$H,Raw!$A:$A,$B$5,Raw!$G:$G,Month!AB$7,Raw!$I:$I,Month!$A33),IF($C33="Provider",SUMIFS(Raw!$H:$H,Raw!$A:$A,$B$5,Raw!$G:$G,Month!AB$7,Raw!$C:$C,Month!$A33),SUMIFS(Raw!$H:$H,Raw!$A:$A,$B$5,Raw!$G:$G,Month!AB$7,Raw!$E:$E,Month!$A33))))</f>
        <v>1191</v>
      </c>
      <c r="AC33" s="105">
        <f>IF($B33="","",IF($C33="Region",SUMIFS(Raw!$H:$H,Raw!$A:$A,$B$5,Raw!$G:$G,Month!AC$7,Raw!$I:$I,Month!$A33),IF($C33="Provider",SUMIFS(Raw!$H:$H,Raw!$A:$A,$B$5,Raw!$G:$G,Month!AC$7,Raw!$C:$C,Month!$A33),SUMIFS(Raw!$H:$H,Raw!$A:$A,$B$5,Raw!$G:$G,Month!AC$7,Raw!$E:$E,Month!$A33))))</f>
        <v>4137</v>
      </c>
      <c r="AD33" s="105">
        <f>IF($B33="","",IF($C33="Region",SUMIFS(Raw!$H:$H,Raw!$A:$A,$B$5,Raw!$G:$G,Month!AD$7,Raw!$I:$I,Month!$A33),IF($C33="Provider",SUMIFS(Raw!$H:$H,Raw!$A:$A,$B$5,Raw!$G:$G,Month!AD$7,Raw!$C:$C,Month!$A33),SUMIFS(Raw!$H:$H,Raw!$A:$A,$B$5,Raw!$G:$G,Month!AD$7,Raw!$E:$E,Month!$A33))))</f>
        <v>17167</v>
      </c>
      <c r="AE33" s="105">
        <f>IF($B33="","",IF($C33="Region",SUMIFS(Raw!$H:$H,Raw!$A:$A,$B$5,Raw!$G:$G,Month!AE$7,Raw!$I:$I,Month!$A33),IF($C33="Provider",SUMIFS(Raw!$H:$H,Raw!$A:$A,$B$5,Raw!$G:$G,Month!AE$7,Raw!$C:$C,Month!$A33),SUMIFS(Raw!$H:$H,Raw!$A:$A,$B$5,Raw!$G:$G,Month!AE$7,Raw!$E:$E,Month!$A33))))</f>
        <v>49483</v>
      </c>
      <c r="AF33" s="105">
        <f>IF($B33="","",IF($C33="Region",SUMIFS(Raw!$H:$H,Raw!$A:$A,$B$5,Raw!$G:$G,Month!AF$7,Raw!$I:$I,Month!$A33),IF($C33="Provider",SUMIFS(Raw!$H:$H,Raw!$A:$A,$B$5,Raw!$G:$G,Month!AF$7,Raw!$C:$C,Month!$A33),SUMIFS(Raw!$H:$H,Raw!$A:$A,$B$5,Raw!$G:$G,Month!AF$7,Raw!$E:$E,Month!$A33))))</f>
        <v>5241</v>
      </c>
      <c r="AG33" s="105">
        <f>IF($B33="","",IF($C33="Region",SUMIFS(Raw!$H:$H,Raw!$A:$A,$B$5,Raw!$G:$G,Month!AG$7,Raw!$I:$I,Month!$A33),IF($C33="Provider",SUMIFS(Raw!$H:$H,Raw!$A:$A,$B$5,Raw!$G:$G,Month!AG$7,Raw!$C:$C,Month!$A33),SUMIFS(Raw!$H:$H,Raw!$A:$A,$B$5,Raw!$G:$G,Month!AG$7,Raw!$E:$E,Month!$A33))))</f>
        <v>6167</v>
      </c>
      <c r="AH33" s="105">
        <f>IF($B33="","",IF($C33="Region",SUMIFS(Raw!$H:$H,Raw!$A:$A,$B$5,Raw!$G:$G,Month!AH$7,Raw!$I:$I,Month!$A33),IF($C33="Provider",SUMIFS(Raw!$H:$H,Raw!$A:$A,$B$5,Raw!$G:$G,Month!AH$7,Raw!$C:$C,Month!$A33),SUMIFS(Raw!$H:$H,Raw!$A:$A,$B$5,Raw!$G:$G,Month!AH$7,Raw!$E:$E,Month!$A33))))</f>
        <v>1928</v>
      </c>
      <c r="AI33" s="105">
        <f>IF($B33="","",IF($C33="Region",SUMIFS(Raw!$H:$H,Raw!$A:$A,$B$5,Raw!$G:$G,Month!AI$7,Raw!$I:$I,Month!$A33),IF($C33="Provider",SUMIFS(Raw!$H:$H,Raw!$A:$A,$B$5,Raw!$G:$G,Month!AI$7,Raw!$C:$C,Month!$A33),SUMIFS(Raw!$H:$H,Raw!$A:$A,$B$5,Raw!$G:$G,Month!AI$7,Raw!$E:$E,Month!$A33))))</f>
        <v>83</v>
      </c>
      <c r="AJ33" s="105">
        <f>IF($B33="","",IF($C33="Region",SUMIFS(Raw!$H:$H,Raw!$A:$A,$B$5,Raw!$G:$G,Month!AJ$7,Raw!$I:$I,Month!$A33),IF($C33="Provider",SUMIFS(Raw!$H:$H,Raw!$A:$A,$B$5,Raw!$G:$G,Month!AJ$7,Raw!$C:$C,Month!$A33),SUMIFS(Raw!$H:$H,Raw!$A:$A,$B$5,Raw!$G:$G,Month!AJ$7,Raw!$E:$E,Month!$A33))))</f>
        <v>3291</v>
      </c>
      <c r="AK33" s="105">
        <f>IF($B33="","",IF($C33="Region",SUMIFS(Raw!$H:$H,Raw!$A:$A,$B$5,Raw!$G:$G,Month!AK$7,Raw!$I:$I,Month!$A33),IF($C33="Provider",SUMIFS(Raw!$H:$H,Raw!$A:$A,$B$5,Raw!$G:$G,Month!AK$7,Raw!$C:$C,Month!$A33),SUMIFS(Raw!$H:$H,Raw!$A:$A,$B$5,Raw!$G:$G,Month!AK$7,Raw!$E:$E,Month!$A33))))</f>
        <v>248</v>
      </c>
      <c r="AL33" s="105">
        <f>IF($B33="","",IF($C33="Region",SUMIFS(Raw!$H:$H,Raw!$A:$A,$B$5,Raw!$G:$G,Month!AL$7,Raw!$I:$I,Month!$A33),IF($C33="Provider",SUMIFS(Raw!$H:$H,Raw!$A:$A,$B$5,Raw!$G:$G,Month!AL$7,Raw!$C:$C,Month!$A33),SUMIFS(Raw!$H:$H,Raw!$A:$A,$B$5,Raw!$G:$G,Month!AL$7,Raw!$E:$E,Month!$A33))))</f>
        <v>1590</v>
      </c>
      <c r="AM33" s="105">
        <f>IF($B33="","",IF($C33="Region",SUMIFS(Raw!$H:$H,Raw!$A:$A,$B$5,Raw!$G:$G,Month!AM$7,Raw!$I:$I,Month!$A33),IF($C33="Provider",SUMIFS(Raw!$H:$H,Raw!$A:$A,$B$5,Raw!$G:$G,Month!AM$7,Raw!$C:$C,Month!$A33),SUMIFS(Raw!$H:$H,Raw!$A:$A,$B$5,Raw!$G:$G,Month!AM$7,Raw!$E:$E,Month!$A33))))</f>
        <v>97</v>
      </c>
      <c r="AN33" s="105">
        <f>IF($B33="","",IF($C33="Region",SUMIFS(Raw!$H:$H,Raw!$A:$A,$B$5,Raw!$G:$G,Month!AN$7,Raw!$I:$I,Month!$A33),IF($C33="Provider",SUMIFS(Raw!$H:$H,Raw!$A:$A,$B$5,Raw!$G:$G,Month!AN$7,Raw!$C:$C,Month!$A33),SUMIFS(Raw!$H:$H,Raw!$A:$A,$B$5,Raw!$G:$G,Month!AN$7,Raw!$E:$E,Month!$A33))))</f>
        <v>5754</v>
      </c>
      <c r="AO33" s="105">
        <f>IF($B33="","",IF($C33="Region",SUMIFS(Raw!$H:$H,Raw!$A:$A,$B$5,Raw!$G:$G,Month!AO$7,Raw!$I:$I,Month!$A33),IF($C33="Provider",SUMIFS(Raw!$H:$H,Raw!$A:$A,$B$5,Raw!$G:$G,Month!AO$7,Raw!$C:$C,Month!$A33),SUMIFS(Raw!$H:$H,Raw!$A:$A,$B$5,Raw!$G:$G,Month!AO$7,Raw!$E:$E,Month!$A33))))</f>
        <v>4739</v>
      </c>
      <c r="AP33" s="105">
        <f>IF($B33="","",IF($C33="Region",SUMIFS(Raw!$H:$H,Raw!$A:$A,$B$5,Raw!$G:$G,Month!AP$7,Raw!$I:$I,Month!$A33),IF($C33="Provider",SUMIFS(Raw!$H:$H,Raw!$A:$A,$B$5,Raw!$G:$G,Month!AP$7,Raw!$C:$C,Month!$A33),SUMIFS(Raw!$H:$H,Raw!$A:$A,$B$5,Raw!$G:$G,Month!AP$7,Raw!$E:$E,Month!$A33))))</f>
        <v>6771</v>
      </c>
      <c r="AQ33" s="105">
        <f>IF($B33="","",IF($C33="Region",SUMIFS(Raw!$H:$H,Raw!$A:$A,$B$5,Raw!$G:$G,Month!AQ$7,Raw!$I:$I,Month!$A33),IF($C33="Provider",SUMIFS(Raw!$H:$H,Raw!$A:$A,$B$5,Raw!$G:$G,Month!AQ$7,Raw!$C:$C,Month!$A33),SUMIFS(Raw!$H:$H,Raw!$A:$A,$B$5,Raw!$G:$G,Month!AQ$7,Raw!$E:$E,Month!$A33))))</f>
        <v>5396</v>
      </c>
      <c r="AR33" s="105">
        <f>IF($B33="","",IF($C33="Region",SUMIFS(Raw!$H:$H,Raw!$A:$A,$B$5,Raw!$G:$G,Month!AR$7,Raw!$I:$I,Month!$A33),IF($C33="Provider",SUMIFS(Raw!$H:$H,Raw!$A:$A,$B$5,Raw!$G:$G,Month!AR$7,Raw!$C:$C,Month!$A33),SUMIFS(Raw!$H:$H,Raw!$A:$A,$B$5,Raw!$G:$G,Month!AR$7,Raw!$E:$E,Month!$A33))))</f>
        <v>4959</v>
      </c>
      <c r="AS33" s="105">
        <f>IF($B33="","",IF($C33="Region",SUMIFS(Raw!$H:$H,Raw!$A:$A,$B$5,Raw!$G:$G,Month!AS$7,Raw!$I:$I,Month!$A33),IF($C33="Provider",SUMIFS(Raw!$H:$H,Raw!$A:$A,$B$5,Raw!$G:$G,Month!AS$7,Raw!$C:$C,Month!$A33),SUMIFS(Raw!$H:$H,Raw!$A:$A,$B$5,Raw!$G:$G,Month!AS$7,Raw!$E:$E,Month!$A33))))</f>
        <v>848</v>
      </c>
      <c r="AT33" s="105">
        <f>IF($B33="","",IF($C33="Region",SUMIFS(Raw!$H:$H,Raw!$A:$A,$B$5,Raw!$G:$G,Month!AT$7,Raw!$I:$I,Month!$A33),IF($C33="Provider",SUMIFS(Raw!$H:$H,Raw!$A:$A,$B$5,Raw!$G:$G,Month!AT$7,Raw!$C:$C,Month!$A33),SUMIFS(Raw!$H:$H,Raw!$A:$A,$B$5,Raw!$G:$G,Month!AT$7,Raw!$E:$E,Month!$A33))))</f>
        <v>1321</v>
      </c>
      <c r="AU33" s="105">
        <f>IF($B33="","",IF($C33="Region",SUMIFS(Raw!$H:$H,Raw!$A:$A,$B$5,Raw!$G:$G,Month!AU$7,Raw!$I:$I,Month!$A33),IF($C33="Provider",SUMIFS(Raw!$H:$H,Raw!$A:$A,$B$5,Raw!$G:$G,Month!AU$7,Raw!$C:$C,Month!$A33),SUMIFS(Raw!$H:$H,Raw!$A:$A,$B$5,Raw!$G:$G,Month!AU$7,Raw!$E:$E,Month!$A33))))</f>
        <v>229</v>
      </c>
      <c r="AV33" s="105">
        <f>IF($B33="","",IF($C33="Region",SUMIFS(Raw!$H:$H,Raw!$A:$A,$B$5,Raw!$G:$G,Month!AV$7,Raw!$I:$I,Month!$A33),IF($C33="Provider",SUMIFS(Raw!$H:$H,Raw!$A:$A,$B$5,Raw!$G:$G,Month!AV$7,Raw!$C:$C,Month!$A33),SUMIFS(Raw!$H:$H,Raw!$A:$A,$B$5,Raw!$G:$G,Month!AV$7,Raw!$E:$E,Month!$A33))))</f>
        <v>4318</v>
      </c>
      <c r="AW33" s="105">
        <f>IF($B33="","",IF($C33="Region",SUMIFS(Raw!$H:$H,Raw!$A:$A,$B$5,Raw!$G:$G,Month!AW$7,Raw!$I:$I,Month!$A33),IF($C33="Provider",SUMIFS(Raw!$H:$H,Raw!$A:$A,$B$5,Raw!$G:$G,Month!AW$7,Raw!$C:$C,Month!$A33),SUMIFS(Raw!$H:$H,Raw!$A:$A,$B$5,Raw!$G:$G,Month!AW$7,Raw!$E:$E,Month!$A33))))</f>
        <v>44598613</v>
      </c>
      <c r="AX33" s="105">
        <f>IF($B33="","",IF($C33="Region",SUMIFS(Raw!$H:$H,Raw!$A:$A,$B$5,Raw!$G:$G,Month!AX$7,Raw!$I:$I,Month!$A33),IF($C33="Provider",SUMIFS(Raw!$H:$H,Raw!$A:$A,$B$5,Raw!$G:$G,Month!AX$7,Raw!$C:$C,Month!$A33),SUMIFS(Raw!$H:$H,Raw!$A:$A,$B$5,Raw!$G:$G,Month!AX$7,Raw!$E:$E,Month!$A33))))</f>
        <v>4785</v>
      </c>
      <c r="AY33" s="105">
        <f>IF($B33="","",IF($C33="Region",SUMIFS(Raw!$H:$H,Raw!$A:$A,$B$5,Raw!$G:$G,Month!AY$7,Raw!$I:$I,Month!$A33),IF($C33="Provider",SUMIFS(Raw!$H:$H,Raw!$A:$A,$B$5,Raw!$G:$G,Month!AY$7,Raw!$C:$C,Month!$A33),SUMIFS(Raw!$H:$H,Raw!$A:$A,$B$5,Raw!$G:$G,Month!AY$7,Raw!$E:$E,Month!$A33))))</f>
        <v>3278</v>
      </c>
      <c r="AZ33" s="105">
        <f>IF($B33="","",IF($C33="Region",SUMIFS(Raw!$H:$H,Raw!$A:$A,$B$5,Raw!$G:$G,Month!AZ$7,Raw!$I:$I,Month!$A33),IF($C33="Provider",SUMIFS(Raw!$H:$H,Raw!$A:$A,$B$5,Raw!$G:$G,Month!AZ$7,Raw!$C:$C,Month!$A33),SUMIFS(Raw!$H:$H,Raw!$A:$A,$B$5,Raw!$G:$G,Month!AZ$7,Raw!$E:$E,Month!$A33))))</f>
        <v>181</v>
      </c>
      <c r="BA33" s="105">
        <f>IF($B33="","",IF($C33="Region",SUMIFS(Raw!$H:$H,Raw!$A:$A,$B$5,Raw!$G:$G,Month!BA$7,Raw!$I:$I,Month!$A33),IF($C33="Provider",SUMIFS(Raw!$H:$H,Raw!$A:$A,$B$5,Raw!$G:$G,Month!BA$7,Raw!$C:$C,Month!$A33),SUMIFS(Raw!$H:$H,Raw!$A:$A,$B$5,Raw!$G:$G,Month!BA$7,Raw!$E:$E,Month!$A33))))</f>
        <v>1563</v>
      </c>
      <c r="BB33" s="105">
        <f>IF($B33="","",IF($C33="Region",SUMIFS(Raw!$H:$H,Raw!$A:$A,$B$5,Raw!$G:$G,Month!BB$7,Raw!$I:$I,Month!$A33),IF($C33="Provider",SUMIFS(Raw!$H:$H,Raw!$A:$A,$B$5,Raw!$G:$G,Month!BB$7,Raw!$C:$C,Month!$A33),SUMIFS(Raw!$H:$H,Raw!$A:$A,$B$5,Raw!$G:$G,Month!BB$7,Raw!$E:$E,Month!$A33))))</f>
        <v>11439787</v>
      </c>
      <c r="BC33" s="105">
        <f>IF($B33="","",IF($C33="Region",SUMIFS(Raw!$H:$H,Raw!$A:$A,$B$5,Raw!$G:$G,Month!BC$7,Raw!$I:$I,Month!$A33),IF($C33="Provider",SUMIFS(Raw!$H:$H,Raw!$A:$A,$B$5,Raw!$G:$G,Month!BC$7,Raw!$C:$C,Month!$A33),SUMIFS(Raw!$H:$H,Raw!$A:$A,$B$5,Raw!$G:$G,Month!BC$7,Raw!$E:$E,Month!$A33))))</f>
        <v>2578</v>
      </c>
      <c r="BD33" s="105">
        <f>IF($B33="","",IF($C33="Region",SUMIFS(Raw!$H:$H,Raw!$A:$A,$B$5,Raw!$G:$G,Month!BD$7,Raw!$I:$I,Month!$A33),IF($C33="Provider",SUMIFS(Raw!$H:$H,Raw!$A:$A,$B$5,Raw!$G:$G,Month!BD$7,Raw!$C:$C,Month!$A33),SUMIFS(Raw!$H:$H,Raw!$A:$A,$B$5,Raw!$G:$G,Month!BD$7,Raw!$E:$E,Month!$A33))))</f>
        <v>19877</v>
      </c>
      <c r="BE33" s="105">
        <f>IF($B33="","",IF($C33="Region",SUMIFS(Raw!$H:$H,Raw!$A:$A,$B$5,Raw!$G:$G,Month!BE$7,Raw!$I:$I,Month!$A33),IF($C33="Provider",SUMIFS(Raw!$H:$H,Raw!$A:$A,$B$5,Raw!$G:$G,Month!BE$7,Raw!$C:$C,Month!$A33),SUMIFS(Raw!$H:$H,Raw!$A:$A,$B$5,Raw!$G:$G,Month!BE$7,Raw!$E:$E,Month!$A33))))</f>
        <v>364</v>
      </c>
      <c r="BF33" s="105">
        <f>IF($B33="","",IF($C33="Region",SUMIFS(Raw!$H:$H,Raw!$A:$A,$B$5,Raw!$G:$G,Month!BF$7,Raw!$I:$I,Month!$A33),IF($C33="Provider",SUMIFS(Raw!$H:$H,Raw!$A:$A,$B$5,Raw!$G:$G,Month!BF$7,Raw!$C:$C,Month!$A33),SUMIFS(Raw!$H:$H,Raw!$A:$A,$B$5,Raw!$G:$G,Month!BF$7,Raw!$E:$E,Month!$A33))))</f>
        <v>39681</v>
      </c>
      <c r="BG33" s="105">
        <f>IF($B33="","",IF($C33="Region",SUMIFS(Raw!$H:$H,Raw!$A:$A,$B$5,Raw!$G:$G,Month!BG$7,Raw!$I:$I,Month!$A33),IF($C33="Provider",SUMIFS(Raw!$H:$H,Raw!$A:$A,$B$5,Raw!$G:$G,Month!BG$7,Raw!$C:$C,Month!$A33),SUMIFS(Raw!$H:$H,Raw!$A:$A,$B$5,Raw!$G:$G,Month!BG$7,Raw!$E:$E,Month!$A33))))</f>
        <v>0</v>
      </c>
      <c r="BH33" s="105">
        <f>IF($B33="","",IF($C33="Region",SUMIFS(Raw!$H:$H,Raw!$A:$A,$B$5,Raw!$G:$G,Month!BH$7,Raw!$I:$I,Month!$A33),IF($C33="Provider",SUMIFS(Raw!$H:$H,Raw!$A:$A,$B$5,Raw!$G:$G,Month!BH$7,Raw!$C:$C,Month!$A33),SUMIFS(Raw!$H:$H,Raw!$A:$A,$B$5,Raw!$G:$G,Month!BH$7,Raw!$E:$E,Month!$A33))))</f>
        <v>19216</v>
      </c>
      <c r="BI33" s="105">
        <f>IF($B33="","",IF($C33="Region",SUMIFS(Raw!$H:$H,Raw!$A:$A,$B$5,Raw!$G:$G,Month!BI$7,Raw!$I:$I,Month!$A33),IF($C33="Provider",SUMIFS(Raw!$H:$H,Raw!$A:$A,$B$5,Raw!$G:$G,Month!BI$7,Raw!$C:$C,Month!$A33),SUMIFS(Raw!$H:$H,Raw!$A:$A,$B$5,Raw!$G:$G,Month!BI$7,Raw!$E:$E,Month!$A33))))</f>
        <v>8698</v>
      </c>
      <c r="BJ33" s="105">
        <f>IF($B33="","",IF($C33="Region",SUMIFS(Raw!$H:$H,Raw!$A:$A,$B$5,Raw!$G:$G,Month!BJ$7,Raw!$I:$I,Month!$A33),IF($C33="Provider",SUMIFS(Raw!$H:$H,Raw!$A:$A,$B$5,Raw!$G:$G,Month!BJ$7,Raw!$C:$C,Month!$A33),SUMIFS(Raw!$H:$H,Raw!$A:$A,$B$5,Raw!$G:$G,Month!BJ$7,Raw!$E:$E,Month!$A33))))</f>
        <v>7764</v>
      </c>
      <c r="BK33" s="105">
        <f>IF($B33="","",IF($C33="Region",SUMIFS(Raw!$H:$H,Raw!$A:$A,$B$5,Raw!$G:$G,Month!BK$7,Raw!$I:$I,Month!$A33),IF($C33="Provider",SUMIFS(Raw!$H:$H,Raw!$A:$A,$B$5,Raw!$G:$G,Month!BK$7,Raw!$C:$C,Month!$A33),SUMIFS(Raw!$H:$H,Raw!$A:$A,$B$5,Raw!$G:$G,Month!BK$7,Raw!$E:$E,Month!$A33))))</f>
        <v>5897</v>
      </c>
      <c r="BL33" s="105">
        <f>IF($B33="","",IF($C33="Region",SUMIFS(Raw!$H:$H,Raw!$A:$A,$B$5,Raw!$G:$G,Month!BL$7,Raw!$I:$I,Month!$A33),IF($C33="Provider",SUMIFS(Raw!$H:$H,Raw!$A:$A,$B$5,Raw!$G:$G,Month!BL$7,Raw!$C:$C,Month!$A33),SUMIFS(Raw!$H:$H,Raw!$A:$A,$B$5,Raw!$G:$G,Month!BL$7,Raw!$E:$E,Month!$A33))))</f>
        <v>8790</v>
      </c>
      <c r="BM33" s="105">
        <f>IF($B33="","",IF($C33="Region",SUMIFS(Raw!$H:$H,Raw!$A:$A,$B$5,Raw!$G:$G,Month!BM$7,Raw!$I:$I,Month!$A33),IF($C33="Provider",SUMIFS(Raw!$H:$H,Raw!$A:$A,$B$5,Raw!$G:$G,Month!BM$7,Raw!$C:$C,Month!$A33),SUMIFS(Raw!$H:$H,Raw!$A:$A,$B$5,Raw!$G:$G,Month!BM$7,Raw!$E:$E,Month!$A33))))</f>
        <v>559</v>
      </c>
      <c r="BN33" s="105">
        <f>IF($B33="","",IF($C33="Region",SUMIFS(Raw!$H:$H,Raw!$A:$A,$B$5,Raw!$G:$G,Month!BN$7,Raw!$I:$I,Month!$A33),IF($C33="Provider",SUMIFS(Raw!$H:$H,Raw!$A:$A,$B$5,Raw!$G:$G,Month!BN$7,Raw!$C:$C,Month!$A33),SUMIFS(Raw!$H:$H,Raw!$A:$A,$B$5,Raw!$G:$G,Month!BN$7,Raw!$E:$E,Month!$A33))))</f>
        <v>5395</v>
      </c>
      <c r="BO33" s="105">
        <f>IF($B33="","",IF($C33="Region",SUMIFS(Raw!$H:$H,Raw!$A:$A,$B$5,Raw!$G:$G,Month!BO$7,Raw!$I:$I,Month!$A33),IF($C33="Provider",SUMIFS(Raw!$H:$H,Raw!$A:$A,$B$5,Raw!$G:$G,Month!BO$7,Raw!$C:$C,Month!$A33),SUMIFS(Raw!$H:$H,Raw!$A:$A,$B$5,Raw!$G:$G,Month!BO$7,Raw!$E:$E,Month!$A33))))</f>
        <v>312</v>
      </c>
      <c r="BP33" s="105">
        <f>IF($B33="","",IF($C33="Region",SUMIFS(Raw!$H:$H,Raw!$A:$A,$B$5,Raw!$G:$G,Month!BP$7,Raw!$I:$I,Month!$A33),IF($C33="Provider",SUMIFS(Raw!$H:$H,Raw!$A:$A,$B$5,Raw!$G:$G,Month!BP$7,Raw!$C:$C,Month!$A33),SUMIFS(Raw!$H:$H,Raw!$A:$A,$B$5,Raw!$G:$G,Month!BP$7,Raw!$E:$E,Month!$A33))))</f>
        <v>2129</v>
      </c>
      <c r="BQ33" s="105">
        <f>IF($B33="","",IF($C33="Region",SUMIFS(Raw!$H:$H,Raw!$A:$A,$B$5,Raw!$G:$G,Month!BQ$7,Raw!$I:$I,Month!$A33),IF($C33="Provider",SUMIFS(Raw!$H:$H,Raw!$A:$A,$B$5,Raw!$G:$G,Month!BQ$7,Raw!$C:$C,Month!$A33),SUMIFS(Raw!$H:$H,Raw!$A:$A,$B$5,Raw!$G:$G,Month!BQ$7,Raw!$E:$E,Month!$A33))))</f>
        <v>34</v>
      </c>
      <c r="BR33" s="105">
        <f>IF($B33="","",IF($C33="Region",SUMIFS(Raw!$H:$H,Raw!$A:$A,$B$5,Raw!$G:$G,Month!BR$7,Raw!$I:$I,Month!$A33),IF($C33="Provider",SUMIFS(Raw!$H:$H,Raw!$A:$A,$B$5,Raw!$G:$G,Month!BR$7,Raw!$C:$C,Month!$A33),SUMIFS(Raw!$H:$H,Raw!$A:$A,$B$5,Raw!$G:$G,Month!BR$7,Raw!$E:$E,Month!$A33))))</f>
        <v>67</v>
      </c>
      <c r="BS33" s="105">
        <f>IF($B33="","",IF($C33="Region",SUMIFS(Raw!$H:$H,Raw!$A:$A,$B$5,Raw!$G:$G,Month!BS$7,Raw!$I:$I,Month!$A33),IF($C33="Provider",SUMIFS(Raw!$H:$H,Raw!$A:$A,$B$5,Raw!$G:$G,Month!BS$7,Raw!$C:$C,Month!$A33),SUMIFS(Raw!$H:$H,Raw!$A:$A,$B$5,Raw!$G:$G,Month!BS$7,Raw!$E:$E,Month!$A33))))</f>
        <v>39</v>
      </c>
      <c r="BT33" s="105">
        <f>IF($B33="","",IF($C33="Region",SUMIFS(Raw!$H:$H,Raw!$A:$A,$B$5,Raw!$G:$G,Month!BT$7,Raw!$I:$I,Month!$A33),IF($C33="Provider",SUMIFS(Raw!$H:$H,Raw!$A:$A,$B$5,Raw!$G:$G,Month!BT$7,Raw!$C:$C,Month!$A33),SUMIFS(Raw!$H:$H,Raw!$A:$A,$B$5,Raw!$G:$G,Month!BT$7,Raw!$E:$E,Month!$A33))))</f>
        <v>2224</v>
      </c>
      <c r="BU33" s="105">
        <f>IF($B33="","",IF($C33="Region",SUMIFS(Raw!$H:$H,Raw!$A:$A,$B$5,Raw!$G:$G,Month!BU$7,Raw!$I:$I,Month!$A33),IF($C33="Provider",SUMIFS(Raw!$H:$H,Raw!$A:$A,$B$5,Raw!$G:$G,Month!BU$7,Raw!$C:$C,Month!$A33),SUMIFS(Raw!$H:$H,Raw!$A:$A,$B$5,Raw!$G:$G,Month!BU$7,Raw!$E:$E,Month!$A33))))</f>
        <v>1512</v>
      </c>
      <c r="BV33" s="105">
        <f>IF($B33="","",IF($C33="Region",SUMIFS(Raw!$H:$H,Raw!$A:$A,$B$5,Raw!$G:$G,Month!BV$7,Raw!$I:$I,Month!$A33),IF($C33="Provider",SUMIFS(Raw!$H:$H,Raw!$A:$A,$B$5,Raw!$G:$G,Month!BV$7,Raw!$C:$C,Month!$A33),SUMIFS(Raw!$H:$H,Raw!$A:$A,$B$5,Raw!$G:$G,Month!BV$7,Raw!$E:$E,Month!$A33))))</f>
        <v>615</v>
      </c>
      <c r="BW33" s="105">
        <f>IF($B33="","",IF($C33="Region",SUMIFS(Raw!$H:$H,Raw!$A:$A,$B$5,Raw!$G:$G,Month!BW$7,Raw!$I:$I,Month!$A33),IF($C33="Provider",SUMIFS(Raw!$H:$H,Raw!$A:$A,$B$5,Raw!$G:$G,Month!BW$7,Raw!$C:$C,Month!$A33),SUMIFS(Raw!$H:$H,Raw!$A:$A,$B$5,Raw!$G:$G,Month!BW$7,Raw!$E:$E,Month!$A33))))</f>
        <v>84</v>
      </c>
      <c r="BX33" s="105">
        <f>IF($B33="","",IF($C33="Region",SUMIFS(Raw!$H:$H,Raw!$A:$A,$B$5,Raw!$G:$G,Month!BX$7,Raw!$I:$I,Month!$A33),IF($C33="Provider",SUMIFS(Raw!$H:$H,Raw!$A:$A,$B$5,Raw!$G:$G,Month!BX$7,Raw!$C:$C,Month!$A33),SUMIFS(Raw!$H:$H,Raw!$A:$A,$B$5,Raw!$G:$G,Month!BX$7,Raw!$E:$E,Month!$A33))))</f>
        <v>199</v>
      </c>
      <c r="BY33" s="105">
        <f>IF($B33="","",IF($C33="Region",SUMIFS(Raw!$H:$H,Raw!$A:$A,$B$5,Raw!$G:$G,Month!BY$7,Raw!$I:$I,Month!$A33),IF($C33="Provider",SUMIFS(Raw!$H:$H,Raw!$A:$A,$B$5,Raw!$G:$G,Month!BY$7,Raw!$C:$C,Month!$A33),SUMIFS(Raw!$H:$H,Raw!$A:$A,$B$5,Raw!$G:$G,Month!BY$7,Raw!$E:$E,Month!$A33))))</f>
        <v>1</v>
      </c>
      <c r="BZ33" s="105">
        <f>IF($B33="","",IF($C33="Region",SUMIFS(Raw!$H:$H,Raw!$A:$A,$B$5,Raw!$G:$G,Month!BZ$7,Raw!$I:$I,Month!$A33),IF($C33="Provider",SUMIFS(Raw!$H:$H,Raw!$A:$A,$B$5,Raw!$G:$G,Month!BZ$7,Raw!$C:$C,Month!$A33),SUMIFS(Raw!$H:$H,Raw!$A:$A,$B$5,Raw!$G:$G,Month!BZ$7,Raw!$E:$E,Month!$A33))))</f>
        <v>8528</v>
      </c>
      <c r="CA33" s="105">
        <f>IF($B33="","",IF($C33="Region",SUMIFS(Raw!$H:$H,Raw!$A:$A,$B$5,Raw!$G:$G,Month!CA$7,Raw!$I:$I,Month!$A33),IF($C33="Provider",SUMIFS(Raw!$H:$H,Raw!$A:$A,$B$5,Raw!$G:$G,Month!CA$7,Raw!$C:$C,Month!$A33),SUMIFS(Raw!$H:$H,Raw!$A:$A,$B$5,Raw!$G:$G,Month!CA$7,Raw!$E:$E,Month!$A33))))</f>
        <v>373</v>
      </c>
      <c r="CB33" s="105">
        <f>IF($B33="","",IF($C33="Region",SUMIFS(Raw!$H:$H,Raw!$A:$A,$B$5,Raw!$G:$G,Month!CB$7,Raw!$I:$I,Month!$A33),IF($C33="Provider",SUMIFS(Raw!$H:$H,Raw!$A:$A,$B$5,Raw!$G:$G,Month!CB$7,Raw!$C:$C,Month!$A33),SUMIFS(Raw!$H:$H,Raw!$A:$A,$B$5,Raw!$G:$G,Month!CB$7,Raw!$E:$E,Month!$A33))))</f>
        <v>2007</v>
      </c>
      <c r="CC33" s="105">
        <f>IF($B33="","",IF($C33="Region",SUMIFS(Raw!$H:$H,Raw!$A:$A,$B$5,Raw!$G:$G,Month!CC$7,Raw!$I:$I,Month!$A33),IF($C33="Provider",SUMIFS(Raw!$H:$H,Raw!$A:$A,$B$5,Raw!$G:$G,Month!CC$7,Raw!$C:$C,Month!$A33),SUMIFS(Raw!$H:$H,Raw!$A:$A,$B$5,Raw!$G:$G,Month!CC$7,Raw!$E:$E,Month!$A33))))</f>
        <v>1797</v>
      </c>
      <c r="CD33" s="105">
        <f>IF($B33="","",IF($C33="Region",SUMIFS(Raw!$H:$H,Raw!$A:$A,$B$5,Raw!$G:$G,Month!CD$7,Raw!$I:$I,Month!$A33),IF($C33="Provider",SUMIFS(Raw!$H:$H,Raw!$A:$A,$B$5,Raw!$G:$G,Month!CD$7,Raw!$C:$C,Month!$A33),SUMIFS(Raw!$H:$H,Raw!$A:$A,$B$5,Raw!$G:$G,Month!CD$7,Raw!$E:$E,Month!$A33))))</f>
        <v>61</v>
      </c>
      <c r="CE33" s="105">
        <f>IF($B33="","",IF($C33="Region",SUMIFS(Raw!$H:$H,Raw!$A:$A,$B$5,Raw!$G:$G,Month!CE$7,Raw!$I:$I,Month!$A33),IF($C33="Provider",SUMIFS(Raw!$H:$H,Raw!$A:$A,$B$5,Raw!$G:$G,Month!CE$7,Raw!$C:$C,Month!$A33),SUMIFS(Raw!$H:$H,Raw!$A:$A,$B$5,Raw!$G:$G,Month!CE$7,Raw!$E:$E,Month!$A33))))</f>
        <v>0</v>
      </c>
      <c r="CF33" s="105">
        <f>IF($B33="","",IF($C33="Region",SUMIFS(Raw!$H:$H,Raw!$A:$A,$B$5,Raw!$G:$G,Month!CF$7,Raw!$I:$I,Month!$A33),IF($C33="Provider",SUMIFS(Raw!$H:$H,Raw!$A:$A,$B$5,Raw!$G:$G,Month!CF$7,Raw!$C:$C,Month!$A33),SUMIFS(Raw!$H:$H,Raw!$A:$A,$B$5,Raw!$G:$G,Month!CF$7,Raw!$E:$E,Month!$A33))))</f>
        <v>2</v>
      </c>
      <c r="CG33" s="105">
        <f>IF($B33="","",IF($C33="Region",SUMIFS(Raw!$H:$H,Raw!$A:$A,$B$5,Raw!$G:$G,Month!CG$7,Raw!$I:$I,Month!$A33),IF($C33="Provider",SUMIFS(Raw!$H:$H,Raw!$A:$A,$B$5,Raw!$G:$G,Month!CG$7,Raw!$C:$C,Month!$A33),SUMIFS(Raw!$H:$H,Raw!$A:$A,$B$5,Raw!$G:$G,Month!CG$7,Raw!$E:$E,Month!$A33))))</f>
        <v>0</v>
      </c>
      <c r="CH33" s="105">
        <f>IF($B33="","",IF($C33="Region",SUMIFS(Raw!$H:$H,Raw!$A:$A,$B$5,Raw!$G:$G,Month!CH$7,Raw!$I:$I,Month!$A33),IF($C33="Provider",SUMIFS(Raw!$H:$H,Raw!$A:$A,$B$5,Raw!$G:$G,Month!CH$7,Raw!$C:$C,Month!$A33),SUMIFS(Raw!$H:$H,Raw!$A:$A,$B$5,Raw!$G:$G,Month!CH$7,Raw!$E:$E,Month!$A33))))</f>
        <v>0</v>
      </c>
      <c r="CI33" s="105">
        <f>IF($B33="","",IF($C33="Region",SUMIFS(Raw!$H:$H,Raw!$A:$A,$B$5,Raw!$G:$G,Month!CI$7,Raw!$I:$I,Month!$A33),IF($C33="Provider",SUMIFS(Raw!$H:$H,Raw!$A:$A,$B$5,Raw!$G:$G,Month!CI$7,Raw!$C:$C,Month!$A33),SUMIFS(Raw!$H:$H,Raw!$A:$A,$B$5,Raw!$G:$G,Month!CI$7,Raw!$E:$E,Month!$A33))))</f>
        <v>0</v>
      </c>
      <c r="CJ33" s="105">
        <f>IF($B33="","",IF($C33="Region",SUMIFS(Raw!$H:$H,Raw!$A:$A,$B$5,Raw!$G:$G,Month!CJ$7,Raw!$I:$I,Month!$A33),IF($C33="Provider",SUMIFS(Raw!$H:$H,Raw!$A:$A,$B$5,Raw!$G:$G,Month!CJ$7,Raw!$C:$C,Month!$A33),SUMIFS(Raw!$H:$H,Raw!$A:$A,$B$5,Raw!$G:$G,Month!CJ$7,Raw!$E:$E,Month!$A33))))</f>
        <v>0</v>
      </c>
      <c r="CK33" s="105">
        <f>IF($B33="","",IF($C33="Region",SUMIFS(Raw!$H:$H,Raw!$A:$A,$B$5,Raw!$G:$G,Month!CK$7,Raw!$I:$I,Month!$A33),IF($C33="Provider",SUMIFS(Raw!$H:$H,Raw!$A:$A,$B$5,Raw!$G:$G,Month!CK$7,Raw!$C:$C,Month!$A33),SUMIFS(Raw!$H:$H,Raw!$A:$A,$B$5,Raw!$G:$G,Month!CK$7,Raw!$E:$E,Month!$A33))))</f>
        <v>0</v>
      </c>
      <c r="CL33" s="105">
        <f>IF($B33="","",IF($C33="Region",SUMIFS(Raw!$H:$H,Raw!$A:$A,$B$5,Raw!$G:$G,Month!CL$7,Raw!$I:$I,Month!$A33),IF($C33="Provider",SUMIFS(Raw!$H:$H,Raw!$A:$A,$B$5,Raw!$G:$G,Month!CL$7,Raw!$C:$C,Month!$A33),SUMIFS(Raw!$H:$H,Raw!$A:$A,$B$5,Raw!$G:$G,Month!CL$7,Raw!$E:$E,Month!$A33))))</f>
        <v>0</v>
      </c>
      <c r="CM33" s="105">
        <f>IF($B33="","",IF($C33="Region",SUMIFS(Raw!$H:$H,Raw!$A:$A,$B$5,Raw!$G:$G,Month!CM$7,Raw!$I:$I,Month!$A33),IF($C33="Provider",SUMIFS(Raw!$H:$H,Raw!$A:$A,$B$5,Raw!$G:$G,Month!CM$7,Raw!$C:$C,Month!$A33),SUMIFS(Raw!$H:$H,Raw!$A:$A,$B$5,Raw!$G:$G,Month!CM$7,Raw!$E:$E,Month!$A33))))</f>
        <v>0</v>
      </c>
    </row>
    <row r="34" spans="1:91" x14ac:dyDescent="0.25">
      <c r="A34" s="18" t="str">
        <f>IF(Refs!A27="","",Refs!A27)</f>
        <v>111AD7</v>
      </c>
      <c r="B34" s="3" t="str">
        <f>IF(Refs!B27="","",Refs!B27)</f>
        <v>South East London</v>
      </c>
      <c r="C34" s="9" t="str">
        <f>IF(Refs!D27="","",Refs!D27)</f>
        <v>Area</v>
      </c>
      <c r="D34" s="105">
        <f>IF($B34="","",IF($C34="Region",SUMIFS(Raw!$H:$H,Raw!$A:$A,$B$5,Raw!$G:$G,Month!D$7,Raw!$I:$I,Month!$A34),IF($C34="Provider",SUMIFS(Raw!$H:$H,Raw!$A:$A,$B$5,Raw!$G:$G,Month!D$7,Raw!$C:$C,Month!$A34),SUMIFS(Raw!$H:$H,Raw!$A:$A,$B$5,Raw!$G:$G,Month!D$7,Raw!$E:$E,Month!$A34))))</f>
        <v>47887</v>
      </c>
      <c r="E34" s="105">
        <f>IF($B34="","",IF($C34="Region",SUMIFS(Raw!$H:$H,Raw!$A:$A,$B$5,Raw!$G:$G,Month!E$7,Raw!$I:$I,Month!$A34),IF($C34="Provider",SUMIFS(Raw!$H:$H,Raw!$A:$A,$B$5,Raw!$G:$G,Month!E$7,Raw!$C:$C,Month!$A34),SUMIFS(Raw!$H:$H,Raw!$A:$A,$B$5,Raw!$G:$G,Month!E$7,Raw!$E:$E,Month!$A34))))</f>
        <v>6688</v>
      </c>
      <c r="F34" s="105">
        <f>IF($B34="","",IF($C34="Region",SUMIFS(Raw!$H:$H,Raw!$A:$A,$B$5,Raw!$G:$G,Month!F$7,Raw!$I:$I,Month!$A34),IF($C34="Provider",SUMIFS(Raw!$H:$H,Raw!$A:$A,$B$5,Raw!$G:$G,Month!F$7,Raw!$C:$C,Month!$A34),SUMIFS(Raw!$H:$H,Raw!$A:$A,$B$5,Raw!$G:$G,Month!F$7,Raw!$E:$E,Month!$A34))))</f>
        <v>45904</v>
      </c>
      <c r="G34" s="105">
        <f>IF($B34="","",IF($C34="Region",SUMIFS(Raw!$H:$H,Raw!$A:$A,$B$5,Raw!$G:$G,Month!G$7,Raw!$I:$I,Month!$A34),IF($C34="Provider",SUMIFS(Raw!$H:$H,Raw!$A:$A,$B$5,Raw!$G:$G,Month!G$7,Raw!$C:$C,Month!$A34),SUMIFS(Raw!$H:$H,Raw!$A:$A,$B$5,Raw!$G:$G,Month!G$7,Raw!$E:$E,Month!$A34))))</f>
        <v>44692</v>
      </c>
      <c r="H34" s="105">
        <f>IF($B34="","",IF($C34="Region",SUMIFS(Raw!$H:$H,Raw!$A:$A,$B$5,Raw!$G:$G,Month!H$7,Raw!$I:$I,Month!$A34),IF($C34="Provider",SUMIFS(Raw!$H:$H,Raw!$A:$A,$B$5,Raw!$G:$G,Month!H$7,Raw!$C:$C,Month!$A34),SUMIFS(Raw!$H:$H,Raw!$A:$A,$B$5,Raw!$G:$G,Month!H$7,Raw!$E:$E,Month!$A34))))</f>
        <v>852</v>
      </c>
      <c r="I34" s="105">
        <f>IF($B34="","",IF($C34="Region",SUMIFS(Raw!$H:$H,Raw!$A:$A,$B$5,Raw!$G:$G,Month!I$7,Raw!$I:$I,Month!$A34),IF($C34="Provider",SUMIFS(Raw!$H:$H,Raw!$A:$A,$B$5,Raw!$G:$G,Month!I$7,Raw!$C:$C,Month!$A34),SUMIFS(Raw!$H:$H,Raw!$A:$A,$B$5,Raw!$G:$G,Month!I$7,Raw!$E:$E,Month!$A34))))</f>
        <v>427354</v>
      </c>
      <c r="J34" s="105">
        <f>IF($B34="","",IF($C34="Region",SUMIFS(Raw!$H:$H,Raw!$A:$A,$B$5,Raw!$G:$G,Month!J$7,Raw!$I:$I,Month!$A34),IF($C34="Provider",SUMIFS(Raw!$H:$H,Raw!$A:$A,$B$5,Raw!$G:$G,Month!J$7,Raw!$C:$C,Month!$A34),SUMIFS(Raw!$H:$H,Raw!$A:$A,$B$5,Raw!$G:$G,Month!J$7,Raw!$E:$E,Month!$A34))))</f>
        <v>18</v>
      </c>
      <c r="K34" s="105">
        <f>IF($B34="","",IF($C34="Region",SUMIFS(Raw!$H:$H,Raw!$A:$A,$B$5,Raw!$G:$G,Month!K$7,Raw!$I:$I,Month!$A34),IF($C34="Provider",SUMIFS(Raw!$H:$H,Raw!$A:$A,$B$5,Raw!$G:$G,Month!K$7,Raw!$C:$C,Month!$A34),SUMIFS(Raw!$H:$H,Raw!$A:$A,$B$5,Raw!$G:$G,Month!K$7,Raw!$E:$E,Month!$A34))))</f>
        <v>130</v>
      </c>
      <c r="L34" s="105">
        <f>IF($B34="","",IF($C34="Region",SUMIFS(Raw!$H:$H,Raw!$A:$A,$B$5,Raw!$G:$G,Month!L$7,Raw!$I:$I,Month!$A34),IF($C34="Provider",SUMIFS(Raw!$H:$H,Raw!$A:$A,$B$5,Raw!$G:$G,Month!L$7,Raw!$C:$C,Month!$A34),SUMIFS(Raw!$H:$H,Raw!$A:$A,$B$5,Raw!$G:$G,Month!L$7,Raw!$E:$E,Month!$A34))))</f>
        <v>46109</v>
      </c>
      <c r="M34" s="105">
        <f>IF($B34="","",IF($C34="Region",SUMIFS(Raw!$H:$H,Raw!$A:$A,$B$5,Raw!$G:$G,Month!M$7,Raw!$I:$I,Month!$A34),IF($C34="Provider",SUMIFS(Raw!$H:$H,Raw!$A:$A,$B$5,Raw!$G:$G,Month!M$7,Raw!$C:$C,Month!$A34),SUMIFS(Raw!$H:$H,Raw!$A:$A,$B$5,Raw!$G:$G,Month!M$7,Raw!$E:$E,Month!$A34))))</f>
        <v>9633</v>
      </c>
      <c r="N34" s="105">
        <f>IF($B34="","",IF($C34="Region",SUMIFS(Raw!$H:$H,Raw!$A:$A,$B$5,Raw!$G:$G,Month!N$7,Raw!$I:$I,Month!$A34),IF($C34="Provider",SUMIFS(Raw!$H:$H,Raw!$A:$A,$B$5,Raw!$G:$G,Month!N$7,Raw!$C:$C,Month!$A34),SUMIFS(Raw!$H:$H,Raw!$A:$A,$B$5,Raw!$G:$G,Month!N$7,Raw!$E:$E,Month!$A34))))</f>
        <v>65879269</v>
      </c>
      <c r="O34" s="105">
        <f>IF($B34="","",IF($C34="Region",SUMIFS(Raw!$H:$H,Raw!$A:$A,$B$5,Raw!$G:$G,Month!O$7,Raw!$I:$I,Month!$A34),IF($C34="Provider",SUMIFS(Raw!$H:$H,Raw!$A:$A,$B$5,Raw!$G:$G,Month!O$7,Raw!$C:$C,Month!$A34),SUMIFS(Raw!$H:$H,Raw!$A:$A,$B$5,Raw!$G:$G,Month!O$7,Raw!$E:$E,Month!$A34))))</f>
        <v>41976</v>
      </c>
      <c r="P34" s="105">
        <f>IF($B34="","",IF($C34="Region",SUMIFS(Raw!$H:$H,Raw!$A:$A,$B$5,Raw!$G:$G,Month!P$7,Raw!$I:$I,Month!$A34),IF($C34="Provider",SUMIFS(Raw!$H:$H,Raw!$A:$A,$B$5,Raw!$G:$G,Month!P$7,Raw!$C:$C,Month!$A34),SUMIFS(Raw!$H:$H,Raw!$A:$A,$B$5,Raw!$G:$G,Month!P$7,Raw!$E:$E,Month!$A34))))</f>
        <v>1633</v>
      </c>
      <c r="Q34" s="105">
        <f>IF($B34="","",IF($C34="Region",SUMIFS(Raw!$H:$H,Raw!$A:$A,$B$5,Raw!$G:$G,Month!Q$7,Raw!$I:$I,Month!$A34),IF($C34="Provider",SUMIFS(Raw!$H:$H,Raw!$A:$A,$B$5,Raw!$G:$G,Month!Q$7,Raw!$C:$C,Month!$A34),SUMIFS(Raw!$H:$H,Raw!$A:$A,$B$5,Raw!$G:$G,Month!Q$7,Raw!$E:$E,Month!$A34))))</f>
        <v>21070</v>
      </c>
      <c r="R34" s="105">
        <f>IF($B34="","",IF($C34="Region",SUMIFS(Raw!$H:$H,Raw!$A:$A,$B$5,Raw!$G:$G,Month!R$7,Raw!$I:$I,Month!$A34),IF($C34="Provider",SUMIFS(Raw!$H:$H,Raw!$A:$A,$B$5,Raw!$G:$G,Month!R$7,Raw!$C:$C,Month!$A34),SUMIFS(Raw!$H:$H,Raw!$A:$A,$B$5,Raw!$G:$G,Month!R$7,Raw!$E:$E,Month!$A34))))</f>
        <v>8289</v>
      </c>
      <c r="S34" s="105">
        <f>IF($B34="","",IF($C34="Region",SUMIFS(Raw!$H:$H,Raw!$A:$A,$B$5,Raw!$G:$G,Month!S$7,Raw!$I:$I,Month!$A34),IF($C34="Provider",SUMIFS(Raw!$H:$H,Raw!$A:$A,$B$5,Raw!$G:$G,Month!S$7,Raw!$C:$C,Month!$A34),SUMIFS(Raw!$H:$H,Raw!$A:$A,$B$5,Raw!$G:$G,Month!S$7,Raw!$E:$E,Month!$A34))))</f>
        <v>9537</v>
      </c>
      <c r="T34" s="105">
        <f>IF($B34="","",IF($C34="Region",SUMIFS(Raw!$H:$H,Raw!$A:$A,$B$5,Raw!$G:$G,Month!T$7,Raw!$I:$I,Month!$A34),IF($C34="Provider",SUMIFS(Raw!$H:$H,Raw!$A:$A,$B$5,Raw!$G:$G,Month!T$7,Raw!$C:$C,Month!$A34),SUMIFS(Raw!$H:$H,Raw!$A:$A,$B$5,Raw!$G:$G,Month!T$7,Raw!$E:$E,Month!$A34))))</f>
        <v>1447</v>
      </c>
      <c r="U34" s="105">
        <f>IF($B34="","",IF($C34="Region",SUMIFS(Raw!$H:$H,Raw!$A:$A,$B$5,Raw!$G:$G,Month!U$7,Raw!$I:$I,Month!$A34),IF($C34="Provider",SUMIFS(Raw!$H:$H,Raw!$A:$A,$B$5,Raw!$G:$G,Month!U$7,Raw!$C:$C,Month!$A34),SUMIFS(Raw!$H:$H,Raw!$A:$A,$B$5,Raw!$G:$G,Month!U$7,Raw!$E:$E,Month!$A34))))</f>
        <v>17845</v>
      </c>
      <c r="V34" s="105">
        <f>IF($B34="","",IF($C34="Region",SUMIFS(Raw!$H:$H,Raw!$A:$A,$B$5,Raw!$G:$G,Month!V$7,Raw!$I:$I,Month!$A34),IF($C34="Provider",SUMIFS(Raw!$H:$H,Raw!$A:$A,$B$5,Raw!$G:$G,Month!V$7,Raw!$C:$C,Month!$A34),SUMIFS(Raw!$H:$H,Raw!$A:$A,$B$5,Raw!$G:$G,Month!V$7,Raw!$E:$E,Month!$A34))))</f>
        <v>17</v>
      </c>
      <c r="W34" s="105">
        <f>IF($B34="","",IF($C34="Region",SUMIFS(Raw!$H:$H,Raw!$A:$A,$B$5,Raw!$G:$G,Month!W$7,Raw!$I:$I,Month!$A34),IF($C34="Provider",SUMIFS(Raw!$H:$H,Raw!$A:$A,$B$5,Raw!$G:$G,Month!W$7,Raw!$C:$C,Month!$A34),SUMIFS(Raw!$H:$H,Raw!$A:$A,$B$5,Raw!$G:$G,Month!W$7,Raw!$E:$E,Month!$A34))))</f>
        <v>7333</v>
      </c>
      <c r="X34" s="105">
        <f>IF($B34="","",IF($C34="Region",SUMIFS(Raw!$H:$H,Raw!$A:$A,$B$5,Raw!$G:$G,Month!X$7,Raw!$I:$I,Month!$A34),IF($C34="Provider",SUMIFS(Raw!$H:$H,Raw!$A:$A,$B$5,Raw!$G:$G,Month!X$7,Raw!$C:$C,Month!$A34),SUMIFS(Raw!$H:$H,Raw!$A:$A,$B$5,Raw!$G:$G,Month!X$7,Raw!$E:$E,Month!$A34))))</f>
        <v>1777</v>
      </c>
      <c r="Y34" s="105">
        <f>IF($B34="","",IF($C34="Region",SUMIFS(Raw!$H:$H,Raw!$A:$A,$B$5,Raw!$G:$G,Month!Y$7,Raw!$I:$I,Month!$A34),IF($C34="Provider",SUMIFS(Raw!$H:$H,Raw!$A:$A,$B$5,Raw!$G:$G,Month!Y$7,Raw!$C:$C,Month!$A34),SUMIFS(Raw!$H:$H,Raw!$A:$A,$B$5,Raw!$G:$G,Month!Y$7,Raw!$E:$E,Month!$A34))))</f>
        <v>6469</v>
      </c>
      <c r="Z34" s="105">
        <f>IF($B34="","",IF($C34="Region",SUMIFS(Raw!$H:$H,Raw!$A:$A,$B$5,Raw!$G:$G,Month!Z$7,Raw!$I:$I,Month!$A34),IF($C34="Provider",SUMIFS(Raw!$H:$H,Raw!$A:$A,$B$5,Raw!$G:$G,Month!Z$7,Raw!$C:$C,Month!$A34),SUMIFS(Raw!$H:$H,Raw!$A:$A,$B$5,Raw!$G:$G,Month!Z$7,Raw!$E:$E,Month!$A34))))</f>
        <v>22361</v>
      </c>
      <c r="AA34" s="105">
        <f>IF($B34="","",IF($C34="Region",SUMIFS(Raw!$H:$H,Raw!$A:$A,$B$5,Raw!$G:$G,Month!AA$7,Raw!$I:$I,Month!$A34),IF($C34="Provider",SUMIFS(Raw!$H:$H,Raw!$A:$A,$B$5,Raw!$G:$G,Month!AA$7,Raw!$C:$C,Month!$A34),SUMIFS(Raw!$H:$H,Raw!$A:$A,$B$5,Raw!$G:$G,Month!AA$7,Raw!$E:$E,Month!$A34))))</f>
        <v>2087</v>
      </c>
      <c r="AB34" s="105">
        <f>IF($B34="","",IF($C34="Region",SUMIFS(Raw!$H:$H,Raw!$A:$A,$B$5,Raw!$G:$G,Month!AB$7,Raw!$I:$I,Month!$A34),IF($C34="Provider",SUMIFS(Raw!$H:$H,Raw!$A:$A,$B$5,Raw!$G:$G,Month!AB$7,Raw!$C:$C,Month!$A34),SUMIFS(Raw!$H:$H,Raw!$A:$A,$B$5,Raw!$G:$G,Month!AB$7,Raw!$E:$E,Month!$A34))))</f>
        <v>1126</v>
      </c>
      <c r="AC34" s="105">
        <f>IF($B34="","",IF($C34="Region",SUMIFS(Raw!$H:$H,Raw!$A:$A,$B$5,Raw!$G:$G,Month!AC$7,Raw!$I:$I,Month!$A34),IF($C34="Provider",SUMIFS(Raw!$H:$H,Raw!$A:$A,$B$5,Raw!$G:$G,Month!AC$7,Raw!$C:$C,Month!$A34),SUMIFS(Raw!$H:$H,Raw!$A:$A,$B$5,Raw!$G:$G,Month!AC$7,Raw!$E:$E,Month!$A34))))</f>
        <v>8521</v>
      </c>
      <c r="AD34" s="105">
        <f>IF($B34="","",IF($C34="Region",SUMIFS(Raw!$H:$H,Raw!$A:$A,$B$5,Raw!$G:$G,Month!AD$7,Raw!$I:$I,Month!$A34),IF($C34="Provider",SUMIFS(Raw!$H:$H,Raw!$A:$A,$B$5,Raw!$G:$G,Month!AD$7,Raw!$C:$C,Month!$A34),SUMIFS(Raw!$H:$H,Raw!$A:$A,$B$5,Raw!$G:$G,Month!AD$7,Raw!$E:$E,Month!$A34))))</f>
        <v>32807</v>
      </c>
      <c r="AE34" s="105">
        <f>IF($B34="","",IF($C34="Region",SUMIFS(Raw!$H:$H,Raw!$A:$A,$B$5,Raw!$G:$G,Month!AE$7,Raw!$I:$I,Month!$A34),IF($C34="Provider",SUMIFS(Raw!$H:$H,Raw!$A:$A,$B$5,Raw!$G:$G,Month!AE$7,Raw!$C:$C,Month!$A34),SUMIFS(Raw!$H:$H,Raw!$A:$A,$B$5,Raw!$G:$G,Month!AE$7,Raw!$E:$E,Month!$A34))))</f>
        <v>41123</v>
      </c>
      <c r="AF34" s="105">
        <f>IF($B34="","",IF($C34="Region",SUMIFS(Raw!$H:$H,Raw!$A:$A,$B$5,Raw!$G:$G,Month!AF$7,Raw!$I:$I,Month!$A34),IF($C34="Provider",SUMIFS(Raw!$H:$H,Raw!$A:$A,$B$5,Raw!$G:$G,Month!AF$7,Raw!$C:$C,Month!$A34),SUMIFS(Raw!$H:$H,Raw!$A:$A,$B$5,Raw!$G:$G,Month!AF$7,Raw!$E:$E,Month!$A34))))</f>
        <v>4193</v>
      </c>
      <c r="AG34" s="105">
        <f>IF($B34="","",IF($C34="Region",SUMIFS(Raw!$H:$H,Raw!$A:$A,$B$5,Raw!$G:$G,Month!AG$7,Raw!$I:$I,Month!$A34),IF($C34="Provider",SUMIFS(Raw!$H:$H,Raw!$A:$A,$B$5,Raw!$G:$G,Month!AG$7,Raw!$C:$C,Month!$A34),SUMIFS(Raw!$H:$H,Raw!$A:$A,$B$5,Raw!$G:$G,Month!AG$7,Raw!$E:$E,Month!$A34))))</f>
        <v>4798</v>
      </c>
      <c r="AH34" s="105">
        <f>IF($B34="","",IF($C34="Region",SUMIFS(Raw!$H:$H,Raw!$A:$A,$B$5,Raw!$G:$G,Month!AH$7,Raw!$I:$I,Month!$A34),IF($C34="Provider",SUMIFS(Raw!$H:$H,Raw!$A:$A,$B$5,Raw!$G:$G,Month!AH$7,Raw!$C:$C,Month!$A34),SUMIFS(Raw!$H:$H,Raw!$A:$A,$B$5,Raw!$G:$G,Month!AH$7,Raw!$E:$E,Month!$A34))))</f>
        <v>4024</v>
      </c>
      <c r="AI34" s="105">
        <f>IF($B34="","",IF($C34="Region",SUMIFS(Raw!$H:$H,Raw!$A:$A,$B$5,Raw!$G:$G,Month!AI$7,Raw!$I:$I,Month!$A34),IF($C34="Provider",SUMIFS(Raw!$H:$H,Raw!$A:$A,$B$5,Raw!$G:$G,Month!AI$7,Raw!$C:$C,Month!$A34),SUMIFS(Raw!$H:$H,Raw!$A:$A,$B$5,Raw!$G:$G,Month!AI$7,Raw!$E:$E,Month!$A34))))</f>
        <v>39</v>
      </c>
      <c r="AJ34" s="105">
        <f>IF($B34="","",IF($C34="Region",SUMIFS(Raw!$H:$H,Raw!$A:$A,$B$5,Raw!$G:$G,Month!AJ$7,Raw!$I:$I,Month!$A34),IF($C34="Provider",SUMIFS(Raw!$H:$H,Raw!$A:$A,$B$5,Raw!$G:$G,Month!AJ$7,Raw!$C:$C,Month!$A34),SUMIFS(Raw!$H:$H,Raw!$A:$A,$B$5,Raw!$G:$G,Month!AJ$7,Raw!$E:$E,Month!$A34))))</f>
        <v>1895</v>
      </c>
      <c r="AK34" s="105">
        <f>IF($B34="","",IF($C34="Region",SUMIFS(Raw!$H:$H,Raw!$A:$A,$B$5,Raw!$G:$G,Month!AK$7,Raw!$I:$I,Month!$A34),IF($C34="Provider",SUMIFS(Raw!$H:$H,Raw!$A:$A,$B$5,Raw!$G:$G,Month!AK$7,Raw!$C:$C,Month!$A34),SUMIFS(Raw!$H:$H,Raw!$A:$A,$B$5,Raw!$G:$G,Month!AK$7,Raw!$E:$E,Month!$A34))))</f>
        <v>186</v>
      </c>
      <c r="AL34" s="105">
        <f>IF($B34="","",IF($C34="Region",SUMIFS(Raw!$H:$H,Raw!$A:$A,$B$5,Raw!$G:$G,Month!AL$7,Raw!$I:$I,Month!$A34),IF($C34="Provider",SUMIFS(Raw!$H:$H,Raw!$A:$A,$B$5,Raw!$G:$G,Month!AL$7,Raw!$C:$C,Month!$A34),SUMIFS(Raw!$H:$H,Raw!$A:$A,$B$5,Raw!$G:$G,Month!AL$7,Raw!$E:$E,Month!$A34))))</f>
        <v>1528</v>
      </c>
      <c r="AM34" s="105">
        <f>IF($B34="","",IF($C34="Region",SUMIFS(Raw!$H:$H,Raw!$A:$A,$B$5,Raw!$G:$G,Month!AM$7,Raw!$I:$I,Month!$A34),IF($C34="Provider",SUMIFS(Raw!$H:$H,Raw!$A:$A,$B$5,Raw!$G:$G,Month!AM$7,Raw!$C:$C,Month!$A34),SUMIFS(Raw!$H:$H,Raw!$A:$A,$B$5,Raw!$G:$G,Month!AM$7,Raw!$E:$E,Month!$A34))))</f>
        <v>72</v>
      </c>
      <c r="AN34" s="105">
        <f>IF($B34="","",IF($C34="Region",SUMIFS(Raw!$H:$H,Raw!$A:$A,$B$5,Raw!$G:$G,Month!AN$7,Raw!$I:$I,Month!$A34),IF($C34="Provider",SUMIFS(Raw!$H:$H,Raw!$A:$A,$B$5,Raw!$G:$G,Month!AN$7,Raw!$C:$C,Month!$A34),SUMIFS(Raw!$H:$H,Raw!$A:$A,$B$5,Raw!$G:$G,Month!AN$7,Raw!$E:$E,Month!$A34))))</f>
        <v>4664</v>
      </c>
      <c r="AO34" s="105">
        <f>IF($B34="","",IF($C34="Region",SUMIFS(Raw!$H:$H,Raw!$A:$A,$B$5,Raw!$G:$G,Month!AO$7,Raw!$I:$I,Month!$A34),IF($C34="Provider",SUMIFS(Raw!$H:$H,Raw!$A:$A,$B$5,Raw!$G:$G,Month!AO$7,Raw!$C:$C,Month!$A34),SUMIFS(Raw!$H:$H,Raw!$A:$A,$B$5,Raw!$G:$G,Month!AO$7,Raw!$E:$E,Month!$A34))))</f>
        <v>3781</v>
      </c>
      <c r="AP34" s="105">
        <f>IF($B34="","",IF($C34="Region",SUMIFS(Raw!$H:$H,Raw!$A:$A,$B$5,Raw!$G:$G,Month!AP$7,Raw!$I:$I,Month!$A34),IF($C34="Provider",SUMIFS(Raw!$H:$H,Raw!$A:$A,$B$5,Raw!$G:$G,Month!AP$7,Raw!$C:$C,Month!$A34),SUMIFS(Raw!$H:$H,Raw!$A:$A,$B$5,Raw!$G:$G,Month!AP$7,Raw!$E:$E,Month!$A34))))</f>
        <v>7670</v>
      </c>
      <c r="AQ34" s="105">
        <f>IF($B34="","",IF($C34="Region",SUMIFS(Raw!$H:$H,Raw!$A:$A,$B$5,Raw!$G:$G,Month!AQ$7,Raw!$I:$I,Month!$A34),IF($C34="Provider",SUMIFS(Raw!$H:$H,Raw!$A:$A,$B$5,Raw!$G:$G,Month!AQ$7,Raw!$C:$C,Month!$A34),SUMIFS(Raw!$H:$H,Raw!$A:$A,$B$5,Raw!$G:$G,Month!AQ$7,Raw!$E:$E,Month!$A34))))</f>
        <v>4146</v>
      </c>
      <c r="AR34" s="105">
        <f>IF($B34="","",IF($C34="Region",SUMIFS(Raw!$H:$H,Raw!$A:$A,$B$5,Raw!$G:$G,Month!AR$7,Raw!$I:$I,Month!$A34),IF($C34="Provider",SUMIFS(Raw!$H:$H,Raw!$A:$A,$B$5,Raw!$G:$G,Month!AR$7,Raw!$C:$C,Month!$A34),SUMIFS(Raw!$H:$H,Raw!$A:$A,$B$5,Raw!$G:$G,Month!AR$7,Raw!$E:$E,Month!$A34))))</f>
        <v>3847</v>
      </c>
      <c r="AS34" s="105">
        <f>IF($B34="","",IF($C34="Region",SUMIFS(Raw!$H:$H,Raw!$A:$A,$B$5,Raw!$G:$G,Month!AS$7,Raw!$I:$I,Month!$A34),IF($C34="Provider",SUMIFS(Raw!$H:$H,Raw!$A:$A,$B$5,Raw!$G:$G,Month!AS$7,Raw!$C:$C,Month!$A34),SUMIFS(Raw!$H:$H,Raw!$A:$A,$B$5,Raw!$G:$G,Month!AS$7,Raw!$E:$E,Month!$A34))))</f>
        <v>744</v>
      </c>
      <c r="AT34" s="105">
        <f>IF($B34="","",IF($C34="Region",SUMIFS(Raw!$H:$H,Raw!$A:$A,$B$5,Raw!$G:$G,Month!AT$7,Raw!$I:$I,Month!$A34),IF($C34="Provider",SUMIFS(Raw!$H:$H,Raw!$A:$A,$B$5,Raw!$G:$G,Month!AT$7,Raw!$C:$C,Month!$A34),SUMIFS(Raw!$H:$H,Raw!$A:$A,$B$5,Raw!$G:$G,Month!AT$7,Raw!$E:$E,Month!$A34))))</f>
        <v>1135</v>
      </c>
      <c r="AU34" s="105">
        <f>IF($B34="","",IF($C34="Region",SUMIFS(Raw!$H:$H,Raw!$A:$A,$B$5,Raw!$G:$G,Month!AU$7,Raw!$I:$I,Month!$A34),IF($C34="Provider",SUMIFS(Raw!$H:$H,Raw!$A:$A,$B$5,Raw!$G:$G,Month!AU$7,Raw!$C:$C,Month!$A34),SUMIFS(Raw!$H:$H,Raw!$A:$A,$B$5,Raw!$G:$G,Month!AU$7,Raw!$E:$E,Month!$A34))))</f>
        <v>178</v>
      </c>
      <c r="AV34" s="105">
        <f>IF($B34="","",IF($C34="Region",SUMIFS(Raw!$H:$H,Raw!$A:$A,$B$5,Raw!$G:$G,Month!AV$7,Raw!$I:$I,Month!$A34),IF($C34="Provider",SUMIFS(Raw!$H:$H,Raw!$A:$A,$B$5,Raw!$G:$G,Month!AV$7,Raw!$C:$C,Month!$A34),SUMIFS(Raw!$H:$H,Raw!$A:$A,$B$5,Raw!$G:$G,Month!AV$7,Raw!$E:$E,Month!$A34))))</f>
        <v>3341</v>
      </c>
      <c r="AW34" s="105">
        <f>IF($B34="","",IF($C34="Region",SUMIFS(Raw!$H:$H,Raw!$A:$A,$B$5,Raw!$G:$G,Month!AW$7,Raw!$I:$I,Month!$A34),IF($C34="Provider",SUMIFS(Raw!$H:$H,Raw!$A:$A,$B$5,Raw!$G:$G,Month!AW$7,Raw!$C:$C,Month!$A34),SUMIFS(Raw!$H:$H,Raw!$A:$A,$B$5,Raw!$G:$G,Month!AW$7,Raw!$E:$E,Month!$A34))))</f>
        <v>28519542</v>
      </c>
      <c r="AX34" s="105">
        <f>IF($B34="","",IF($C34="Region",SUMIFS(Raw!$H:$H,Raw!$A:$A,$B$5,Raw!$G:$G,Month!AX$7,Raw!$I:$I,Month!$A34),IF($C34="Provider",SUMIFS(Raw!$H:$H,Raw!$A:$A,$B$5,Raw!$G:$G,Month!AX$7,Raw!$C:$C,Month!$A34),SUMIFS(Raw!$H:$H,Raw!$A:$A,$B$5,Raw!$G:$G,Month!AX$7,Raw!$E:$E,Month!$A34))))</f>
        <v>4637</v>
      </c>
      <c r="AY34" s="105">
        <f>IF($B34="","",IF($C34="Region",SUMIFS(Raw!$H:$H,Raw!$A:$A,$B$5,Raw!$G:$G,Month!AY$7,Raw!$I:$I,Month!$A34),IF($C34="Provider",SUMIFS(Raw!$H:$H,Raw!$A:$A,$B$5,Raw!$G:$G,Month!AY$7,Raw!$C:$C,Month!$A34),SUMIFS(Raw!$H:$H,Raw!$A:$A,$B$5,Raw!$G:$G,Month!AY$7,Raw!$E:$E,Month!$A34))))</f>
        <v>2476</v>
      </c>
      <c r="AZ34" s="105">
        <f>IF($B34="","",IF($C34="Region",SUMIFS(Raw!$H:$H,Raw!$A:$A,$B$5,Raw!$G:$G,Month!AZ$7,Raw!$I:$I,Month!$A34),IF($C34="Provider",SUMIFS(Raw!$H:$H,Raw!$A:$A,$B$5,Raw!$G:$G,Month!AZ$7,Raw!$C:$C,Month!$A34),SUMIFS(Raw!$H:$H,Raw!$A:$A,$B$5,Raw!$G:$G,Month!AZ$7,Raw!$E:$E,Month!$A34))))</f>
        <v>160</v>
      </c>
      <c r="BA34" s="105">
        <f>IF($B34="","",IF($C34="Region",SUMIFS(Raw!$H:$H,Raw!$A:$A,$B$5,Raw!$G:$G,Month!BA$7,Raw!$I:$I,Month!$A34),IF($C34="Provider",SUMIFS(Raw!$H:$H,Raw!$A:$A,$B$5,Raw!$G:$G,Month!BA$7,Raw!$C:$C,Month!$A34),SUMIFS(Raw!$H:$H,Raw!$A:$A,$B$5,Raw!$G:$G,Month!BA$7,Raw!$E:$E,Month!$A34))))</f>
        <v>1609</v>
      </c>
      <c r="BB34" s="105">
        <f>IF($B34="","",IF($C34="Region",SUMIFS(Raw!$H:$H,Raw!$A:$A,$B$5,Raw!$G:$G,Month!BB$7,Raw!$I:$I,Month!$A34),IF($C34="Provider",SUMIFS(Raw!$H:$H,Raw!$A:$A,$B$5,Raw!$G:$G,Month!BB$7,Raw!$C:$C,Month!$A34),SUMIFS(Raw!$H:$H,Raw!$A:$A,$B$5,Raw!$G:$G,Month!BB$7,Raw!$E:$E,Month!$A34))))</f>
        <v>20285387</v>
      </c>
      <c r="BC34" s="105">
        <f>IF($B34="","",IF($C34="Region",SUMIFS(Raw!$H:$H,Raw!$A:$A,$B$5,Raw!$G:$G,Month!BC$7,Raw!$I:$I,Month!$A34),IF($C34="Provider",SUMIFS(Raw!$H:$H,Raw!$A:$A,$B$5,Raw!$G:$G,Month!BC$7,Raw!$C:$C,Month!$A34),SUMIFS(Raw!$H:$H,Raw!$A:$A,$B$5,Raw!$G:$G,Month!BC$7,Raw!$E:$E,Month!$A34))))</f>
        <v>940</v>
      </c>
      <c r="BD34" s="105">
        <f>IF($B34="","",IF($C34="Region",SUMIFS(Raw!$H:$H,Raw!$A:$A,$B$5,Raw!$G:$G,Month!BD$7,Raw!$I:$I,Month!$A34),IF($C34="Provider",SUMIFS(Raw!$H:$H,Raw!$A:$A,$B$5,Raw!$G:$G,Month!BD$7,Raw!$C:$C,Month!$A34),SUMIFS(Raw!$H:$H,Raw!$A:$A,$B$5,Raw!$G:$G,Month!BD$7,Raw!$E:$E,Month!$A34))))</f>
        <v>15948</v>
      </c>
      <c r="BE34" s="105">
        <f>IF($B34="","",IF($C34="Region",SUMIFS(Raw!$H:$H,Raw!$A:$A,$B$5,Raw!$G:$G,Month!BE$7,Raw!$I:$I,Month!$A34),IF($C34="Provider",SUMIFS(Raw!$H:$H,Raw!$A:$A,$B$5,Raw!$G:$G,Month!BE$7,Raw!$C:$C,Month!$A34),SUMIFS(Raw!$H:$H,Raw!$A:$A,$B$5,Raw!$G:$G,Month!BE$7,Raw!$E:$E,Month!$A34))))</f>
        <v>130</v>
      </c>
      <c r="BF34" s="105">
        <f>IF($B34="","",IF($C34="Region",SUMIFS(Raw!$H:$H,Raw!$A:$A,$B$5,Raw!$G:$G,Month!BF$7,Raw!$I:$I,Month!$A34),IF($C34="Provider",SUMIFS(Raw!$H:$H,Raw!$A:$A,$B$5,Raw!$G:$G,Month!BF$7,Raw!$C:$C,Month!$A34),SUMIFS(Raw!$H:$H,Raw!$A:$A,$B$5,Raw!$G:$G,Month!BF$7,Raw!$E:$E,Month!$A34))))</f>
        <v>22415</v>
      </c>
      <c r="BG34" s="105">
        <f>IF($B34="","",IF($C34="Region",SUMIFS(Raw!$H:$H,Raw!$A:$A,$B$5,Raw!$G:$G,Month!BG$7,Raw!$I:$I,Month!$A34),IF($C34="Provider",SUMIFS(Raw!$H:$H,Raw!$A:$A,$B$5,Raw!$G:$G,Month!BG$7,Raw!$C:$C,Month!$A34),SUMIFS(Raw!$H:$H,Raw!$A:$A,$B$5,Raw!$G:$G,Month!BG$7,Raw!$E:$E,Month!$A34))))</f>
        <v>2</v>
      </c>
      <c r="BH34" s="105">
        <f>IF($B34="","",IF($C34="Region",SUMIFS(Raw!$H:$H,Raw!$A:$A,$B$5,Raw!$G:$G,Month!BH$7,Raw!$I:$I,Month!$A34),IF($C34="Provider",SUMIFS(Raw!$H:$H,Raw!$A:$A,$B$5,Raw!$G:$G,Month!BH$7,Raw!$C:$C,Month!$A34),SUMIFS(Raw!$H:$H,Raw!$A:$A,$B$5,Raw!$G:$G,Month!BH$7,Raw!$E:$E,Month!$A34))))</f>
        <v>13887</v>
      </c>
      <c r="BI34" s="105">
        <f>IF($B34="","",IF($C34="Region",SUMIFS(Raw!$H:$H,Raw!$A:$A,$B$5,Raw!$G:$G,Month!BI$7,Raw!$I:$I,Month!$A34),IF($C34="Provider",SUMIFS(Raw!$H:$H,Raw!$A:$A,$B$5,Raw!$G:$G,Month!BI$7,Raw!$C:$C,Month!$A34),SUMIFS(Raw!$H:$H,Raw!$A:$A,$B$5,Raw!$G:$G,Month!BI$7,Raw!$E:$E,Month!$A34))))</f>
        <v>14171</v>
      </c>
      <c r="BJ34" s="105">
        <f>IF($B34="","",IF($C34="Region",SUMIFS(Raw!$H:$H,Raw!$A:$A,$B$5,Raw!$G:$G,Month!BJ$7,Raw!$I:$I,Month!$A34),IF($C34="Provider",SUMIFS(Raw!$H:$H,Raw!$A:$A,$B$5,Raw!$G:$G,Month!BJ$7,Raw!$C:$C,Month!$A34),SUMIFS(Raw!$H:$H,Raw!$A:$A,$B$5,Raw!$G:$G,Month!BJ$7,Raw!$E:$E,Month!$A34))))</f>
        <v>7337</v>
      </c>
      <c r="BK34" s="105">
        <f>IF($B34="","",IF($C34="Region",SUMIFS(Raw!$H:$H,Raw!$A:$A,$B$5,Raw!$G:$G,Month!BK$7,Raw!$I:$I,Month!$A34),IF($C34="Provider",SUMIFS(Raw!$H:$H,Raw!$A:$A,$B$5,Raw!$G:$G,Month!BK$7,Raw!$C:$C,Month!$A34),SUMIFS(Raw!$H:$H,Raw!$A:$A,$B$5,Raw!$G:$G,Month!BK$7,Raw!$E:$E,Month!$A34))))</f>
        <v>10458</v>
      </c>
      <c r="BL34" s="105">
        <f>IF($B34="","",IF($C34="Region",SUMIFS(Raw!$H:$H,Raw!$A:$A,$B$5,Raw!$G:$G,Month!BL$7,Raw!$I:$I,Month!$A34),IF($C34="Provider",SUMIFS(Raw!$H:$H,Raw!$A:$A,$B$5,Raw!$G:$G,Month!BL$7,Raw!$C:$C,Month!$A34),SUMIFS(Raw!$H:$H,Raw!$A:$A,$B$5,Raw!$G:$G,Month!BL$7,Raw!$E:$E,Month!$A34))))</f>
        <v>4935</v>
      </c>
      <c r="BM34" s="105">
        <f>IF($B34="","",IF($C34="Region",SUMIFS(Raw!$H:$H,Raw!$A:$A,$B$5,Raw!$G:$G,Month!BM$7,Raw!$I:$I,Month!$A34),IF($C34="Provider",SUMIFS(Raw!$H:$H,Raw!$A:$A,$B$5,Raw!$G:$G,Month!BM$7,Raw!$C:$C,Month!$A34),SUMIFS(Raw!$H:$H,Raw!$A:$A,$B$5,Raw!$G:$G,Month!BM$7,Raw!$E:$E,Month!$A34))))</f>
        <v>4309</v>
      </c>
      <c r="BN34" s="105">
        <f>IF($B34="","",IF($C34="Region",SUMIFS(Raw!$H:$H,Raw!$A:$A,$B$5,Raw!$G:$G,Month!BN$7,Raw!$I:$I,Month!$A34),IF($C34="Provider",SUMIFS(Raw!$H:$H,Raw!$A:$A,$B$5,Raw!$G:$G,Month!BN$7,Raw!$C:$C,Month!$A34),SUMIFS(Raw!$H:$H,Raw!$A:$A,$B$5,Raw!$G:$G,Month!BN$7,Raw!$E:$E,Month!$A34))))</f>
        <v>1634</v>
      </c>
      <c r="BO34" s="105">
        <f>IF($B34="","",IF($C34="Region",SUMIFS(Raw!$H:$H,Raw!$A:$A,$B$5,Raw!$G:$G,Month!BO$7,Raw!$I:$I,Month!$A34),IF($C34="Provider",SUMIFS(Raw!$H:$H,Raw!$A:$A,$B$5,Raw!$G:$G,Month!BO$7,Raw!$C:$C,Month!$A34),SUMIFS(Raw!$H:$H,Raw!$A:$A,$B$5,Raw!$G:$G,Month!BO$7,Raw!$E:$E,Month!$A34))))</f>
        <v>326</v>
      </c>
      <c r="BP34" s="105">
        <f>IF($B34="","",IF($C34="Region",SUMIFS(Raw!$H:$H,Raw!$A:$A,$B$5,Raw!$G:$G,Month!BP$7,Raw!$I:$I,Month!$A34),IF($C34="Provider",SUMIFS(Raw!$H:$H,Raw!$A:$A,$B$5,Raw!$G:$G,Month!BP$7,Raw!$C:$C,Month!$A34),SUMIFS(Raw!$H:$H,Raw!$A:$A,$B$5,Raw!$G:$G,Month!BP$7,Raw!$E:$E,Month!$A34))))</f>
        <v>5213</v>
      </c>
      <c r="BQ34" s="105">
        <f>IF($B34="","",IF($C34="Region",SUMIFS(Raw!$H:$H,Raw!$A:$A,$B$5,Raw!$G:$G,Month!BQ$7,Raw!$I:$I,Month!$A34),IF($C34="Provider",SUMIFS(Raw!$H:$H,Raw!$A:$A,$B$5,Raw!$G:$G,Month!BQ$7,Raw!$C:$C,Month!$A34),SUMIFS(Raw!$H:$H,Raw!$A:$A,$B$5,Raw!$G:$G,Month!BQ$7,Raw!$E:$E,Month!$A34))))</f>
        <v>1803</v>
      </c>
      <c r="BR34" s="105">
        <f>IF($B34="","",IF($C34="Region",SUMIFS(Raw!$H:$H,Raw!$A:$A,$B$5,Raw!$G:$G,Month!BR$7,Raw!$I:$I,Month!$A34),IF($C34="Provider",SUMIFS(Raw!$H:$H,Raw!$A:$A,$B$5,Raw!$G:$G,Month!BR$7,Raw!$C:$C,Month!$A34),SUMIFS(Raw!$H:$H,Raw!$A:$A,$B$5,Raw!$G:$G,Month!BR$7,Raw!$E:$E,Month!$A34))))</f>
        <v>21</v>
      </c>
      <c r="BS34" s="105">
        <f>IF($B34="","",IF($C34="Region",SUMIFS(Raw!$H:$H,Raw!$A:$A,$B$5,Raw!$G:$G,Month!BS$7,Raw!$I:$I,Month!$A34),IF($C34="Provider",SUMIFS(Raw!$H:$H,Raw!$A:$A,$B$5,Raw!$G:$G,Month!BS$7,Raw!$C:$C,Month!$A34),SUMIFS(Raw!$H:$H,Raw!$A:$A,$B$5,Raw!$G:$G,Month!BS$7,Raw!$E:$E,Month!$A34))))</f>
        <v>0</v>
      </c>
      <c r="BT34" s="105">
        <f>IF($B34="","",IF($C34="Region",SUMIFS(Raw!$H:$H,Raw!$A:$A,$B$5,Raw!$G:$G,Month!BT$7,Raw!$I:$I,Month!$A34),IF($C34="Provider",SUMIFS(Raw!$H:$H,Raw!$A:$A,$B$5,Raw!$G:$G,Month!BT$7,Raw!$C:$C,Month!$A34),SUMIFS(Raw!$H:$H,Raw!$A:$A,$B$5,Raw!$G:$G,Month!BT$7,Raw!$E:$E,Month!$A34))))</f>
        <v>3196</v>
      </c>
      <c r="BU34" s="105">
        <f>IF($B34="","",IF($C34="Region",SUMIFS(Raw!$H:$H,Raw!$A:$A,$B$5,Raw!$G:$G,Month!BU$7,Raw!$I:$I,Month!$A34),IF($C34="Provider",SUMIFS(Raw!$H:$H,Raw!$A:$A,$B$5,Raw!$G:$G,Month!BU$7,Raw!$C:$C,Month!$A34),SUMIFS(Raw!$H:$H,Raw!$A:$A,$B$5,Raw!$G:$G,Month!BU$7,Raw!$E:$E,Month!$A34))))</f>
        <v>2120</v>
      </c>
      <c r="BV34" s="105">
        <f>IF($B34="","",IF($C34="Region",SUMIFS(Raw!$H:$H,Raw!$A:$A,$B$5,Raw!$G:$G,Month!BV$7,Raw!$I:$I,Month!$A34),IF($C34="Provider",SUMIFS(Raw!$H:$H,Raw!$A:$A,$B$5,Raw!$G:$G,Month!BV$7,Raw!$C:$C,Month!$A34),SUMIFS(Raw!$H:$H,Raw!$A:$A,$B$5,Raw!$G:$G,Month!BV$7,Raw!$E:$E,Month!$A34))))</f>
        <v>661</v>
      </c>
      <c r="BW34" s="105">
        <f>IF($B34="","",IF($C34="Region",SUMIFS(Raw!$H:$H,Raw!$A:$A,$B$5,Raw!$G:$G,Month!BW$7,Raw!$I:$I,Month!$A34),IF($C34="Provider",SUMIFS(Raw!$H:$H,Raw!$A:$A,$B$5,Raw!$G:$G,Month!BW$7,Raw!$C:$C,Month!$A34),SUMIFS(Raw!$H:$H,Raw!$A:$A,$B$5,Raw!$G:$G,Month!BW$7,Raw!$E:$E,Month!$A34))))</f>
        <v>104</v>
      </c>
      <c r="BX34" s="105">
        <f>IF($B34="","",IF($C34="Region",SUMIFS(Raw!$H:$H,Raw!$A:$A,$B$5,Raw!$G:$G,Month!BX$7,Raw!$I:$I,Month!$A34),IF($C34="Provider",SUMIFS(Raw!$H:$H,Raw!$A:$A,$B$5,Raw!$G:$G,Month!BX$7,Raw!$C:$C,Month!$A34),SUMIFS(Raw!$H:$H,Raw!$A:$A,$B$5,Raw!$G:$G,Month!BX$7,Raw!$E:$E,Month!$A34))))</f>
        <v>379</v>
      </c>
      <c r="BY34" s="105">
        <f>IF($B34="","",IF($C34="Region",SUMIFS(Raw!$H:$H,Raw!$A:$A,$B$5,Raw!$G:$G,Month!BY$7,Raw!$I:$I,Month!$A34),IF($C34="Provider",SUMIFS(Raw!$H:$H,Raw!$A:$A,$B$5,Raw!$G:$G,Month!BY$7,Raw!$C:$C,Month!$A34),SUMIFS(Raw!$H:$H,Raw!$A:$A,$B$5,Raw!$G:$G,Month!BY$7,Raw!$E:$E,Month!$A34))))</f>
        <v>317</v>
      </c>
      <c r="BZ34" s="105">
        <f>IF($B34="","",IF($C34="Region",SUMIFS(Raw!$H:$H,Raw!$A:$A,$B$5,Raw!$G:$G,Month!BZ$7,Raw!$I:$I,Month!$A34),IF($C34="Provider",SUMIFS(Raw!$H:$H,Raw!$A:$A,$B$5,Raw!$G:$G,Month!BZ$7,Raw!$C:$C,Month!$A34),SUMIFS(Raw!$H:$H,Raw!$A:$A,$B$5,Raw!$G:$G,Month!BZ$7,Raw!$E:$E,Month!$A34))))</f>
        <v>2879</v>
      </c>
      <c r="CA34" s="105">
        <f>IF($B34="","",IF($C34="Region",SUMIFS(Raw!$H:$H,Raw!$A:$A,$B$5,Raw!$G:$G,Month!CA$7,Raw!$I:$I,Month!$A34),IF($C34="Provider",SUMIFS(Raw!$H:$H,Raw!$A:$A,$B$5,Raw!$G:$G,Month!CA$7,Raw!$C:$C,Month!$A34),SUMIFS(Raw!$H:$H,Raw!$A:$A,$B$5,Raw!$G:$G,Month!CA$7,Raw!$E:$E,Month!$A34))))</f>
        <v>2446</v>
      </c>
      <c r="CB34" s="105">
        <f>IF($B34="","",IF($C34="Region",SUMIFS(Raw!$H:$H,Raw!$A:$A,$B$5,Raw!$G:$G,Month!CB$7,Raw!$I:$I,Month!$A34),IF($C34="Provider",SUMIFS(Raw!$H:$H,Raw!$A:$A,$B$5,Raw!$G:$G,Month!CB$7,Raw!$C:$C,Month!$A34),SUMIFS(Raw!$H:$H,Raw!$A:$A,$B$5,Raw!$G:$G,Month!CB$7,Raw!$E:$E,Month!$A34))))</f>
        <v>1518</v>
      </c>
      <c r="CC34" s="105">
        <f>IF($B34="","",IF($C34="Region",SUMIFS(Raw!$H:$H,Raw!$A:$A,$B$5,Raw!$G:$G,Month!CC$7,Raw!$I:$I,Month!$A34),IF($C34="Provider",SUMIFS(Raw!$H:$H,Raw!$A:$A,$B$5,Raw!$G:$G,Month!CC$7,Raw!$C:$C,Month!$A34),SUMIFS(Raw!$H:$H,Raw!$A:$A,$B$5,Raw!$G:$G,Month!CC$7,Raw!$E:$E,Month!$A34))))</f>
        <v>1118</v>
      </c>
      <c r="CD34" s="105">
        <f>IF($B34="","",IF($C34="Region",SUMIFS(Raw!$H:$H,Raw!$A:$A,$B$5,Raw!$G:$G,Month!CD$7,Raw!$I:$I,Month!$A34),IF($C34="Provider",SUMIFS(Raw!$H:$H,Raw!$A:$A,$B$5,Raw!$G:$G,Month!CD$7,Raw!$C:$C,Month!$A34),SUMIFS(Raw!$H:$H,Raw!$A:$A,$B$5,Raw!$G:$G,Month!CD$7,Raw!$E:$E,Month!$A34))))</f>
        <v>178</v>
      </c>
      <c r="CE34" s="105">
        <f>IF($B34="","",IF($C34="Region",SUMIFS(Raw!$H:$H,Raw!$A:$A,$B$5,Raw!$G:$G,Month!CE$7,Raw!$I:$I,Month!$A34),IF($C34="Provider",SUMIFS(Raw!$H:$H,Raw!$A:$A,$B$5,Raw!$G:$G,Month!CE$7,Raw!$C:$C,Month!$A34),SUMIFS(Raw!$H:$H,Raw!$A:$A,$B$5,Raw!$G:$G,Month!CE$7,Raw!$E:$E,Month!$A34))))</f>
        <v>65</v>
      </c>
      <c r="CF34" s="105">
        <f>IF($B34="","",IF($C34="Region",SUMIFS(Raw!$H:$H,Raw!$A:$A,$B$5,Raw!$G:$G,Month!CF$7,Raw!$I:$I,Month!$A34),IF($C34="Provider",SUMIFS(Raw!$H:$H,Raw!$A:$A,$B$5,Raw!$G:$G,Month!CF$7,Raw!$C:$C,Month!$A34),SUMIFS(Raw!$H:$H,Raw!$A:$A,$B$5,Raw!$G:$G,Month!CF$7,Raw!$E:$E,Month!$A34))))</f>
        <v>11</v>
      </c>
      <c r="CG34" s="105">
        <f>IF($B34="","",IF($C34="Region",SUMIFS(Raw!$H:$H,Raw!$A:$A,$B$5,Raw!$G:$G,Month!CG$7,Raw!$I:$I,Month!$A34),IF($C34="Provider",SUMIFS(Raw!$H:$H,Raw!$A:$A,$B$5,Raw!$G:$G,Month!CG$7,Raw!$C:$C,Month!$A34),SUMIFS(Raw!$H:$H,Raw!$A:$A,$B$5,Raw!$G:$G,Month!CG$7,Raw!$E:$E,Month!$A34))))</f>
        <v>8</v>
      </c>
      <c r="CH34" s="105">
        <f>IF($B34="","",IF($C34="Region",SUMIFS(Raw!$H:$H,Raw!$A:$A,$B$5,Raw!$G:$G,Month!CH$7,Raw!$I:$I,Month!$A34),IF($C34="Provider",SUMIFS(Raw!$H:$H,Raw!$A:$A,$B$5,Raw!$G:$G,Month!CH$7,Raw!$C:$C,Month!$A34),SUMIFS(Raw!$H:$H,Raw!$A:$A,$B$5,Raw!$G:$G,Month!CH$7,Raw!$E:$E,Month!$A34))))</f>
        <v>72</v>
      </c>
      <c r="CI34" s="105">
        <f>IF($B34="","",IF($C34="Region",SUMIFS(Raw!$H:$H,Raw!$A:$A,$B$5,Raw!$G:$G,Month!CI$7,Raw!$I:$I,Month!$A34),IF($C34="Provider",SUMIFS(Raw!$H:$H,Raw!$A:$A,$B$5,Raw!$G:$G,Month!CI$7,Raw!$C:$C,Month!$A34),SUMIFS(Raw!$H:$H,Raw!$A:$A,$B$5,Raw!$G:$G,Month!CI$7,Raw!$E:$E,Month!$A34))))</f>
        <v>58</v>
      </c>
      <c r="CJ34" s="105">
        <f>IF($B34="","",IF($C34="Region",SUMIFS(Raw!$H:$H,Raw!$A:$A,$B$5,Raw!$G:$G,Month!CJ$7,Raw!$I:$I,Month!$A34),IF($C34="Provider",SUMIFS(Raw!$H:$H,Raw!$A:$A,$B$5,Raw!$G:$G,Month!CJ$7,Raw!$C:$C,Month!$A34),SUMIFS(Raw!$H:$H,Raw!$A:$A,$B$5,Raw!$G:$G,Month!CJ$7,Raw!$E:$E,Month!$A34))))</f>
        <v>79</v>
      </c>
      <c r="CK34" s="105">
        <f>IF($B34="","",IF($C34="Region",SUMIFS(Raw!$H:$H,Raw!$A:$A,$B$5,Raw!$G:$G,Month!CK$7,Raw!$I:$I,Month!$A34),IF($C34="Provider",SUMIFS(Raw!$H:$H,Raw!$A:$A,$B$5,Raw!$G:$G,Month!CK$7,Raw!$C:$C,Month!$A34),SUMIFS(Raw!$H:$H,Raw!$A:$A,$B$5,Raw!$G:$G,Month!CK$7,Raw!$E:$E,Month!$A34))))</f>
        <v>1</v>
      </c>
      <c r="CL34" s="105">
        <f>IF($B34="","",IF($C34="Region",SUMIFS(Raw!$H:$H,Raw!$A:$A,$B$5,Raw!$G:$G,Month!CL$7,Raw!$I:$I,Month!$A34),IF($C34="Provider",SUMIFS(Raw!$H:$H,Raw!$A:$A,$B$5,Raw!$G:$G,Month!CL$7,Raw!$C:$C,Month!$A34),SUMIFS(Raw!$H:$H,Raw!$A:$A,$B$5,Raw!$G:$G,Month!CL$7,Raw!$E:$E,Month!$A34))))</f>
        <v>61</v>
      </c>
      <c r="CM34" s="105">
        <f>IF($B34="","",IF($C34="Region",SUMIFS(Raw!$H:$H,Raw!$A:$A,$B$5,Raw!$G:$G,Month!CM$7,Raw!$I:$I,Month!$A34),IF($C34="Provider",SUMIFS(Raw!$H:$H,Raw!$A:$A,$B$5,Raw!$G:$G,Month!CM$7,Raw!$C:$C,Month!$A34),SUMIFS(Raw!$H:$H,Raw!$A:$A,$B$5,Raw!$G:$G,Month!CM$7,Raw!$E:$E,Month!$A34))))</f>
        <v>12</v>
      </c>
    </row>
    <row r="35" spans="1:91" x14ac:dyDescent="0.25">
      <c r="A35" s="18" t="str">
        <f>IF(Refs!A28="","",Refs!A28)</f>
        <v>111AK9</v>
      </c>
      <c r="B35" s="3" t="str">
        <f>IF(Refs!B28="","",Refs!B28)</f>
        <v>South West London (PPG)</v>
      </c>
      <c r="C35" s="9" t="str">
        <f>IF(Refs!D28="","",Refs!D28)</f>
        <v>Area</v>
      </c>
      <c r="D35" s="105">
        <f>IF($B35="","",IF($C35="Region",SUMIFS(Raw!$H:$H,Raw!$A:$A,$B$5,Raw!$G:$G,Month!D$7,Raw!$I:$I,Month!$A35),IF($C35="Provider",SUMIFS(Raw!$H:$H,Raw!$A:$A,$B$5,Raw!$G:$G,Month!D$7,Raw!$C:$C,Month!$A35),SUMIFS(Raw!$H:$H,Raw!$A:$A,$B$5,Raw!$G:$G,Month!D$7,Raw!$E:$E,Month!$A35))))</f>
        <v>37883</v>
      </c>
      <c r="E35" s="105">
        <f>IF($B35="","",IF($C35="Region",SUMIFS(Raw!$H:$H,Raw!$A:$A,$B$5,Raw!$G:$G,Month!E$7,Raw!$I:$I,Month!$A35),IF($C35="Provider",SUMIFS(Raw!$H:$H,Raw!$A:$A,$B$5,Raw!$G:$G,Month!E$7,Raw!$C:$C,Month!$A35),SUMIFS(Raw!$H:$H,Raw!$A:$A,$B$5,Raw!$G:$G,Month!E$7,Raw!$E:$E,Month!$A35))))</f>
        <v>30724</v>
      </c>
      <c r="F35" s="105">
        <f>IF($B35="","",IF($C35="Region",SUMIFS(Raw!$H:$H,Raw!$A:$A,$B$5,Raw!$G:$G,Month!F$7,Raw!$I:$I,Month!$A35),IF($C35="Provider",SUMIFS(Raw!$H:$H,Raw!$A:$A,$B$5,Raw!$G:$G,Month!F$7,Raw!$C:$C,Month!$A35),SUMIFS(Raw!$H:$H,Raw!$A:$A,$B$5,Raw!$G:$G,Month!F$7,Raw!$E:$E,Month!$A35))))</f>
        <v>36718</v>
      </c>
      <c r="G35" s="105">
        <f>IF($B35="","",IF($C35="Region",SUMIFS(Raw!$H:$H,Raw!$A:$A,$B$5,Raw!$G:$G,Month!G$7,Raw!$I:$I,Month!$A35),IF($C35="Provider",SUMIFS(Raw!$H:$H,Raw!$A:$A,$B$5,Raw!$G:$G,Month!G$7,Raw!$C:$C,Month!$A35),SUMIFS(Raw!$H:$H,Raw!$A:$A,$B$5,Raw!$G:$G,Month!G$7,Raw!$E:$E,Month!$A35))))</f>
        <v>32957</v>
      </c>
      <c r="H35" s="105">
        <f>IF($B35="","",IF($C35="Region",SUMIFS(Raw!$H:$H,Raw!$A:$A,$B$5,Raw!$G:$G,Month!H$7,Raw!$I:$I,Month!$A35),IF($C35="Provider",SUMIFS(Raw!$H:$H,Raw!$A:$A,$B$5,Raw!$G:$G,Month!H$7,Raw!$C:$C,Month!$A35),SUMIFS(Raw!$H:$H,Raw!$A:$A,$B$5,Raw!$G:$G,Month!H$7,Raw!$E:$E,Month!$A35))))</f>
        <v>453</v>
      </c>
      <c r="I35" s="105">
        <f>IF($B35="","",IF($C35="Region",SUMIFS(Raw!$H:$H,Raw!$A:$A,$B$5,Raw!$G:$G,Month!I$7,Raw!$I:$I,Month!$A35),IF($C35="Provider",SUMIFS(Raw!$H:$H,Raw!$A:$A,$B$5,Raw!$G:$G,Month!I$7,Raw!$C:$C,Month!$A35),SUMIFS(Raw!$H:$H,Raw!$A:$A,$B$5,Raw!$G:$G,Month!I$7,Raw!$E:$E,Month!$A35))))</f>
        <v>4980956</v>
      </c>
      <c r="J35" s="105">
        <f>IF($B35="","",IF($C35="Region",SUMIFS(Raw!$H:$H,Raw!$A:$A,$B$5,Raw!$G:$G,Month!J$7,Raw!$I:$I,Month!$A35),IF($C35="Provider",SUMIFS(Raw!$H:$H,Raw!$A:$A,$B$5,Raw!$G:$G,Month!J$7,Raw!$C:$C,Month!$A35),SUMIFS(Raw!$H:$H,Raw!$A:$A,$B$5,Raw!$G:$G,Month!J$7,Raw!$E:$E,Month!$A35))))</f>
        <v>114</v>
      </c>
      <c r="K35" s="105">
        <f>IF($B35="","",IF($C35="Region",SUMIFS(Raw!$H:$H,Raw!$A:$A,$B$5,Raw!$G:$G,Month!K$7,Raw!$I:$I,Month!$A35),IF($C35="Provider",SUMIFS(Raw!$H:$H,Raw!$A:$A,$B$5,Raw!$G:$G,Month!K$7,Raw!$C:$C,Month!$A35),SUMIFS(Raw!$H:$H,Raw!$A:$A,$B$5,Raw!$G:$G,Month!K$7,Raw!$E:$E,Month!$A35))))</f>
        <v>366</v>
      </c>
      <c r="L35" s="105">
        <f>IF($B35="","",IF($C35="Region",SUMIFS(Raw!$H:$H,Raw!$A:$A,$B$5,Raw!$G:$G,Month!L$7,Raw!$I:$I,Month!$A35),IF($C35="Provider",SUMIFS(Raw!$H:$H,Raw!$A:$A,$B$5,Raw!$G:$G,Month!L$7,Raw!$C:$C,Month!$A35),SUMIFS(Raw!$H:$H,Raw!$A:$A,$B$5,Raw!$G:$G,Month!L$7,Raw!$E:$E,Month!$A35))))</f>
        <v>63022</v>
      </c>
      <c r="M35" s="105">
        <f>IF($B35="","",IF($C35="Region",SUMIFS(Raw!$H:$H,Raw!$A:$A,$B$5,Raw!$G:$G,Month!M$7,Raw!$I:$I,Month!$A35),IF($C35="Provider",SUMIFS(Raw!$H:$H,Raw!$A:$A,$B$5,Raw!$G:$G,Month!M$7,Raw!$C:$C,Month!$A35),SUMIFS(Raw!$H:$H,Raw!$A:$A,$B$5,Raw!$G:$G,Month!M$7,Raw!$E:$E,Month!$A35))))</f>
        <v>5768</v>
      </c>
      <c r="N35" s="105">
        <f>IF($B35="","",IF($C35="Region",SUMIFS(Raw!$H:$H,Raw!$A:$A,$B$5,Raw!$G:$G,Month!N$7,Raw!$I:$I,Month!$A35),IF($C35="Provider",SUMIFS(Raw!$H:$H,Raw!$A:$A,$B$5,Raw!$G:$G,Month!N$7,Raw!$C:$C,Month!$A35),SUMIFS(Raw!$H:$H,Raw!$A:$A,$B$5,Raw!$G:$G,Month!N$7,Raw!$E:$E,Month!$A35))))</f>
        <v>24295706</v>
      </c>
      <c r="O35" s="105">
        <f>IF($B35="","",IF($C35="Region",SUMIFS(Raw!$H:$H,Raw!$A:$A,$B$5,Raw!$G:$G,Month!O$7,Raw!$I:$I,Month!$A35),IF($C35="Provider",SUMIFS(Raw!$H:$H,Raw!$A:$A,$B$5,Raw!$G:$G,Month!O$7,Raw!$C:$C,Month!$A35),SUMIFS(Raw!$H:$H,Raw!$A:$A,$B$5,Raw!$G:$G,Month!O$7,Raw!$E:$E,Month!$A35))))</f>
        <v>37179</v>
      </c>
      <c r="P35" s="105">
        <f>IF($B35="","",IF($C35="Region",SUMIFS(Raw!$H:$H,Raw!$A:$A,$B$5,Raw!$G:$G,Month!P$7,Raw!$I:$I,Month!$A35),IF($C35="Provider",SUMIFS(Raw!$H:$H,Raw!$A:$A,$B$5,Raw!$G:$G,Month!P$7,Raw!$C:$C,Month!$A35),SUMIFS(Raw!$H:$H,Raw!$A:$A,$B$5,Raw!$G:$G,Month!P$7,Raw!$E:$E,Month!$A35))))</f>
        <v>72</v>
      </c>
      <c r="Q35" s="105">
        <f>IF($B35="","",IF($C35="Region",SUMIFS(Raw!$H:$H,Raw!$A:$A,$B$5,Raw!$G:$G,Month!Q$7,Raw!$I:$I,Month!$A35),IF($C35="Provider",SUMIFS(Raw!$H:$H,Raw!$A:$A,$B$5,Raw!$G:$G,Month!Q$7,Raw!$C:$C,Month!$A35),SUMIFS(Raw!$H:$H,Raw!$A:$A,$B$5,Raw!$G:$G,Month!Q$7,Raw!$E:$E,Month!$A35))))</f>
        <v>18567</v>
      </c>
      <c r="R35" s="105">
        <f>IF($B35="","",IF($C35="Region",SUMIFS(Raw!$H:$H,Raw!$A:$A,$B$5,Raw!$G:$G,Month!R$7,Raw!$I:$I,Month!$A35),IF($C35="Provider",SUMIFS(Raw!$H:$H,Raw!$A:$A,$B$5,Raw!$G:$G,Month!R$7,Raw!$C:$C,Month!$A35),SUMIFS(Raw!$H:$H,Raw!$A:$A,$B$5,Raw!$G:$G,Month!R$7,Raw!$E:$E,Month!$A35))))</f>
        <v>10213</v>
      </c>
      <c r="S35" s="105">
        <f>IF($B35="","",IF($C35="Region",SUMIFS(Raw!$H:$H,Raw!$A:$A,$B$5,Raw!$G:$G,Month!S$7,Raw!$I:$I,Month!$A35),IF($C35="Provider",SUMIFS(Raw!$H:$H,Raw!$A:$A,$B$5,Raw!$G:$G,Month!S$7,Raw!$C:$C,Month!$A35),SUMIFS(Raw!$H:$H,Raw!$A:$A,$B$5,Raw!$G:$G,Month!S$7,Raw!$E:$E,Month!$A35))))</f>
        <v>8327</v>
      </c>
      <c r="T35" s="105">
        <f>IF($B35="","",IF($C35="Region",SUMIFS(Raw!$H:$H,Raw!$A:$A,$B$5,Raw!$G:$G,Month!T$7,Raw!$I:$I,Month!$A35),IF($C35="Provider",SUMIFS(Raw!$H:$H,Raw!$A:$A,$B$5,Raw!$G:$G,Month!T$7,Raw!$C:$C,Month!$A35),SUMIFS(Raw!$H:$H,Raw!$A:$A,$B$5,Raw!$G:$G,Month!T$7,Raw!$E:$E,Month!$A35))))</f>
        <v>0</v>
      </c>
      <c r="U35" s="105">
        <f>IF($B35="","",IF($C35="Region",SUMIFS(Raw!$H:$H,Raw!$A:$A,$B$5,Raw!$G:$G,Month!U$7,Raw!$I:$I,Month!$A35),IF($C35="Provider",SUMIFS(Raw!$H:$H,Raw!$A:$A,$B$5,Raw!$G:$G,Month!U$7,Raw!$C:$C,Month!$A35),SUMIFS(Raw!$H:$H,Raw!$A:$A,$B$5,Raw!$G:$G,Month!U$7,Raw!$E:$E,Month!$A35))))</f>
        <v>18540</v>
      </c>
      <c r="V35" s="105">
        <f>IF($B35="","",IF($C35="Region",SUMIFS(Raw!$H:$H,Raw!$A:$A,$B$5,Raw!$G:$G,Month!V$7,Raw!$I:$I,Month!$A35),IF($C35="Provider",SUMIFS(Raw!$H:$H,Raw!$A:$A,$B$5,Raw!$G:$G,Month!V$7,Raw!$C:$C,Month!$A35),SUMIFS(Raw!$H:$H,Raw!$A:$A,$B$5,Raw!$G:$G,Month!V$7,Raw!$E:$E,Month!$A35))))</f>
        <v>120</v>
      </c>
      <c r="W35" s="105">
        <f>IF($B35="","",IF($C35="Region",SUMIFS(Raw!$H:$H,Raw!$A:$A,$B$5,Raw!$G:$G,Month!W$7,Raw!$I:$I,Month!$A35),IF($C35="Provider",SUMIFS(Raw!$H:$H,Raw!$A:$A,$B$5,Raw!$G:$G,Month!W$7,Raw!$C:$C,Month!$A35),SUMIFS(Raw!$H:$H,Raw!$A:$A,$B$5,Raw!$G:$G,Month!W$7,Raw!$E:$E,Month!$A35))))</f>
        <v>11073</v>
      </c>
      <c r="X35" s="105">
        <f>IF($B35="","",IF($C35="Region",SUMIFS(Raw!$H:$H,Raw!$A:$A,$B$5,Raw!$G:$G,Month!X$7,Raw!$I:$I,Month!$A35),IF($C35="Provider",SUMIFS(Raw!$H:$H,Raw!$A:$A,$B$5,Raw!$G:$G,Month!X$7,Raw!$C:$C,Month!$A35),SUMIFS(Raw!$H:$H,Raw!$A:$A,$B$5,Raw!$G:$G,Month!X$7,Raw!$E:$E,Month!$A35))))</f>
        <v>4300</v>
      </c>
      <c r="Y35" s="105">
        <f>IF($B35="","",IF($C35="Region",SUMIFS(Raw!$H:$H,Raw!$A:$A,$B$5,Raw!$G:$G,Month!Y$7,Raw!$I:$I,Month!$A35),IF($C35="Provider",SUMIFS(Raw!$H:$H,Raw!$A:$A,$B$5,Raw!$G:$G,Month!Y$7,Raw!$C:$C,Month!$A35),SUMIFS(Raw!$H:$H,Raw!$A:$A,$B$5,Raw!$G:$G,Month!Y$7,Raw!$E:$E,Month!$A35))))</f>
        <v>2907</v>
      </c>
      <c r="Z35" s="105">
        <f>IF($B35="","",IF($C35="Region",SUMIFS(Raw!$H:$H,Raw!$A:$A,$B$5,Raw!$G:$G,Month!Z$7,Raw!$I:$I,Month!$A35),IF($C35="Provider",SUMIFS(Raw!$H:$H,Raw!$A:$A,$B$5,Raw!$G:$G,Month!Z$7,Raw!$C:$C,Month!$A35),SUMIFS(Raw!$H:$H,Raw!$A:$A,$B$5,Raw!$G:$G,Month!Z$7,Raw!$E:$E,Month!$A35))))</f>
        <v>13397</v>
      </c>
      <c r="AA35" s="105">
        <f>IF($B35="","",IF($C35="Region",SUMIFS(Raw!$H:$H,Raw!$A:$A,$B$5,Raw!$G:$G,Month!AA$7,Raw!$I:$I,Month!$A35),IF($C35="Provider",SUMIFS(Raw!$H:$H,Raw!$A:$A,$B$5,Raw!$G:$G,Month!AA$7,Raw!$C:$C,Month!$A35),SUMIFS(Raw!$H:$H,Raw!$A:$A,$B$5,Raw!$G:$G,Month!AA$7,Raw!$E:$E,Month!$A35))))</f>
        <v>1634</v>
      </c>
      <c r="AB35" s="105">
        <f>IF($B35="","",IF($C35="Region",SUMIFS(Raw!$H:$H,Raw!$A:$A,$B$5,Raw!$G:$G,Month!AB$7,Raw!$I:$I,Month!$A35),IF($C35="Provider",SUMIFS(Raw!$H:$H,Raw!$A:$A,$B$5,Raw!$G:$G,Month!AB$7,Raw!$C:$C,Month!$A35),SUMIFS(Raw!$H:$H,Raw!$A:$A,$B$5,Raw!$G:$G,Month!AB$7,Raw!$E:$E,Month!$A35))))</f>
        <v>883</v>
      </c>
      <c r="AC35" s="105">
        <f>IF($B35="","",IF($C35="Region",SUMIFS(Raw!$H:$H,Raw!$A:$A,$B$5,Raw!$G:$G,Month!AC$7,Raw!$I:$I,Month!$A35),IF($C35="Provider",SUMIFS(Raw!$H:$H,Raw!$A:$A,$B$5,Raw!$G:$G,Month!AC$7,Raw!$C:$C,Month!$A35),SUMIFS(Raw!$H:$H,Raw!$A:$A,$B$5,Raw!$G:$G,Month!AC$7,Raw!$E:$E,Month!$A35))))</f>
        <v>7032</v>
      </c>
      <c r="AD35" s="105">
        <f>IF($B35="","",IF($C35="Region",SUMIFS(Raw!$H:$H,Raw!$A:$A,$B$5,Raw!$G:$G,Month!AD$7,Raw!$I:$I,Month!$A35),IF($C35="Provider",SUMIFS(Raw!$H:$H,Raw!$A:$A,$B$5,Raw!$G:$G,Month!AD$7,Raw!$C:$C,Month!$A35),SUMIFS(Raw!$H:$H,Raw!$A:$A,$B$5,Raw!$G:$G,Month!AD$7,Raw!$E:$E,Month!$A35))))</f>
        <v>29127</v>
      </c>
      <c r="AE35" s="105">
        <f>IF($B35="","",IF($C35="Region",SUMIFS(Raw!$H:$H,Raw!$A:$A,$B$5,Raw!$G:$G,Month!AE$7,Raw!$I:$I,Month!$A35),IF($C35="Provider",SUMIFS(Raw!$H:$H,Raw!$A:$A,$B$5,Raw!$G:$G,Month!AE$7,Raw!$C:$C,Month!$A35),SUMIFS(Raw!$H:$H,Raw!$A:$A,$B$5,Raw!$G:$G,Month!AE$7,Raw!$E:$E,Month!$A35))))</f>
        <v>37120</v>
      </c>
      <c r="AF35" s="105">
        <f>IF($B35="","",IF($C35="Region",SUMIFS(Raw!$H:$H,Raw!$A:$A,$B$5,Raw!$G:$G,Month!AF$7,Raw!$I:$I,Month!$A35),IF($C35="Provider",SUMIFS(Raw!$H:$H,Raw!$A:$A,$B$5,Raw!$G:$G,Month!AF$7,Raw!$C:$C,Month!$A35),SUMIFS(Raw!$H:$H,Raw!$A:$A,$B$5,Raw!$G:$G,Month!AF$7,Raw!$E:$E,Month!$A35))))</f>
        <v>3590</v>
      </c>
      <c r="AG35" s="105">
        <f>IF($B35="","",IF($C35="Region",SUMIFS(Raw!$H:$H,Raw!$A:$A,$B$5,Raw!$G:$G,Month!AG$7,Raw!$I:$I,Month!$A35),IF($C35="Provider",SUMIFS(Raw!$H:$H,Raw!$A:$A,$B$5,Raw!$G:$G,Month!AG$7,Raw!$C:$C,Month!$A35),SUMIFS(Raw!$H:$H,Raw!$A:$A,$B$5,Raw!$G:$G,Month!AG$7,Raw!$E:$E,Month!$A35))))</f>
        <v>5011</v>
      </c>
      <c r="AH35" s="105">
        <f>IF($B35="","",IF($C35="Region",SUMIFS(Raw!$H:$H,Raw!$A:$A,$B$5,Raw!$G:$G,Month!AH$7,Raw!$I:$I,Month!$A35),IF($C35="Provider",SUMIFS(Raw!$H:$H,Raw!$A:$A,$B$5,Raw!$G:$G,Month!AH$7,Raw!$C:$C,Month!$A35),SUMIFS(Raw!$H:$H,Raw!$A:$A,$B$5,Raw!$G:$G,Month!AH$7,Raw!$E:$E,Month!$A35))))</f>
        <v>1707</v>
      </c>
      <c r="AI35" s="105">
        <f>IF($B35="","",IF($C35="Region",SUMIFS(Raw!$H:$H,Raw!$A:$A,$B$5,Raw!$G:$G,Month!AI$7,Raw!$I:$I,Month!$A35),IF($C35="Provider",SUMIFS(Raw!$H:$H,Raw!$A:$A,$B$5,Raw!$G:$G,Month!AI$7,Raw!$C:$C,Month!$A35),SUMIFS(Raw!$H:$H,Raw!$A:$A,$B$5,Raw!$G:$G,Month!AI$7,Raw!$E:$E,Month!$A35))))</f>
        <v>46</v>
      </c>
      <c r="AJ35" s="105">
        <f>IF($B35="","",IF($C35="Region",SUMIFS(Raw!$H:$H,Raw!$A:$A,$B$5,Raw!$G:$G,Month!AJ$7,Raw!$I:$I,Month!$A35),IF($C35="Provider",SUMIFS(Raw!$H:$H,Raw!$A:$A,$B$5,Raw!$G:$G,Month!AJ$7,Raw!$C:$C,Month!$A35),SUMIFS(Raw!$H:$H,Raw!$A:$A,$B$5,Raw!$G:$G,Month!AJ$7,Raw!$E:$E,Month!$A35))))</f>
        <v>1560</v>
      </c>
      <c r="AK35" s="105">
        <f>IF($B35="","",IF($C35="Region",SUMIFS(Raw!$H:$H,Raw!$A:$A,$B$5,Raw!$G:$G,Month!AK$7,Raw!$I:$I,Month!$A35),IF($C35="Provider",SUMIFS(Raw!$H:$H,Raw!$A:$A,$B$5,Raw!$G:$G,Month!AK$7,Raw!$C:$C,Month!$A35),SUMIFS(Raw!$H:$H,Raw!$A:$A,$B$5,Raw!$G:$G,Month!AK$7,Raw!$E:$E,Month!$A35))))</f>
        <v>195</v>
      </c>
      <c r="AL35" s="105">
        <f>IF($B35="","",IF($C35="Region",SUMIFS(Raw!$H:$H,Raw!$A:$A,$B$5,Raw!$G:$G,Month!AL$7,Raw!$I:$I,Month!$A35),IF($C35="Provider",SUMIFS(Raw!$H:$H,Raw!$A:$A,$B$5,Raw!$G:$G,Month!AL$7,Raw!$C:$C,Month!$A35),SUMIFS(Raw!$H:$H,Raw!$A:$A,$B$5,Raw!$G:$G,Month!AL$7,Raw!$E:$E,Month!$A35))))</f>
        <v>1006</v>
      </c>
      <c r="AM35" s="105">
        <f>IF($B35="","",IF($C35="Region",SUMIFS(Raw!$H:$H,Raw!$A:$A,$B$5,Raw!$G:$G,Month!AM$7,Raw!$I:$I,Month!$A35),IF($C35="Provider",SUMIFS(Raw!$H:$H,Raw!$A:$A,$B$5,Raw!$G:$G,Month!AM$7,Raw!$C:$C,Month!$A35),SUMIFS(Raw!$H:$H,Raw!$A:$A,$B$5,Raw!$G:$G,Month!AM$7,Raw!$E:$E,Month!$A35))))</f>
        <v>59</v>
      </c>
      <c r="AN35" s="105">
        <f>IF($B35="","",IF($C35="Region",SUMIFS(Raw!$H:$H,Raw!$A:$A,$B$5,Raw!$G:$G,Month!AN$7,Raw!$I:$I,Month!$A35),IF($C35="Provider",SUMIFS(Raw!$H:$H,Raw!$A:$A,$B$5,Raw!$G:$G,Month!AN$7,Raw!$C:$C,Month!$A35),SUMIFS(Raw!$H:$H,Raw!$A:$A,$B$5,Raw!$G:$G,Month!AN$7,Raw!$E:$E,Month!$A35))))</f>
        <v>2721</v>
      </c>
      <c r="AO35" s="105">
        <f>IF($B35="","",IF($C35="Region",SUMIFS(Raw!$H:$H,Raw!$A:$A,$B$5,Raw!$G:$G,Month!AO$7,Raw!$I:$I,Month!$A35),IF($C35="Provider",SUMIFS(Raw!$H:$H,Raw!$A:$A,$B$5,Raw!$G:$G,Month!AO$7,Raw!$C:$C,Month!$A35),SUMIFS(Raw!$H:$H,Raw!$A:$A,$B$5,Raw!$G:$G,Month!AO$7,Raw!$E:$E,Month!$A35))))</f>
        <v>1964</v>
      </c>
      <c r="AP35" s="105">
        <f>IF($B35="","",IF($C35="Region",SUMIFS(Raw!$H:$H,Raw!$A:$A,$B$5,Raw!$G:$G,Month!AP$7,Raw!$I:$I,Month!$A35),IF($C35="Provider",SUMIFS(Raw!$H:$H,Raw!$A:$A,$B$5,Raw!$G:$G,Month!AP$7,Raw!$C:$C,Month!$A35),SUMIFS(Raw!$H:$H,Raw!$A:$A,$B$5,Raw!$G:$G,Month!AP$7,Raw!$E:$E,Month!$A35))))</f>
        <v>7933</v>
      </c>
      <c r="AQ35" s="105">
        <f>IF($B35="","",IF($C35="Region",SUMIFS(Raw!$H:$H,Raw!$A:$A,$B$5,Raw!$G:$G,Month!AQ$7,Raw!$I:$I,Month!$A35),IF($C35="Provider",SUMIFS(Raw!$H:$H,Raw!$A:$A,$B$5,Raw!$G:$G,Month!AQ$7,Raw!$C:$C,Month!$A35),SUMIFS(Raw!$H:$H,Raw!$A:$A,$B$5,Raw!$G:$G,Month!AQ$7,Raw!$E:$E,Month!$A35))))</f>
        <v>3755</v>
      </c>
      <c r="AR35" s="105">
        <f>IF($B35="","",IF($C35="Region",SUMIFS(Raw!$H:$H,Raw!$A:$A,$B$5,Raw!$G:$G,Month!AR$7,Raw!$I:$I,Month!$A35),IF($C35="Provider",SUMIFS(Raw!$H:$H,Raw!$A:$A,$B$5,Raw!$G:$G,Month!AR$7,Raw!$C:$C,Month!$A35),SUMIFS(Raw!$H:$H,Raw!$A:$A,$B$5,Raw!$G:$G,Month!AR$7,Raw!$E:$E,Month!$A35))))</f>
        <v>276</v>
      </c>
      <c r="AS35" s="105">
        <f>IF($B35="","",IF($C35="Region",SUMIFS(Raw!$H:$H,Raw!$A:$A,$B$5,Raw!$G:$G,Month!AS$7,Raw!$I:$I,Month!$A35),IF($C35="Provider",SUMIFS(Raw!$H:$H,Raw!$A:$A,$B$5,Raw!$G:$G,Month!AS$7,Raw!$C:$C,Month!$A35),SUMIFS(Raw!$H:$H,Raw!$A:$A,$B$5,Raw!$G:$G,Month!AS$7,Raw!$E:$E,Month!$A35))))</f>
        <v>218</v>
      </c>
      <c r="AT35" s="105">
        <f>IF($B35="","",IF($C35="Region",SUMIFS(Raw!$H:$H,Raw!$A:$A,$B$5,Raw!$G:$G,Month!AT$7,Raw!$I:$I,Month!$A35),IF($C35="Provider",SUMIFS(Raw!$H:$H,Raw!$A:$A,$B$5,Raw!$G:$G,Month!AT$7,Raw!$C:$C,Month!$A35),SUMIFS(Raw!$H:$H,Raw!$A:$A,$B$5,Raw!$G:$G,Month!AT$7,Raw!$E:$E,Month!$A35))))</f>
        <v>27</v>
      </c>
      <c r="AU35" s="105">
        <f>IF($B35="","",IF($C35="Region",SUMIFS(Raw!$H:$H,Raw!$A:$A,$B$5,Raw!$G:$G,Month!AU$7,Raw!$I:$I,Month!$A35),IF($C35="Provider",SUMIFS(Raw!$H:$H,Raw!$A:$A,$B$5,Raw!$G:$G,Month!AU$7,Raw!$C:$C,Month!$A35),SUMIFS(Raw!$H:$H,Raw!$A:$A,$B$5,Raw!$G:$G,Month!AU$7,Raw!$E:$E,Month!$A35))))</f>
        <v>18</v>
      </c>
      <c r="AV35" s="105">
        <f>IF($B35="","",IF($C35="Region",SUMIFS(Raw!$H:$H,Raw!$A:$A,$B$5,Raw!$G:$G,Month!AV$7,Raw!$I:$I,Month!$A35),IF($C35="Provider",SUMIFS(Raw!$H:$H,Raw!$A:$A,$B$5,Raw!$G:$G,Month!AV$7,Raw!$C:$C,Month!$A35),SUMIFS(Raw!$H:$H,Raw!$A:$A,$B$5,Raw!$G:$G,Month!AV$7,Raw!$E:$E,Month!$A35))))</f>
        <v>231</v>
      </c>
      <c r="AW35" s="105">
        <f>IF($B35="","",IF($C35="Region",SUMIFS(Raw!$H:$H,Raw!$A:$A,$B$5,Raw!$G:$G,Month!AW$7,Raw!$I:$I,Month!$A35),IF($C35="Provider",SUMIFS(Raw!$H:$H,Raw!$A:$A,$B$5,Raw!$G:$G,Month!AW$7,Raw!$C:$C,Month!$A35),SUMIFS(Raw!$H:$H,Raw!$A:$A,$B$5,Raw!$G:$G,Month!AW$7,Raw!$E:$E,Month!$A35))))</f>
        <v>394195</v>
      </c>
      <c r="AX35" s="105">
        <f>IF($B35="","",IF($C35="Region",SUMIFS(Raw!$H:$H,Raw!$A:$A,$B$5,Raw!$G:$G,Month!AX$7,Raw!$I:$I,Month!$A35),IF($C35="Provider",SUMIFS(Raw!$H:$H,Raw!$A:$A,$B$5,Raw!$G:$G,Month!AX$7,Raw!$C:$C,Month!$A35),SUMIFS(Raw!$H:$H,Raw!$A:$A,$B$5,Raw!$G:$G,Month!AX$7,Raw!$E:$E,Month!$A35))))</f>
        <v>3613</v>
      </c>
      <c r="AY35" s="105">
        <f>IF($B35="","",IF($C35="Region",SUMIFS(Raw!$H:$H,Raw!$A:$A,$B$5,Raw!$G:$G,Month!AY$7,Raw!$I:$I,Month!$A35),IF($C35="Provider",SUMIFS(Raw!$H:$H,Raw!$A:$A,$B$5,Raw!$G:$G,Month!AY$7,Raw!$C:$C,Month!$A35),SUMIFS(Raw!$H:$H,Raw!$A:$A,$B$5,Raw!$G:$G,Month!AY$7,Raw!$E:$E,Month!$A35))))</f>
        <v>2172</v>
      </c>
      <c r="AZ35" s="105">
        <f>IF($B35="","",IF($C35="Region",SUMIFS(Raw!$H:$H,Raw!$A:$A,$B$5,Raw!$G:$G,Month!AZ$7,Raw!$I:$I,Month!$A35),IF($C35="Provider",SUMIFS(Raw!$H:$H,Raw!$A:$A,$B$5,Raw!$G:$G,Month!AZ$7,Raw!$C:$C,Month!$A35),SUMIFS(Raw!$H:$H,Raw!$A:$A,$B$5,Raw!$G:$G,Month!AZ$7,Raw!$E:$E,Month!$A35))))</f>
        <v>152</v>
      </c>
      <c r="BA35" s="105">
        <f>IF($B35="","",IF($C35="Region",SUMIFS(Raw!$H:$H,Raw!$A:$A,$B$5,Raw!$G:$G,Month!BA$7,Raw!$I:$I,Month!$A35),IF($C35="Provider",SUMIFS(Raw!$H:$H,Raw!$A:$A,$B$5,Raw!$G:$G,Month!BA$7,Raw!$C:$C,Month!$A35),SUMIFS(Raw!$H:$H,Raw!$A:$A,$B$5,Raw!$G:$G,Month!BA$7,Raw!$E:$E,Month!$A35))))</f>
        <v>886</v>
      </c>
      <c r="BB35" s="105">
        <f>IF($B35="","",IF($C35="Region",SUMIFS(Raw!$H:$H,Raw!$A:$A,$B$5,Raw!$G:$G,Month!BB$7,Raw!$I:$I,Month!$A35),IF($C35="Provider",SUMIFS(Raw!$H:$H,Raw!$A:$A,$B$5,Raw!$G:$G,Month!BB$7,Raw!$C:$C,Month!$A35),SUMIFS(Raw!$H:$H,Raw!$A:$A,$B$5,Raw!$G:$G,Month!BB$7,Raw!$E:$E,Month!$A35))))</f>
        <v>2846857</v>
      </c>
      <c r="BC35" s="105">
        <f>IF($B35="","",IF($C35="Region",SUMIFS(Raw!$H:$H,Raw!$A:$A,$B$5,Raw!$G:$G,Month!BC$7,Raw!$I:$I,Month!$A35),IF($C35="Provider",SUMIFS(Raw!$H:$H,Raw!$A:$A,$B$5,Raw!$G:$G,Month!BC$7,Raw!$C:$C,Month!$A35),SUMIFS(Raw!$H:$H,Raw!$A:$A,$B$5,Raw!$G:$G,Month!BC$7,Raw!$E:$E,Month!$A35))))</f>
        <v>4038</v>
      </c>
      <c r="BD35" s="105">
        <f>IF($B35="","",IF($C35="Region",SUMIFS(Raw!$H:$H,Raw!$A:$A,$B$5,Raw!$G:$G,Month!BD$7,Raw!$I:$I,Month!$A35),IF($C35="Provider",SUMIFS(Raw!$H:$H,Raw!$A:$A,$B$5,Raw!$G:$G,Month!BD$7,Raw!$C:$C,Month!$A35),SUMIFS(Raw!$H:$H,Raw!$A:$A,$B$5,Raw!$G:$G,Month!BD$7,Raw!$E:$E,Month!$A35))))</f>
        <v>14762</v>
      </c>
      <c r="BE35" s="105">
        <f>IF($B35="","",IF($C35="Region",SUMIFS(Raw!$H:$H,Raw!$A:$A,$B$5,Raw!$G:$G,Month!BE$7,Raw!$I:$I,Month!$A35),IF($C35="Provider",SUMIFS(Raw!$H:$H,Raw!$A:$A,$B$5,Raw!$G:$G,Month!BE$7,Raw!$C:$C,Month!$A35),SUMIFS(Raw!$H:$H,Raw!$A:$A,$B$5,Raw!$G:$G,Month!BE$7,Raw!$E:$E,Month!$A35))))</f>
        <v>237</v>
      </c>
      <c r="BF35" s="105">
        <f>IF($B35="","",IF($C35="Region",SUMIFS(Raw!$H:$H,Raw!$A:$A,$B$5,Raw!$G:$G,Month!BF$7,Raw!$I:$I,Month!$A35),IF($C35="Provider",SUMIFS(Raw!$H:$H,Raw!$A:$A,$B$5,Raw!$G:$G,Month!BF$7,Raw!$C:$C,Month!$A35),SUMIFS(Raw!$H:$H,Raw!$A:$A,$B$5,Raw!$G:$G,Month!BF$7,Raw!$E:$E,Month!$A35))))</f>
        <v>25776</v>
      </c>
      <c r="BG35" s="105">
        <f>IF($B35="","",IF($C35="Region",SUMIFS(Raw!$H:$H,Raw!$A:$A,$B$5,Raw!$G:$G,Month!BG$7,Raw!$I:$I,Month!$A35),IF($C35="Provider",SUMIFS(Raw!$H:$H,Raw!$A:$A,$B$5,Raw!$G:$G,Month!BG$7,Raw!$C:$C,Month!$A35),SUMIFS(Raw!$H:$H,Raw!$A:$A,$B$5,Raw!$G:$G,Month!BG$7,Raw!$E:$E,Month!$A35))))</f>
        <v>1</v>
      </c>
      <c r="BH35" s="105">
        <f>IF($B35="","",IF($C35="Region",SUMIFS(Raw!$H:$H,Raw!$A:$A,$B$5,Raw!$G:$G,Month!BH$7,Raw!$I:$I,Month!$A35),IF($C35="Provider",SUMIFS(Raw!$H:$H,Raw!$A:$A,$B$5,Raw!$G:$G,Month!BH$7,Raw!$C:$C,Month!$A35),SUMIFS(Raw!$H:$H,Raw!$A:$A,$B$5,Raw!$G:$G,Month!BH$7,Raw!$E:$E,Month!$A35))))</f>
        <v>11173</v>
      </c>
      <c r="BI35" s="105">
        <f>IF($B35="","",IF($C35="Region",SUMIFS(Raw!$H:$H,Raw!$A:$A,$B$5,Raw!$G:$G,Month!BI$7,Raw!$I:$I,Month!$A35),IF($C35="Provider",SUMIFS(Raw!$H:$H,Raw!$A:$A,$B$5,Raw!$G:$G,Month!BI$7,Raw!$C:$C,Month!$A35),SUMIFS(Raw!$H:$H,Raw!$A:$A,$B$5,Raw!$G:$G,Month!BI$7,Raw!$E:$E,Month!$A35))))</f>
        <v>5791</v>
      </c>
      <c r="BJ35" s="105">
        <f>IF($B35="","",IF($C35="Region",SUMIFS(Raw!$H:$H,Raw!$A:$A,$B$5,Raw!$G:$G,Month!BJ$7,Raw!$I:$I,Month!$A35),IF($C35="Provider",SUMIFS(Raw!$H:$H,Raw!$A:$A,$B$5,Raw!$G:$G,Month!BJ$7,Raw!$C:$C,Month!$A35),SUMIFS(Raw!$H:$H,Raw!$A:$A,$B$5,Raw!$G:$G,Month!BJ$7,Raw!$E:$E,Month!$A35))))</f>
        <v>6849</v>
      </c>
      <c r="BK35" s="105">
        <f>IF($B35="","",IF($C35="Region",SUMIFS(Raw!$H:$H,Raw!$A:$A,$B$5,Raw!$G:$G,Month!BK$7,Raw!$I:$I,Month!$A35),IF($C35="Provider",SUMIFS(Raw!$H:$H,Raw!$A:$A,$B$5,Raw!$G:$G,Month!BK$7,Raw!$C:$C,Month!$A35),SUMIFS(Raw!$H:$H,Raw!$A:$A,$B$5,Raw!$G:$G,Month!BK$7,Raw!$E:$E,Month!$A35))))</f>
        <v>3482</v>
      </c>
      <c r="BL35" s="105">
        <f>IF($B35="","",IF($C35="Region",SUMIFS(Raw!$H:$H,Raw!$A:$A,$B$5,Raw!$G:$G,Month!BL$7,Raw!$I:$I,Month!$A35),IF($C35="Provider",SUMIFS(Raw!$H:$H,Raw!$A:$A,$B$5,Raw!$G:$G,Month!BL$7,Raw!$C:$C,Month!$A35),SUMIFS(Raw!$H:$H,Raw!$A:$A,$B$5,Raw!$G:$G,Month!BL$7,Raw!$E:$E,Month!$A35))))</f>
        <v>7022</v>
      </c>
      <c r="BM35" s="105">
        <f>IF($B35="","",IF($C35="Region",SUMIFS(Raw!$H:$H,Raw!$A:$A,$B$5,Raw!$G:$G,Month!BM$7,Raw!$I:$I,Month!$A35),IF($C35="Provider",SUMIFS(Raw!$H:$H,Raw!$A:$A,$B$5,Raw!$G:$G,Month!BM$7,Raw!$C:$C,Month!$A35),SUMIFS(Raw!$H:$H,Raw!$A:$A,$B$5,Raw!$G:$G,Month!BM$7,Raw!$E:$E,Month!$A35))))</f>
        <v>1614</v>
      </c>
      <c r="BN35" s="105">
        <f>IF($B35="","",IF($C35="Region",SUMIFS(Raw!$H:$H,Raw!$A:$A,$B$5,Raw!$G:$G,Month!BN$7,Raw!$I:$I,Month!$A35),IF($C35="Provider",SUMIFS(Raw!$H:$H,Raw!$A:$A,$B$5,Raw!$G:$G,Month!BN$7,Raw!$C:$C,Month!$A35),SUMIFS(Raw!$H:$H,Raw!$A:$A,$B$5,Raw!$G:$G,Month!BN$7,Raw!$E:$E,Month!$A35))))</f>
        <v>2834</v>
      </c>
      <c r="BO35" s="105">
        <f>IF($B35="","",IF($C35="Region",SUMIFS(Raw!$H:$H,Raw!$A:$A,$B$5,Raw!$G:$G,Month!BO$7,Raw!$I:$I,Month!$A35),IF($C35="Provider",SUMIFS(Raw!$H:$H,Raw!$A:$A,$B$5,Raw!$G:$G,Month!BO$7,Raw!$C:$C,Month!$A35),SUMIFS(Raw!$H:$H,Raw!$A:$A,$B$5,Raw!$G:$G,Month!BO$7,Raw!$E:$E,Month!$A35))))</f>
        <v>323</v>
      </c>
      <c r="BP35" s="105">
        <f>IF($B35="","",IF($C35="Region",SUMIFS(Raw!$H:$H,Raw!$A:$A,$B$5,Raw!$G:$G,Month!BP$7,Raw!$I:$I,Month!$A35),IF($C35="Provider",SUMIFS(Raw!$H:$H,Raw!$A:$A,$B$5,Raw!$G:$G,Month!BP$7,Raw!$C:$C,Month!$A35),SUMIFS(Raw!$H:$H,Raw!$A:$A,$B$5,Raw!$G:$G,Month!BP$7,Raw!$E:$E,Month!$A35))))</f>
        <v>2711</v>
      </c>
      <c r="BQ35" s="105">
        <f>IF($B35="","",IF($C35="Region",SUMIFS(Raw!$H:$H,Raw!$A:$A,$B$5,Raw!$G:$G,Month!BQ$7,Raw!$I:$I,Month!$A35),IF($C35="Provider",SUMIFS(Raw!$H:$H,Raw!$A:$A,$B$5,Raw!$G:$G,Month!BQ$7,Raw!$C:$C,Month!$A35),SUMIFS(Raw!$H:$H,Raw!$A:$A,$B$5,Raw!$G:$G,Month!BQ$7,Raw!$E:$E,Month!$A35))))</f>
        <v>300</v>
      </c>
      <c r="BR35" s="105">
        <f>IF($B35="","",IF($C35="Region",SUMIFS(Raw!$H:$H,Raw!$A:$A,$B$5,Raw!$G:$G,Month!BR$7,Raw!$I:$I,Month!$A35),IF($C35="Provider",SUMIFS(Raw!$H:$H,Raw!$A:$A,$B$5,Raw!$G:$G,Month!BR$7,Raw!$C:$C,Month!$A35),SUMIFS(Raw!$H:$H,Raw!$A:$A,$B$5,Raw!$G:$G,Month!BR$7,Raw!$E:$E,Month!$A35))))</f>
        <v>50</v>
      </c>
      <c r="BS35" s="105">
        <f>IF($B35="","",IF($C35="Region",SUMIFS(Raw!$H:$H,Raw!$A:$A,$B$5,Raw!$G:$G,Month!BS$7,Raw!$I:$I,Month!$A35),IF($C35="Provider",SUMIFS(Raw!$H:$H,Raw!$A:$A,$B$5,Raw!$G:$G,Month!BS$7,Raw!$C:$C,Month!$A35),SUMIFS(Raw!$H:$H,Raw!$A:$A,$B$5,Raw!$G:$G,Month!BS$7,Raw!$E:$E,Month!$A35))))</f>
        <v>7</v>
      </c>
      <c r="BT35" s="105">
        <f>IF($B35="","",IF($C35="Region",SUMIFS(Raw!$H:$H,Raw!$A:$A,$B$5,Raw!$G:$G,Month!BT$7,Raw!$I:$I,Month!$A35),IF($C35="Provider",SUMIFS(Raw!$H:$H,Raw!$A:$A,$B$5,Raw!$G:$G,Month!BT$7,Raw!$C:$C,Month!$A35),SUMIFS(Raw!$H:$H,Raw!$A:$A,$B$5,Raw!$G:$G,Month!BT$7,Raw!$E:$E,Month!$A35))))</f>
        <v>0</v>
      </c>
      <c r="BU35" s="105">
        <f>IF($B35="","",IF($C35="Region",SUMIFS(Raw!$H:$H,Raw!$A:$A,$B$5,Raw!$G:$G,Month!BU$7,Raw!$I:$I,Month!$A35),IF($C35="Provider",SUMIFS(Raw!$H:$H,Raw!$A:$A,$B$5,Raw!$G:$G,Month!BU$7,Raw!$C:$C,Month!$A35),SUMIFS(Raw!$H:$H,Raw!$A:$A,$B$5,Raw!$G:$G,Month!BU$7,Raw!$E:$E,Month!$A35))))</f>
        <v>0</v>
      </c>
      <c r="BV35" s="105">
        <f>IF($B35="","",IF($C35="Region",SUMIFS(Raw!$H:$H,Raw!$A:$A,$B$5,Raw!$G:$G,Month!BV$7,Raw!$I:$I,Month!$A35),IF($C35="Provider",SUMIFS(Raw!$H:$H,Raw!$A:$A,$B$5,Raw!$G:$G,Month!BV$7,Raw!$C:$C,Month!$A35),SUMIFS(Raw!$H:$H,Raw!$A:$A,$B$5,Raw!$G:$G,Month!BV$7,Raw!$E:$E,Month!$A35))))</f>
        <v>65</v>
      </c>
      <c r="BW35" s="105">
        <f>IF($B35="","",IF($C35="Region",SUMIFS(Raw!$H:$H,Raw!$A:$A,$B$5,Raw!$G:$G,Month!BW$7,Raw!$I:$I,Month!$A35),IF($C35="Provider",SUMIFS(Raw!$H:$H,Raw!$A:$A,$B$5,Raw!$G:$G,Month!BW$7,Raw!$C:$C,Month!$A35),SUMIFS(Raw!$H:$H,Raw!$A:$A,$B$5,Raw!$G:$G,Month!BW$7,Raw!$E:$E,Month!$A35))))</f>
        <v>46</v>
      </c>
      <c r="BX35" s="105">
        <f>IF($B35="","",IF($C35="Region",SUMIFS(Raw!$H:$H,Raw!$A:$A,$B$5,Raw!$G:$G,Month!BX$7,Raw!$I:$I,Month!$A35),IF($C35="Provider",SUMIFS(Raw!$H:$H,Raw!$A:$A,$B$5,Raw!$G:$G,Month!BX$7,Raw!$C:$C,Month!$A35),SUMIFS(Raw!$H:$H,Raw!$A:$A,$B$5,Raw!$G:$G,Month!BX$7,Raw!$E:$E,Month!$A35))))</f>
        <v>520</v>
      </c>
      <c r="BY35" s="105">
        <f>IF($B35="","",IF($C35="Region",SUMIFS(Raw!$H:$H,Raw!$A:$A,$B$5,Raw!$G:$G,Month!BY$7,Raw!$I:$I,Month!$A35),IF($C35="Provider",SUMIFS(Raw!$H:$H,Raw!$A:$A,$B$5,Raw!$G:$G,Month!BY$7,Raw!$C:$C,Month!$A35),SUMIFS(Raw!$H:$H,Raw!$A:$A,$B$5,Raw!$G:$G,Month!BY$7,Raw!$E:$E,Month!$A35))))</f>
        <v>393</v>
      </c>
      <c r="BZ35" s="105">
        <f>IF($B35="","",IF($C35="Region",SUMIFS(Raw!$H:$H,Raw!$A:$A,$B$5,Raw!$G:$G,Month!BZ$7,Raw!$I:$I,Month!$A35),IF($C35="Provider",SUMIFS(Raw!$H:$H,Raw!$A:$A,$B$5,Raw!$G:$G,Month!BZ$7,Raw!$C:$C,Month!$A35),SUMIFS(Raw!$H:$H,Raw!$A:$A,$B$5,Raw!$G:$G,Month!BZ$7,Raw!$E:$E,Month!$A35))))</f>
        <v>2403</v>
      </c>
      <c r="CA35" s="105">
        <f>IF($B35="","",IF($C35="Region",SUMIFS(Raw!$H:$H,Raw!$A:$A,$B$5,Raw!$G:$G,Month!CA$7,Raw!$I:$I,Month!$A35),IF($C35="Provider",SUMIFS(Raw!$H:$H,Raw!$A:$A,$B$5,Raw!$G:$G,Month!CA$7,Raw!$C:$C,Month!$A35),SUMIFS(Raw!$H:$H,Raw!$A:$A,$B$5,Raw!$G:$G,Month!CA$7,Raw!$E:$E,Month!$A35))))</f>
        <v>2192</v>
      </c>
      <c r="CB35" s="105">
        <f>IF($B35="","",IF($C35="Region",SUMIFS(Raw!$H:$H,Raw!$A:$A,$B$5,Raw!$G:$G,Month!CB$7,Raw!$I:$I,Month!$A35),IF($C35="Provider",SUMIFS(Raw!$H:$H,Raw!$A:$A,$B$5,Raw!$G:$G,Month!CB$7,Raw!$C:$C,Month!$A35),SUMIFS(Raw!$H:$H,Raw!$A:$A,$B$5,Raw!$G:$G,Month!CB$7,Raw!$E:$E,Month!$A35))))</f>
        <v>1282</v>
      </c>
      <c r="CC35" s="105">
        <f>IF($B35="","",IF($C35="Region",SUMIFS(Raw!$H:$H,Raw!$A:$A,$B$5,Raw!$G:$G,Month!CC$7,Raw!$I:$I,Month!$A35),IF($C35="Provider",SUMIFS(Raw!$H:$H,Raw!$A:$A,$B$5,Raw!$G:$G,Month!CC$7,Raw!$C:$C,Month!$A35),SUMIFS(Raw!$H:$H,Raw!$A:$A,$B$5,Raw!$G:$G,Month!CC$7,Raw!$E:$E,Month!$A35))))</f>
        <v>1251</v>
      </c>
      <c r="CD35" s="105">
        <f>IF($B35="","",IF($C35="Region",SUMIFS(Raw!$H:$H,Raw!$A:$A,$B$5,Raw!$G:$G,Month!CD$7,Raw!$I:$I,Month!$A35),IF($C35="Provider",SUMIFS(Raw!$H:$H,Raw!$A:$A,$B$5,Raw!$G:$G,Month!CD$7,Raw!$C:$C,Month!$A35),SUMIFS(Raw!$H:$H,Raw!$A:$A,$B$5,Raw!$G:$G,Month!CD$7,Raw!$E:$E,Month!$A35))))</f>
        <v>309</v>
      </c>
      <c r="CE35" s="105">
        <f>IF($B35="","",IF($C35="Region",SUMIFS(Raw!$H:$H,Raw!$A:$A,$B$5,Raw!$G:$G,Month!CE$7,Raw!$I:$I,Month!$A35),IF($C35="Provider",SUMIFS(Raw!$H:$H,Raw!$A:$A,$B$5,Raw!$G:$G,Month!CE$7,Raw!$C:$C,Month!$A35),SUMIFS(Raw!$H:$H,Raw!$A:$A,$B$5,Raw!$G:$G,Month!CE$7,Raw!$E:$E,Month!$A35))))</f>
        <v>236</v>
      </c>
      <c r="CF35" s="105">
        <f>IF($B35="","",IF($C35="Region",SUMIFS(Raw!$H:$H,Raw!$A:$A,$B$5,Raw!$G:$G,Month!CF$7,Raw!$I:$I,Month!$A35),IF($C35="Provider",SUMIFS(Raw!$H:$H,Raw!$A:$A,$B$5,Raw!$G:$G,Month!CF$7,Raw!$C:$C,Month!$A35),SUMIFS(Raw!$H:$H,Raw!$A:$A,$B$5,Raw!$G:$G,Month!CF$7,Raw!$E:$E,Month!$A35))))</f>
        <v>3</v>
      </c>
      <c r="CG35" s="105">
        <f>IF($B35="","",IF($C35="Region",SUMIFS(Raw!$H:$H,Raw!$A:$A,$B$5,Raw!$G:$G,Month!CG$7,Raw!$I:$I,Month!$A35),IF($C35="Provider",SUMIFS(Raw!$H:$H,Raw!$A:$A,$B$5,Raw!$G:$G,Month!CG$7,Raw!$C:$C,Month!$A35),SUMIFS(Raw!$H:$H,Raw!$A:$A,$B$5,Raw!$G:$G,Month!CG$7,Raw!$E:$E,Month!$A35))))</f>
        <v>2</v>
      </c>
      <c r="CH35" s="105">
        <f>IF($B35="","",IF($C35="Region",SUMIFS(Raw!$H:$H,Raw!$A:$A,$B$5,Raw!$G:$G,Month!CH$7,Raw!$I:$I,Month!$A35),IF($C35="Provider",SUMIFS(Raw!$H:$H,Raw!$A:$A,$B$5,Raw!$G:$G,Month!CH$7,Raw!$C:$C,Month!$A35),SUMIFS(Raw!$H:$H,Raw!$A:$A,$B$5,Raw!$G:$G,Month!CH$7,Raw!$E:$E,Month!$A35))))</f>
        <v>11</v>
      </c>
      <c r="CI35" s="105">
        <f>IF($B35="","",IF($C35="Region",SUMIFS(Raw!$H:$H,Raw!$A:$A,$B$5,Raw!$G:$G,Month!CI$7,Raw!$I:$I,Month!$A35),IF($C35="Provider",SUMIFS(Raw!$H:$H,Raw!$A:$A,$B$5,Raw!$G:$G,Month!CI$7,Raw!$C:$C,Month!$A35),SUMIFS(Raw!$H:$H,Raw!$A:$A,$B$5,Raw!$G:$G,Month!CI$7,Raw!$E:$E,Month!$A35))))</f>
        <v>11</v>
      </c>
      <c r="CJ35" s="105">
        <f>IF($B35="","",IF($C35="Region",SUMIFS(Raw!$H:$H,Raw!$A:$A,$B$5,Raw!$G:$G,Month!CJ$7,Raw!$I:$I,Month!$A35),IF($C35="Provider",SUMIFS(Raw!$H:$H,Raw!$A:$A,$B$5,Raw!$G:$G,Month!CJ$7,Raw!$C:$C,Month!$A35),SUMIFS(Raw!$H:$H,Raw!$A:$A,$B$5,Raw!$G:$G,Month!CJ$7,Raw!$E:$E,Month!$A35))))</f>
        <v>119</v>
      </c>
      <c r="CK35" s="105">
        <f>IF($B35="","",IF($C35="Region",SUMIFS(Raw!$H:$H,Raw!$A:$A,$B$5,Raw!$G:$G,Month!CK$7,Raw!$I:$I,Month!$A35),IF($C35="Provider",SUMIFS(Raw!$H:$H,Raw!$A:$A,$B$5,Raw!$G:$G,Month!CK$7,Raw!$C:$C,Month!$A35),SUMIFS(Raw!$H:$H,Raw!$A:$A,$B$5,Raw!$G:$G,Month!CK$7,Raw!$E:$E,Month!$A35))))</f>
        <v>84</v>
      </c>
      <c r="CL35" s="105">
        <f>IF($B35="","",IF($C35="Region",SUMIFS(Raw!$H:$H,Raw!$A:$A,$B$5,Raw!$G:$G,Month!CL$7,Raw!$I:$I,Month!$A35),IF($C35="Provider",SUMIFS(Raw!$H:$H,Raw!$A:$A,$B$5,Raw!$G:$G,Month!CL$7,Raw!$C:$C,Month!$A35),SUMIFS(Raw!$H:$H,Raw!$A:$A,$B$5,Raw!$G:$G,Month!CL$7,Raw!$E:$E,Month!$A35))))</f>
        <v>134</v>
      </c>
      <c r="CM35" s="105">
        <f>IF($B35="","",IF($C35="Region",SUMIFS(Raw!$H:$H,Raw!$A:$A,$B$5,Raw!$G:$G,Month!CM$7,Raw!$I:$I,Month!$A35),IF($C35="Provider",SUMIFS(Raw!$H:$H,Raw!$A:$A,$B$5,Raw!$G:$G,Month!CM$7,Raw!$C:$C,Month!$A35),SUMIFS(Raw!$H:$H,Raw!$A:$A,$B$5,Raw!$G:$G,Month!CM$7,Raw!$E:$E,Month!$A35))))</f>
        <v>83</v>
      </c>
    </row>
    <row r="36" spans="1:91" ht="20" customHeight="1" x14ac:dyDescent="0.25">
      <c r="A36" s="18" t="str">
        <f>IF(Refs!A29="","",Refs!A29)</f>
        <v>111AH9</v>
      </c>
      <c r="B36" s="3" t="str">
        <f>IF(Refs!B29="","",Refs!B29)</f>
        <v>Hampshire and Surrey Heath</v>
      </c>
      <c r="C36" s="9" t="str">
        <f>IF(Refs!D29="","",Refs!D29)</f>
        <v>Area</v>
      </c>
      <c r="D36" s="105">
        <f>IF($B36="","",IF($C36="Region",SUMIFS(Raw!$H:$H,Raw!$A:$A,$B$5,Raw!$G:$G,Month!D$7,Raw!$I:$I,Month!$A36),IF($C36="Provider",SUMIFS(Raw!$H:$H,Raw!$A:$A,$B$5,Raw!$G:$G,Month!D$7,Raw!$C:$C,Month!$A36),SUMIFS(Raw!$H:$H,Raw!$A:$A,$B$5,Raw!$G:$G,Month!D$7,Raw!$E:$E,Month!$A36))))</f>
        <v>62274</v>
      </c>
      <c r="E36" s="105">
        <f>IF($B36="","",IF($C36="Region",SUMIFS(Raw!$H:$H,Raw!$A:$A,$B$5,Raw!$G:$G,Month!E$7,Raw!$I:$I,Month!$A36),IF($C36="Provider",SUMIFS(Raw!$H:$H,Raw!$A:$A,$B$5,Raw!$G:$G,Month!E$7,Raw!$C:$C,Month!$A36),SUMIFS(Raw!$H:$H,Raw!$A:$A,$B$5,Raw!$G:$G,Month!E$7,Raw!$E:$E,Month!$A36))))</f>
        <v>4618</v>
      </c>
      <c r="F36" s="105">
        <f>IF($B36="","",IF($C36="Region",SUMIFS(Raw!$H:$H,Raw!$A:$A,$B$5,Raw!$G:$G,Month!F$7,Raw!$I:$I,Month!$A36),IF($C36="Provider",SUMIFS(Raw!$H:$H,Raw!$A:$A,$B$5,Raw!$G:$G,Month!F$7,Raw!$C:$C,Month!$A36),SUMIFS(Raw!$H:$H,Raw!$A:$A,$B$5,Raw!$G:$G,Month!F$7,Raw!$E:$E,Month!$A36))))</f>
        <v>60897</v>
      </c>
      <c r="G36" s="105">
        <f>IF($B36="","",IF($C36="Region",SUMIFS(Raw!$H:$H,Raw!$A:$A,$B$5,Raw!$G:$G,Month!G$7,Raw!$I:$I,Month!$A36),IF($C36="Provider",SUMIFS(Raw!$H:$H,Raw!$A:$A,$B$5,Raw!$G:$G,Month!G$7,Raw!$C:$C,Month!$A36),SUMIFS(Raw!$H:$H,Raw!$A:$A,$B$5,Raw!$G:$G,Month!G$7,Raw!$E:$E,Month!$A36))))</f>
        <v>50585</v>
      </c>
      <c r="H36" s="105">
        <f>IF($B36="","",IF($C36="Region",SUMIFS(Raw!$H:$H,Raw!$A:$A,$B$5,Raw!$G:$G,Month!H$7,Raw!$I:$I,Month!$A36),IF($C36="Provider",SUMIFS(Raw!$H:$H,Raw!$A:$A,$B$5,Raw!$G:$G,Month!H$7,Raw!$C:$C,Month!$A36),SUMIFS(Raw!$H:$H,Raw!$A:$A,$B$5,Raw!$G:$G,Month!H$7,Raw!$E:$E,Month!$A36))))</f>
        <v>1377</v>
      </c>
      <c r="I36" s="105">
        <f>IF($B36="","",IF($C36="Region",SUMIFS(Raw!$H:$H,Raw!$A:$A,$B$5,Raw!$G:$G,Month!I$7,Raw!$I:$I,Month!$A36),IF($C36="Provider",SUMIFS(Raw!$H:$H,Raw!$A:$A,$B$5,Raw!$G:$G,Month!I$7,Raw!$C:$C,Month!$A36),SUMIFS(Raw!$H:$H,Raw!$A:$A,$B$5,Raw!$G:$G,Month!I$7,Raw!$E:$E,Month!$A36))))</f>
        <v>2254850</v>
      </c>
      <c r="J36" s="105">
        <f>IF($B36="","",IF($C36="Region",SUMIFS(Raw!$H:$H,Raw!$A:$A,$B$5,Raw!$G:$G,Month!J$7,Raw!$I:$I,Month!$A36),IF($C36="Provider",SUMIFS(Raw!$H:$H,Raw!$A:$A,$B$5,Raw!$G:$G,Month!J$7,Raw!$C:$C,Month!$A36),SUMIFS(Raw!$H:$H,Raw!$A:$A,$B$5,Raw!$G:$G,Month!J$7,Raw!$E:$E,Month!$A36))))</f>
        <v>231</v>
      </c>
      <c r="K36" s="105">
        <f>IF($B36="","",IF($C36="Region",SUMIFS(Raw!$H:$H,Raw!$A:$A,$B$5,Raw!$G:$G,Month!K$7,Raw!$I:$I,Month!$A36),IF($C36="Provider",SUMIFS(Raw!$H:$H,Raw!$A:$A,$B$5,Raw!$G:$G,Month!K$7,Raw!$C:$C,Month!$A36),SUMIFS(Raw!$H:$H,Raw!$A:$A,$B$5,Raw!$G:$G,Month!K$7,Raw!$E:$E,Month!$A36))))</f>
        <v>490</v>
      </c>
      <c r="L36" s="105">
        <f>IF($B36="","",IF($C36="Region",SUMIFS(Raw!$H:$H,Raw!$A:$A,$B$5,Raw!$G:$G,Month!L$7,Raw!$I:$I,Month!$A36),IF($C36="Provider",SUMIFS(Raw!$H:$H,Raw!$A:$A,$B$5,Raw!$G:$G,Month!L$7,Raw!$C:$C,Month!$A36),SUMIFS(Raw!$H:$H,Raw!$A:$A,$B$5,Raw!$G:$G,Month!L$7,Raw!$E:$E,Month!$A36))))</f>
        <v>153317</v>
      </c>
      <c r="M36" s="105">
        <f>IF($B36="","",IF($C36="Region",SUMIFS(Raw!$H:$H,Raw!$A:$A,$B$5,Raw!$G:$G,Month!M$7,Raw!$I:$I,Month!$A36),IF($C36="Provider",SUMIFS(Raw!$H:$H,Raw!$A:$A,$B$5,Raw!$G:$G,Month!M$7,Raw!$C:$C,Month!$A36),SUMIFS(Raw!$H:$H,Raw!$A:$A,$B$5,Raw!$G:$G,Month!M$7,Raw!$E:$E,Month!$A36))))</f>
        <v>28935</v>
      </c>
      <c r="N36" s="105">
        <f>IF($B36="","",IF($C36="Region",SUMIFS(Raw!$H:$H,Raw!$A:$A,$B$5,Raw!$G:$G,Month!N$7,Raw!$I:$I,Month!$A36),IF($C36="Provider",SUMIFS(Raw!$H:$H,Raw!$A:$A,$B$5,Raw!$G:$G,Month!N$7,Raw!$C:$C,Month!$A36),SUMIFS(Raw!$H:$H,Raw!$A:$A,$B$5,Raw!$G:$G,Month!N$7,Raw!$E:$E,Month!$A36))))</f>
        <v>214346372</v>
      </c>
      <c r="O36" s="105">
        <f>IF($B36="","",IF($C36="Region",SUMIFS(Raw!$H:$H,Raw!$A:$A,$B$5,Raw!$G:$G,Month!O$7,Raw!$I:$I,Month!$A36),IF($C36="Provider",SUMIFS(Raw!$H:$H,Raw!$A:$A,$B$5,Raw!$G:$G,Month!O$7,Raw!$C:$C,Month!$A36),SUMIFS(Raw!$H:$H,Raw!$A:$A,$B$5,Raw!$G:$G,Month!O$7,Raw!$E:$E,Month!$A36))))</f>
        <v>55563</v>
      </c>
      <c r="P36" s="105">
        <f>IF($B36="","",IF($C36="Region",SUMIFS(Raw!$H:$H,Raw!$A:$A,$B$5,Raw!$G:$G,Month!P$7,Raw!$I:$I,Month!$A36),IF($C36="Provider",SUMIFS(Raw!$H:$H,Raw!$A:$A,$B$5,Raw!$G:$G,Month!P$7,Raw!$C:$C,Month!$A36),SUMIFS(Raw!$H:$H,Raw!$A:$A,$B$5,Raw!$G:$G,Month!P$7,Raw!$E:$E,Month!$A36))))</f>
        <v>12</v>
      </c>
      <c r="Q36" s="105">
        <f>IF($B36="","",IF($C36="Region",SUMIFS(Raw!$H:$H,Raw!$A:$A,$B$5,Raw!$G:$G,Month!Q$7,Raw!$I:$I,Month!$A36),IF($C36="Provider",SUMIFS(Raw!$H:$H,Raw!$A:$A,$B$5,Raw!$G:$G,Month!Q$7,Raw!$C:$C,Month!$A36),SUMIFS(Raw!$H:$H,Raw!$A:$A,$B$5,Raw!$G:$G,Month!Q$7,Raw!$E:$E,Month!$A36))))</f>
        <v>23285</v>
      </c>
      <c r="R36" s="105">
        <f>IF($B36="","",IF($C36="Region",SUMIFS(Raw!$H:$H,Raw!$A:$A,$B$5,Raw!$G:$G,Month!R$7,Raw!$I:$I,Month!$A36),IF($C36="Provider",SUMIFS(Raw!$H:$H,Raw!$A:$A,$B$5,Raw!$G:$G,Month!R$7,Raw!$C:$C,Month!$A36),SUMIFS(Raw!$H:$H,Raw!$A:$A,$B$5,Raw!$G:$G,Month!R$7,Raw!$E:$E,Month!$A36))))</f>
        <v>32183</v>
      </c>
      <c r="S36" s="105">
        <f>IF($B36="","",IF($C36="Region",SUMIFS(Raw!$H:$H,Raw!$A:$A,$B$5,Raw!$G:$G,Month!S$7,Raw!$I:$I,Month!$A36),IF($C36="Provider",SUMIFS(Raw!$H:$H,Raw!$A:$A,$B$5,Raw!$G:$G,Month!S$7,Raw!$C:$C,Month!$A36),SUMIFS(Raw!$H:$H,Raw!$A:$A,$B$5,Raw!$G:$G,Month!S$7,Raw!$E:$E,Month!$A36))))</f>
        <v>0</v>
      </c>
      <c r="T36" s="105">
        <f>IF($B36="","",IF($C36="Region",SUMIFS(Raw!$H:$H,Raw!$A:$A,$B$5,Raw!$G:$G,Month!T$7,Raw!$I:$I,Month!$A36),IF($C36="Provider",SUMIFS(Raw!$H:$H,Raw!$A:$A,$B$5,Raw!$G:$G,Month!T$7,Raw!$C:$C,Month!$A36),SUMIFS(Raw!$H:$H,Raw!$A:$A,$B$5,Raw!$G:$G,Month!T$7,Raw!$E:$E,Month!$A36))))</f>
        <v>83</v>
      </c>
      <c r="U36" s="105">
        <f>IF($B36="","",IF($C36="Region",SUMIFS(Raw!$H:$H,Raw!$A:$A,$B$5,Raw!$G:$G,Month!U$7,Raw!$I:$I,Month!$A36),IF($C36="Provider",SUMIFS(Raw!$H:$H,Raw!$A:$A,$B$5,Raw!$G:$G,Month!U$7,Raw!$C:$C,Month!$A36),SUMIFS(Raw!$H:$H,Raw!$A:$A,$B$5,Raw!$G:$G,Month!U$7,Raw!$E:$E,Month!$A36))))</f>
        <v>32286</v>
      </c>
      <c r="V36" s="105">
        <f>IF($B36="","",IF($C36="Region",SUMIFS(Raw!$H:$H,Raw!$A:$A,$B$5,Raw!$G:$G,Month!V$7,Raw!$I:$I,Month!$A36),IF($C36="Provider",SUMIFS(Raw!$H:$H,Raw!$A:$A,$B$5,Raw!$G:$G,Month!V$7,Raw!$C:$C,Month!$A36),SUMIFS(Raw!$H:$H,Raw!$A:$A,$B$5,Raw!$G:$G,Month!V$7,Raw!$E:$E,Month!$A36))))</f>
        <v>113</v>
      </c>
      <c r="W36" s="105">
        <f>IF($B36="","",IF($C36="Region",SUMIFS(Raw!$H:$H,Raw!$A:$A,$B$5,Raw!$G:$G,Month!W$7,Raw!$I:$I,Month!$A36),IF($C36="Provider",SUMIFS(Raw!$H:$H,Raw!$A:$A,$B$5,Raw!$G:$G,Month!W$7,Raw!$C:$C,Month!$A36),SUMIFS(Raw!$H:$H,Raw!$A:$A,$B$5,Raw!$G:$G,Month!W$7,Raw!$E:$E,Month!$A36))))</f>
        <v>9900</v>
      </c>
      <c r="X36" s="105">
        <f>IF($B36="","",IF($C36="Region",SUMIFS(Raw!$H:$H,Raw!$A:$A,$B$5,Raw!$G:$G,Month!X$7,Raw!$I:$I,Month!$A36),IF($C36="Provider",SUMIFS(Raw!$H:$H,Raw!$A:$A,$B$5,Raw!$G:$G,Month!X$7,Raw!$C:$C,Month!$A36),SUMIFS(Raw!$H:$H,Raw!$A:$A,$B$5,Raw!$G:$G,Month!X$7,Raw!$E:$E,Month!$A36))))</f>
        <v>4294</v>
      </c>
      <c r="Y36" s="105">
        <f>IF($B36="","",IF($C36="Region",SUMIFS(Raw!$H:$H,Raw!$A:$A,$B$5,Raw!$G:$G,Month!Y$7,Raw!$I:$I,Month!$A36),IF($C36="Provider",SUMIFS(Raw!$H:$H,Raw!$A:$A,$B$5,Raw!$G:$G,Month!Y$7,Raw!$C:$C,Month!$A36),SUMIFS(Raw!$H:$H,Raw!$A:$A,$B$5,Raw!$G:$G,Month!Y$7,Raw!$E:$E,Month!$A36))))</f>
        <v>1912</v>
      </c>
      <c r="Z36" s="105">
        <f>IF($B36="","",IF($C36="Region",SUMIFS(Raw!$H:$H,Raw!$A:$A,$B$5,Raw!$G:$G,Month!Z$7,Raw!$I:$I,Month!$A36),IF($C36="Provider",SUMIFS(Raw!$H:$H,Raw!$A:$A,$B$5,Raw!$G:$G,Month!Z$7,Raw!$C:$C,Month!$A36),SUMIFS(Raw!$H:$H,Raw!$A:$A,$B$5,Raw!$G:$G,Month!Z$7,Raw!$E:$E,Month!$A36))))</f>
        <v>4621</v>
      </c>
      <c r="AA36" s="105">
        <f>IF($B36="","",IF($C36="Region",SUMIFS(Raw!$H:$H,Raw!$A:$A,$B$5,Raw!$G:$G,Month!AA$7,Raw!$I:$I,Month!$A36),IF($C36="Provider",SUMIFS(Raw!$H:$H,Raw!$A:$A,$B$5,Raw!$G:$G,Month!AA$7,Raw!$C:$C,Month!$A36),SUMIFS(Raw!$H:$H,Raw!$A:$A,$B$5,Raw!$G:$G,Month!AA$7,Raw!$E:$E,Month!$A36))))</f>
        <v>3780</v>
      </c>
      <c r="AB36" s="105">
        <f>IF($B36="","",IF($C36="Region",SUMIFS(Raw!$H:$H,Raw!$A:$A,$B$5,Raw!$G:$G,Month!AB$7,Raw!$I:$I,Month!$A36),IF($C36="Provider",SUMIFS(Raw!$H:$H,Raw!$A:$A,$B$5,Raw!$G:$G,Month!AB$7,Raw!$C:$C,Month!$A36),SUMIFS(Raw!$H:$H,Raw!$A:$A,$B$5,Raw!$G:$G,Month!AB$7,Raw!$E:$E,Month!$A36))))</f>
        <v>2622</v>
      </c>
      <c r="AC36" s="105">
        <f>IF($B36="","",IF($C36="Region",SUMIFS(Raw!$H:$H,Raw!$A:$A,$B$5,Raw!$G:$G,Month!AC$7,Raw!$I:$I,Month!$A36),IF($C36="Provider",SUMIFS(Raw!$H:$H,Raw!$A:$A,$B$5,Raw!$G:$G,Month!AC$7,Raw!$C:$C,Month!$A36),SUMIFS(Raw!$H:$H,Raw!$A:$A,$B$5,Raw!$G:$G,Month!AC$7,Raw!$E:$E,Month!$A36))))</f>
        <v>5211</v>
      </c>
      <c r="AD36" s="105">
        <f>IF($B36="","",IF($C36="Region",SUMIFS(Raw!$H:$H,Raw!$A:$A,$B$5,Raw!$G:$G,Month!AD$7,Raw!$I:$I,Month!$A36),IF($C36="Provider",SUMIFS(Raw!$H:$H,Raw!$A:$A,$B$5,Raw!$G:$G,Month!AD$7,Raw!$C:$C,Month!$A36),SUMIFS(Raw!$H:$H,Raw!$A:$A,$B$5,Raw!$G:$G,Month!AD$7,Raw!$E:$E,Month!$A36))))</f>
        <v>22778</v>
      </c>
      <c r="AE36" s="105">
        <f>IF($B36="","",IF($C36="Region",SUMIFS(Raw!$H:$H,Raw!$A:$A,$B$5,Raw!$G:$G,Month!AE$7,Raw!$I:$I,Month!$A36),IF($C36="Provider",SUMIFS(Raw!$H:$H,Raw!$A:$A,$B$5,Raw!$G:$G,Month!AE$7,Raw!$C:$C,Month!$A36),SUMIFS(Raw!$H:$H,Raw!$A:$A,$B$5,Raw!$G:$G,Month!AE$7,Raw!$E:$E,Month!$A36))))</f>
        <v>55515</v>
      </c>
      <c r="AF36" s="105">
        <f>IF($B36="","",IF($C36="Region",SUMIFS(Raw!$H:$H,Raw!$A:$A,$B$5,Raw!$G:$G,Month!AF$7,Raw!$I:$I,Month!$A36),IF($C36="Provider",SUMIFS(Raw!$H:$H,Raw!$A:$A,$B$5,Raw!$G:$G,Month!AF$7,Raw!$C:$C,Month!$A36),SUMIFS(Raw!$H:$H,Raw!$A:$A,$B$5,Raw!$G:$G,Month!AF$7,Raw!$E:$E,Month!$A36))))</f>
        <v>6428</v>
      </c>
      <c r="AG36" s="105">
        <f>IF($B36="","",IF($C36="Region",SUMIFS(Raw!$H:$H,Raw!$A:$A,$B$5,Raw!$G:$G,Month!AG$7,Raw!$I:$I,Month!$A36),IF($C36="Provider",SUMIFS(Raw!$H:$H,Raw!$A:$A,$B$5,Raw!$G:$G,Month!AG$7,Raw!$C:$C,Month!$A36),SUMIFS(Raw!$H:$H,Raw!$A:$A,$B$5,Raw!$G:$G,Month!AG$7,Raw!$E:$E,Month!$A36))))</f>
        <v>7205</v>
      </c>
      <c r="AH36" s="105">
        <f>IF($B36="","",IF($C36="Region",SUMIFS(Raw!$H:$H,Raw!$A:$A,$B$5,Raw!$G:$G,Month!AH$7,Raw!$I:$I,Month!$A36),IF($C36="Provider",SUMIFS(Raw!$H:$H,Raw!$A:$A,$B$5,Raw!$G:$G,Month!AH$7,Raw!$C:$C,Month!$A36),SUMIFS(Raw!$H:$H,Raw!$A:$A,$B$5,Raw!$G:$G,Month!AH$7,Raw!$E:$E,Month!$A36))))</f>
        <v>3905</v>
      </c>
      <c r="AI36" s="105">
        <f>IF($B36="","",IF($C36="Region",SUMIFS(Raw!$H:$H,Raw!$A:$A,$B$5,Raw!$G:$G,Month!AI$7,Raw!$I:$I,Month!$A36),IF($C36="Provider",SUMIFS(Raw!$H:$H,Raw!$A:$A,$B$5,Raw!$G:$G,Month!AI$7,Raw!$C:$C,Month!$A36),SUMIFS(Raw!$H:$H,Raw!$A:$A,$B$5,Raw!$G:$G,Month!AI$7,Raw!$E:$E,Month!$A36))))</f>
        <v>38</v>
      </c>
      <c r="AJ36" s="105">
        <f>IF($B36="","",IF($C36="Region",SUMIFS(Raw!$H:$H,Raw!$A:$A,$B$5,Raw!$G:$G,Month!AJ$7,Raw!$I:$I,Month!$A36),IF($C36="Provider",SUMIFS(Raw!$H:$H,Raw!$A:$A,$B$5,Raw!$G:$G,Month!AJ$7,Raw!$C:$C,Month!$A36),SUMIFS(Raw!$H:$H,Raw!$A:$A,$B$5,Raw!$G:$G,Month!AJ$7,Raw!$E:$E,Month!$A36))))</f>
        <v>3736</v>
      </c>
      <c r="AK36" s="105">
        <f>IF($B36="","",IF($C36="Region",SUMIFS(Raw!$H:$H,Raw!$A:$A,$B$5,Raw!$G:$G,Month!AK$7,Raw!$I:$I,Month!$A36),IF($C36="Provider",SUMIFS(Raw!$H:$H,Raw!$A:$A,$B$5,Raw!$G:$G,Month!AK$7,Raw!$C:$C,Month!$A36),SUMIFS(Raw!$H:$H,Raw!$A:$A,$B$5,Raw!$G:$G,Month!AK$7,Raw!$E:$E,Month!$A36))))</f>
        <v>174</v>
      </c>
      <c r="AL36" s="105">
        <f>IF($B36="","",IF($C36="Region",SUMIFS(Raw!$H:$H,Raw!$A:$A,$B$5,Raw!$G:$G,Month!AL$7,Raw!$I:$I,Month!$A36),IF($C36="Provider",SUMIFS(Raw!$H:$H,Raw!$A:$A,$B$5,Raw!$G:$G,Month!AL$7,Raw!$C:$C,Month!$A36),SUMIFS(Raw!$H:$H,Raw!$A:$A,$B$5,Raw!$G:$G,Month!AL$7,Raw!$E:$E,Month!$A36))))</f>
        <v>2286</v>
      </c>
      <c r="AM36" s="105">
        <f>IF($B36="","",IF($C36="Region",SUMIFS(Raw!$H:$H,Raw!$A:$A,$B$5,Raw!$G:$G,Month!AM$7,Raw!$I:$I,Month!$A36),IF($C36="Provider",SUMIFS(Raw!$H:$H,Raw!$A:$A,$B$5,Raw!$G:$G,Month!AM$7,Raw!$C:$C,Month!$A36),SUMIFS(Raw!$H:$H,Raw!$A:$A,$B$5,Raw!$G:$G,Month!AM$7,Raw!$E:$E,Month!$A36))))</f>
        <v>188</v>
      </c>
      <c r="AN36" s="105">
        <f>IF($B36="","",IF($C36="Region",SUMIFS(Raw!$H:$H,Raw!$A:$A,$B$5,Raw!$G:$G,Month!AN$7,Raw!$I:$I,Month!$A36),IF($C36="Provider",SUMIFS(Raw!$H:$H,Raw!$A:$A,$B$5,Raw!$G:$G,Month!AN$7,Raw!$C:$C,Month!$A36),SUMIFS(Raw!$H:$H,Raw!$A:$A,$B$5,Raw!$G:$G,Month!AN$7,Raw!$E:$E,Month!$A36))))</f>
        <v>9186</v>
      </c>
      <c r="AO36" s="105">
        <f>IF($B36="","",IF($C36="Region",SUMIFS(Raw!$H:$H,Raw!$A:$A,$B$5,Raw!$G:$G,Month!AO$7,Raw!$I:$I,Month!$A36),IF($C36="Provider",SUMIFS(Raw!$H:$H,Raw!$A:$A,$B$5,Raw!$G:$G,Month!AO$7,Raw!$C:$C,Month!$A36),SUMIFS(Raw!$H:$H,Raw!$A:$A,$B$5,Raw!$G:$G,Month!AO$7,Raw!$E:$E,Month!$A36))))</f>
        <v>8406</v>
      </c>
      <c r="AP36" s="105">
        <f>IF($B36="","",IF($C36="Region",SUMIFS(Raw!$H:$H,Raw!$A:$A,$B$5,Raw!$G:$G,Month!AP$7,Raw!$I:$I,Month!$A36),IF($C36="Provider",SUMIFS(Raw!$H:$H,Raw!$A:$A,$B$5,Raw!$G:$G,Month!AP$7,Raw!$C:$C,Month!$A36),SUMIFS(Raw!$H:$H,Raw!$A:$A,$B$5,Raw!$G:$G,Month!AP$7,Raw!$E:$E,Month!$A36))))</f>
        <v>9405</v>
      </c>
      <c r="AQ36" s="105">
        <f>IF($B36="","",IF($C36="Region",SUMIFS(Raw!$H:$H,Raw!$A:$A,$B$5,Raw!$G:$G,Month!AQ$7,Raw!$I:$I,Month!$A36),IF($C36="Provider",SUMIFS(Raw!$H:$H,Raw!$A:$A,$B$5,Raw!$G:$G,Month!AQ$7,Raw!$C:$C,Month!$A36),SUMIFS(Raw!$H:$H,Raw!$A:$A,$B$5,Raw!$G:$G,Month!AQ$7,Raw!$E:$E,Month!$A36))))</f>
        <v>5613</v>
      </c>
      <c r="AR36" s="105">
        <f>IF($B36="","",IF($C36="Region",SUMIFS(Raw!$H:$H,Raw!$A:$A,$B$5,Raw!$G:$G,Month!AR$7,Raw!$I:$I,Month!$A36),IF($C36="Provider",SUMIFS(Raw!$H:$H,Raw!$A:$A,$B$5,Raw!$G:$G,Month!AR$7,Raw!$C:$C,Month!$A36),SUMIFS(Raw!$H:$H,Raw!$A:$A,$B$5,Raw!$G:$G,Month!AR$7,Raw!$E:$E,Month!$A36))))</f>
        <v>5238</v>
      </c>
      <c r="AS36" s="105">
        <f>IF($B36="","",IF($C36="Region",SUMIFS(Raw!$H:$H,Raw!$A:$A,$B$5,Raw!$G:$G,Month!AS$7,Raw!$I:$I,Month!$A36),IF($C36="Provider",SUMIFS(Raw!$H:$H,Raw!$A:$A,$B$5,Raw!$G:$G,Month!AS$7,Raw!$C:$C,Month!$A36),SUMIFS(Raw!$H:$H,Raw!$A:$A,$B$5,Raw!$G:$G,Month!AS$7,Raw!$E:$E,Month!$A36))))</f>
        <v>1693</v>
      </c>
      <c r="AT36" s="105">
        <f>IF($B36="","",IF($C36="Region",SUMIFS(Raw!$H:$H,Raw!$A:$A,$B$5,Raw!$G:$G,Month!AT$7,Raw!$I:$I,Month!$A36),IF($C36="Provider",SUMIFS(Raw!$H:$H,Raw!$A:$A,$B$5,Raw!$G:$G,Month!AT$7,Raw!$C:$C,Month!$A36),SUMIFS(Raw!$H:$H,Raw!$A:$A,$B$5,Raw!$G:$G,Month!AT$7,Raw!$E:$E,Month!$A36))))</f>
        <v>2097</v>
      </c>
      <c r="AU36" s="105">
        <f>IF($B36="","",IF($C36="Region",SUMIFS(Raw!$H:$H,Raw!$A:$A,$B$5,Raw!$G:$G,Month!AU$7,Raw!$I:$I,Month!$A36),IF($C36="Provider",SUMIFS(Raw!$H:$H,Raw!$A:$A,$B$5,Raw!$G:$G,Month!AU$7,Raw!$C:$C,Month!$A36),SUMIFS(Raw!$H:$H,Raw!$A:$A,$B$5,Raw!$G:$G,Month!AU$7,Raw!$E:$E,Month!$A36))))</f>
        <v>116</v>
      </c>
      <c r="AV36" s="105">
        <f>IF($B36="","",IF($C36="Region",SUMIFS(Raw!$H:$H,Raw!$A:$A,$B$5,Raw!$G:$G,Month!AV$7,Raw!$I:$I,Month!$A36),IF($C36="Provider",SUMIFS(Raw!$H:$H,Raw!$A:$A,$B$5,Raw!$G:$G,Month!AV$7,Raw!$C:$C,Month!$A36),SUMIFS(Raw!$H:$H,Raw!$A:$A,$B$5,Raw!$G:$G,Month!AV$7,Raw!$E:$E,Month!$A36))))</f>
        <v>3266</v>
      </c>
      <c r="AW36" s="105">
        <f>IF($B36="","",IF($C36="Region",SUMIFS(Raw!$H:$H,Raw!$A:$A,$B$5,Raw!$G:$G,Month!AW$7,Raw!$I:$I,Month!$A36),IF($C36="Provider",SUMIFS(Raw!$H:$H,Raw!$A:$A,$B$5,Raw!$G:$G,Month!AW$7,Raw!$C:$C,Month!$A36),SUMIFS(Raw!$H:$H,Raw!$A:$A,$B$5,Raw!$G:$G,Month!AW$7,Raw!$E:$E,Month!$A36))))</f>
        <v>13489265</v>
      </c>
      <c r="AX36" s="105">
        <f>IF($B36="","",IF($C36="Region",SUMIFS(Raw!$H:$H,Raw!$A:$A,$B$5,Raw!$G:$G,Month!AX$7,Raw!$I:$I,Month!$A36),IF($C36="Provider",SUMIFS(Raw!$H:$H,Raw!$A:$A,$B$5,Raw!$G:$G,Month!AX$7,Raw!$C:$C,Month!$A36),SUMIFS(Raw!$H:$H,Raw!$A:$A,$B$5,Raw!$G:$G,Month!AX$7,Raw!$E:$E,Month!$A36))))</f>
        <v>6521</v>
      </c>
      <c r="AY36" s="105">
        <f>IF($B36="","",IF($C36="Region",SUMIFS(Raw!$H:$H,Raw!$A:$A,$B$5,Raw!$G:$G,Month!AY$7,Raw!$I:$I,Month!$A36),IF($C36="Provider",SUMIFS(Raw!$H:$H,Raw!$A:$A,$B$5,Raw!$G:$G,Month!AY$7,Raw!$C:$C,Month!$A36),SUMIFS(Raw!$H:$H,Raw!$A:$A,$B$5,Raw!$G:$G,Month!AY$7,Raw!$E:$E,Month!$A36))))</f>
        <v>4291</v>
      </c>
      <c r="AZ36" s="105">
        <f>IF($B36="","",IF($C36="Region",SUMIFS(Raw!$H:$H,Raw!$A:$A,$B$5,Raw!$G:$G,Month!AZ$7,Raw!$I:$I,Month!$A36),IF($C36="Provider",SUMIFS(Raw!$H:$H,Raw!$A:$A,$B$5,Raw!$G:$G,Month!AZ$7,Raw!$C:$C,Month!$A36),SUMIFS(Raw!$H:$H,Raw!$A:$A,$B$5,Raw!$G:$G,Month!AZ$7,Raw!$E:$E,Month!$A36))))</f>
        <v>378</v>
      </c>
      <c r="BA36" s="105">
        <f>IF($B36="","",IF($C36="Region",SUMIFS(Raw!$H:$H,Raw!$A:$A,$B$5,Raw!$G:$G,Month!BA$7,Raw!$I:$I,Month!$A36),IF($C36="Provider",SUMIFS(Raw!$H:$H,Raw!$A:$A,$B$5,Raw!$G:$G,Month!BA$7,Raw!$C:$C,Month!$A36),SUMIFS(Raw!$H:$H,Raw!$A:$A,$B$5,Raw!$G:$G,Month!BA$7,Raw!$E:$E,Month!$A36))))</f>
        <v>2460</v>
      </c>
      <c r="BB36" s="105">
        <f>IF($B36="","",IF($C36="Region",SUMIFS(Raw!$H:$H,Raw!$A:$A,$B$5,Raw!$G:$G,Month!BB$7,Raw!$I:$I,Month!$A36),IF($C36="Provider",SUMIFS(Raw!$H:$H,Raw!$A:$A,$B$5,Raw!$G:$G,Month!BB$7,Raw!$C:$C,Month!$A36),SUMIFS(Raw!$H:$H,Raw!$A:$A,$B$5,Raw!$G:$G,Month!BB$7,Raw!$E:$E,Month!$A36))))</f>
        <v>18796079</v>
      </c>
      <c r="BC36" s="105">
        <f>IF($B36="","",IF($C36="Region",SUMIFS(Raw!$H:$H,Raw!$A:$A,$B$5,Raw!$G:$G,Month!BC$7,Raw!$I:$I,Month!$A36),IF($C36="Provider",SUMIFS(Raw!$H:$H,Raw!$A:$A,$B$5,Raw!$G:$G,Month!BC$7,Raw!$C:$C,Month!$A36),SUMIFS(Raw!$H:$H,Raw!$A:$A,$B$5,Raw!$G:$G,Month!BC$7,Raw!$E:$E,Month!$A36))))</f>
        <v>2267</v>
      </c>
      <c r="BD36" s="105">
        <f>IF($B36="","",IF($C36="Region",SUMIFS(Raw!$H:$H,Raw!$A:$A,$B$5,Raw!$G:$G,Month!BD$7,Raw!$I:$I,Month!$A36),IF($C36="Provider",SUMIFS(Raw!$H:$H,Raw!$A:$A,$B$5,Raw!$G:$G,Month!BD$7,Raw!$C:$C,Month!$A36),SUMIFS(Raw!$H:$H,Raw!$A:$A,$B$5,Raw!$G:$G,Month!BD$7,Raw!$E:$E,Month!$A36))))</f>
        <v>16503</v>
      </c>
      <c r="BE36" s="105">
        <f>IF($B36="","",IF($C36="Region",SUMIFS(Raw!$H:$H,Raw!$A:$A,$B$5,Raw!$G:$G,Month!BE$7,Raw!$I:$I,Month!$A36),IF($C36="Provider",SUMIFS(Raw!$H:$H,Raw!$A:$A,$B$5,Raw!$G:$G,Month!BE$7,Raw!$C:$C,Month!$A36),SUMIFS(Raw!$H:$H,Raw!$A:$A,$B$5,Raw!$G:$G,Month!BE$7,Raw!$E:$E,Month!$A36))))</f>
        <v>366</v>
      </c>
      <c r="BF36" s="105">
        <f>IF($B36="","",IF($C36="Region",SUMIFS(Raw!$H:$H,Raw!$A:$A,$B$5,Raw!$G:$G,Month!BF$7,Raw!$I:$I,Month!$A36),IF($C36="Provider",SUMIFS(Raw!$H:$H,Raw!$A:$A,$B$5,Raw!$G:$G,Month!BF$7,Raw!$C:$C,Month!$A36),SUMIFS(Raw!$H:$H,Raw!$A:$A,$B$5,Raw!$G:$G,Month!BF$7,Raw!$E:$E,Month!$A36))))</f>
        <v>42631</v>
      </c>
      <c r="BG36" s="105">
        <f>IF($B36="","",IF($C36="Region",SUMIFS(Raw!$H:$H,Raw!$A:$A,$B$5,Raw!$G:$G,Month!BG$7,Raw!$I:$I,Month!$A36),IF($C36="Provider",SUMIFS(Raw!$H:$H,Raw!$A:$A,$B$5,Raw!$G:$G,Month!BG$7,Raw!$C:$C,Month!$A36),SUMIFS(Raw!$H:$H,Raw!$A:$A,$B$5,Raw!$G:$G,Month!BG$7,Raw!$E:$E,Month!$A36))))</f>
        <v>66</v>
      </c>
      <c r="BH36" s="105">
        <f>IF($B36="","",IF($C36="Region",SUMIFS(Raw!$H:$H,Raw!$A:$A,$B$5,Raw!$G:$G,Month!BH$7,Raw!$I:$I,Month!$A36),IF($C36="Provider",SUMIFS(Raw!$H:$H,Raw!$A:$A,$B$5,Raw!$G:$G,Month!BH$7,Raw!$C:$C,Month!$A36),SUMIFS(Raw!$H:$H,Raw!$A:$A,$B$5,Raw!$G:$G,Month!BH$7,Raw!$E:$E,Month!$A36))))</f>
        <v>32661</v>
      </c>
      <c r="BI36" s="105">
        <f>IF($B36="","",IF($C36="Region",SUMIFS(Raw!$H:$H,Raw!$A:$A,$B$5,Raw!$G:$G,Month!BI$7,Raw!$I:$I,Month!$A36),IF($C36="Provider",SUMIFS(Raw!$H:$H,Raw!$A:$A,$B$5,Raw!$G:$G,Month!BI$7,Raw!$C:$C,Month!$A36),SUMIFS(Raw!$H:$H,Raw!$A:$A,$B$5,Raw!$G:$G,Month!BI$7,Raw!$E:$E,Month!$A36))))</f>
        <v>23085</v>
      </c>
      <c r="BJ36" s="105">
        <f>IF($B36="","",IF($C36="Region",SUMIFS(Raw!$H:$H,Raw!$A:$A,$B$5,Raw!$G:$G,Month!BJ$7,Raw!$I:$I,Month!$A36),IF($C36="Provider",SUMIFS(Raw!$H:$H,Raw!$A:$A,$B$5,Raw!$G:$G,Month!BJ$7,Raw!$C:$C,Month!$A36),SUMIFS(Raw!$H:$H,Raw!$A:$A,$B$5,Raw!$G:$G,Month!BJ$7,Raw!$E:$E,Month!$A36))))</f>
        <v>7391</v>
      </c>
      <c r="BK36" s="105">
        <f>IF($B36="","",IF($C36="Region",SUMIFS(Raw!$H:$H,Raw!$A:$A,$B$5,Raw!$G:$G,Month!BK$7,Raw!$I:$I,Month!$A36),IF($C36="Provider",SUMIFS(Raw!$H:$H,Raw!$A:$A,$B$5,Raw!$G:$G,Month!BK$7,Raw!$C:$C,Month!$A36),SUMIFS(Raw!$H:$H,Raw!$A:$A,$B$5,Raw!$G:$G,Month!BK$7,Raw!$E:$E,Month!$A36))))</f>
        <v>3384</v>
      </c>
      <c r="BL36" s="105">
        <f>IF($B36="","",IF($C36="Region",SUMIFS(Raw!$H:$H,Raw!$A:$A,$B$5,Raw!$G:$G,Month!BL$7,Raw!$I:$I,Month!$A36),IF($C36="Provider",SUMIFS(Raw!$H:$H,Raw!$A:$A,$B$5,Raw!$G:$G,Month!BL$7,Raw!$C:$C,Month!$A36),SUMIFS(Raw!$H:$H,Raw!$A:$A,$B$5,Raw!$G:$G,Month!BL$7,Raw!$E:$E,Month!$A36))))</f>
        <v>23570</v>
      </c>
      <c r="BM36" s="105">
        <f>IF($B36="","",IF($C36="Region",SUMIFS(Raw!$H:$H,Raw!$A:$A,$B$5,Raw!$G:$G,Month!BM$7,Raw!$I:$I,Month!$A36),IF($C36="Provider",SUMIFS(Raw!$H:$H,Raw!$A:$A,$B$5,Raw!$G:$G,Month!BM$7,Raw!$C:$C,Month!$A36),SUMIFS(Raw!$H:$H,Raw!$A:$A,$B$5,Raw!$G:$G,Month!BM$7,Raw!$E:$E,Month!$A36))))</f>
        <v>12997</v>
      </c>
      <c r="BN36" s="105">
        <f>IF($B36="","",IF($C36="Region",SUMIFS(Raw!$H:$H,Raw!$A:$A,$B$5,Raw!$G:$G,Month!BN$7,Raw!$I:$I,Month!$A36),IF($C36="Provider",SUMIFS(Raw!$H:$H,Raw!$A:$A,$B$5,Raw!$G:$G,Month!BN$7,Raw!$C:$C,Month!$A36),SUMIFS(Raw!$H:$H,Raw!$A:$A,$B$5,Raw!$G:$G,Month!BN$7,Raw!$E:$E,Month!$A36))))</f>
        <v>3800</v>
      </c>
      <c r="BO36" s="105">
        <f>IF($B36="","",IF($C36="Region",SUMIFS(Raw!$H:$H,Raw!$A:$A,$B$5,Raw!$G:$G,Month!BO$7,Raw!$I:$I,Month!$A36),IF($C36="Provider",SUMIFS(Raw!$H:$H,Raw!$A:$A,$B$5,Raw!$G:$G,Month!BO$7,Raw!$C:$C,Month!$A36),SUMIFS(Raw!$H:$H,Raw!$A:$A,$B$5,Raw!$G:$G,Month!BO$7,Raw!$E:$E,Month!$A36))))</f>
        <v>2125</v>
      </c>
      <c r="BP36" s="105">
        <f>IF($B36="","",IF($C36="Region",SUMIFS(Raw!$H:$H,Raw!$A:$A,$B$5,Raw!$G:$G,Month!BP$7,Raw!$I:$I,Month!$A36),IF($C36="Provider",SUMIFS(Raw!$H:$H,Raw!$A:$A,$B$5,Raw!$G:$G,Month!BP$7,Raw!$C:$C,Month!$A36),SUMIFS(Raw!$H:$H,Raw!$A:$A,$B$5,Raw!$G:$G,Month!BP$7,Raw!$E:$E,Month!$A36))))</f>
        <v>3638</v>
      </c>
      <c r="BQ36" s="105">
        <f>IF($B36="","",IF($C36="Region",SUMIFS(Raw!$H:$H,Raw!$A:$A,$B$5,Raw!$G:$G,Month!BQ$7,Raw!$I:$I,Month!$A36),IF($C36="Provider",SUMIFS(Raw!$H:$H,Raw!$A:$A,$B$5,Raw!$G:$G,Month!BQ$7,Raw!$C:$C,Month!$A36),SUMIFS(Raw!$H:$H,Raw!$A:$A,$B$5,Raw!$G:$G,Month!BQ$7,Raw!$E:$E,Month!$A36))))</f>
        <v>1492</v>
      </c>
      <c r="BR36" s="105">
        <f>IF($B36="","",IF($C36="Region",SUMIFS(Raw!$H:$H,Raw!$A:$A,$B$5,Raw!$G:$G,Month!BR$7,Raw!$I:$I,Month!$A36),IF($C36="Provider",SUMIFS(Raw!$H:$H,Raw!$A:$A,$B$5,Raw!$G:$G,Month!BR$7,Raw!$C:$C,Month!$A36),SUMIFS(Raw!$H:$H,Raw!$A:$A,$B$5,Raw!$G:$G,Month!BR$7,Raw!$E:$E,Month!$A36))))</f>
        <v>8</v>
      </c>
      <c r="BS36" s="105">
        <f>IF($B36="","",IF($C36="Region",SUMIFS(Raw!$H:$H,Raw!$A:$A,$B$5,Raw!$G:$G,Month!BS$7,Raw!$I:$I,Month!$A36),IF($C36="Provider",SUMIFS(Raw!$H:$H,Raw!$A:$A,$B$5,Raw!$G:$G,Month!BS$7,Raw!$C:$C,Month!$A36),SUMIFS(Raw!$H:$H,Raw!$A:$A,$B$5,Raw!$G:$G,Month!BS$7,Raw!$E:$E,Month!$A36))))</f>
        <v>0</v>
      </c>
      <c r="BT36" s="105">
        <f>IF($B36="","",IF($C36="Region",SUMIFS(Raw!$H:$H,Raw!$A:$A,$B$5,Raw!$G:$G,Month!BT$7,Raw!$I:$I,Month!$A36),IF($C36="Provider",SUMIFS(Raw!$H:$H,Raw!$A:$A,$B$5,Raw!$G:$G,Month!BT$7,Raw!$C:$C,Month!$A36),SUMIFS(Raw!$H:$H,Raw!$A:$A,$B$5,Raw!$G:$G,Month!BT$7,Raw!$E:$E,Month!$A36))))</f>
        <v>2487</v>
      </c>
      <c r="BU36" s="105">
        <f>IF($B36="","",IF($C36="Region",SUMIFS(Raw!$H:$H,Raw!$A:$A,$B$5,Raw!$G:$G,Month!BU$7,Raw!$I:$I,Month!$A36),IF($C36="Provider",SUMIFS(Raw!$H:$H,Raw!$A:$A,$B$5,Raw!$G:$G,Month!BU$7,Raw!$C:$C,Month!$A36),SUMIFS(Raw!$H:$H,Raw!$A:$A,$B$5,Raw!$G:$G,Month!BU$7,Raw!$E:$E,Month!$A36))))</f>
        <v>1312</v>
      </c>
      <c r="BV36" s="105">
        <f>IF($B36="","",IF($C36="Region",SUMIFS(Raw!$H:$H,Raw!$A:$A,$B$5,Raw!$G:$G,Month!BV$7,Raw!$I:$I,Month!$A36),IF($C36="Provider",SUMIFS(Raw!$H:$H,Raw!$A:$A,$B$5,Raw!$G:$G,Month!BV$7,Raw!$C:$C,Month!$A36),SUMIFS(Raw!$H:$H,Raw!$A:$A,$B$5,Raw!$G:$G,Month!BV$7,Raw!$E:$E,Month!$A36))))</f>
        <v>1775</v>
      </c>
      <c r="BW36" s="105">
        <f>IF($B36="","",IF($C36="Region",SUMIFS(Raw!$H:$H,Raw!$A:$A,$B$5,Raw!$G:$G,Month!BW$7,Raw!$I:$I,Month!$A36),IF($C36="Provider",SUMIFS(Raw!$H:$H,Raw!$A:$A,$B$5,Raw!$G:$G,Month!BW$7,Raw!$C:$C,Month!$A36),SUMIFS(Raw!$H:$H,Raw!$A:$A,$B$5,Raw!$G:$G,Month!BW$7,Raw!$E:$E,Month!$A36))))</f>
        <v>0</v>
      </c>
      <c r="BX36" s="105">
        <f>IF($B36="","",IF($C36="Region",SUMIFS(Raw!$H:$H,Raw!$A:$A,$B$5,Raw!$G:$G,Month!BX$7,Raw!$I:$I,Month!$A36),IF($C36="Provider",SUMIFS(Raw!$H:$H,Raw!$A:$A,$B$5,Raw!$G:$G,Month!BX$7,Raw!$C:$C,Month!$A36),SUMIFS(Raw!$H:$H,Raw!$A:$A,$B$5,Raw!$G:$G,Month!BX$7,Raw!$E:$E,Month!$A36))))</f>
        <v>0</v>
      </c>
      <c r="BY36" s="105">
        <f>IF($B36="","",IF($C36="Region",SUMIFS(Raw!$H:$H,Raw!$A:$A,$B$5,Raw!$G:$G,Month!BY$7,Raw!$I:$I,Month!$A36),IF($C36="Provider",SUMIFS(Raw!$H:$H,Raw!$A:$A,$B$5,Raw!$G:$G,Month!BY$7,Raw!$C:$C,Month!$A36),SUMIFS(Raw!$H:$H,Raw!$A:$A,$B$5,Raw!$G:$G,Month!BY$7,Raw!$E:$E,Month!$A36))))</f>
        <v>0</v>
      </c>
      <c r="BZ36" s="105">
        <f>IF($B36="","",IF($C36="Region",SUMIFS(Raw!$H:$H,Raw!$A:$A,$B$5,Raw!$G:$G,Month!BZ$7,Raw!$I:$I,Month!$A36),IF($C36="Provider",SUMIFS(Raw!$H:$H,Raw!$A:$A,$B$5,Raw!$G:$G,Month!BZ$7,Raw!$C:$C,Month!$A36),SUMIFS(Raw!$H:$H,Raw!$A:$A,$B$5,Raw!$G:$G,Month!BZ$7,Raw!$E:$E,Month!$A36))))</f>
        <v>0</v>
      </c>
      <c r="CA36" s="105">
        <f>IF($B36="","",IF($C36="Region",SUMIFS(Raw!$H:$H,Raw!$A:$A,$B$5,Raw!$G:$G,Month!CA$7,Raw!$I:$I,Month!$A36),IF($C36="Provider",SUMIFS(Raw!$H:$H,Raw!$A:$A,$B$5,Raw!$G:$G,Month!CA$7,Raw!$C:$C,Month!$A36),SUMIFS(Raw!$H:$H,Raw!$A:$A,$B$5,Raw!$G:$G,Month!CA$7,Raw!$E:$E,Month!$A36))))</f>
        <v>0</v>
      </c>
      <c r="CB36" s="105">
        <f>IF($B36="","",IF($C36="Region",SUMIFS(Raw!$H:$H,Raw!$A:$A,$B$5,Raw!$G:$G,Month!CB$7,Raw!$I:$I,Month!$A36),IF($C36="Provider",SUMIFS(Raw!$H:$H,Raw!$A:$A,$B$5,Raw!$G:$G,Month!CB$7,Raw!$C:$C,Month!$A36),SUMIFS(Raw!$H:$H,Raw!$A:$A,$B$5,Raw!$G:$G,Month!CB$7,Raw!$E:$E,Month!$A36))))</f>
        <v>5572</v>
      </c>
      <c r="CC36" s="105">
        <f>IF($B36="","",IF($C36="Region",SUMIFS(Raw!$H:$H,Raw!$A:$A,$B$5,Raw!$G:$G,Month!CC$7,Raw!$I:$I,Month!$A36),IF($C36="Provider",SUMIFS(Raw!$H:$H,Raw!$A:$A,$B$5,Raw!$G:$G,Month!CC$7,Raw!$C:$C,Month!$A36),SUMIFS(Raw!$H:$H,Raw!$A:$A,$B$5,Raw!$G:$G,Month!CC$7,Raw!$E:$E,Month!$A36))))</f>
        <v>4977</v>
      </c>
      <c r="CD36" s="105">
        <f>IF($B36="","",IF($C36="Region",SUMIFS(Raw!$H:$H,Raw!$A:$A,$B$5,Raw!$G:$G,Month!CD$7,Raw!$I:$I,Month!$A36),IF($C36="Provider",SUMIFS(Raw!$H:$H,Raw!$A:$A,$B$5,Raw!$G:$G,Month!CD$7,Raw!$C:$C,Month!$A36),SUMIFS(Raw!$H:$H,Raw!$A:$A,$B$5,Raw!$G:$G,Month!CD$7,Raw!$E:$E,Month!$A36))))</f>
        <v>0</v>
      </c>
      <c r="CE36" s="105">
        <f>IF($B36="","",IF($C36="Region",SUMIFS(Raw!$H:$H,Raw!$A:$A,$B$5,Raw!$G:$G,Month!CE$7,Raw!$I:$I,Month!$A36),IF($C36="Provider",SUMIFS(Raw!$H:$H,Raw!$A:$A,$B$5,Raw!$G:$G,Month!CE$7,Raw!$C:$C,Month!$A36),SUMIFS(Raw!$H:$H,Raw!$A:$A,$B$5,Raw!$G:$G,Month!CE$7,Raw!$E:$E,Month!$A36))))</f>
        <v>0</v>
      </c>
      <c r="CF36" s="105">
        <f>IF($B36="","",IF($C36="Region",SUMIFS(Raw!$H:$H,Raw!$A:$A,$B$5,Raw!$G:$G,Month!CF$7,Raw!$I:$I,Month!$A36),IF($C36="Provider",SUMIFS(Raw!$H:$H,Raw!$A:$A,$B$5,Raw!$G:$G,Month!CF$7,Raw!$C:$C,Month!$A36),SUMIFS(Raw!$H:$H,Raw!$A:$A,$B$5,Raw!$G:$G,Month!CF$7,Raw!$E:$E,Month!$A36))))</f>
        <v>0</v>
      </c>
      <c r="CG36" s="105">
        <f>IF($B36="","",IF($C36="Region",SUMIFS(Raw!$H:$H,Raw!$A:$A,$B$5,Raw!$G:$G,Month!CG$7,Raw!$I:$I,Month!$A36),IF($C36="Provider",SUMIFS(Raw!$H:$H,Raw!$A:$A,$B$5,Raw!$G:$G,Month!CG$7,Raw!$C:$C,Month!$A36),SUMIFS(Raw!$H:$H,Raw!$A:$A,$B$5,Raw!$G:$G,Month!CG$7,Raw!$E:$E,Month!$A36))))</f>
        <v>0</v>
      </c>
      <c r="CH36" s="105">
        <f>IF($B36="","",IF($C36="Region",SUMIFS(Raw!$H:$H,Raw!$A:$A,$B$5,Raw!$G:$G,Month!CH$7,Raw!$I:$I,Month!$A36),IF($C36="Provider",SUMIFS(Raw!$H:$H,Raw!$A:$A,$B$5,Raw!$G:$G,Month!CH$7,Raw!$C:$C,Month!$A36),SUMIFS(Raw!$H:$H,Raw!$A:$A,$B$5,Raw!$G:$G,Month!CH$7,Raw!$E:$E,Month!$A36))))</f>
        <v>1335</v>
      </c>
      <c r="CI36" s="105">
        <f>IF($B36="","",IF($C36="Region",SUMIFS(Raw!$H:$H,Raw!$A:$A,$B$5,Raw!$G:$G,Month!CI$7,Raw!$I:$I,Month!$A36),IF($C36="Provider",SUMIFS(Raw!$H:$H,Raw!$A:$A,$B$5,Raw!$G:$G,Month!CI$7,Raw!$C:$C,Month!$A36),SUMIFS(Raw!$H:$H,Raw!$A:$A,$B$5,Raw!$G:$G,Month!CI$7,Raw!$E:$E,Month!$A36))))</f>
        <v>1206</v>
      </c>
      <c r="CJ36" s="105">
        <f>IF($B36="","",IF($C36="Region",SUMIFS(Raw!$H:$H,Raw!$A:$A,$B$5,Raw!$G:$G,Month!CJ$7,Raw!$I:$I,Month!$A36),IF($C36="Provider",SUMIFS(Raw!$H:$H,Raw!$A:$A,$B$5,Raw!$G:$G,Month!CJ$7,Raw!$C:$C,Month!$A36),SUMIFS(Raw!$H:$H,Raw!$A:$A,$B$5,Raw!$G:$G,Month!CJ$7,Raw!$E:$E,Month!$A36))))</f>
        <v>0</v>
      </c>
      <c r="CK36" s="105">
        <f>IF($B36="","",IF($C36="Region",SUMIFS(Raw!$H:$H,Raw!$A:$A,$B$5,Raw!$G:$G,Month!CK$7,Raw!$I:$I,Month!$A36),IF($C36="Provider",SUMIFS(Raw!$H:$H,Raw!$A:$A,$B$5,Raw!$G:$G,Month!CK$7,Raw!$C:$C,Month!$A36),SUMIFS(Raw!$H:$H,Raw!$A:$A,$B$5,Raw!$G:$G,Month!CK$7,Raw!$E:$E,Month!$A36))))</f>
        <v>0</v>
      </c>
      <c r="CL36" s="105">
        <f>IF($B36="","",IF($C36="Region",SUMIFS(Raw!$H:$H,Raw!$A:$A,$B$5,Raw!$G:$G,Month!CL$7,Raw!$I:$I,Month!$A36),IF($C36="Provider",SUMIFS(Raw!$H:$H,Raw!$A:$A,$B$5,Raw!$G:$G,Month!CL$7,Raw!$C:$C,Month!$A36),SUMIFS(Raw!$H:$H,Raw!$A:$A,$B$5,Raw!$G:$G,Month!CL$7,Raw!$E:$E,Month!$A36))))</f>
        <v>0</v>
      </c>
      <c r="CM36" s="105">
        <f>IF($B36="","",IF($C36="Region",SUMIFS(Raw!$H:$H,Raw!$A:$A,$B$5,Raw!$G:$G,Month!CM$7,Raw!$I:$I,Month!$A36),IF($C36="Provider",SUMIFS(Raw!$H:$H,Raw!$A:$A,$B$5,Raw!$G:$G,Month!CM$7,Raw!$C:$C,Month!$A36),SUMIFS(Raw!$H:$H,Raw!$A:$A,$B$5,Raw!$G:$G,Month!CM$7,Raw!$E:$E,Month!$A36))))</f>
        <v>0</v>
      </c>
    </row>
    <row r="37" spans="1:91" x14ac:dyDescent="0.25">
      <c r="A37" s="18" t="str">
        <f>IF(Refs!A30="","",Refs!A30)</f>
        <v>111AA6</v>
      </c>
      <c r="B37" s="3" t="str">
        <f>IF(Refs!B30="","",Refs!B30)</f>
        <v>Isle of Wight</v>
      </c>
      <c r="C37" s="9" t="str">
        <f>IF(Refs!D30="","",Refs!D30)</f>
        <v>Area</v>
      </c>
      <c r="D37" s="105">
        <f>IF($B37="","",IF($C37="Region",SUMIFS(Raw!$H:$H,Raw!$A:$A,$B$5,Raw!$G:$G,Month!D$7,Raw!$I:$I,Month!$A37),IF($C37="Provider",SUMIFS(Raw!$H:$H,Raw!$A:$A,$B$5,Raw!$G:$G,Month!D$7,Raw!$C:$C,Month!$A37),SUMIFS(Raw!$H:$H,Raw!$A:$A,$B$5,Raw!$G:$G,Month!D$7,Raw!$E:$E,Month!$A37))))</f>
        <v>8065</v>
      </c>
      <c r="E37" s="105">
        <f>IF($B37="","",IF($C37="Region",SUMIFS(Raw!$H:$H,Raw!$A:$A,$B$5,Raw!$G:$G,Month!E$7,Raw!$I:$I,Month!$A37),IF($C37="Provider",SUMIFS(Raw!$H:$H,Raw!$A:$A,$B$5,Raw!$G:$G,Month!E$7,Raw!$C:$C,Month!$A37),SUMIFS(Raw!$H:$H,Raw!$A:$A,$B$5,Raw!$G:$G,Month!E$7,Raw!$E:$E,Month!$A37))))</f>
        <v>587</v>
      </c>
      <c r="F37" s="105">
        <f>IF($B37="","",IF($C37="Region",SUMIFS(Raw!$H:$H,Raw!$A:$A,$B$5,Raw!$G:$G,Month!F$7,Raw!$I:$I,Month!$A37),IF($C37="Provider",SUMIFS(Raw!$H:$H,Raw!$A:$A,$B$5,Raw!$G:$G,Month!F$7,Raw!$C:$C,Month!$A37),SUMIFS(Raw!$H:$H,Raw!$A:$A,$B$5,Raw!$G:$G,Month!F$7,Raw!$E:$E,Month!$A37))))</f>
        <v>7169</v>
      </c>
      <c r="G37" s="105">
        <f>IF($B37="","",IF($C37="Region",SUMIFS(Raw!$H:$H,Raw!$A:$A,$B$5,Raw!$G:$G,Month!G$7,Raw!$I:$I,Month!$A37),IF($C37="Provider",SUMIFS(Raw!$H:$H,Raw!$A:$A,$B$5,Raw!$G:$G,Month!G$7,Raw!$C:$C,Month!$A37),SUMIFS(Raw!$H:$H,Raw!$A:$A,$B$5,Raw!$G:$G,Month!G$7,Raw!$E:$E,Month!$A37))))</f>
        <v>5265</v>
      </c>
      <c r="H37" s="105">
        <f>IF($B37="","",IF($C37="Region",SUMIFS(Raw!$H:$H,Raw!$A:$A,$B$5,Raw!$G:$G,Month!H$7,Raw!$I:$I,Month!$A37),IF($C37="Provider",SUMIFS(Raw!$H:$H,Raw!$A:$A,$B$5,Raw!$G:$G,Month!H$7,Raw!$C:$C,Month!$A37),SUMIFS(Raw!$H:$H,Raw!$A:$A,$B$5,Raw!$G:$G,Month!H$7,Raw!$E:$E,Month!$A37))))</f>
        <v>617</v>
      </c>
      <c r="I37" s="105">
        <f>IF($B37="","",IF($C37="Region",SUMIFS(Raw!$H:$H,Raw!$A:$A,$B$5,Raw!$G:$G,Month!I$7,Raw!$I:$I,Month!$A37),IF($C37="Provider",SUMIFS(Raw!$H:$H,Raw!$A:$A,$B$5,Raw!$G:$G,Month!I$7,Raw!$C:$C,Month!$A37),SUMIFS(Raw!$H:$H,Raw!$A:$A,$B$5,Raw!$G:$G,Month!I$7,Raw!$E:$E,Month!$A37))))</f>
        <v>77516</v>
      </c>
      <c r="J37" s="105">
        <f>IF($B37="","",IF($C37="Region",SUMIFS(Raw!$H:$H,Raw!$A:$A,$B$5,Raw!$G:$G,Month!J$7,Raw!$I:$I,Month!$A37),IF($C37="Provider",SUMIFS(Raw!$H:$H,Raw!$A:$A,$B$5,Raw!$G:$G,Month!J$7,Raw!$C:$C,Month!$A37),SUMIFS(Raw!$H:$H,Raw!$A:$A,$B$5,Raw!$G:$G,Month!J$7,Raw!$E:$E,Month!$A37))))</f>
        <v>553</v>
      </c>
      <c r="K37" s="105">
        <f>IF($B37="","",IF($C37="Region",SUMIFS(Raw!$H:$H,Raw!$A:$A,$B$5,Raw!$G:$G,Month!K$7,Raw!$I:$I,Month!$A37),IF($C37="Provider",SUMIFS(Raw!$H:$H,Raw!$A:$A,$B$5,Raw!$G:$G,Month!K$7,Raw!$C:$C,Month!$A37),SUMIFS(Raw!$H:$H,Raw!$A:$A,$B$5,Raw!$G:$G,Month!K$7,Raw!$E:$E,Month!$A37))))</f>
        <v>1040</v>
      </c>
      <c r="L37" s="105">
        <f>IF($B37="","",IF($C37="Region",SUMIFS(Raw!$H:$H,Raw!$A:$A,$B$5,Raw!$G:$G,Month!L$7,Raw!$I:$I,Month!$A37),IF($C37="Provider",SUMIFS(Raw!$H:$H,Raw!$A:$A,$B$5,Raw!$G:$G,Month!L$7,Raw!$C:$C,Month!$A37),SUMIFS(Raw!$H:$H,Raw!$A:$A,$B$5,Raw!$G:$G,Month!L$7,Raw!$E:$E,Month!$A37))))</f>
        <v>123865</v>
      </c>
      <c r="M37" s="105">
        <f>IF($B37="","",IF($C37="Region",SUMIFS(Raw!$H:$H,Raw!$A:$A,$B$5,Raw!$G:$G,Month!M$7,Raw!$I:$I,Month!$A37),IF($C37="Provider",SUMIFS(Raw!$H:$H,Raw!$A:$A,$B$5,Raw!$G:$G,Month!M$7,Raw!$C:$C,Month!$A37),SUMIFS(Raw!$H:$H,Raw!$A:$A,$B$5,Raw!$G:$G,Month!M$7,Raw!$E:$E,Month!$A37))))</f>
        <v>824</v>
      </c>
      <c r="N37" s="105">
        <f>IF($B37="","",IF($C37="Region",SUMIFS(Raw!$H:$H,Raw!$A:$A,$B$5,Raw!$G:$G,Month!N$7,Raw!$I:$I,Month!$A37),IF($C37="Provider",SUMIFS(Raw!$H:$H,Raw!$A:$A,$B$5,Raw!$G:$G,Month!N$7,Raw!$C:$C,Month!$A37),SUMIFS(Raw!$H:$H,Raw!$A:$A,$B$5,Raw!$G:$G,Month!N$7,Raw!$E:$E,Month!$A37))))</f>
        <v>1034756</v>
      </c>
      <c r="O37" s="105">
        <f>IF($B37="","",IF($C37="Region",SUMIFS(Raw!$H:$H,Raw!$A:$A,$B$5,Raw!$G:$G,Month!O$7,Raw!$I:$I,Month!$A37),IF($C37="Provider",SUMIFS(Raw!$H:$H,Raw!$A:$A,$B$5,Raw!$G:$G,Month!O$7,Raw!$C:$C,Month!$A37),SUMIFS(Raw!$H:$H,Raw!$A:$A,$B$5,Raw!$G:$G,Month!O$7,Raw!$E:$E,Month!$A37))))</f>
        <v>7312</v>
      </c>
      <c r="P37" s="105">
        <f>IF($B37="","",IF($C37="Region",SUMIFS(Raw!$H:$H,Raw!$A:$A,$B$5,Raw!$G:$G,Month!P$7,Raw!$I:$I,Month!$A37),IF($C37="Provider",SUMIFS(Raw!$H:$H,Raw!$A:$A,$B$5,Raw!$G:$G,Month!P$7,Raw!$C:$C,Month!$A37),SUMIFS(Raw!$H:$H,Raw!$A:$A,$B$5,Raw!$G:$G,Month!P$7,Raw!$E:$E,Month!$A37))))</f>
        <v>0</v>
      </c>
      <c r="Q37" s="105">
        <f>IF($B37="","",IF($C37="Region",SUMIFS(Raw!$H:$H,Raw!$A:$A,$B$5,Raw!$G:$G,Month!Q$7,Raw!$I:$I,Month!$A37),IF($C37="Provider",SUMIFS(Raw!$H:$H,Raw!$A:$A,$B$5,Raw!$G:$G,Month!Q$7,Raw!$C:$C,Month!$A37),SUMIFS(Raw!$H:$H,Raw!$A:$A,$B$5,Raw!$G:$G,Month!Q$7,Raw!$E:$E,Month!$A37))))</f>
        <v>3117</v>
      </c>
      <c r="R37" s="105">
        <f>IF($B37="","",IF($C37="Region",SUMIFS(Raw!$H:$H,Raw!$A:$A,$B$5,Raw!$G:$G,Month!R$7,Raw!$I:$I,Month!$A37),IF($C37="Provider",SUMIFS(Raw!$H:$H,Raw!$A:$A,$B$5,Raw!$G:$G,Month!R$7,Raw!$C:$C,Month!$A37),SUMIFS(Raw!$H:$H,Raw!$A:$A,$B$5,Raw!$G:$G,Month!R$7,Raw!$E:$E,Month!$A37))))</f>
        <v>1677</v>
      </c>
      <c r="S37" s="105">
        <f>IF($B37="","",IF($C37="Region",SUMIFS(Raw!$H:$H,Raw!$A:$A,$B$5,Raw!$G:$G,Month!S$7,Raw!$I:$I,Month!$A37),IF($C37="Provider",SUMIFS(Raw!$H:$H,Raw!$A:$A,$B$5,Raw!$G:$G,Month!S$7,Raw!$C:$C,Month!$A37),SUMIFS(Raw!$H:$H,Raw!$A:$A,$B$5,Raw!$G:$G,Month!S$7,Raw!$E:$E,Month!$A37))))</f>
        <v>2518</v>
      </c>
      <c r="T37" s="105">
        <f>IF($B37="","",IF($C37="Region",SUMIFS(Raw!$H:$H,Raw!$A:$A,$B$5,Raw!$G:$G,Month!T$7,Raw!$I:$I,Month!$A37),IF($C37="Provider",SUMIFS(Raw!$H:$H,Raw!$A:$A,$B$5,Raw!$G:$G,Month!T$7,Raw!$C:$C,Month!$A37),SUMIFS(Raw!$H:$H,Raw!$A:$A,$B$5,Raw!$G:$G,Month!T$7,Raw!$E:$E,Month!$A37))))</f>
        <v>0</v>
      </c>
      <c r="U37" s="105">
        <f>IF($B37="","",IF($C37="Region",SUMIFS(Raw!$H:$H,Raw!$A:$A,$B$5,Raw!$G:$G,Month!U$7,Raw!$I:$I,Month!$A37),IF($C37="Provider",SUMIFS(Raw!$H:$H,Raw!$A:$A,$B$5,Raw!$G:$G,Month!U$7,Raw!$C:$C,Month!$A37),SUMIFS(Raw!$H:$H,Raw!$A:$A,$B$5,Raw!$G:$G,Month!U$7,Raw!$E:$E,Month!$A37))))</f>
        <v>4195</v>
      </c>
      <c r="V37" s="105">
        <f>IF($B37="","",IF($C37="Region",SUMIFS(Raw!$H:$H,Raw!$A:$A,$B$5,Raw!$G:$G,Month!V$7,Raw!$I:$I,Month!$A37),IF($C37="Provider",SUMIFS(Raw!$H:$H,Raw!$A:$A,$B$5,Raw!$G:$G,Month!V$7,Raw!$C:$C,Month!$A37),SUMIFS(Raw!$H:$H,Raw!$A:$A,$B$5,Raw!$G:$G,Month!V$7,Raw!$E:$E,Month!$A37))))</f>
        <v>1187</v>
      </c>
      <c r="W37" s="105">
        <f>IF($B37="","",IF($C37="Region",SUMIFS(Raw!$H:$H,Raw!$A:$A,$B$5,Raw!$G:$G,Month!W$7,Raw!$I:$I,Month!$A37),IF($C37="Provider",SUMIFS(Raw!$H:$H,Raw!$A:$A,$B$5,Raw!$G:$G,Month!W$7,Raw!$C:$C,Month!$A37),SUMIFS(Raw!$H:$H,Raw!$A:$A,$B$5,Raw!$G:$G,Month!W$7,Raw!$E:$E,Month!$A37))))</f>
        <v>1784</v>
      </c>
      <c r="X37" s="105">
        <f>IF($B37="","",IF($C37="Region",SUMIFS(Raw!$H:$H,Raw!$A:$A,$B$5,Raw!$G:$G,Month!X$7,Raw!$I:$I,Month!$A37),IF($C37="Provider",SUMIFS(Raw!$H:$H,Raw!$A:$A,$B$5,Raw!$G:$G,Month!X$7,Raw!$C:$C,Month!$A37),SUMIFS(Raw!$H:$H,Raw!$A:$A,$B$5,Raw!$G:$G,Month!X$7,Raw!$E:$E,Month!$A37))))</f>
        <v>1601</v>
      </c>
      <c r="Y37" s="105">
        <f>IF($B37="","",IF($C37="Region",SUMIFS(Raw!$H:$H,Raw!$A:$A,$B$5,Raw!$G:$G,Month!Y$7,Raw!$I:$I,Month!$A37),IF($C37="Provider",SUMIFS(Raw!$H:$H,Raw!$A:$A,$B$5,Raw!$G:$G,Month!Y$7,Raw!$C:$C,Month!$A37),SUMIFS(Raw!$H:$H,Raw!$A:$A,$B$5,Raw!$G:$G,Month!Y$7,Raw!$E:$E,Month!$A37))))</f>
        <v>466</v>
      </c>
      <c r="Z37" s="105">
        <f>IF($B37="","",IF($C37="Region",SUMIFS(Raw!$H:$H,Raw!$A:$A,$B$5,Raw!$G:$G,Month!Z$7,Raw!$I:$I,Month!$A37),IF($C37="Provider",SUMIFS(Raw!$H:$H,Raw!$A:$A,$B$5,Raw!$G:$G,Month!Z$7,Raw!$C:$C,Month!$A37),SUMIFS(Raw!$H:$H,Raw!$A:$A,$B$5,Raw!$G:$G,Month!Z$7,Raw!$E:$E,Month!$A37))))</f>
        <v>2192</v>
      </c>
      <c r="AA37" s="105">
        <f>IF($B37="","",IF($C37="Region",SUMIFS(Raw!$H:$H,Raw!$A:$A,$B$5,Raw!$G:$G,Month!AA$7,Raw!$I:$I,Month!$A37),IF($C37="Provider",SUMIFS(Raw!$H:$H,Raw!$A:$A,$B$5,Raw!$G:$G,Month!AA$7,Raw!$C:$C,Month!$A37),SUMIFS(Raw!$H:$H,Raw!$A:$A,$B$5,Raw!$G:$G,Month!AA$7,Raw!$E:$E,Month!$A37))))</f>
        <v>97</v>
      </c>
      <c r="AB37" s="105">
        <f>IF($B37="","",IF($C37="Region",SUMIFS(Raw!$H:$H,Raw!$A:$A,$B$5,Raw!$G:$G,Month!AB$7,Raw!$I:$I,Month!$A37),IF($C37="Provider",SUMIFS(Raw!$H:$H,Raw!$A:$A,$B$5,Raw!$G:$G,Month!AB$7,Raw!$C:$C,Month!$A37),SUMIFS(Raw!$H:$H,Raw!$A:$A,$B$5,Raw!$G:$G,Month!AB$7,Raw!$E:$E,Month!$A37))))</f>
        <v>97</v>
      </c>
      <c r="AC37" s="105">
        <f>IF($B37="","",IF($C37="Region",SUMIFS(Raw!$H:$H,Raw!$A:$A,$B$5,Raw!$G:$G,Month!AC$7,Raw!$I:$I,Month!$A37),IF($C37="Provider",SUMIFS(Raw!$H:$H,Raw!$A:$A,$B$5,Raw!$G:$G,Month!AC$7,Raw!$C:$C,Month!$A37),SUMIFS(Raw!$H:$H,Raw!$A:$A,$B$5,Raw!$G:$G,Month!AC$7,Raw!$E:$E,Month!$A37))))</f>
        <v>626</v>
      </c>
      <c r="AD37" s="105">
        <f>IF($B37="","",IF($C37="Region",SUMIFS(Raw!$H:$H,Raw!$A:$A,$B$5,Raw!$G:$G,Month!AD$7,Raw!$I:$I,Month!$A37),IF($C37="Provider",SUMIFS(Raw!$H:$H,Raw!$A:$A,$B$5,Raw!$G:$G,Month!AD$7,Raw!$C:$C,Month!$A37),SUMIFS(Raw!$H:$H,Raw!$A:$A,$B$5,Raw!$G:$G,Month!AD$7,Raw!$E:$E,Month!$A37))))</f>
        <v>2552</v>
      </c>
      <c r="AE37" s="105">
        <f>IF($B37="","",IF($C37="Region",SUMIFS(Raw!$H:$H,Raw!$A:$A,$B$5,Raw!$G:$G,Month!AE$7,Raw!$I:$I,Month!$A37),IF($C37="Provider",SUMIFS(Raw!$H:$H,Raw!$A:$A,$B$5,Raw!$G:$G,Month!AE$7,Raw!$C:$C,Month!$A37),SUMIFS(Raw!$H:$H,Raw!$A:$A,$B$5,Raw!$G:$G,Month!AE$7,Raw!$E:$E,Month!$A37))))</f>
        <v>7312</v>
      </c>
      <c r="AF37" s="105">
        <f>IF($B37="","",IF($C37="Region",SUMIFS(Raw!$H:$H,Raw!$A:$A,$B$5,Raw!$G:$G,Month!AF$7,Raw!$I:$I,Month!$A37),IF($C37="Provider",SUMIFS(Raw!$H:$H,Raw!$A:$A,$B$5,Raw!$G:$G,Month!AF$7,Raw!$C:$C,Month!$A37),SUMIFS(Raw!$H:$H,Raw!$A:$A,$B$5,Raw!$G:$G,Month!AF$7,Raw!$E:$E,Month!$A37))))</f>
        <v>1081</v>
      </c>
      <c r="AG37" s="105">
        <f>IF($B37="","",IF($C37="Region",SUMIFS(Raw!$H:$H,Raw!$A:$A,$B$5,Raw!$G:$G,Month!AG$7,Raw!$I:$I,Month!$A37),IF($C37="Provider",SUMIFS(Raw!$H:$H,Raw!$A:$A,$B$5,Raw!$G:$G,Month!AG$7,Raw!$C:$C,Month!$A37),SUMIFS(Raw!$H:$H,Raw!$A:$A,$B$5,Raw!$G:$G,Month!AG$7,Raw!$E:$E,Month!$A37))))</f>
        <v>1343</v>
      </c>
      <c r="AH37" s="105">
        <f>IF($B37="","",IF($C37="Region",SUMIFS(Raw!$H:$H,Raw!$A:$A,$B$5,Raw!$G:$G,Month!AH$7,Raw!$I:$I,Month!$A37),IF($C37="Provider",SUMIFS(Raw!$H:$H,Raw!$A:$A,$B$5,Raw!$G:$G,Month!AH$7,Raw!$C:$C,Month!$A37),SUMIFS(Raw!$H:$H,Raw!$A:$A,$B$5,Raw!$G:$G,Month!AH$7,Raw!$E:$E,Month!$A37))))</f>
        <v>587</v>
      </c>
      <c r="AI37" s="105">
        <f>IF($B37="","",IF($C37="Region",SUMIFS(Raw!$H:$H,Raw!$A:$A,$B$5,Raw!$G:$G,Month!AI$7,Raw!$I:$I,Month!$A37),IF($C37="Provider",SUMIFS(Raw!$H:$H,Raw!$A:$A,$B$5,Raw!$G:$G,Month!AI$7,Raw!$C:$C,Month!$A37),SUMIFS(Raw!$H:$H,Raw!$A:$A,$B$5,Raw!$G:$G,Month!AI$7,Raw!$E:$E,Month!$A37))))</f>
        <v>0</v>
      </c>
      <c r="AJ37" s="105">
        <f>IF($B37="","",IF($C37="Region",SUMIFS(Raw!$H:$H,Raw!$A:$A,$B$5,Raw!$G:$G,Month!AJ$7,Raw!$I:$I,Month!$A37),IF($C37="Provider",SUMIFS(Raw!$H:$H,Raw!$A:$A,$B$5,Raw!$G:$G,Month!AJ$7,Raw!$C:$C,Month!$A37),SUMIFS(Raw!$H:$H,Raw!$A:$A,$B$5,Raw!$G:$G,Month!AJ$7,Raw!$E:$E,Month!$A37))))</f>
        <v>569</v>
      </c>
      <c r="AK37" s="105">
        <f>IF($B37="","",IF($C37="Region",SUMIFS(Raw!$H:$H,Raw!$A:$A,$B$5,Raw!$G:$G,Month!AK$7,Raw!$I:$I,Month!$A37),IF($C37="Provider",SUMIFS(Raw!$H:$H,Raw!$A:$A,$B$5,Raw!$G:$G,Month!AK$7,Raw!$C:$C,Month!$A37),SUMIFS(Raw!$H:$H,Raw!$A:$A,$B$5,Raw!$G:$G,Month!AK$7,Raw!$E:$E,Month!$A37))))</f>
        <v>31</v>
      </c>
      <c r="AL37" s="105">
        <f>IF($B37="","",IF($C37="Region",SUMIFS(Raw!$H:$H,Raw!$A:$A,$B$5,Raw!$G:$G,Month!AL$7,Raw!$I:$I,Month!$A37),IF($C37="Provider",SUMIFS(Raw!$H:$H,Raw!$A:$A,$B$5,Raw!$G:$G,Month!AL$7,Raw!$C:$C,Month!$A37),SUMIFS(Raw!$H:$H,Raw!$A:$A,$B$5,Raw!$G:$G,Month!AL$7,Raw!$E:$E,Month!$A37))))</f>
        <v>80</v>
      </c>
      <c r="AM37" s="105">
        <f>IF($B37="","",IF($C37="Region",SUMIFS(Raw!$H:$H,Raw!$A:$A,$B$5,Raw!$G:$G,Month!AM$7,Raw!$I:$I,Month!$A37),IF($C37="Provider",SUMIFS(Raw!$H:$H,Raw!$A:$A,$B$5,Raw!$G:$G,Month!AM$7,Raw!$C:$C,Month!$A37),SUMIFS(Raw!$H:$H,Raw!$A:$A,$B$5,Raw!$G:$G,Month!AM$7,Raw!$E:$E,Month!$A37))))</f>
        <v>7</v>
      </c>
      <c r="AN37" s="105">
        <f>IF($B37="","",IF($C37="Region",SUMIFS(Raw!$H:$H,Raw!$A:$A,$B$5,Raw!$G:$G,Month!AN$7,Raw!$I:$I,Month!$A37),IF($C37="Provider",SUMIFS(Raw!$H:$H,Raw!$A:$A,$B$5,Raw!$G:$G,Month!AN$7,Raw!$C:$C,Month!$A37),SUMIFS(Raw!$H:$H,Raw!$A:$A,$B$5,Raw!$G:$G,Month!AN$7,Raw!$E:$E,Month!$A37))))</f>
        <v>265</v>
      </c>
      <c r="AO37" s="105">
        <f>IF($B37="","",IF($C37="Region",SUMIFS(Raw!$H:$H,Raw!$A:$A,$B$5,Raw!$G:$G,Month!AO$7,Raw!$I:$I,Month!$A37),IF($C37="Provider",SUMIFS(Raw!$H:$H,Raw!$A:$A,$B$5,Raw!$G:$G,Month!AO$7,Raw!$C:$C,Month!$A37),SUMIFS(Raw!$H:$H,Raw!$A:$A,$B$5,Raw!$G:$G,Month!AO$7,Raw!$E:$E,Month!$A37))))</f>
        <v>142</v>
      </c>
      <c r="AP37" s="105">
        <f>IF($B37="","",IF($C37="Region",SUMIFS(Raw!$H:$H,Raw!$A:$A,$B$5,Raw!$G:$G,Month!AP$7,Raw!$I:$I,Month!$A37),IF($C37="Provider",SUMIFS(Raw!$H:$H,Raw!$A:$A,$B$5,Raw!$G:$G,Month!AP$7,Raw!$C:$C,Month!$A37),SUMIFS(Raw!$H:$H,Raw!$A:$A,$B$5,Raw!$G:$G,Month!AP$7,Raw!$E:$E,Month!$A37))))</f>
        <v>735</v>
      </c>
      <c r="AQ37" s="105">
        <f>IF($B37="","",IF($C37="Region",SUMIFS(Raw!$H:$H,Raw!$A:$A,$B$5,Raw!$G:$G,Month!AQ$7,Raw!$I:$I,Month!$A37),IF($C37="Provider",SUMIFS(Raw!$H:$H,Raw!$A:$A,$B$5,Raw!$G:$G,Month!AQ$7,Raw!$C:$C,Month!$A37),SUMIFS(Raw!$H:$H,Raw!$A:$A,$B$5,Raw!$G:$G,Month!AQ$7,Raw!$E:$E,Month!$A37))))</f>
        <v>797</v>
      </c>
      <c r="AR37" s="105">
        <f>IF($B37="","",IF($C37="Region",SUMIFS(Raw!$H:$H,Raw!$A:$A,$B$5,Raw!$G:$G,Month!AR$7,Raw!$I:$I,Month!$A37),IF($C37="Provider",SUMIFS(Raw!$H:$H,Raw!$A:$A,$B$5,Raw!$G:$G,Month!AR$7,Raw!$C:$C,Month!$A37),SUMIFS(Raw!$H:$H,Raw!$A:$A,$B$5,Raw!$G:$G,Month!AR$7,Raw!$E:$E,Month!$A37))))</f>
        <v>519</v>
      </c>
      <c r="AS37" s="105">
        <f>IF($B37="","",IF($C37="Region",SUMIFS(Raw!$H:$H,Raw!$A:$A,$B$5,Raw!$G:$G,Month!AS$7,Raw!$I:$I,Month!$A37),IF($C37="Provider",SUMIFS(Raw!$H:$H,Raw!$A:$A,$B$5,Raw!$G:$G,Month!AS$7,Raw!$C:$C,Month!$A37),SUMIFS(Raw!$H:$H,Raw!$A:$A,$B$5,Raw!$G:$G,Month!AS$7,Raw!$E:$E,Month!$A37))))</f>
        <v>510</v>
      </c>
      <c r="AT37" s="105">
        <f>IF($B37="","",IF($C37="Region",SUMIFS(Raw!$H:$H,Raw!$A:$A,$B$5,Raw!$G:$G,Month!AT$7,Raw!$I:$I,Month!$A37),IF($C37="Provider",SUMIFS(Raw!$H:$H,Raw!$A:$A,$B$5,Raw!$G:$G,Month!AT$7,Raw!$C:$C,Month!$A37),SUMIFS(Raw!$H:$H,Raw!$A:$A,$B$5,Raw!$G:$G,Month!AT$7,Raw!$E:$E,Month!$A37))))</f>
        <v>9</v>
      </c>
      <c r="AU37" s="105">
        <f>IF($B37="","",IF($C37="Region",SUMIFS(Raw!$H:$H,Raw!$A:$A,$B$5,Raw!$G:$G,Month!AU$7,Raw!$I:$I,Month!$A37),IF($C37="Provider",SUMIFS(Raw!$H:$H,Raw!$A:$A,$B$5,Raw!$G:$G,Month!AU$7,Raw!$C:$C,Month!$A37),SUMIFS(Raw!$H:$H,Raw!$A:$A,$B$5,Raw!$G:$G,Month!AU$7,Raw!$E:$E,Month!$A37))))</f>
        <v>74</v>
      </c>
      <c r="AV37" s="105">
        <f>IF($B37="","",IF($C37="Region",SUMIFS(Raw!$H:$H,Raw!$A:$A,$B$5,Raw!$G:$G,Month!AV$7,Raw!$I:$I,Month!$A37),IF($C37="Provider",SUMIFS(Raw!$H:$H,Raw!$A:$A,$B$5,Raw!$G:$G,Month!AV$7,Raw!$C:$C,Month!$A37),SUMIFS(Raw!$H:$H,Raw!$A:$A,$B$5,Raw!$G:$G,Month!AV$7,Raw!$E:$E,Month!$A37))))</f>
        <v>342</v>
      </c>
      <c r="AW37" s="105">
        <f>IF($B37="","",IF($C37="Region",SUMIFS(Raw!$H:$H,Raw!$A:$A,$B$5,Raw!$G:$G,Month!AW$7,Raw!$I:$I,Month!$A37),IF($C37="Provider",SUMIFS(Raw!$H:$H,Raw!$A:$A,$B$5,Raw!$G:$G,Month!AW$7,Raw!$C:$C,Month!$A37),SUMIFS(Raw!$H:$H,Raw!$A:$A,$B$5,Raw!$G:$G,Month!AW$7,Raw!$E:$E,Month!$A37))))</f>
        <v>64123</v>
      </c>
      <c r="AX37" s="105">
        <f>IF($B37="","",IF($C37="Region",SUMIFS(Raw!$H:$H,Raw!$A:$A,$B$5,Raw!$G:$G,Month!AX$7,Raw!$I:$I,Month!$A37),IF($C37="Provider",SUMIFS(Raw!$H:$H,Raw!$A:$A,$B$5,Raw!$G:$G,Month!AX$7,Raw!$C:$C,Month!$A37),SUMIFS(Raw!$H:$H,Raw!$A:$A,$B$5,Raw!$G:$G,Month!AX$7,Raw!$E:$E,Month!$A37))))</f>
        <v>908</v>
      </c>
      <c r="AY37" s="105">
        <f>IF($B37="","",IF($C37="Region",SUMIFS(Raw!$H:$H,Raw!$A:$A,$B$5,Raw!$G:$G,Month!AY$7,Raw!$I:$I,Month!$A37),IF($C37="Provider",SUMIFS(Raw!$H:$H,Raw!$A:$A,$B$5,Raw!$G:$G,Month!AY$7,Raw!$C:$C,Month!$A37),SUMIFS(Raw!$H:$H,Raw!$A:$A,$B$5,Raw!$G:$G,Month!AY$7,Raw!$E:$E,Month!$A37))))</f>
        <v>100</v>
      </c>
      <c r="AZ37" s="105">
        <f>IF($B37="","",IF($C37="Region",SUMIFS(Raw!$H:$H,Raw!$A:$A,$B$5,Raw!$G:$G,Month!AZ$7,Raw!$I:$I,Month!$A37),IF($C37="Provider",SUMIFS(Raw!$H:$H,Raw!$A:$A,$B$5,Raw!$G:$G,Month!AZ$7,Raw!$C:$C,Month!$A37),SUMIFS(Raw!$H:$H,Raw!$A:$A,$B$5,Raw!$G:$G,Month!AZ$7,Raw!$E:$E,Month!$A37))))</f>
        <v>18</v>
      </c>
      <c r="BA37" s="105">
        <f>IF($B37="","",IF($C37="Region",SUMIFS(Raw!$H:$H,Raw!$A:$A,$B$5,Raw!$G:$G,Month!BA$7,Raw!$I:$I,Month!$A37),IF($C37="Provider",SUMIFS(Raw!$H:$H,Raw!$A:$A,$B$5,Raw!$G:$G,Month!BA$7,Raw!$C:$C,Month!$A37),SUMIFS(Raw!$H:$H,Raw!$A:$A,$B$5,Raw!$G:$G,Month!BA$7,Raw!$E:$E,Month!$A37))))</f>
        <v>52</v>
      </c>
      <c r="BB37" s="105">
        <f>IF($B37="","",IF($C37="Region",SUMIFS(Raw!$H:$H,Raw!$A:$A,$B$5,Raw!$G:$G,Month!BB$7,Raw!$I:$I,Month!$A37),IF($C37="Provider",SUMIFS(Raw!$H:$H,Raw!$A:$A,$B$5,Raw!$G:$G,Month!BB$7,Raw!$C:$C,Month!$A37),SUMIFS(Raw!$H:$H,Raw!$A:$A,$B$5,Raw!$G:$G,Month!BB$7,Raw!$E:$E,Month!$A37))))</f>
        <v>103526</v>
      </c>
      <c r="BC37" s="105">
        <f>IF($B37="","",IF($C37="Region",SUMIFS(Raw!$H:$H,Raw!$A:$A,$B$5,Raw!$G:$G,Month!BC$7,Raw!$I:$I,Month!$A37),IF($C37="Provider",SUMIFS(Raw!$H:$H,Raw!$A:$A,$B$5,Raw!$G:$G,Month!BC$7,Raw!$C:$C,Month!$A37),SUMIFS(Raw!$H:$H,Raw!$A:$A,$B$5,Raw!$G:$G,Month!BC$7,Raw!$E:$E,Month!$A37))))</f>
        <v>755</v>
      </c>
      <c r="BD37" s="105">
        <f>IF($B37="","",IF($C37="Region",SUMIFS(Raw!$H:$H,Raw!$A:$A,$B$5,Raw!$G:$G,Month!BD$7,Raw!$I:$I,Month!$A37),IF($C37="Provider",SUMIFS(Raw!$H:$H,Raw!$A:$A,$B$5,Raw!$G:$G,Month!BD$7,Raw!$C:$C,Month!$A37),SUMIFS(Raw!$H:$H,Raw!$A:$A,$B$5,Raw!$G:$G,Month!BD$7,Raw!$E:$E,Month!$A37))))</f>
        <v>3126</v>
      </c>
      <c r="BE37" s="105">
        <f>IF($B37="","",IF($C37="Region",SUMIFS(Raw!$H:$H,Raw!$A:$A,$B$5,Raw!$G:$G,Month!BE$7,Raw!$I:$I,Month!$A37),IF($C37="Provider",SUMIFS(Raw!$H:$H,Raw!$A:$A,$B$5,Raw!$G:$G,Month!BE$7,Raw!$C:$C,Month!$A37),SUMIFS(Raw!$H:$H,Raw!$A:$A,$B$5,Raw!$G:$G,Month!BE$7,Raw!$E:$E,Month!$A37))))</f>
        <v>75</v>
      </c>
      <c r="BF37" s="105">
        <f>IF($B37="","",IF($C37="Region",SUMIFS(Raw!$H:$H,Raw!$A:$A,$B$5,Raw!$G:$G,Month!BF$7,Raw!$I:$I,Month!$A37),IF($C37="Provider",SUMIFS(Raw!$H:$H,Raw!$A:$A,$B$5,Raw!$G:$G,Month!BF$7,Raw!$C:$C,Month!$A37),SUMIFS(Raw!$H:$H,Raw!$A:$A,$B$5,Raw!$G:$G,Month!BF$7,Raw!$E:$E,Month!$A37))))</f>
        <v>5396</v>
      </c>
      <c r="BG37" s="105">
        <f>IF($B37="","",IF($C37="Region",SUMIFS(Raw!$H:$H,Raw!$A:$A,$B$5,Raw!$G:$G,Month!BG$7,Raw!$I:$I,Month!$A37),IF($C37="Provider",SUMIFS(Raw!$H:$H,Raw!$A:$A,$B$5,Raw!$G:$G,Month!BG$7,Raw!$C:$C,Month!$A37),SUMIFS(Raw!$H:$H,Raw!$A:$A,$B$5,Raw!$G:$G,Month!BG$7,Raw!$E:$E,Month!$A37))))</f>
        <v>0</v>
      </c>
      <c r="BH37" s="105">
        <f>IF($B37="","",IF($C37="Region",SUMIFS(Raw!$H:$H,Raw!$A:$A,$B$5,Raw!$G:$G,Month!BH$7,Raw!$I:$I,Month!$A37),IF($C37="Provider",SUMIFS(Raw!$H:$H,Raw!$A:$A,$B$5,Raw!$G:$G,Month!BH$7,Raw!$C:$C,Month!$A37),SUMIFS(Raw!$H:$H,Raw!$A:$A,$B$5,Raw!$G:$G,Month!BH$7,Raw!$E:$E,Month!$A37))))</f>
        <v>4612</v>
      </c>
      <c r="BI37" s="105">
        <f>IF($B37="","",IF($C37="Region",SUMIFS(Raw!$H:$H,Raw!$A:$A,$B$5,Raw!$G:$G,Month!BI$7,Raw!$I:$I,Month!$A37),IF($C37="Provider",SUMIFS(Raw!$H:$H,Raw!$A:$A,$B$5,Raw!$G:$G,Month!BI$7,Raw!$C:$C,Month!$A37),SUMIFS(Raw!$H:$H,Raw!$A:$A,$B$5,Raw!$G:$G,Month!BI$7,Raw!$E:$E,Month!$A37))))</f>
        <v>1128</v>
      </c>
      <c r="BJ37" s="105">
        <f>IF($B37="","",IF($C37="Region",SUMIFS(Raw!$H:$H,Raw!$A:$A,$B$5,Raw!$G:$G,Month!BJ$7,Raw!$I:$I,Month!$A37),IF($C37="Provider",SUMIFS(Raw!$H:$H,Raw!$A:$A,$B$5,Raw!$G:$G,Month!BJ$7,Raw!$C:$C,Month!$A37),SUMIFS(Raw!$H:$H,Raw!$A:$A,$B$5,Raw!$G:$G,Month!BJ$7,Raw!$E:$E,Month!$A37))))</f>
        <v>1083</v>
      </c>
      <c r="BK37" s="105">
        <f>IF($B37="","",IF($C37="Region",SUMIFS(Raw!$H:$H,Raw!$A:$A,$B$5,Raw!$G:$G,Month!BK$7,Raw!$I:$I,Month!$A37),IF($C37="Provider",SUMIFS(Raw!$H:$H,Raw!$A:$A,$B$5,Raw!$G:$G,Month!BK$7,Raw!$C:$C,Month!$A37),SUMIFS(Raw!$H:$H,Raw!$A:$A,$B$5,Raw!$G:$G,Month!BK$7,Raw!$E:$E,Month!$A37))))</f>
        <v>874</v>
      </c>
      <c r="BL37" s="105">
        <f>IF($B37="","",IF($C37="Region",SUMIFS(Raw!$H:$H,Raw!$A:$A,$B$5,Raw!$G:$G,Month!BL$7,Raw!$I:$I,Month!$A37),IF($C37="Provider",SUMIFS(Raw!$H:$H,Raw!$A:$A,$B$5,Raw!$G:$G,Month!BL$7,Raw!$C:$C,Month!$A37),SUMIFS(Raw!$H:$H,Raw!$A:$A,$B$5,Raw!$G:$G,Month!BL$7,Raw!$E:$E,Month!$A37))))</f>
        <v>1507</v>
      </c>
      <c r="BM37" s="105">
        <f>IF($B37="","",IF($C37="Region",SUMIFS(Raw!$H:$H,Raw!$A:$A,$B$5,Raw!$G:$G,Month!BM$7,Raw!$I:$I,Month!$A37),IF($C37="Provider",SUMIFS(Raw!$H:$H,Raw!$A:$A,$B$5,Raw!$G:$G,Month!BM$7,Raw!$C:$C,Month!$A37),SUMIFS(Raw!$H:$H,Raw!$A:$A,$B$5,Raw!$G:$G,Month!BM$7,Raw!$E:$E,Month!$A37))))</f>
        <v>11</v>
      </c>
      <c r="BN37" s="105">
        <f>IF($B37="","",IF($C37="Region",SUMIFS(Raw!$H:$H,Raw!$A:$A,$B$5,Raw!$G:$G,Month!BN$7,Raw!$I:$I,Month!$A37),IF($C37="Provider",SUMIFS(Raw!$H:$H,Raw!$A:$A,$B$5,Raw!$G:$G,Month!BN$7,Raw!$C:$C,Month!$A37),SUMIFS(Raw!$H:$H,Raw!$A:$A,$B$5,Raw!$G:$G,Month!BN$7,Raw!$E:$E,Month!$A37))))</f>
        <v>651</v>
      </c>
      <c r="BO37" s="105">
        <f>IF($B37="","",IF($C37="Region",SUMIFS(Raw!$H:$H,Raw!$A:$A,$B$5,Raw!$G:$G,Month!BO$7,Raw!$I:$I,Month!$A37),IF($C37="Provider",SUMIFS(Raw!$H:$H,Raw!$A:$A,$B$5,Raw!$G:$G,Month!BO$7,Raw!$C:$C,Month!$A37),SUMIFS(Raw!$H:$H,Raw!$A:$A,$B$5,Raw!$G:$G,Month!BO$7,Raw!$E:$E,Month!$A37))))</f>
        <v>89</v>
      </c>
      <c r="BP37" s="105">
        <f>IF($B37="","",IF($C37="Region",SUMIFS(Raw!$H:$H,Raw!$A:$A,$B$5,Raw!$G:$G,Month!BP$7,Raw!$I:$I,Month!$A37),IF($C37="Provider",SUMIFS(Raw!$H:$H,Raw!$A:$A,$B$5,Raw!$G:$G,Month!BP$7,Raw!$C:$C,Month!$A37),SUMIFS(Raw!$H:$H,Raw!$A:$A,$B$5,Raw!$G:$G,Month!BP$7,Raw!$E:$E,Month!$A37))))</f>
        <v>617</v>
      </c>
      <c r="BQ37" s="105">
        <f>IF($B37="","",IF($C37="Region",SUMIFS(Raw!$H:$H,Raw!$A:$A,$B$5,Raw!$G:$G,Month!BQ$7,Raw!$I:$I,Month!$A37),IF($C37="Provider",SUMIFS(Raw!$H:$H,Raw!$A:$A,$B$5,Raw!$G:$G,Month!BQ$7,Raw!$C:$C,Month!$A37),SUMIFS(Raw!$H:$H,Raw!$A:$A,$B$5,Raw!$G:$G,Month!BQ$7,Raw!$E:$E,Month!$A37))))</f>
        <v>152</v>
      </c>
      <c r="BR37" s="105">
        <f>IF($B37="","",IF($C37="Region",SUMIFS(Raw!$H:$H,Raw!$A:$A,$B$5,Raw!$G:$G,Month!BR$7,Raw!$I:$I,Month!$A37),IF($C37="Provider",SUMIFS(Raw!$H:$H,Raw!$A:$A,$B$5,Raw!$G:$G,Month!BR$7,Raw!$C:$C,Month!$A37),SUMIFS(Raw!$H:$H,Raw!$A:$A,$B$5,Raw!$G:$G,Month!BR$7,Raw!$E:$E,Month!$A37))))</f>
        <v>7</v>
      </c>
      <c r="BS37" s="105">
        <f>IF($B37="","",IF($C37="Region",SUMIFS(Raw!$H:$H,Raw!$A:$A,$B$5,Raw!$G:$G,Month!BS$7,Raw!$I:$I,Month!$A37),IF($C37="Provider",SUMIFS(Raw!$H:$H,Raw!$A:$A,$B$5,Raw!$G:$G,Month!BS$7,Raw!$C:$C,Month!$A37),SUMIFS(Raw!$H:$H,Raw!$A:$A,$B$5,Raw!$G:$G,Month!BS$7,Raw!$E:$E,Month!$A37))))</f>
        <v>0</v>
      </c>
      <c r="BT37" s="105">
        <f>IF($B37="","",IF($C37="Region",SUMIFS(Raw!$H:$H,Raw!$A:$A,$B$5,Raw!$G:$G,Month!BT$7,Raw!$I:$I,Month!$A37),IF($C37="Provider",SUMIFS(Raw!$H:$H,Raw!$A:$A,$B$5,Raw!$G:$G,Month!BT$7,Raw!$C:$C,Month!$A37),SUMIFS(Raw!$H:$H,Raw!$A:$A,$B$5,Raw!$G:$G,Month!BT$7,Raw!$E:$E,Month!$A37))))</f>
        <v>0</v>
      </c>
      <c r="BU37" s="105">
        <f>IF($B37="","",IF($C37="Region",SUMIFS(Raw!$H:$H,Raw!$A:$A,$B$5,Raw!$G:$G,Month!BU$7,Raw!$I:$I,Month!$A37),IF($C37="Provider",SUMIFS(Raw!$H:$H,Raw!$A:$A,$B$5,Raw!$G:$G,Month!BU$7,Raw!$C:$C,Month!$A37),SUMIFS(Raw!$H:$H,Raw!$A:$A,$B$5,Raw!$G:$G,Month!BU$7,Raw!$E:$E,Month!$A37))))</f>
        <v>0</v>
      </c>
      <c r="BV37" s="105">
        <f>IF($B37="","",IF($C37="Region",SUMIFS(Raw!$H:$H,Raw!$A:$A,$B$5,Raw!$G:$G,Month!BV$7,Raw!$I:$I,Month!$A37),IF($C37="Provider",SUMIFS(Raw!$H:$H,Raw!$A:$A,$B$5,Raw!$G:$G,Month!BV$7,Raw!$C:$C,Month!$A37),SUMIFS(Raw!$H:$H,Raw!$A:$A,$B$5,Raw!$G:$G,Month!BV$7,Raw!$E:$E,Month!$A37))))</f>
        <v>2</v>
      </c>
      <c r="BW37" s="105">
        <f>IF($B37="","",IF($C37="Region",SUMIFS(Raw!$H:$H,Raw!$A:$A,$B$5,Raw!$G:$G,Month!BW$7,Raw!$I:$I,Month!$A37),IF($C37="Provider",SUMIFS(Raw!$H:$H,Raw!$A:$A,$B$5,Raw!$G:$G,Month!BW$7,Raw!$C:$C,Month!$A37),SUMIFS(Raw!$H:$H,Raw!$A:$A,$B$5,Raw!$G:$G,Month!BW$7,Raw!$E:$E,Month!$A37))))</f>
        <v>0</v>
      </c>
      <c r="BX37" s="105">
        <f>IF($B37="","",IF($C37="Region",SUMIFS(Raw!$H:$H,Raw!$A:$A,$B$5,Raw!$G:$G,Month!BX$7,Raw!$I:$I,Month!$A37),IF($C37="Provider",SUMIFS(Raw!$H:$H,Raw!$A:$A,$B$5,Raw!$G:$G,Month!BX$7,Raw!$C:$C,Month!$A37),SUMIFS(Raw!$H:$H,Raw!$A:$A,$B$5,Raw!$G:$G,Month!BX$7,Raw!$E:$E,Month!$A37))))</f>
        <v>0</v>
      </c>
      <c r="BY37" s="105">
        <f>IF($B37="","",IF($C37="Region",SUMIFS(Raw!$H:$H,Raw!$A:$A,$B$5,Raw!$G:$G,Month!BY$7,Raw!$I:$I,Month!$A37),IF($C37="Provider",SUMIFS(Raw!$H:$H,Raw!$A:$A,$B$5,Raw!$G:$G,Month!BY$7,Raw!$C:$C,Month!$A37),SUMIFS(Raw!$H:$H,Raw!$A:$A,$B$5,Raw!$G:$G,Month!BY$7,Raw!$E:$E,Month!$A37))))</f>
        <v>0</v>
      </c>
      <c r="BZ37" s="105">
        <f>IF($B37="","",IF($C37="Region",SUMIFS(Raw!$H:$H,Raw!$A:$A,$B$5,Raw!$G:$G,Month!BZ$7,Raw!$I:$I,Month!$A37),IF($C37="Provider",SUMIFS(Raw!$H:$H,Raw!$A:$A,$B$5,Raw!$G:$G,Month!BZ$7,Raw!$C:$C,Month!$A37),SUMIFS(Raw!$H:$H,Raw!$A:$A,$B$5,Raw!$G:$G,Month!BZ$7,Raw!$E:$E,Month!$A37))))</f>
        <v>0</v>
      </c>
      <c r="CA37" s="105">
        <f>IF($B37="","",IF($C37="Region",SUMIFS(Raw!$H:$H,Raw!$A:$A,$B$5,Raw!$G:$G,Month!CA$7,Raw!$I:$I,Month!$A37),IF($C37="Provider",SUMIFS(Raw!$H:$H,Raw!$A:$A,$B$5,Raw!$G:$G,Month!CA$7,Raw!$C:$C,Month!$A37),SUMIFS(Raw!$H:$H,Raw!$A:$A,$B$5,Raw!$G:$G,Month!CA$7,Raw!$E:$E,Month!$A37))))</f>
        <v>0</v>
      </c>
      <c r="CB37" s="105">
        <f>IF($B37="","",IF($C37="Region",SUMIFS(Raw!$H:$H,Raw!$A:$A,$B$5,Raw!$G:$G,Month!CB$7,Raw!$I:$I,Month!$A37),IF($C37="Provider",SUMIFS(Raw!$H:$H,Raw!$A:$A,$B$5,Raw!$G:$G,Month!CB$7,Raw!$C:$C,Month!$A37),SUMIFS(Raw!$H:$H,Raw!$A:$A,$B$5,Raw!$G:$G,Month!CB$7,Raw!$E:$E,Month!$A37))))</f>
        <v>162</v>
      </c>
      <c r="CC37" s="105">
        <f>IF($B37="","",IF($C37="Region",SUMIFS(Raw!$H:$H,Raw!$A:$A,$B$5,Raw!$G:$G,Month!CC$7,Raw!$I:$I,Month!$A37),IF($C37="Provider",SUMIFS(Raw!$H:$H,Raw!$A:$A,$B$5,Raw!$G:$G,Month!CC$7,Raw!$C:$C,Month!$A37),SUMIFS(Raw!$H:$H,Raw!$A:$A,$B$5,Raw!$G:$G,Month!CC$7,Raw!$E:$E,Month!$A37))))</f>
        <v>162</v>
      </c>
      <c r="CD37" s="105">
        <f>IF($B37="","",IF($C37="Region",SUMIFS(Raw!$H:$H,Raw!$A:$A,$B$5,Raw!$G:$G,Month!CD$7,Raw!$I:$I,Month!$A37),IF($C37="Provider",SUMIFS(Raw!$H:$H,Raw!$A:$A,$B$5,Raw!$G:$G,Month!CD$7,Raw!$C:$C,Month!$A37),SUMIFS(Raw!$H:$H,Raw!$A:$A,$B$5,Raw!$G:$G,Month!CD$7,Raw!$E:$E,Month!$A37))))</f>
        <v>22</v>
      </c>
      <c r="CE37" s="105">
        <f>IF($B37="","",IF($C37="Region",SUMIFS(Raw!$H:$H,Raw!$A:$A,$B$5,Raw!$G:$G,Month!CE$7,Raw!$I:$I,Month!$A37),IF($C37="Provider",SUMIFS(Raw!$H:$H,Raw!$A:$A,$B$5,Raw!$G:$G,Month!CE$7,Raw!$C:$C,Month!$A37),SUMIFS(Raw!$H:$H,Raw!$A:$A,$B$5,Raw!$G:$G,Month!CE$7,Raw!$E:$E,Month!$A37))))</f>
        <v>13</v>
      </c>
      <c r="CF37" s="105">
        <f>IF($B37="","",IF($C37="Region",SUMIFS(Raw!$H:$H,Raw!$A:$A,$B$5,Raw!$G:$G,Month!CF$7,Raw!$I:$I,Month!$A37),IF($C37="Provider",SUMIFS(Raw!$H:$H,Raw!$A:$A,$B$5,Raw!$G:$G,Month!CF$7,Raw!$C:$C,Month!$A37),SUMIFS(Raw!$H:$H,Raw!$A:$A,$B$5,Raw!$G:$G,Month!CF$7,Raw!$E:$E,Month!$A37))))</f>
        <v>3</v>
      </c>
      <c r="CG37" s="105">
        <f>IF($B37="","",IF($C37="Region",SUMIFS(Raw!$H:$H,Raw!$A:$A,$B$5,Raw!$G:$G,Month!CG$7,Raw!$I:$I,Month!$A37),IF($C37="Provider",SUMIFS(Raw!$H:$H,Raw!$A:$A,$B$5,Raw!$G:$G,Month!CG$7,Raw!$C:$C,Month!$A37),SUMIFS(Raw!$H:$H,Raw!$A:$A,$B$5,Raw!$G:$G,Month!CG$7,Raw!$E:$E,Month!$A37))))</f>
        <v>2</v>
      </c>
      <c r="CH37" s="105">
        <f>IF($B37="","",IF($C37="Region",SUMIFS(Raw!$H:$H,Raw!$A:$A,$B$5,Raw!$G:$G,Month!CH$7,Raw!$I:$I,Month!$A37),IF($C37="Provider",SUMIFS(Raw!$H:$H,Raw!$A:$A,$B$5,Raw!$G:$G,Month!CH$7,Raw!$C:$C,Month!$A37),SUMIFS(Raw!$H:$H,Raw!$A:$A,$B$5,Raw!$G:$G,Month!CH$7,Raw!$E:$E,Month!$A37))))</f>
        <v>31</v>
      </c>
      <c r="CI37" s="105">
        <f>IF($B37="","",IF($C37="Region",SUMIFS(Raw!$H:$H,Raw!$A:$A,$B$5,Raw!$G:$G,Month!CI$7,Raw!$I:$I,Month!$A37),IF($C37="Provider",SUMIFS(Raw!$H:$H,Raw!$A:$A,$B$5,Raw!$G:$G,Month!CI$7,Raw!$C:$C,Month!$A37),SUMIFS(Raw!$H:$H,Raw!$A:$A,$B$5,Raw!$G:$G,Month!CI$7,Raw!$E:$E,Month!$A37))))</f>
        <v>0</v>
      </c>
      <c r="CJ37" s="105">
        <f>IF($B37="","",IF($C37="Region",SUMIFS(Raw!$H:$H,Raw!$A:$A,$B$5,Raw!$G:$G,Month!CJ$7,Raw!$I:$I,Month!$A37),IF($C37="Provider",SUMIFS(Raw!$H:$H,Raw!$A:$A,$B$5,Raw!$G:$G,Month!CJ$7,Raw!$C:$C,Month!$A37),SUMIFS(Raw!$H:$H,Raw!$A:$A,$B$5,Raw!$G:$G,Month!CJ$7,Raw!$E:$E,Month!$A37))))</f>
        <v>0</v>
      </c>
      <c r="CK37" s="105">
        <f>IF($B37="","",IF($C37="Region",SUMIFS(Raw!$H:$H,Raw!$A:$A,$B$5,Raw!$G:$G,Month!CK$7,Raw!$I:$I,Month!$A37),IF($C37="Provider",SUMIFS(Raw!$H:$H,Raw!$A:$A,$B$5,Raw!$G:$G,Month!CK$7,Raw!$C:$C,Month!$A37),SUMIFS(Raw!$H:$H,Raw!$A:$A,$B$5,Raw!$G:$G,Month!CK$7,Raw!$E:$E,Month!$A37))))</f>
        <v>0</v>
      </c>
      <c r="CL37" s="105">
        <f>IF($B37="","",IF($C37="Region",SUMIFS(Raw!$H:$H,Raw!$A:$A,$B$5,Raw!$G:$G,Month!CL$7,Raw!$I:$I,Month!$A37),IF($C37="Provider",SUMIFS(Raw!$H:$H,Raw!$A:$A,$B$5,Raw!$G:$G,Month!CL$7,Raw!$C:$C,Month!$A37),SUMIFS(Raw!$H:$H,Raw!$A:$A,$B$5,Raw!$G:$G,Month!CL$7,Raw!$E:$E,Month!$A37))))</f>
        <v>0</v>
      </c>
      <c r="CM37" s="105">
        <f>IF($B37="","",IF($C37="Region",SUMIFS(Raw!$H:$H,Raw!$A:$A,$B$5,Raw!$G:$G,Month!CM$7,Raw!$I:$I,Month!$A37),IF($C37="Provider",SUMIFS(Raw!$H:$H,Raw!$A:$A,$B$5,Raw!$G:$G,Month!CM$7,Raw!$C:$C,Month!$A37),SUMIFS(Raw!$H:$H,Raw!$A:$A,$B$5,Raw!$G:$G,Month!CM$7,Raw!$E:$E,Month!$A37))))</f>
        <v>0</v>
      </c>
    </row>
    <row r="38" spans="1:91" ht="10.75" customHeight="1" x14ac:dyDescent="0.25">
      <c r="A38" s="18" t="str">
        <f>IF(Refs!A31="","",Refs!A31)</f>
        <v>111AI9</v>
      </c>
      <c r="B38" s="3" t="str">
        <f>IF(Refs!B31="","",Refs!B31)</f>
        <v>Kent, Medway &amp; Sussex</v>
      </c>
      <c r="C38" s="9" t="str">
        <f>IF(Refs!D31="","",Refs!D31)</f>
        <v>Area</v>
      </c>
      <c r="D38" s="105">
        <f>IF($B38="","",IF($C38="Region",SUMIFS(Raw!$H:$H,Raw!$A:$A,$B$5,Raw!$G:$G,Month!D$7,Raw!$I:$I,Month!$A38),IF($C38="Provider",SUMIFS(Raw!$H:$H,Raw!$A:$A,$B$5,Raw!$G:$G,Month!D$7,Raw!$C:$C,Month!$A38),SUMIFS(Raw!$H:$H,Raw!$A:$A,$B$5,Raw!$G:$G,Month!D$7,Raw!$E:$E,Month!$A38))))</f>
        <v>98084</v>
      </c>
      <c r="E38" s="105">
        <f>IF($B38="","",IF($C38="Region",SUMIFS(Raw!$H:$H,Raw!$A:$A,$B$5,Raw!$G:$G,Month!E$7,Raw!$I:$I,Month!$A38),IF($C38="Provider",SUMIFS(Raw!$H:$H,Raw!$A:$A,$B$5,Raw!$G:$G,Month!E$7,Raw!$C:$C,Month!$A38),SUMIFS(Raw!$H:$H,Raw!$A:$A,$B$5,Raw!$G:$G,Month!E$7,Raw!$E:$E,Month!$A38))))</f>
        <v>0</v>
      </c>
      <c r="F38" s="105">
        <f>IF($B38="","",IF($C38="Region",SUMIFS(Raw!$H:$H,Raw!$A:$A,$B$5,Raw!$G:$G,Month!F$7,Raw!$I:$I,Month!$A38),IF($C38="Provider",SUMIFS(Raw!$H:$H,Raw!$A:$A,$B$5,Raw!$G:$G,Month!F$7,Raw!$C:$C,Month!$A38),SUMIFS(Raw!$H:$H,Raw!$A:$A,$B$5,Raw!$G:$G,Month!F$7,Raw!$E:$E,Month!$A38))))</f>
        <v>85048</v>
      </c>
      <c r="G38" s="105">
        <f>IF($B38="","",IF($C38="Region",SUMIFS(Raw!$H:$H,Raw!$A:$A,$B$5,Raw!$G:$G,Month!G$7,Raw!$I:$I,Month!$A38),IF($C38="Provider",SUMIFS(Raw!$H:$H,Raw!$A:$A,$B$5,Raw!$G:$G,Month!G$7,Raw!$C:$C,Month!$A38),SUMIFS(Raw!$H:$H,Raw!$A:$A,$B$5,Raw!$G:$G,Month!G$7,Raw!$E:$E,Month!$A38))))</f>
        <v>62736</v>
      </c>
      <c r="H38" s="105">
        <f>IF($B38="","",IF($C38="Region",SUMIFS(Raw!$H:$H,Raw!$A:$A,$B$5,Raw!$G:$G,Month!H$7,Raw!$I:$I,Month!$A38),IF($C38="Provider",SUMIFS(Raw!$H:$H,Raw!$A:$A,$B$5,Raw!$G:$G,Month!H$7,Raw!$C:$C,Month!$A38),SUMIFS(Raw!$H:$H,Raw!$A:$A,$B$5,Raw!$G:$G,Month!H$7,Raw!$E:$E,Month!$A38))))</f>
        <v>4124</v>
      </c>
      <c r="I38" s="105">
        <f>IF($B38="","",IF($C38="Region",SUMIFS(Raw!$H:$H,Raw!$A:$A,$B$5,Raw!$G:$G,Month!I$7,Raw!$I:$I,Month!$A38),IF($C38="Provider",SUMIFS(Raw!$H:$H,Raw!$A:$A,$B$5,Raw!$G:$G,Month!I$7,Raw!$C:$C,Month!$A38),SUMIFS(Raw!$H:$H,Raw!$A:$A,$B$5,Raw!$G:$G,Month!I$7,Raw!$E:$E,Month!$A38))))</f>
        <v>5624204</v>
      </c>
      <c r="J38" s="105">
        <f>IF($B38="","",IF($C38="Region",SUMIFS(Raw!$H:$H,Raw!$A:$A,$B$5,Raw!$G:$G,Month!J$7,Raw!$I:$I,Month!$A38),IF($C38="Provider",SUMIFS(Raw!$H:$H,Raw!$A:$A,$B$5,Raw!$G:$G,Month!J$7,Raw!$C:$C,Month!$A38),SUMIFS(Raw!$H:$H,Raw!$A:$A,$B$5,Raw!$G:$G,Month!J$7,Raw!$E:$E,Month!$A38))))</f>
        <v>341</v>
      </c>
      <c r="K38" s="105">
        <f>IF($B38="","",IF($C38="Region",SUMIFS(Raw!$H:$H,Raw!$A:$A,$B$5,Raw!$G:$G,Month!K$7,Raw!$I:$I,Month!$A38),IF($C38="Provider",SUMIFS(Raw!$H:$H,Raw!$A:$A,$B$5,Raw!$G:$G,Month!K$7,Raw!$C:$C,Month!$A38),SUMIFS(Raw!$H:$H,Raw!$A:$A,$B$5,Raw!$G:$G,Month!K$7,Raw!$E:$E,Month!$A38))))</f>
        <v>641</v>
      </c>
      <c r="L38" s="105">
        <f>IF($B38="","",IF($C38="Region",SUMIFS(Raw!$H:$H,Raw!$A:$A,$B$5,Raw!$G:$G,Month!L$7,Raw!$I:$I,Month!$A38),IF($C38="Provider",SUMIFS(Raw!$H:$H,Raw!$A:$A,$B$5,Raw!$G:$G,Month!L$7,Raw!$C:$C,Month!$A38),SUMIFS(Raw!$H:$H,Raw!$A:$A,$B$5,Raw!$G:$G,Month!L$7,Raw!$E:$E,Month!$A38))))</f>
        <v>602711</v>
      </c>
      <c r="M38" s="105">
        <f>IF($B38="","",IF($C38="Region",SUMIFS(Raw!$H:$H,Raw!$A:$A,$B$5,Raw!$G:$G,Month!M$7,Raw!$I:$I,Month!$A38),IF($C38="Provider",SUMIFS(Raw!$H:$H,Raw!$A:$A,$B$5,Raw!$G:$G,Month!M$7,Raw!$C:$C,Month!$A38),SUMIFS(Raw!$H:$H,Raw!$A:$A,$B$5,Raw!$G:$G,Month!M$7,Raw!$E:$E,Month!$A38))))</f>
        <v>36546</v>
      </c>
      <c r="N38" s="105">
        <f>IF($B38="","",IF($C38="Region",SUMIFS(Raw!$H:$H,Raw!$A:$A,$B$5,Raw!$G:$G,Month!N$7,Raw!$I:$I,Month!$A38),IF($C38="Provider",SUMIFS(Raw!$H:$H,Raw!$A:$A,$B$5,Raw!$G:$G,Month!N$7,Raw!$C:$C,Month!$A38),SUMIFS(Raw!$H:$H,Raw!$A:$A,$B$5,Raw!$G:$G,Month!N$7,Raw!$E:$E,Month!$A38))))</f>
        <v>124619876</v>
      </c>
      <c r="O38" s="105">
        <f>IF($B38="","",IF($C38="Region",SUMIFS(Raw!$H:$H,Raw!$A:$A,$B$5,Raw!$G:$G,Month!O$7,Raw!$I:$I,Month!$A38),IF($C38="Provider",SUMIFS(Raw!$H:$H,Raw!$A:$A,$B$5,Raw!$G:$G,Month!O$7,Raw!$C:$C,Month!$A38),SUMIFS(Raw!$H:$H,Raw!$A:$A,$B$5,Raw!$G:$G,Month!O$7,Raw!$E:$E,Month!$A38))))</f>
        <v>81669</v>
      </c>
      <c r="P38" s="105">
        <f>IF($B38="","",IF($C38="Region",SUMIFS(Raw!$H:$H,Raw!$A:$A,$B$5,Raw!$G:$G,Month!P$7,Raw!$I:$I,Month!$A38),IF($C38="Provider",SUMIFS(Raw!$H:$H,Raw!$A:$A,$B$5,Raw!$G:$G,Month!P$7,Raw!$C:$C,Month!$A38),SUMIFS(Raw!$H:$H,Raw!$A:$A,$B$5,Raw!$G:$G,Month!P$7,Raw!$E:$E,Month!$A38))))</f>
        <v>1615</v>
      </c>
      <c r="Q38" s="105">
        <f>IF($B38="","",IF($C38="Region",SUMIFS(Raw!$H:$H,Raw!$A:$A,$B$5,Raw!$G:$G,Month!Q$7,Raw!$I:$I,Month!$A38),IF($C38="Provider",SUMIFS(Raw!$H:$H,Raw!$A:$A,$B$5,Raw!$G:$G,Month!Q$7,Raw!$C:$C,Month!$A38),SUMIFS(Raw!$H:$H,Raw!$A:$A,$B$5,Raw!$G:$G,Month!Q$7,Raw!$E:$E,Month!$A38))))</f>
        <v>44508</v>
      </c>
      <c r="R38" s="105">
        <f>IF($B38="","",IF($C38="Region",SUMIFS(Raw!$H:$H,Raw!$A:$A,$B$5,Raw!$G:$G,Month!R$7,Raw!$I:$I,Month!$A38),IF($C38="Provider",SUMIFS(Raw!$H:$H,Raw!$A:$A,$B$5,Raw!$G:$G,Month!R$7,Raw!$C:$C,Month!$A38),SUMIFS(Raw!$H:$H,Raw!$A:$A,$B$5,Raw!$G:$G,Month!R$7,Raw!$E:$E,Month!$A38))))</f>
        <v>10379</v>
      </c>
      <c r="S38" s="105">
        <f>IF($B38="","",IF($C38="Region",SUMIFS(Raw!$H:$H,Raw!$A:$A,$B$5,Raw!$G:$G,Month!S$7,Raw!$I:$I,Month!$A38),IF($C38="Provider",SUMIFS(Raw!$H:$H,Raw!$A:$A,$B$5,Raw!$G:$G,Month!S$7,Raw!$C:$C,Month!$A38),SUMIFS(Raw!$H:$H,Raw!$A:$A,$B$5,Raw!$G:$G,Month!S$7,Raw!$E:$E,Month!$A38))))</f>
        <v>25167</v>
      </c>
      <c r="T38" s="105">
        <f>IF($B38="","",IF($C38="Region",SUMIFS(Raw!$H:$H,Raw!$A:$A,$B$5,Raw!$G:$G,Month!T$7,Raw!$I:$I,Month!$A38),IF($C38="Provider",SUMIFS(Raw!$H:$H,Raw!$A:$A,$B$5,Raw!$G:$G,Month!T$7,Raw!$C:$C,Month!$A38),SUMIFS(Raw!$H:$H,Raw!$A:$A,$B$5,Raw!$G:$G,Month!T$7,Raw!$E:$E,Month!$A38))))</f>
        <v>0</v>
      </c>
      <c r="U38" s="105">
        <f>IF($B38="","",IF($C38="Region",SUMIFS(Raw!$H:$H,Raw!$A:$A,$B$5,Raw!$G:$G,Month!U$7,Raw!$I:$I,Month!$A38),IF($C38="Provider",SUMIFS(Raw!$H:$H,Raw!$A:$A,$B$5,Raw!$G:$G,Month!U$7,Raw!$C:$C,Month!$A38),SUMIFS(Raw!$H:$H,Raw!$A:$A,$B$5,Raw!$G:$G,Month!U$7,Raw!$E:$E,Month!$A38))))</f>
        <v>36546</v>
      </c>
      <c r="V38" s="105">
        <f>IF($B38="","",IF($C38="Region",SUMIFS(Raw!$H:$H,Raw!$A:$A,$B$5,Raw!$G:$G,Month!V$7,Raw!$I:$I,Month!$A38),IF($C38="Provider",SUMIFS(Raw!$H:$H,Raw!$A:$A,$B$5,Raw!$G:$G,Month!V$7,Raw!$C:$C,Month!$A38),SUMIFS(Raw!$H:$H,Raw!$A:$A,$B$5,Raw!$G:$G,Month!V$7,Raw!$E:$E,Month!$A38))))</f>
        <v>0</v>
      </c>
      <c r="W38" s="105">
        <f>IF($B38="","",IF($C38="Region",SUMIFS(Raw!$H:$H,Raw!$A:$A,$B$5,Raw!$G:$G,Month!W$7,Raw!$I:$I,Month!$A38),IF($C38="Provider",SUMIFS(Raw!$H:$H,Raw!$A:$A,$B$5,Raw!$G:$G,Month!W$7,Raw!$C:$C,Month!$A38),SUMIFS(Raw!$H:$H,Raw!$A:$A,$B$5,Raw!$G:$G,Month!W$7,Raw!$E:$E,Month!$A38))))</f>
        <v>12696</v>
      </c>
      <c r="X38" s="105">
        <f>IF($B38="","",IF($C38="Region",SUMIFS(Raw!$H:$H,Raw!$A:$A,$B$5,Raw!$G:$G,Month!X$7,Raw!$I:$I,Month!$A38),IF($C38="Provider",SUMIFS(Raw!$H:$H,Raw!$A:$A,$B$5,Raw!$G:$G,Month!X$7,Raw!$C:$C,Month!$A38),SUMIFS(Raw!$H:$H,Raw!$A:$A,$B$5,Raw!$G:$G,Month!X$7,Raw!$E:$E,Month!$A38))))</f>
        <v>5761</v>
      </c>
      <c r="Y38" s="105">
        <f>IF($B38="","",IF($C38="Region",SUMIFS(Raw!$H:$H,Raw!$A:$A,$B$5,Raw!$G:$G,Month!Y$7,Raw!$I:$I,Month!$A38),IF($C38="Provider",SUMIFS(Raw!$H:$H,Raw!$A:$A,$B$5,Raw!$G:$G,Month!Y$7,Raw!$C:$C,Month!$A38),SUMIFS(Raw!$H:$H,Raw!$A:$A,$B$5,Raw!$G:$G,Month!Y$7,Raw!$E:$E,Month!$A38))))</f>
        <v>8011</v>
      </c>
      <c r="Z38" s="105">
        <f>IF($B38="","",IF($C38="Region",SUMIFS(Raw!$H:$H,Raw!$A:$A,$B$5,Raw!$G:$G,Month!Z$7,Raw!$I:$I,Month!$A38),IF($C38="Provider",SUMIFS(Raw!$H:$H,Raw!$A:$A,$B$5,Raw!$G:$G,Month!Z$7,Raw!$C:$C,Month!$A38),SUMIFS(Raw!$H:$H,Raw!$A:$A,$B$5,Raw!$G:$G,Month!Z$7,Raw!$E:$E,Month!$A38))))</f>
        <v>0</v>
      </c>
      <c r="AA38" s="105">
        <f>IF($B38="","",IF($C38="Region",SUMIFS(Raw!$H:$H,Raw!$A:$A,$B$5,Raw!$G:$G,Month!AA$7,Raw!$I:$I,Month!$A38),IF($C38="Provider",SUMIFS(Raw!$H:$H,Raw!$A:$A,$B$5,Raw!$G:$G,Month!AA$7,Raw!$C:$C,Month!$A38),SUMIFS(Raw!$H:$H,Raw!$A:$A,$B$5,Raw!$G:$G,Month!AA$7,Raw!$E:$E,Month!$A38))))</f>
        <v>3686</v>
      </c>
      <c r="AB38" s="105">
        <f>IF($B38="","",IF($C38="Region",SUMIFS(Raw!$H:$H,Raw!$A:$A,$B$5,Raw!$G:$G,Month!AB$7,Raw!$I:$I,Month!$A38),IF($C38="Provider",SUMIFS(Raw!$H:$H,Raw!$A:$A,$B$5,Raw!$G:$G,Month!AB$7,Raw!$C:$C,Month!$A38),SUMIFS(Raw!$H:$H,Raw!$A:$A,$B$5,Raw!$G:$G,Month!AB$7,Raw!$E:$E,Month!$A38))))</f>
        <v>1722</v>
      </c>
      <c r="AC38" s="105">
        <f>IF($B38="","",IF($C38="Region",SUMIFS(Raw!$H:$H,Raw!$A:$A,$B$5,Raw!$G:$G,Month!AC$7,Raw!$I:$I,Month!$A38),IF($C38="Provider",SUMIFS(Raw!$H:$H,Raw!$A:$A,$B$5,Raw!$G:$G,Month!AC$7,Raw!$C:$C,Month!$A38),SUMIFS(Raw!$H:$H,Raw!$A:$A,$B$5,Raw!$G:$G,Month!AC$7,Raw!$E:$E,Month!$A38))))</f>
        <v>9634</v>
      </c>
      <c r="AD38" s="105">
        <f>IF($B38="","",IF($C38="Region",SUMIFS(Raw!$H:$H,Raw!$A:$A,$B$5,Raw!$G:$G,Month!AD$7,Raw!$I:$I,Month!$A38),IF($C38="Provider",SUMIFS(Raw!$H:$H,Raw!$A:$A,$B$5,Raw!$G:$G,Month!AD$7,Raw!$C:$C,Month!$A38),SUMIFS(Raw!$H:$H,Raw!$A:$A,$B$5,Raw!$G:$G,Month!AD$7,Raw!$E:$E,Month!$A38))))</f>
        <v>0</v>
      </c>
      <c r="AE38" s="105">
        <f>IF($B38="","",IF($C38="Region",SUMIFS(Raw!$H:$H,Raw!$A:$A,$B$5,Raw!$G:$G,Month!AE$7,Raw!$I:$I,Month!$A38),IF($C38="Provider",SUMIFS(Raw!$H:$H,Raw!$A:$A,$B$5,Raw!$G:$G,Month!AE$7,Raw!$C:$C,Month!$A38),SUMIFS(Raw!$H:$H,Raw!$A:$A,$B$5,Raw!$G:$G,Month!AE$7,Raw!$E:$E,Month!$A38))))</f>
        <v>81475</v>
      </c>
      <c r="AF38" s="105">
        <f>IF($B38="","",IF($C38="Region",SUMIFS(Raw!$H:$H,Raw!$A:$A,$B$5,Raw!$G:$G,Month!AF$7,Raw!$I:$I,Month!$A38),IF($C38="Provider",SUMIFS(Raw!$H:$H,Raw!$A:$A,$B$5,Raw!$G:$G,Month!AF$7,Raw!$C:$C,Month!$A38),SUMIFS(Raw!$H:$H,Raw!$A:$A,$B$5,Raw!$G:$G,Month!AF$7,Raw!$E:$E,Month!$A38))))</f>
        <v>4863</v>
      </c>
      <c r="AG38" s="105">
        <f>IF($B38="","",IF($C38="Region",SUMIFS(Raw!$H:$H,Raw!$A:$A,$B$5,Raw!$G:$G,Month!AG$7,Raw!$I:$I,Month!$A38),IF($C38="Provider",SUMIFS(Raw!$H:$H,Raw!$A:$A,$B$5,Raw!$G:$G,Month!AG$7,Raw!$C:$C,Month!$A38),SUMIFS(Raw!$H:$H,Raw!$A:$A,$B$5,Raw!$G:$G,Month!AG$7,Raw!$E:$E,Month!$A38))))</f>
        <v>10544</v>
      </c>
      <c r="AH38" s="105">
        <f>IF($B38="","",IF($C38="Region",SUMIFS(Raw!$H:$H,Raw!$A:$A,$B$5,Raw!$G:$G,Month!AH$7,Raw!$I:$I,Month!$A38),IF($C38="Provider",SUMIFS(Raw!$H:$H,Raw!$A:$A,$B$5,Raw!$G:$G,Month!AH$7,Raw!$C:$C,Month!$A38),SUMIFS(Raw!$H:$H,Raw!$A:$A,$B$5,Raw!$G:$G,Month!AH$7,Raw!$E:$E,Month!$A38))))</f>
        <v>4772</v>
      </c>
      <c r="AI38" s="105">
        <f>IF($B38="","",IF($C38="Region",SUMIFS(Raw!$H:$H,Raw!$A:$A,$B$5,Raw!$G:$G,Month!AI$7,Raw!$I:$I,Month!$A38),IF($C38="Provider",SUMIFS(Raw!$H:$H,Raw!$A:$A,$B$5,Raw!$G:$G,Month!AI$7,Raw!$C:$C,Month!$A38),SUMIFS(Raw!$H:$H,Raw!$A:$A,$B$5,Raw!$G:$G,Month!AI$7,Raw!$E:$E,Month!$A38))))</f>
        <v>11</v>
      </c>
      <c r="AJ38" s="105">
        <f>IF($B38="","",IF($C38="Region",SUMIFS(Raw!$H:$H,Raw!$A:$A,$B$5,Raw!$G:$G,Month!AJ$7,Raw!$I:$I,Month!$A38),IF($C38="Provider",SUMIFS(Raw!$H:$H,Raw!$A:$A,$B$5,Raw!$G:$G,Month!AJ$7,Raw!$C:$C,Month!$A38),SUMIFS(Raw!$H:$H,Raw!$A:$A,$B$5,Raw!$G:$G,Month!AJ$7,Raw!$E:$E,Month!$A38))))</f>
        <v>3834</v>
      </c>
      <c r="AK38" s="105">
        <f>IF($B38="","",IF($C38="Region",SUMIFS(Raw!$H:$H,Raw!$A:$A,$B$5,Raw!$G:$G,Month!AK$7,Raw!$I:$I,Month!$A38),IF($C38="Provider",SUMIFS(Raw!$H:$H,Raw!$A:$A,$B$5,Raw!$G:$G,Month!AK$7,Raw!$C:$C,Month!$A38),SUMIFS(Raw!$H:$H,Raw!$A:$A,$B$5,Raw!$G:$G,Month!AK$7,Raw!$E:$E,Month!$A38))))</f>
        <v>474</v>
      </c>
      <c r="AL38" s="105">
        <f>IF($B38="","",IF($C38="Region",SUMIFS(Raw!$H:$H,Raw!$A:$A,$B$5,Raw!$G:$G,Month!AL$7,Raw!$I:$I,Month!$A38),IF($C38="Provider",SUMIFS(Raw!$H:$H,Raw!$A:$A,$B$5,Raw!$G:$G,Month!AL$7,Raw!$C:$C,Month!$A38),SUMIFS(Raw!$H:$H,Raw!$A:$A,$B$5,Raw!$G:$G,Month!AL$7,Raw!$E:$E,Month!$A38))))</f>
        <v>4243</v>
      </c>
      <c r="AM38" s="105">
        <f>IF($B38="","",IF($C38="Region",SUMIFS(Raw!$H:$H,Raw!$A:$A,$B$5,Raw!$G:$G,Month!AM$7,Raw!$I:$I,Month!$A38),IF($C38="Provider",SUMIFS(Raw!$H:$H,Raw!$A:$A,$B$5,Raw!$G:$G,Month!AM$7,Raw!$C:$C,Month!$A38),SUMIFS(Raw!$H:$H,Raw!$A:$A,$B$5,Raw!$G:$G,Month!AM$7,Raw!$E:$E,Month!$A38))))</f>
        <v>1073</v>
      </c>
      <c r="AN38" s="105">
        <f>IF($B38="","",IF($C38="Region",SUMIFS(Raw!$H:$H,Raw!$A:$A,$B$5,Raw!$G:$G,Month!AN$7,Raw!$I:$I,Month!$A38),IF($C38="Provider",SUMIFS(Raw!$H:$H,Raw!$A:$A,$B$5,Raw!$G:$G,Month!AN$7,Raw!$C:$C,Month!$A38),SUMIFS(Raw!$H:$H,Raw!$A:$A,$B$5,Raw!$G:$G,Month!AN$7,Raw!$E:$E,Month!$A38))))</f>
        <v>6203</v>
      </c>
      <c r="AO38" s="105">
        <f>IF($B38="","",IF($C38="Region",SUMIFS(Raw!$H:$H,Raw!$A:$A,$B$5,Raw!$G:$G,Month!AO$7,Raw!$I:$I,Month!$A38),IF($C38="Provider",SUMIFS(Raw!$H:$H,Raw!$A:$A,$B$5,Raw!$G:$G,Month!AO$7,Raw!$C:$C,Month!$A38),SUMIFS(Raw!$H:$H,Raw!$A:$A,$B$5,Raw!$G:$G,Month!AO$7,Raw!$E:$E,Month!$A38))))</f>
        <v>1440</v>
      </c>
      <c r="AP38" s="105">
        <f>IF($B38="","",IF($C38="Region",SUMIFS(Raw!$H:$H,Raw!$A:$A,$B$5,Raw!$G:$G,Month!AP$7,Raw!$I:$I,Month!$A38),IF($C38="Provider",SUMIFS(Raw!$H:$H,Raw!$A:$A,$B$5,Raw!$G:$G,Month!AP$7,Raw!$C:$C,Month!$A38),SUMIFS(Raw!$H:$H,Raw!$A:$A,$B$5,Raw!$G:$G,Month!AP$7,Raw!$E:$E,Month!$A38))))</f>
        <v>6332</v>
      </c>
      <c r="AQ38" s="105">
        <f>IF($B38="","",IF($C38="Region",SUMIFS(Raw!$H:$H,Raw!$A:$A,$B$5,Raw!$G:$G,Month!AQ$7,Raw!$I:$I,Month!$A38),IF($C38="Provider",SUMIFS(Raw!$H:$H,Raw!$A:$A,$B$5,Raw!$G:$G,Month!AQ$7,Raw!$C:$C,Month!$A38),SUMIFS(Raw!$H:$H,Raw!$A:$A,$B$5,Raw!$G:$G,Month!AQ$7,Raw!$E:$E,Month!$A38))))</f>
        <v>7598</v>
      </c>
      <c r="AR38" s="105">
        <f>IF($B38="","",IF($C38="Region",SUMIFS(Raw!$H:$H,Raw!$A:$A,$B$5,Raw!$G:$G,Month!AR$7,Raw!$I:$I,Month!$A38),IF($C38="Provider",SUMIFS(Raw!$H:$H,Raw!$A:$A,$B$5,Raw!$G:$G,Month!AR$7,Raw!$C:$C,Month!$A38),SUMIFS(Raw!$H:$H,Raw!$A:$A,$B$5,Raw!$G:$G,Month!AR$7,Raw!$E:$E,Month!$A38))))</f>
        <v>3495</v>
      </c>
      <c r="AS38" s="105">
        <f>IF($B38="","",IF($C38="Region",SUMIFS(Raw!$H:$H,Raw!$A:$A,$B$5,Raw!$G:$G,Month!AS$7,Raw!$I:$I,Month!$A38),IF($C38="Provider",SUMIFS(Raw!$H:$H,Raw!$A:$A,$B$5,Raw!$G:$G,Month!AS$7,Raw!$C:$C,Month!$A38),SUMIFS(Raw!$H:$H,Raw!$A:$A,$B$5,Raw!$G:$G,Month!AS$7,Raw!$E:$E,Month!$A38))))</f>
        <v>0</v>
      </c>
      <c r="AT38" s="105">
        <f>IF($B38="","",IF($C38="Region",SUMIFS(Raw!$H:$H,Raw!$A:$A,$B$5,Raw!$G:$G,Month!AT$7,Raw!$I:$I,Month!$A38),IF($C38="Provider",SUMIFS(Raw!$H:$H,Raw!$A:$A,$B$5,Raw!$G:$G,Month!AT$7,Raw!$C:$C,Month!$A38),SUMIFS(Raw!$H:$H,Raw!$A:$A,$B$5,Raw!$G:$G,Month!AT$7,Raw!$E:$E,Month!$A38))))</f>
        <v>0</v>
      </c>
      <c r="AU38" s="105">
        <f>IF($B38="","",IF($C38="Region",SUMIFS(Raw!$H:$H,Raw!$A:$A,$B$5,Raw!$G:$G,Month!AU$7,Raw!$I:$I,Month!$A38),IF($C38="Provider",SUMIFS(Raw!$H:$H,Raw!$A:$A,$B$5,Raw!$G:$G,Month!AU$7,Raw!$C:$C,Month!$A38),SUMIFS(Raw!$H:$H,Raw!$A:$A,$B$5,Raw!$G:$G,Month!AU$7,Raw!$E:$E,Month!$A38))))</f>
        <v>331</v>
      </c>
      <c r="AV38" s="105">
        <f>IF($B38="","",IF($C38="Region",SUMIFS(Raw!$H:$H,Raw!$A:$A,$B$5,Raw!$G:$G,Month!AV$7,Raw!$I:$I,Month!$A38),IF($C38="Provider",SUMIFS(Raw!$H:$H,Raw!$A:$A,$B$5,Raw!$G:$G,Month!AV$7,Raw!$C:$C,Month!$A38),SUMIFS(Raw!$H:$H,Raw!$A:$A,$B$5,Raw!$G:$G,Month!AV$7,Raw!$E:$E,Month!$A38))))</f>
        <v>2316</v>
      </c>
      <c r="AW38" s="105">
        <f>IF($B38="","",IF($C38="Region",SUMIFS(Raw!$H:$H,Raw!$A:$A,$B$5,Raw!$G:$G,Month!AW$7,Raw!$I:$I,Month!$A38),IF($C38="Provider",SUMIFS(Raw!$H:$H,Raw!$A:$A,$B$5,Raw!$G:$G,Month!AW$7,Raw!$C:$C,Month!$A38),SUMIFS(Raw!$H:$H,Raw!$A:$A,$B$5,Raw!$G:$G,Month!AW$7,Raw!$E:$E,Month!$A38))))</f>
        <v>0</v>
      </c>
      <c r="AX38" s="105">
        <f>IF($B38="","",IF($C38="Region",SUMIFS(Raw!$H:$H,Raw!$A:$A,$B$5,Raw!$G:$G,Month!AX$7,Raw!$I:$I,Month!$A38),IF($C38="Provider",SUMIFS(Raw!$H:$H,Raw!$A:$A,$B$5,Raw!$G:$G,Month!AX$7,Raw!$C:$C,Month!$A38),SUMIFS(Raw!$H:$H,Raw!$A:$A,$B$5,Raw!$G:$G,Month!AX$7,Raw!$E:$E,Month!$A38))))</f>
        <v>10544</v>
      </c>
      <c r="AY38" s="105">
        <f>IF($B38="","",IF($C38="Region",SUMIFS(Raw!$H:$H,Raw!$A:$A,$B$5,Raw!$G:$G,Month!AY$7,Raw!$I:$I,Month!$A38),IF($C38="Provider",SUMIFS(Raw!$H:$H,Raw!$A:$A,$B$5,Raw!$G:$G,Month!AY$7,Raw!$C:$C,Month!$A38),SUMIFS(Raw!$H:$H,Raw!$A:$A,$B$5,Raw!$G:$G,Month!AY$7,Raw!$E:$E,Month!$A38))))</f>
        <v>4640</v>
      </c>
      <c r="AZ38" s="105">
        <f>IF($B38="","",IF($C38="Region",SUMIFS(Raw!$H:$H,Raw!$A:$A,$B$5,Raw!$G:$G,Month!AZ$7,Raw!$I:$I,Month!$A38),IF($C38="Provider",SUMIFS(Raw!$H:$H,Raw!$A:$A,$B$5,Raw!$G:$G,Month!AZ$7,Raw!$C:$C,Month!$A38),SUMIFS(Raw!$H:$H,Raw!$A:$A,$B$5,Raw!$G:$G,Month!AZ$7,Raw!$E:$E,Month!$A38))))</f>
        <v>386</v>
      </c>
      <c r="BA38" s="105">
        <f>IF($B38="","",IF($C38="Region",SUMIFS(Raw!$H:$H,Raw!$A:$A,$B$5,Raw!$G:$G,Month!BA$7,Raw!$I:$I,Month!$A38),IF($C38="Provider",SUMIFS(Raw!$H:$H,Raw!$A:$A,$B$5,Raw!$G:$G,Month!BA$7,Raw!$C:$C,Month!$A38),SUMIFS(Raw!$H:$H,Raw!$A:$A,$B$5,Raw!$G:$G,Month!BA$7,Raw!$E:$E,Month!$A38))))</f>
        <v>2504</v>
      </c>
      <c r="BB38" s="105">
        <f>IF($B38="","",IF($C38="Region",SUMIFS(Raw!$H:$H,Raw!$A:$A,$B$5,Raw!$G:$G,Month!BB$7,Raw!$I:$I,Month!$A38),IF($C38="Provider",SUMIFS(Raw!$H:$H,Raw!$A:$A,$B$5,Raw!$G:$G,Month!BB$7,Raw!$C:$C,Month!$A38),SUMIFS(Raw!$H:$H,Raw!$A:$A,$B$5,Raw!$G:$G,Month!BB$7,Raw!$E:$E,Month!$A38))))</f>
        <v>0</v>
      </c>
      <c r="BC38" s="105">
        <f>IF($B38="","",IF($C38="Region",SUMIFS(Raw!$H:$H,Raw!$A:$A,$B$5,Raw!$G:$G,Month!BC$7,Raw!$I:$I,Month!$A38),IF($C38="Provider",SUMIFS(Raw!$H:$H,Raw!$A:$A,$B$5,Raw!$G:$G,Month!BC$7,Raw!$C:$C,Month!$A38),SUMIFS(Raw!$H:$H,Raw!$A:$A,$B$5,Raw!$G:$G,Month!BC$7,Raw!$E:$E,Month!$A38))))</f>
        <v>5904</v>
      </c>
      <c r="BD38" s="105">
        <f>IF($B38="","",IF($C38="Region",SUMIFS(Raw!$H:$H,Raw!$A:$A,$B$5,Raw!$G:$G,Month!BD$7,Raw!$I:$I,Month!$A38),IF($C38="Provider",SUMIFS(Raw!$H:$H,Raw!$A:$A,$B$5,Raw!$G:$G,Month!BD$7,Raw!$C:$C,Month!$A38),SUMIFS(Raw!$H:$H,Raw!$A:$A,$B$5,Raw!$G:$G,Month!BD$7,Raw!$E:$E,Month!$A38))))</f>
        <v>43898</v>
      </c>
      <c r="BE38" s="105">
        <f>IF($B38="","",IF($C38="Region",SUMIFS(Raw!$H:$H,Raw!$A:$A,$B$5,Raw!$G:$G,Month!BE$7,Raw!$I:$I,Month!$A38),IF($C38="Provider",SUMIFS(Raw!$H:$H,Raw!$A:$A,$B$5,Raw!$G:$G,Month!BE$7,Raw!$C:$C,Month!$A38),SUMIFS(Raw!$H:$H,Raw!$A:$A,$B$5,Raw!$G:$G,Month!BE$7,Raw!$E:$E,Month!$A38))))</f>
        <v>0</v>
      </c>
      <c r="BF38" s="105">
        <f>IF($B38="","",IF($C38="Region",SUMIFS(Raw!$H:$H,Raw!$A:$A,$B$5,Raw!$G:$G,Month!BF$7,Raw!$I:$I,Month!$A38),IF($C38="Provider",SUMIFS(Raw!$H:$H,Raw!$A:$A,$B$5,Raw!$G:$G,Month!BF$7,Raw!$C:$C,Month!$A38),SUMIFS(Raw!$H:$H,Raw!$A:$A,$B$5,Raw!$G:$G,Month!BF$7,Raw!$E:$E,Month!$A38))))</f>
        <v>70317</v>
      </c>
      <c r="BG38" s="105">
        <f>IF($B38="","",IF($C38="Region",SUMIFS(Raw!$H:$H,Raw!$A:$A,$B$5,Raw!$G:$G,Month!BG$7,Raw!$I:$I,Month!$A38),IF($C38="Provider",SUMIFS(Raw!$H:$H,Raw!$A:$A,$B$5,Raw!$G:$G,Month!BG$7,Raw!$C:$C,Month!$A38),SUMIFS(Raw!$H:$H,Raw!$A:$A,$B$5,Raw!$G:$G,Month!BG$7,Raw!$E:$E,Month!$A38))))</f>
        <v>0</v>
      </c>
      <c r="BH38" s="105">
        <f>IF($B38="","",IF($C38="Region",SUMIFS(Raw!$H:$H,Raw!$A:$A,$B$5,Raw!$G:$G,Month!BH$7,Raw!$I:$I,Month!$A38),IF($C38="Provider",SUMIFS(Raw!$H:$H,Raw!$A:$A,$B$5,Raw!$G:$G,Month!BH$7,Raw!$C:$C,Month!$A38),SUMIFS(Raw!$H:$H,Raw!$A:$A,$B$5,Raw!$G:$G,Month!BH$7,Raw!$E:$E,Month!$A38))))</f>
        <v>50493</v>
      </c>
      <c r="BI38" s="105">
        <f>IF($B38="","",IF($C38="Region",SUMIFS(Raw!$H:$H,Raw!$A:$A,$B$5,Raw!$G:$G,Month!BI$7,Raw!$I:$I,Month!$A38),IF($C38="Provider",SUMIFS(Raw!$H:$H,Raw!$A:$A,$B$5,Raw!$G:$G,Month!BI$7,Raw!$C:$C,Month!$A38),SUMIFS(Raw!$H:$H,Raw!$A:$A,$B$5,Raw!$G:$G,Month!BI$7,Raw!$E:$E,Month!$A38))))</f>
        <v>22103</v>
      </c>
      <c r="BJ38" s="105">
        <f>IF($B38="","",IF($C38="Region",SUMIFS(Raw!$H:$H,Raw!$A:$A,$B$5,Raw!$G:$G,Month!BJ$7,Raw!$I:$I,Month!$A38),IF($C38="Provider",SUMIFS(Raw!$H:$H,Raw!$A:$A,$B$5,Raw!$G:$G,Month!BJ$7,Raw!$C:$C,Month!$A38),SUMIFS(Raw!$H:$H,Raw!$A:$A,$B$5,Raw!$G:$G,Month!BJ$7,Raw!$E:$E,Month!$A38))))</f>
        <v>14432</v>
      </c>
      <c r="BK38" s="105">
        <f>IF($B38="","",IF($C38="Region",SUMIFS(Raw!$H:$H,Raw!$A:$A,$B$5,Raw!$G:$G,Month!BK$7,Raw!$I:$I,Month!$A38),IF($C38="Provider",SUMIFS(Raw!$H:$H,Raw!$A:$A,$B$5,Raw!$G:$G,Month!BK$7,Raw!$C:$C,Month!$A38),SUMIFS(Raw!$H:$H,Raw!$A:$A,$B$5,Raw!$G:$G,Month!BK$7,Raw!$E:$E,Month!$A38))))</f>
        <v>8964</v>
      </c>
      <c r="BL38" s="105">
        <f>IF($B38="","",IF($C38="Region",SUMIFS(Raw!$H:$H,Raw!$A:$A,$B$5,Raw!$G:$G,Month!BL$7,Raw!$I:$I,Month!$A38),IF($C38="Provider",SUMIFS(Raw!$H:$H,Raw!$A:$A,$B$5,Raw!$G:$G,Month!BL$7,Raw!$C:$C,Month!$A38),SUMIFS(Raw!$H:$H,Raw!$A:$A,$B$5,Raw!$G:$G,Month!BL$7,Raw!$E:$E,Month!$A38))))</f>
        <v>6703</v>
      </c>
      <c r="BM38" s="105">
        <f>IF($B38="","",IF($C38="Region",SUMIFS(Raw!$H:$H,Raw!$A:$A,$B$5,Raw!$G:$G,Month!BM$7,Raw!$I:$I,Month!$A38),IF($C38="Provider",SUMIFS(Raw!$H:$H,Raw!$A:$A,$B$5,Raw!$G:$G,Month!BM$7,Raw!$C:$C,Month!$A38),SUMIFS(Raw!$H:$H,Raw!$A:$A,$B$5,Raw!$G:$G,Month!BM$7,Raw!$E:$E,Month!$A38))))</f>
        <v>2142</v>
      </c>
      <c r="BN38" s="105">
        <f>IF($B38="","",IF($C38="Region",SUMIFS(Raw!$H:$H,Raw!$A:$A,$B$5,Raw!$G:$G,Month!BN$7,Raw!$I:$I,Month!$A38),IF($C38="Provider",SUMIFS(Raw!$H:$H,Raw!$A:$A,$B$5,Raw!$G:$G,Month!BN$7,Raw!$C:$C,Month!$A38),SUMIFS(Raw!$H:$H,Raw!$A:$A,$B$5,Raw!$G:$G,Month!BN$7,Raw!$E:$E,Month!$A38))))</f>
        <v>12534</v>
      </c>
      <c r="BO38" s="105">
        <f>IF($B38="","",IF($C38="Region",SUMIFS(Raw!$H:$H,Raw!$A:$A,$B$5,Raw!$G:$G,Month!BO$7,Raw!$I:$I,Month!$A38),IF($C38="Provider",SUMIFS(Raw!$H:$H,Raw!$A:$A,$B$5,Raw!$G:$G,Month!BO$7,Raw!$C:$C,Month!$A38),SUMIFS(Raw!$H:$H,Raw!$A:$A,$B$5,Raw!$G:$G,Month!BO$7,Raw!$E:$E,Month!$A38))))</f>
        <v>6535</v>
      </c>
      <c r="BP38" s="105">
        <f>IF($B38="","",IF($C38="Region",SUMIFS(Raw!$H:$H,Raw!$A:$A,$B$5,Raw!$G:$G,Month!BP$7,Raw!$I:$I,Month!$A38),IF($C38="Provider",SUMIFS(Raw!$H:$H,Raw!$A:$A,$B$5,Raw!$G:$G,Month!BP$7,Raw!$C:$C,Month!$A38),SUMIFS(Raw!$H:$H,Raw!$A:$A,$B$5,Raw!$G:$G,Month!BP$7,Raw!$E:$E,Month!$A38))))</f>
        <v>4772</v>
      </c>
      <c r="BQ38" s="105">
        <f>IF($B38="","",IF($C38="Region",SUMIFS(Raw!$H:$H,Raw!$A:$A,$B$5,Raw!$G:$G,Month!BQ$7,Raw!$I:$I,Month!$A38),IF($C38="Provider",SUMIFS(Raw!$H:$H,Raw!$A:$A,$B$5,Raw!$G:$G,Month!BQ$7,Raw!$C:$C,Month!$A38),SUMIFS(Raw!$H:$H,Raw!$A:$A,$B$5,Raw!$G:$G,Month!BQ$7,Raw!$E:$E,Month!$A38))))</f>
        <v>4145</v>
      </c>
      <c r="BR38" s="105">
        <f>IF($B38="","",IF($C38="Region",SUMIFS(Raw!$H:$H,Raw!$A:$A,$B$5,Raw!$G:$G,Month!BR$7,Raw!$I:$I,Month!$A38),IF($C38="Provider",SUMIFS(Raw!$H:$H,Raw!$A:$A,$B$5,Raw!$G:$G,Month!BR$7,Raw!$C:$C,Month!$A38),SUMIFS(Raw!$H:$H,Raw!$A:$A,$B$5,Raw!$G:$G,Month!BR$7,Raw!$E:$E,Month!$A38))))</f>
        <v>1</v>
      </c>
      <c r="BS38" s="105">
        <f>IF($B38="","",IF($C38="Region",SUMIFS(Raw!$H:$H,Raw!$A:$A,$B$5,Raw!$G:$G,Month!BS$7,Raw!$I:$I,Month!$A38),IF($C38="Provider",SUMIFS(Raw!$H:$H,Raw!$A:$A,$B$5,Raw!$G:$G,Month!BS$7,Raw!$C:$C,Month!$A38),SUMIFS(Raw!$H:$H,Raw!$A:$A,$B$5,Raw!$G:$G,Month!BS$7,Raw!$E:$E,Month!$A38))))</f>
        <v>0</v>
      </c>
      <c r="BT38" s="105">
        <f>IF($B38="","",IF($C38="Region",SUMIFS(Raw!$H:$H,Raw!$A:$A,$B$5,Raw!$G:$G,Month!BT$7,Raw!$I:$I,Month!$A38),IF($C38="Provider",SUMIFS(Raw!$H:$H,Raw!$A:$A,$B$5,Raw!$G:$G,Month!BT$7,Raw!$C:$C,Month!$A38),SUMIFS(Raw!$H:$H,Raw!$A:$A,$B$5,Raw!$G:$G,Month!BT$7,Raw!$E:$E,Month!$A38))))</f>
        <v>0</v>
      </c>
      <c r="BU38" s="105">
        <f>IF($B38="","",IF($C38="Region",SUMIFS(Raw!$H:$H,Raw!$A:$A,$B$5,Raw!$G:$G,Month!BU$7,Raw!$I:$I,Month!$A38),IF($C38="Provider",SUMIFS(Raw!$H:$H,Raw!$A:$A,$B$5,Raw!$G:$G,Month!BU$7,Raw!$C:$C,Month!$A38),SUMIFS(Raw!$H:$H,Raw!$A:$A,$B$5,Raw!$G:$G,Month!BU$7,Raw!$E:$E,Month!$A38))))</f>
        <v>0</v>
      </c>
      <c r="BV38" s="105">
        <f>IF($B38="","",IF($C38="Region",SUMIFS(Raw!$H:$H,Raw!$A:$A,$B$5,Raw!$G:$G,Month!BV$7,Raw!$I:$I,Month!$A38),IF($C38="Provider",SUMIFS(Raw!$H:$H,Raw!$A:$A,$B$5,Raw!$G:$G,Month!BV$7,Raw!$C:$C,Month!$A38),SUMIFS(Raw!$H:$H,Raw!$A:$A,$B$5,Raw!$G:$G,Month!BV$7,Raw!$E:$E,Month!$A38))))</f>
        <v>317</v>
      </c>
      <c r="BW38" s="105">
        <f>IF($B38="","",IF($C38="Region",SUMIFS(Raw!$H:$H,Raw!$A:$A,$B$5,Raw!$G:$G,Month!BW$7,Raw!$I:$I,Month!$A38),IF($C38="Provider",SUMIFS(Raw!$H:$H,Raw!$A:$A,$B$5,Raw!$G:$G,Month!BW$7,Raw!$C:$C,Month!$A38),SUMIFS(Raw!$H:$H,Raw!$A:$A,$B$5,Raw!$G:$G,Month!BW$7,Raw!$E:$E,Month!$A38))))</f>
        <v>4243</v>
      </c>
      <c r="BX38" s="105">
        <f>IF($B38="","",IF($C38="Region",SUMIFS(Raw!$H:$H,Raw!$A:$A,$B$5,Raw!$G:$G,Month!BX$7,Raw!$I:$I,Month!$A38),IF($C38="Provider",SUMIFS(Raw!$H:$H,Raw!$A:$A,$B$5,Raw!$G:$G,Month!BX$7,Raw!$C:$C,Month!$A38),SUMIFS(Raw!$H:$H,Raw!$A:$A,$B$5,Raw!$G:$G,Month!BX$7,Raw!$E:$E,Month!$A38))))</f>
        <v>0</v>
      </c>
      <c r="BY38" s="105">
        <f>IF($B38="","",IF($C38="Region",SUMIFS(Raw!$H:$H,Raw!$A:$A,$B$5,Raw!$G:$G,Month!BY$7,Raw!$I:$I,Month!$A38),IF($C38="Provider",SUMIFS(Raw!$H:$H,Raw!$A:$A,$B$5,Raw!$G:$G,Month!BY$7,Raw!$C:$C,Month!$A38),SUMIFS(Raw!$H:$H,Raw!$A:$A,$B$5,Raw!$G:$G,Month!BY$7,Raw!$E:$E,Month!$A38))))</f>
        <v>0</v>
      </c>
      <c r="BZ38" s="105">
        <f>IF($B38="","",IF($C38="Region",SUMIFS(Raw!$H:$H,Raw!$A:$A,$B$5,Raw!$G:$G,Month!BZ$7,Raw!$I:$I,Month!$A38),IF($C38="Provider",SUMIFS(Raw!$H:$H,Raw!$A:$A,$B$5,Raw!$G:$G,Month!BZ$7,Raw!$C:$C,Month!$A38),SUMIFS(Raw!$H:$H,Raw!$A:$A,$B$5,Raw!$G:$G,Month!BZ$7,Raw!$E:$E,Month!$A38))))</f>
        <v>0</v>
      </c>
      <c r="CA38" s="105">
        <f>IF($B38="","",IF($C38="Region",SUMIFS(Raw!$H:$H,Raw!$A:$A,$B$5,Raw!$G:$G,Month!CA$7,Raw!$I:$I,Month!$A38),IF($C38="Provider",SUMIFS(Raw!$H:$H,Raw!$A:$A,$B$5,Raw!$G:$G,Month!CA$7,Raw!$C:$C,Month!$A38),SUMIFS(Raw!$H:$H,Raw!$A:$A,$B$5,Raw!$G:$G,Month!CA$7,Raw!$E:$E,Month!$A38))))</f>
        <v>0</v>
      </c>
      <c r="CB38" s="105">
        <f>IF($B38="","",IF($C38="Region",SUMIFS(Raw!$H:$H,Raw!$A:$A,$B$5,Raw!$G:$G,Month!CB$7,Raw!$I:$I,Month!$A38),IF($C38="Provider",SUMIFS(Raw!$H:$H,Raw!$A:$A,$B$5,Raw!$G:$G,Month!CB$7,Raw!$C:$C,Month!$A38),SUMIFS(Raw!$H:$H,Raw!$A:$A,$B$5,Raw!$G:$G,Month!CB$7,Raw!$E:$E,Month!$A38))))</f>
        <v>2675</v>
      </c>
      <c r="CC38" s="105">
        <f>IF($B38="","",IF($C38="Region",SUMIFS(Raw!$H:$H,Raw!$A:$A,$B$5,Raw!$G:$G,Month!CC$7,Raw!$I:$I,Month!$A38),IF($C38="Provider",SUMIFS(Raw!$H:$H,Raw!$A:$A,$B$5,Raw!$G:$G,Month!CC$7,Raw!$C:$C,Month!$A38),SUMIFS(Raw!$H:$H,Raw!$A:$A,$B$5,Raw!$G:$G,Month!CC$7,Raw!$E:$E,Month!$A38))))</f>
        <v>0</v>
      </c>
      <c r="CD38" s="105">
        <f>IF($B38="","",IF($C38="Region",SUMIFS(Raw!$H:$H,Raw!$A:$A,$B$5,Raw!$G:$G,Month!CD$7,Raw!$I:$I,Month!$A38),IF($C38="Provider",SUMIFS(Raw!$H:$H,Raw!$A:$A,$B$5,Raw!$G:$G,Month!CD$7,Raw!$C:$C,Month!$A38),SUMIFS(Raw!$H:$H,Raw!$A:$A,$B$5,Raw!$G:$G,Month!CD$7,Raw!$E:$E,Month!$A38))))</f>
        <v>0</v>
      </c>
      <c r="CE38" s="105">
        <f>IF($B38="","",IF($C38="Region",SUMIFS(Raw!$H:$H,Raw!$A:$A,$B$5,Raw!$G:$G,Month!CE$7,Raw!$I:$I,Month!$A38),IF($C38="Provider",SUMIFS(Raw!$H:$H,Raw!$A:$A,$B$5,Raw!$G:$G,Month!CE$7,Raw!$C:$C,Month!$A38),SUMIFS(Raw!$H:$H,Raw!$A:$A,$B$5,Raw!$G:$G,Month!CE$7,Raw!$E:$E,Month!$A38))))</f>
        <v>0</v>
      </c>
      <c r="CF38" s="105">
        <f>IF($B38="","",IF($C38="Region",SUMIFS(Raw!$H:$H,Raw!$A:$A,$B$5,Raw!$G:$G,Month!CF$7,Raw!$I:$I,Month!$A38),IF($C38="Provider",SUMIFS(Raw!$H:$H,Raw!$A:$A,$B$5,Raw!$G:$G,Month!CF$7,Raw!$C:$C,Month!$A38),SUMIFS(Raw!$H:$H,Raw!$A:$A,$B$5,Raw!$G:$G,Month!CF$7,Raw!$E:$E,Month!$A38))))</f>
        <v>0</v>
      </c>
      <c r="CG38" s="105">
        <f>IF($B38="","",IF($C38="Region",SUMIFS(Raw!$H:$H,Raw!$A:$A,$B$5,Raw!$G:$G,Month!CG$7,Raw!$I:$I,Month!$A38),IF($C38="Provider",SUMIFS(Raw!$H:$H,Raw!$A:$A,$B$5,Raw!$G:$G,Month!CG$7,Raw!$C:$C,Month!$A38),SUMIFS(Raw!$H:$H,Raw!$A:$A,$B$5,Raw!$G:$G,Month!CG$7,Raw!$E:$E,Month!$A38))))</f>
        <v>0</v>
      </c>
      <c r="CH38" s="105">
        <f>IF($B38="","",IF($C38="Region",SUMIFS(Raw!$H:$H,Raw!$A:$A,$B$5,Raw!$G:$G,Month!CH$7,Raw!$I:$I,Month!$A38),IF($C38="Provider",SUMIFS(Raw!$H:$H,Raw!$A:$A,$B$5,Raw!$G:$G,Month!CH$7,Raw!$C:$C,Month!$A38),SUMIFS(Raw!$H:$H,Raw!$A:$A,$B$5,Raw!$G:$G,Month!CH$7,Raw!$E:$E,Month!$A38))))</f>
        <v>0</v>
      </c>
      <c r="CI38" s="105">
        <f>IF($B38="","",IF($C38="Region",SUMIFS(Raw!$H:$H,Raw!$A:$A,$B$5,Raw!$G:$G,Month!CI$7,Raw!$I:$I,Month!$A38),IF($C38="Provider",SUMIFS(Raw!$H:$H,Raw!$A:$A,$B$5,Raw!$G:$G,Month!CI$7,Raw!$C:$C,Month!$A38),SUMIFS(Raw!$H:$H,Raw!$A:$A,$B$5,Raw!$G:$G,Month!CI$7,Raw!$E:$E,Month!$A38))))</f>
        <v>0</v>
      </c>
      <c r="CJ38" s="105">
        <f>IF($B38="","",IF($C38="Region",SUMIFS(Raw!$H:$H,Raw!$A:$A,$B$5,Raw!$G:$G,Month!CJ$7,Raw!$I:$I,Month!$A38),IF($C38="Provider",SUMIFS(Raw!$H:$H,Raw!$A:$A,$B$5,Raw!$G:$G,Month!CJ$7,Raw!$C:$C,Month!$A38),SUMIFS(Raw!$H:$H,Raw!$A:$A,$B$5,Raw!$G:$G,Month!CJ$7,Raw!$E:$E,Month!$A38))))</f>
        <v>0</v>
      </c>
      <c r="CK38" s="105">
        <f>IF($B38="","",IF($C38="Region",SUMIFS(Raw!$H:$H,Raw!$A:$A,$B$5,Raw!$G:$G,Month!CK$7,Raw!$I:$I,Month!$A38),IF($C38="Provider",SUMIFS(Raw!$H:$H,Raw!$A:$A,$B$5,Raw!$G:$G,Month!CK$7,Raw!$C:$C,Month!$A38),SUMIFS(Raw!$H:$H,Raw!$A:$A,$B$5,Raw!$G:$G,Month!CK$7,Raw!$E:$E,Month!$A38))))</f>
        <v>0</v>
      </c>
      <c r="CL38" s="105">
        <f>IF($B38="","",IF($C38="Region",SUMIFS(Raw!$H:$H,Raw!$A:$A,$B$5,Raw!$G:$G,Month!CL$7,Raw!$I:$I,Month!$A38),IF($C38="Provider",SUMIFS(Raw!$H:$H,Raw!$A:$A,$B$5,Raw!$G:$G,Month!CL$7,Raw!$C:$C,Month!$A38),SUMIFS(Raw!$H:$H,Raw!$A:$A,$B$5,Raw!$G:$G,Month!CL$7,Raw!$E:$E,Month!$A38))))</f>
        <v>0</v>
      </c>
      <c r="CM38" s="105">
        <f>IF($B38="","",IF($C38="Region",SUMIFS(Raw!$H:$H,Raw!$A:$A,$B$5,Raw!$G:$G,Month!CM$7,Raw!$I:$I,Month!$A38),IF($C38="Provider",SUMIFS(Raw!$H:$H,Raw!$A:$A,$B$5,Raw!$G:$G,Month!CM$7,Raw!$C:$C,Month!$A38),SUMIFS(Raw!$H:$H,Raw!$A:$A,$B$5,Raw!$G:$G,Month!CM$7,Raw!$E:$E,Month!$A38))))</f>
        <v>0</v>
      </c>
    </row>
    <row r="39" spans="1:91" ht="10.75" customHeight="1" x14ac:dyDescent="0.25">
      <c r="A39" s="18" t="str">
        <f>IF(Refs!A32="","",Refs!A32)</f>
        <v>111AI2</v>
      </c>
      <c r="B39" s="3" t="str">
        <f>IF(Refs!B32="","",Refs!B32)</f>
        <v>Surrey Heartlands</v>
      </c>
      <c r="C39" s="9" t="str">
        <f>IF(Refs!D32="","",Refs!D32)</f>
        <v>Area</v>
      </c>
      <c r="D39" s="105">
        <f>IF($B39="","",IF($C39="Region",SUMIFS(Raw!$H:$H,Raw!$A:$A,$B$5,Raw!$G:$G,Month!D$7,Raw!$I:$I,Month!$A39),IF($C39="Provider",SUMIFS(Raw!$H:$H,Raw!$A:$A,$B$5,Raw!$G:$G,Month!D$7,Raw!$C:$C,Month!$A39),SUMIFS(Raw!$H:$H,Raw!$A:$A,$B$5,Raw!$G:$G,Month!D$7,Raw!$E:$E,Month!$A39))))</f>
        <v>24277</v>
      </c>
      <c r="E39" s="105">
        <f>IF($B39="","",IF($C39="Region",SUMIFS(Raw!$H:$H,Raw!$A:$A,$B$5,Raw!$G:$G,Month!E$7,Raw!$I:$I,Month!$A39),IF($C39="Provider",SUMIFS(Raw!$H:$H,Raw!$A:$A,$B$5,Raw!$G:$G,Month!E$7,Raw!$C:$C,Month!$A39),SUMIFS(Raw!$H:$H,Raw!$A:$A,$B$5,Raw!$G:$G,Month!E$7,Raw!$E:$E,Month!$A39))))</f>
        <v>21962</v>
      </c>
      <c r="F39" s="105">
        <f>IF($B39="","",IF($C39="Region",SUMIFS(Raw!$H:$H,Raw!$A:$A,$B$5,Raw!$G:$G,Month!F$7,Raw!$I:$I,Month!$A39),IF($C39="Provider",SUMIFS(Raw!$H:$H,Raw!$A:$A,$B$5,Raw!$G:$G,Month!F$7,Raw!$C:$C,Month!$A39),SUMIFS(Raw!$H:$H,Raw!$A:$A,$B$5,Raw!$G:$G,Month!F$7,Raw!$E:$E,Month!$A39))))</f>
        <v>23176</v>
      </c>
      <c r="G39" s="105">
        <f>IF($B39="","",IF($C39="Region",SUMIFS(Raw!$H:$H,Raw!$A:$A,$B$5,Raw!$G:$G,Month!G$7,Raw!$I:$I,Month!$A39),IF($C39="Provider",SUMIFS(Raw!$H:$H,Raw!$A:$A,$B$5,Raw!$G:$G,Month!G$7,Raw!$C:$C,Month!$A39),SUMIFS(Raw!$H:$H,Raw!$A:$A,$B$5,Raw!$G:$G,Month!G$7,Raw!$E:$E,Month!$A39))))</f>
        <v>21347</v>
      </c>
      <c r="H39" s="105">
        <f>IF($B39="","",IF($C39="Region",SUMIFS(Raw!$H:$H,Raw!$A:$A,$B$5,Raw!$G:$G,Month!H$7,Raw!$I:$I,Month!$A39),IF($C39="Provider",SUMIFS(Raw!$H:$H,Raw!$A:$A,$B$5,Raw!$G:$G,Month!H$7,Raw!$C:$C,Month!$A39),SUMIFS(Raw!$H:$H,Raw!$A:$A,$B$5,Raw!$G:$G,Month!H$7,Raw!$E:$E,Month!$A39))))</f>
        <v>233</v>
      </c>
      <c r="I39" s="105">
        <f>IF($B39="","",IF($C39="Region",SUMIFS(Raw!$H:$H,Raw!$A:$A,$B$5,Raw!$G:$G,Month!I$7,Raw!$I:$I,Month!$A39),IF($C39="Provider",SUMIFS(Raw!$H:$H,Raw!$A:$A,$B$5,Raw!$G:$G,Month!I$7,Raw!$C:$C,Month!$A39),SUMIFS(Raw!$H:$H,Raw!$A:$A,$B$5,Raw!$G:$G,Month!I$7,Raw!$E:$E,Month!$A39))))</f>
        <v>399129</v>
      </c>
      <c r="J39" s="105">
        <f>IF($B39="","",IF($C39="Region",SUMIFS(Raw!$H:$H,Raw!$A:$A,$B$5,Raw!$G:$G,Month!J$7,Raw!$I:$I,Month!$A39),IF($C39="Provider",SUMIFS(Raw!$H:$H,Raw!$A:$A,$B$5,Raw!$G:$G,Month!J$7,Raw!$C:$C,Month!$A39),SUMIFS(Raw!$H:$H,Raw!$A:$A,$B$5,Raw!$G:$G,Month!J$7,Raw!$E:$E,Month!$A39))))</f>
        <v>112</v>
      </c>
      <c r="K39" s="105">
        <f>IF($B39="","",IF($C39="Region",SUMIFS(Raw!$H:$H,Raw!$A:$A,$B$5,Raw!$G:$G,Month!K$7,Raw!$I:$I,Month!$A39),IF($C39="Provider",SUMIFS(Raw!$H:$H,Raw!$A:$A,$B$5,Raw!$G:$G,Month!K$7,Raw!$C:$C,Month!$A39),SUMIFS(Raw!$H:$H,Raw!$A:$A,$B$5,Raw!$G:$G,Month!K$7,Raw!$E:$E,Month!$A39))))</f>
        <v>381</v>
      </c>
      <c r="L39" s="105">
        <f>IF($B39="","",IF($C39="Region",SUMIFS(Raw!$H:$H,Raw!$A:$A,$B$5,Raw!$G:$G,Month!L$7,Raw!$I:$I,Month!$A39),IF($C39="Provider",SUMIFS(Raw!$H:$H,Raw!$A:$A,$B$5,Raw!$G:$G,Month!L$7,Raw!$C:$C,Month!$A39),SUMIFS(Raw!$H:$H,Raw!$A:$A,$B$5,Raw!$G:$G,Month!L$7,Raw!$E:$E,Month!$A39))))</f>
        <v>16076</v>
      </c>
      <c r="M39" s="105">
        <f>IF($B39="","",IF($C39="Region",SUMIFS(Raw!$H:$H,Raw!$A:$A,$B$5,Raw!$G:$G,Month!M$7,Raw!$I:$I,Month!$A39),IF($C39="Provider",SUMIFS(Raw!$H:$H,Raw!$A:$A,$B$5,Raw!$G:$G,Month!M$7,Raw!$C:$C,Month!$A39),SUMIFS(Raw!$H:$H,Raw!$A:$A,$B$5,Raw!$G:$G,Month!M$7,Raw!$E:$E,Month!$A39))))</f>
        <v>7186</v>
      </c>
      <c r="N39" s="105">
        <f>IF($B39="","",IF($C39="Region",SUMIFS(Raw!$H:$H,Raw!$A:$A,$B$5,Raw!$G:$G,Month!N$7,Raw!$I:$I,Month!$A39),IF($C39="Provider",SUMIFS(Raw!$H:$H,Raw!$A:$A,$B$5,Raw!$G:$G,Month!N$7,Raw!$C:$C,Month!$A39),SUMIFS(Raw!$H:$H,Raw!$A:$A,$B$5,Raw!$G:$G,Month!N$7,Raw!$E:$E,Month!$A39))))</f>
        <v>23931234</v>
      </c>
      <c r="O39" s="105">
        <f>IF($B39="","",IF($C39="Region",SUMIFS(Raw!$H:$H,Raw!$A:$A,$B$5,Raw!$G:$G,Month!O$7,Raw!$I:$I,Month!$A39),IF($C39="Provider",SUMIFS(Raw!$H:$H,Raw!$A:$A,$B$5,Raw!$G:$G,Month!O$7,Raw!$C:$C,Month!$A39),SUMIFS(Raw!$H:$H,Raw!$A:$A,$B$5,Raw!$G:$G,Month!O$7,Raw!$E:$E,Month!$A39))))</f>
        <v>20639</v>
      </c>
      <c r="P39" s="105">
        <f>IF($B39="","",IF($C39="Region",SUMIFS(Raw!$H:$H,Raw!$A:$A,$B$5,Raw!$G:$G,Month!P$7,Raw!$I:$I,Month!$A39),IF($C39="Provider",SUMIFS(Raw!$H:$H,Raw!$A:$A,$B$5,Raw!$G:$G,Month!P$7,Raw!$C:$C,Month!$A39),SUMIFS(Raw!$H:$H,Raw!$A:$A,$B$5,Raw!$G:$G,Month!P$7,Raw!$E:$E,Month!$A39))))</f>
        <v>87</v>
      </c>
      <c r="Q39" s="105">
        <f>IF($B39="","",IF($C39="Region",SUMIFS(Raw!$H:$H,Raw!$A:$A,$B$5,Raw!$G:$G,Month!Q$7,Raw!$I:$I,Month!$A39),IF($C39="Provider",SUMIFS(Raw!$H:$H,Raw!$A:$A,$B$5,Raw!$G:$G,Month!Q$7,Raw!$C:$C,Month!$A39),SUMIFS(Raw!$H:$H,Raw!$A:$A,$B$5,Raw!$G:$G,Month!Q$7,Raw!$E:$E,Month!$A39))))</f>
        <v>8591</v>
      </c>
      <c r="R39" s="105">
        <f>IF($B39="","",IF($C39="Region",SUMIFS(Raw!$H:$H,Raw!$A:$A,$B$5,Raw!$G:$G,Month!R$7,Raw!$I:$I,Month!$A39),IF($C39="Provider",SUMIFS(Raw!$H:$H,Raw!$A:$A,$B$5,Raw!$G:$G,Month!R$7,Raw!$C:$C,Month!$A39),SUMIFS(Raw!$H:$H,Raw!$A:$A,$B$5,Raw!$G:$G,Month!R$7,Raw!$E:$E,Month!$A39))))</f>
        <v>6164</v>
      </c>
      <c r="S39" s="105">
        <f>IF($B39="","",IF($C39="Region",SUMIFS(Raw!$H:$H,Raw!$A:$A,$B$5,Raw!$G:$G,Month!S$7,Raw!$I:$I,Month!$A39),IF($C39="Provider",SUMIFS(Raw!$H:$H,Raw!$A:$A,$B$5,Raw!$G:$G,Month!S$7,Raw!$C:$C,Month!$A39),SUMIFS(Raw!$H:$H,Raw!$A:$A,$B$5,Raw!$G:$G,Month!S$7,Raw!$E:$E,Month!$A39))))</f>
        <v>5797</v>
      </c>
      <c r="T39" s="105">
        <f>IF($B39="","",IF($C39="Region",SUMIFS(Raw!$H:$H,Raw!$A:$A,$B$5,Raw!$G:$G,Month!T$7,Raw!$I:$I,Month!$A39),IF($C39="Provider",SUMIFS(Raw!$H:$H,Raw!$A:$A,$B$5,Raw!$G:$G,Month!T$7,Raw!$C:$C,Month!$A39),SUMIFS(Raw!$H:$H,Raw!$A:$A,$B$5,Raw!$G:$G,Month!T$7,Raw!$E:$E,Month!$A39))))</f>
        <v>0</v>
      </c>
      <c r="U39" s="105">
        <f>IF($B39="","",IF($C39="Region",SUMIFS(Raw!$H:$H,Raw!$A:$A,$B$5,Raw!$G:$G,Month!U$7,Raw!$I:$I,Month!$A39),IF($C39="Provider",SUMIFS(Raw!$H:$H,Raw!$A:$A,$B$5,Raw!$G:$G,Month!U$7,Raw!$C:$C,Month!$A39),SUMIFS(Raw!$H:$H,Raw!$A:$A,$B$5,Raw!$G:$G,Month!U$7,Raw!$E:$E,Month!$A39))))</f>
        <v>11961</v>
      </c>
      <c r="V39" s="105">
        <f>IF($B39="","",IF($C39="Region",SUMIFS(Raw!$H:$H,Raw!$A:$A,$B$5,Raw!$G:$G,Month!V$7,Raw!$I:$I,Month!$A39),IF($C39="Provider",SUMIFS(Raw!$H:$H,Raw!$A:$A,$B$5,Raw!$G:$G,Month!V$7,Raw!$C:$C,Month!$A39),SUMIFS(Raw!$H:$H,Raw!$A:$A,$B$5,Raw!$G:$G,Month!V$7,Raw!$E:$E,Month!$A39))))</f>
        <v>58</v>
      </c>
      <c r="W39" s="105">
        <f>IF($B39="","",IF($C39="Region",SUMIFS(Raw!$H:$H,Raw!$A:$A,$B$5,Raw!$G:$G,Month!W$7,Raw!$I:$I,Month!$A39),IF($C39="Provider",SUMIFS(Raw!$H:$H,Raw!$A:$A,$B$5,Raw!$G:$G,Month!W$7,Raw!$C:$C,Month!$A39),SUMIFS(Raw!$H:$H,Raw!$A:$A,$B$5,Raw!$G:$G,Month!W$7,Raw!$E:$E,Month!$A39))))</f>
        <v>5967</v>
      </c>
      <c r="X39" s="105">
        <f>IF($B39="","",IF($C39="Region",SUMIFS(Raw!$H:$H,Raw!$A:$A,$B$5,Raw!$G:$G,Month!X$7,Raw!$I:$I,Month!$A39),IF($C39="Provider",SUMIFS(Raw!$H:$H,Raw!$A:$A,$B$5,Raw!$G:$G,Month!X$7,Raw!$C:$C,Month!$A39),SUMIFS(Raw!$H:$H,Raw!$A:$A,$B$5,Raw!$G:$G,Month!X$7,Raw!$E:$E,Month!$A39))))</f>
        <v>3582</v>
      </c>
      <c r="Y39" s="105">
        <f>IF($B39="","",IF($C39="Region",SUMIFS(Raw!$H:$H,Raw!$A:$A,$B$5,Raw!$G:$G,Month!Y$7,Raw!$I:$I,Month!$A39),IF($C39="Provider",SUMIFS(Raw!$H:$H,Raw!$A:$A,$B$5,Raw!$G:$G,Month!Y$7,Raw!$C:$C,Month!$A39),SUMIFS(Raw!$H:$H,Raw!$A:$A,$B$5,Raw!$G:$G,Month!Y$7,Raw!$E:$E,Month!$A39))))</f>
        <v>2219</v>
      </c>
      <c r="Z39" s="105">
        <f>IF($B39="","",IF($C39="Region",SUMIFS(Raw!$H:$H,Raw!$A:$A,$B$5,Raw!$G:$G,Month!Z$7,Raw!$I:$I,Month!$A39),IF($C39="Provider",SUMIFS(Raw!$H:$H,Raw!$A:$A,$B$5,Raw!$G:$G,Month!Z$7,Raw!$C:$C,Month!$A39),SUMIFS(Raw!$H:$H,Raw!$A:$A,$B$5,Raw!$G:$G,Month!Z$7,Raw!$E:$E,Month!$A39))))</f>
        <v>9941</v>
      </c>
      <c r="AA39" s="105">
        <f>IF($B39="","",IF($C39="Region",SUMIFS(Raw!$H:$H,Raw!$A:$A,$B$5,Raw!$G:$G,Month!AA$7,Raw!$I:$I,Month!$A39),IF($C39="Provider",SUMIFS(Raw!$H:$H,Raw!$A:$A,$B$5,Raw!$G:$G,Month!AA$7,Raw!$C:$C,Month!$A39),SUMIFS(Raw!$H:$H,Raw!$A:$A,$B$5,Raw!$G:$G,Month!AA$7,Raw!$E:$E,Month!$A39))))</f>
        <v>1224</v>
      </c>
      <c r="AB39" s="105">
        <f>IF($B39="","",IF($C39="Region",SUMIFS(Raw!$H:$H,Raw!$A:$A,$B$5,Raw!$G:$G,Month!AB$7,Raw!$I:$I,Month!$A39),IF($C39="Provider",SUMIFS(Raw!$H:$H,Raw!$A:$A,$B$5,Raw!$G:$G,Month!AB$7,Raw!$C:$C,Month!$A39),SUMIFS(Raw!$H:$H,Raw!$A:$A,$B$5,Raw!$G:$G,Month!AB$7,Raw!$E:$E,Month!$A39))))</f>
        <v>470</v>
      </c>
      <c r="AC39" s="105">
        <f>IF($B39="","",IF($C39="Region",SUMIFS(Raw!$H:$H,Raw!$A:$A,$B$5,Raw!$G:$G,Month!AC$7,Raw!$I:$I,Month!$A39),IF($C39="Provider",SUMIFS(Raw!$H:$H,Raw!$A:$A,$B$5,Raw!$G:$G,Month!AC$7,Raw!$C:$C,Month!$A39),SUMIFS(Raw!$H:$H,Raw!$A:$A,$B$5,Raw!$G:$G,Month!AC$7,Raw!$E:$E,Month!$A39))))</f>
        <v>4018</v>
      </c>
      <c r="AD39" s="105">
        <f>IF($B39="","",IF($C39="Region",SUMIFS(Raw!$H:$H,Raw!$A:$A,$B$5,Raw!$G:$G,Month!AD$7,Raw!$I:$I,Month!$A39),IF($C39="Provider",SUMIFS(Raw!$H:$H,Raw!$A:$A,$B$5,Raw!$G:$G,Month!AD$7,Raw!$C:$C,Month!$A39),SUMIFS(Raw!$H:$H,Raw!$A:$A,$B$5,Raw!$G:$G,Month!AD$7,Raw!$E:$E,Month!$A39))))</f>
        <v>21129</v>
      </c>
      <c r="AE39" s="105">
        <f>IF($B39="","",IF($C39="Region",SUMIFS(Raw!$H:$H,Raw!$A:$A,$B$5,Raw!$G:$G,Month!AE$7,Raw!$I:$I,Month!$A39),IF($C39="Provider",SUMIFS(Raw!$H:$H,Raw!$A:$A,$B$5,Raw!$G:$G,Month!AE$7,Raw!$C:$C,Month!$A39),SUMIFS(Raw!$H:$H,Raw!$A:$A,$B$5,Raw!$G:$G,Month!AE$7,Raw!$E:$E,Month!$A39))))</f>
        <v>20624</v>
      </c>
      <c r="AF39" s="105">
        <f>IF($B39="","",IF($C39="Region",SUMIFS(Raw!$H:$H,Raw!$A:$A,$B$5,Raw!$G:$G,Month!AF$7,Raw!$I:$I,Month!$A39),IF($C39="Provider",SUMIFS(Raw!$H:$H,Raw!$A:$A,$B$5,Raw!$G:$G,Month!AF$7,Raw!$C:$C,Month!$A39),SUMIFS(Raw!$H:$H,Raw!$A:$A,$B$5,Raw!$G:$G,Month!AF$7,Raw!$E:$E,Month!$A39))))</f>
        <v>2510</v>
      </c>
      <c r="AG39" s="105">
        <f>IF($B39="","",IF($C39="Region",SUMIFS(Raw!$H:$H,Raw!$A:$A,$B$5,Raw!$G:$G,Month!AG$7,Raw!$I:$I,Month!$A39),IF($C39="Provider",SUMIFS(Raw!$H:$H,Raw!$A:$A,$B$5,Raw!$G:$G,Month!AG$7,Raw!$C:$C,Month!$A39),SUMIFS(Raw!$H:$H,Raw!$A:$A,$B$5,Raw!$G:$G,Month!AG$7,Raw!$E:$E,Month!$A39))))</f>
        <v>3305</v>
      </c>
      <c r="AH39" s="105">
        <f>IF($B39="","",IF($C39="Region",SUMIFS(Raw!$H:$H,Raw!$A:$A,$B$5,Raw!$G:$G,Month!AH$7,Raw!$I:$I,Month!$A39),IF($C39="Provider",SUMIFS(Raw!$H:$H,Raw!$A:$A,$B$5,Raw!$G:$G,Month!AH$7,Raw!$C:$C,Month!$A39),SUMIFS(Raw!$H:$H,Raw!$A:$A,$B$5,Raw!$G:$G,Month!AH$7,Raw!$E:$E,Month!$A39))))</f>
        <v>1731</v>
      </c>
      <c r="AI39" s="105">
        <f>IF($B39="","",IF($C39="Region",SUMIFS(Raw!$H:$H,Raw!$A:$A,$B$5,Raw!$G:$G,Month!AI$7,Raw!$I:$I,Month!$A39),IF($C39="Provider",SUMIFS(Raw!$H:$H,Raw!$A:$A,$B$5,Raw!$G:$G,Month!AI$7,Raw!$C:$C,Month!$A39),SUMIFS(Raw!$H:$H,Raw!$A:$A,$B$5,Raw!$G:$G,Month!AI$7,Raw!$E:$E,Month!$A39))))</f>
        <v>10</v>
      </c>
      <c r="AJ39" s="105">
        <f>IF($B39="","",IF($C39="Region",SUMIFS(Raw!$H:$H,Raw!$A:$A,$B$5,Raw!$G:$G,Month!AJ$7,Raw!$I:$I,Month!$A39),IF($C39="Provider",SUMIFS(Raw!$H:$H,Raw!$A:$A,$B$5,Raw!$G:$G,Month!AJ$7,Raw!$C:$C,Month!$A39),SUMIFS(Raw!$H:$H,Raw!$A:$A,$B$5,Raw!$G:$G,Month!AJ$7,Raw!$E:$E,Month!$A39))))</f>
        <v>1240</v>
      </c>
      <c r="AK39" s="105">
        <f>IF($B39="","",IF($C39="Region",SUMIFS(Raw!$H:$H,Raw!$A:$A,$B$5,Raw!$G:$G,Month!AK$7,Raw!$I:$I,Month!$A39),IF($C39="Provider",SUMIFS(Raw!$H:$H,Raw!$A:$A,$B$5,Raw!$G:$G,Month!AK$7,Raw!$C:$C,Month!$A39),SUMIFS(Raw!$H:$H,Raw!$A:$A,$B$5,Raw!$G:$G,Month!AK$7,Raw!$E:$E,Month!$A39))))</f>
        <v>83</v>
      </c>
      <c r="AL39" s="105">
        <f>IF($B39="","",IF($C39="Region",SUMIFS(Raw!$H:$H,Raw!$A:$A,$B$5,Raw!$G:$G,Month!AL$7,Raw!$I:$I,Month!$A39),IF($C39="Provider",SUMIFS(Raw!$H:$H,Raw!$A:$A,$B$5,Raw!$G:$G,Month!AL$7,Raw!$C:$C,Month!$A39),SUMIFS(Raw!$H:$H,Raw!$A:$A,$B$5,Raw!$G:$G,Month!AL$7,Raw!$E:$E,Month!$A39))))</f>
        <v>669</v>
      </c>
      <c r="AM39" s="105">
        <f>IF($B39="","",IF($C39="Region",SUMIFS(Raw!$H:$H,Raw!$A:$A,$B$5,Raw!$G:$G,Month!AM$7,Raw!$I:$I,Month!$A39),IF($C39="Provider",SUMIFS(Raw!$H:$H,Raw!$A:$A,$B$5,Raw!$G:$G,Month!AM$7,Raw!$C:$C,Month!$A39),SUMIFS(Raw!$H:$H,Raw!$A:$A,$B$5,Raw!$G:$G,Month!AM$7,Raw!$E:$E,Month!$A39))))</f>
        <v>36</v>
      </c>
      <c r="AN39" s="105">
        <f>IF($B39="","",IF($C39="Region",SUMIFS(Raw!$H:$H,Raw!$A:$A,$B$5,Raw!$G:$G,Month!AN$7,Raw!$I:$I,Month!$A39),IF($C39="Provider",SUMIFS(Raw!$H:$H,Raw!$A:$A,$B$5,Raw!$G:$G,Month!AN$7,Raw!$C:$C,Month!$A39),SUMIFS(Raw!$H:$H,Raw!$A:$A,$B$5,Raw!$G:$G,Month!AN$7,Raw!$E:$E,Month!$A39))))</f>
        <v>1105</v>
      </c>
      <c r="AO39" s="105">
        <f>IF($B39="","",IF($C39="Region",SUMIFS(Raw!$H:$H,Raw!$A:$A,$B$5,Raw!$G:$G,Month!AO$7,Raw!$I:$I,Month!$A39),IF($C39="Provider",SUMIFS(Raw!$H:$H,Raw!$A:$A,$B$5,Raw!$G:$G,Month!AO$7,Raw!$C:$C,Month!$A39),SUMIFS(Raw!$H:$H,Raw!$A:$A,$B$5,Raw!$G:$G,Month!AO$7,Raw!$E:$E,Month!$A39))))</f>
        <v>601</v>
      </c>
      <c r="AP39" s="105">
        <f>IF($B39="","",IF($C39="Region",SUMIFS(Raw!$H:$H,Raw!$A:$A,$B$5,Raw!$G:$G,Month!AP$7,Raw!$I:$I,Month!$A39),IF($C39="Provider",SUMIFS(Raw!$H:$H,Raw!$A:$A,$B$5,Raw!$G:$G,Month!AP$7,Raw!$C:$C,Month!$A39),SUMIFS(Raw!$H:$H,Raw!$A:$A,$B$5,Raw!$G:$G,Month!AP$7,Raw!$E:$E,Month!$A39))))</f>
        <v>1938</v>
      </c>
      <c r="AQ39" s="105">
        <f>IF($B39="","",IF($C39="Region",SUMIFS(Raw!$H:$H,Raw!$A:$A,$B$5,Raw!$G:$G,Month!AQ$7,Raw!$I:$I,Month!$A39),IF($C39="Provider",SUMIFS(Raw!$H:$H,Raw!$A:$A,$B$5,Raw!$G:$G,Month!AQ$7,Raw!$C:$C,Month!$A39),SUMIFS(Raw!$H:$H,Raw!$A:$A,$B$5,Raw!$G:$G,Month!AQ$7,Raw!$E:$E,Month!$A39))))</f>
        <v>2300</v>
      </c>
      <c r="AR39" s="105">
        <f>IF($B39="","",IF($C39="Region",SUMIFS(Raw!$H:$H,Raw!$A:$A,$B$5,Raw!$G:$G,Month!AR$7,Raw!$I:$I,Month!$A39),IF($C39="Provider",SUMIFS(Raw!$H:$H,Raw!$A:$A,$B$5,Raw!$G:$G,Month!AR$7,Raw!$C:$C,Month!$A39),SUMIFS(Raw!$H:$H,Raw!$A:$A,$B$5,Raw!$G:$G,Month!AR$7,Raw!$E:$E,Month!$A39))))</f>
        <v>2181</v>
      </c>
      <c r="AS39" s="105">
        <f>IF($B39="","",IF($C39="Region",SUMIFS(Raw!$H:$H,Raw!$A:$A,$B$5,Raw!$G:$G,Month!AS$7,Raw!$I:$I,Month!$A39),IF($C39="Provider",SUMIFS(Raw!$H:$H,Raw!$A:$A,$B$5,Raw!$G:$G,Month!AS$7,Raw!$C:$C,Month!$A39),SUMIFS(Raw!$H:$H,Raw!$A:$A,$B$5,Raw!$G:$G,Month!AS$7,Raw!$E:$E,Month!$A39))))</f>
        <v>1607</v>
      </c>
      <c r="AT39" s="105">
        <f>IF($B39="","",IF($C39="Region",SUMIFS(Raw!$H:$H,Raw!$A:$A,$B$5,Raw!$G:$G,Month!AT$7,Raw!$I:$I,Month!$A39),IF($C39="Provider",SUMIFS(Raw!$H:$H,Raw!$A:$A,$B$5,Raw!$G:$G,Month!AT$7,Raw!$C:$C,Month!$A39),SUMIFS(Raw!$H:$H,Raw!$A:$A,$B$5,Raw!$G:$G,Month!AT$7,Raw!$E:$E,Month!$A39))))</f>
        <v>423</v>
      </c>
      <c r="AU39" s="105">
        <f>IF($B39="","",IF($C39="Region",SUMIFS(Raw!$H:$H,Raw!$A:$A,$B$5,Raw!$G:$G,Month!AU$7,Raw!$I:$I,Month!$A39),IF($C39="Provider",SUMIFS(Raw!$H:$H,Raw!$A:$A,$B$5,Raw!$G:$G,Month!AU$7,Raw!$C:$C,Month!$A39),SUMIFS(Raw!$H:$H,Raw!$A:$A,$B$5,Raw!$G:$G,Month!AU$7,Raw!$E:$E,Month!$A39))))</f>
        <v>165</v>
      </c>
      <c r="AV39" s="105">
        <f>IF($B39="","",IF($C39="Region",SUMIFS(Raw!$H:$H,Raw!$A:$A,$B$5,Raw!$G:$G,Month!AV$7,Raw!$I:$I,Month!$A39),IF($C39="Provider",SUMIFS(Raw!$H:$H,Raw!$A:$A,$B$5,Raw!$G:$G,Month!AV$7,Raw!$C:$C,Month!$A39),SUMIFS(Raw!$H:$H,Raw!$A:$A,$B$5,Raw!$G:$G,Month!AV$7,Raw!$E:$E,Month!$A39))))</f>
        <v>1621</v>
      </c>
      <c r="AW39" s="105">
        <f>IF($B39="","",IF($C39="Region",SUMIFS(Raw!$H:$H,Raw!$A:$A,$B$5,Raw!$G:$G,Month!AW$7,Raw!$I:$I,Month!$A39),IF($C39="Provider",SUMIFS(Raw!$H:$H,Raw!$A:$A,$B$5,Raw!$G:$G,Month!AW$7,Raw!$C:$C,Month!$A39),SUMIFS(Raw!$H:$H,Raw!$A:$A,$B$5,Raw!$G:$G,Month!AW$7,Raw!$E:$E,Month!$A39))))</f>
        <v>2721487</v>
      </c>
      <c r="AX39" s="105">
        <f>IF($B39="","",IF($C39="Region",SUMIFS(Raw!$H:$H,Raw!$A:$A,$B$5,Raw!$G:$G,Month!AX$7,Raw!$I:$I,Month!$A39),IF($C39="Provider",SUMIFS(Raw!$H:$H,Raw!$A:$A,$B$5,Raw!$G:$G,Month!AX$7,Raw!$C:$C,Month!$A39),SUMIFS(Raw!$H:$H,Raw!$A:$A,$B$5,Raw!$G:$G,Month!AX$7,Raw!$E:$E,Month!$A39))))</f>
        <v>2309</v>
      </c>
      <c r="AY39" s="105">
        <f>IF($B39="","",IF($C39="Region",SUMIFS(Raw!$H:$H,Raw!$A:$A,$B$5,Raw!$G:$G,Month!AY$7,Raw!$I:$I,Month!$A39),IF($C39="Provider",SUMIFS(Raw!$H:$H,Raw!$A:$A,$B$5,Raw!$G:$G,Month!AY$7,Raw!$C:$C,Month!$A39),SUMIFS(Raw!$H:$H,Raw!$A:$A,$B$5,Raw!$G:$G,Month!AY$7,Raw!$E:$E,Month!$A39))))</f>
        <v>1403</v>
      </c>
      <c r="AZ39" s="105">
        <f>IF($B39="","",IF($C39="Region",SUMIFS(Raw!$H:$H,Raw!$A:$A,$B$5,Raw!$G:$G,Month!AZ$7,Raw!$I:$I,Month!$A39),IF($C39="Provider",SUMIFS(Raw!$H:$H,Raw!$A:$A,$B$5,Raw!$G:$G,Month!AZ$7,Raw!$C:$C,Month!$A39),SUMIFS(Raw!$H:$H,Raw!$A:$A,$B$5,Raw!$G:$G,Month!AZ$7,Raw!$E:$E,Month!$A39))))</f>
        <v>165</v>
      </c>
      <c r="BA39" s="105">
        <f>IF($B39="","",IF($C39="Region",SUMIFS(Raw!$H:$H,Raw!$A:$A,$B$5,Raw!$G:$G,Month!BA$7,Raw!$I:$I,Month!$A39),IF($C39="Provider",SUMIFS(Raw!$H:$H,Raw!$A:$A,$B$5,Raw!$G:$G,Month!BA$7,Raw!$C:$C,Month!$A39),SUMIFS(Raw!$H:$H,Raw!$A:$A,$B$5,Raw!$G:$G,Month!BA$7,Raw!$E:$E,Month!$A39))))</f>
        <v>589</v>
      </c>
      <c r="BB39" s="105">
        <f>IF($B39="","",IF($C39="Region",SUMIFS(Raw!$H:$H,Raw!$A:$A,$B$5,Raw!$G:$G,Month!BB$7,Raw!$I:$I,Month!$A39),IF($C39="Provider",SUMIFS(Raw!$H:$H,Raw!$A:$A,$B$5,Raw!$G:$G,Month!BB$7,Raw!$C:$C,Month!$A39),SUMIFS(Raw!$H:$H,Raw!$A:$A,$B$5,Raw!$G:$G,Month!BB$7,Raw!$E:$E,Month!$A39))))</f>
        <v>1834388</v>
      </c>
      <c r="BC39" s="105">
        <f>IF($B39="","",IF($C39="Region",SUMIFS(Raw!$H:$H,Raw!$A:$A,$B$5,Raw!$G:$G,Month!BC$7,Raw!$I:$I,Month!$A39),IF($C39="Provider",SUMIFS(Raw!$H:$H,Raw!$A:$A,$B$5,Raw!$G:$G,Month!BC$7,Raw!$C:$C,Month!$A39),SUMIFS(Raw!$H:$H,Raw!$A:$A,$B$5,Raw!$G:$G,Month!BC$7,Raw!$E:$E,Month!$A39))))</f>
        <v>1947</v>
      </c>
      <c r="BD39" s="105">
        <f>IF($B39="","",IF($C39="Region",SUMIFS(Raw!$H:$H,Raw!$A:$A,$B$5,Raw!$G:$G,Month!BD$7,Raw!$I:$I,Month!$A39),IF($C39="Provider",SUMIFS(Raw!$H:$H,Raw!$A:$A,$B$5,Raw!$G:$G,Month!BD$7,Raw!$C:$C,Month!$A39),SUMIFS(Raw!$H:$H,Raw!$A:$A,$B$5,Raw!$G:$G,Month!BD$7,Raw!$E:$E,Month!$A39))))</f>
        <v>9577</v>
      </c>
      <c r="BE39" s="105">
        <f>IF($B39="","",IF($C39="Region",SUMIFS(Raw!$H:$H,Raw!$A:$A,$B$5,Raw!$G:$G,Month!BE$7,Raw!$I:$I,Month!$A39),IF($C39="Provider",SUMIFS(Raw!$H:$H,Raw!$A:$A,$B$5,Raw!$G:$G,Month!BE$7,Raw!$C:$C,Month!$A39),SUMIFS(Raw!$H:$H,Raw!$A:$A,$B$5,Raw!$G:$G,Month!BE$7,Raw!$E:$E,Month!$A39))))</f>
        <v>151</v>
      </c>
      <c r="BF39" s="105">
        <f>IF($B39="","",IF($C39="Region",SUMIFS(Raw!$H:$H,Raw!$A:$A,$B$5,Raw!$G:$G,Month!BF$7,Raw!$I:$I,Month!$A39),IF($C39="Provider",SUMIFS(Raw!$H:$H,Raw!$A:$A,$B$5,Raw!$G:$G,Month!BF$7,Raw!$C:$C,Month!$A39),SUMIFS(Raw!$H:$H,Raw!$A:$A,$B$5,Raw!$G:$G,Month!BF$7,Raw!$E:$E,Month!$A39))))</f>
        <v>16801</v>
      </c>
      <c r="BG39" s="105">
        <f>IF($B39="","",IF($C39="Region",SUMIFS(Raw!$H:$H,Raw!$A:$A,$B$5,Raw!$G:$G,Month!BG$7,Raw!$I:$I,Month!$A39),IF($C39="Provider",SUMIFS(Raw!$H:$H,Raw!$A:$A,$B$5,Raw!$G:$G,Month!BG$7,Raw!$C:$C,Month!$A39),SUMIFS(Raw!$H:$H,Raw!$A:$A,$B$5,Raw!$G:$G,Month!BG$7,Raw!$E:$E,Month!$A39))))</f>
        <v>26</v>
      </c>
      <c r="BH39" s="105">
        <f>IF($B39="","",IF($C39="Region",SUMIFS(Raw!$H:$H,Raw!$A:$A,$B$5,Raw!$G:$G,Month!BH$7,Raw!$I:$I,Month!$A39),IF($C39="Provider",SUMIFS(Raw!$H:$H,Raw!$A:$A,$B$5,Raw!$G:$G,Month!BH$7,Raw!$C:$C,Month!$A39),SUMIFS(Raw!$H:$H,Raw!$A:$A,$B$5,Raw!$G:$G,Month!BH$7,Raw!$E:$E,Month!$A39))))</f>
        <v>12649</v>
      </c>
      <c r="BI39" s="105">
        <f>IF($B39="","",IF($C39="Region",SUMIFS(Raw!$H:$H,Raw!$A:$A,$B$5,Raw!$G:$G,Month!BI$7,Raw!$I:$I,Month!$A39),IF($C39="Provider",SUMIFS(Raw!$H:$H,Raw!$A:$A,$B$5,Raw!$G:$G,Month!BI$7,Raw!$C:$C,Month!$A39),SUMIFS(Raw!$H:$H,Raw!$A:$A,$B$5,Raw!$G:$G,Month!BI$7,Raw!$E:$E,Month!$A39))))</f>
        <v>4414</v>
      </c>
      <c r="BJ39" s="105">
        <f>IF($B39="","",IF($C39="Region",SUMIFS(Raw!$H:$H,Raw!$A:$A,$B$5,Raw!$G:$G,Month!BJ$7,Raw!$I:$I,Month!$A39),IF($C39="Provider",SUMIFS(Raw!$H:$H,Raw!$A:$A,$B$5,Raw!$G:$G,Month!BJ$7,Raw!$C:$C,Month!$A39),SUMIFS(Raw!$H:$H,Raw!$A:$A,$B$5,Raw!$G:$G,Month!BJ$7,Raw!$E:$E,Month!$A39))))</f>
        <v>3413</v>
      </c>
      <c r="BK39" s="105">
        <f>IF($B39="","",IF($C39="Region",SUMIFS(Raw!$H:$H,Raw!$A:$A,$B$5,Raw!$G:$G,Month!BK$7,Raw!$I:$I,Month!$A39),IF($C39="Provider",SUMIFS(Raw!$H:$H,Raw!$A:$A,$B$5,Raw!$G:$G,Month!BK$7,Raw!$C:$C,Month!$A39),SUMIFS(Raw!$H:$H,Raw!$A:$A,$B$5,Raw!$G:$G,Month!BK$7,Raw!$E:$E,Month!$A39))))</f>
        <v>1518</v>
      </c>
      <c r="BL39" s="105">
        <f>IF($B39="","",IF($C39="Region",SUMIFS(Raw!$H:$H,Raw!$A:$A,$B$5,Raw!$G:$G,Month!BL$7,Raw!$I:$I,Month!$A39),IF($C39="Provider",SUMIFS(Raw!$H:$H,Raw!$A:$A,$B$5,Raw!$G:$G,Month!BL$7,Raw!$C:$C,Month!$A39),SUMIFS(Raw!$H:$H,Raw!$A:$A,$B$5,Raw!$G:$G,Month!BL$7,Raw!$E:$E,Month!$A39))))</f>
        <v>6593</v>
      </c>
      <c r="BM39" s="105">
        <f>IF($B39="","",IF($C39="Region",SUMIFS(Raw!$H:$H,Raw!$A:$A,$B$5,Raw!$G:$G,Month!BM$7,Raw!$I:$I,Month!$A39),IF($C39="Provider",SUMIFS(Raw!$H:$H,Raw!$A:$A,$B$5,Raw!$G:$G,Month!BM$7,Raw!$C:$C,Month!$A39),SUMIFS(Raw!$H:$H,Raw!$A:$A,$B$5,Raw!$G:$G,Month!BM$7,Raw!$E:$E,Month!$A39))))</f>
        <v>672</v>
      </c>
      <c r="BN39" s="105">
        <f>IF($B39="","",IF($C39="Region",SUMIFS(Raw!$H:$H,Raw!$A:$A,$B$5,Raw!$G:$G,Month!BN$7,Raw!$I:$I,Month!$A39),IF($C39="Provider",SUMIFS(Raw!$H:$H,Raw!$A:$A,$B$5,Raw!$G:$G,Month!BN$7,Raw!$C:$C,Month!$A39),SUMIFS(Raw!$H:$H,Raw!$A:$A,$B$5,Raw!$G:$G,Month!BN$7,Raw!$E:$E,Month!$A39))))</f>
        <v>1376</v>
      </c>
      <c r="BO39" s="105">
        <f>IF($B39="","",IF($C39="Region",SUMIFS(Raw!$H:$H,Raw!$A:$A,$B$5,Raw!$G:$G,Month!BO$7,Raw!$I:$I,Month!$A39),IF($C39="Provider",SUMIFS(Raw!$H:$H,Raw!$A:$A,$B$5,Raw!$G:$G,Month!BO$7,Raw!$C:$C,Month!$A39),SUMIFS(Raw!$H:$H,Raw!$A:$A,$B$5,Raw!$G:$G,Month!BO$7,Raw!$E:$E,Month!$A39))))</f>
        <v>845</v>
      </c>
      <c r="BP39" s="105">
        <f>IF($B39="","",IF($C39="Region",SUMIFS(Raw!$H:$H,Raw!$A:$A,$B$5,Raw!$G:$G,Month!BP$7,Raw!$I:$I,Month!$A39),IF($C39="Provider",SUMIFS(Raw!$H:$H,Raw!$A:$A,$B$5,Raw!$G:$G,Month!BP$7,Raw!$C:$C,Month!$A39),SUMIFS(Raw!$H:$H,Raw!$A:$A,$B$5,Raw!$G:$G,Month!BP$7,Raw!$E:$E,Month!$A39))))</f>
        <v>2167</v>
      </c>
      <c r="BQ39" s="105">
        <f>IF($B39="","",IF($C39="Region",SUMIFS(Raw!$H:$H,Raw!$A:$A,$B$5,Raw!$G:$G,Month!BQ$7,Raw!$I:$I,Month!$A39),IF($C39="Provider",SUMIFS(Raw!$H:$H,Raw!$A:$A,$B$5,Raw!$G:$G,Month!BQ$7,Raw!$C:$C,Month!$A39),SUMIFS(Raw!$H:$H,Raw!$A:$A,$B$5,Raw!$G:$G,Month!BQ$7,Raw!$E:$E,Month!$A39))))</f>
        <v>926</v>
      </c>
      <c r="BR39" s="105">
        <f>IF($B39="","",IF($C39="Region",SUMIFS(Raw!$H:$H,Raw!$A:$A,$B$5,Raw!$G:$G,Month!BR$7,Raw!$I:$I,Month!$A39),IF($C39="Provider",SUMIFS(Raw!$H:$H,Raw!$A:$A,$B$5,Raw!$G:$G,Month!BR$7,Raw!$C:$C,Month!$A39),SUMIFS(Raw!$H:$H,Raw!$A:$A,$B$5,Raw!$G:$G,Month!BR$7,Raw!$E:$E,Month!$A39))))</f>
        <v>17</v>
      </c>
      <c r="BS39" s="105">
        <f>IF($B39="","",IF($C39="Region",SUMIFS(Raw!$H:$H,Raw!$A:$A,$B$5,Raw!$G:$G,Month!BS$7,Raw!$I:$I,Month!$A39),IF($C39="Provider",SUMIFS(Raw!$H:$H,Raw!$A:$A,$B$5,Raw!$G:$G,Month!BS$7,Raw!$C:$C,Month!$A39),SUMIFS(Raw!$H:$H,Raw!$A:$A,$B$5,Raw!$G:$G,Month!BS$7,Raw!$E:$E,Month!$A39))))</f>
        <v>0</v>
      </c>
      <c r="BT39" s="105">
        <f>IF($B39="","",IF($C39="Region",SUMIFS(Raw!$H:$H,Raw!$A:$A,$B$5,Raw!$G:$G,Month!BT$7,Raw!$I:$I,Month!$A39),IF($C39="Provider",SUMIFS(Raw!$H:$H,Raw!$A:$A,$B$5,Raw!$G:$G,Month!BT$7,Raw!$C:$C,Month!$A39),SUMIFS(Raw!$H:$H,Raw!$A:$A,$B$5,Raw!$G:$G,Month!BT$7,Raw!$E:$E,Month!$A39))))</f>
        <v>0</v>
      </c>
      <c r="BU39" s="105">
        <f>IF($B39="","",IF($C39="Region",SUMIFS(Raw!$H:$H,Raw!$A:$A,$B$5,Raw!$G:$G,Month!BU$7,Raw!$I:$I,Month!$A39),IF($C39="Provider",SUMIFS(Raw!$H:$H,Raw!$A:$A,$B$5,Raw!$G:$G,Month!BU$7,Raw!$C:$C,Month!$A39),SUMIFS(Raw!$H:$H,Raw!$A:$A,$B$5,Raw!$G:$G,Month!BU$7,Raw!$E:$E,Month!$A39))))</f>
        <v>0</v>
      </c>
      <c r="BV39" s="105">
        <f>IF($B39="","",IF($C39="Region",SUMIFS(Raw!$H:$H,Raw!$A:$A,$B$5,Raw!$G:$G,Month!BV$7,Raw!$I:$I,Month!$A39),IF($C39="Provider",SUMIFS(Raw!$H:$H,Raw!$A:$A,$B$5,Raw!$G:$G,Month!BV$7,Raw!$C:$C,Month!$A39),SUMIFS(Raw!$H:$H,Raw!$A:$A,$B$5,Raw!$G:$G,Month!BV$7,Raw!$E:$E,Month!$A39))))</f>
        <v>453</v>
      </c>
      <c r="BW39" s="105">
        <f>IF($B39="","",IF($C39="Region",SUMIFS(Raw!$H:$H,Raw!$A:$A,$B$5,Raw!$G:$G,Month!BW$7,Raw!$I:$I,Month!$A39),IF($C39="Provider",SUMIFS(Raw!$H:$H,Raw!$A:$A,$B$5,Raw!$G:$G,Month!BW$7,Raw!$C:$C,Month!$A39),SUMIFS(Raw!$H:$H,Raw!$A:$A,$B$5,Raw!$G:$G,Month!BW$7,Raw!$E:$E,Month!$A39))))</f>
        <v>49</v>
      </c>
      <c r="BX39" s="105">
        <f>IF($B39="","",IF($C39="Region",SUMIFS(Raw!$H:$H,Raw!$A:$A,$B$5,Raw!$G:$G,Month!BX$7,Raw!$I:$I,Month!$A39),IF($C39="Provider",SUMIFS(Raw!$H:$H,Raw!$A:$A,$B$5,Raw!$G:$G,Month!BX$7,Raw!$C:$C,Month!$A39),SUMIFS(Raw!$H:$H,Raw!$A:$A,$B$5,Raw!$G:$G,Month!BX$7,Raw!$E:$E,Month!$A39))))</f>
        <v>604</v>
      </c>
      <c r="BY39" s="105">
        <f>IF($B39="","",IF($C39="Region",SUMIFS(Raw!$H:$H,Raw!$A:$A,$B$5,Raw!$G:$G,Month!BY$7,Raw!$I:$I,Month!$A39),IF($C39="Provider",SUMIFS(Raw!$H:$H,Raw!$A:$A,$B$5,Raw!$G:$G,Month!BY$7,Raw!$C:$C,Month!$A39),SUMIFS(Raw!$H:$H,Raw!$A:$A,$B$5,Raw!$G:$G,Month!BY$7,Raw!$E:$E,Month!$A39))))</f>
        <v>441</v>
      </c>
      <c r="BZ39" s="105">
        <f>IF($B39="","",IF($C39="Region",SUMIFS(Raw!$H:$H,Raw!$A:$A,$B$5,Raw!$G:$G,Month!BZ$7,Raw!$I:$I,Month!$A39),IF($C39="Provider",SUMIFS(Raw!$H:$H,Raw!$A:$A,$B$5,Raw!$G:$G,Month!BZ$7,Raw!$C:$C,Month!$A39),SUMIFS(Raw!$H:$H,Raw!$A:$A,$B$5,Raw!$G:$G,Month!BZ$7,Raw!$E:$E,Month!$A39))))</f>
        <v>1861</v>
      </c>
      <c r="CA39" s="105">
        <f>IF($B39="","",IF($C39="Region",SUMIFS(Raw!$H:$H,Raw!$A:$A,$B$5,Raw!$G:$G,Month!CA$7,Raw!$I:$I,Month!$A39),IF($C39="Provider",SUMIFS(Raw!$H:$H,Raw!$A:$A,$B$5,Raw!$G:$G,Month!CA$7,Raw!$C:$C,Month!$A39),SUMIFS(Raw!$H:$H,Raw!$A:$A,$B$5,Raw!$G:$G,Month!CA$7,Raw!$E:$E,Month!$A39))))</f>
        <v>1538</v>
      </c>
      <c r="CB39" s="105">
        <f>IF($B39="","",IF($C39="Region",SUMIFS(Raw!$H:$H,Raw!$A:$A,$B$5,Raw!$G:$G,Month!CB$7,Raw!$I:$I,Month!$A39),IF($C39="Provider",SUMIFS(Raw!$H:$H,Raw!$A:$A,$B$5,Raw!$G:$G,Month!CB$7,Raw!$C:$C,Month!$A39),SUMIFS(Raw!$H:$H,Raw!$A:$A,$B$5,Raw!$G:$G,Month!CB$7,Raw!$E:$E,Month!$A39))))</f>
        <v>618</v>
      </c>
      <c r="CC39" s="105">
        <f>IF($B39="","",IF($C39="Region",SUMIFS(Raw!$H:$H,Raw!$A:$A,$B$5,Raw!$G:$G,Month!CC$7,Raw!$I:$I,Month!$A39),IF($C39="Provider",SUMIFS(Raw!$H:$H,Raw!$A:$A,$B$5,Raw!$G:$G,Month!CC$7,Raw!$C:$C,Month!$A39),SUMIFS(Raw!$H:$H,Raw!$A:$A,$B$5,Raw!$G:$G,Month!CC$7,Raw!$E:$E,Month!$A39))))</f>
        <v>543</v>
      </c>
      <c r="CD39" s="105">
        <f>IF($B39="","",IF($C39="Region",SUMIFS(Raw!$H:$H,Raw!$A:$A,$B$5,Raw!$G:$G,Month!CD$7,Raw!$I:$I,Month!$A39),IF($C39="Provider",SUMIFS(Raw!$H:$H,Raw!$A:$A,$B$5,Raw!$G:$G,Month!CD$7,Raw!$C:$C,Month!$A39),SUMIFS(Raw!$H:$H,Raw!$A:$A,$B$5,Raw!$G:$G,Month!CD$7,Raw!$E:$E,Month!$A39))))</f>
        <v>171</v>
      </c>
      <c r="CE39" s="105">
        <f>IF($B39="","",IF($C39="Region",SUMIFS(Raw!$H:$H,Raw!$A:$A,$B$5,Raw!$G:$G,Month!CE$7,Raw!$I:$I,Month!$A39),IF($C39="Provider",SUMIFS(Raw!$H:$H,Raw!$A:$A,$B$5,Raw!$G:$G,Month!CE$7,Raw!$C:$C,Month!$A39),SUMIFS(Raw!$H:$H,Raw!$A:$A,$B$5,Raw!$G:$G,Month!CE$7,Raw!$E:$E,Month!$A39))))</f>
        <v>140</v>
      </c>
      <c r="CF39" s="105">
        <f>IF($B39="","",IF($C39="Region",SUMIFS(Raw!$H:$H,Raw!$A:$A,$B$5,Raw!$G:$G,Month!CF$7,Raw!$I:$I,Month!$A39),IF($C39="Provider",SUMIFS(Raw!$H:$H,Raw!$A:$A,$B$5,Raw!$G:$G,Month!CF$7,Raw!$C:$C,Month!$A39),SUMIFS(Raw!$H:$H,Raw!$A:$A,$B$5,Raw!$G:$G,Month!CF$7,Raw!$E:$E,Month!$A39))))</f>
        <v>4</v>
      </c>
      <c r="CG39" s="105">
        <f>IF($B39="","",IF($C39="Region",SUMIFS(Raw!$H:$H,Raw!$A:$A,$B$5,Raw!$G:$G,Month!CG$7,Raw!$I:$I,Month!$A39),IF($C39="Provider",SUMIFS(Raw!$H:$H,Raw!$A:$A,$B$5,Raw!$G:$G,Month!CG$7,Raw!$C:$C,Month!$A39),SUMIFS(Raw!$H:$H,Raw!$A:$A,$B$5,Raw!$G:$G,Month!CG$7,Raw!$E:$E,Month!$A39))))</f>
        <v>2</v>
      </c>
      <c r="CH39" s="105">
        <f>IF($B39="","",IF($C39="Region",SUMIFS(Raw!$H:$H,Raw!$A:$A,$B$5,Raw!$G:$G,Month!CH$7,Raw!$I:$I,Month!$A39),IF($C39="Provider",SUMIFS(Raw!$H:$H,Raw!$A:$A,$B$5,Raw!$G:$G,Month!CH$7,Raw!$C:$C,Month!$A39),SUMIFS(Raw!$H:$H,Raw!$A:$A,$B$5,Raw!$G:$G,Month!CH$7,Raw!$E:$E,Month!$A39))))</f>
        <v>6</v>
      </c>
      <c r="CI39" s="105">
        <f>IF($B39="","",IF($C39="Region",SUMIFS(Raw!$H:$H,Raw!$A:$A,$B$5,Raw!$G:$G,Month!CI$7,Raw!$I:$I,Month!$A39),IF($C39="Provider",SUMIFS(Raw!$H:$H,Raw!$A:$A,$B$5,Raw!$G:$G,Month!CI$7,Raw!$C:$C,Month!$A39),SUMIFS(Raw!$H:$H,Raw!$A:$A,$B$5,Raw!$G:$G,Month!CI$7,Raw!$E:$E,Month!$A39))))</f>
        <v>6</v>
      </c>
      <c r="CJ39" s="105">
        <f>IF($B39="","",IF($C39="Region",SUMIFS(Raw!$H:$H,Raw!$A:$A,$B$5,Raw!$G:$G,Month!CJ$7,Raw!$I:$I,Month!$A39),IF($C39="Provider",SUMIFS(Raw!$H:$H,Raw!$A:$A,$B$5,Raw!$G:$G,Month!CJ$7,Raw!$C:$C,Month!$A39),SUMIFS(Raw!$H:$H,Raw!$A:$A,$B$5,Raw!$G:$G,Month!CJ$7,Raw!$E:$E,Month!$A39))))</f>
        <v>47</v>
      </c>
      <c r="CK39" s="105">
        <f>IF($B39="","",IF($C39="Region",SUMIFS(Raw!$H:$H,Raw!$A:$A,$B$5,Raw!$G:$G,Month!CK$7,Raw!$I:$I,Month!$A39),IF($C39="Provider",SUMIFS(Raw!$H:$H,Raw!$A:$A,$B$5,Raw!$G:$G,Month!CK$7,Raw!$C:$C,Month!$A39),SUMIFS(Raw!$H:$H,Raw!$A:$A,$B$5,Raw!$G:$G,Month!CK$7,Raw!$E:$E,Month!$A39))))</f>
        <v>32</v>
      </c>
      <c r="CL39" s="105">
        <f>IF($B39="","",IF($C39="Region",SUMIFS(Raw!$H:$H,Raw!$A:$A,$B$5,Raw!$G:$G,Month!CL$7,Raw!$I:$I,Month!$A39),IF($C39="Provider",SUMIFS(Raw!$H:$H,Raw!$A:$A,$B$5,Raw!$G:$G,Month!CL$7,Raw!$C:$C,Month!$A39),SUMIFS(Raw!$H:$H,Raw!$A:$A,$B$5,Raw!$G:$G,Month!CL$7,Raw!$E:$E,Month!$A39))))</f>
        <v>103</v>
      </c>
      <c r="CM39" s="105">
        <f>IF($B39="","",IF($C39="Region",SUMIFS(Raw!$H:$H,Raw!$A:$A,$B$5,Raw!$G:$G,Month!CM$7,Raw!$I:$I,Month!$A39),IF($C39="Provider",SUMIFS(Raw!$H:$H,Raw!$A:$A,$B$5,Raw!$G:$G,Month!CM$7,Raw!$C:$C,Month!$A39),SUMIFS(Raw!$H:$H,Raw!$A:$A,$B$5,Raw!$G:$G,Month!CM$7,Raw!$E:$E,Month!$A39))))</f>
        <v>70</v>
      </c>
    </row>
    <row r="40" spans="1:91" x14ac:dyDescent="0.25">
      <c r="A40" s="18" t="str">
        <f>IF(Refs!A33="","",Refs!A33)</f>
        <v>111AG9</v>
      </c>
      <c r="B40" s="3" t="str">
        <f>IF(Refs!B33="","",Refs!B33)</f>
        <v>Thames Valley</v>
      </c>
      <c r="C40" s="9" t="str">
        <f>IF(Refs!D33="","",Refs!D33)</f>
        <v>Area</v>
      </c>
      <c r="D40" s="105">
        <f>IF($B40="","",IF($C40="Region",SUMIFS(Raw!$H:$H,Raw!$A:$A,$B$5,Raw!$G:$G,Month!D$7,Raw!$I:$I,Month!$A40),IF($C40="Provider",SUMIFS(Raw!$H:$H,Raw!$A:$A,$B$5,Raw!$G:$G,Month!D$7,Raw!$C:$C,Month!$A40),SUMIFS(Raw!$H:$H,Raw!$A:$A,$B$5,Raw!$G:$G,Month!D$7,Raw!$E:$E,Month!$A40))))</f>
        <v>71891</v>
      </c>
      <c r="E40" s="105">
        <f>IF($B40="","",IF($C40="Region",SUMIFS(Raw!$H:$H,Raw!$A:$A,$B$5,Raw!$G:$G,Month!E$7,Raw!$I:$I,Month!$A40),IF($C40="Provider",SUMIFS(Raw!$H:$H,Raw!$A:$A,$B$5,Raw!$G:$G,Month!E$7,Raw!$C:$C,Month!$A40),SUMIFS(Raw!$H:$H,Raw!$A:$A,$B$5,Raw!$G:$G,Month!E$7,Raw!$E:$E,Month!$A40))))</f>
        <v>4548</v>
      </c>
      <c r="F40" s="105">
        <f>IF($B40="","",IF($C40="Region",SUMIFS(Raw!$H:$H,Raw!$A:$A,$B$5,Raw!$G:$G,Month!F$7,Raw!$I:$I,Month!$A40),IF($C40="Provider",SUMIFS(Raw!$H:$H,Raw!$A:$A,$B$5,Raw!$G:$G,Month!F$7,Raw!$C:$C,Month!$A40),SUMIFS(Raw!$H:$H,Raw!$A:$A,$B$5,Raw!$G:$G,Month!F$7,Raw!$E:$E,Month!$A40))))</f>
        <v>70268</v>
      </c>
      <c r="G40" s="105">
        <f>IF($B40="","",IF($C40="Region",SUMIFS(Raw!$H:$H,Raw!$A:$A,$B$5,Raw!$G:$G,Month!G$7,Raw!$I:$I,Month!$A40),IF($C40="Provider",SUMIFS(Raw!$H:$H,Raw!$A:$A,$B$5,Raw!$G:$G,Month!G$7,Raw!$C:$C,Month!$A40),SUMIFS(Raw!$H:$H,Raw!$A:$A,$B$5,Raw!$G:$G,Month!G$7,Raw!$E:$E,Month!$A40))))</f>
        <v>57807</v>
      </c>
      <c r="H40" s="105">
        <f>IF($B40="","",IF($C40="Region",SUMIFS(Raw!$H:$H,Raw!$A:$A,$B$5,Raw!$G:$G,Month!H$7,Raw!$I:$I,Month!$A40),IF($C40="Provider",SUMIFS(Raw!$H:$H,Raw!$A:$A,$B$5,Raw!$G:$G,Month!H$7,Raw!$C:$C,Month!$A40),SUMIFS(Raw!$H:$H,Raw!$A:$A,$B$5,Raw!$G:$G,Month!H$7,Raw!$E:$E,Month!$A40))))</f>
        <v>1623</v>
      </c>
      <c r="I40" s="105">
        <f>IF($B40="","",IF($C40="Region",SUMIFS(Raw!$H:$H,Raw!$A:$A,$B$5,Raw!$G:$G,Month!I$7,Raw!$I:$I,Month!$A40),IF($C40="Provider",SUMIFS(Raw!$H:$H,Raw!$A:$A,$B$5,Raw!$G:$G,Month!I$7,Raw!$C:$C,Month!$A40),SUMIFS(Raw!$H:$H,Raw!$A:$A,$B$5,Raw!$G:$G,Month!I$7,Raw!$E:$E,Month!$A40))))</f>
        <v>2669992</v>
      </c>
      <c r="J40" s="105">
        <f>IF($B40="","",IF($C40="Region",SUMIFS(Raw!$H:$H,Raw!$A:$A,$B$5,Raw!$G:$G,Month!J$7,Raw!$I:$I,Month!$A40),IF($C40="Provider",SUMIFS(Raw!$H:$H,Raw!$A:$A,$B$5,Raw!$G:$G,Month!J$7,Raw!$C:$C,Month!$A40),SUMIFS(Raw!$H:$H,Raw!$A:$A,$B$5,Raw!$G:$G,Month!J$7,Raw!$E:$E,Month!$A40))))</f>
        <v>232</v>
      </c>
      <c r="K40" s="105">
        <f>IF($B40="","",IF($C40="Region",SUMIFS(Raw!$H:$H,Raw!$A:$A,$B$5,Raw!$G:$G,Month!K$7,Raw!$I:$I,Month!$A40),IF($C40="Provider",SUMIFS(Raw!$H:$H,Raw!$A:$A,$B$5,Raw!$G:$G,Month!K$7,Raw!$C:$C,Month!$A40),SUMIFS(Raw!$H:$H,Raw!$A:$A,$B$5,Raw!$G:$G,Month!K$7,Raw!$E:$E,Month!$A40))))</f>
        <v>490</v>
      </c>
      <c r="L40" s="105">
        <f>IF($B40="","",IF($C40="Region",SUMIFS(Raw!$H:$H,Raw!$A:$A,$B$5,Raw!$G:$G,Month!L$7,Raw!$I:$I,Month!$A40),IF($C40="Provider",SUMIFS(Raw!$H:$H,Raw!$A:$A,$B$5,Raw!$G:$G,Month!L$7,Raw!$C:$C,Month!$A40),SUMIFS(Raw!$H:$H,Raw!$A:$A,$B$5,Raw!$G:$G,Month!L$7,Raw!$E:$E,Month!$A40))))</f>
        <v>184333</v>
      </c>
      <c r="M40" s="105">
        <f>IF($B40="","",IF($C40="Region",SUMIFS(Raw!$H:$H,Raw!$A:$A,$B$5,Raw!$G:$G,Month!M$7,Raw!$I:$I,Month!$A40),IF($C40="Provider",SUMIFS(Raw!$H:$H,Raw!$A:$A,$B$5,Raw!$G:$G,Month!M$7,Raw!$C:$C,Month!$A40),SUMIFS(Raw!$H:$H,Raw!$A:$A,$B$5,Raw!$G:$G,Month!M$7,Raw!$E:$E,Month!$A40))))</f>
        <v>19639</v>
      </c>
      <c r="N40" s="105">
        <f>IF($B40="","",IF($C40="Region",SUMIFS(Raw!$H:$H,Raw!$A:$A,$B$5,Raw!$G:$G,Month!N$7,Raw!$I:$I,Month!$A40),IF($C40="Provider",SUMIFS(Raw!$H:$H,Raw!$A:$A,$B$5,Raw!$G:$G,Month!N$7,Raw!$C:$C,Month!$A40),SUMIFS(Raw!$H:$H,Raw!$A:$A,$B$5,Raw!$G:$G,Month!N$7,Raw!$E:$E,Month!$A40))))</f>
        <v>57904901</v>
      </c>
      <c r="O40" s="105">
        <f>IF($B40="","",IF($C40="Region",SUMIFS(Raw!$H:$H,Raw!$A:$A,$B$5,Raw!$G:$G,Month!O$7,Raw!$I:$I,Month!$A40),IF($C40="Provider",SUMIFS(Raw!$H:$H,Raw!$A:$A,$B$5,Raw!$G:$G,Month!O$7,Raw!$C:$C,Month!$A40),SUMIFS(Raw!$H:$H,Raw!$A:$A,$B$5,Raw!$G:$G,Month!O$7,Raw!$E:$E,Month!$A40))))</f>
        <v>62184</v>
      </c>
      <c r="P40" s="105">
        <f>IF($B40="","",IF($C40="Region",SUMIFS(Raw!$H:$H,Raw!$A:$A,$B$5,Raw!$G:$G,Month!P$7,Raw!$I:$I,Month!$A40),IF($C40="Provider",SUMIFS(Raw!$H:$H,Raw!$A:$A,$B$5,Raw!$G:$G,Month!P$7,Raw!$C:$C,Month!$A40),SUMIFS(Raw!$H:$H,Raw!$A:$A,$B$5,Raw!$G:$G,Month!P$7,Raw!$E:$E,Month!$A40))))</f>
        <v>10</v>
      </c>
      <c r="Q40" s="105">
        <f>IF($B40="","",IF($C40="Region",SUMIFS(Raw!$H:$H,Raw!$A:$A,$B$5,Raw!$G:$G,Month!Q$7,Raw!$I:$I,Month!$A40),IF($C40="Provider",SUMIFS(Raw!$H:$H,Raw!$A:$A,$B$5,Raw!$G:$G,Month!Q$7,Raw!$C:$C,Month!$A40),SUMIFS(Raw!$H:$H,Raw!$A:$A,$B$5,Raw!$G:$G,Month!Q$7,Raw!$E:$E,Month!$A40))))</f>
        <v>40204</v>
      </c>
      <c r="R40" s="105">
        <f>IF($B40="","",IF($C40="Region",SUMIFS(Raw!$H:$H,Raw!$A:$A,$B$5,Raw!$G:$G,Month!R$7,Raw!$I:$I,Month!$A40),IF($C40="Provider",SUMIFS(Raw!$H:$H,Raw!$A:$A,$B$5,Raw!$G:$G,Month!R$7,Raw!$C:$C,Month!$A40),SUMIFS(Raw!$H:$H,Raw!$A:$A,$B$5,Raw!$G:$G,Month!R$7,Raw!$E:$E,Month!$A40))))</f>
        <v>21965</v>
      </c>
      <c r="S40" s="105">
        <f>IF($B40="","",IF($C40="Region",SUMIFS(Raw!$H:$H,Raw!$A:$A,$B$5,Raw!$G:$G,Month!S$7,Raw!$I:$I,Month!$A40),IF($C40="Provider",SUMIFS(Raw!$H:$H,Raw!$A:$A,$B$5,Raw!$G:$G,Month!S$7,Raw!$C:$C,Month!$A40),SUMIFS(Raw!$H:$H,Raw!$A:$A,$B$5,Raw!$G:$G,Month!S$7,Raw!$E:$E,Month!$A40))))</f>
        <v>0</v>
      </c>
      <c r="T40" s="105">
        <f>IF($B40="","",IF($C40="Region",SUMIFS(Raw!$H:$H,Raw!$A:$A,$B$5,Raw!$G:$G,Month!T$7,Raw!$I:$I,Month!$A40),IF($C40="Provider",SUMIFS(Raw!$H:$H,Raw!$A:$A,$B$5,Raw!$G:$G,Month!T$7,Raw!$C:$C,Month!$A40),SUMIFS(Raw!$H:$H,Raw!$A:$A,$B$5,Raw!$G:$G,Month!T$7,Raw!$E:$E,Month!$A40))))</f>
        <v>5</v>
      </c>
      <c r="U40" s="105">
        <f>IF($B40="","",IF($C40="Region",SUMIFS(Raw!$H:$H,Raw!$A:$A,$B$5,Raw!$G:$G,Month!U$7,Raw!$I:$I,Month!$A40),IF($C40="Provider",SUMIFS(Raw!$H:$H,Raw!$A:$A,$B$5,Raw!$G:$G,Month!U$7,Raw!$C:$C,Month!$A40),SUMIFS(Raw!$H:$H,Raw!$A:$A,$B$5,Raw!$G:$G,Month!U$7,Raw!$E:$E,Month!$A40))))</f>
        <v>21980</v>
      </c>
      <c r="V40" s="105">
        <f>IF($B40="","",IF($C40="Region",SUMIFS(Raw!$H:$H,Raw!$A:$A,$B$5,Raw!$G:$G,Month!V$7,Raw!$I:$I,Month!$A40),IF($C40="Provider",SUMIFS(Raw!$H:$H,Raw!$A:$A,$B$5,Raw!$G:$G,Month!V$7,Raw!$C:$C,Month!$A40),SUMIFS(Raw!$H:$H,Raw!$A:$A,$B$5,Raw!$G:$G,Month!V$7,Raw!$E:$E,Month!$A40))))</f>
        <v>95</v>
      </c>
      <c r="W40" s="105">
        <f>IF($B40="","",IF($C40="Region",SUMIFS(Raw!$H:$H,Raw!$A:$A,$B$5,Raw!$G:$G,Month!W$7,Raw!$I:$I,Month!$A40),IF($C40="Provider",SUMIFS(Raw!$H:$H,Raw!$A:$A,$B$5,Raw!$G:$G,Month!W$7,Raw!$C:$C,Month!$A40),SUMIFS(Raw!$H:$H,Raw!$A:$A,$B$5,Raw!$G:$G,Month!W$7,Raw!$E:$E,Month!$A40))))</f>
        <v>10941</v>
      </c>
      <c r="X40" s="105">
        <f>IF($B40="","",IF($C40="Region",SUMIFS(Raw!$H:$H,Raw!$A:$A,$B$5,Raw!$G:$G,Month!X$7,Raw!$I:$I,Month!$A40),IF($C40="Provider",SUMIFS(Raw!$H:$H,Raw!$A:$A,$B$5,Raw!$G:$G,Month!X$7,Raw!$C:$C,Month!$A40),SUMIFS(Raw!$H:$H,Raw!$A:$A,$B$5,Raw!$G:$G,Month!X$7,Raw!$E:$E,Month!$A40))))</f>
        <v>4461</v>
      </c>
      <c r="Y40" s="105">
        <f>IF($B40="","",IF($C40="Region",SUMIFS(Raw!$H:$H,Raw!$A:$A,$B$5,Raw!$G:$G,Month!Y$7,Raw!$I:$I,Month!$A40),IF($C40="Provider",SUMIFS(Raw!$H:$H,Raw!$A:$A,$B$5,Raw!$G:$G,Month!Y$7,Raw!$C:$C,Month!$A40),SUMIFS(Raw!$H:$H,Raw!$A:$A,$B$5,Raw!$G:$G,Month!Y$7,Raw!$E:$E,Month!$A40))))</f>
        <v>2050</v>
      </c>
      <c r="Z40" s="105">
        <f>IF($B40="","",IF($C40="Region",SUMIFS(Raw!$H:$H,Raw!$A:$A,$B$5,Raw!$G:$G,Month!Z$7,Raw!$I:$I,Month!$A40),IF($C40="Provider",SUMIFS(Raw!$H:$H,Raw!$A:$A,$B$5,Raw!$G:$G,Month!Z$7,Raw!$C:$C,Month!$A40),SUMIFS(Raw!$H:$H,Raw!$A:$A,$B$5,Raw!$G:$G,Month!Z$7,Raw!$E:$E,Month!$A40))))</f>
        <v>4779</v>
      </c>
      <c r="AA40" s="105">
        <f>IF($B40="","",IF($C40="Region",SUMIFS(Raw!$H:$H,Raw!$A:$A,$B$5,Raw!$G:$G,Month!AA$7,Raw!$I:$I,Month!$A40),IF($C40="Provider",SUMIFS(Raw!$H:$H,Raw!$A:$A,$B$5,Raw!$G:$G,Month!AA$7,Raw!$C:$C,Month!$A40),SUMIFS(Raw!$H:$H,Raw!$A:$A,$B$5,Raw!$G:$G,Month!AA$7,Raw!$E:$E,Month!$A40))))</f>
        <v>3232</v>
      </c>
      <c r="AB40" s="105">
        <f>IF($B40="","",IF($C40="Region",SUMIFS(Raw!$H:$H,Raw!$A:$A,$B$5,Raw!$G:$G,Month!AB$7,Raw!$I:$I,Month!$A40),IF($C40="Provider",SUMIFS(Raw!$H:$H,Raw!$A:$A,$B$5,Raw!$G:$G,Month!AB$7,Raw!$C:$C,Month!$A40),SUMIFS(Raw!$H:$H,Raw!$A:$A,$B$5,Raw!$G:$G,Month!AB$7,Raw!$E:$E,Month!$A40))))</f>
        <v>1388</v>
      </c>
      <c r="AC40" s="105">
        <f>IF($B40="","",IF($C40="Region",SUMIFS(Raw!$H:$H,Raw!$A:$A,$B$5,Raw!$G:$G,Month!AC$7,Raw!$I:$I,Month!$A40),IF($C40="Provider",SUMIFS(Raw!$H:$H,Raw!$A:$A,$B$5,Raw!$G:$G,Month!AC$7,Raw!$C:$C,Month!$A40),SUMIFS(Raw!$H:$H,Raw!$A:$A,$B$5,Raw!$G:$G,Month!AC$7,Raw!$E:$E,Month!$A40))))</f>
        <v>6087</v>
      </c>
      <c r="AD40" s="105">
        <f>IF($B40="","",IF($C40="Region",SUMIFS(Raw!$H:$H,Raw!$A:$A,$B$5,Raw!$G:$G,Month!AD$7,Raw!$I:$I,Month!$A40),IF($C40="Provider",SUMIFS(Raw!$H:$H,Raw!$A:$A,$B$5,Raw!$G:$G,Month!AD$7,Raw!$C:$C,Month!$A40),SUMIFS(Raw!$H:$H,Raw!$A:$A,$B$5,Raw!$G:$G,Month!AD$7,Raw!$E:$E,Month!$A40))))</f>
        <v>18652</v>
      </c>
      <c r="AE40" s="105">
        <f>IF($B40="","",IF($C40="Region",SUMIFS(Raw!$H:$H,Raw!$A:$A,$B$5,Raw!$G:$G,Month!AE$7,Raw!$I:$I,Month!$A40),IF($C40="Provider",SUMIFS(Raw!$H:$H,Raw!$A:$A,$B$5,Raw!$G:$G,Month!AE$7,Raw!$C:$C,Month!$A40),SUMIFS(Raw!$H:$H,Raw!$A:$A,$B$5,Raw!$G:$G,Month!AE$7,Raw!$E:$E,Month!$A40))))</f>
        <v>62143</v>
      </c>
      <c r="AF40" s="105">
        <f>IF($B40="","",IF($C40="Region",SUMIFS(Raw!$H:$H,Raw!$A:$A,$B$5,Raw!$G:$G,Month!AF$7,Raw!$I:$I,Month!$A40),IF($C40="Provider",SUMIFS(Raw!$H:$H,Raw!$A:$A,$B$5,Raw!$G:$G,Month!AF$7,Raw!$C:$C,Month!$A40),SUMIFS(Raw!$H:$H,Raw!$A:$A,$B$5,Raw!$G:$G,Month!AF$7,Raw!$E:$E,Month!$A40))))</f>
        <v>6243</v>
      </c>
      <c r="AG40" s="105">
        <f>IF($B40="","",IF($C40="Region",SUMIFS(Raw!$H:$H,Raw!$A:$A,$B$5,Raw!$G:$G,Month!AG$7,Raw!$I:$I,Month!$A40),IF($C40="Provider",SUMIFS(Raw!$H:$H,Raw!$A:$A,$B$5,Raw!$G:$G,Month!AG$7,Raw!$C:$C,Month!$A40),SUMIFS(Raw!$H:$H,Raw!$A:$A,$B$5,Raw!$G:$G,Month!AG$7,Raw!$E:$E,Month!$A40))))</f>
        <v>7316</v>
      </c>
      <c r="AH40" s="105">
        <f>IF($B40="","",IF($C40="Region",SUMIFS(Raw!$H:$H,Raw!$A:$A,$B$5,Raw!$G:$G,Month!AH$7,Raw!$I:$I,Month!$A40),IF($C40="Provider",SUMIFS(Raw!$H:$H,Raw!$A:$A,$B$5,Raw!$G:$G,Month!AH$7,Raw!$C:$C,Month!$A40),SUMIFS(Raw!$H:$H,Raw!$A:$A,$B$5,Raw!$G:$G,Month!AH$7,Raw!$E:$E,Month!$A40))))</f>
        <v>4583</v>
      </c>
      <c r="AI40" s="105">
        <f>IF($B40="","",IF($C40="Region",SUMIFS(Raw!$H:$H,Raw!$A:$A,$B$5,Raw!$G:$G,Month!AI$7,Raw!$I:$I,Month!$A40),IF($C40="Provider",SUMIFS(Raw!$H:$H,Raw!$A:$A,$B$5,Raw!$G:$G,Month!AI$7,Raw!$C:$C,Month!$A40),SUMIFS(Raw!$H:$H,Raw!$A:$A,$B$5,Raw!$G:$G,Month!AI$7,Raw!$E:$E,Month!$A40))))</f>
        <v>15</v>
      </c>
      <c r="AJ40" s="105">
        <f>IF($B40="","",IF($C40="Region",SUMIFS(Raw!$H:$H,Raw!$A:$A,$B$5,Raw!$G:$G,Month!AJ$7,Raw!$I:$I,Month!$A40),IF($C40="Provider",SUMIFS(Raw!$H:$H,Raw!$A:$A,$B$5,Raw!$G:$G,Month!AJ$7,Raw!$C:$C,Month!$A40),SUMIFS(Raw!$H:$H,Raw!$A:$A,$B$5,Raw!$G:$G,Month!AJ$7,Raw!$E:$E,Month!$A40))))</f>
        <v>2561</v>
      </c>
      <c r="AK40" s="105">
        <f>IF($B40="","",IF($C40="Region",SUMIFS(Raw!$H:$H,Raw!$A:$A,$B$5,Raw!$G:$G,Month!AK$7,Raw!$I:$I,Month!$A40),IF($C40="Provider",SUMIFS(Raw!$H:$H,Raw!$A:$A,$B$5,Raw!$G:$G,Month!AK$7,Raw!$C:$C,Month!$A40),SUMIFS(Raw!$H:$H,Raw!$A:$A,$B$5,Raw!$G:$G,Month!AK$7,Raw!$E:$E,Month!$A40))))</f>
        <v>311</v>
      </c>
      <c r="AL40" s="105">
        <f>IF($B40="","",IF($C40="Region",SUMIFS(Raw!$H:$H,Raw!$A:$A,$B$5,Raw!$G:$G,Month!AL$7,Raw!$I:$I,Month!$A40),IF($C40="Provider",SUMIFS(Raw!$H:$H,Raw!$A:$A,$B$5,Raw!$G:$G,Month!AL$7,Raw!$C:$C,Month!$A40),SUMIFS(Raw!$H:$H,Raw!$A:$A,$B$5,Raw!$G:$G,Month!AL$7,Raw!$E:$E,Month!$A40))))</f>
        <v>2085</v>
      </c>
      <c r="AM40" s="105">
        <f>IF($B40="","",IF($C40="Region",SUMIFS(Raw!$H:$H,Raw!$A:$A,$B$5,Raw!$G:$G,Month!AM$7,Raw!$I:$I,Month!$A40),IF($C40="Provider",SUMIFS(Raw!$H:$H,Raw!$A:$A,$B$5,Raw!$G:$G,Month!AM$7,Raw!$C:$C,Month!$A40),SUMIFS(Raw!$H:$H,Raw!$A:$A,$B$5,Raw!$G:$G,Month!AM$7,Raw!$E:$E,Month!$A40))))</f>
        <v>591</v>
      </c>
      <c r="AN40" s="105">
        <f>IF($B40="","",IF($C40="Region",SUMIFS(Raw!$H:$H,Raw!$A:$A,$B$5,Raw!$G:$G,Month!AN$7,Raw!$I:$I,Month!$A40),IF($C40="Provider",SUMIFS(Raw!$H:$H,Raw!$A:$A,$B$5,Raw!$G:$G,Month!AN$7,Raw!$C:$C,Month!$A40),SUMIFS(Raw!$H:$H,Raw!$A:$A,$B$5,Raw!$G:$G,Month!AN$7,Raw!$E:$E,Month!$A40))))</f>
        <v>3295</v>
      </c>
      <c r="AO40" s="105">
        <f>IF($B40="","",IF($C40="Region",SUMIFS(Raw!$H:$H,Raw!$A:$A,$B$5,Raw!$G:$G,Month!AO$7,Raw!$I:$I,Month!$A40),IF($C40="Provider",SUMIFS(Raw!$H:$H,Raw!$A:$A,$B$5,Raw!$G:$G,Month!AO$7,Raw!$C:$C,Month!$A40),SUMIFS(Raw!$H:$H,Raw!$A:$A,$B$5,Raw!$G:$G,Month!AO$7,Raw!$E:$E,Month!$A40))))</f>
        <v>2185</v>
      </c>
      <c r="AP40" s="105">
        <f>IF($B40="","",IF($C40="Region",SUMIFS(Raw!$H:$H,Raw!$A:$A,$B$5,Raw!$G:$G,Month!AP$7,Raw!$I:$I,Month!$A40),IF($C40="Provider",SUMIFS(Raw!$H:$H,Raw!$A:$A,$B$5,Raw!$G:$G,Month!AP$7,Raw!$C:$C,Month!$A40),SUMIFS(Raw!$H:$H,Raw!$A:$A,$B$5,Raw!$G:$G,Month!AP$7,Raw!$E:$E,Month!$A40))))</f>
        <v>7746</v>
      </c>
      <c r="AQ40" s="105">
        <f>IF($B40="","",IF($C40="Region",SUMIFS(Raw!$H:$H,Raw!$A:$A,$B$5,Raw!$G:$G,Month!AQ$7,Raw!$I:$I,Month!$A40),IF($C40="Provider",SUMIFS(Raw!$H:$H,Raw!$A:$A,$B$5,Raw!$G:$G,Month!AQ$7,Raw!$C:$C,Month!$A40),SUMIFS(Raw!$H:$H,Raw!$A:$A,$B$5,Raw!$G:$G,Month!AQ$7,Raw!$E:$E,Month!$A40))))</f>
        <v>6243</v>
      </c>
      <c r="AR40" s="105">
        <f>IF($B40="","",IF($C40="Region",SUMIFS(Raw!$H:$H,Raw!$A:$A,$B$5,Raw!$G:$G,Month!AR$7,Raw!$I:$I,Month!$A40),IF($C40="Provider",SUMIFS(Raw!$H:$H,Raw!$A:$A,$B$5,Raw!$G:$G,Month!AR$7,Raw!$C:$C,Month!$A40),SUMIFS(Raw!$H:$H,Raw!$A:$A,$B$5,Raw!$G:$G,Month!AR$7,Raw!$E:$E,Month!$A40))))</f>
        <v>5824</v>
      </c>
      <c r="AS40" s="105">
        <f>IF($B40="","",IF($C40="Region",SUMIFS(Raw!$H:$H,Raw!$A:$A,$B$5,Raw!$G:$G,Month!AS$7,Raw!$I:$I,Month!$A40),IF($C40="Provider",SUMIFS(Raw!$H:$H,Raw!$A:$A,$B$5,Raw!$G:$G,Month!AS$7,Raw!$C:$C,Month!$A40),SUMIFS(Raw!$H:$H,Raw!$A:$A,$B$5,Raw!$G:$G,Month!AS$7,Raw!$E:$E,Month!$A40))))</f>
        <v>1439</v>
      </c>
      <c r="AT40" s="105">
        <f>IF($B40="","",IF($C40="Region",SUMIFS(Raw!$H:$H,Raw!$A:$A,$B$5,Raw!$G:$G,Month!AT$7,Raw!$I:$I,Month!$A40),IF($C40="Provider",SUMIFS(Raw!$H:$H,Raw!$A:$A,$B$5,Raw!$G:$G,Month!AT$7,Raw!$C:$C,Month!$A40),SUMIFS(Raw!$H:$H,Raw!$A:$A,$B$5,Raw!$G:$G,Month!AT$7,Raw!$E:$E,Month!$A40))))</f>
        <v>2397</v>
      </c>
      <c r="AU40" s="105">
        <f>IF($B40="","",IF($C40="Region",SUMIFS(Raw!$H:$H,Raw!$A:$A,$B$5,Raw!$G:$G,Month!AU$7,Raw!$I:$I,Month!$A40),IF($C40="Provider",SUMIFS(Raw!$H:$H,Raw!$A:$A,$B$5,Raw!$G:$G,Month!AU$7,Raw!$C:$C,Month!$A40),SUMIFS(Raw!$H:$H,Raw!$A:$A,$B$5,Raw!$G:$G,Month!AU$7,Raw!$E:$E,Month!$A40))))</f>
        <v>132</v>
      </c>
      <c r="AV40" s="105">
        <f>IF($B40="","",IF($C40="Region",SUMIFS(Raw!$H:$H,Raw!$A:$A,$B$5,Raw!$G:$G,Month!AV$7,Raw!$I:$I,Month!$A40),IF($C40="Provider",SUMIFS(Raw!$H:$H,Raw!$A:$A,$B$5,Raw!$G:$G,Month!AV$7,Raw!$C:$C,Month!$A40),SUMIFS(Raw!$H:$H,Raw!$A:$A,$B$5,Raw!$G:$G,Month!AV$7,Raw!$E:$E,Month!$A40))))</f>
        <v>3635</v>
      </c>
      <c r="AW40" s="105">
        <f>IF($B40="","",IF($C40="Region",SUMIFS(Raw!$H:$H,Raw!$A:$A,$B$5,Raw!$G:$G,Month!AW$7,Raw!$I:$I,Month!$A40),IF($C40="Provider",SUMIFS(Raw!$H:$H,Raw!$A:$A,$B$5,Raw!$G:$G,Month!AW$7,Raw!$C:$C,Month!$A40),SUMIFS(Raw!$H:$H,Raw!$A:$A,$B$5,Raw!$G:$G,Month!AW$7,Raw!$E:$E,Month!$A40))))</f>
        <v>16541767</v>
      </c>
      <c r="AX40" s="105">
        <f>IF($B40="","",IF($C40="Region",SUMIFS(Raw!$H:$H,Raw!$A:$A,$B$5,Raw!$G:$G,Month!AX$7,Raw!$I:$I,Month!$A40),IF($C40="Provider",SUMIFS(Raw!$H:$H,Raw!$A:$A,$B$5,Raw!$G:$G,Month!AX$7,Raw!$C:$C,Month!$A40),SUMIFS(Raw!$H:$H,Raw!$A:$A,$B$5,Raw!$G:$G,Month!AX$7,Raw!$E:$E,Month!$A40))))</f>
        <v>7942</v>
      </c>
      <c r="AY40" s="105">
        <f>IF($B40="","",IF($C40="Region",SUMIFS(Raw!$H:$H,Raw!$A:$A,$B$5,Raw!$G:$G,Month!AY$7,Raw!$I:$I,Month!$A40),IF($C40="Provider",SUMIFS(Raw!$H:$H,Raw!$A:$A,$B$5,Raw!$G:$G,Month!AY$7,Raw!$C:$C,Month!$A40),SUMIFS(Raw!$H:$H,Raw!$A:$A,$B$5,Raw!$G:$G,Month!AY$7,Raw!$E:$E,Month!$A40))))</f>
        <v>5507</v>
      </c>
      <c r="AZ40" s="105">
        <f>IF($B40="","",IF($C40="Region",SUMIFS(Raw!$H:$H,Raw!$A:$A,$B$5,Raw!$G:$G,Month!AZ$7,Raw!$I:$I,Month!$A40),IF($C40="Provider",SUMIFS(Raw!$H:$H,Raw!$A:$A,$B$5,Raw!$G:$G,Month!AZ$7,Raw!$C:$C,Month!$A40),SUMIFS(Raw!$H:$H,Raw!$A:$A,$B$5,Raw!$G:$G,Month!AZ$7,Raw!$E:$E,Month!$A40))))</f>
        <v>366</v>
      </c>
      <c r="BA40" s="105">
        <f>IF($B40="","",IF($C40="Region",SUMIFS(Raw!$H:$H,Raw!$A:$A,$B$5,Raw!$G:$G,Month!BA$7,Raw!$I:$I,Month!$A40),IF($C40="Provider",SUMIFS(Raw!$H:$H,Raw!$A:$A,$B$5,Raw!$G:$G,Month!BA$7,Raw!$C:$C,Month!$A40),SUMIFS(Raw!$H:$H,Raw!$A:$A,$B$5,Raw!$G:$G,Month!BA$7,Raw!$E:$E,Month!$A40))))</f>
        <v>2561</v>
      </c>
      <c r="BB40" s="105">
        <f>IF($B40="","",IF($C40="Region",SUMIFS(Raw!$H:$H,Raw!$A:$A,$B$5,Raw!$G:$G,Month!BB$7,Raw!$I:$I,Month!$A40),IF($C40="Provider",SUMIFS(Raw!$H:$H,Raw!$A:$A,$B$5,Raw!$G:$G,Month!BB$7,Raw!$C:$C,Month!$A40),SUMIFS(Raw!$H:$H,Raw!$A:$A,$B$5,Raw!$G:$G,Month!BB$7,Raw!$E:$E,Month!$A40))))</f>
        <v>13653060</v>
      </c>
      <c r="BC40" s="105">
        <f>IF($B40="","",IF($C40="Region",SUMIFS(Raw!$H:$H,Raw!$A:$A,$B$5,Raw!$G:$G,Month!BC$7,Raw!$I:$I,Month!$A40),IF($C40="Provider",SUMIFS(Raw!$H:$H,Raw!$A:$A,$B$5,Raw!$G:$G,Month!BC$7,Raw!$C:$C,Month!$A40),SUMIFS(Raw!$H:$H,Raw!$A:$A,$B$5,Raw!$G:$G,Month!BC$7,Raw!$E:$E,Month!$A40))))</f>
        <v>3243</v>
      </c>
      <c r="BD40" s="105">
        <f>IF($B40="","",IF($C40="Region",SUMIFS(Raw!$H:$H,Raw!$A:$A,$B$5,Raw!$G:$G,Month!BD$7,Raw!$I:$I,Month!$A40),IF($C40="Provider",SUMIFS(Raw!$H:$H,Raw!$A:$A,$B$5,Raw!$G:$G,Month!BD$7,Raw!$C:$C,Month!$A40),SUMIFS(Raw!$H:$H,Raw!$A:$A,$B$5,Raw!$G:$G,Month!BD$7,Raw!$E:$E,Month!$A40))))</f>
        <v>31031</v>
      </c>
      <c r="BE40" s="105">
        <f>IF($B40="","",IF($C40="Region",SUMIFS(Raw!$H:$H,Raw!$A:$A,$B$5,Raw!$G:$G,Month!BE$7,Raw!$I:$I,Month!$A40),IF($C40="Provider",SUMIFS(Raw!$H:$H,Raw!$A:$A,$B$5,Raw!$G:$G,Month!BE$7,Raw!$C:$C,Month!$A40),SUMIFS(Raw!$H:$H,Raw!$A:$A,$B$5,Raw!$G:$G,Month!BE$7,Raw!$E:$E,Month!$A40))))</f>
        <v>949</v>
      </c>
      <c r="BF40" s="105">
        <f>IF($B40="","",IF($C40="Region",SUMIFS(Raw!$H:$H,Raw!$A:$A,$B$5,Raw!$G:$G,Month!BF$7,Raw!$I:$I,Month!$A40),IF($C40="Provider",SUMIFS(Raw!$H:$H,Raw!$A:$A,$B$5,Raw!$G:$G,Month!BF$7,Raw!$C:$C,Month!$A40),SUMIFS(Raw!$H:$H,Raw!$A:$A,$B$5,Raw!$G:$G,Month!BF$7,Raw!$E:$E,Month!$A40))))</f>
        <v>48518</v>
      </c>
      <c r="BG40" s="105">
        <f>IF($B40="","",IF($C40="Region",SUMIFS(Raw!$H:$H,Raw!$A:$A,$B$5,Raw!$G:$G,Month!BG$7,Raw!$I:$I,Month!$A40),IF($C40="Provider",SUMIFS(Raw!$H:$H,Raw!$A:$A,$B$5,Raw!$G:$G,Month!BG$7,Raw!$C:$C,Month!$A40),SUMIFS(Raw!$H:$H,Raw!$A:$A,$B$5,Raw!$G:$G,Month!BG$7,Raw!$E:$E,Month!$A40))))</f>
        <v>15</v>
      </c>
      <c r="BH40" s="105">
        <f>IF($B40="","",IF($C40="Region",SUMIFS(Raw!$H:$H,Raw!$A:$A,$B$5,Raw!$G:$G,Month!BH$7,Raw!$I:$I,Month!$A40),IF($C40="Provider",SUMIFS(Raw!$H:$H,Raw!$A:$A,$B$5,Raw!$G:$G,Month!BH$7,Raw!$C:$C,Month!$A40),SUMIFS(Raw!$H:$H,Raw!$A:$A,$B$5,Raw!$G:$G,Month!BH$7,Raw!$E:$E,Month!$A40))))</f>
        <v>35704</v>
      </c>
      <c r="BI40" s="105">
        <f>IF($B40="","",IF($C40="Region",SUMIFS(Raw!$H:$H,Raw!$A:$A,$B$5,Raw!$G:$G,Month!BI$7,Raw!$I:$I,Month!$A40),IF($C40="Provider",SUMIFS(Raw!$H:$H,Raw!$A:$A,$B$5,Raw!$G:$G,Month!BI$7,Raw!$C:$C,Month!$A40),SUMIFS(Raw!$H:$H,Raw!$A:$A,$B$5,Raw!$G:$G,Month!BI$7,Raw!$E:$E,Month!$A40))))</f>
        <v>25764</v>
      </c>
      <c r="BJ40" s="105">
        <f>IF($B40="","",IF($C40="Region",SUMIFS(Raw!$H:$H,Raw!$A:$A,$B$5,Raw!$G:$G,Month!BJ$7,Raw!$I:$I,Month!$A40),IF($C40="Provider",SUMIFS(Raw!$H:$H,Raw!$A:$A,$B$5,Raw!$G:$G,Month!BJ$7,Raw!$C:$C,Month!$A40),SUMIFS(Raw!$H:$H,Raw!$A:$A,$B$5,Raw!$G:$G,Month!BJ$7,Raw!$E:$E,Month!$A40))))</f>
        <v>7594</v>
      </c>
      <c r="BK40" s="105">
        <f>IF($B40="","",IF($C40="Region",SUMIFS(Raw!$H:$H,Raw!$A:$A,$B$5,Raw!$G:$G,Month!BK$7,Raw!$I:$I,Month!$A40),IF($C40="Provider",SUMIFS(Raw!$H:$H,Raw!$A:$A,$B$5,Raw!$G:$G,Month!BK$7,Raw!$C:$C,Month!$A40),SUMIFS(Raw!$H:$H,Raw!$A:$A,$B$5,Raw!$G:$G,Month!BK$7,Raw!$E:$E,Month!$A40))))</f>
        <v>2944</v>
      </c>
      <c r="BL40" s="105">
        <f>IF($B40="","",IF($C40="Region",SUMIFS(Raw!$H:$H,Raw!$A:$A,$B$5,Raw!$G:$G,Month!BL$7,Raw!$I:$I,Month!$A40),IF($C40="Provider",SUMIFS(Raw!$H:$H,Raw!$A:$A,$B$5,Raw!$G:$G,Month!BL$7,Raw!$C:$C,Month!$A40),SUMIFS(Raw!$H:$H,Raw!$A:$A,$B$5,Raw!$G:$G,Month!BL$7,Raw!$E:$E,Month!$A40))))</f>
        <v>28333</v>
      </c>
      <c r="BM40" s="105">
        <f>IF($B40="","",IF($C40="Region",SUMIFS(Raw!$H:$H,Raw!$A:$A,$B$5,Raw!$G:$G,Month!BM$7,Raw!$I:$I,Month!$A40),IF($C40="Provider",SUMIFS(Raw!$H:$H,Raw!$A:$A,$B$5,Raw!$G:$G,Month!BM$7,Raw!$C:$C,Month!$A40),SUMIFS(Raw!$H:$H,Raw!$A:$A,$B$5,Raw!$G:$G,Month!BM$7,Raw!$E:$E,Month!$A40))))</f>
        <v>16581</v>
      </c>
      <c r="BN40" s="105">
        <f>IF($B40="","",IF($C40="Region",SUMIFS(Raw!$H:$H,Raw!$A:$A,$B$5,Raw!$G:$G,Month!BN$7,Raw!$I:$I,Month!$A40),IF($C40="Provider",SUMIFS(Raw!$H:$H,Raw!$A:$A,$B$5,Raw!$G:$G,Month!BN$7,Raw!$C:$C,Month!$A40),SUMIFS(Raw!$H:$H,Raw!$A:$A,$B$5,Raw!$G:$G,Month!BN$7,Raw!$E:$E,Month!$A40))))</f>
        <v>1585</v>
      </c>
      <c r="BO40" s="105">
        <f>IF($B40="","",IF($C40="Region",SUMIFS(Raw!$H:$H,Raw!$A:$A,$B$5,Raw!$G:$G,Month!BO$7,Raw!$I:$I,Month!$A40),IF($C40="Provider",SUMIFS(Raw!$H:$H,Raw!$A:$A,$B$5,Raw!$G:$G,Month!BO$7,Raw!$C:$C,Month!$A40),SUMIFS(Raw!$H:$H,Raw!$A:$A,$B$5,Raw!$G:$G,Month!BO$7,Raw!$E:$E,Month!$A40))))</f>
        <v>1271</v>
      </c>
      <c r="BP40" s="105">
        <f>IF($B40="","",IF($C40="Region",SUMIFS(Raw!$H:$H,Raw!$A:$A,$B$5,Raw!$G:$G,Month!BP$7,Raw!$I:$I,Month!$A40),IF($C40="Provider",SUMIFS(Raw!$H:$H,Raw!$A:$A,$B$5,Raw!$G:$G,Month!BP$7,Raw!$C:$C,Month!$A40),SUMIFS(Raw!$H:$H,Raw!$A:$A,$B$5,Raw!$G:$G,Month!BP$7,Raw!$E:$E,Month!$A40))))</f>
        <v>4519</v>
      </c>
      <c r="BQ40" s="105">
        <f>IF($B40="","",IF($C40="Region",SUMIFS(Raw!$H:$H,Raw!$A:$A,$B$5,Raw!$G:$G,Month!BQ$7,Raw!$I:$I,Month!$A40),IF($C40="Provider",SUMIFS(Raw!$H:$H,Raw!$A:$A,$B$5,Raw!$G:$G,Month!BQ$7,Raw!$C:$C,Month!$A40),SUMIFS(Raw!$H:$H,Raw!$A:$A,$B$5,Raw!$G:$G,Month!BQ$7,Raw!$E:$E,Month!$A40))))</f>
        <v>2338</v>
      </c>
      <c r="BR40" s="105">
        <f>IF($B40="","",IF($C40="Region",SUMIFS(Raw!$H:$H,Raw!$A:$A,$B$5,Raw!$G:$G,Month!BR$7,Raw!$I:$I,Month!$A40),IF($C40="Provider",SUMIFS(Raw!$H:$H,Raw!$A:$A,$B$5,Raw!$G:$G,Month!BR$7,Raw!$C:$C,Month!$A40),SUMIFS(Raw!$H:$H,Raw!$A:$A,$B$5,Raw!$G:$G,Month!BR$7,Raw!$E:$E,Month!$A40))))</f>
        <v>10</v>
      </c>
      <c r="BS40" s="105">
        <f>IF($B40="","",IF($C40="Region",SUMIFS(Raw!$H:$H,Raw!$A:$A,$B$5,Raw!$G:$G,Month!BS$7,Raw!$I:$I,Month!$A40),IF($C40="Provider",SUMIFS(Raw!$H:$H,Raw!$A:$A,$B$5,Raw!$G:$G,Month!BS$7,Raw!$C:$C,Month!$A40),SUMIFS(Raw!$H:$H,Raw!$A:$A,$B$5,Raw!$G:$G,Month!BS$7,Raw!$E:$E,Month!$A40))))</f>
        <v>0</v>
      </c>
      <c r="BT40" s="105">
        <f>IF($B40="","",IF($C40="Region",SUMIFS(Raw!$H:$H,Raw!$A:$A,$B$5,Raw!$G:$G,Month!BT$7,Raw!$I:$I,Month!$A40),IF($C40="Provider",SUMIFS(Raw!$H:$H,Raw!$A:$A,$B$5,Raw!$G:$G,Month!BT$7,Raw!$C:$C,Month!$A40),SUMIFS(Raw!$H:$H,Raw!$A:$A,$B$5,Raw!$G:$G,Month!BT$7,Raw!$E:$E,Month!$A40))))</f>
        <v>4</v>
      </c>
      <c r="BU40" s="105">
        <f>IF($B40="","",IF($C40="Region",SUMIFS(Raw!$H:$H,Raw!$A:$A,$B$5,Raw!$G:$G,Month!BU$7,Raw!$I:$I,Month!$A40),IF($C40="Provider",SUMIFS(Raw!$H:$H,Raw!$A:$A,$B$5,Raw!$G:$G,Month!BU$7,Raw!$C:$C,Month!$A40),SUMIFS(Raw!$H:$H,Raw!$A:$A,$B$5,Raw!$G:$G,Month!BU$7,Raw!$E:$E,Month!$A40))))</f>
        <v>2</v>
      </c>
      <c r="BV40" s="105">
        <f>IF($B40="","",IF($C40="Region",SUMIFS(Raw!$H:$H,Raw!$A:$A,$B$5,Raw!$G:$G,Month!BV$7,Raw!$I:$I,Month!$A40),IF($C40="Provider",SUMIFS(Raw!$H:$H,Raw!$A:$A,$B$5,Raw!$G:$G,Month!BV$7,Raw!$C:$C,Month!$A40),SUMIFS(Raw!$H:$H,Raw!$A:$A,$B$5,Raw!$G:$G,Month!BV$7,Raw!$E:$E,Month!$A40))))</f>
        <v>2628</v>
      </c>
      <c r="BW40" s="105">
        <f>IF($B40="","",IF($C40="Region",SUMIFS(Raw!$H:$H,Raw!$A:$A,$B$5,Raw!$G:$G,Month!BW$7,Raw!$I:$I,Month!$A40),IF($C40="Provider",SUMIFS(Raw!$H:$H,Raw!$A:$A,$B$5,Raw!$G:$G,Month!BW$7,Raw!$C:$C,Month!$A40),SUMIFS(Raw!$H:$H,Raw!$A:$A,$B$5,Raw!$G:$G,Month!BW$7,Raw!$E:$E,Month!$A40))))</f>
        <v>0</v>
      </c>
      <c r="BX40" s="105">
        <f>IF($B40="","",IF($C40="Region",SUMIFS(Raw!$H:$H,Raw!$A:$A,$B$5,Raw!$G:$G,Month!BX$7,Raw!$I:$I,Month!$A40),IF($C40="Provider",SUMIFS(Raw!$H:$H,Raw!$A:$A,$B$5,Raw!$G:$G,Month!BX$7,Raw!$C:$C,Month!$A40),SUMIFS(Raw!$H:$H,Raw!$A:$A,$B$5,Raw!$G:$G,Month!BX$7,Raw!$E:$E,Month!$A40))))</f>
        <v>0</v>
      </c>
      <c r="BY40" s="105">
        <f>IF($B40="","",IF($C40="Region",SUMIFS(Raw!$H:$H,Raw!$A:$A,$B$5,Raw!$G:$G,Month!BY$7,Raw!$I:$I,Month!$A40),IF($C40="Provider",SUMIFS(Raw!$H:$H,Raw!$A:$A,$B$5,Raw!$G:$G,Month!BY$7,Raw!$C:$C,Month!$A40),SUMIFS(Raw!$H:$H,Raw!$A:$A,$B$5,Raw!$G:$G,Month!BY$7,Raw!$E:$E,Month!$A40))))</f>
        <v>0</v>
      </c>
      <c r="BZ40" s="105">
        <f>IF($B40="","",IF($C40="Region",SUMIFS(Raw!$H:$H,Raw!$A:$A,$B$5,Raw!$G:$G,Month!BZ$7,Raw!$I:$I,Month!$A40),IF($C40="Provider",SUMIFS(Raw!$H:$H,Raw!$A:$A,$B$5,Raw!$G:$G,Month!BZ$7,Raw!$C:$C,Month!$A40),SUMIFS(Raw!$H:$H,Raw!$A:$A,$B$5,Raw!$G:$G,Month!BZ$7,Raw!$E:$E,Month!$A40))))</f>
        <v>0</v>
      </c>
      <c r="CA40" s="105">
        <f>IF($B40="","",IF($C40="Region",SUMIFS(Raw!$H:$H,Raw!$A:$A,$B$5,Raw!$G:$G,Month!CA$7,Raw!$I:$I,Month!$A40),IF($C40="Provider",SUMIFS(Raw!$H:$H,Raw!$A:$A,$B$5,Raw!$G:$G,Month!CA$7,Raw!$C:$C,Month!$A40),SUMIFS(Raw!$H:$H,Raw!$A:$A,$B$5,Raw!$G:$G,Month!CA$7,Raw!$E:$E,Month!$A40))))</f>
        <v>0</v>
      </c>
      <c r="CB40" s="105">
        <f>IF($B40="","",IF($C40="Region",SUMIFS(Raw!$H:$H,Raw!$A:$A,$B$5,Raw!$G:$G,Month!CB$7,Raw!$I:$I,Month!$A40),IF($C40="Provider",SUMIFS(Raw!$H:$H,Raw!$A:$A,$B$5,Raw!$G:$G,Month!CB$7,Raw!$C:$C,Month!$A40),SUMIFS(Raw!$H:$H,Raw!$A:$A,$B$5,Raw!$G:$G,Month!CB$7,Raw!$E:$E,Month!$A40))))</f>
        <v>3263</v>
      </c>
      <c r="CC40" s="105">
        <f>IF($B40="","",IF($C40="Region",SUMIFS(Raw!$H:$H,Raw!$A:$A,$B$5,Raw!$G:$G,Month!CC$7,Raw!$I:$I,Month!$A40),IF($C40="Provider",SUMIFS(Raw!$H:$H,Raw!$A:$A,$B$5,Raw!$G:$G,Month!CC$7,Raw!$C:$C,Month!$A40),SUMIFS(Raw!$H:$H,Raw!$A:$A,$B$5,Raw!$G:$G,Month!CC$7,Raw!$E:$E,Month!$A40))))</f>
        <v>3147</v>
      </c>
      <c r="CD40" s="105">
        <f>IF($B40="","",IF($C40="Region",SUMIFS(Raw!$H:$H,Raw!$A:$A,$B$5,Raw!$G:$G,Month!CD$7,Raw!$I:$I,Month!$A40),IF($C40="Provider",SUMIFS(Raw!$H:$H,Raw!$A:$A,$B$5,Raw!$G:$G,Month!CD$7,Raw!$C:$C,Month!$A40),SUMIFS(Raw!$H:$H,Raw!$A:$A,$B$5,Raw!$G:$G,Month!CD$7,Raw!$E:$E,Month!$A40))))</f>
        <v>0</v>
      </c>
      <c r="CE40" s="105">
        <f>IF($B40="","",IF($C40="Region",SUMIFS(Raw!$H:$H,Raw!$A:$A,$B$5,Raw!$G:$G,Month!CE$7,Raw!$I:$I,Month!$A40),IF($C40="Provider",SUMIFS(Raw!$H:$H,Raw!$A:$A,$B$5,Raw!$G:$G,Month!CE$7,Raw!$C:$C,Month!$A40),SUMIFS(Raw!$H:$H,Raw!$A:$A,$B$5,Raw!$G:$G,Month!CE$7,Raw!$E:$E,Month!$A40))))</f>
        <v>0</v>
      </c>
      <c r="CF40" s="105">
        <f>IF($B40="","",IF($C40="Region",SUMIFS(Raw!$H:$H,Raw!$A:$A,$B$5,Raw!$G:$G,Month!CF$7,Raw!$I:$I,Month!$A40),IF($C40="Provider",SUMIFS(Raw!$H:$H,Raw!$A:$A,$B$5,Raw!$G:$G,Month!CF$7,Raw!$C:$C,Month!$A40),SUMIFS(Raw!$H:$H,Raw!$A:$A,$B$5,Raw!$G:$G,Month!CF$7,Raw!$E:$E,Month!$A40))))</f>
        <v>0</v>
      </c>
      <c r="CG40" s="105">
        <f>IF($B40="","",IF($C40="Region",SUMIFS(Raw!$H:$H,Raw!$A:$A,$B$5,Raw!$G:$G,Month!CG$7,Raw!$I:$I,Month!$A40),IF($C40="Provider",SUMIFS(Raw!$H:$H,Raw!$A:$A,$B$5,Raw!$G:$G,Month!CG$7,Raw!$C:$C,Month!$A40),SUMIFS(Raw!$H:$H,Raw!$A:$A,$B$5,Raw!$G:$G,Month!CG$7,Raw!$E:$E,Month!$A40))))</f>
        <v>0</v>
      </c>
      <c r="CH40" s="105">
        <f>IF($B40="","",IF($C40="Region",SUMIFS(Raw!$H:$H,Raw!$A:$A,$B$5,Raw!$G:$G,Month!CH$7,Raw!$I:$I,Month!$A40),IF($C40="Provider",SUMIFS(Raw!$H:$H,Raw!$A:$A,$B$5,Raw!$G:$G,Month!CH$7,Raw!$C:$C,Month!$A40),SUMIFS(Raw!$H:$H,Raw!$A:$A,$B$5,Raw!$G:$G,Month!CH$7,Raw!$E:$E,Month!$A40))))</f>
        <v>1680</v>
      </c>
      <c r="CI40" s="105">
        <f>IF($B40="","",IF($C40="Region",SUMIFS(Raw!$H:$H,Raw!$A:$A,$B$5,Raw!$G:$G,Month!CI$7,Raw!$I:$I,Month!$A40),IF($C40="Provider",SUMIFS(Raw!$H:$H,Raw!$A:$A,$B$5,Raw!$G:$G,Month!CI$7,Raw!$C:$C,Month!$A40),SUMIFS(Raw!$H:$H,Raw!$A:$A,$B$5,Raw!$G:$G,Month!CI$7,Raw!$E:$E,Month!$A40))))</f>
        <v>1616</v>
      </c>
      <c r="CJ40" s="105">
        <f>IF($B40="","",IF($C40="Region",SUMIFS(Raw!$H:$H,Raw!$A:$A,$B$5,Raw!$G:$G,Month!CJ$7,Raw!$I:$I,Month!$A40),IF($C40="Provider",SUMIFS(Raw!$H:$H,Raw!$A:$A,$B$5,Raw!$G:$G,Month!CJ$7,Raw!$C:$C,Month!$A40),SUMIFS(Raw!$H:$H,Raw!$A:$A,$B$5,Raw!$G:$G,Month!CJ$7,Raw!$E:$E,Month!$A40))))</f>
        <v>0</v>
      </c>
      <c r="CK40" s="105">
        <f>IF($B40="","",IF($C40="Region",SUMIFS(Raw!$H:$H,Raw!$A:$A,$B$5,Raw!$G:$G,Month!CK$7,Raw!$I:$I,Month!$A40),IF($C40="Provider",SUMIFS(Raw!$H:$H,Raw!$A:$A,$B$5,Raw!$G:$G,Month!CK$7,Raw!$C:$C,Month!$A40),SUMIFS(Raw!$H:$H,Raw!$A:$A,$B$5,Raw!$G:$G,Month!CK$7,Raw!$E:$E,Month!$A40))))</f>
        <v>0</v>
      </c>
      <c r="CL40" s="105">
        <f>IF($B40="","",IF($C40="Region",SUMIFS(Raw!$H:$H,Raw!$A:$A,$B$5,Raw!$G:$G,Month!CL$7,Raw!$I:$I,Month!$A40),IF($C40="Provider",SUMIFS(Raw!$H:$H,Raw!$A:$A,$B$5,Raw!$G:$G,Month!CL$7,Raw!$C:$C,Month!$A40),SUMIFS(Raw!$H:$H,Raw!$A:$A,$B$5,Raw!$G:$G,Month!CL$7,Raw!$E:$E,Month!$A40))))</f>
        <v>0</v>
      </c>
      <c r="CM40" s="105">
        <f>IF($B40="","",IF($C40="Region",SUMIFS(Raw!$H:$H,Raw!$A:$A,$B$5,Raw!$G:$G,Month!CM$7,Raw!$I:$I,Month!$A40),IF($C40="Provider",SUMIFS(Raw!$H:$H,Raw!$A:$A,$B$5,Raw!$G:$G,Month!CM$7,Raw!$C:$C,Month!$A40),SUMIFS(Raw!$H:$H,Raw!$A:$A,$B$5,Raw!$G:$G,Month!CM$7,Raw!$E:$E,Month!$A40))))</f>
        <v>0</v>
      </c>
    </row>
    <row r="41" spans="1:91" ht="19.5" customHeight="1" x14ac:dyDescent="0.25">
      <c r="A41" s="18" t="str">
        <f>IF(Refs!A34="","",Refs!A34)</f>
        <v>111AL6</v>
      </c>
      <c r="B41" s="3" t="str">
        <f>IF(Refs!B34="","",Refs!B34)</f>
        <v>BaNES, Swindon &amp; Wiltshire (Medvivo-PPG)</v>
      </c>
      <c r="C41" s="9" t="str">
        <f>IF(Refs!D34="","",Refs!D34)</f>
        <v>Area</v>
      </c>
      <c r="D41" s="105">
        <f>IF($B41="","",IF($C41="Region",SUMIFS(Raw!$H:$H,Raw!$A:$A,$B$5,Raw!$G:$G,Month!D$7,Raw!$I:$I,Month!$A41),IF($C41="Provider",SUMIFS(Raw!$H:$H,Raw!$A:$A,$B$5,Raw!$G:$G,Month!D$7,Raw!$C:$C,Month!$A41),SUMIFS(Raw!$H:$H,Raw!$A:$A,$B$5,Raw!$G:$G,Month!D$7,Raw!$E:$E,Month!$A41))))</f>
        <v>32530</v>
      </c>
      <c r="E41" s="105">
        <f>IF($B41="","",IF($C41="Region",SUMIFS(Raw!$H:$H,Raw!$A:$A,$B$5,Raw!$G:$G,Month!E$7,Raw!$I:$I,Month!$A41),IF($C41="Provider",SUMIFS(Raw!$H:$H,Raw!$A:$A,$B$5,Raw!$G:$G,Month!E$7,Raw!$C:$C,Month!$A41),SUMIFS(Raw!$H:$H,Raw!$A:$A,$B$5,Raw!$G:$G,Month!E$7,Raw!$E:$E,Month!$A41))))</f>
        <v>32530</v>
      </c>
      <c r="F41" s="105">
        <f>IF($B41="","",IF($C41="Region",SUMIFS(Raw!$H:$H,Raw!$A:$A,$B$5,Raw!$G:$G,Month!F$7,Raw!$I:$I,Month!$A41),IF($C41="Provider",SUMIFS(Raw!$H:$H,Raw!$A:$A,$B$5,Raw!$G:$G,Month!F$7,Raw!$C:$C,Month!$A41),SUMIFS(Raw!$H:$H,Raw!$A:$A,$B$5,Raw!$G:$G,Month!F$7,Raw!$E:$E,Month!$A41))))</f>
        <v>30222</v>
      </c>
      <c r="G41" s="105">
        <f>IF($B41="","",IF($C41="Region",SUMIFS(Raw!$H:$H,Raw!$A:$A,$B$5,Raw!$G:$G,Month!G$7,Raw!$I:$I,Month!$A41),IF($C41="Provider",SUMIFS(Raw!$H:$H,Raw!$A:$A,$B$5,Raw!$G:$G,Month!G$7,Raw!$C:$C,Month!$A41),SUMIFS(Raw!$H:$H,Raw!$A:$A,$B$5,Raw!$G:$G,Month!G$7,Raw!$E:$E,Month!$A41))))</f>
        <v>27969</v>
      </c>
      <c r="H41" s="105">
        <f>IF($B41="","",IF($C41="Region",SUMIFS(Raw!$H:$H,Raw!$A:$A,$B$5,Raw!$G:$G,Month!H$7,Raw!$I:$I,Month!$A41),IF($C41="Provider",SUMIFS(Raw!$H:$H,Raw!$A:$A,$B$5,Raw!$G:$G,Month!H$7,Raw!$C:$C,Month!$A41),SUMIFS(Raw!$H:$H,Raw!$A:$A,$B$5,Raw!$G:$G,Month!H$7,Raw!$E:$E,Month!$A41))))</f>
        <v>701</v>
      </c>
      <c r="I41" s="105">
        <f>IF($B41="","",IF($C41="Region",SUMIFS(Raw!$H:$H,Raw!$A:$A,$B$5,Raw!$G:$G,Month!I$7,Raw!$I:$I,Month!$A41),IF($C41="Provider",SUMIFS(Raw!$H:$H,Raw!$A:$A,$B$5,Raw!$G:$G,Month!I$7,Raw!$C:$C,Month!$A41),SUMIFS(Raw!$H:$H,Raw!$A:$A,$B$5,Raw!$G:$G,Month!I$7,Raw!$E:$E,Month!$A41))))</f>
        <v>590518</v>
      </c>
      <c r="J41" s="105">
        <f>IF($B41="","",IF($C41="Region",SUMIFS(Raw!$H:$H,Raw!$A:$A,$B$5,Raw!$G:$G,Month!J$7,Raw!$I:$I,Month!$A41),IF($C41="Provider",SUMIFS(Raw!$H:$H,Raw!$A:$A,$B$5,Raw!$G:$G,Month!J$7,Raw!$C:$C,Month!$A41),SUMIFS(Raw!$H:$H,Raw!$A:$A,$B$5,Raw!$G:$G,Month!J$7,Raw!$E:$E,Month!$A41))))</f>
        <v>121</v>
      </c>
      <c r="K41" s="105">
        <f>IF($B41="","",IF($C41="Region",SUMIFS(Raw!$H:$H,Raw!$A:$A,$B$5,Raw!$G:$G,Month!K$7,Raw!$I:$I,Month!$A41),IF($C41="Provider",SUMIFS(Raw!$H:$H,Raw!$A:$A,$B$5,Raw!$G:$G,Month!K$7,Raw!$C:$C,Month!$A41),SUMIFS(Raw!$H:$H,Raw!$A:$A,$B$5,Raw!$G:$G,Month!K$7,Raw!$E:$E,Month!$A41))))</f>
        <v>382</v>
      </c>
      <c r="L41" s="105">
        <f>IF($B41="","",IF($C41="Region",SUMIFS(Raw!$H:$H,Raw!$A:$A,$B$5,Raw!$G:$G,Month!L$7,Raw!$I:$I,Month!$A41),IF($C41="Provider",SUMIFS(Raw!$H:$H,Raw!$A:$A,$B$5,Raw!$G:$G,Month!L$7,Raw!$C:$C,Month!$A41),SUMIFS(Raw!$H:$H,Raw!$A:$A,$B$5,Raw!$G:$G,Month!L$7,Raw!$E:$E,Month!$A41))))</f>
        <v>27790</v>
      </c>
      <c r="M41" s="105">
        <f>IF($B41="","",IF($C41="Region",SUMIFS(Raw!$H:$H,Raw!$A:$A,$B$5,Raw!$G:$G,Month!M$7,Raw!$I:$I,Month!$A41),IF($C41="Provider",SUMIFS(Raw!$H:$H,Raw!$A:$A,$B$5,Raw!$G:$G,Month!M$7,Raw!$C:$C,Month!$A41),SUMIFS(Raw!$H:$H,Raw!$A:$A,$B$5,Raw!$G:$G,Month!M$7,Raw!$E:$E,Month!$A41))))</f>
        <v>16596</v>
      </c>
      <c r="N41" s="105">
        <f>IF($B41="","",IF($C41="Region",SUMIFS(Raw!$H:$H,Raw!$A:$A,$B$5,Raw!$G:$G,Month!N$7,Raw!$I:$I,Month!$A41),IF($C41="Provider",SUMIFS(Raw!$H:$H,Raw!$A:$A,$B$5,Raw!$G:$G,Month!N$7,Raw!$C:$C,Month!$A41),SUMIFS(Raw!$H:$H,Raw!$A:$A,$B$5,Raw!$G:$G,Month!N$7,Raw!$E:$E,Month!$A41))))</f>
        <v>50043000</v>
      </c>
      <c r="O41" s="105">
        <f>IF($B41="","",IF($C41="Region",SUMIFS(Raw!$H:$H,Raw!$A:$A,$B$5,Raw!$G:$G,Month!O$7,Raw!$I:$I,Month!$A41),IF($C41="Provider",SUMIFS(Raw!$H:$H,Raw!$A:$A,$B$5,Raw!$G:$G,Month!O$7,Raw!$C:$C,Month!$A41),SUMIFS(Raw!$H:$H,Raw!$A:$A,$B$5,Raw!$G:$G,Month!O$7,Raw!$E:$E,Month!$A41))))</f>
        <v>28246</v>
      </c>
      <c r="P41" s="105">
        <f>IF($B41="","",IF($C41="Region",SUMIFS(Raw!$H:$H,Raw!$A:$A,$B$5,Raw!$G:$G,Month!P$7,Raw!$I:$I,Month!$A41),IF($C41="Provider",SUMIFS(Raw!$H:$H,Raw!$A:$A,$B$5,Raw!$G:$G,Month!P$7,Raw!$C:$C,Month!$A41),SUMIFS(Raw!$H:$H,Raw!$A:$A,$B$5,Raw!$G:$G,Month!P$7,Raw!$E:$E,Month!$A41))))</f>
        <v>0</v>
      </c>
      <c r="Q41" s="105">
        <f>IF($B41="","",IF($C41="Region",SUMIFS(Raw!$H:$H,Raw!$A:$A,$B$5,Raw!$G:$G,Month!Q$7,Raw!$I:$I,Month!$A41),IF($C41="Provider",SUMIFS(Raw!$H:$H,Raw!$A:$A,$B$5,Raw!$G:$G,Month!Q$7,Raw!$C:$C,Month!$A41),SUMIFS(Raw!$H:$H,Raw!$A:$A,$B$5,Raw!$G:$G,Month!Q$7,Raw!$E:$E,Month!$A41))))</f>
        <v>10714</v>
      </c>
      <c r="R41" s="105">
        <f>IF($B41="","",IF($C41="Region",SUMIFS(Raw!$H:$H,Raw!$A:$A,$B$5,Raw!$G:$G,Month!R$7,Raw!$I:$I,Month!$A41),IF($C41="Provider",SUMIFS(Raw!$H:$H,Raw!$A:$A,$B$5,Raw!$G:$G,Month!R$7,Raw!$C:$C,Month!$A41),SUMIFS(Raw!$H:$H,Raw!$A:$A,$B$5,Raw!$G:$G,Month!R$7,Raw!$E:$E,Month!$A41))))</f>
        <v>5213</v>
      </c>
      <c r="S41" s="105">
        <f>IF($B41="","",IF($C41="Region",SUMIFS(Raw!$H:$H,Raw!$A:$A,$B$5,Raw!$G:$G,Month!S$7,Raw!$I:$I,Month!$A41),IF($C41="Provider",SUMIFS(Raw!$H:$H,Raw!$A:$A,$B$5,Raw!$G:$G,Month!S$7,Raw!$C:$C,Month!$A41),SUMIFS(Raw!$H:$H,Raw!$A:$A,$B$5,Raw!$G:$G,Month!S$7,Raw!$E:$E,Month!$A41))))</f>
        <v>11788</v>
      </c>
      <c r="T41" s="105">
        <f>IF($B41="","",IF($C41="Region",SUMIFS(Raw!$H:$H,Raw!$A:$A,$B$5,Raw!$G:$G,Month!T$7,Raw!$I:$I,Month!$A41),IF($C41="Provider",SUMIFS(Raw!$H:$H,Raw!$A:$A,$B$5,Raw!$G:$G,Month!T$7,Raw!$C:$C,Month!$A41),SUMIFS(Raw!$H:$H,Raw!$A:$A,$B$5,Raw!$G:$G,Month!T$7,Raw!$E:$E,Month!$A41))))</f>
        <v>531</v>
      </c>
      <c r="U41" s="105">
        <f>IF($B41="","",IF($C41="Region",SUMIFS(Raw!$H:$H,Raw!$A:$A,$B$5,Raw!$G:$G,Month!U$7,Raw!$I:$I,Month!$A41),IF($C41="Provider",SUMIFS(Raw!$H:$H,Raw!$A:$A,$B$5,Raw!$G:$G,Month!U$7,Raw!$C:$C,Month!$A41),SUMIFS(Raw!$H:$H,Raw!$A:$A,$B$5,Raw!$G:$G,Month!U$7,Raw!$E:$E,Month!$A41))))</f>
        <v>17113</v>
      </c>
      <c r="V41" s="105">
        <f>IF($B41="","",IF($C41="Region",SUMIFS(Raw!$H:$H,Raw!$A:$A,$B$5,Raw!$G:$G,Month!V$7,Raw!$I:$I,Month!$A41),IF($C41="Provider",SUMIFS(Raw!$H:$H,Raw!$A:$A,$B$5,Raw!$G:$G,Month!V$7,Raw!$C:$C,Month!$A41),SUMIFS(Raw!$H:$H,Raw!$A:$A,$B$5,Raw!$G:$G,Month!V$7,Raw!$E:$E,Month!$A41))))</f>
        <v>257</v>
      </c>
      <c r="W41" s="105">
        <f>IF($B41="","",IF($C41="Region",SUMIFS(Raw!$H:$H,Raw!$A:$A,$B$5,Raw!$G:$G,Month!W$7,Raw!$I:$I,Month!$A41),IF($C41="Provider",SUMIFS(Raw!$H:$H,Raw!$A:$A,$B$5,Raw!$G:$G,Month!W$7,Raw!$C:$C,Month!$A41),SUMIFS(Raw!$H:$H,Raw!$A:$A,$B$5,Raw!$G:$G,Month!W$7,Raw!$E:$E,Month!$A41))))</f>
        <v>7672</v>
      </c>
      <c r="X41" s="105">
        <f>IF($B41="","",IF($C41="Region",SUMIFS(Raw!$H:$H,Raw!$A:$A,$B$5,Raw!$G:$G,Month!X$7,Raw!$I:$I,Month!$A41),IF($C41="Provider",SUMIFS(Raw!$H:$H,Raw!$A:$A,$B$5,Raw!$G:$G,Month!X$7,Raw!$C:$C,Month!$A41),SUMIFS(Raw!$H:$H,Raw!$A:$A,$B$5,Raw!$G:$G,Month!X$7,Raw!$E:$E,Month!$A41))))</f>
        <v>4925</v>
      </c>
      <c r="Y41" s="105">
        <f>IF($B41="","",IF($C41="Region",SUMIFS(Raw!$H:$H,Raw!$A:$A,$B$5,Raw!$G:$G,Month!Y$7,Raw!$I:$I,Month!$A41),IF($C41="Provider",SUMIFS(Raw!$H:$H,Raw!$A:$A,$B$5,Raw!$G:$G,Month!Y$7,Raw!$C:$C,Month!$A41),SUMIFS(Raw!$H:$H,Raw!$A:$A,$B$5,Raw!$G:$G,Month!Y$7,Raw!$E:$E,Month!$A41))))</f>
        <v>1884</v>
      </c>
      <c r="Z41" s="105">
        <f>IF($B41="","",IF($C41="Region",SUMIFS(Raw!$H:$H,Raw!$A:$A,$B$5,Raw!$G:$G,Month!Z$7,Raw!$I:$I,Month!$A41),IF($C41="Provider",SUMIFS(Raw!$H:$H,Raw!$A:$A,$B$5,Raw!$G:$G,Month!Z$7,Raw!$C:$C,Month!$A41),SUMIFS(Raw!$H:$H,Raw!$A:$A,$B$5,Raw!$G:$G,Month!Z$7,Raw!$E:$E,Month!$A41))))</f>
        <v>9130</v>
      </c>
      <c r="AA41" s="105">
        <f>IF($B41="","",IF($C41="Region",SUMIFS(Raw!$H:$H,Raw!$A:$A,$B$5,Raw!$G:$G,Month!AA$7,Raw!$I:$I,Month!$A41),IF($C41="Provider",SUMIFS(Raw!$H:$H,Raw!$A:$A,$B$5,Raw!$G:$G,Month!AA$7,Raw!$C:$C,Month!$A41),SUMIFS(Raw!$H:$H,Raw!$A:$A,$B$5,Raw!$G:$G,Month!AA$7,Raw!$E:$E,Month!$A41))))</f>
        <v>672</v>
      </c>
      <c r="AB41" s="105">
        <f>IF($B41="","",IF($C41="Region",SUMIFS(Raw!$H:$H,Raw!$A:$A,$B$5,Raw!$G:$G,Month!AB$7,Raw!$I:$I,Month!$A41),IF($C41="Provider",SUMIFS(Raw!$H:$H,Raw!$A:$A,$B$5,Raw!$G:$G,Month!AB$7,Raw!$C:$C,Month!$A41),SUMIFS(Raw!$H:$H,Raw!$A:$A,$B$5,Raw!$G:$G,Month!AB$7,Raw!$E:$E,Month!$A41))))</f>
        <v>397</v>
      </c>
      <c r="AC41" s="105">
        <f>IF($B41="","",IF($C41="Region",SUMIFS(Raw!$H:$H,Raw!$A:$A,$B$5,Raw!$G:$G,Month!AC$7,Raw!$I:$I,Month!$A41),IF($C41="Provider",SUMIFS(Raw!$H:$H,Raw!$A:$A,$B$5,Raw!$G:$G,Month!AC$7,Raw!$C:$C,Month!$A41),SUMIFS(Raw!$H:$H,Raw!$A:$A,$B$5,Raw!$G:$G,Month!AC$7,Raw!$E:$E,Month!$A41))))</f>
        <v>5663</v>
      </c>
      <c r="AD41" s="105">
        <f>IF($B41="","",IF($C41="Region",SUMIFS(Raw!$H:$H,Raw!$A:$A,$B$5,Raw!$G:$G,Month!AD$7,Raw!$I:$I,Month!$A41),IF($C41="Provider",SUMIFS(Raw!$H:$H,Raw!$A:$A,$B$5,Raw!$G:$G,Month!AD$7,Raw!$C:$C,Month!$A41),SUMIFS(Raw!$H:$H,Raw!$A:$A,$B$5,Raw!$G:$G,Month!AD$7,Raw!$E:$E,Month!$A41))))</f>
        <v>22134</v>
      </c>
      <c r="AE41" s="105">
        <f>IF($B41="","",IF($C41="Region",SUMIFS(Raw!$H:$H,Raw!$A:$A,$B$5,Raw!$G:$G,Month!AE$7,Raw!$I:$I,Month!$A41),IF($C41="Provider",SUMIFS(Raw!$H:$H,Raw!$A:$A,$B$5,Raw!$G:$G,Month!AE$7,Raw!$C:$C,Month!$A41),SUMIFS(Raw!$H:$H,Raw!$A:$A,$B$5,Raw!$G:$G,Month!AE$7,Raw!$E:$E,Month!$A41))))</f>
        <v>28246</v>
      </c>
      <c r="AF41" s="105">
        <f>IF($B41="","",IF($C41="Region",SUMIFS(Raw!$H:$H,Raw!$A:$A,$B$5,Raw!$G:$G,Month!AF$7,Raw!$I:$I,Month!$A41),IF($C41="Provider",SUMIFS(Raw!$H:$H,Raw!$A:$A,$B$5,Raw!$G:$G,Month!AF$7,Raw!$C:$C,Month!$A41),SUMIFS(Raw!$H:$H,Raw!$A:$A,$B$5,Raw!$G:$G,Month!AF$7,Raw!$E:$E,Month!$A41))))</f>
        <v>2998</v>
      </c>
      <c r="AG41" s="105">
        <f>IF($B41="","",IF($C41="Region",SUMIFS(Raw!$H:$H,Raw!$A:$A,$B$5,Raw!$G:$G,Month!AG$7,Raw!$I:$I,Month!$A41),IF($C41="Provider",SUMIFS(Raw!$H:$H,Raw!$A:$A,$B$5,Raw!$G:$G,Month!AG$7,Raw!$C:$C,Month!$A41),SUMIFS(Raw!$H:$H,Raw!$A:$A,$B$5,Raw!$G:$G,Month!AG$7,Raw!$E:$E,Month!$A41))))</f>
        <v>3304</v>
      </c>
      <c r="AH41" s="105">
        <f>IF($B41="","",IF($C41="Region",SUMIFS(Raw!$H:$H,Raw!$A:$A,$B$5,Raw!$G:$G,Month!AH$7,Raw!$I:$I,Month!$A41),IF($C41="Provider",SUMIFS(Raw!$H:$H,Raw!$A:$A,$B$5,Raw!$G:$G,Month!AH$7,Raw!$C:$C,Month!$A41),SUMIFS(Raw!$H:$H,Raw!$A:$A,$B$5,Raw!$G:$G,Month!AH$7,Raw!$E:$E,Month!$A41))))</f>
        <v>888</v>
      </c>
      <c r="AI41" s="105">
        <f>IF($B41="","",IF($C41="Region",SUMIFS(Raw!$H:$H,Raw!$A:$A,$B$5,Raw!$G:$G,Month!AI$7,Raw!$I:$I,Month!$A41),IF($C41="Provider",SUMIFS(Raw!$H:$H,Raw!$A:$A,$B$5,Raw!$G:$G,Month!AI$7,Raw!$C:$C,Month!$A41),SUMIFS(Raw!$H:$H,Raw!$A:$A,$B$5,Raw!$G:$G,Month!AI$7,Raw!$E:$E,Month!$A41))))</f>
        <v>3</v>
      </c>
      <c r="AJ41" s="105">
        <f>IF($B41="","",IF($C41="Region",SUMIFS(Raw!$H:$H,Raw!$A:$A,$B$5,Raw!$G:$G,Month!AJ$7,Raw!$I:$I,Month!$A41),IF($C41="Provider",SUMIFS(Raw!$H:$H,Raw!$A:$A,$B$5,Raw!$G:$G,Month!AJ$7,Raw!$C:$C,Month!$A41),SUMIFS(Raw!$H:$H,Raw!$A:$A,$B$5,Raw!$G:$G,Month!AJ$7,Raw!$E:$E,Month!$A41))))</f>
        <v>2338</v>
      </c>
      <c r="AK41" s="105">
        <f>IF($B41="","",IF($C41="Region",SUMIFS(Raw!$H:$H,Raw!$A:$A,$B$5,Raw!$G:$G,Month!AK$7,Raw!$I:$I,Month!$A41),IF($C41="Provider",SUMIFS(Raw!$H:$H,Raw!$A:$A,$B$5,Raw!$G:$G,Month!AK$7,Raw!$C:$C,Month!$A41),SUMIFS(Raw!$H:$H,Raw!$A:$A,$B$5,Raw!$G:$G,Month!AK$7,Raw!$E:$E,Month!$A41))))</f>
        <v>114</v>
      </c>
      <c r="AL41" s="105">
        <f>IF($B41="","",IF($C41="Region",SUMIFS(Raw!$H:$H,Raw!$A:$A,$B$5,Raw!$G:$G,Month!AL$7,Raw!$I:$I,Month!$A41),IF($C41="Provider",SUMIFS(Raw!$H:$H,Raw!$A:$A,$B$5,Raw!$G:$G,Month!AL$7,Raw!$C:$C,Month!$A41),SUMIFS(Raw!$H:$H,Raw!$A:$A,$B$5,Raw!$G:$G,Month!AL$7,Raw!$E:$E,Month!$A41))))</f>
        <v>795</v>
      </c>
      <c r="AM41" s="105">
        <f>IF($B41="","",IF($C41="Region",SUMIFS(Raw!$H:$H,Raw!$A:$A,$B$5,Raw!$G:$G,Month!AM$7,Raw!$I:$I,Month!$A41),IF($C41="Provider",SUMIFS(Raw!$H:$H,Raw!$A:$A,$B$5,Raw!$G:$G,Month!AM$7,Raw!$C:$C,Month!$A41),SUMIFS(Raw!$H:$H,Raw!$A:$A,$B$5,Raw!$G:$G,Month!AM$7,Raw!$E:$E,Month!$A41))))</f>
        <v>192</v>
      </c>
      <c r="AN41" s="105">
        <f>IF($B41="","",IF($C41="Region",SUMIFS(Raw!$H:$H,Raw!$A:$A,$B$5,Raw!$G:$G,Month!AN$7,Raw!$I:$I,Month!$A41),IF($C41="Provider",SUMIFS(Raw!$H:$H,Raw!$A:$A,$B$5,Raw!$G:$G,Month!AN$7,Raw!$C:$C,Month!$A41),SUMIFS(Raw!$H:$H,Raw!$A:$A,$B$5,Raw!$G:$G,Month!AN$7,Raw!$E:$E,Month!$A41))))</f>
        <v>5872</v>
      </c>
      <c r="AO41" s="105">
        <f>IF($B41="","",IF($C41="Region",SUMIFS(Raw!$H:$H,Raw!$A:$A,$B$5,Raw!$G:$G,Month!AO$7,Raw!$I:$I,Month!$A41),IF($C41="Provider",SUMIFS(Raw!$H:$H,Raw!$A:$A,$B$5,Raw!$G:$G,Month!AO$7,Raw!$C:$C,Month!$A41),SUMIFS(Raw!$H:$H,Raw!$A:$A,$B$5,Raw!$G:$G,Month!AO$7,Raw!$E:$E,Month!$A41))))</f>
        <v>5433</v>
      </c>
      <c r="AP41" s="105">
        <f>IF($B41="","",IF($C41="Region",SUMIFS(Raw!$H:$H,Raw!$A:$A,$B$5,Raw!$G:$G,Month!AP$7,Raw!$I:$I,Month!$A41),IF($C41="Provider",SUMIFS(Raw!$H:$H,Raw!$A:$A,$B$5,Raw!$G:$G,Month!AP$7,Raw!$C:$C,Month!$A41),SUMIFS(Raw!$H:$H,Raw!$A:$A,$B$5,Raw!$G:$G,Month!AP$7,Raw!$E:$E,Month!$A41))))</f>
        <v>2765</v>
      </c>
      <c r="AQ41" s="105">
        <f>IF($B41="","",IF($C41="Region",SUMIFS(Raw!$H:$H,Raw!$A:$A,$B$5,Raw!$G:$G,Month!AQ$7,Raw!$I:$I,Month!$A41),IF($C41="Provider",SUMIFS(Raw!$H:$H,Raw!$A:$A,$B$5,Raw!$G:$G,Month!AQ$7,Raw!$C:$C,Month!$A41),SUMIFS(Raw!$H:$H,Raw!$A:$A,$B$5,Raw!$G:$G,Month!AQ$7,Raw!$E:$E,Month!$A41))))</f>
        <v>3034</v>
      </c>
      <c r="AR41" s="105">
        <f>IF($B41="","",IF($C41="Region",SUMIFS(Raw!$H:$H,Raw!$A:$A,$B$5,Raw!$G:$G,Month!AR$7,Raw!$I:$I,Month!$A41),IF($C41="Provider",SUMIFS(Raw!$H:$H,Raw!$A:$A,$B$5,Raw!$G:$G,Month!AR$7,Raw!$C:$C,Month!$A41),SUMIFS(Raw!$H:$H,Raw!$A:$A,$B$5,Raw!$G:$G,Month!AR$7,Raw!$E:$E,Month!$A41))))</f>
        <v>3014</v>
      </c>
      <c r="AS41" s="105">
        <f>IF($B41="","",IF($C41="Region",SUMIFS(Raw!$H:$H,Raw!$A:$A,$B$5,Raw!$G:$G,Month!AS$7,Raw!$I:$I,Month!$A41),IF($C41="Provider",SUMIFS(Raw!$H:$H,Raw!$A:$A,$B$5,Raw!$G:$G,Month!AS$7,Raw!$C:$C,Month!$A41),SUMIFS(Raw!$H:$H,Raw!$A:$A,$B$5,Raw!$G:$G,Month!AS$7,Raw!$E:$E,Month!$A41))))</f>
        <v>2218</v>
      </c>
      <c r="AT41" s="105">
        <f>IF($B41="","",IF($C41="Region",SUMIFS(Raw!$H:$H,Raw!$A:$A,$B$5,Raw!$G:$G,Month!AT$7,Raw!$I:$I,Month!$A41),IF($C41="Provider",SUMIFS(Raw!$H:$H,Raw!$A:$A,$B$5,Raw!$G:$G,Month!AT$7,Raw!$C:$C,Month!$A41),SUMIFS(Raw!$H:$H,Raw!$A:$A,$B$5,Raw!$G:$G,Month!AT$7,Raw!$E:$E,Month!$A41))))</f>
        <v>482</v>
      </c>
      <c r="AU41" s="105">
        <f>IF($B41="","",IF($C41="Region",SUMIFS(Raw!$H:$H,Raw!$A:$A,$B$5,Raw!$G:$G,Month!AU$7,Raw!$I:$I,Month!$A41),IF($C41="Provider",SUMIFS(Raw!$H:$H,Raw!$A:$A,$B$5,Raw!$G:$G,Month!AU$7,Raw!$C:$C,Month!$A41),SUMIFS(Raw!$H:$H,Raw!$A:$A,$B$5,Raw!$G:$G,Month!AU$7,Raw!$E:$E,Month!$A41))))</f>
        <v>334</v>
      </c>
      <c r="AV41" s="105">
        <f>IF($B41="","",IF($C41="Region",SUMIFS(Raw!$H:$H,Raw!$A:$A,$B$5,Raw!$G:$G,Month!AV$7,Raw!$I:$I,Month!$A41),IF($C41="Provider",SUMIFS(Raw!$H:$H,Raw!$A:$A,$B$5,Raw!$G:$G,Month!AV$7,Raw!$C:$C,Month!$A41),SUMIFS(Raw!$H:$H,Raw!$A:$A,$B$5,Raw!$G:$G,Month!AV$7,Raw!$E:$E,Month!$A41))))</f>
        <v>2631</v>
      </c>
      <c r="AW41" s="105">
        <f>IF($B41="","",IF($C41="Region",SUMIFS(Raw!$H:$H,Raw!$A:$A,$B$5,Raw!$G:$G,Month!AW$7,Raw!$I:$I,Month!$A41),IF($C41="Provider",SUMIFS(Raw!$H:$H,Raw!$A:$A,$B$5,Raw!$G:$G,Month!AW$7,Raw!$C:$C,Month!$A41),SUMIFS(Raw!$H:$H,Raw!$A:$A,$B$5,Raw!$G:$G,Month!AW$7,Raw!$E:$E,Month!$A41))))</f>
        <v>70278</v>
      </c>
      <c r="AX41" s="105">
        <f>IF($B41="","",IF($C41="Region",SUMIFS(Raw!$H:$H,Raw!$A:$A,$B$5,Raw!$G:$G,Month!AX$7,Raw!$I:$I,Month!$A41),IF($C41="Provider",SUMIFS(Raw!$H:$H,Raw!$A:$A,$B$5,Raw!$G:$G,Month!AX$7,Raw!$C:$C,Month!$A41),SUMIFS(Raw!$H:$H,Raw!$A:$A,$B$5,Raw!$G:$G,Month!AX$7,Raw!$E:$E,Month!$A41))))</f>
        <v>4273</v>
      </c>
      <c r="AY41" s="105">
        <f>IF($B41="","",IF($C41="Region",SUMIFS(Raw!$H:$H,Raw!$A:$A,$B$5,Raw!$G:$G,Month!AY$7,Raw!$I:$I,Month!$A41),IF($C41="Provider",SUMIFS(Raw!$H:$H,Raw!$A:$A,$B$5,Raw!$G:$G,Month!AY$7,Raw!$C:$C,Month!$A41),SUMIFS(Raw!$H:$H,Raw!$A:$A,$B$5,Raw!$G:$G,Month!AY$7,Raw!$E:$E,Month!$A41))))</f>
        <v>2855</v>
      </c>
      <c r="AZ41" s="105">
        <f>IF($B41="","",IF($C41="Region",SUMIFS(Raw!$H:$H,Raw!$A:$A,$B$5,Raw!$G:$G,Month!AZ$7,Raw!$I:$I,Month!$A41),IF($C41="Provider",SUMIFS(Raw!$H:$H,Raw!$A:$A,$B$5,Raw!$G:$G,Month!AZ$7,Raw!$C:$C,Month!$A41),SUMIFS(Raw!$H:$H,Raw!$A:$A,$B$5,Raw!$G:$G,Month!AZ$7,Raw!$E:$E,Month!$A41))))</f>
        <v>242</v>
      </c>
      <c r="BA41" s="105">
        <f>IF($B41="","",IF($C41="Region",SUMIFS(Raw!$H:$H,Raw!$A:$A,$B$5,Raw!$G:$G,Month!BA$7,Raw!$I:$I,Month!$A41),IF($C41="Provider",SUMIFS(Raw!$H:$H,Raw!$A:$A,$B$5,Raw!$G:$G,Month!BA$7,Raw!$C:$C,Month!$A41),SUMIFS(Raw!$H:$H,Raw!$A:$A,$B$5,Raw!$G:$G,Month!BA$7,Raw!$E:$E,Month!$A41))))</f>
        <v>612</v>
      </c>
      <c r="BB41" s="105">
        <f>IF($B41="","",IF($C41="Region",SUMIFS(Raw!$H:$H,Raw!$A:$A,$B$5,Raw!$G:$G,Month!BB$7,Raw!$I:$I,Month!$A41),IF($C41="Provider",SUMIFS(Raw!$H:$H,Raw!$A:$A,$B$5,Raw!$G:$G,Month!BB$7,Raw!$C:$C,Month!$A41),SUMIFS(Raw!$H:$H,Raw!$A:$A,$B$5,Raw!$G:$G,Month!BB$7,Raw!$E:$E,Month!$A41))))</f>
        <v>106118</v>
      </c>
      <c r="BC41" s="105">
        <f>IF($B41="","",IF($C41="Region",SUMIFS(Raw!$H:$H,Raw!$A:$A,$B$5,Raw!$G:$G,Month!BC$7,Raw!$I:$I,Month!$A41),IF($C41="Provider",SUMIFS(Raw!$H:$H,Raw!$A:$A,$B$5,Raw!$G:$G,Month!BC$7,Raw!$C:$C,Month!$A41),SUMIFS(Raw!$H:$H,Raw!$A:$A,$B$5,Raw!$G:$G,Month!BC$7,Raw!$E:$E,Month!$A41))))</f>
        <v>0</v>
      </c>
      <c r="BD41" s="105">
        <f>IF($B41="","",IF($C41="Region",SUMIFS(Raw!$H:$H,Raw!$A:$A,$B$5,Raw!$G:$G,Month!BD$7,Raw!$I:$I,Month!$A41),IF($C41="Provider",SUMIFS(Raw!$H:$H,Raw!$A:$A,$B$5,Raw!$G:$G,Month!BD$7,Raw!$C:$C,Month!$A41),SUMIFS(Raw!$H:$H,Raw!$A:$A,$B$5,Raw!$G:$G,Month!BD$7,Raw!$E:$E,Month!$A41))))</f>
        <v>6806</v>
      </c>
      <c r="BE41" s="105">
        <f>IF($B41="","",IF($C41="Region",SUMIFS(Raw!$H:$H,Raw!$A:$A,$B$5,Raw!$G:$G,Month!BE$7,Raw!$I:$I,Month!$A41),IF($C41="Provider",SUMIFS(Raw!$H:$H,Raw!$A:$A,$B$5,Raw!$G:$G,Month!BE$7,Raw!$C:$C,Month!$A41),SUMIFS(Raw!$H:$H,Raw!$A:$A,$B$5,Raw!$G:$G,Month!BE$7,Raw!$E:$E,Month!$A41))))</f>
        <v>3059</v>
      </c>
      <c r="BF41" s="105">
        <f>IF($B41="","",IF($C41="Region",SUMIFS(Raw!$H:$H,Raw!$A:$A,$B$5,Raw!$G:$G,Month!BF$7,Raw!$I:$I,Month!$A41),IF($C41="Provider",SUMIFS(Raw!$H:$H,Raw!$A:$A,$B$5,Raw!$G:$G,Month!BF$7,Raw!$C:$C,Month!$A41),SUMIFS(Raw!$H:$H,Raw!$A:$A,$B$5,Raw!$G:$G,Month!BF$7,Raw!$E:$E,Month!$A41))))</f>
        <v>17876</v>
      </c>
      <c r="BG41" s="105">
        <f>IF($B41="","",IF($C41="Region",SUMIFS(Raw!$H:$H,Raw!$A:$A,$B$5,Raw!$G:$G,Month!BG$7,Raw!$I:$I,Month!$A41),IF($C41="Provider",SUMIFS(Raw!$H:$H,Raw!$A:$A,$B$5,Raw!$G:$G,Month!BG$7,Raw!$C:$C,Month!$A41),SUMIFS(Raw!$H:$H,Raw!$A:$A,$B$5,Raw!$G:$G,Month!BG$7,Raw!$E:$E,Month!$A41))))</f>
        <v>7</v>
      </c>
      <c r="BH41" s="105">
        <f>IF($B41="","",IF($C41="Region",SUMIFS(Raw!$H:$H,Raw!$A:$A,$B$5,Raw!$G:$G,Month!BH$7,Raw!$I:$I,Month!$A41),IF($C41="Provider",SUMIFS(Raw!$H:$H,Raw!$A:$A,$B$5,Raw!$G:$G,Month!BH$7,Raw!$C:$C,Month!$A41),SUMIFS(Raw!$H:$H,Raw!$A:$A,$B$5,Raw!$G:$G,Month!BH$7,Raw!$E:$E,Month!$A41))))</f>
        <v>14790</v>
      </c>
      <c r="BI41" s="105">
        <f>IF($B41="","",IF($C41="Region",SUMIFS(Raw!$H:$H,Raw!$A:$A,$B$5,Raw!$G:$G,Month!BI$7,Raw!$I:$I,Month!$A41),IF($C41="Provider",SUMIFS(Raw!$H:$H,Raw!$A:$A,$B$5,Raw!$G:$G,Month!BI$7,Raw!$C:$C,Month!$A41),SUMIFS(Raw!$H:$H,Raw!$A:$A,$B$5,Raw!$G:$G,Month!BI$7,Raw!$E:$E,Month!$A41))))</f>
        <v>2982</v>
      </c>
      <c r="BJ41" s="105">
        <f>IF($B41="","",IF($C41="Region",SUMIFS(Raw!$H:$H,Raw!$A:$A,$B$5,Raw!$G:$G,Month!BJ$7,Raw!$I:$I,Month!$A41),IF($C41="Provider",SUMIFS(Raw!$H:$H,Raw!$A:$A,$B$5,Raw!$G:$G,Month!BJ$7,Raw!$C:$C,Month!$A41),SUMIFS(Raw!$H:$H,Raw!$A:$A,$B$5,Raw!$G:$G,Month!BJ$7,Raw!$E:$E,Month!$A41))))</f>
        <v>2911</v>
      </c>
      <c r="BK41" s="105">
        <f>IF($B41="","",IF($C41="Region",SUMIFS(Raw!$H:$H,Raw!$A:$A,$B$5,Raw!$G:$G,Month!BK$7,Raw!$I:$I,Month!$A41),IF($C41="Provider",SUMIFS(Raw!$H:$H,Raw!$A:$A,$B$5,Raw!$G:$G,Month!BK$7,Raw!$C:$C,Month!$A41),SUMIFS(Raw!$H:$H,Raw!$A:$A,$B$5,Raw!$G:$G,Month!BK$7,Raw!$E:$E,Month!$A41))))</f>
        <v>1363</v>
      </c>
      <c r="BL41" s="105">
        <f>IF($B41="","",IF($C41="Region",SUMIFS(Raw!$H:$H,Raw!$A:$A,$B$5,Raw!$G:$G,Month!BL$7,Raw!$I:$I,Month!$A41),IF($C41="Provider",SUMIFS(Raw!$H:$H,Raw!$A:$A,$B$5,Raw!$G:$G,Month!BL$7,Raw!$C:$C,Month!$A41),SUMIFS(Raw!$H:$H,Raw!$A:$A,$B$5,Raw!$G:$G,Month!BL$7,Raw!$E:$E,Month!$A41))))</f>
        <v>6414</v>
      </c>
      <c r="BM41" s="105">
        <f>IF($B41="","",IF($C41="Region",SUMIFS(Raw!$H:$H,Raw!$A:$A,$B$5,Raw!$G:$G,Month!BM$7,Raw!$I:$I,Month!$A41),IF($C41="Provider",SUMIFS(Raw!$H:$H,Raw!$A:$A,$B$5,Raw!$G:$G,Month!BM$7,Raw!$C:$C,Month!$A41),SUMIFS(Raw!$H:$H,Raw!$A:$A,$B$5,Raw!$G:$G,Month!BM$7,Raw!$E:$E,Month!$A41))))</f>
        <v>1101</v>
      </c>
      <c r="BN41" s="105">
        <f>IF($B41="","",IF($C41="Region",SUMIFS(Raw!$H:$H,Raw!$A:$A,$B$5,Raw!$G:$G,Month!BN$7,Raw!$I:$I,Month!$A41),IF($C41="Provider",SUMIFS(Raw!$H:$H,Raw!$A:$A,$B$5,Raw!$G:$G,Month!BN$7,Raw!$C:$C,Month!$A41),SUMIFS(Raw!$H:$H,Raw!$A:$A,$B$5,Raw!$G:$G,Month!BN$7,Raw!$E:$E,Month!$A41))))</f>
        <v>1636</v>
      </c>
      <c r="BO41" s="105">
        <f>IF($B41="","",IF($C41="Region",SUMIFS(Raw!$H:$H,Raw!$A:$A,$B$5,Raw!$G:$G,Month!BO$7,Raw!$I:$I,Month!$A41),IF($C41="Provider",SUMIFS(Raw!$H:$H,Raw!$A:$A,$B$5,Raw!$G:$G,Month!BO$7,Raw!$C:$C,Month!$A41),SUMIFS(Raw!$H:$H,Raw!$A:$A,$B$5,Raw!$G:$G,Month!BO$7,Raw!$E:$E,Month!$A41))))</f>
        <v>2</v>
      </c>
      <c r="BP41" s="105">
        <f>IF($B41="","",IF($C41="Region",SUMIFS(Raw!$H:$H,Raw!$A:$A,$B$5,Raw!$G:$G,Month!BP$7,Raw!$I:$I,Month!$A41),IF($C41="Provider",SUMIFS(Raw!$H:$H,Raw!$A:$A,$B$5,Raw!$G:$G,Month!BP$7,Raw!$C:$C,Month!$A41),SUMIFS(Raw!$H:$H,Raw!$A:$A,$B$5,Raw!$G:$G,Month!BP$7,Raw!$E:$E,Month!$A41))))</f>
        <v>888</v>
      </c>
      <c r="BQ41" s="105">
        <f>IF($B41="","",IF($C41="Region",SUMIFS(Raw!$H:$H,Raw!$A:$A,$B$5,Raw!$G:$G,Month!BQ$7,Raw!$I:$I,Month!$A41),IF($C41="Provider",SUMIFS(Raw!$H:$H,Raw!$A:$A,$B$5,Raw!$G:$G,Month!BQ$7,Raw!$C:$C,Month!$A41),SUMIFS(Raw!$H:$H,Raw!$A:$A,$B$5,Raw!$G:$G,Month!BQ$7,Raw!$E:$E,Month!$A41))))</f>
        <v>4</v>
      </c>
      <c r="BR41" s="105">
        <f>IF($B41="","",IF($C41="Region",SUMIFS(Raw!$H:$H,Raw!$A:$A,$B$5,Raw!$G:$G,Month!BR$7,Raw!$I:$I,Month!$A41),IF($C41="Provider",SUMIFS(Raw!$H:$H,Raw!$A:$A,$B$5,Raw!$G:$G,Month!BR$7,Raw!$C:$C,Month!$A41),SUMIFS(Raw!$H:$H,Raw!$A:$A,$B$5,Raw!$G:$G,Month!BR$7,Raw!$E:$E,Month!$A41))))</f>
        <v>0</v>
      </c>
      <c r="BS41" s="105">
        <f>IF($B41="","",IF($C41="Region",SUMIFS(Raw!$H:$H,Raw!$A:$A,$B$5,Raw!$G:$G,Month!BS$7,Raw!$I:$I,Month!$A41),IF($C41="Provider",SUMIFS(Raw!$H:$H,Raw!$A:$A,$B$5,Raw!$G:$G,Month!BS$7,Raw!$C:$C,Month!$A41),SUMIFS(Raw!$H:$H,Raw!$A:$A,$B$5,Raw!$G:$G,Month!BS$7,Raw!$E:$E,Month!$A41))))</f>
        <v>0</v>
      </c>
      <c r="BT41" s="105">
        <f>IF($B41="","",IF($C41="Region",SUMIFS(Raw!$H:$H,Raw!$A:$A,$B$5,Raw!$G:$G,Month!BT$7,Raw!$I:$I,Month!$A41),IF($C41="Provider",SUMIFS(Raw!$H:$H,Raw!$A:$A,$B$5,Raw!$G:$G,Month!BT$7,Raw!$C:$C,Month!$A41),SUMIFS(Raw!$H:$H,Raw!$A:$A,$B$5,Raw!$G:$G,Month!BT$7,Raw!$E:$E,Month!$A41))))</f>
        <v>0</v>
      </c>
      <c r="BU41" s="105">
        <f>IF($B41="","",IF($C41="Region",SUMIFS(Raw!$H:$H,Raw!$A:$A,$B$5,Raw!$G:$G,Month!BU$7,Raw!$I:$I,Month!$A41),IF($C41="Provider",SUMIFS(Raw!$H:$H,Raw!$A:$A,$B$5,Raw!$G:$G,Month!BU$7,Raw!$C:$C,Month!$A41),SUMIFS(Raw!$H:$H,Raw!$A:$A,$B$5,Raw!$G:$G,Month!BU$7,Raw!$E:$E,Month!$A41))))</f>
        <v>0</v>
      </c>
      <c r="BV41" s="105">
        <f>IF($B41="","",IF($C41="Region",SUMIFS(Raw!$H:$H,Raw!$A:$A,$B$5,Raw!$G:$G,Month!BV$7,Raw!$I:$I,Month!$A41),IF($C41="Provider",SUMIFS(Raw!$H:$H,Raw!$A:$A,$B$5,Raw!$G:$G,Month!BV$7,Raw!$C:$C,Month!$A41),SUMIFS(Raw!$H:$H,Raw!$A:$A,$B$5,Raw!$G:$G,Month!BV$7,Raw!$E:$E,Month!$A41))))</f>
        <v>512</v>
      </c>
      <c r="BW41" s="105">
        <f>IF($B41="","",IF($C41="Region",SUMIFS(Raw!$H:$H,Raw!$A:$A,$B$5,Raw!$G:$G,Month!BW$7,Raw!$I:$I,Month!$A41),IF($C41="Provider",SUMIFS(Raw!$H:$H,Raw!$A:$A,$B$5,Raw!$G:$G,Month!BW$7,Raw!$C:$C,Month!$A41),SUMIFS(Raw!$H:$H,Raw!$A:$A,$B$5,Raw!$G:$G,Month!BW$7,Raw!$E:$E,Month!$A41))))</f>
        <v>35</v>
      </c>
      <c r="BX41" s="105">
        <f>IF($B41="","",IF($C41="Region",SUMIFS(Raw!$H:$H,Raw!$A:$A,$B$5,Raw!$G:$G,Month!BX$7,Raw!$I:$I,Month!$A41),IF($C41="Provider",SUMIFS(Raw!$H:$H,Raw!$A:$A,$B$5,Raw!$G:$G,Month!BX$7,Raw!$C:$C,Month!$A41),SUMIFS(Raw!$H:$H,Raw!$A:$A,$B$5,Raw!$G:$G,Month!BX$7,Raw!$E:$E,Month!$A41))))</f>
        <v>857</v>
      </c>
      <c r="BY41" s="105">
        <f>IF($B41="","",IF($C41="Region",SUMIFS(Raw!$H:$H,Raw!$A:$A,$B$5,Raw!$G:$G,Month!BY$7,Raw!$I:$I,Month!$A41),IF($C41="Provider",SUMIFS(Raw!$H:$H,Raw!$A:$A,$B$5,Raw!$G:$G,Month!BY$7,Raw!$C:$C,Month!$A41),SUMIFS(Raw!$H:$H,Raw!$A:$A,$B$5,Raw!$G:$G,Month!BY$7,Raw!$E:$E,Month!$A41))))</f>
        <v>705</v>
      </c>
      <c r="BZ41" s="105">
        <f>IF($B41="","",IF($C41="Region",SUMIFS(Raw!$H:$H,Raw!$A:$A,$B$5,Raw!$G:$G,Month!BZ$7,Raw!$I:$I,Month!$A41),IF($C41="Provider",SUMIFS(Raw!$H:$H,Raw!$A:$A,$B$5,Raw!$G:$G,Month!BZ$7,Raw!$C:$C,Month!$A41),SUMIFS(Raw!$H:$H,Raw!$A:$A,$B$5,Raw!$G:$G,Month!BZ$7,Raw!$E:$E,Month!$A41))))</f>
        <v>1568</v>
      </c>
      <c r="CA41" s="105">
        <f>IF($B41="","",IF($C41="Region",SUMIFS(Raw!$H:$H,Raw!$A:$A,$B$5,Raw!$G:$G,Month!CA$7,Raw!$I:$I,Month!$A41),IF($C41="Provider",SUMIFS(Raw!$H:$H,Raw!$A:$A,$B$5,Raw!$G:$G,Month!CA$7,Raw!$C:$C,Month!$A41),SUMIFS(Raw!$H:$H,Raw!$A:$A,$B$5,Raw!$G:$G,Month!CA$7,Raw!$E:$E,Month!$A41))))</f>
        <v>1491</v>
      </c>
      <c r="CB41" s="105">
        <f>IF($B41="","",IF($C41="Region",SUMIFS(Raw!$H:$H,Raw!$A:$A,$B$5,Raw!$G:$G,Month!CB$7,Raw!$I:$I,Month!$A41),IF($C41="Provider",SUMIFS(Raw!$H:$H,Raw!$A:$A,$B$5,Raw!$G:$G,Month!CB$7,Raw!$C:$C,Month!$A41),SUMIFS(Raw!$H:$H,Raw!$A:$A,$B$5,Raw!$G:$G,Month!CB$7,Raw!$E:$E,Month!$A41))))</f>
        <v>0</v>
      </c>
      <c r="CC41" s="105">
        <f>IF($B41="","",IF($C41="Region",SUMIFS(Raw!$H:$H,Raw!$A:$A,$B$5,Raw!$G:$G,Month!CC$7,Raw!$I:$I,Month!$A41),IF($C41="Provider",SUMIFS(Raw!$H:$H,Raw!$A:$A,$B$5,Raw!$G:$G,Month!CC$7,Raw!$C:$C,Month!$A41),SUMIFS(Raw!$H:$H,Raw!$A:$A,$B$5,Raw!$G:$G,Month!CC$7,Raw!$E:$E,Month!$A41))))</f>
        <v>0</v>
      </c>
      <c r="CD41" s="105">
        <f>IF($B41="","",IF($C41="Region",SUMIFS(Raw!$H:$H,Raw!$A:$A,$B$5,Raw!$G:$G,Month!CD$7,Raw!$I:$I,Month!$A41),IF($C41="Provider",SUMIFS(Raw!$H:$H,Raw!$A:$A,$B$5,Raw!$G:$G,Month!CD$7,Raw!$C:$C,Month!$A41),SUMIFS(Raw!$H:$H,Raw!$A:$A,$B$5,Raw!$G:$G,Month!CD$7,Raw!$E:$E,Month!$A41))))</f>
        <v>0</v>
      </c>
      <c r="CE41" s="105">
        <f>IF($B41="","",IF($C41="Region",SUMIFS(Raw!$H:$H,Raw!$A:$A,$B$5,Raw!$G:$G,Month!CE$7,Raw!$I:$I,Month!$A41),IF($C41="Provider",SUMIFS(Raw!$H:$H,Raw!$A:$A,$B$5,Raw!$G:$G,Month!CE$7,Raw!$C:$C,Month!$A41),SUMIFS(Raw!$H:$H,Raw!$A:$A,$B$5,Raw!$G:$G,Month!CE$7,Raw!$E:$E,Month!$A41))))</f>
        <v>0</v>
      </c>
      <c r="CF41" s="105">
        <f>IF($B41="","",IF($C41="Region",SUMIFS(Raw!$H:$H,Raw!$A:$A,$B$5,Raw!$G:$G,Month!CF$7,Raw!$I:$I,Month!$A41),IF($C41="Provider",SUMIFS(Raw!$H:$H,Raw!$A:$A,$B$5,Raw!$G:$G,Month!CF$7,Raw!$C:$C,Month!$A41),SUMIFS(Raw!$H:$H,Raw!$A:$A,$B$5,Raw!$G:$G,Month!CF$7,Raw!$E:$E,Month!$A41))))</f>
        <v>0</v>
      </c>
      <c r="CG41" s="105">
        <f>IF($B41="","",IF($C41="Region",SUMIFS(Raw!$H:$H,Raw!$A:$A,$B$5,Raw!$G:$G,Month!CG$7,Raw!$I:$I,Month!$A41),IF($C41="Provider",SUMIFS(Raw!$H:$H,Raw!$A:$A,$B$5,Raw!$G:$G,Month!CG$7,Raw!$C:$C,Month!$A41),SUMIFS(Raw!$H:$H,Raw!$A:$A,$B$5,Raw!$G:$G,Month!CG$7,Raw!$E:$E,Month!$A41))))</f>
        <v>0</v>
      </c>
      <c r="CH41" s="105">
        <f>IF($B41="","",IF($C41="Region",SUMIFS(Raw!$H:$H,Raw!$A:$A,$B$5,Raw!$G:$G,Month!CH$7,Raw!$I:$I,Month!$A41),IF($C41="Provider",SUMIFS(Raw!$H:$H,Raw!$A:$A,$B$5,Raw!$G:$G,Month!CH$7,Raw!$C:$C,Month!$A41),SUMIFS(Raw!$H:$H,Raw!$A:$A,$B$5,Raw!$G:$G,Month!CH$7,Raw!$E:$E,Month!$A41))))</f>
        <v>0</v>
      </c>
      <c r="CI41" s="105">
        <f>IF($B41="","",IF($C41="Region",SUMIFS(Raw!$H:$H,Raw!$A:$A,$B$5,Raw!$G:$G,Month!CI$7,Raw!$I:$I,Month!$A41),IF($C41="Provider",SUMIFS(Raw!$H:$H,Raw!$A:$A,$B$5,Raw!$G:$G,Month!CI$7,Raw!$C:$C,Month!$A41),SUMIFS(Raw!$H:$H,Raw!$A:$A,$B$5,Raw!$G:$G,Month!CI$7,Raw!$E:$E,Month!$A41))))</f>
        <v>0</v>
      </c>
      <c r="CJ41" s="105">
        <f>IF($B41="","",IF($C41="Region",SUMIFS(Raw!$H:$H,Raw!$A:$A,$B$5,Raw!$G:$G,Month!CJ$7,Raw!$I:$I,Month!$A41),IF($C41="Provider",SUMIFS(Raw!$H:$H,Raw!$A:$A,$B$5,Raw!$G:$G,Month!CJ$7,Raw!$C:$C,Month!$A41),SUMIFS(Raw!$H:$H,Raw!$A:$A,$B$5,Raw!$G:$G,Month!CJ$7,Raw!$E:$E,Month!$A41))))</f>
        <v>0</v>
      </c>
      <c r="CK41" s="105">
        <f>IF($B41="","",IF($C41="Region",SUMIFS(Raw!$H:$H,Raw!$A:$A,$B$5,Raw!$G:$G,Month!CK$7,Raw!$I:$I,Month!$A41),IF($C41="Provider",SUMIFS(Raw!$H:$H,Raw!$A:$A,$B$5,Raw!$G:$G,Month!CK$7,Raw!$C:$C,Month!$A41),SUMIFS(Raw!$H:$H,Raw!$A:$A,$B$5,Raw!$G:$G,Month!CK$7,Raw!$E:$E,Month!$A41))))</f>
        <v>0</v>
      </c>
      <c r="CL41" s="105">
        <f>IF($B41="","",IF($C41="Region",SUMIFS(Raw!$H:$H,Raw!$A:$A,$B$5,Raw!$G:$G,Month!CL$7,Raw!$I:$I,Month!$A41),IF($C41="Provider",SUMIFS(Raw!$H:$H,Raw!$A:$A,$B$5,Raw!$G:$G,Month!CL$7,Raw!$C:$C,Month!$A41),SUMIFS(Raw!$H:$H,Raw!$A:$A,$B$5,Raw!$G:$G,Month!CL$7,Raw!$E:$E,Month!$A41))))</f>
        <v>0</v>
      </c>
      <c r="CM41" s="105">
        <f>IF($B41="","",IF($C41="Region",SUMIFS(Raw!$H:$H,Raw!$A:$A,$B$5,Raw!$G:$G,Month!CM$7,Raw!$I:$I,Month!$A41),IF($C41="Provider",SUMIFS(Raw!$H:$H,Raw!$A:$A,$B$5,Raw!$G:$G,Month!CM$7,Raw!$C:$C,Month!$A41),SUMIFS(Raw!$H:$H,Raw!$A:$A,$B$5,Raw!$G:$G,Month!CM$7,Raw!$E:$E,Month!$A41))))</f>
        <v>0</v>
      </c>
    </row>
    <row r="42" spans="1:91" x14ac:dyDescent="0.25">
      <c r="A42" s="18" t="str">
        <f>IF(Refs!A35="","",Refs!A35)</f>
        <v>111AI5</v>
      </c>
      <c r="B42" s="3" t="str">
        <f>IF(Refs!B35="","",Refs!B35)</f>
        <v>Bristol, North Somerset &amp; South Gloucestershire (BRISDOC)</v>
      </c>
      <c r="C42" s="9" t="str">
        <f>IF(Refs!D35="","",Refs!D35)</f>
        <v>Area</v>
      </c>
      <c r="D42" s="105">
        <f>IF($B42="","",IF($C42="Region",SUMIFS(Raw!$H:$H,Raw!$A:$A,$B$5,Raw!$G:$G,Month!D$7,Raw!$I:$I,Month!$A42),IF($C42="Provider",SUMIFS(Raw!$H:$H,Raw!$A:$A,$B$5,Raw!$G:$G,Month!D$7,Raw!$C:$C,Month!$A42),SUMIFS(Raw!$H:$H,Raw!$A:$A,$B$5,Raw!$G:$G,Month!D$7,Raw!$E:$E,Month!$A42))))</f>
        <v>30849</v>
      </c>
      <c r="E42" s="105">
        <f>IF($B42="","",IF($C42="Region",SUMIFS(Raw!$H:$H,Raw!$A:$A,$B$5,Raw!$G:$G,Month!E$7,Raw!$I:$I,Month!$A42),IF($C42="Provider",SUMIFS(Raw!$H:$H,Raw!$A:$A,$B$5,Raw!$G:$G,Month!E$7,Raw!$C:$C,Month!$A42),SUMIFS(Raw!$H:$H,Raw!$A:$A,$B$5,Raw!$G:$G,Month!E$7,Raw!$E:$E,Month!$A42))))</f>
        <v>27693</v>
      </c>
      <c r="F42" s="105">
        <f>IF($B42="","",IF($C42="Region",SUMIFS(Raw!$H:$H,Raw!$A:$A,$B$5,Raw!$G:$G,Month!F$7,Raw!$I:$I,Month!$A42),IF($C42="Provider",SUMIFS(Raw!$H:$H,Raw!$A:$A,$B$5,Raw!$G:$G,Month!F$7,Raw!$C:$C,Month!$A42),SUMIFS(Raw!$H:$H,Raw!$A:$A,$B$5,Raw!$G:$G,Month!F$7,Raw!$E:$E,Month!$A42))))</f>
        <v>28870</v>
      </c>
      <c r="G42" s="105">
        <f>IF($B42="","",IF($C42="Region",SUMIFS(Raw!$H:$H,Raw!$A:$A,$B$5,Raw!$G:$G,Month!G$7,Raw!$I:$I,Month!$A42),IF($C42="Provider",SUMIFS(Raw!$H:$H,Raw!$A:$A,$B$5,Raw!$G:$G,Month!G$7,Raw!$C:$C,Month!$A42),SUMIFS(Raw!$H:$H,Raw!$A:$A,$B$5,Raw!$G:$G,Month!G$7,Raw!$E:$E,Month!$A42))))</f>
        <v>23605</v>
      </c>
      <c r="H42" s="105">
        <f>IF($B42="","",IF($C42="Region",SUMIFS(Raw!$H:$H,Raw!$A:$A,$B$5,Raw!$G:$G,Month!H$7,Raw!$I:$I,Month!$A42),IF($C42="Provider",SUMIFS(Raw!$H:$H,Raw!$A:$A,$B$5,Raw!$G:$G,Month!H$7,Raw!$C:$C,Month!$A42),SUMIFS(Raw!$H:$H,Raw!$A:$A,$B$5,Raw!$G:$G,Month!H$7,Raw!$E:$E,Month!$A42))))</f>
        <v>215</v>
      </c>
      <c r="I42" s="105">
        <f>IF($B42="","",IF($C42="Region",SUMIFS(Raw!$H:$H,Raw!$A:$A,$B$5,Raw!$G:$G,Month!I$7,Raw!$I:$I,Month!$A42),IF($C42="Provider",SUMIFS(Raw!$H:$H,Raw!$A:$A,$B$5,Raw!$G:$G,Month!I$7,Raw!$C:$C,Month!$A42),SUMIFS(Raw!$H:$H,Raw!$A:$A,$B$5,Raw!$G:$G,Month!I$7,Raw!$E:$E,Month!$A42))))</f>
        <v>451959</v>
      </c>
      <c r="J42" s="105">
        <f>IF($B42="","",IF($C42="Region",SUMIFS(Raw!$H:$H,Raw!$A:$A,$B$5,Raw!$G:$G,Month!J$7,Raw!$I:$I,Month!$A42),IF($C42="Provider",SUMIFS(Raw!$H:$H,Raw!$A:$A,$B$5,Raw!$G:$G,Month!J$7,Raw!$C:$C,Month!$A42),SUMIFS(Raw!$H:$H,Raw!$A:$A,$B$5,Raw!$G:$G,Month!J$7,Raw!$E:$E,Month!$A42))))</f>
        <v>112</v>
      </c>
      <c r="K42" s="105">
        <f>IF($B42="","",IF($C42="Region",SUMIFS(Raw!$H:$H,Raw!$A:$A,$B$5,Raw!$G:$G,Month!K$7,Raw!$I:$I,Month!$A42),IF($C42="Provider",SUMIFS(Raw!$H:$H,Raw!$A:$A,$B$5,Raw!$G:$G,Month!K$7,Raw!$C:$C,Month!$A42),SUMIFS(Raw!$H:$H,Raw!$A:$A,$B$5,Raw!$G:$G,Month!K$7,Raw!$E:$E,Month!$A42))))</f>
        <v>379</v>
      </c>
      <c r="L42" s="105">
        <f>IF($B42="","",IF($C42="Region",SUMIFS(Raw!$H:$H,Raw!$A:$A,$B$5,Raw!$G:$G,Month!L$7,Raw!$I:$I,Month!$A42),IF($C42="Provider",SUMIFS(Raw!$H:$H,Raw!$A:$A,$B$5,Raw!$G:$G,Month!L$7,Raw!$C:$C,Month!$A42),SUMIFS(Raw!$H:$H,Raw!$A:$A,$B$5,Raw!$G:$G,Month!L$7,Raw!$E:$E,Month!$A42))))</f>
        <v>21605</v>
      </c>
      <c r="M42" s="105">
        <f>IF($B42="","",IF($C42="Region",SUMIFS(Raw!$H:$H,Raw!$A:$A,$B$5,Raw!$G:$G,Month!M$7,Raw!$I:$I,Month!$A42),IF($C42="Provider",SUMIFS(Raw!$H:$H,Raw!$A:$A,$B$5,Raw!$G:$G,Month!M$7,Raw!$C:$C,Month!$A42),SUMIFS(Raw!$H:$H,Raw!$A:$A,$B$5,Raw!$G:$G,Month!M$7,Raw!$E:$E,Month!$A42))))</f>
        <v>7295</v>
      </c>
      <c r="N42" s="105">
        <f>IF($B42="","",IF($C42="Region",SUMIFS(Raw!$H:$H,Raw!$A:$A,$B$5,Raw!$G:$G,Month!N$7,Raw!$I:$I,Month!$A42),IF($C42="Provider",SUMIFS(Raw!$H:$H,Raw!$A:$A,$B$5,Raw!$G:$G,Month!N$7,Raw!$C:$C,Month!$A42),SUMIFS(Raw!$H:$H,Raw!$A:$A,$B$5,Raw!$G:$G,Month!N$7,Raw!$E:$E,Month!$A42))))</f>
        <v>21945405</v>
      </c>
      <c r="O42" s="105">
        <f>IF($B42="","",IF($C42="Region",SUMIFS(Raw!$H:$H,Raw!$A:$A,$B$5,Raw!$G:$G,Month!O$7,Raw!$I:$I,Month!$A42),IF($C42="Provider",SUMIFS(Raw!$H:$H,Raw!$A:$A,$B$5,Raw!$G:$G,Month!O$7,Raw!$C:$C,Month!$A42),SUMIFS(Raw!$H:$H,Raw!$A:$A,$B$5,Raw!$G:$G,Month!O$7,Raw!$E:$E,Month!$A42))))</f>
        <v>27935</v>
      </c>
      <c r="P42" s="105">
        <f>IF($B42="","",IF($C42="Region",SUMIFS(Raw!$H:$H,Raw!$A:$A,$B$5,Raw!$G:$G,Month!P$7,Raw!$I:$I,Month!$A42),IF($C42="Provider",SUMIFS(Raw!$H:$H,Raw!$A:$A,$B$5,Raw!$G:$G,Month!P$7,Raw!$C:$C,Month!$A42),SUMIFS(Raw!$H:$H,Raw!$A:$A,$B$5,Raw!$G:$G,Month!P$7,Raw!$E:$E,Month!$A42))))</f>
        <v>608</v>
      </c>
      <c r="Q42" s="105">
        <f>IF($B42="","",IF($C42="Region",SUMIFS(Raw!$H:$H,Raw!$A:$A,$B$5,Raw!$G:$G,Month!Q$7,Raw!$I:$I,Month!$A42),IF($C42="Provider",SUMIFS(Raw!$H:$H,Raw!$A:$A,$B$5,Raw!$G:$G,Month!Q$7,Raw!$C:$C,Month!$A42),SUMIFS(Raw!$H:$H,Raw!$A:$A,$B$5,Raw!$G:$G,Month!Q$7,Raw!$E:$E,Month!$A42))))</f>
        <v>9485</v>
      </c>
      <c r="R42" s="105">
        <f>IF($B42="","",IF($C42="Region",SUMIFS(Raw!$H:$H,Raw!$A:$A,$B$5,Raw!$G:$G,Month!R$7,Raw!$I:$I,Month!$A42),IF($C42="Provider",SUMIFS(Raw!$H:$H,Raw!$A:$A,$B$5,Raw!$G:$G,Month!R$7,Raw!$C:$C,Month!$A42),SUMIFS(Raw!$H:$H,Raw!$A:$A,$B$5,Raw!$G:$G,Month!R$7,Raw!$E:$E,Month!$A42))))</f>
        <v>5636</v>
      </c>
      <c r="S42" s="105">
        <f>IF($B42="","",IF($C42="Region",SUMIFS(Raw!$H:$H,Raw!$A:$A,$B$5,Raw!$G:$G,Month!S$7,Raw!$I:$I,Month!$A42),IF($C42="Provider",SUMIFS(Raw!$H:$H,Raw!$A:$A,$B$5,Raw!$G:$G,Month!S$7,Raw!$C:$C,Month!$A42),SUMIFS(Raw!$H:$H,Raw!$A:$A,$B$5,Raw!$G:$G,Month!S$7,Raw!$E:$E,Month!$A42))))</f>
        <v>12206</v>
      </c>
      <c r="T42" s="105">
        <f>IF($B42="","",IF($C42="Region",SUMIFS(Raw!$H:$H,Raw!$A:$A,$B$5,Raw!$G:$G,Month!T$7,Raw!$I:$I,Month!$A42),IF($C42="Provider",SUMIFS(Raw!$H:$H,Raw!$A:$A,$B$5,Raw!$G:$G,Month!T$7,Raw!$C:$C,Month!$A42),SUMIFS(Raw!$H:$H,Raw!$A:$A,$B$5,Raw!$G:$G,Month!T$7,Raw!$E:$E,Month!$A42))))</f>
        <v>0</v>
      </c>
      <c r="U42" s="105">
        <f>IF($B42="","",IF($C42="Region",SUMIFS(Raw!$H:$H,Raw!$A:$A,$B$5,Raw!$G:$G,Month!U$7,Raw!$I:$I,Month!$A42),IF($C42="Provider",SUMIFS(Raw!$H:$H,Raw!$A:$A,$B$5,Raw!$G:$G,Month!U$7,Raw!$C:$C,Month!$A42),SUMIFS(Raw!$H:$H,Raw!$A:$A,$B$5,Raw!$G:$G,Month!U$7,Raw!$E:$E,Month!$A42))))</f>
        <v>15962</v>
      </c>
      <c r="V42" s="105">
        <f>IF($B42="","",IF($C42="Region",SUMIFS(Raw!$H:$H,Raw!$A:$A,$B$5,Raw!$G:$G,Month!V$7,Raw!$I:$I,Month!$A42),IF($C42="Provider",SUMIFS(Raw!$H:$H,Raw!$A:$A,$B$5,Raw!$G:$G,Month!V$7,Raw!$C:$C,Month!$A42),SUMIFS(Raw!$H:$H,Raw!$A:$A,$B$5,Raw!$G:$G,Month!V$7,Raw!$E:$E,Month!$A42))))</f>
        <v>40</v>
      </c>
      <c r="W42" s="105">
        <f>IF($B42="","",IF($C42="Region",SUMIFS(Raw!$H:$H,Raw!$A:$A,$B$5,Raw!$G:$G,Month!W$7,Raw!$I:$I,Month!$A42),IF($C42="Provider",SUMIFS(Raw!$H:$H,Raw!$A:$A,$B$5,Raw!$G:$G,Month!W$7,Raw!$C:$C,Month!$A42),SUMIFS(Raw!$H:$H,Raw!$A:$A,$B$5,Raw!$G:$G,Month!W$7,Raw!$E:$E,Month!$A42))))</f>
        <v>7364</v>
      </c>
      <c r="X42" s="105">
        <f>IF($B42="","",IF($C42="Region",SUMIFS(Raw!$H:$H,Raw!$A:$A,$B$5,Raw!$G:$G,Month!X$7,Raw!$I:$I,Month!$A42),IF($C42="Provider",SUMIFS(Raw!$H:$H,Raw!$A:$A,$B$5,Raw!$G:$G,Month!X$7,Raw!$C:$C,Month!$A42),SUMIFS(Raw!$H:$H,Raw!$A:$A,$B$5,Raw!$G:$G,Month!X$7,Raw!$E:$E,Month!$A42))))</f>
        <v>4473</v>
      </c>
      <c r="Y42" s="105">
        <f>IF($B42="","",IF($C42="Region",SUMIFS(Raw!$H:$H,Raw!$A:$A,$B$5,Raw!$G:$G,Month!Y$7,Raw!$I:$I,Month!$A42),IF($C42="Provider",SUMIFS(Raw!$H:$H,Raw!$A:$A,$B$5,Raw!$G:$G,Month!Y$7,Raw!$C:$C,Month!$A42),SUMIFS(Raw!$H:$H,Raw!$A:$A,$B$5,Raw!$G:$G,Month!Y$7,Raw!$E:$E,Month!$A42))))</f>
        <v>2031</v>
      </c>
      <c r="Z42" s="105">
        <f>IF($B42="","",IF($C42="Region",SUMIFS(Raw!$H:$H,Raw!$A:$A,$B$5,Raw!$G:$G,Month!Z$7,Raw!$I:$I,Month!$A42),IF($C42="Provider",SUMIFS(Raw!$H:$H,Raw!$A:$A,$B$5,Raw!$G:$G,Month!Z$7,Raw!$C:$C,Month!$A42),SUMIFS(Raw!$H:$H,Raw!$A:$A,$B$5,Raw!$G:$G,Month!Z$7,Raw!$E:$E,Month!$A42))))</f>
        <v>10683</v>
      </c>
      <c r="AA42" s="105">
        <f>IF($B42="","",IF($C42="Region",SUMIFS(Raw!$H:$H,Raw!$A:$A,$B$5,Raw!$G:$G,Month!AA$7,Raw!$I:$I,Month!$A42),IF($C42="Provider",SUMIFS(Raw!$H:$H,Raw!$A:$A,$B$5,Raw!$G:$G,Month!AA$7,Raw!$C:$C,Month!$A42),SUMIFS(Raw!$H:$H,Raw!$A:$A,$B$5,Raw!$G:$G,Month!AA$7,Raw!$E:$E,Month!$A42))))</f>
        <v>658</v>
      </c>
      <c r="AB42" s="105">
        <f>IF($B42="","",IF($C42="Region",SUMIFS(Raw!$H:$H,Raw!$A:$A,$B$5,Raw!$G:$G,Month!AB$7,Raw!$I:$I,Month!$A42),IF($C42="Provider",SUMIFS(Raw!$H:$H,Raw!$A:$A,$B$5,Raw!$G:$G,Month!AB$7,Raw!$C:$C,Month!$A42),SUMIFS(Raw!$H:$H,Raw!$A:$A,$B$5,Raw!$G:$G,Month!AB$7,Raw!$E:$E,Month!$A42))))</f>
        <v>316</v>
      </c>
      <c r="AC42" s="105">
        <f>IF($B42="","",IF($C42="Region",SUMIFS(Raw!$H:$H,Raw!$A:$A,$B$5,Raw!$G:$G,Month!AC$7,Raw!$I:$I,Month!$A42),IF($C42="Provider",SUMIFS(Raw!$H:$H,Raw!$A:$A,$B$5,Raw!$G:$G,Month!AC$7,Raw!$C:$C,Month!$A42),SUMIFS(Raw!$H:$H,Raw!$A:$A,$B$5,Raw!$G:$G,Month!AC$7,Raw!$E:$E,Month!$A42))))</f>
        <v>4832</v>
      </c>
      <c r="AD42" s="105">
        <f>IF($B42="","",IF($C42="Region",SUMIFS(Raw!$H:$H,Raw!$A:$A,$B$5,Raw!$G:$G,Month!AD$7,Raw!$I:$I,Month!$A42),IF($C42="Provider",SUMIFS(Raw!$H:$H,Raw!$A:$A,$B$5,Raw!$G:$G,Month!AD$7,Raw!$C:$C,Month!$A42),SUMIFS(Raw!$H:$H,Raw!$A:$A,$B$5,Raw!$G:$G,Month!AD$7,Raw!$E:$E,Month!$A42))))</f>
        <v>29848</v>
      </c>
      <c r="AE42" s="105">
        <f>IF($B42="","",IF($C42="Region",SUMIFS(Raw!$H:$H,Raw!$A:$A,$B$5,Raw!$G:$G,Month!AE$7,Raw!$I:$I,Month!$A42),IF($C42="Provider",SUMIFS(Raw!$H:$H,Raw!$A:$A,$B$5,Raw!$G:$G,Month!AE$7,Raw!$C:$C,Month!$A42),SUMIFS(Raw!$H:$H,Raw!$A:$A,$B$5,Raw!$G:$G,Month!AE$7,Raw!$E:$E,Month!$A42))))</f>
        <v>21038</v>
      </c>
      <c r="AF42" s="105">
        <f>IF($B42="","",IF($C42="Region",SUMIFS(Raw!$H:$H,Raw!$A:$A,$B$5,Raw!$G:$G,Month!AF$7,Raw!$I:$I,Month!$A42),IF($C42="Provider",SUMIFS(Raw!$H:$H,Raw!$A:$A,$B$5,Raw!$G:$G,Month!AF$7,Raw!$C:$C,Month!$A42),SUMIFS(Raw!$H:$H,Raw!$A:$A,$B$5,Raw!$G:$G,Month!AF$7,Raw!$E:$E,Month!$A42))))</f>
        <v>3127</v>
      </c>
      <c r="AG42" s="105">
        <f>IF($B42="","",IF($C42="Region",SUMIFS(Raw!$H:$H,Raw!$A:$A,$B$5,Raw!$G:$G,Month!AG$7,Raw!$I:$I,Month!$A42),IF($C42="Provider",SUMIFS(Raw!$H:$H,Raw!$A:$A,$B$5,Raw!$G:$G,Month!AG$7,Raw!$C:$C,Month!$A42),SUMIFS(Raw!$H:$H,Raw!$A:$A,$B$5,Raw!$G:$G,Month!AG$7,Raw!$E:$E,Month!$A42))))</f>
        <v>4625</v>
      </c>
      <c r="AH42" s="105">
        <f>IF($B42="","",IF($C42="Region",SUMIFS(Raw!$H:$H,Raw!$A:$A,$B$5,Raw!$G:$G,Month!AH$7,Raw!$I:$I,Month!$A42),IF($C42="Provider",SUMIFS(Raw!$H:$H,Raw!$A:$A,$B$5,Raw!$G:$G,Month!AH$7,Raw!$C:$C,Month!$A42),SUMIFS(Raw!$H:$H,Raw!$A:$A,$B$5,Raw!$G:$G,Month!AH$7,Raw!$E:$E,Month!$A42))))</f>
        <v>2351</v>
      </c>
      <c r="AI42" s="105">
        <f>IF($B42="","",IF($C42="Region",SUMIFS(Raw!$H:$H,Raw!$A:$A,$B$5,Raw!$G:$G,Month!AI$7,Raw!$I:$I,Month!$A42),IF($C42="Provider",SUMIFS(Raw!$H:$H,Raw!$A:$A,$B$5,Raw!$G:$G,Month!AI$7,Raw!$C:$C,Month!$A42),SUMIFS(Raw!$H:$H,Raw!$A:$A,$B$5,Raw!$G:$G,Month!AI$7,Raw!$E:$E,Month!$A42))))</f>
        <v>75</v>
      </c>
      <c r="AJ42" s="105">
        <f>IF($B42="","",IF($C42="Region",SUMIFS(Raw!$H:$H,Raw!$A:$A,$B$5,Raw!$G:$G,Month!AJ$7,Raw!$I:$I,Month!$A42),IF($C42="Provider",SUMIFS(Raw!$H:$H,Raw!$A:$A,$B$5,Raw!$G:$G,Month!AJ$7,Raw!$C:$C,Month!$A42),SUMIFS(Raw!$H:$H,Raw!$A:$A,$B$5,Raw!$G:$G,Month!AJ$7,Raw!$E:$E,Month!$A42))))</f>
        <v>616</v>
      </c>
      <c r="AK42" s="105">
        <f>IF($B42="","",IF($C42="Region",SUMIFS(Raw!$H:$H,Raw!$A:$A,$B$5,Raw!$G:$G,Month!AK$7,Raw!$I:$I,Month!$A42),IF($C42="Provider",SUMIFS(Raw!$H:$H,Raw!$A:$A,$B$5,Raw!$G:$G,Month!AK$7,Raw!$C:$C,Month!$A42),SUMIFS(Raw!$H:$H,Raw!$A:$A,$B$5,Raw!$G:$G,Month!AK$7,Raw!$E:$E,Month!$A42))))</f>
        <v>129</v>
      </c>
      <c r="AL42" s="105">
        <f>IF($B42="","",IF($C42="Region",SUMIFS(Raw!$H:$H,Raw!$A:$A,$B$5,Raw!$G:$G,Month!AL$7,Raw!$I:$I,Month!$A42),IF($C42="Provider",SUMIFS(Raw!$H:$H,Raw!$A:$A,$B$5,Raw!$G:$G,Month!AL$7,Raw!$C:$C,Month!$A42),SUMIFS(Raw!$H:$H,Raw!$A:$A,$B$5,Raw!$G:$G,Month!AL$7,Raw!$E:$E,Month!$A42))))</f>
        <v>820</v>
      </c>
      <c r="AM42" s="105">
        <f>IF($B42="","",IF($C42="Region",SUMIFS(Raw!$H:$H,Raw!$A:$A,$B$5,Raw!$G:$G,Month!AM$7,Raw!$I:$I,Month!$A42),IF($C42="Provider",SUMIFS(Raw!$H:$H,Raw!$A:$A,$B$5,Raw!$G:$G,Month!AM$7,Raw!$C:$C,Month!$A42),SUMIFS(Raw!$H:$H,Raw!$A:$A,$B$5,Raw!$G:$G,Month!AM$7,Raw!$E:$E,Month!$A42))))</f>
        <v>665</v>
      </c>
      <c r="AN42" s="105">
        <f>IF($B42="","",IF($C42="Region",SUMIFS(Raw!$H:$H,Raw!$A:$A,$B$5,Raw!$G:$G,Month!AN$7,Raw!$I:$I,Month!$A42),IF($C42="Provider",SUMIFS(Raw!$H:$H,Raw!$A:$A,$B$5,Raw!$G:$G,Month!AN$7,Raw!$C:$C,Month!$A42),SUMIFS(Raw!$H:$H,Raw!$A:$A,$B$5,Raw!$G:$G,Month!AN$7,Raw!$E:$E,Month!$A42))))</f>
        <v>6350</v>
      </c>
      <c r="AO42" s="105">
        <f>IF($B42="","",IF($C42="Region",SUMIFS(Raw!$H:$H,Raw!$A:$A,$B$5,Raw!$G:$G,Month!AO$7,Raw!$I:$I,Month!$A42),IF($C42="Provider",SUMIFS(Raw!$H:$H,Raw!$A:$A,$B$5,Raw!$G:$G,Month!AO$7,Raw!$C:$C,Month!$A42),SUMIFS(Raw!$H:$H,Raw!$A:$A,$B$5,Raw!$G:$G,Month!AO$7,Raw!$E:$E,Month!$A42))))</f>
        <v>5953</v>
      </c>
      <c r="AP42" s="105">
        <f>IF($B42="","",IF($C42="Region",SUMIFS(Raw!$H:$H,Raw!$A:$A,$B$5,Raw!$G:$G,Month!AP$7,Raw!$I:$I,Month!$A42),IF($C42="Provider",SUMIFS(Raw!$H:$H,Raw!$A:$A,$B$5,Raw!$G:$G,Month!AP$7,Raw!$C:$C,Month!$A42),SUMIFS(Raw!$H:$H,Raw!$A:$A,$B$5,Raw!$G:$G,Month!AP$7,Raw!$E:$E,Month!$A42))))</f>
        <v>3024</v>
      </c>
      <c r="AQ42" s="105">
        <f>IF($B42="","",IF($C42="Region",SUMIFS(Raw!$H:$H,Raw!$A:$A,$B$5,Raw!$G:$G,Month!AQ$7,Raw!$I:$I,Month!$A42),IF($C42="Provider",SUMIFS(Raw!$H:$H,Raw!$A:$A,$B$5,Raw!$G:$G,Month!AQ$7,Raw!$C:$C,Month!$A42),SUMIFS(Raw!$H:$H,Raw!$A:$A,$B$5,Raw!$G:$G,Month!AQ$7,Raw!$E:$E,Month!$A42))))</f>
        <v>3153</v>
      </c>
      <c r="AR42" s="105">
        <f>IF($B42="","",IF($C42="Region",SUMIFS(Raw!$H:$H,Raw!$A:$A,$B$5,Raw!$G:$G,Month!AR$7,Raw!$I:$I,Month!$A42),IF($C42="Provider",SUMIFS(Raw!$H:$H,Raw!$A:$A,$B$5,Raw!$G:$G,Month!AR$7,Raw!$C:$C,Month!$A42),SUMIFS(Raw!$H:$H,Raw!$A:$A,$B$5,Raw!$G:$G,Month!AR$7,Raw!$E:$E,Month!$A42))))</f>
        <v>2973</v>
      </c>
      <c r="AS42" s="105">
        <f>IF($B42="","",IF($C42="Region",SUMIFS(Raw!$H:$H,Raw!$A:$A,$B$5,Raw!$G:$G,Month!AS$7,Raw!$I:$I,Month!$A42),IF($C42="Provider",SUMIFS(Raw!$H:$H,Raw!$A:$A,$B$5,Raw!$G:$G,Month!AS$7,Raw!$C:$C,Month!$A42),SUMIFS(Raw!$H:$H,Raw!$A:$A,$B$5,Raw!$G:$G,Month!AS$7,Raw!$E:$E,Month!$A42))))</f>
        <v>2284</v>
      </c>
      <c r="AT42" s="105">
        <f>IF($B42="","",IF($C42="Region",SUMIFS(Raw!$H:$H,Raw!$A:$A,$B$5,Raw!$G:$G,Month!AT$7,Raw!$I:$I,Month!$A42),IF($C42="Provider",SUMIFS(Raw!$H:$H,Raw!$A:$A,$B$5,Raw!$G:$G,Month!AT$7,Raw!$C:$C,Month!$A42),SUMIFS(Raw!$H:$H,Raw!$A:$A,$B$5,Raw!$G:$G,Month!AT$7,Raw!$E:$E,Month!$A42))))</f>
        <v>469</v>
      </c>
      <c r="AU42" s="105">
        <f>IF($B42="","",IF($C42="Region",SUMIFS(Raw!$H:$H,Raw!$A:$A,$B$5,Raw!$G:$G,Month!AU$7,Raw!$I:$I,Month!$A42),IF($C42="Provider",SUMIFS(Raw!$H:$H,Raw!$A:$A,$B$5,Raw!$G:$G,Month!AU$7,Raw!$C:$C,Month!$A42),SUMIFS(Raw!$H:$H,Raw!$A:$A,$B$5,Raw!$G:$G,Month!AU$7,Raw!$E:$E,Month!$A42))))</f>
        <v>229</v>
      </c>
      <c r="AV42" s="105">
        <f>IF($B42="","",IF($C42="Region",SUMIFS(Raw!$H:$H,Raw!$A:$A,$B$5,Raw!$G:$G,Month!AV$7,Raw!$I:$I,Month!$A42),IF($C42="Provider",SUMIFS(Raw!$H:$H,Raw!$A:$A,$B$5,Raw!$G:$G,Month!AV$7,Raw!$C:$C,Month!$A42),SUMIFS(Raw!$H:$H,Raw!$A:$A,$B$5,Raw!$G:$G,Month!AV$7,Raw!$E:$E,Month!$A42))))</f>
        <v>2223</v>
      </c>
      <c r="AW42" s="105">
        <f>IF($B42="","",IF($C42="Region",SUMIFS(Raw!$H:$H,Raw!$A:$A,$B$5,Raw!$G:$G,Month!AW$7,Raw!$I:$I,Month!$A42),IF($C42="Provider",SUMIFS(Raw!$H:$H,Raw!$A:$A,$B$5,Raw!$G:$G,Month!AW$7,Raw!$C:$C,Month!$A42),SUMIFS(Raw!$H:$H,Raw!$A:$A,$B$5,Raw!$G:$G,Month!AW$7,Raw!$E:$E,Month!$A42))))</f>
        <v>2777332</v>
      </c>
      <c r="AX42" s="105">
        <f>IF($B42="","",IF($C42="Region",SUMIFS(Raw!$H:$H,Raw!$A:$A,$B$5,Raw!$G:$G,Month!AX$7,Raw!$I:$I,Month!$A42),IF($C42="Provider",SUMIFS(Raw!$H:$H,Raw!$A:$A,$B$5,Raw!$G:$G,Month!AX$7,Raw!$C:$C,Month!$A42),SUMIFS(Raw!$H:$H,Raw!$A:$A,$B$5,Raw!$G:$G,Month!AX$7,Raw!$E:$E,Month!$A42))))</f>
        <v>3960</v>
      </c>
      <c r="AY42" s="105">
        <f>IF($B42="","",IF($C42="Region",SUMIFS(Raw!$H:$H,Raw!$A:$A,$B$5,Raw!$G:$G,Month!AY$7,Raw!$I:$I,Month!$A42),IF($C42="Provider",SUMIFS(Raw!$H:$H,Raw!$A:$A,$B$5,Raw!$G:$G,Month!AY$7,Raw!$C:$C,Month!$A42),SUMIFS(Raw!$H:$H,Raw!$A:$A,$B$5,Raw!$G:$G,Month!AY$7,Raw!$E:$E,Month!$A42))))</f>
        <v>3543</v>
      </c>
      <c r="AZ42" s="105">
        <f>IF($B42="","",IF($C42="Region",SUMIFS(Raw!$H:$H,Raw!$A:$A,$B$5,Raw!$G:$G,Month!AZ$7,Raw!$I:$I,Month!$A42),IF($C42="Provider",SUMIFS(Raw!$H:$H,Raw!$A:$A,$B$5,Raw!$G:$G,Month!AZ$7,Raw!$C:$C,Month!$A42),SUMIFS(Raw!$H:$H,Raw!$A:$A,$B$5,Raw!$G:$G,Month!AZ$7,Raw!$E:$E,Month!$A42))))</f>
        <v>178</v>
      </c>
      <c r="BA42" s="105">
        <f>IF($B42="","",IF($C42="Region",SUMIFS(Raw!$H:$H,Raw!$A:$A,$B$5,Raw!$G:$G,Month!BA$7,Raw!$I:$I,Month!$A42),IF($C42="Provider",SUMIFS(Raw!$H:$H,Raw!$A:$A,$B$5,Raw!$G:$G,Month!BA$7,Raw!$C:$C,Month!$A42),SUMIFS(Raw!$H:$H,Raw!$A:$A,$B$5,Raw!$G:$G,Month!BA$7,Raw!$E:$E,Month!$A42))))</f>
        <v>1090</v>
      </c>
      <c r="BB42" s="105">
        <f>IF($B42="","",IF($C42="Region",SUMIFS(Raw!$H:$H,Raw!$A:$A,$B$5,Raw!$G:$G,Month!BB$7,Raw!$I:$I,Month!$A42),IF($C42="Provider",SUMIFS(Raw!$H:$H,Raw!$A:$A,$B$5,Raw!$G:$G,Month!BB$7,Raw!$C:$C,Month!$A42),SUMIFS(Raw!$H:$H,Raw!$A:$A,$B$5,Raw!$G:$G,Month!BB$7,Raw!$E:$E,Month!$A42))))</f>
        <v>458745</v>
      </c>
      <c r="BC42" s="105">
        <f>IF($B42="","",IF($C42="Region",SUMIFS(Raw!$H:$H,Raw!$A:$A,$B$5,Raw!$G:$G,Month!BC$7,Raw!$I:$I,Month!$A42),IF($C42="Provider",SUMIFS(Raw!$H:$H,Raw!$A:$A,$B$5,Raw!$G:$G,Month!BC$7,Raw!$C:$C,Month!$A42),SUMIFS(Raw!$H:$H,Raw!$A:$A,$B$5,Raw!$G:$G,Month!BC$7,Raw!$E:$E,Month!$A42))))</f>
        <v>2408</v>
      </c>
      <c r="BD42" s="105">
        <f>IF($B42="","",IF($C42="Region",SUMIFS(Raw!$H:$H,Raw!$A:$A,$B$5,Raw!$G:$G,Month!BD$7,Raw!$I:$I,Month!$A42),IF($C42="Provider",SUMIFS(Raw!$H:$H,Raw!$A:$A,$B$5,Raw!$G:$G,Month!BD$7,Raw!$C:$C,Month!$A42),SUMIFS(Raw!$H:$H,Raw!$A:$A,$B$5,Raw!$G:$G,Month!BD$7,Raw!$E:$E,Month!$A42))))</f>
        <v>166</v>
      </c>
      <c r="BE42" s="105">
        <f>IF($B42="","",IF($C42="Region",SUMIFS(Raw!$H:$H,Raw!$A:$A,$B$5,Raw!$G:$G,Month!BE$7,Raw!$I:$I,Month!$A42),IF($C42="Provider",SUMIFS(Raw!$H:$H,Raw!$A:$A,$B$5,Raw!$G:$G,Month!BE$7,Raw!$C:$C,Month!$A42),SUMIFS(Raw!$H:$H,Raw!$A:$A,$B$5,Raw!$G:$G,Month!BE$7,Raw!$E:$E,Month!$A42))))</f>
        <v>1441</v>
      </c>
      <c r="BF42" s="105">
        <f>IF($B42="","",IF($C42="Region",SUMIFS(Raw!$H:$H,Raw!$A:$A,$B$5,Raw!$G:$G,Month!BF$7,Raw!$I:$I,Month!$A42),IF($C42="Provider",SUMIFS(Raw!$H:$H,Raw!$A:$A,$B$5,Raw!$G:$G,Month!BF$7,Raw!$C:$C,Month!$A42),SUMIFS(Raw!$H:$H,Raw!$A:$A,$B$5,Raw!$G:$G,Month!BF$7,Raw!$E:$E,Month!$A42))))</f>
        <v>17312</v>
      </c>
      <c r="BG42" s="105">
        <f>IF($B42="","",IF($C42="Region",SUMIFS(Raw!$H:$H,Raw!$A:$A,$B$5,Raw!$G:$G,Month!BG$7,Raw!$I:$I,Month!$A42),IF($C42="Provider",SUMIFS(Raw!$H:$H,Raw!$A:$A,$B$5,Raw!$G:$G,Month!BG$7,Raw!$C:$C,Month!$A42),SUMIFS(Raw!$H:$H,Raw!$A:$A,$B$5,Raw!$G:$G,Month!BG$7,Raw!$E:$E,Month!$A42))))</f>
        <v>0</v>
      </c>
      <c r="BH42" s="105">
        <f>IF($B42="","",IF($C42="Region",SUMIFS(Raw!$H:$H,Raw!$A:$A,$B$5,Raw!$G:$G,Month!BH$7,Raw!$I:$I,Month!$A42),IF($C42="Provider",SUMIFS(Raw!$H:$H,Raw!$A:$A,$B$5,Raw!$G:$G,Month!BH$7,Raw!$C:$C,Month!$A42),SUMIFS(Raw!$H:$H,Raw!$A:$A,$B$5,Raw!$G:$G,Month!BH$7,Raw!$E:$E,Month!$A42))))</f>
        <v>14494</v>
      </c>
      <c r="BI42" s="105">
        <f>IF($B42="","",IF($C42="Region",SUMIFS(Raw!$H:$H,Raw!$A:$A,$B$5,Raw!$G:$G,Month!BI$7,Raw!$I:$I,Month!$A42),IF($C42="Provider",SUMIFS(Raw!$H:$H,Raw!$A:$A,$B$5,Raw!$G:$G,Month!BI$7,Raw!$C:$C,Month!$A42),SUMIFS(Raw!$H:$H,Raw!$A:$A,$B$5,Raw!$G:$G,Month!BI$7,Raw!$E:$E,Month!$A42))))</f>
        <v>1748</v>
      </c>
      <c r="BJ42" s="105">
        <f>IF($B42="","",IF($C42="Region",SUMIFS(Raw!$H:$H,Raw!$A:$A,$B$5,Raw!$G:$G,Month!BJ$7,Raw!$I:$I,Month!$A42),IF($C42="Provider",SUMIFS(Raw!$H:$H,Raw!$A:$A,$B$5,Raw!$G:$G,Month!BJ$7,Raw!$C:$C,Month!$A42),SUMIFS(Raw!$H:$H,Raw!$A:$A,$B$5,Raw!$G:$G,Month!BJ$7,Raw!$E:$E,Month!$A42))))</f>
        <v>3325</v>
      </c>
      <c r="BK42" s="105">
        <f>IF($B42="","",IF($C42="Region",SUMIFS(Raw!$H:$H,Raw!$A:$A,$B$5,Raw!$G:$G,Month!BK$7,Raw!$I:$I,Month!$A42),IF($C42="Provider",SUMIFS(Raw!$H:$H,Raw!$A:$A,$B$5,Raw!$G:$G,Month!BK$7,Raw!$C:$C,Month!$A42),SUMIFS(Raw!$H:$H,Raw!$A:$A,$B$5,Raw!$G:$G,Month!BK$7,Raw!$E:$E,Month!$A42))))</f>
        <v>1714</v>
      </c>
      <c r="BL42" s="105">
        <f>IF($B42="","",IF($C42="Region",SUMIFS(Raw!$H:$H,Raw!$A:$A,$B$5,Raw!$G:$G,Month!BL$7,Raw!$I:$I,Month!$A42),IF($C42="Provider",SUMIFS(Raw!$H:$H,Raw!$A:$A,$B$5,Raw!$G:$G,Month!BL$7,Raw!$C:$C,Month!$A42),SUMIFS(Raw!$H:$H,Raw!$A:$A,$B$5,Raw!$G:$G,Month!BL$7,Raw!$E:$E,Month!$A42))))</f>
        <v>7024</v>
      </c>
      <c r="BM42" s="105">
        <f>IF($B42="","",IF($C42="Region",SUMIFS(Raw!$H:$H,Raw!$A:$A,$B$5,Raw!$G:$G,Month!BM$7,Raw!$I:$I,Month!$A42),IF($C42="Provider",SUMIFS(Raw!$H:$H,Raw!$A:$A,$B$5,Raw!$G:$G,Month!BM$7,Raw!$C:$C,Month!$A42),SUMIFS(Raw!$H:$H,Raw!$A:$A,$B$5,Raw!$G:$G,Month!BM$7,Raw!$E:$E,Month!$A42))))</f>
        <v>16</v>
      </c>
      <c r="BN42" s="105">
        <f>IF($B42="","",IF($C42="Region",SUMIFS(Raw!$H:$H,Raw!$A:$A,$B$5,Raw!$G:$G,Month!BN$7,Raw!$I:$I,Month!$A42),IF($C42="Provider",SUMIFS(Raw!$H:$H,Raw!$A:$A,$B$5,Raw!$G:$G,Month!BN$7,Raw!$C:$C,Month!$A42),SUMIFS(Raw!$H:$H,Raw!$A:$A,$B$5,Raw!$G:$G,Month!BN$7,Raw!$E:$E,Month!$A42))))</f>
        <v>503</v>
      </c>
      <c r="BO42" s="105">
        <f>IF($B42="","",IF($C42="Region",SUMIFS(Raw!$H:$H,Raw!$A:$A,$B$5,Raw!$G:$G,Month!BO$7,Raw!$I:$I,Month!$A42),IF($C42="Provider",SUMIFS(Raw!$H:$H,Raw!$A:$A,$B$5,Raw!$G:$G,Month!BO$7,Raw!$C:$C,Month!$A42),SUMIFS(Raw!$H:$H,Raw!$A:$A,$B$5,Raw!$G:$G,Month!BO$7,Raw!$E:$E,Month!$A42))))</f>
        <v>1</v>
      </c>
      <c r="BP42" s="105">
        <f>IF($B42="","",IF($C42="Region",SUMIFS(Raw!$H:$H,Raw!$A:$A,$B$5,Raw!$G:$G,Month!BP$7,Raw!$I:$I,Month!$A42),IF($C42="Provider",SUMIFS(Raw!$H:$H,Raw!$A:$A,$B$5,Raw!$G:$G,Month!BP$7,Raw!$C:$C,Month!$A42),SUMIFS(Raw!$H:$H,Raw!$A:$A,$B$5,Raw!$G:$G,Month!BP$7,Raw!$E:$E,Month!$A42))))</f>
        <v>1785</v>
      </c>
      <c r="BQ42" s="105">
        <f>IF($B42="","",IF($C42="Region",SUMIFS(Raw!$H:$H,Raw!$A:$A,$B$5,Raw!$G:$G,Month!BQ$7,Raw!$I:$I,Month!$A42),IF($C42="Provider",SUMIFS(Raw!$H:$H,Raw!$A:$A,$B$5,Raw!$G:$G,Month!BQ$7,Raw!$C:$C,Month!$A42),SUMIFS(Raw!$H:$H,Raw!$A:$A,$B$5,Raw!$G:$G,Month!BQ$7,Raw!$E:$E,Month!$A42))))</f>
        <v>1</v>
      </c>
      <c r="BR42" s="105">
        <f>IF($B42="","",IF($C42="Region",SUMIFS(Raw!$H:$H,Raw!$A:$A,$B$5,Raw!$G:$G,Month!BR$7,Raw!$I:$I,Month!$A42),IF($C42="Provider",SUMIFS(Raw!$H:$H,Raw!$A:$A,$B$5,Raw!$G:$G,Month!BR$7,Raw!$C:$C,Month!$A42),SUMIFS(Raw!$H:$H,Raw!$A:$A,$B$5,Raw!$G:$G,Month!BR$7,Raw!$E:$E,Month!$A42))))</f>
        <v>0</v>
      </c>
      <c r="BS42" s="105">
        <f>IF($B42="","",IF($C42="Region",SUMIFS(Raw!$H:$H,Raw!$A:$A,$B$5,Raw!$G:$G,Month!BS$7,Raw!$I:$I,Month!$A42),IF($C42="Provider",SUMIFS(Raw!$H:$H,Raw!$A:$A,$B$5,Raw!$G:$G,Month!BS$7,Raw!$C:$C,Month!$A42),SUMIFS(Raw!$H:$H,Raw!$A:$A,$B$5,Raw!$G:$G,Month!BS$7,Raw!$E:$E,Month!$A42))))</f>
        <v>0</v>
      </c>
      <c r="BT42" s="105">
        <f>IF($B42="","",IF($C42="Region",SUMIFS(Raw!$H:$H,Raw!$A:$A,$B$5,Raw!$G:$G,Month!BT$7,Raw!$I:$I,Month!$A42),IF($C42="Provider",SUMIFS(Raw!$H:$H,Raw!$A:$A,$B$5,Raw!$G:$G,Month!BT$7,Raw!$C:$C,Month!$A42),SUMIFS(Raw!$H:$H,Raw!$A:$A,$B$5,Raw!$G:$G,Month!BT$7,Raw!$E:$E,Month!$A42))))</f>
        <v>0</v>
      </c>
      <c r="BU42" s="105">
        <f>IF($B42="","",IF($C42="Region",SUMIFS(Raw!$H:$H,Raw!$A:$A,$B$5,Raw!$G:$G,Month!BU$7,Raw!$I:$I,Month!$A42),IF($C42="Provider",SUMIFS(Raw!$H:$H,Raw!$A:$A,$B$5,Raw!$G:$G,Month!BU$7,Raw!$C:$C,Month!$A42),SUMIFS(Raw!$H:$H,Raw!$A:$A,$B$5,Raw!$G:$G,Month!BU$7,Raw!$E:$E,Month!$A42))))</f>
        <v>0</v>
      </c>
      <c r="BV42" s="105">
        <f>IF($B42="","",IF($C42="Region",SUMIFS(Raw!$H:$H,Raw!$A:$A,$B$5,Raw!$G:$G,Month!BV$7,Raw!$I:$I,Month!$A42),IF($C42="Provider",SUMIFS(Raw!$H:$H,Raw!$A:$A,$B$5,Raw!$G:$G,Month!BV$7,Raw!$C:$C,Month!$A42),SUMIFS(Raw!$H:$H,Raw!$A:$A,$B$5,Raw!$G:$G,Month!BV$7,Raw!$E:$E,Month!$A42))))</f>
        <v>16</v>
      </c>
      <c r="BW42" s="105">
        <f>IF($B42="","",IF($C42="Region",SUMIFS(Raw!$H:$H,Raw!$A:$A,$B$5,Raw!$G:$G,Month!BW$7,Raw!$I:$I,Month!$A42),IF($C42="Provider",SUMIFS(Raw!$H:$H,Raw!$A:$A,$B$5,Raw!$G:$G,Month!BW$7,Raw!$C:$C,Month!$A42),SUMIFS(Raw!$H:$H,Raw!$A:$A,$B$5,Raw!$G:$G,Month!BW$7,Raw!$E:$E,Month!$A42))))</f>
        <v>56</v>
      </c>
      <c r="BX42" s="105">
        <f>IF($B42="","",IF($C42="Region",SUMIFS(Raw!$H:$H,Raw!$A:$A,$B$5,Raw!$G:$G,Month!BX$7,Raw!$I:$I,Month!$A42),IF($C42="Provider",SUMIFS(Raw!$H:$H,Raw!$A:$A,$B$5,Raw!$G:$G,Month!BX$7,Raw!$C:$C,Month!$A42),SUMIFS(Raw!$H:$H,Raw!$A:$A,$B$5,Raw!$G:$G,Month!BX$7,Raw!$E:$E,Month!$A42))))</f>
        <v>240</v>
      </c>
      <c r="BY42" s="105">
        <f>IF($B42="","",IF($C42="Region",SUMIFS(Raw!$H:$H,Raw!$A:$A,$B$5,Raw!$G:$G,Month!BY$7,Raw!$I:$I,Month!$A42),IF($C42="Provider",SUMIFS(Raw!$H:$H,Raw!$A:$A,$B$5,Raw!$G:$G,Month!BY$7,Raw!$C:$C,Month!$A42),SUMIFS(Raw!$H:$H,Raw!$A:$A,$B$5,Raw!$G:$G,Month!BY$7,Raw!$E:$E,Month!$A42))))</f>
        <v>232</v>
      </c>
      <c r="BZ42" s="105">
        <f>IF($B42="","",IF($C42="Region",SUMIFS(Raw!$H:$H,Raw!$A:$A,$B$5,Raw!$G:$G,Month!BZ$7,Raw!$I:$I,Month!$A42),IF($C42="Provider",SUMIFS(Raw!$H:$H,Raw!$A:$A,$B$5,Raw!$G:$G,Month!BZ$7,Raw!$C:$C,Month!$A42),SUMIFS(Raw!$H:$H,Raw!$A:$A,$B$5,Raw!$G:$G,Month!BZ$7,Raw!$E:$E,Month!$A42))))</f>
        <v>1441</v>
      </c>
      <c r="CA42" s="105">
        <f>IF($B42="","",IF($C42="Region",SUMIFS(Raw!$H:$H,Raw!$A:$A,$B$5,Raw!$G:$G,Month!CA$7,Raw!$I:$I,Month!$A42),IF($C42="Provider",SUMIFS(Raw!$H:$H,Raw!$A:$A,$B$5,Raw!$G:$G,Month!CA$7,Raw!$C:$C,Month!$A42),SUMIFS(Raw!$H:$H,Raw!$A:$A,$B$5,Raw!$G:$G,Month!CA$7,Raw!$E:$E,Month!$A42))))</f>
        <v>1431</v>
      </c>
      <c r="CB42" s="105">
        <f>IF($B42="","",IF($C42="Region",SUMIFS(Raw!$H:$H,Raw!$A:$A,$B$5,Raw!$G:$G,Month!CB$7,Raw!$I:$I,Month!$A42),IF($C42="Provider",SUMIFS(Raw!$H:$H,Raw!$A:$A,$B$5,Raw!$G:$G,Month!CB$7,Raw!$C:$C,Month!$A42),SUMIFS(Raw!$H:$H,Raw!$A:$A,$B$5,Raw!$G:$G,Month!CB$7,Raw!$E:$E,Month!$A42))))</f>
        <v>210</v>
      </c>
      <c r="CC42" s="105">
        <f>IF($B42="","",IF($C42="Region",SUMIFS(Raw!$H:$H,Raw!$A:$A,$B$5,Raw!$G:$G,Month!CC$7,Raw!$I:$I,Month!$A42),IF($C42="Provider",SUMIFS(Raw!$H:$H,Raw!$A:$A,$B$5,Raw!$G:$G,Month!CC$7,Raw!$C:$C,Month!$A42),SUMIFS(Raw!$H:$H,Raw!$A:$A,$B$5,Raw!$G:$G,Month!CC$7,Raw!$E:$E,Month!$A42))))</f>
        <v>210</v>
      </c>
      <c r="CD42" s="105">
        <f>IF($B42="","",IF($C42="Region",SUMIFS(Raw!$H:$H,Raw!$A:$A,$B$5,Raw!$G:$G,Month!CD$7,Raw!$I:$I,Month!$A42),IF($C42="Provider",SUMIFS(Raw!$H:$H,Raw!$A:$A,$B$5,Raw!$G:$G,Month!CD$7,Raw!$C:$C,Month!$A42),SUMIFS(Raw!$H:$H,Raw!$A:$A,$B$5,Raw!$G:$G,Month!CD$7,Raw!$E:$E,Month!$A42))))</f>
        <v>153</v>
      </c>
      <c r="CE42" s="105">
        <f>IF($B42="","",IF($C42="Region",SUMIFS(Raw!$H:$H,Raw!$A:$A,$B$5,Raw!$G:$G,Month!CE$7,Raw!$I:$I,Month!$A42),IF($C42="Provider",SUMIFS(Raw!$H:$H,Raw!$A:$A,$B$5,Raw!$G:$G,Month!CE$7,Raw!$C:$C,Month!$A42),SUMIFS(Raw!$H:$H,Raw!$A:$A,$B$5,Raw!$G:$G,Month!CE$7,Raw!$E:$E,Month!$A42))))</f>
        <v>149</v>
      </c>
      <c r="CF42" s="105">
        <f>IF($B42="","",IF($C42="Region",SUMIFS(Raw!$H:$H,Raw!$A:$A,$B$5,Raw!$G:$G,Month!CF$7,Raw!$I:$I,Month!$A42),IF($C42="Provider",SUMIFS(Raw!$H:$H,Raw!$A:$A,$B$5,Raw!$G:$G,Month!CF$7,Raw!$C:$C,Month!$A42),SUMIFS(Raw!$H:$H,Raw!$A:$A,$B$5,Raw!$G:$G,Month!CF$7,Raw!$E:$E,Month!$A42))))</f>
        <v>1</v>
      </c>
      <c r="CG42" s="105">
        <f>IF($B42="","",IF($C42="Region",SUMIFS(Raw!$H:$H,Raw!$A:$A,$B$5,Raw!$G:$G,Month!CG$7,Raw!$I:$I,Month!$A42),IF($C42="Provider",SUMIFS(Raw!$H:$H,Raw!$A:$A,$B$5,Raw!$G:$G,Month!CG$7,Raw!$C:$C,Month!$A42),SUMIFS(Raw!$H:$H,Raw!$A:$A,$B$5,Raw!$G:$G,Month!CG$7,Raw!$E:$E,Month!$A42))))</f>
        <v>1</v>
      </c>
      <c r="CH42" s="105">
        <f>IF($B42="","",IF($C42="Region",SUMIFS(Raw!$H:$H,Raw!$A:$A,$B$5,Raw!$G:$G,Month!CH$7,Raw!$I:$I,Month!$A42),IF($C42="Provider",SUMIFS(Raw!$H:$H,Raw!$A:$A,$B$5,Raw!$G:$G,Month!CH$7,Raw!$C:$C,Month!$A42),SUMIFS(Raw!$H:$H,Raw!$A:$A,$B$5,Raw!$G:$G,Month!CH$7,Raw!$E:$E,Month!$A42))))</f>
        <v>16</v>
      </c>
      <c r="CI42" s="105">
        <f>IF($B42="","",IF($C42="Region",SUMIFS(Raw!$H:$H,Raw!$A:$A,$B$5,Raw!$G:$G,Month!CI$7,Raw!$I:$I,Month!$A42),IF($C42="Provider",SUMIFS(Raw!$H:$H,Raw!$A:$A,$B$5,Raw!$G:$G,Month!CI$7,Raw!$C:$C,Month!$A42),SUMIFS(Raw!$H:$H,Raw!$A:$A,$B$5,Raw!$G:$G,Month!CI$7,Raw!$E:$E,Month!$A42))))</f>
        <v>16</v>
      </c>
      <c r="CJ42" s="105">
        <f>IF($B42="","",IF($C42="Region",SUMIFS(Raw!$H:$H,Raw!$A:$A,$B$5,Raw!$G:$G,Month!CJ$7,Raw!$I:$I,Month!$A42),IF($C42="Provider",SUMIFS(Raw!$H:$H,Raw!$A:$A,$B$5,Raw!$G:$G,Month!CJ$7,Raw!$C:$C,Month!$A42),SUMIFS(Raw!$H:$H,Raw!$A:$A,$B$5,Raw!$G:$G,Month!CJ$7,Raw!$E:$E,Month!$A42))))</f>
        <v>1</v>
      </c>
      <c r="CK42" s="105">
        <f>IF($B42="","",IF($C42="Region",SUMIFS(Raw!$H:$H,Raw!$A:$A,$B$5,Raw!$G:$G,Month!CK$7,Raw!$I:$I,Month!$A42),IF($C42="Provider",SUMIFS(Raw!$H:$H,Raw!$A:$A,$B$5,Raw!$G:$G,Month!CK$7,Raw!$C:$C,Month!$A42),SUMIFS(Raw!$H:$H,Raw!$A:$A,$B$5,Raw!$G:$G,Month!CK$7,Raw!$E:$E,Month!$A42))))</f>
        <v>0</v>
      </c>
      <c r="CL42" s="105">
        <f>IF($B42="","",IF($C42="Region",SUMIFS(Raw!$H:$H,Raw!$A:$A,$B$5,Raw!$G:$G,Month!CL$7,Raw!$I:$I,Month!$A42),IF($C42="Provider",SUMIFS(Raw!$H:$H,Raw!$A:$A,$B$5,Raw!$G:$G,Month!CL$7,Raw!$C:$C,Month!$A42),SUMIFS(Raw!$H:$H,Raw!$A:$A,$B$5,Raw!$G:$G,Month!CL$7,Raw!$E:$E,Month!$A42))))</f>
        <v>2</v>
      </c>
      <c r="CM42" s="105">
        <f>IF($B42="","",IF($C42="Region",SUMIFS(Raw!$H:$H,Raw!$A:$A,$B$5,Raw!$G:$G,Month!CM$7,Raw!$I:$I,Month!$A42),IF($C42="Provider",SUMIFS(Raw!$H:$H,Raw!$A:$A,$B$5,Raw!$G:$G,Month!CM$7,Raw!$C:$C,Month!$A42),SUMIFS(Raw!$H:$H,Raw!$A:$A,$B$5,Raw!$G:$G,Month!CM$7,Raw!$E:$E,Month!$A42))))</f>
        <v>0</v>
      </c>
    </row>
    <row r="43" spans="1:91" x14ac:dyDescent="0.25">
      <c r="A43" s="18" t="str">
        <f>IF(Refs!A36="","",Refs!A36)</f>
        <v>111AL3</v>
      </c>
      <c r="B43" s="3" t="str">
        <f>IF(Refs!B36="","",Refs!B36)</f>
        <v>Cornwall (HUC)</v>
      </c>
      <c r="C43" s="9" t="str">
        <f>IF(Refs!D36="","",Refs!D36)</f>
        <v>Area</v>
      </c>
      <c r="D43" s="105">
        <f>IF($B43="","",IF($C43="Region",SUMIFS(Raw!$H:$H,Raw!$A:$A,$B$5,Raw!$G:$G,Month!D$7,Raw!$I:$I,Month!$A43),IF($C43="Provider",SUMIFS(Raw!$H:$H,Raw!$A:$A,$B$5,Raw!$G:$G,Month!D$7,Raw!$C:$C,Month!$A43),SUMIFS(Raw!$H:$H,Raw!$A:$A,$B$5,Raw!$G:$G,Month!D$7,Raw!$E:$E,Month!$A43))))</f>
        <v>20244</v>
      </c>
      <c r="E43" s="105">
        <f>IF($B43="","",IF($C43="Region",SUMIFS(Raw!$H:$H,Raw!$A:$A,$B$5,Raw!$G:$G,Month!E$7,Raw!$I:$I,Month!$A43),IF($C43="Provider",SUMIFS(Raw!$H:$H,Raw!$A:$A,$B$5,Raw!$G:$G,Month!E$7,Raw!$C:$C,Month!$A43),SUMIFS(Raw!$H:$H,Raw!$A:$A,$B$5,Raw!$G:$G,Month!E$7,Raw!$E:$E,Month!$A43))))</f>
        <v>20238</v>
      </c>
      <c r="F43" s="105">
        <f>IF($B43="","",IF($C43="Region",SUMIFS(Raw!$H:$H,Raw!$A:$A,$B$5,Raw!$G:$G,Month!F$7,Raw!$I:$I,Month!$A43),IF($C43="Provider",SUMIFS(Raw!$H:$H,Raw!$A:$A,$B$5,Raw!$G:$G,Month!F$7,Raw!$C:$C,Month!$A43),SUMIFS(Raw!$H:$H,Raw!$A:$A,$B$5,Raw!$G:$G,Month!F$7,Raw!$E:$E,Month!$A43))))</f>
        <v>18763</v>
      </c>
      <c r="G43" s="105">
        <f>IF($B43="","",IF($C43="Region",SUMIFS(Raw!$H:$H,Raw!$A:$A,$B$5,Raw!$G:$G,Month!G$7,Raw!$I:$I,Month!$A43),IF($C43="Provider",SUMIFS(Raw!$H:$H,Raw!$A:$A,$B$5,Raw!$G:$G,Month!G$7,Raw!$C:$C,Month!$A43),SUMIFS(Raw!$H:$H,Raw!$A:$A,$B$5,Raw!$G:$G,Month!G$7,Raw!$E:$E,Month!$A43))))</f>
        <v>15516</v>
      </c>
      <c r="H43" s="105">
        <f>IF($B43="","",IF($C43="Region",SUMIFS(Raw!$H:$H,Raw!$A:$A,$B$5,Raw!$G:$G,Month!H$7,Raw!$I:$I,Month!$A43),IF($C43="Provider",SUMIFS(Raw!$H:$H,Raw!$A:$A,$B$5,Raw!$G:$G,Month!H$7,Raw!$C:$C,Month!$A43),SUMIFS(Raw!$H:$H,Raw!$A:$A,$B$5,Raw!$G:$G,Month!H$7,Raw!$E:$E,Month!$A43))))</f>
        <v>735</v>
      </c>
      <c r="I43" s="105">
        <f>IF($B43="","",IF($C43="Region",SUMIFS(Raw!$H:$H,Raw!$A:$A,$B$5,Raw!$G:$G,Month!I$7,Raw!$I:$I,Month!$A43),IF($C43="Provider",SUMIFS(Raw!$H:$H,Raw!$A:$A,$B$5,Raw!$G:$G,Month!I$7,Raw!$C:$C,Month!$A43),SUMIFS(Raw!$H:$H,Raw!$A:$A,$B$5,Raw!$G:$G,Month!I$7,Raw!$E:$E,Month!$A43))))</f>
        <v>883585</v>
      </c>
      <c r="J43" s="105">
        <f>IF($B43="","",IF($C43="Region",SUMIFS(Raw!$H:$H,Raw!$A:$A,$B$5,Raw!$G:$G,Month!J$7,Raw!$I:$I,Month!$A43),IF($C43="Provider",SUMIFS(Raw!$H:$H,Raw!$A:$A,$B$5,Raw!$G:$G,Month!J$7,Raw!$C:$C,Month!$A43),SUMIFS(Raw!$H:$H,Raw!$A:$A,$B$5,Raw!$G:$G,Month!J$7,Raw!$E:$E,Month!$A43))))</f>
        <v>301</v>
      </c>
      <c r="K43" s="105">
        <f>IF($B43="","",IF($C43="Region",SUMIFS(Raw!$H:$H,Raw!$A:$A,$B$5,Raw!$G:$G,Month!K$7,Raw!$I:$I,Month!$A43),IF($C43="Provider",SUMIFS(Raw!$H:$H,Raw!$A:$A,$B$5,Raw!$G:$G,Month!K$7,Raw!$C:$C,Month!$A43),SUMIFS(Raw!$H:$H,Raw!$A:$A,$B$5,Raw!$G:$G,Month!K$7,Raw!$E:$E,Month!$A43))))</f>
        <v>566</v>
      </c>
      <c r="L43" s="105">
        <f>IF($B43="","",IF($C43="Region",SUMIFS(Raw!$H:$H,Raw!$A:$A,$B$5,Raw!$G:$G,Month!L$7,Raw!$I:$I,Month!$A43),IF($C43="Provider",SUMIFS(Raw!$H:$H,Raw!$A:$A,$B$5,Raw!$G:$G,Month!L$7,Raw!$C:$C,Month!$A43),SUMIFS(Raw!$H:$H,Raw!$A:$A,$B$5,Raw!$G:$G,Month!L$7,Raw!$E:$E,Month!$A43))))</f>
        <v>85243</v>
      </c>
      <c r="M43" s="105">
        <f>IF($B43="","",IF($C43="Region",SUMIFS(Raw!$H:$H,Raw!$A:$A,$B$5,Raw!$G:$G,Month!M$7,Raw!$I:$I,Month!$A43),IF($C43="Provider",SUMIFS(Raw!$H:$H,Raw!$A:$A,$B$5,Raw!$G:$G,Month!M$7,Raw!$C:$C,Month!$A43),SUMIFS(Raw!$H:$H,Raw!$A:$A,$B$5,Raw!$G:$G,Month!M$7,Raw!$E:$E,Month!$A43))))</f>
        <v>8197</v>
      </c>
      <c r="N43" s="105">
        <f>IF($B43="","",IF($C43="Region",SUMIFS(Raw!$H:$H,Raw!$A:$A,$B$5,Raw!$G:$G,Month!N$7,Raw!$I:$I,Month!$A43),IF($C43="Provider",SUMIFS(Raw!$H:$H,Raw!$A:$A,$B$5,Raw!$G:$G,Month!N$7,Raw!$C:$C,Month!$A43),SUMIFS(Raw!$H:$H,Raw!$A:$A,$B$5,Raw!$G:$G,Month!N$7,Raw!$E:$E,Month!$A43))))</f>
        <v>45001362</v>
      </c>
      <c r="O43" s="105">
        <f>IF($B43="","",IF($C43="Region",SUMIFS(Raw!$H:$H,Raw!$A:$A,$B$5,Raw!$G:$G,Month!O$7,Raw!$I:$I,Month!$A43),IF($C43="Provider",SUMIFS(Raw!$H:$H,Raw!$A:$A,$B$5,Raw!$G:$G,Month!O$7,Raw!$C:$C,Month!$A43),SUMIFS(Raw!$H:$H,Raw!$A:$A,$B$5,Raw!$G:$G,Month!O$7,Raw!$E:$E,Month!$A43))))</f>
        <v>18068</v>
      </c>
      <c r="P43" s="105">
        <f>IF($B43="","",IF($C43="Region",SUMIFS(Raw!$H:$H,Raw!$A:$A,$B$5,Raw!$G:$G,Month!P$7,Raw!$I:$I,Month!$A43),IF($C43="Provider",SUMIFS(Raw!$H:$H,Raw!$A:$A,$B$5,Raw!$G:$G,Month!P$7,Raw!$C:$C,Month!$A43),SUMIFS(Raw!$H:$H,Raw!$A:$A,$B$5,Raw!$G:$G,Month!P$7,Raw!$E:$E,Month!$A43))))</f>
        <v>90</v>
      </c>
      <c r="Q43" s="105">
        <f>IF($B43="","",IF($C43="Region",SUMIFS(Raw!$H:$H,Raw!$A:$A,$B$5,Raw!$G:$G,Month!Q$7,Raw!$I:$I,Month!$A43),IF($C43="Provider",SUMIFS(Raw!$H:$H,Raw!$A:$A,$B$5,Raw!$G:$G,Month!Q$7,Raw!$C:$C,Month!$A43),SUMIFS(Raw!$H:$H,Raw!$A:$A,$B$5,Raw!$G:$G,Month!Q$7,Raw!$E:$E,Month!$A43))))</f>
        <v>4973</v>
      </c>
      <c r="R43" s="105">
        <f>IF($B43="","",IF($C43="Region",SUMIFS(Raw!$H:$H,Raw!$A:$A,$B$5,Raw!$G:$G,Month!R$7,Raw!$I:$I,Month!$A43),IF($C43="Provider",SUMIFS(Raw!$H:$H,Raw!$A:$A,$B$5,Raw!$G:$G,Month!R$7,Raw!$C:$C,Month!$A43),SUMIFS(Raw!$H:$H,Raw!$A:$A,$B$5,Raw!$G:$G,Month!R$7,Raw!$E:$E,Month!$A43))))</f>
        <v>2730</v>
      </c>
      <c r="S43" s="105">
        <f>IF($B43="","",IF($C43="Region",SUMIFS(Raw!$H:$H,Raw!$A:$A,$B$5,Raw!$G:$G,Month!S$7,Raw!$I:$I,Month!$A43),IF($C43="Provider",SUMIFS(Raw!$H:$H,Raw!$A:$A,$B$5,Raw!$G:$G,Month!S$7,Raw!$C:$C,Month!$A43),SUMIFS(Raw!$H:$H,Raw!$A:$A,$B$5,Raw!$G:$G,Month!S$7,Raw!$E:$E,Month!$A43))))</f>
        <v>10275</v>
      </c>
      <c r="T43" s="105">
        <f>IF($B43="","",IF($C43="Region",SUMIFS(Raw!$H:$H,Raw!$A:$A,$B$5,Raw!$G:$G,Month!T$7,Raw!$I:$I,Month!$A43),IF($C43="Provider",SUMIFS(Raw!$H:$H,Raw!$A:$A,$B$5,Raw!$G:$G,Month!T$7,Raw!$C:$C,Month!$A43),SUMIFS(Raw!$H:$H,Raw!$A:$A,$B$5,Raw!$G:$G,Month!T$7,Raw!$E:$E,Month!$A43))))</f>
        <v>0</v>
      </c>
      <c r="U43" s="105">
        <f>IF($B43="","",IF($C43="Region",SUMIFS(Raw!$H:$H,Raw!$A:$A,$B$5,Raw!$G:$G,Month!U$7,Raw!$I:$I,Month!$A43),IF($C43="Provider",SUMIFS(Raw!$H:$H,Raw!$A:$A,$B$5,Raw!$G:$G,Month!U$7,Raw!$C:$C,Month!$A43),SUMIFS(Raw!$H:$H,Raw!$A:$A,$B$5,Raw!$G:$G,Month!U$7,Raw!$E:$E,Month!$A43))))</f>
        <v>13005</v>
      </c>
      <c r="V43" s="105">
        <f>IF($B43="","",IF($C43="Region",SUMIFS(Raw!$H:$H,Raw!$A:$A,$B$5,Raw!$G:$G,Month!V$7,Raw!$I:$I,Month!$A43),IF($C43="Provider",SUMIFS(Raw!$H:$H,Raw!$A:$A,$B$5,Raw!$G:$G,Month!V$7,Raw!$C:$C,Month!$A43),SUMIFS(Raw!$H:$H,Raw!$A:$A,$B$5,Raw!$G:$G,Month!V$7,Raw!$E:$E,Month!$A43))))</f>
        <v>0</v>
      </c>
      <c r="W43" s="105">
        <f>IF($B43="","",IF($C43="Region",SUMIFS(Raw!$H:$H,Raw!$A:$A,$B$5,Raw!$G:$G,Month!W$7,Raw!$I:$I,Month!$A43),IF($C43="Provider",SUMIFS(Raw!$H:$H,Raw!$A:$A,$B$5,Raw!$G:$G,Month!W$7,Raw!$C:$C,Month!$A43),SUMIFS(Raw!$H:$H,Raw!$A:$A,$B$5,Raw!$G:$G,Month!W$7,Raw!$E:$E,Month!$A43))))</f>
        <v>3490</v>
      </c>
      <c r="X43" s="105">
        <f>IF($B43="","",IF($C43="Region",SUMIFS(Raw!$H:$H,Raw!$A:$A,$B$5,Raw!$G:$G,Month!X$7,Raw!$I:$I,Month!$A43),IF($C43="Provider",SUMIFS(Raw!$H:$H,Raw!$A:$A,$B$5,Raw!$G:$G,Month!X$7,Raw!$C:$C,Month!$A43),SUMIFS(Raw!$H:$H,Raw!$A:$A,$B$5,Raw!$G:$G,Month!X$7,Raw!$E:$E,Month!$A43))))</f>
        <v>1144</v>
      </c>
      <c r="Y43" s="105">
        <f>IF($B43="","",IF($C43="Region",SUMIFS(Raw!$H:$H,Raw!$A:$A,$B$5,Raw!$G:$G,Month!Y$7,Raw!$I:$I,Month!$A43),IF($C43="Provider",SUMIFS(Raw!$H:$H,Raw!$A:$A,$B$5,Raw!$G:$G,Month!Y$7,Raw!$C:$C,Month!$A43),SUMIFS(Raw!$H:$H,Raw!$A:$A,$B$5,Raw!$G:$G,Month!Y$7,Raw!$E:$E,Month!$A43))))</f>
        <v>6443</v>
      </c>
      <c r="Z43" s="105">
        <f>IF($B43="","",IF($C43="Region",SUMIFS(Raw!$H:$H,Raw!$A:$A,$B$5,Raw!$G:$G,Month!Z$7,Raw!$I:$I,Month!$A43),IF($C43="Provider",SUMIFS(Raw!$H:$H,Raw!$A:$A,$B$5,Raw!$G:$G,Month!Z$7,Raw!$C:$C,Month!$A43),SUMIFS(Raw!$H:$H,Raw!$A:$A,$B$5,Raw!$G:$G,Month!Z$7,Raw!$E:$E,Month!$A43))))</f>
        <v>24745</v>
      </c>
      <c r="AA43" s="105">
        <f>IF($B43="","",IF($C43="Region",SUMIFS(Raw!$H:$H,Raw!$A:$A,$B$5,Raw!$G:$G,Month!AA$7,Raw!$I:$I,Month!$A43),IF($C43="Provider",SUMIFS(Raw!$H:$H,Raw!$A:$A,$B$5,Raw!$G:$G,Month!AA$7,Raw!$C:$C,Month!$A43),SUMIFS(Raw!$H:$H,Raw!$A:$A,$B$5,Raw!$G:$G,Month!AA$7,Raw!$E:$E,Month!$A43))))</f>
        <v>3407</v>
      </c>
      <c r="AB43" s="105">
        <f>IF($B43="","",IF($C43="Region",SUMIFS(Raw!$H:$H,Raw!$A:$A,$B$5,Raw!$G:$G,Month!AB$7,Raw!$I:$I,Month!$A43),IF($C43="Provider",SUMIFS(Raw!$H:$H,Raw!$A:$A,$B$5,Raw!$G:$G,Month!AB$7,Raw!$C:$C,Month!$A43),SUMIFS(Raw!$H:$H,Raw!$A:$A,$B$5,Raw!$G:$G,Month!AB$7,Raw!$E:$E,Month!$A43))))</f>
        <v>1959</v>
      </c>
      <c r="AC43" s="105">
        <f>IF($B43="","",IF($C43="Region",SUMIFS(Raw!$H:$H,Raw!$A:$A,$B$5,Raw!$G:$G,Month!AC$7,Raw!$I:$I,Month!$A43),IF($C43="Provider",SUMIFS(Raw!$H:$H,Raw!$A:$A,$B$5,Raw!$G:$G,Month!AC$7,Raw!$C:$C,Month!$A43),SUMIFS(Raw!$H:$H,Raw!$A:$A,$B$5,Raw!$G:$G,Month!AC$7,Raw!$E:$E,Month!$A43))))</f>
        <v>11445</v>
      </c>
      <c r="AD43" s="105">
        <f>IF($B43="","",IF($C43="Region",SUMIFS(Raw!$H:$H,Raw!$A:$A,$B$5,Raw!$G:$G,Month!AD$7,Raw!$I:$I,Month!$A43),IF($C43="Provider",SUMIFS(Raw!$H:$H,Raw!$A:$A,$B$5,Raw!$G:$G,Month!AD$7,Raw!$C:$C,Month!$A43),SUMIFS(Raw!$H:$H,Raw!$A:$A,$B$5,Raw!$G:$G,Month!AD$7,Raw!$E:$E,Month!$A43))))</f>
        <v>33887</v>
      </c>
      <c r="AE43" s="105">
        <f>IF($B43="","",IF($C43="Region",SUMIFS(Raw!$H:$H,Raw!$A:$A,$B$5,Raw!$G:$G,Month!AE$7,Raw!$I:$I,Month!$A43),IF($C43="Provider",SUMIFS(Raw!$H:$H,Raw!$A:$A,$B$5,Raw!$G:$G,Month!AE$7,Raw!$C:$C,Month!$A43),SUMIFS(Raw!$H:$H,Raw!$A:$A,$B$5,Raw!$G:$G,Month!AE$7,Raw!$E:$E,Month!$A43))))</f>
        <v>18068</v>
      </c>
      <c r="AF43" s="105">
        <f>IF($B43="","",IF($C43="Region",SUMIFS(Raw!$H:$H,Raw!$A:$A,$B$5,Raw!$G:$G,Month!AF$7,Raw!$I:$I,Month!$A43),IF($C43="Provider",SUMIFS(Raw!$H:$H,Raw!$A:$A,$B$5,Raw!$G:$G,Month!AF$7,Raw!$C:$C,Month!$A43),SUMIFS(Raw!$H:$H,Raw!$A:$A,$B$5,Raw!$G:$G,Month!AF$7,Raw!$E:$E,Month!$A43))))</f>
        <v>2167</v>
      </c>
      <c r="AG43" s="105">
        <f>IF($B43="","",IF($C43="Region",SUMIFS(Raw!$H:$H,Raw!$A:$A,$B$5,Raw!$G:$G,Month!AG$7,Raw!$I:$I,Month!$A43),IF($C43="Provider",SUMIFS(Raw!$H:$H,Raw!$A:$A,$B$5,Raw!$G:$G,Month!AG$7,Raw!$C:$C,Month!$A43),SUMIFS(Raw!$H:$H,Raw!$A:$A,$B$5,Raw!$G:$G,Month!AG$7,Raw!$E:$E,Month!$A43))))</f>
        <v>819</v>
      </c>
      <c r="AH43" s="105">
        <f>IF($B43="","",IF($C43="Region",SUMIFS(Raw!$H:$H,Raw!$A:$A,$B$5,Raw!$G:$G,Month!AH$7,Raw!$I:$I,Month!$A43),IF($C43="Provider",SUMIFS(Raw!$H:$H,Raw!$A:$A,$B$5,Raw!$G:$G,Month!AH$7,Raw!$C:$C,Month!$A43),SUMIFS(Raw!$H:$H,Raw!$A:$A,$B$5,Raw!$G:$G,Month!AH$7,Raw!$E:$E,Month!$A43))))</f>
        <v>788</v>
      </c>
      <c r="AI43" s="105">
        <f>IF($B43="","",IF($C43="Region",SUMIFS(Raw!$H:$H,Raw!$A:$A,$B$5,Raw!$G:$G,Month!AI$7,Raw!$I:$I,Month!$A43),IF($C43="Provider",SUMIFS(Raw!$H:$H,Raw!$A:$A,$B$5,Raw!$G:$G,Month!AI$7,Raw!$C:$C,Month!$A43),SUMIFS(Raw!$H:$H,Raw!$A:$A,$B$5,Raw!$G:$G,Month!AI$7,Raw!$E:$E,Month!$A43))))</f>
        <v>5</v>
      </c>
      <c r="AJ43" s="105">
        <f>IF($B43="","",IF($C43="Region",SUMIFS(Raw!$H:$H,Raw!$A:$A,$B$5,Raw!$G:$G,Month!AJ$7,Raw!$I:$I,Month!$A43),IF($C43="Provider",SUMIFS(Raw!$H:$H,Raw!$A:$A,$B$5,Raw!$G:$G,Month!AJ$7,Raw!$C:$C,Month!$A43),SUMIFS(Raw!$H:$H,Raw!$A:$A,$B$5,Raw!$G:$G,Month!AJ$7,Raw!$E:$E,Month!$A43))))</f>
        <v>525</v>
      </c>
      <c r="AK43" s="105">
        <f>IF($B43="","",IF($C43="Region",SUMIFS(Raw!$H:$H,Raw!$A:$A,$B$5,Raw!$G:$G,Month!AK$7,Raw!$I:$I,Month!$A43),IF($C43="Provider",SUMIFS(Raw!$H:$H,Raw!$A:$A,$B$5,Raw!$G:$G,Month!AK$7,Raw!$C:$C,Month!$A43),SUMIFS(Raw!$H:$H,Raw!$A:$A,$B$5,Raw!$G:$G,Month!AK$7,Raw!$E:$E,Month!$A43))))</f>
        <v>78</v>
      </c>
      <c r="AL43" s="105">
        <f>IF($B43="","",IF($C43="Region",SUMIFS(Raw!$H:$H,Raw!$A:$A,$B$5,Raw!$G:$G,Month!AL$7,Raw!$I:$I,Month!$A43),IF($C43="Provider",SUMIFS(Raw!$H:$H,Raw!$A:$A,$B$5,Raw!$G:$G,Month!AL$7,Raw!$C:$C,Month!$A43),SUMIFS(Raw!$H:$H,Raw!$A:$A,$B$5,Raw!$G:$G,Month!AL$7,Raw!$E:$E,Month!$A43))))</f>
        <v>1955</v>
      </c>
      <c r="AM43" s="105">
        <f>IF($B43="","",IF($C43="Region",SUMIFS(Raw!$H:$H,Raw!$A:$A,$B$5,Raw!$G:$G,Month!AM$7,Raw!$I:$I,Month!$A43),IF($C43="Provider",SUMIFS(Raw!$H:$H,Raw!$A:$A,$B$5,Raw!$G:$G,Month!AM$7,Raw!$C:$C,Month!$A43),SUMIFS(Raw!$H:$H,Raw!$A:$A,$B$5,Raw!$G:$G,Month!AM$7,Raw!$E:$E,Month!$A43))))</f>
        <v>375</v>
      </c>
      <c r="AN43" s="105">
        <f>IF($B43="","",IF($C43="Region",SUMIFS(Raw!$H:$H,Raw!$A:$A,$B$5,Raw!$G:$G,Month!AN$7,Raw!$I:$I,Month!$A43),IF($C43="Provider",SUMIFS(Raw!$H:$H,Raw!$A:$A,$B$5,Raw!$G:$G,Month!AN$7,Raw!$C:$C,Month!$A43),SUMIFS(Raw!$H:$H,Raw!$A:$A,$B$5,Raw!$G:$G,Month!AN$7,Raw!$E:$E,Month!$A43))))</f>
        <v>6184</v>
      </c>
      <c r="AO43" s="105">
        <f>IF($B43="","",IF($C43="Region",SUMIFS(Raw!$H:$H,Raw!$A:$A,$B$5,Raw!$G:$G,Month!AO$7,Raw!$I:$I,Month!$A43),IF($C43="Provider",SUMIFS(Raw!$H:$H,Raw!$A:$A,$B$5,Raw!$G:$G,Month!AO$7,Raw!$C:$C,Month!$A43),SUMIFS(Raw!$H:$H,Raw!$A:$A,$B$5,Raw!$G:$G,Month!AO$7,Raw!$E:$E,Month!$A43))))</f>
        <v>5967</v>
      </c>
      <c r="AP43" s="105">
        <f>IF($B43="","",IF($C43="Region",SUMIFS(Raw!$H:$H,Raw!$A:$A,$B$5,Raw!$G:$G,Month!AP$7,Raw!$I:$I,Month!$A43),IF($C43="Provider",SUMIFS(Raw!$H:$H,Raw!$A:$A,$B$5,Raw!$G:$G,Month!AP$7,Raw!$C:$C,Month!$A43),SUMIFS(Raw!$H:$H,Raw!$A:$A,$B$5,Raw!$G:$G,Month!AP$7,Raw!$E:$E,Month!$A43))))</f>
        <v>687</v>
      </c>
      <c r="AQ43" s="105">
        <f>IF($B43="","",IF($C43="Region",SUMIFS(Raw!$H:$H,Raw!$A:$A,$B$5,Raw!$G:$G,Month!AQ$7,Raw!$I:$I,Month!$A43),IF($C43="Provider",SUMIFS(Raw!$H:$H,Raw!$A:$A,$B$5,Raw!$G:$G,Month!AQ$7,Raw!$C:$C,Month!$A43),SUMIFS(Raw!$H:$H,Raw!$A:$A,$B$5,Raw!$G:$G,Month!AQ$7,Raw!$E:$E,Month!$A43))))</f>
        <v>1974</v>
      </c>
      <c r="AR43" s="105">
        <f>IF($B43="","",IF($C43="Region",SUMIFS(Raw!$H:$H,Raw!$A:$A,$B$5,Raw!$G:$G,Month!AR$7,Raw!$I:$I,Month!$A43),IF($C43="Provider",SUMIFS(Raw!$H:$H,Raw!$A:$A,$B$5,Raw!$G:$G,Month!AR$7,Raw!$C:$C,Month!$A43),SUMIFS(Raw!$H:$H,Raw!$A:$A,$B$5,Raw!$G:$G,Month!AR$7,Raw!$E:$E,Month!$A43))))</f>
        <v>1946</v>
      </c>
      <c r="AS43" s="105">
        <f>IF($B43="","",IF($C43="Region",SUMIFS(Raw!$H:$H,Raw!$A:$A,$B$5,Raw!$G:$G,Month!AS$7,Raw!$I:$I,Month!$A43),IF($C43="Provider",SUMIFS(Raw!$H:$H,Raw!$A:$A,$B$5,Raw!$G:$G,Month!AS$7,Raw!$C:$C,Month!$A43),SUMIFS(Raw!$H:$H,Raw!$A:$A,$B$5,Raw!$G:$G,Month!AS$7,Raw!$E:$E,Month!$A43))))</f>
        <v>762</v>
      </c>
      <c r="AT43" s="105">
        <f>IF($B43="","",IF($C43="Region",SUMIFS(Raw!$H:$H,Raw!$A:$A,$B$5,Raw!$G:$G,Month!AT$7,Raw!$I:$I,Month!$A43),IF($C43="Provider",SUMIFS(Raw!$H:$H,Raw!$A:$A,$B$5,Raw!$G:$G,Month!AT$7,Raw!$C:$C,Month!$A43),SUMIFS(Raw!$H:$H,Raw!$A:$A,$B$5,Raw!$G:$G,Month!AT$7,Raw!$E:$E,Month!$A43))))</f>
        <v>254</v>
      </c>
      <c r="AU43" s="105">
        <f>IF($B43="","",IF($C43="Region",SUMIFS(Raw!$H:$H,Raw!$A:$A,$B$5,Raw!$G:$G,Month!AU$7,Raw!$I:$I,Month!$A43),IF($C43="Provider",SUMIFS(Raw!$H:$H,Raw!$A:$A,$B$5,Raw!$G:$G,Month!AU$7,Raw!$C:$C,Month!$A43),SUMIFS(Raw!$H:$H,Raw!$A:$A,$B$5,Raw!$G:$G,Month!AU$7,Raw!$E:$E,Month!$A43))))</f>
        <v>133</v>
      </c>
      <c r="AV43" s="105">
        <f>IF($B43="","",IF($C43="Region",SUMIFS(Raw!$H:$H,Raw!$A:$A,$B$5,Raw!$G:$G,Month!AV$7,Raw!$I:$I,Month!$A43),IF($C43="Provider",SUMIFS(Raw!$H:$H,Raw!$A:$A,$B$5,Raw!$G:$G,Month!AV$7,Raw!$C:$C,Month!$A43),SUMIFS(Raw!$H:$H,Raw!$A:$A,$B$5,Raw!$G:$G,Month!AV$7,Raw!$E:$E,Month!$A43))))</f>
        <v>1660</v>
      </c>
      <c r="AW43" s="105">
        <f>IF($B43="","",IF($C43="Region",SUMIFS(Raw!$H:$H,Raw!$A:$A,$B$5,Raw!$G:$G,Month!AW$7,Raw!$I:$I,Month!$A43),IF($C43="Provider",SUMIFS(Raw!$H:$H,Raw!$A:$A,$B$5,Raw!$G:$G,Month!AW$7,Raw!$C:$C,Month!$A43),SUMIFS(Raw!$H:$H,Raw!$A:$A,$B$5,Raw!$G:$G,Month!AW$7,Raw!$E:$E,Month!$A43))))</f>
        <v>11471098</v>
      </c>
      <c r="AX43" s="105">
        <f>IF($B43="","",IF($C43="Region",SUMIFS(Raw!$H:$H,Raw!$A:$A,$B$5,Raw!$G:$G,Month!AX$7,Raw!$I:$I,Month!$A43),IF($C43="Provider",SUMIFS(Raw!$H:$H,Raw!$A:$A,$B$5,Raw!$G:$G,Month!AX$7,Raw!$C:$C,Month!$A43),SUMIFS(Raw!$H:$H,Raw!$A:$A,$B$5,Raw!$G:$G,Month!AX$7,Raw!$E:$E,Month!$A43))))</f>
        <v>1295</v>
      </c>
      <c r="AY43" s="105">
        <f>IF($B43="","",IF($C43="Region",SUMIFS(Raw!$H:$H,Raw!$A:$A,$B$5,Raw!$G:$G,Month!AY$7,Raw!$I:$I,Month!$A43),IF($C43="Provider",SUMIFS(Raw!$H:$H,Raw!$A:$A,$B$5,Raw!$G:$G,Month!AY$7,Raw!$C:$C,Month!$A43),SUMIFS(Raw!$H:$H,Raw!$A:$A,$B$5,Raw!$G:$G,Month!AY$7,Raw!$E:$E,Month!$A43))))</f>
        <v>1272</v>
      </c>
      <c r="AZ43" s="105">
        <f>IF($B43="","",IF($C43="Region",SUMIFS(Raw!$H:$H,Raw!$A:$A,$B$5,Raw!$G:$G,Month!AZ$7,Raw!$I:$I,Month!$A43),IF($C43="Provider",SUMIFS(Raw!$H:$H,Raw!$A:$A,$B$5,Raw!$G:$G,Month!AZ$7,Raw!$C:$C,Month!$A43),SUMIFS(Raw!$H:$H,Raw!$A:$A,$B$5,Raw!$G:$G,Month!AZ$7,Raw!$E:$E,Month!$A43))))</f>
        <v>48</v>
      </c>
      <c r="BA43" s="105">
        <f>IF($B43="","",IF($C43="Region",SUMIFS(Raw!$H:$H,Raw!$A:$A,$B$5,Raw!$G:$G,Month!BA$7,Raw!$I:$I,Month!$A43),IF($C43="Provider",SUMIFS(Raw!$H:$H,Raw!$A:$A,$B$5,Raw!$G:$G,Month!BA$7,Raw!$C:$C,Month!$A43),SUMIFS(Raw!$H:$H,Raw!$A:$A,$B$5,Raw!$G:$G,Month!BA$7,Raw!$E:$E,Month!$A43))))</f>
        <v>1087</v>
      </c>
      <c r="BB43" s="105">
        <f>IF($B43="","",IF($C43="Region",SUMIFS(Raw!$H:$H,Raw!$A:$A,$B$5,Raw!$G:$G,Month!BB$7,Raw!$I:$I,Month!$A43),IF($C43="Provider",SUMIFS(Raw!$H:$H,Raw!$A:$A,$B$5,Raw!$G:$G,Month!BB$7,Raw!$C:$C,Month!$A43),SUMIFS(Raw!$H:$H,Raw!$A:$A,$B$5,Raw!$G:$G,Month!BB$7,Raw!$E:$E,Month!$A43))))</f>
        <v>7394434</v>
      </c>
      <c r="BC43" s="105">
        <f>IF($B43="","",IF($C43="Region",SUMIFS(Raw!$H:$H,Raw!$A:$A,$B$5,Raw!$G:$G,Month!BC$7,Raw!$I:$I,Month!$A43),IF($C43="Provider",SUMIFS(Raw!$H:$H,Raw!$A:$A,$B$5,Raw!$G:$G,Month!BC$7,Raw!$C:$C,Month!$A43),SUMIFS(Raw!$H:$H,Raw!$A:$A,$B$5,Raw!$G:$G,Month!BC$7,Raw!$E:$E,Month!$A43))))</f>
        <v>161</v>
      </c>
      <c r="BD43" s="105">
        <f>IF($B43="","",IF($C43="Region",SUMIFS(Raw!$H:$H,Raw!$A:$A,$B$5,Raw!$G:$G,Month!BD$7,Raw!$I:$I,Month!$A43),IF($C43="Provider",SUMIFS(Raw!$H:$H,Raw!$A:$A,$B$5,Raw!$G:$G,Month!BD$7,Raw!$C:$C,Month!$A43),SUMIFS(Raw!$H:$H,Raw!$A:$A,$B$5,Raw!$G:$G,Month!BD$7,Raw!$E:$E,Month!$A43))))</f>
        <v>3308</v>
      </c>
      <c r="BE43" s="105">
        <f>IF($B43="","",IF($C43="Region",SUMIFS(Raw!$H:$H,Raw!$A:$A,$B$5,Raw!$G:$G,Month!BE$7,Raw!$I:$I,Month!$A43),IF($C43="Provider",SUMIFS(Raw!$H:$H,Raw!$A:$A,$B$5,Raw!$G:$G,Month!BE$7,Raw!$C:$C,Month!$A43),SUMIFS(Raw!$H:$H,Raw!$A:$A,$B$5,Raw!$G:$G,Month!BE$7,Raw!$E:$E,Month!$A43))))</f>
        <v>1965</v>
      </c>
      <c r="BF43" s="105">
        <f>IF($B43="","",IF($C43="Region",SUMIFS(Raw!$H:$H,Raw!$A:$A,$B$5,Raw!$G:$G,Month!BF$7,Raw!$I:$I,Month!$A43),IF($C43="Provider",SUMIFS(Raw!$H:$H,Raw!$A:$A,$B$5,Raw!$G:$G,Month!BF$7,Raw!$C:$C,Month!$A43),SUMIFS(Raw!$H:$H,Raw!$A:$A,$B$5,Raw!$G:$G,Month!BF$7,Raw!$E:$E,Month!$A43))))</f>
        <v>12413</v>
      </c>
      <c r="BG43" s="105">
        <f>IF($B43="","",IF($C43="Region",SUMIFS(Raw!$H:$H,Raw!$A:$A,$B$5,Raw!$G:$G,Month!BG$7,Raw!$I:$I,Month!$A43),IF($C43="Provider",SUMIFS(Raw!$H:$H,Raw!$A:$A,$B$5,Raw!$G:$G,Month!BG$7,Raw!$C:$C,Month!$A43),SUMIFS(Raw!$H:$H,Raw!$A:$A,$B$5,Raw!$G:$G,Month!BG$7,Raw!$E:$E,Month!$A43))))</f>
        <v>10</v>
      </c>
      <c r="BH43" s="105">
        <f>IF($B43="","",IF($C43="Region",SUMIFS(Raw!$H:$H,Raw!$A:$A,$B$5,Raw!$G:$G,Month!BH$7,Raw!$I:$I,Month!$A43),IF($C43="Provider",SUMIFS(Raw!$H:$H,Raw!$A:$A,$B$5,Raw!$G:$G,Month!BH$7,Raw!$C:$C,Month!$A43),SUMIFS(Raw!$H:$H,Raw!$A:$A,$B$5,Raw!$G:$G,Month!BH$7,Raw!$E:$E,Month!$A43))))</f>
        <v>11311</v>
      </c>
      <c r="BI43" s="105">
        <f>IF($B43="","",IF($C43="Region",SUMIFS(Raw!$H:$H,Raw!$A:$A,$B$5,Raw!$G:$G,Month!BI$7,Raw!$I:$I,Month!$A43),IF($C43="Provider",SUMIFS(Raw!$H:$H,Raw!$A:$A,$B$5,Raw!$G:$G,Month!BI$7,Raw!$C:$C,Month!$A43),SUMIFS(Raw!$H:$H,Raw!$A:$A,$B$5,Raw!$G:$G,Month!BI$7,Raw!$E:$E,Month!$A43))))</f>
        <v>3683</v>
      </c>
      <c r="BJ43" s="105">
        <f>IF($B43="","",IF($C43="Region",SUMIFS(Raw!$H:$H,Raw!$A:$A,$B$5,Raw!$G:$G,Month!BJ$7,Raw!$I:$I,Month!$A43),IF($C43="Provider",SUMIFS(Raw!$H:$H,Raw!$A:$A,$B$5,Raw!$G:$G,Month!BJ$7,Raw!$C:$C,Month!$A43),SUMIFS(Raw!$H:$H,Raw!$A:$A,$B$5,Raw!$G:$G,Month!BJ$7,Raw!$E:$E,Month!$A43))))</f>
        <v>2209</v>
      </c>
      <c r="BK43" s="105">
        <f>IF($B43="","",IF($C43="Region",SUMIFS(Raw!$H:$H,Raw!$A:$A,$B$5,Raw!$G:$G,Month!BK$7,Raw!$I:$I,Month!$A43),IF($C43="Provider",SUMIFS(Raw!$H:$H,Raw!$A:$A,$B$5,Raw!$G:$G,Month!BK$7,Raw!$C:$C,Month!$A43),SUMIFS(Raw!$H:$H,Raw!$A:$A,$B$5,Raw!$G:$G,Month!BK$7,Raw!$E:$E,Month!$A43))))</f>
        <v>965</v>
      </c>
      <c r="BL43" s="105">
        <f>IF($B43="","",IF($C43="Region",SUMIFS(Raw!$H:$H,Raw!$A:$A,$B$5,Raw!$G:$G,Month!BL$7,Raw!$I:$I,Month!$A43),IF($C43="Provider",SUMIFS(Raw!$H:$H,Raw!$A:$A,$B$5,Raw!$G:$G,Month!BL$7,Raw!$C:$C,Month!$A43),SUMIFS(Raw!$H:$H,Raw!$A:$A,$B$5,Raw!$G:$G,Month!BL$7,Raw!$E:$E,Month!$A43))))</f>
        <v>2678</v>
      </c>
      <c r="BM43" s="105">
        <f>IF($B43="","",IF($C43="Region",SUMIFS(Raw!$H:$H,Raw!$A:$A,$B$5,Raw!$G:$G,Month!BM$7,Raw!$I:$I,Month!$A43),IF($C43="Provider",SUMIFS(Raw!$H:$H,Raw!$A:$A,$B$5,Raw!$G:$G,Month!BM$7,Raw!$C:$C,Month!$A43),SUMIFS(Raw!$H:$H,Raw!$A:$A,$B$5,Raw!$G:$G,Month!BM$7,Raw!$E:$E,Month!$A43))))</f>
        <v>2627</v>
      </c>
      <c r="BN43" s="105">
        <f>IF($B43="","",IF($C43="Region",SUMIFS(Raw!$H:$H,Raw!$A:$A,$B$5,Raw!$G:$G,Month!BN$7,Raw!$I:$I,Month!$A43),IF($C43="Provider",SUMIFS(Raw!$H:$H,Raw!$A:$A,$B$5,Raw!$G:$G,Month!BN$7,Raw!$C:$C,Month!$A43),SUMIFS(Raw!$H:$H,Raw!$A:$A,$B$5,Raw!$G:$G,Month!BN$7,Raw!$E:$E,Month!$A43))))</f>
        <v>396</v>
      </c>
      <c r="BO43" s="105">
        <f>IF($B43="","",IF($C43="Region",SUMIFS(Raw!$H:$H,Raw!$A:$A,$B$5,Raw!$G:$G,Month!BO$7,Raw!$I:$I,Month!$A43),IF($C43="Provider",SUMIFS(Raw!$H:$H,Raw!$A:$A,$B$5,Raw!$G:$G,Month!BO$7,Raw!$C:$C,Month!$A43),SUMIFS(Raw!$H:$H,Raw!$A:$A,$B$5,Raw!$G:$G,Month!BO$7,Raw!$E:$E,Month!$A43))))</f>
        <v>57</v>
      </c>
      <c r="BP43" s="105">
        <f>IF($B43="","",IF($C43="Region",SUMIFS(Raw!$H:$H,Raw!$A:$A,$B$5,Raw!$G:$G,Month!BP$7,Raw!$I:$I,Month!$A43),IF($C43="Provider",SUMIFS(Raw!$H:$H,Raw!$A:$A,$B$5,Raw!$G:$G,Month!BP$7,Raw!$C:$C,Month!$A43),SUMIFS(Raw!$H:$H,Raw!$A:$A,$B$5,Raw!$G:$G,Month!BP$7,Raw!$E:$E,Month!$A43))))</f>
        <v>295</v>
      </c>
      <c r="BQ43" s="105">
        <f>IF($B43="","",IF($C43="Region",SUMIFS(Raw!$H:$H,Raw!$A:$A,$B$5,Raw!$G:$G,Month!BQ$7,Raw!$I:$I,Month!$A43),IF($C43="Provider",SUMIFS(Raw!$H:$H,Raw!$A:$A,$B$5,Raw!$G:$G,Month!BQ$7,Raw!$C:$C,Month!$A43),SUMIFS(Raw!$H:$H,Raw!$A:$A,$B$5,Raw!$G:$G,Month!BQ$7,Raw!$E:$E,Month!$A43))))</f>
        <v>34</v>
      </c>
      <c r="BR43" s="105">
        <f>IF($B43="","",IF($C43="Region",SUMIFS(Raw!$H:$H,Raw!$A:$A,$B$5,Raw!$G:$G,Month!BR$7,Raw!$I:$I,Month!$A43),IF($C43="Provider",SUMIFS(Raw!$H:$H,Raw!$A:$A,$B$5,Raw!$G:$G,Month!BR$7,Raw!$C:$C,Month!$A43),SUMIFS(Raw!$H:$H,Raw!$A:$A,$B$5,Raw!$G:$G,Month!BR$7,Raw!$E:$E,Month!$A43))))</f>
        <v>5</v>
      </c>
      <c r="BS43" s="105">
        <f>IF($B43="","",IF($C43="Region",SUMIFS(Raw!$H:$H,Raw!$A:$A,$B$5,Raw!$G:$G,Month!BS$7,Raw!$I:$I,Month!$A43),IF($C43="Provider",SUMIFS(Raw!$H:$H,Raw!$A:$A,$B$5,Raw!$G:$G,Month!BS$7,Raw!$C:$C,Month!$A43),SUMIFS(Raw!$H:$H,Raw!$A:$A,$B$5,Raw!$G:$G,Month!BS$7,Raw!$E:$E,Month!$A43))))</f>
        <v>0</v>
      </c>
      <c r="BT43" s="105">
        <f>IF($B43="","",IF($C43="Region",SUMIFS(Raw!$H:$H,Raw!$A:$A,$B$5,Raw!$G:$G,Month!BT$7,Raw!$I:$I,Month!$A43),IF($C43="Provider",SUMIFS(Raw!$H:$H,Raw!$A:$A,$B$5,Raw!$G:$G,Month!BT$7,Raw!$C:$C,Month!$A43),SUMIFS(Raw!$H:$H,Raw!$A:$A,$B$5,Raw!$G:$G,Month!BT$7,Raw!$E:$E,Month!$A43))))</f>
        <v>0</v>
      </c>
      <c r="BU43" s="105">
        <f>IF($B43="","",IF($C43="Region",SUMIFS(Raw!$H:$H,Raw!$A:$A,$B$5,Raw!$G:$G,Month!BU$7,Raw!$I:$I,Month!$A43),IF($C43="Provider",SUMIFS(Raw!$H:$H,Raw!$A:$A,$B$5,Raw!$G:$G,Month!BU$7,Raw!$C:$C,Month!$A43),SUMIFS(Raw!$H:$H,Raw!$A:$A,$B$5,Raw!$G:$G,Month!BU$7,Raw!$E:$E,Month!$A43))))</f>
        <v>0</v>
      </c>
      <c r="BV43" s="105">
        <f>IF($B43="","",IF($C43="Region",SUMIFS(Raw!$H:$H,Raw!$A:$A,$B$5,Raw!$G:$G,Month!BV$7,Raw!$I:$I,Month!$A43),IF($C43="Provider",SUMIFS(Raw!$H:$H,Raw!$A:$A,$B$5,Raw!$G:$G,Month!BV$7,Raw!$C:$C,Month!$A43),SUMIFS(Raw!$H:$H,Raw!$A:$A,$B$5,Raw!$G:$G,Month!BV$7,Raw!$E:$E,Month!$A43))))</f>
        <v>0</v>
      </c>
      <c r="BW43" s="105">
        <f>IF($B43="","",IF($C43="Region",SUMIFS(Raw!$H:$H,Raw!$A:$A,$B$5,Raw!$G:$G,Month!BW$7,Raw!$I:$I,Month!$A43),IF($C43="Provider",SUMIFS(Raw!$H:$H,Raw!$A:$A,$B$5,Raw!$G:$G,Month!BW$7,Raw!$C:$C,Month!$A43),SUMIFS(Raw!$H:$H,Raw!$A:$A,$B$5,Raw!$G:$G,Month!BW$7,Raw!$E:$E,Month!$A43))))</f>
        <v>1754</v>
      </c>
      <c r="BX43" s="105">
        <f>IF($B43="","",IF($C43="Region",SUMIFS(Raw!$H:$H,Raw!$A:$A,$B$5,Raw!$G:$G,Month!BX$7,Raw!$I:$I,Month!$A43),IF($C43="Provider",SUMIFS(Raw!$H:$H,Raw!$A:$A,$B$5,Raw!$G:$G,Month!BX$7,Raw!$C:$C,Month!$A43),SUMIFS(Raw!$H:$H,Raw!$A:$A,$B$5,Raw!$G:$G,Month!BX$7,Raw!$E:$E,Month!$A43))))</f>
        <v>1544</v>
      </c>
      <c r="BY43" s="105">
        <f>IF($B43="","",IF($C43="Region",SUMIFS(Raw!$H:$H,Raw!$A:$A,$B$5,Raw!$G:$G,Month!BY$7,Raw!$I:$I,Month!$A43),IF($C43="Provider",SUMIFS(Raw!$H:$H,Raw!$A:$A,$B$5,Raw!$G:$G,Month!BY$7,Raw!$C:$C,Month!$A43),SUMIFS(Raw!$H:$H,Raw!$A:$A,$B$5,Raw!$G:$G,Month!BY$7,Raw!$E:$E,Month!$A43))))</f>
        <v>1209</v>
      </c>
      <c r="BZ43" s="105">
        <f>IF($B43="","",IF($C43="Region",SUMIFS(Raw!$H:$H,Raw!$A:$A,$B$5,Raw!$G:$G,Month!BZ$7,Raw!$I:$I,Month!$A43),IF($C43="Provider",SUMIFS(Raw!$H:$H,Raw!$A:$A,$B$5,Raw!$G:$G,Month!BZ$7,Raw!$C:$C,Month!$A43),SUMIFS(Raw!$H:$H,Raw!$A:$A,$B$5,Raw!$G:$G,Month!BZ$7,Raw!$E:$E,Month!$A43))))</f>
        <v>1030</v>
      </c>
      <c r="CA43" s="105">
        <f>IF($B43="","",IF($C43="Region",SUMIFS(Raw!$H:$H,Raw!$A:$A,$B$5,Raw!$G:$G,Month!CA$7,Raw!$I:$I,Month!$A43),IF($C43="Provider",SUMIFS(Raw!$H:$H,Raw!$A:$A,$B$5,Raw!$G:$G,Month!CA$7,Raw!$C:$C,Month!$A43),SUMIFS(Raw!$H:$H,Raw!$A:$A,$B$5,Raw!$G:$G,Month!CA$7,Raw!$E:$E,Month!$A43))))</f>
        <v>956</v>
      </c>
      <c r="CB43" s="105">
        <f>IF($B43="","",IF($C43="Region",SUMIFS(Raw!$H:$H,Raw!$A:$A,$B$5,Raw!$G:$G,Month!CB$7,Raw!$I:$I,Month!$A43),IF($C43="Provider",SUMIFS(Raw!$H:$H,Raw!$A:$A,$B$5,Raw!$G:$G,Month!CB$7,Raw!$C:$C,Month!$A43),SUMIFS(Raw!$H:$H,Raw!$A:$A,$B$5,Raw!$G:$G,Month!CB$7,Raw!$E:$E,Month!$A43))))</f>
        <v>1266</v>
      </c>
      <c r="CC43" s="105">
        <f>IF($B43="","",IF($C43="Region",SUMIFS(Raw!$H:$H,Raw!$A:$A,$B$5,Raw!$G:$G,Month!CC$7,Raw!$I:$I,Month!$A43),IF($C43="Provider",SUMIFS(Raw!$H:$H,Raw!$A:$A,$B$5,Raw!$G:$G,Month!CC$7,Raw!$C:$C,Month!$A43),SUMIFS(Raw!$H:$H,Raw!$A:$A,$B$5,Raw!$G:$G,Month!CC$7,Raw!$E:$E,Month!$A43))))</f>
        <v>1154</v>
      </c>
      <c r="CD43" s="105">
        <f>IF($B43="","",IF($C43="Region",SUMIFS(Raw!$H:$H,Raw!$A:$A,$B$5,Raw!$G:$G,Month!CD$7,Raw!$I:$I,Month!$A43),IF($C43="Provider",SUMIFS(Raw!$H:$H,Raw!$A:$A,$B$5,Raw!$G:$G,Month!CD$7,Raw!$C:$C,Month!$A43),SUMIFS(Raw!$H:$H,Raw!$A:$A,$B$5,Raw!$G:$G,Month!CD$7,Raw!$E:$E,Month!$A43))))</f>
        <v>138</v>
      </c>
      <c r="CE43" s="105">
        <f>IF($B43="","",IF($C43="Region",SUMIFS(Raw!$H:$H,Raw!$A:$A,$B$5,Raw!$G:$G,Month!CE$7,Raw!$I:$I,Month!$A43),IF($C43="Provider",SUMIFS(Raw!$H:$H,Raw!$A:$A,$B$5,Raw!$G:$G,Month!CE$7,Raw!$C:$C,Month!$A43),SUMIFS(Raw!$H:$H,Raw!$A:$A,$B$5,Raw!$G:$G,Month!CE$7,Raw!$E:$E,Month!$A43))))</f>
        <v>117</v>
      </c>
      <c r="CF43" s="105">
        <f>IF($B43="","",IF($C43="Region",SUMIFS(Raw!$H:$H,Raw!$A:$A,$B$5,Raw!$G:$G,Month!CF$7,Raw!$I:$I,Month!$A43),IF($C43="Provider",SUMIFS(Raw!$H:$H,Raw!$A:$A,$B$5,Raw!$G:$G,Month!CF$7,Raw!$C:$C,Month!$A43),SUMIFS(Raw!$H:$H,Raw!$A:$A,$B$5,Raw!$G:$G,Month!CF$7,Raw!$E:$E,Month!$A43))))</f>
        <v>10</v>
      </c>
      <c r="CG43" s="105">
        <f>IF($B43="","",IF($C43="Region",SUMIFS(Raw!$H:$H,Raw!$A:$A,$B$5,Raw!$G:$G,Month!CG$7,Raw!$I:$I,Month!$A43),IF($C43="Provider",SUMIFS(Raw!$H:$H,Raw!$A:$A,$B$5,Raw!$G:$G,Month!CG$7,Raw!$C:$C,Month!$A43),SUMIFS(Raw!$H:$H,Raw!$A:$A,$B$5,Raw!$G:$G,Month!CG$7,Raw!$E:$E,Month!$A43))))</f>
        <v>9</v>
      </c>
      <c r="CH43" s="105">
        <f>IF($B43="","",IF($C43="Region",SUMIFS(Raw!$H:$H,Raw!$A:$A,$B$5,Raw!$G:$G,Month!CH$7,Raw!$I:$I,Month!$A43),IF($C43="Provider",SUMIFS(Raw!$H:$H,Raw!$A:$A,$B$5,Raw!$G:$G,Month!CH$7,Raw!$C:$C,Month!$A43),SUMIFS(Raw!$H:$H,Raw!$A:$A,$B$5,Raw!$G:$G,Month!CH$7,Raw!$E:$E,Month!$A43))))</f>
        <v>293</v>
      </c>
      <c r="CI43" s="105">
        <f>IF($B43="","",IF($C43="Region",SUMIFS(Raw!$H:$H,Raw!$A:$A,$B$5,Raw!$G:$G,Month!CI$7,Raw!$I:$I,Month!$A43),IF($C43="Provider",SUMIFS(Raw!$H:$H,Raw!$A:$A,$B$5,Raw!$G:$G,Month!CI$7,Raw!$C:$C,Month!$A43),SUMIFS(Raw!$H:$H,Raw!$A:$A,$B$5,Raw!$G:$G,Month!CI$7,Raw!$E:$E,Month!$A43))))</f>
        <v>293</v>
      </c>
      <c r="CJ43" s="105">
        <f>IF($B43="","",IF($C43="Region",SUMIFS(Raw!$H:$H,Raw!$A:$A,$B$5,Raw!$G:$G,Month!CJ$7,Raw!$I:$I,Month!$A43),IF($C43="Provider",SUMIFS(Raw!$H:$H,Raw!$A:$A,$B$5,Raw!$G:$G,Month!CJ$7,Raw!$C:$C,Month!$A43),SUMIFS(Raw!$H:$H,Raw!$A:$A,$B$5,Raw!$G:$G,Month!CJ$7,Raw!$E:$E,Month!$A43))))</f>
        <v>559</v>
      </c>
      <c r="CK43" s="105">
        <f>IF($B43="","",IF($C43="Region",SUMIFS(Raw!$H:$H,Raw!$A:$A,$B$5,Raw!$G:$G,Month!CK$7,Raw!$I:$I,Month!$A43),IF($C43="Provider",SUMIFS(Raw!$H:$H,Raw!$A:$A,$B$5,Raw!$G:$G,Month!CK$7,Raw!$C:$C,Month!$A43),SUMIFS(Raw!$H:$H,Raw!$A:$A,$B$5,Raw!$G:$G,Month!CK$7,Raw!$E:$E,Month!$A43))))</f>
        <v>204</v>
      </c>
      <c r="CL43" s="105">
        <f>IF($B43="","",IF($C43="Region",SUMIFS(Raw!$H:$H,Raw!$A:$A,$B$5,Raw!$G:$G,Month!CL$7,Raw!$I:$I,Month!$A43),IF($C43="Provider",SUMIFS(Raw!$H:$H,Raw!$A:$A,$B$5,Raw!$G:$G,Month!CL$7,Raw!$C:$C,Month!$A43),SUMIFS(Raw!$H:$H,Raw!$A:$A,$B$5,Raw!$G:$G,Month!CL$7,Raw!$E:$E,Month!$A43))))</f>
        <v>704</v>
      </c>
      <c r="CM43" s="105">
        <f>IF($B43="","",IF($C43="Region",SUMIFS(Raw!$H:$H,Raw!$A:$A,$B$5,Raw!$G:$G,Month!CM$7,Raw!$I:$I,Month!$A43),IF($C43="Provider",SUMIFS(Raw!$H:$H,Raw!$A:$A,$B$5,Raw!$G:$G,Month!CM$7,Raw!$C:$C,Month!$A43),SUMIFS(Raw!$H:$H,Raw!$A:$A,$B$5,Raw!$G:$G,Month!CM$7,Raw!$E:$E,Month!$A43))))</f>
        <v>413</v>
      </c>
    </row>
    <row r="44" spans="1:91" x14ac:dyDescent="0.25">
      <c r="A44" s="18" t="str">
        <f>IF(Refs!A37="","",Refs!A37)</f>
        <v>111AL2</v>
      </c>
      <c r="B44" s="3" t="str">
        <f>IF(Refs!B37="","",Refs!B37)</f>
        <v>Devon (PPG)</v>
      </c>
      <c r="C44" s="9" t="str">
        <f>IF(Refs!D37="","",Refs!D37)</f>
        <v>Area</v>
      </c>
      <c r="D44" s="105">
        <f>IF($B44="","",IF($C44="Region",SUMIFS(Raw!$H:$H,Raw!$A:$A,$B$5,Raw!$G:$G,Month!D$7,Raw!$I:$I,Month!$A44),IF($C44="Provider",SUMIFS(Raw!$H:$H,Raw!$A:$A,$B$5,Raw!$G:$G,Month!D$7,Raw!$C:$C,Month!$A44),SUMIFS(Raw!$H:$H,Raw!$A:$A,$B$5,Raw!$G:$G,Month!D$7,Raw!$E:$E,Month!$A44))))</f>
        <v>36558</v>
      </c>
      <c r="E44" s="105">
        <f>IF($B44="","",IF($C44="Region",SUMIFS(Raw!$H:$H,Raw!$A:$A,$B$5,Raw!$G:$G,Month!E$7,Raw!$I:$I,Month!$A44),IF($C44="Provider",SUMIFS(Raw!$H:$H,Raw!$A:$A,$B$5,Raw!$G:$G,Month!E$7,Raw!$C:$C,Month!$A44),SUMIFS(Raw!$H:$H,Raw!$A:$A,$B$5,Raw!$G:$G,Month!E$7,Raw!$E:$E,Month!$A44))))</f>
        <v>36558</v>
      </c>
      <c r="F44" s="105">
        <f>IF($B44="","",IF($C44="Region",SUMIFS(Raw!$H:$H,Raw!$A:$A,$B$5,Raw!$G:$G,Month!F$7,Raw!$I:$I,Month!$A44),IF($C44="Provider",SUMIFS(Raw!$H:$H,Raw!$A:$A,$B$5,Raw!$G:$G,Month!F$7,Raw!$C:$C,Month!$A44),SUMIFS(Raw!$H:$H,Raw!$A:$A,$B$5,Raw!$G:$G,Month!F$7,Raw!$E:$E,Month!$A44))))</f>
        <v>34348</v>
      </c>
      <c r="G44" s="105">
        <f>IF($B44="","",IF($C44="Region",SUMIFS(Raw!$H:$H,Raw!$A:$A,$B$5,Raw!$G:$G,Month!G$7,Raw!$I:$I,Month!$A44),IF($C44="Provider",SUMIFS(Raw!$H:$H,Raw!$A:$A,$B$5,Raw!$G:$G,Month!G$7,Raw!$C:$C,Month!$A44),SUMIFS(Raw!$H:$H,Raw!$A:$A,$B$5,Raw!$G:$G,Month!G$7,Raw!$E:$E,Month!$A44))))</f>
        <v>31660</v>
      </c>
      <c r="H44" s="105">
        <f>IF($B44="","",IF($C44="Region",SUMIFS(Raw!$H:$H,Raw!$A:$A,$B$5,Raw!$G:$G,Month!H$7,Raw!$I:$I,Month!$A44),IF($C44="Provider",SUMIFS(Raw!$H:$H,Raw!$A:$A,$B$5,Raw!$G:$G,Month!H$7,Raw!$C:$C,Month!$A44),SUMIFS(Raw!$H:$H,Raw!$A:$A,$B$5,Raw!$G:$G,Month!H$7,Raw!$E:$E,Month!$A44))))</f>
        <v>272</v>
      </c>
      <c r="I44" s="105">
        <f>IF($B44="","",IF($C44="Region",SUMIFS(Raw!$H:$H,Raw!$A:$A,$B$5,Raw!$G:$G,Month!I$7,Raw!$I:$I,Month!$A44),IF($C44="Provider",SUMIFS(Raw!$H:$H,Raw!$A:$A,$B$5,Raw!$G:$G,Month!I$7,Raw!$C:$C,Month!$A44),SUMIFS(Raw!$H:$H,Raw!$A:$A,$B$5,Raw!$G:$G,Month!I$7,Raw!$E:$E,Month!$A44))))</f>
        <v>607148</v>
      </c>
      <c r="J44" s="105">
        <f>IF($B44="","",IF($C44="Region",SUMIFS(Raw!$H:$H,Raw!$A:$A,$B$5,Raw!$G:$G,Month!J$7,Raw!$I:$I,Month!$A44),IF($C44="Provider",SUMIFS(Raw!$H:$H,Raw!$A:$A,$B$5,Raw!$G:$G,Month!J$7,Raw!$C:$C,Month!$A44),SUMIFS(Raw!$H:$H,Raw!$A:$A,$B$5,Raw!$G:$G,Month!J$7,Raw!$E:$E,Month!$A44))))</f>
        <v>116</v>
      </c>
      <c r="K44" s="105">
        <f>IF($B44="","",IF($C44="Region",SUMIFS(Raw!$H:$H,Raw!$A:$A,$B$5,Raw!$G:$G,Month!K$7,Raw!$I:$I,Month!$A44),IF($C44="Provider",SUMIFS(Raw!$H:$H,Raw!$A:$A,$B$5,Raw!$G:$G,Month!K$7,Raw!$C:$C,Month!$A44),SUMIFS(Raw!$H:$H,Raw!$A:$A,$B$5,Raw!$G:$G,Month!K$7,Raw!$E:$E,Month!$A44))))</f>
        <v>392</v>
      </c>
      <c r="L44" s="105">
        <f>IF($B44="","",IF($C44="Region",SUMIFS(Raw!$H:$H,Raw!$A:$A,$B$5,Raw!$G:$G,Month!L$7,Raw!$I:$I,Month!$A44),IF($C44="Provider",SUMIFS(Raw!$H:$H,Raw!$A:$A,$B$5,Raw!$G:$G,Month!L$7,Raw!$C:$C,Month!$A44),SUMIFS(Raw!$H:$H,Raw!$A:$A,$B$5,Raw!$G:$G,Month!L$7,Raw!$E:$E,Month!$A44))))</f>
        <v>26713</v>
      </c>
      <c r="M44" s="105">
        <f>IF($B44="","",IF($C44="Region",SUMIFS(Raw!$H:$H,Raw!$A:$A,$B$5,Raw!$G:$G,Month!M$7,Raw!$I:$I,Month!$A44),IF($C44="Provider",SUMIFS(Raw!$H:$H,Raw!$A:$A,$B$5,Raw!$G:$G,Month!M$7,Raw!$C:$C,Month!$A44),SUMIFS(Raw!$H:$H,Raw!$A:$A,$B$5,Raw!$G:$G,Month!M$7,Raw!$E:$E,Month!$A44))))</f>
        <v>10889</v>
      </c>
      <c r="N44" s="105">
        <f>IF($B44="","",IF($C44="Region",SUMIFS(Raw!$H:$H,Raw!$A:$A,$B$5,Raw!$G:$G,Month!N$7,Raw!$I:$I,Month!$A44),IF($C44="Provider",SUMIFS(Raw!$H:$H,Raw!$A:$A,$B$5,Raw!$G:$G,Month!N$7,Raw!$C:$C,Month!$A44),SUMIFS(Raw!$H:$H,Raw!$A:$A,$B$5,Raw!$G:$G,Month!N$7,Raw!$E:$E,Month!$A44))))</f>
        <v>32333070</v>
      </c>
      <c r="O44" s="105">
        <f>IF($B44="","",IF($C44="Region",SUMIFS(Raw!$H:$H,Raw!$A:$A,$B$5,Raw!$G:$G,Month!O$7,Raw!$I:$I,Month!$A44),IF($C44="Provider",SUMIFS(Raw!$H:$H,Raw!$A:$A,$B$5,Raw!$G:$G,Month!O$7,Raw!$C:$C,Month!$A44),SUMIFS(Raw!$H:$H,Raw!$A:$A,$B$5,Raw!$G:$G,Month!O$7,Raw!$E:$E,Month!$A44))))</f>
        <v>31260</v>
      </c>
      <c r="P44" s="105">
        <f>IF($B44="","",IF($C44="Region",SUMIFS(Raw!$H:$H,Raw!$A:$A,$B$5,Raw!$G:$G,Month!P$7,Raw!$I:$I,Month!$A44),IF($C44="Provider",SUMIFS(Raw!$H:$H,Raw!$A:$A,$B$5,Raw!$G:$G,Month!P$7,Raw!$C:$C,Month!$A44),SUMIFS(Raw!$H:$H,Raw!$A:$A,$B$5,Raw!$G:$G,Month!P$7,Raw!$E:$E,Month!$A44))))</f>
        <v>449</v>
      </c>
      <c r="Q44" s="105">
        <f>IF($B44="","",IF($C44="Region",SUMIFS(Raw!$H:$H,Raw!$A:$A,$B$5,Raw!$G:$G,Month!Q$7,Raw!$I:$I,Month!$A44),IF($C44="Provider",SUMIFS(Raw!$H:$H,Raw!$A:$A,$B$5,Raw!$G:$G,Month!Q$7,Raw!$C:$C,Month!$A44),SUMIFS(Raw!$H:$H,Raw!$A:$A,$B$5,Raw!$G:$G,Month!Q$7,Raw!$E:$E,Month!$A44))))</f>
        <v>12057</v>
      </c>
      <c r="R44" s="105">
        <f>IF($B44="","",IF($C44="Region",SUMIFS(Raw!$H:$H,Raw!$A:$A,$B$5,Raw!$G:$G,Month!R$7,Raw!$I:$I,Month!$A44),IF($C44="Provider",SUMIFS(Raw!$H:$H,Raw!$A:$A,$B$5,Raw!$G:$G,Month!R$7,Raw!$C:$C,Month!$A44),SUMIFS(Raw!$H:$H,Raw!$A:$A,$B$5,Raw!$G:$G,Month!R$7,Raw!$E:$E,Month!$A44))))</f>
        <v>9842</v>
      </c>
      <c r="S44" s="105">
        <f>IF($B44="","",IF($C44="Region",SUMIFS(Raw!$H:$H,Raw!$A:$A,$B$5,Raw!$G:$G,Month!S$7,Raw!$I:$I,Month!$A44),IF($C44="Provider",SUMIFS(Raw!$H:$H,Raw!$A:$A,$B$5,Raw!$G:$G,Month!S$7,Raw!$C:$C,Month!$A44),SUMIFS(Raw!$H:$H,Raw!$A:$A,$B$5,Raw!$G:$G,Month!S$7,Raw!$E:$E,Month!$A44))))</f>
        <v>8912</v>
      </c>
      <c r="T44" s="105">
        <f>IF($B44="","",IF($C44="Region",SUMIFS(Raw!$H:$H,Raw!$A:$A,$B$5,Raw!$G:$G,Month!T$7,Raw!$I:$I,Month!$A44),IF($C44="Provider",SUMIFS(Raw!$H:$H,Raw!$A:$A,$B$5,Raw!$G:$G,Month!T$7,Raw!$C:$C,Month!$A44),SUMIFS(Raw!$H:$H,Raw!$A:$A,$B$5,Raw!$G:$G,Month!T$7,Raw!$E:$E,Month!$A44))))</f>
        <v>0</v>
      </c>
      <c r="U44" s="105">
        <f>IF($B44="","",IF($C44="Region",SUMIFS(Raw!$H:$H,Raw!$A:$A,$B$5,Raw!$G:$G,Month!U$7,Raw!$I:$I,Month!$A44),IF($C44="Provider",SUMIFS(Raw!$H:$H,Raw!$A:$A,$B$5,Raw!$G:$G,Month!U$7,Raw!$C:$C,Month!$A44),SUMIFS(Raw!$H:$H,Raw!$A:$A,$B$5,Raw!$G:$G,Month!U$7,Raw!$E:$E,Month!$A44))))</f>
        <v>18754</v>
      </c>
      <c r="V44" s="105">
        <f>IF($B44="","",IF($C44="Region",SUMIFS(Raw!$H:$H,Raw!$A:$A,$B$5,Raw!$G:$G,Month!V$7,Raw!$I:$I,Month!$A44),IF($C44="Provider",SUMIFS(Raw!$H:$H,Raw!$A:$A,$B$5,Raw!$G:$G,Month!V$7,Raw!$C:$C,Month!$A44),SUMIFS(Raw!$H:$H,Raw!$A:$A,$B$5,Raw!$G:$G,Month!V$7,Raw!$E:$E,Month!$A44))))</f>
        <v>213</v>
      </c>
      <c r="W44" s="105">
        <f>IF($B44="","",IF($C44="Region",SUMIFS(Raw!$H:$H,Raw!$A:$A,$B$5,Raw!$G:$G,Month!W$7,Raw!$I:$I,Month!$A44),IF($C44="Provider",SUMIFS(Raw!$H:$H,Raw!$A:$A,$B$5,Raw!$G:$G,Month!W$7,Raw!$C:$C,Month!$A44),SUMIFS(Raw!$H:$H,Raw!$A:$A,$B$5,Raw!$G:$G,Month!W$7,Raw!$E:$E,Month!$A44))))</f>
        <v>9616</v>
      </c>
      <c r="X44" s="105">
        <f>IF($B44="","",IF($C44="Region",SUMIFS(Raw!$H:$H,Raw!$A:$A,$B$5,Raw!$G:$G,Month!X$7,Raw!$I:$I,Month!$A44),IF($C44="Provider",SUMIFS(Raw!$H:$H,Raw!$A:$A,$B$5,Raw!$G:$G,Month!X$7,Raw!$C:$C,Month!$A44),SUMIFS(Raw!$H:$H,Raw!$A:$A,$B$5,Raw!$G:$G,Month!X$7,Raw!$E:$E,Month!$A44))))</f>
        <v>5867</v>
      </c>
      <c r="Y44" s="105">
        <f>IF($B44="","",IF($C44="Region",SUMIFS(Raw!$H:$H,Raw!$A:$A,$B$5,Raw!$G:$G,Month!Y$7,Raw!$I:$I,Month!$A44),IF($C44="Provider",SUMIFS(Raw!$H:$H,Raw!$A:$A,$B$5,Raw!$G:$G,Month!Y$7,Raw!$C:$C,Month!$A44),SUMIFS(Raw!$H:$H,Raw!$A:$A,$B$5,Raw!$G:$G,Month!Y$7,Raw!$E:$E,Month!$A44))))</f>
        <v>2265</v>
      </c>
      <c r="Z44" s="105">
        <f>IF($B44="","",IF($C44="Region",SUMIFS(Raw!$H:$H,Raw!$A:$A,$B$5,Raw!$G:$G,Month!Z$7,Raw!$I:$I,Month!$A44),IF($C44="Provider",SUMIFS(Raw!$H:$H,Raw!$A:$A,$B$5,Raw!$G:$G,Month!Z$7,Raw!$C:$C,Month!$A44),SUMIFS(Raw!$H:$H,Raw!$A:$A,$B$5,Raw!$G:$G,Month!Z$7,Raw!$E:$E,Month!$A44))))</f>
        <v>10917</v>
      </c>
      <c r="AA44" s="105">
        <f>IF($B44="","",IF($C44="Region",SUMIFS(Raw!$H:$H,Raw!$A:$A,$B$5,Raw!$G:$G,Month!AA$7,Raw!$I:$I,Month!$A44),IF($C44="Provider",SUMIFS(Raw!$H:$H,Raw!$A:$A,$B$5,Raw!$G:$G,Month!AA$7,Raw!$C:$C,Month!$A44),SUMIFS(Raw!$H:$H,Raw!$A:$A,$B$5,Raw!$G:$G,Month!AA$7,Raw!$E:$E,Month!$A44))))</f>
        <v>2089</v>
      </c>
      <c r="AB44" s="105">
        <f>IF($B44="","",IF($C44="Region",SUMIFS(Raw!$H:$H,Raw!$A:$A,$B$5,Raw!$G:$G,Month!AB$7,Raw!$I:$I,Month!$A44),IF($C44="Provider",SUMIFS(Raw!$H:$H,Raw!$A:$A,$B$5,Raw!$G:$G,Month!AB$7,Raw!$C:$C,Month!$A44),SUMIFS(Raw!$H:$H,Raw!$A:$A,$B$5,Raw!$G:$G,Month!AB$7,Raw!$E:$E,Month!$A44))))</f>
        <v>779</v>
      </c>
      <c r="AC44" s="105">
        <f>IF($B44="","",IF($C44="Region",SUMIFS(Raw!$H:$H,Raw!$A:$A,$B$5,Raw!$G:$G,Month!AC$7,Raw!$I:$I,Month!$A44),IF($C44="Provider",SUMIFS(Raw!$H:$H,Raw!$A:$A,$B$5,Raw!$G:$G,Month!AC$7,Raw!$C:$C,Month!$A44),SUMIFS(Raw!$H:$H,Raw!$A:$A,$B$5,Raw!$G:$G,Month!AC$7,Raw!$E:$E,Month!$A44))))</f>
        <v>3550</v>
      </c>
      <c r="AD44" s="105">
        <f>IF($B44="","",IF($C44="Region",SUMIFS(Raw!$H:$H,Raw!$A:$A,$B$5,Raw!$G:$G,Month!AD$7,Raw!$I:$I,Month!$A44),IF($C44="Provider",SUMIFS(Raw!$H:$H,Raw!$A:$A,$B$5,Raw!$G:$G,Month!AD$7,Raw!$C:$C,Month!$A44),SUMIFS(Raw!$H:$H,Raw!$A:$A,$B$5,Raw!$G:$G,Month!AD$7,Raw!$E:$E,Month!$A44))))</f>
        <v>17983</v>
      </c>
      <c r="AE44" s="105">
        <f>IF($B44="","",IF($C44="Region",SUMIFS(Raw!$H:$H,Raw!$A:$A,$B$5,Raw!$G:$G,Month!AE$7,Raw!$I:$I,Month!$A44),IF($C44="Provider",SUMIFS(Raw!$H:$H,Raw!$A:$A,$B$5,Raw!$G:$G,Month!AE$7,Raw!$C:$C,Month!$A44),SUMIFS(Raw!$H:$H,Raw!$A:$A,$B$5,Raw!$G:$G,Month!AE$7,Raw!$E:$E,Month!$A44))))</f>
        <v>31208</v>
      </c>
      <c r="AF44" s="105">
        <f>IF($B44="","",IF($C44="Region",SUMIFS(Raw!$H:$H,Raw!$A:$A,$B$5,Raw!$G:$G,Month!AF$7,Raw!$I:$I,Month!$A44),IF($C44="Provider",SUMIFS(Raw!$H:$H,Raw!$A:$A,$B$5,Raw!$G:$G,Month!AF$7,Raw!$C:$C,Month!$A44),SUMIFS(Raw!$H:$H,Raw!$A:$A,$B$5,Raw!$G:$G,Month!AF$7,Raw!$E:$E,Month!$A44))))</f>
        <v>5249</v>
      </c>
      <c r="AG44" s="105">
        <f>IF($B44="","",IF($C44="Region",SUMIFS(Raw!$H:$H,Raw!$A:$A,$B$5,Raw!$G:$G,Month!AG$7,Raw!$I:$I,Month!$A44),IF($C44="Provider",SUMIFS(Raw!$H:$H,Raw!$A:$A,$B$5,Raw!$G:$G,Month!AG$7,Raw!$C:$C,Month!$A44),SUMIFS(Raw!$H:$H,Raw!$A:$A,$B$5,Raw!$G:$G,Month!AG$7,Raw!$E:$E,Month!$A44))))</f>
        <v>4046</v>
      </c>
      <c r="AH44" s="105">
        <f>IF($B44="","",IF($C44="Region",SUMIFS(Raw!$H:$H,Raw!$A:$A,$B$5,Raw!$G:$G,Month!AH$7,Raw!$I:$I,Month!$A44),IF($C44="Provider",SUMIFS(Raw!$H:$H,Raw!$A:$A,$B$5,Raw!$G:$G,Month!AH$7,Raw!$C:$C,Month!$A44),SUMIFS(Raw!$H:$H,Raw!$A:$A,$B$5,Raw!$G:$G,Month!AH$7,Raw!$E:$E,Month!$A44))))</f>
        <v>2960</v>
      </c>
      <c r="AI44" s="105">
        <f>IF($B44="","",IF($C44="Region",SUMIFS(Raw!$H:$H,Raw!$A:$A,$B$5,Raw!$G:$G,Month!AI$7,Raw!$I:$I,Month!$A44),IF($C44="Provider",SUMIFS(Raw!$H:$H,Raw!$A:$A,$B$5,Raw!$G:$G,Month!AI$7,Raw!$C:$C,Month!$A44),SUMIFS(Raw!$H:$H,Raw!$A:$A,$B$5,Raw!$G:$G,Month!AI$7,Raw!$E:$E,Month!$A44))))</f>
        <v>13</v>
      </c>
      <c r="AJ44" s="105">
        <f>IF($B44="","",IF($C44="Region",SUMIFS(Raw!$H:$H,Raw!$A:$A,$B$5,Raw!$G:$G,Month!AJ$7,Raw!$I:$I,Month!$A44),IF($C44="Provider",SUMIFS(Raw!$H:$H,Raw!$A:$A,$B$5,Raw!$G:$G,Month!AJ$7,Raw!$C:$C,Month!$A44),SUMIFS(Raw!$H:$H,Raw!$A:$A,$B$5,Raw!$G:$G,Month!AJ$7,Raw!$E:$E,Month!$A44))))</f>
        <v>722</v>
      </c>
      <c r="AK44" s="105">
        <f>IF($B44="","",IF($C44="Region",SUMIFS(Raw!$H:$H,Raw!$A:$A,$B$5,Raw!$G:$G,Month!AK$7,Raw!$I:$I,Month!$A44),IF($C44="Provider",SUMIFS(Raw!$H:$H,Raw!$A:$A,$B$5,Raw!$G:$G,Month!AK$7,Raw!$C:$C,Month!$A44),SUMIFS(Raw!$H:$H,Raw!$A:$A,$B$5,Raw!$G:$G,Month!AK$7,Raw!$E:$E,Month!$A44))))</f>
        <v>141</v>
      </c>
      <c r="AL44" s="105">
        <f>IF($B44="","",IF($C44="Region",SUMIFS(Raw!$H:$H,Raw!$A:$A,$B$5,Raw!$G:$G,Month!AL$7,Raw!$I:$I,Month!$A44),IF($C44="Provider",SUMIFS(Raw!$H:$H,Raw!$A:$A,$B$5,Raw!$G:$G,Month!AL$7,Raw!$C:$C,Month!$A44),SUMIFS(Raw!$H:$H,Raw!$A:$A,$B$5,Raw!$G:$G,Month!AL$7,Raw!$E:$E,Month!$A44))))</f>
        <v>1167</v>
      </c>
      <c r="AM44" s="105">
        <f>IF($B44="","",IF($C44="Region",SUMIFS(Raw!$H:$H,Raw!$A:$A,$B$5,Raw!$G:$G,Month!AM$7,Raw!$I:$I,Month!$A44),IF($C44="Provider",SUMIFS(Raw!$H:$H,Raw!$A:$A,$B$5,Raw!$G:$G,Month!AM$7,Raw!$C:$C,Month!$A44),SUMIFS(Raw!$H:$H,Raw!$A:$A,$B$5,Raw!$G:$G,Month!AM$7,Raw!$E:$E,Month!$A44))))</f>
        <v>54</v>
      </c>
      <c r="AN44" s="105">
        <f>IF($B44="","",IF($C44="Region",SUMIFS(Raw!$H:$H,Raw!$A:$A,$B$5,Raw!$G:$G,Month!AN$7,Raw!$I:$I,Month!$A44),IF($C44="Provider",SUMIFS(Raw!$H:$H,Raw!$A:$A,$B$5,Raw!$G:$G,Month!AN$7,Raw!$C:$C,Month!$A44),SUMIFS(Raw!$H:$H,Raw!$A:$A,$B$5,Raw!$G:$G,Month!AN$7,Raw!$E:$E,Month!$A44))))</f>
        <v>1402</v>
      </c>
      <c r="AO44" s="105">
        <f>IF($B44="","",IF($C44="Region",SUMIFS(Raw!$H:$H,Raw!$A:$A,$B$5,Raw!$G:$G,Month!AO$7,Raw!$I:$I,Month!$A44),IF($C44="Provider",SUMIFS(Raw!$H:$H,Raw!$A:$A,$B$5,Raw!$G:$G,Month!AO$7,Raw!$C:$C,Month!$A44),SUMIFS(Raw!$H:$H,Raw!$A:$A,$B$5,Raw!$G:$G,Month!AO$7,Raw!$E:$E,Month!$A44))))</f>
        <v>771</v>
      </c>
      <c r="AP44" s="105">
        <f>IF($B44="","",IF($C44="Region",SUMIFS(Raw!$H:$H,Raw!$A:$A,$B$5,Raw!$G:$G,Month!AP$7,Raw!$I:$I,Month!$A44),IF($C44="Provider",SUMIFS(Raw!$H:$H,Raw!$A:$A,$B$5,Raw!$G:$G,Month!AP$7,Raw!$C:$C,Month!$A44),SUMIFS(Raw!$H:$H,Raw!$A:$A,$B$5,Raw!$G:$G,Month!AP$7,Raw!$E:$E,Month!$A44))))</f>
        <v>3285</v>
      </c>
      <c r="AQ44" s="105">
        <f>IF($B44="","",IF($C44="Region",SUMIFS(Raw!$H:$H,Raw!$A:$A,$B$5,Raw!$G:$G,Month!AQ$7,Raw!$I:$I,Month!$A44),IF($C44="Provider",SUMIFS(Raw!$H:$H,Raw!$A:$A,$B$5,Raw!$G:$G,Month!AQ$7,Raw!$C:$C,Month!$A44),SUMIFS(Raw!$H:$H,Raw!$A:$A,$B$5,Raw!$G:$G,Month!AQ$7,Raw!$E:$E,Month!$A44))))</f>
        <v>3867</v>
      </c>
      <c r="AR44" s="105">
        <f>IF($B44="","",IF($C44="Region",SUMIFS(Raw!$H:$H,Raw!$A:$A,$B$5,Raw!$G:$G,Month!AR$7,Raw!$I:$I,Month!$A44),IF($C44="Provider",SUMIFS(Raw!$H:$H,Raw!$A:$A,$B$5,Raw!$G:$G,Month!AR$7,Raw!$C:$C,Month!$A44),SUMIFS(Raw!$H:$H,Raw!$A:$A,$B$5,Raw!$G:$G,Month!AR$7,Raw!$E:$E,Month!$A44))))</f>
        <v>3489</v>
      </c>
      <c r="AS44" s="105">
        <f>IF($B44="","",IF($C44="Region",SUMIFS(Raw!$H:$H,Raw!$A:$A,$B$5,Raw!$G:$G,Month!AS$7,Raw!$I:$I,Month!$A44),IF($C44="Provider",SUMIFS(Raw!$H:$H,Raw!$A:$A,$B$5,Raw!$G:$G,Month!AS$7,Raw!$C:$C,Month!$A44),SUMIFS(Raw!$H:$H,Raw!$A:$A,$B$5,Raw!$G:$G,Month!AS$7,Raw!$E:$E,Month!$A44))))</f>
        <v>2663</v>
      </c>
      <c r="AT44" s="105">
        <f>IF($B44="","",IF($C44="Region",SUMIFS(Raw!$H:$H,Raw!$A:$A,$B$5,Raw!$G:$G,Month!AT$7,Raw!$I:$I,Month!$A44),IF($C44="Provider",SUMIFS(Raw!$H:$H,Raw!$A:$A,$B$5,Raw!$G:$G,Month!AT$7,Raw!$C:$C,Month!$A44),SUMIFS(Raw!$H:$H,Raw!$A:$A,$B$5,Raw!$G:$G,Month!AT$7,Raw!$E:$E,Month!$A44))))</f>
        <v>616</v>
      </c>
      <c r="AU44" s="105">
        <f>IF($B44="","",IF($C44="Region",SUMIFS(Raw!$H:$H,Raw!$A:$A,$B$5,Raw!$G:$G,Month!AU$7,Raw!$I:$I,Month!$A44),IF($C44="Provider",SUMIFS(Raw!$H:$H,Raw!$A:$A,$B$5,Raw!$G:$G,Month!AU$7,Raw!$C:$C,Month!$A44),SUMIFS(Raw!$H:$H,Raw!$A:$A,$B$5,Raw!$G:$G,Month!AU$7,Raw!$E:$E,Month!$A44))))</f>
        <v>388</v>
      </c>
      <c r="AV44" s="105">
        <f>IF($B44="","",IF($C44="Region",SUMIFS(Raw!$H:$H,Raw!$A:$A,$B$5,Raw!$G:$G,Month!AV$7,Raw!$I:$I,Month!$A44),IF($C44="Provider",SUMIFS(Raw!$H:$H,Raw!$A:$A,$B$5,Raw!$G:$G,Month!AV$7,Raw!$C:$C,Month!$A44),SUMIFS(Raw!$H:$H,Raw!$A:$A,$B$5,Raw!$G:$G,Month!AV$7,Raw!$E:$E,Month!$A44))))</f>
        <v>2201</v>
      </c>
      <c r="AW44" s="105">
        <f>IF($B44="","",IF($C44="Region",SUMIFS(Raw!$H:$H,Raw!$A:$A,$B$5,Raw!$G:$G,Month!AW$7,Raw!$I:$I,Month!$A44),IF($C44="Provider",SUMIFS(Raw!$H:$H,Raw!$A:$A,$B$5,Raw!$G:$G,Month!AW$7,Raw!$C:$C,Month!$A44),SUMIFS(Raw!$H:$H,Raw!$A:$A,$B$5,Raw!$G:$G,Month!AW$7,Raw!$E:$E,Month!$A44))))</f>
        <v>3983069</v>
      </c>
      <c r="AX44" s="105">
        <f>IF($B44="","",IF($C44="Region",SUMIFS(Raw!$H:$H,Raw!$A:$A,$B$5,Raw!$G:$G,Month!AX$7,Raw!$I:$I,Month!$A44),IF($C44="Provider",SUMIFS(Raw!$H:$H,Raw!$A:$A,$B$5,Raw!$G:$G,Month!AX$7,Raw!$C:$C,Month!$A44),SUMIFS(Raw!$H:$H,Raw!$A:$A,$B$5,Raw!$G:$G,Month!AX$7,Raw!$E:$E,Month!$A44))))</f>
        <v>3189</v>
      </c>
      <c r="AY44" s="105">
        <f>IF($B44="","",IF($C44="Region",SUMIFS(Raw!$H:$H,Raw!$A:$A,$B$5,Raw!$G:$G,Month!AY$7,Raw!$I:$I,Month!$A44),IF($C44="Provider",SUMIFS(Raw!$H:$H,Raw!$A:$A,$B$5,Raw!$G:$G,Month!AY$7,Raw!$C:$C,Month!$A44),SUMIFS(Raw!$H:$H,Raw!$A:$A,$B$5,Raw!$G:$G,Month!AY$7,Raw!$E:$E,Month!$A44))))</f>
        <v>2231</v>
      </c>
      <c r="AZ44" s="105">
        <f>IF($B44="","",IF($C44="Region",SUMIFS(Raw!$H:$H,Raw!$A:$A,$B$5,Raw!$G:$G,Month!AZ$7,Raw!$I:$I,Month!$A44),IF($C44="Provider",SUMIFS(Raw!$H:$H,Raw!$A:$A,$B$5,Raw!$G:$G,Month!AZ$7,Raw!$C:$C,Month!$A44),SUMIFS(Raw!$H:$H,Raw!$A:$A,$B$5,Raw!$G:$G,Month!AZ$7,Raw!$E:$E,Month!$A44))))</f>
        <v>326</v>
      </c>
      <c r="BA44" s="105">
        <f>IF($B44="","",IF($C44="Region",SUMIFS(Raw!$H:$H,Raw!$A:$A,$B$5,Raw!$G:$G,Month!BA$7,Raw!$I:$I,Month!$A44),IF($C44="Provider",SUMIFS(Raw!$H:$H,Raw!$A:$A,$B$5,Raw!$G:$G,Month!BA$7,Raw!$C:$C,Month!$A44),SUMIFS(Raw!$H:$H,Raw!$A:$A,$B$5,Raw!$G:$G,Month!BA$7,Raw!$E:$E,Month!$A44))))</f>
        <v>897</v>
      </c>
      <c r="BB44" s="105">
        <f>IF($B44="","",IF($C44="Region",SUMIFS(Raw!$H:$H,Raw!$A:$A,$B$5,Raw!$G:$G,Month!BB$7,Raw!$I:$I,Month!$A44),IF($C44="Provider",SUMIFS(Raw!$H:$H,Raw!$A:$A,$B$5,Raw!$G:$G,Month!BB$7,Raw!$C:$C,Month!$A44),SUMIFS(Raw!$H:$H,Raw!$A:$A,$B$5,Raw!$G:$G,Month!BB$7,Raw!$E:$E,Month!$A44))))</f>
        <v>2844025</v>
      </c>
      <c r="BC44" s="105">
        <f>IF($B44="","",IF($C44="Region",SUMIFS(Raw!$H:$H,Raw!$A:$A,$B$5,Raw!$G:$G,Month!BC$7,Raw!$I:$I,Month!$A44),IF($C44="Provider",SUMIFS(Raw!$H:$H,Raw!$A:$A,$B$5,Raw!$G:$G,Month!BC$7,Raw!$C:$C,Month!$A44),SUMIFS(Raw!$H:$H,Raw!$A:$A,$B$5,Raw!$G:$G,Month!BC$7,Raw!$E:$E,Month!$A44))))</f>
        <v>1736</v>
      </c>
      <c r="BD44" s="105">
        <f>IF($B44="","",IF($C44="Region",SUMIFS(Raw!$H:$H,Raw!$A:$A,$B$5,Raw!$G:$G,Month!BD$7,Raw!$I:$I,Month!$A44),IF($C44="Provider",SUMIFS(Raw!$H:$H,Raw!$A:$A,$B$5,Raw!$G:$G,Month!BD$7,Raw!$C:$C,Month!$A44),SUMIFS(Raw!$H:$H,Raw!$A:$A,$B$5,Raw!$G:$G,Month!BD$7,Raw!$E:$E,Month!$A44))))</f>
        <v>14895</v>
      </c>
      <c r="BE44" s="105">
        <f>IF($B44="","",IF($C44="Region",SUMIFS(Raw!$H:$H,Raw!$A:$A,$B$5,Raw!$G:$G,Month!BE$7,Raw!$I:$I,Month!$A44),IF($C44="Provider",SUMIFS(Raw!$H:$H,Raw!$A:$A,$B$5,Raw!$G:$G,Month!BE$7,Raw!$C:$C,Month!$A44),SUMIFS(Raw!$H:$H,Raw!$A:$A,$B$5,Raw!$G:$G,Month!BE$7,Raw!$E:$E,Month!$A44))))</f>
        <v>234</v>
      </c>
      <c r="BF44" s="105">
        <f>IF($B44="","",IF($C44="Region",SUMIFS(Raw!$H:$H,Raw!$A:$A,$B$5,Raw!$G:$G,Month!BF$7,Raw!$I:$I,Month!$A44),IF($C44="Provider",SUMIFS(Raw!$H:$H,Raw!$A:$A,$B$5,Raw!$G:$G,Month!BF$7,Raw!$C:$C,Month!$A44),SUMIFS(Raw!$H:$H,Raw!$A:$A,$B$5,Raw!$G:$G,Month!BF$7,Raw!$E:$E,Month!$A44))))</f>
        <v>24081</v>
      </c>
      <c r="BG44" s="105">
        <f>IF($B44="","",IF($C44="Region",SUMIFS(Raw!$H:$H,Raw!$A:$A,$B$5,Raw!$G:$G,Month!BG$7,Raw!$I:$I,Month!$A44),IF($C44="Provider",SUMIFS(Raw!$H:$H,Raw!$A:$A,$B$5,Raw!$G:$G,Month!BG$7,Raw!$C:$C,Month!$A44),SUMIFS(Raw!$H:$H,Raw!$A:$A,$B$5,Raw!$G:$G,Month!BG$7,Raw!$E:$E,Month!$A44))))</f>
        <v>20</v>
      </c>
      <c r="BH44" s="105">
        <f>IF($B44="","",IF($C44="Region",SUMIFS(Raw!$H:$H,Raw!$A:$A,$B$5,Raw!$G:$G,Month!BH$7,Raw!$I:$I,Month!$A44),IF($C44="Provider",SUMIFS(Raw!$H:$H,Raw!$A:$A,$B$5,Raw!$G:$G,Month!BH$7,Raw!$C:$C,Month!$A44),SUMIFS(Raw!$H:$H,Raw!$A:$A,$B$5,Raw!$G:$G,Month!BH$7,Raw!$E:$E,Month!$A44))))</f>
        <v>19251</v>
      </c>
      <c r="BI44" s="105">
        <f>IF($B44="","",IF($C44="Region",SUMIFS(Raw!$H:$H,Raw!$A:$A,$B$5,Raw!$G:$G,Month!BI$7,Raw!$I:$I,Month!$A44),IF($C44="Provider",SUMIFS(Raw!$H:$H,Raw!$A:$A,$B$5,Raw!$G:$G,Month!BI$7,Raw!$C:$C,Month!$A44),SUMIFS(Raw!$H:$H,Raw!$A:$A,$B$5,Raw!$G:$G,Month!BI$7,Raw!$E:$E,Month!$A44))))</f>
        <v>6163</v>
      </c>
      <c r="BJ44" s="105">
        <f>IF($B44="","",IF($C44="Region",SUMIFS(Raw!$H:$H,Raw!$A:$A,$B$5,Raw!$G:$G,Month!BJ$7,Raw!$I:$I,Month!$A44),IF($C44="Provider",SUMIFS(Raw!$H:$H,Raw!$A:$A,$B$5,Raw!$G:$G,Month!BJ$7,Raw!$C:$C,Month!$A44),SUMIFS(Raw!$H:$H,Raw!$A:$A,$B$5,Raw!$G:$G,Month!BJ$7,Raw!$E:$E,Month!$A44))))</f>
        <v>4265</v>
      </c>
      <c r="BK44" s="105">
        <f>IF($B44="","",IF($C44="Region",SUMIFS(Raw!$H:$H,Raw!$A:$A,$B$5,Raw!$G:$G,Month!BK$7,Raw!$I:$I,Month!$A44),IF($C44="Provider",SUMIFS(Raw!$H:$H,Raw!$A:$A,$B$5,Raw!$G:$G,Month!BK$7,Raw!$C:$C,Month!$A44),SUMIFS(Raw!$H:$H,Raw!$A:$A,$B$5,Raw!$G:$G,Month!BK$7,Raw!$E:$E,Month!$A44))))</f>
        <v>2017</v>
      </c>
      <c r="BL44" s="105">
        <f>IF($B44="","",IF($C44="Region",SUMIFS(Raw!$H:$H,Raw!$A:$A,$B$5,Raw!$G:$G,Month!BL$7,Raw!$I:$I,Month!$A44),IF($C44="Provider",SUMIFS(Raw!$H:$H,Raw!$A:$A,$B$5,Raw!$G:$G,Month!BL$7,Raw!$C:$C,Month!$A44),SUMIFS(Raw!$H:$H,Raw!$A:$A,$B$5,Raw!$G:$G,Month!BL$7,Raw!$E:$E,Month!$A44))))</f>
        <v>11362</v>
      </c>
      <c r="BM44" s="105">
        <f>IF($B44="","",IF($C44="Region",SUMIFS(Raw!$H:$H,Raw!$A:$A,$B$5,Raw!$G:$G,Month!BM$7,Raw!$I:$I,Month!$A44),IF($C44="Provider",SUMIFS(Raw!$H:$H,Raw!$A:$A,$B$5,Raw!$G:$G,Month!BM$7,Raw!$C:$C,Month!$A44),SUMIFS(Raw!$H:$H,Raw!$A:$A,$B$5,Raw!$G:$G,Month!BM$7,Raw!$E:$E,Month!$A44))))</f>
        <v>2599</v>
      </c>
      <c r="BN44" s="105">
        <f>IF($B44="","",IF($C44="Region",SUMIFS(Raw!$H:$H,Raw!$A:$A,$B$5,Raw!$G:$G,Month!BN$7,Raw!$I:$I,Month!$A44),IF($C44="Provider",SUMIFS(Raw!$H:$H,Raw!$A:$A,$B$5,Raw!$G:$G,Month!BN$7,Raw!$C:$C,Month!$A44),SUMIFS(Raw!$H:$H,Raw!$A:$A,$B$5,Raw!$G:$G,Month!BN$7,Raw!$E:$E,Month!$A44))))</f>
        <v>800</v>
      </c>
      <c r="BO44" s="105">
        <f>IF($B44="","",IF($C44="Region",SUMIFS(Raw!$H:$H,Raw!$A:$A,$B$5,Raw!$G:$G,Month!BO$7,Raw!$I:$I,Month!$A44),IF($C44="Provider",SUMIFS(Raw!$H:$H,Raw!$A:$A,$B$5,Raw!$G:$G,Month!BO$7,Raw!$C:$C,Month!$A44),SUMIFS(Raw!$H:$H,Raw!$A:$A,$B$5,Raw!$G:$G,Month!BO$7,Raw!$E:$E,Month!$A44))))</f>
        <v>568</v>
      </c>
      <c r="BP44" s="105">
        <f>IF($B44="","",IF($C44="Region",SUMIFS(Raw!$H:$H,Raw!$A:$A,$B$5,Raw!$G:$G,Month!BP$7,Raw!$I:$I,Month!$A44),IF($C44="Provider",SUMIFS(Raw!$H:$H,Raw!$A:$A,$B$5,Raw!$G:$G,Month!BP$7,Raw!$C:$C,Month!$A44),SUMIFS(Raw!$H:$H,Raw!$A:$A,$B$5,Raw!$G:$G,Month!BP$7,Raw!$E:$E,Month!$A44))))</f>
        <v>3503</v>
      </c>
      <c r="BQ44" s="105">
        <f>IF($B44="","",IF($C44="Region",SUMIFS(Raw!$H:$H,Raw!$A:$A,$B$5,Raw!$G:$G,Month!BQ$7,Raw!$I:$I,Month!$A44),IF($C44="Provider",SUMIFS(Raw!$H:$H,Raw!$A:$A,$B$5,Raw!$G:$G,Month!BQ$7,Raw!$C:$C,Month!$A44),SUMIFS(Raw!$H:$H,Raw!$A:$A,$B$5,Raw!$G:$G,Month!BQ$7,Raw!$E:$E,Month!$A44))))</f>
        <v>941</v>
      </c>
      <c r="BR44" s="105">
        <f>IF($B44="","",IF($C44="Region",SUMIFS(Raw!$H:$H,Raw!$A:$A,$B$5,Raw!$G:$G,Month!BR$7,Raw!$I:$I,Month!$A44),IF($C44="Provider",SUMIFS(Raw!$H:$H,Raw!$A:$A,$B$5,Raw!$G:$G,Month!BR$7,Raw!$C:$C,Month!$A44),SUMIFS(Raw!$H:$H,Raw!$A:$A,$B$5,Raw!$G:$G,Month!BR$7,Raw!$E:$E,Month!$A44))))</f>
        <v>41</v>
      </c>
      <c r="BS44" s="105">
        <f>IF($B44="","",IF($C44="Region",SUMIFS(Raw!$H:$H,Raw!$A:$A,$B$5,Raw!$G:$G,Month!BS$7,Raw!$I:$I,Month!$A44),IF($C44="Provider",SUMIFS(Raw!$H:$H,Raw!$A:$A,$B$5,Raw!$G:$G,Month!BS$7,Raw!$C:$C,Month!$A44),SUMIFS(Raw!$H:$H,Raw!$A:$A,$B$5,Raw!$G:$G,Month!BS$7,Raw!$E:$E,Month!$A44))))</f>
        <v>0</v>
      </c>
      <c r="BT44" s="105">
        <f>IF($B44="","",IF($C44="Region",SUMIFS(Raw!$H:$H,Raw!$A:$A,$B$5,Raw!$G:$G,Month!BT$7,Raw!$I:$I,Month!$A44),IF($C44="Provider",SUMIFS(Raw!$H:$H,Raw!$A:$A,$B$5,Raw!$G:$G,Month!BT$7,Raw!$C:$C,Month!$A44),SUMIFS(Raw!$H:$H,Raw!$A:$A,$B$5,Raw!$G:$G,Month!BT$7,Raw!$E:$E,Month!$A44))))</f>
        <v>0</v>
      </c>
      <c r="BU44" s="105">
        <f>IF($B44="","",IF($C44="Region",SUMIFS(Raw!$H:$H,Raw!$A:$A,$B$5,Raw!$G:$G,Month!BU$7,Raw!$I:$I,Month!$A44),IF($C44="Provider",SUMIFS(Raw!$H:$H,Raw!$A:$A,$B$5,Raw!$G:$G,Month!BU$7,Raw!$C:$C,Month!$A44),SUMIFS(Raw!$H:$H,Raw!$A:$A,$B$5,Raw!$G:$G,Month!BU$7,Raw!$E:$E,Month!$A44))))</f>
        <v>0</v>
      </c>
      <c r="BV44" s="105">
        <f>IF($B44="","",IF($C44="Region",SUMIFS(Raw!$H:$H,Raw!$A:$A,$B$5,Raw!$G:$G,Month!BV$7,Raw!$I:$I,Month!$A44),IF($C44="Provider",SUMIFS(Raw!$H:$H,Raw!$A:$A,$B$5,Raw!$G:$G,Month!BV$7,Raw!$C:$C,Month!$A44),SUMIFS(Raw!$H:$H,Raw!$A:$A,$B$5,Raw!$G:$G,Month!BV$7,Raw!$E:$E,Month!$A44))))</f>
        <v>38</v>
      </c>
      <c r="BW44" s="105">
        <f>IF($B44="","",IF($C44="Region",SUMIFS(Raw!$H:$H,Raw!$A:$A,$B$5,Raw!$G:$G,Month!BW$7,Raw!$I:$I,Month!$A44),IF($C44="Provider",SUMIFS(Raw!$H:$H,Raw!$A:$A,$B$5,Raw!$G:$G,Month!BW$7,Raw!$C:$C,Month!$A44),SUMIFS(Raw!$H:$H,Raw!$A:$A,$B$5,Raw!$G:$G,Month!BW$7,Raw!$E:$E,Month!$A44))))</f>
        <v>52</v>
      </c>
      <c r="BX44" s="105">
        <f>IF($B44="","",IF($C44="Region",SUMIFS(Raw!$H:$H,Raw!$A:$A,$B$5,Raw!$G:$G,Month!BX$7,Raw!$I:$I,Month!$A44),IF($C44="Provider",SUMIFS(Raw!$H:$H,Raw!$A:$A,$B$5,Raw!$G:$G,Month!BX$7,Raw!$C:$C,Month!$A44),SUMIFS(Raw!$H:$H,Raw!$A:$A,$B$5,Raw!$G:$G,Month!BX$7,Raw!$E:$E,Month!$A44))))</f>
        <v>981</v>
      </c>
      <c r="BY44" s="105">
        <f>IF($B44="","",IF($C44="Region",SUMIFS(Raw!$H:$H,Raw!$A:$A,$B$5,Raw!$G:$G,Month!BY$7,Raw!$I:$I,Month!$A44),IF($C44="Provider",SUMIFS(Raw!$H:$H,Raw!$A:$A,$B$5,Raw!$G:$G,Month!BY$7,Raw!$C:$C,Month!$A44),SUMIFS(Raw!$H:$H,Raw!$A:$A,$B$5,Raw!$G:$G,Month!BY$7,Raw!$E:$E,Month!$A44))))</f>
        <v>689</v>
      </c>
      <c r="BZ44" s="105">
        <f>IF($B44="","",IF($C44="Region",SUMIFS(Raw!$H:$H,Raw!$A:$A,$B$5,Raw!$G:$G,Month!BZ$7,Raw!$I:$I,Month!$A44),IF($C44="Provider",SUMIFS(Raw!$H:$H,Raw!$A:$A,$B$5,Raw!$G:$G,Month!BZ$7,Raw!$C:$C,Month!$A44),SUMIFS(Raw!$H:$H,Raw!$A:$A,$B$5,Raw!$G:$G,Month!BZ$7,Raw!$E:$E,Month!$A44))))</f>
        <v>3007</v>
      </c>
      <c r="CA44" s="105">
        <f>IF($B44="","",IF($C44="Region",SUMIFS(Raw!$H:$H,Raw!$A:$A,$B$5,Raw!$G:$G,Month!CA$7,Raw!$I:$I,Month!$A44),IF($C44="Provider",SUMIFS(Raw!$H:$H,Raw!$A:$A,$B$5,Raw!$G:$G,Month!CA$7,Raw!$C:$C,Month!$A44),SUMIFS(Raw!$H:$H,Raw!$A:$A,$B$5,Raw!$G:$G,Month!CA$7,Raw!$E:$E,Month!$A44))))</f>
        <v>2798</v>
      </c>
      <c r="CB44" s="105">
        <f>IF($B44="","",IF($C44="Region",SUMIFS(Raw!$H:$H,Raw!$A:$A,$B$5,Raw!$G:$G,Month!CB$7,Raw!$I:$I,Month!$A44),IF($C44="Provider",SUMIFS(Raw!$H:$H,Raw!$A:$A,$B$5,Raw!$G:$G,Month!CB$7,Raw!$C:$C,Month!$A44),SUMIFS(Raw!$H:$H,Raw!$A:$A,$B$5,Raw!$G:$G,Month!CB$7,Raw!$E:$E,Month!$A44))))</f>
        <v>918</v>
      </c>
      <c r="CC44" s="105">
        <f>IF($B44="","",IF($C44="Region",SUMIFS(Raw!$H:$H,Raw!$A:$A,$B$5,Raw!$G:$G,Month!CC$7,Raw!$I:$I,Month!$A44),IF($C44="Provider",SUMIFS(Raw!$H:$H,Raw!$A:$A,$B$5,Raw!$G:$G,Month!CC$7,Raw!$C:$C,Month!$A44),SUMIFS(Raw!$H:$H,Raw!$A:$A,$B$5,Raw!$G:$G,Month!CC$7,Raw!$E:$E,Month!$A44))))</f>
        <v>882</v>
      </c>
      <c r="CD44" s="105">
        <f>IF($B44="","",IF($C44="Region",SUMIFS(Raw!$H:$H,Raw!$A:$A,$B$5,Raw!$G:$G,Month!CD$7,Raw!$I:$I,Month!$A44),IF($C44="Provider",SUMIFS(Raw!$H:$H,Raw!$A:$A,$B$5,Raw!$G:$G,Month!CD$7,Raw!$C:$C,Month!$A44),SUMIFS(Raw!$H:$H,Raw!$A:$A,$B$5,Raw!$G:$G,Month!CD$7,Raw!$E:$E,Month!$A44))))</f>
        <v>210</v>
      </c>
      <c r="CE44" s="105">
        <f>IF($B44="","",IF($C44="Region",SUMIFS(Raw!$H:$H,Raw!$A:$A,$B$5,Raw!$G:$G,Month!CE$7,Raw!$I:$I,Month!$A44),IF($C44="Provider",SUMIFS(Raw!$H:$H,Raw!$A:$A,$B$5,Raw!$G:$G,Month!CE$7,Raw!$C:$C,Month!$A44),SUMIFS(Raw!$H:$H,Raw!$A:$A,$B$5,Raw!$G:$G,Month!CE$7,Raw!$E:$E,Month!$A44))))</f>
        <v>172</v>
      </c>
      <c r="CF44" s="105">
        <f>IF($B44="","",IF($C44="Region",SUMIFS(Raw!$H:$H,Raw!$A:$A,$B$5,Raw!$G:$G,Month!CF$7,Raw!$I:$I,Month!$A44),IF($C44="Provider",SUMIFS(Raw!$H:$H,Raw!$A:$A,$B$5,Raw!$G:$G,Month!CF$7,Raw!$C:$C,Month!$A44),SUMIFS(Raw!$H:$H,Raw!$A:$A,$B$5,Raw!$G:$G,Month!CF$7,Raw!$E:$E,Month!$A44))))</f>
        <v>11</v>
      </c>
      <c r="CG44" s="105">
        <f>IF($B44="","",IF($C44="Region",SUMIFS(Raw!$H:$H,Raw!$A:$A,$B$5,Raw!$G:$G,Month!CG$7,Raw!$I:$I,Month!$A44),IF($C44="Provider",SUMIFS(Raw!$H:$H,Raw!$A:$A,$B$5,Raw!$G:$G,Month!CG$7,Raw!$C:$C,Month!$A44),SUMIFS(Raw!$H:$H,Raw!$A:$A,$B$5,Raw!$G:$G,Month!CG$7,Raw!$E:$E,Month!$A44))))</f>
        <v>8</v>
      </c>
      <c r="CH44" s="105">
        <f>IF($B44="","",IF($C44="Region",SUMIFS(Raw!$H:$H,Raw!$A:$A,$B$5,Raw!$G:$G,Month!CH$7,Raw!$I:$I,Month!$A44),IF($C44="Provider",SUMIFS(Raw!$H:$H,Raw!$A:$A,$B$5,Raw!$G:$G,Month!CH$7,Raw!$C:$C,Month!$A44),SUMIFS(Raw!$H:$H,Raw!$A:$A,$B$5,Raw!$G:$G,Month!CH$7,Raw!$E:$E,Month!$A44))))</f>
        <v>19</v>
      </c>
      <c r="CI44" s="105">
        <f>IF($B44="","",IF($C44="Region",SUMIFS(Raw!$H:$H,Raw!$A:$A,$B$5,Raw!$G:$G,Month!CI$7,Raw!$I:$I,Month!$A44),IF($C44="Provider",SUMIFS(Raw!$H:$H,Raw!$A:$A,$B$5,Raw!$G:$G,Month!CI$7,Raw!$C:$C,Month!$A44),SUMIFS(Raw!$H:$H,Raw!$A:$A,$B$5,Raw!$G:$G,Month!CI$7,Raw!$E:$E,Month!$A44))))</f>
        <v>19</v>
      </c>
      <c r="CJ44" s="105">
        <f>IF($B44="","",IF($C44="Region",SUMIFS(Raw!$H:$H,Raw!$A:$A,$B$5,Raw!$G:$G,Month!CJ$7,Raw!$I:$I,Month!$A44),IF($C44="Provider",SUMIFS(Raw!$H:$H,Raw!$A:$A,$B$5,Raw!$G:$G,Month!CJ$7,Raw!$C:$C,Month!$A44),SUMIFS(Raw!$H:$H,Raw!$A:$A,$B$5,Raw!$G:$G,Month!CJ$7,Raw!$E:$E,Month!$A44))))</f>
        <v>98</v>
      </c>
      <c r="CK44" s="105">
        <f>IF($B44="","",IF($C44="Region",SUMIFS(Raw!$H:$H,Raw!$A:$A,$B$5,Raw!$G:$G,Month!CK$7,Raw!$I:$I,Month!$A44),IF($C44="Provider",SUMIFS(Raw!$H:$H,Raw!$A:$A,$B$5,Raw!$G:$G,Month!CK$7,Raw!$C:$C,Month!$A44),SUMIFS(Raw!$H:$H,Raw!$A:$A,$B$5,Raw!$G:$G,Month!CK$7,Raw!$E:$E,Month!$A44))))</f>
        <v>70</v>
      </c>
      <c r="CL44" s="105">
        <f>IF($B44="","",IF($C44="Region",SUMIFS(Raw!$H:$H,Raw!$A:$A,$B$5,Raw!$G:$G,Month!CL$7,Raw!$I:$I,Month!$A44),IF($C44="Provider",SUMIFS(Raw!$H:$H,Raw!$A:$A,$B$5,Raw!$G:$G,Month!CL$7,Raw!$C:$C,Month!$A44),SUMIFS(Raw!$H:$H,Raw!$A:$A,$B$5,Raw!$G:$G,Month!CL$7,Raw!$E:$E,Month!$A44))))</f>
        <v>166</v>
      </c>
      <c r="CM44" s="105">
        <f>IF($B44="","",IF($C44="Region",SUMIFS(Raw!$H:$H,Raw!$A:$A,$B$5,Raw!$G:$G,Month!CM$7,Raw!$I:$I,Month!$A44),IF($C44="Provider",SUMIFS(Raw!$H:$H,Raw!$A:$A,$B$5,Raw!$G:$G,Month!CM$7,Raw!$C:$C,Month!$A44),SUMIFS(Raw!$H:$H,Raw!$A:$A,$B$5,Raw!$G:$G,Month!CM$7,Raw!$E:$E,Month!$A44))))</f>
        <v>102</v>
      </c>
    </row>
    <row r="45" spans="1:91" x14ac:dyDescent="0.25">
      <c r="A45" s="18" t="str">
        <f>IF(Refs!A38="","",Refs!A38)</f>
        <v>111AI4</v>
      </c>
      <c r="B45" s="3" t="str">
        <f>IF(Refs!B38="","",Refs!B38)</f>
        <v>Dorset (DHC)</v>
      </c>
      <c r="C45" s="9" t="str">
        <f>IF(Refs!D38="","",Refs!D38)</f>
        <v>Area</v>
      </c>
      <c r="D45" s="105">
        <f>IF($B45="","",IF($C45="Region",SUMIFS(Raw!$H:$H,Raw!$A:$A,$B$5,Raw!$G:$G,Month!D$7,Raw!$I:$I,Month!$A45),IF($C45="Provider",SUMIFS(Raw!$H:$H,Raw!$A:$A,$B$5,Raw!$G:$G,Month!D$7,Raw!$C:$C,Month!$A45),SUMIFS(Raw!$H:$H,Raw!$A:$A,$B$5,Raw!$G:$G,Month!D$7,Raw!$E:$E,Month!$A45))))</f>
        <v>32296</v>
      </c>
      <c r="E45" s="105">
        <f>IF($B45="","",IF($C45="Region",SUMIFS(Raw!$H:$H,Raw!$A:$A,$B$5,Raw!$G:$G,Month!E$7,Raw!$I:$I,Month!$A45),IF($C45="Provider",SUMIFS(Raw!$H:$H,Raw!$A:$A,$B$5,Raw!$G:$G,Month!E$7,Raw!$C:$C,Month!$A45),SUMIFS(Raw!$H:$H,Raw!$A:$A,$B$5,Raw!$G:$G,Month!E$7,Raw!$E:$E,Month!$A45))))</f>
        <v>24301</v>
      </c>
      <c r="F45" s="105">
        <f>IF($B45="","",IF($C45="Region",SUMIFS(Raw!$H:$H,Raw!$A:$A,$B$5,Raw!$G:$G,Month!F$7,Raw!$I:$I,Month!$A45),IF($C45="Provider",SUMIFS(Raw!$H:$H,Raw!$A:$A,$B$5,Raw!$G:$G,Month!F$7,Raw!$C:$C,Month!$A45),SUMIFS(Raw!$H:$H,Raw!$A:$A,$B$5,Raw!$G:$G,Month!F$7,Raw!$E:$E,Month!$A45))))</f>
        <v>23986</v>
      </c>
      <c r="G45" s="105">
        <f>IF($B45="","",IF($C45="Region",SUMIFS(Raw!$H:$H,Raw!$A:$A,$B$5,Raw!$G:$G,Month!G$7,Raw!$I:$I,Month!$A45),IF($C45="Provider",SUMIFS(Raw!$H:$H,Raw!$A:$A,$B$5,Raw!$G:$G,Month!G$7,Raw!$C:$C,Month!$A45),SUMIFS(Raw!$H:$H,Raw!$A:$A,$B$5,Raw!$G:$G,Month!G$7,Raw!$E:$E,Month!$A45))))</f>
        <v>22117</v>
      </c>
      <c r="H45" s="105">
        <f>IF($B45="","",IF($C45="Region",SUMIFS(Raw!$H:$H,Raw!$A:$A,$B$5,Raw!$G:$G,Month!H$7,Raw!$I:$I,Month!$A45),IF($C45="Provider",SUMIFS(Raw!$H:$H,Raw!$A:$A,$B$5,Raw!$G:$G,Month!H$7,Raw!$C:$C,Month!$A45),SUMIFS(Raw!$H:$H,Raw!$A:$A,$B$5,Raw!$G:$G,Month!H$7,Raw!$E:$E,Month!$A45))))</f>
        <v>315</v>
      </c>
      <c r="I45" s="105">
        <f>IF($B45="","",IF($C45="Region",SUMIFS(Raw!$H:$H,Raw!$A:$A,$B$5,Raw!$G:$G,Month!I$7,Raw!$I:$I,Month!$A45),IF($C45="Provider",SUMIFS(Raw!$H:$H,Raw!$A:$A,$B$5,Raw!$G:$G,Month!I$7,Raw!$C:$C,Month!$A45),SUMIFS(Raw!$H:$H,Raw!$A:$A,$B$5,Raw!$G:$G,Month!I$7,Raw!$E:$E,Month!$A45))))</f>
        <v>392873</v>
      </c>
      <c r="J45" s="105">
        <f>IF($B45="","",IF($C45="Region",SUMIFS(Raw!$H:$H,Raw!$A:$A,$B$5,Raw!$G:$G,Month!J$7,Raw!$I:$I,Month!$A45),IF($C45="Provider",SUMIFS(Raw!$H:$H,Raw!$A:$A,$B$5,Raw!$G:$G,Month!J$7,Raw!$C:$C,Month!$A45),SUMIFS(Raw!$H:$H,Raw!$A:$A,$B$5,Raw!$G:$G,Month!J$7,Raw!$E:$E,Month!$A45))))</f>
        <v>110</v>
      </c>
      <c r="K45" s="105">
        <f>IF($B45="","",IF($C45="Region",SUMIFS(Raw!$H:$H,Raw!$A:$A,$B$5,Raw!$G:$G,Month!K$7,Raw!$I:$I,Month!$A45),IF($C45="Provider",SUMIFS(Raw!$H:$H,Raw!$A:$A,$B$5,Raw!$G:$G,Month!K$7,Raw!$C:$C,Month!$A45),SUMIFS(Raw!$H:$H,Raw!$A:$A,$B$5,Raw!$G:$G,Month!K$7,Raw!$E:$E,Month!$A45))))</f>
        <v>270</v>
      </c>
      <c r="L45" s="105">
        <f>IF($B45="","",IF($C45="Region",SUMIFS(Raw!$H:$H,Raw!$A:$A,$B$5,Raw!$G:$G,Month!L$7,Raw!$I:$I,Month!$A45),IF($C45="Provider",SUMIFS(Raw!$H:$H,Raw!$A:$A,$B$5,Raw!$G:$G,Month!L$7,Raw!$C:$C,Month!$A45),SUMIFS(Raw!$H:$H,Raw!$A:$A,$B$5,Raw!$G:$G,Month!L$7,Raw!$E:$E,Month!$A45))))</f>
        <v>24010</v>
      </c>
      <c r="M45" s="105">
        <f>IF($B45="","",IF($C45="Region",SUMIFS(Raw!$H:$H,Raw!$A:$A,$B$5,Raw!$G:$G,Month!M$7,Raw!$I:$I,Month!$A45),IF($C45="Provider",SUMIFS(Raw!$H:$H,Raw!$A:$A,$B$5,Raw!$G:$G,Month!M$7,Raw!$C:$C,Month!$A45),SUMIFS(Raw!$H:$H,Raw!$A:$A,$B$5,Raw!$G:$G,Month!M$7,Raw!$E:$E,Month!$A45))))</f>
        <v>13121</v>
      </c>
      <c r="N45" s="105">
        <f>IF($B45="","",IF($C45="Region",SUMIFS(Raw!$H:$H,Raw!$A:$A,$B$5,Raw!$G:$G,Month!N$7,Raw!$I:$I,Month!$A45),IF($C45="Provider",SUMIFS(Raw!$H:$H,Raw!$A:$A,$B$5,Raw!$G:$G,Month!N$7,Raw!$C:$C,Month!$A45),SUMIFS(Raw!$H:$H,Raw!$A:$A,$B$5,Raw!$G:$G,Month!N$7,Raw!$E:$E,Month!$A45))))</f>
        <v>92658055</v>
      </c>
      <c r="O45" s="105">
        <f>IF($B45="","",IF($C45="Region",SUMIFS(Raw!$H:$H,Raw!$A:$A,$B$5,Raw!$G:$G,Month!O$7,Raw!$I:$I,Month!$A45),IF($C45="Provider",SUMIFS(Raw!$H:$H,Raw!$A:$A,$B$5,Raw!$G:$G,Month!O$7,Raw!$C:$C,Month!$A45),SUMIFS(Raw!$H:$H,Raw!$A:$A,$B$5,Raw!$G:$G,Month!O$7,Raw!$E:$E,Month!$A45))))</f>
        <v>24533</v>
      </c>
      <c r="P45" s="105">
        <f>IF($B45="","",IF($C45="Region",SUMIFS(Raw!$H:$H,Raw!$A:$A,$B$5,Raw!$G:$G,Month!P$7,Raw!$I:$I,Month!$A45),IF($C45="Provider",SUMIFS(Raw!$H:$H,Raw!$A:$A,$B$5,Raw!$G:$G,Month!P$7,Raw!$C:$C,Month!$A45),SUMIFS(Raw!$H:$H,Raw!$A:$A,$B$5,Raw!$G:$G,Month!P$7,Raw!$E:$E,Month!$A45))))</f>
        <v>0</v>
      </c>
      <c r="Q45" s="105">
        <f>IF($B45="","",IF($C45="Region",SUMIFS(Raw!$H:$H,Raw!$A:$A,$B$5,Raw!$G:$G,Month!Q$7,Raw!$I:$I,Month!$A45),IF($C45="Provider",SUMIFS(Raw!$H:$H,Raw!$A:$A,$B$5,Raw!$G:$G,Month!Q$7,Raw!$C:$C,Month!$A45),SUMIFS(Raw!$H:$H,Raw!$A:$A,$B$5,Raw!$G:$G,Month!Q$7,Raw!$E:$E,Month!$A45))))</f>
        <v>15296</v>
      </c>
      <c r="R45" s="105">
        <f>IF($B45="","",IF($C45="Region",SUMIFS(Raw!$H:$H,Raw!$A:$A,$B$5,Raw!$G:$G,Month!R$7,Raw!$I:$I,Month!$A45),IF($C45="Provider",SUMIFS(Raw!$H:$H,Raw!$A:$A,$B$5,Raw!$G:$G,Month!R$7,Raw!$C:$C,Month!$A45),SUMIFS(Raw!$H:$H,Raw!$A:$A,$B$5,Raw!$G:$G,Month!R$7,Raw!$E:$E,Month!$A45))))</f>
        <v>6736</v>
      </c>
      <c r="S45" s="105">
        <f>IF($B45="","",IF($C45="Region",SUMIFS(Raw!$H:$H,Raw!$A:$A,$B$5,Raw!$G:$G,Month!S$7,Raw!$I:$I,Month!$A45),IF($C45="Provider",SUMIFS(Raw!$H:$H,Raw!$A:$A,$B$5,Raw!$G:$G,Month!S$7,Raw!$C:$C,Month!$A45),SUMIFS(Raw!$H:$H,Raw!$A:$A,$B$5,Raw!$G:$G,Month!S$7,Raw!$E:$E,Month!$A45))))</f>
        <v>2404</v>
      </c>
      <c r="T45" s="105">
        <f>IF($B45="","",IF($C45="Region",SUMIFS(Raw!$H:$H,Raw!$A:$A,$B$5,Raw!$G:$G,Month!T$7,Raw!$I:$I,Month!$A45),IF($C45="Provider",SUMIFS(Raw!$H:$H,Raw!$A:$A,$B$5,Raw!$G:$G,Month!T$7,Raw!$C:$C,Month!$A45),SUMIFS(Raw!$H:$H,Raw!$A:$A,$B$5,Raw!$G:$G,Month!T$7,Raw!$E:$E,Month!$A45))))</f>
        <v>97</v>
      </c>
      <c r="U45" s="105">
        <f>IF($B45="","",IF($C45="Region",SUMIFS(Raw!$H:$H,Raw!$A:$A,$B$5,Raw!$G:$G,Month!U$7,Raw!$I:$I,Month!$A45),IF($C45="Provider",SUMIFS(Raw!$H:$H,Raw!$A:$A,$B$5,Raw!$G:$G,Month!U$7,Raw!$C:$C,Month!$A45),SUMIFS(Raw!$H:$H,Raw!$A:$A,$B$5,Raw!$G:$G,Month!U$7,Raw!$E:$E,Month!$A45))))</f>
        <v>9142</v>
      </c>
      <c r="V45" s="105">
        <f>IF($B45="","",IF($C45="Region",SUMIFS(Raw!$H:$H,Raw!$A:$A,$B$5,Raw!$G:$G,Month!V$7,Raw!$I:$I,Month!$A45),IF($C45="Provider",SUMIFS(Raw!$H:$H,Raw!$A:$A,$B$5,Raw!$G:$G,Month!V$7,Raw!$C:$C,Month!$A45),SUMIFS(Raw!$H:$H,Raw!$A:$A,$B$5,Raw!$G:$G,Month!V$7,Raw!$E:$E,Month!$A45))))</f>
        <v>966</v>
      </c>
      <c r="W45" s="105">
        <f>IF($B45="","",IF($C45="Region",SUMIFS(Raw!$H:$H,Raw!$A:$A,$B$5,Raw!$G:$G,Month!W$7,Raw!$I:$I,Month!$A45),IF($C45="Provider",SUMIFS(Raw!$H:$H,Raw!$A:$A,$B$5,Raw!$G:$G,Month!W$7,Raw!$C:$C,Month!$A45),SUMIFS(Raw!$H:$H,Raw!$A:$A,$B$5,Raw!$G:$G,Month!W$7,Raw!$E:$E,Month!$A45))))</f>
        <v>3808</v>
      </c>
      <c r="X45" s="105">
        <f>IF($B45="","",IF($C45="Region",SUMIFS(Raw!$H:$H,Raw!$A:$A,$B$5,Raw!$G:$G,Month!X$7,Raw!$I:$I,Month!$A45),IF($C45="Provider",SUMIFS(Raw!$H:$H,Raw!$A:$A,$B$5,Raw!$G:$G,Month!X$7,Raw!$C:$C,Month!$A45),SUMIFS(Raw!$H:$H,Raw!$A:$A,$B$5,Raw!$G:$G,Month!X$7,Raw!$E:$E,Month!$A45))))</f>
        <v>1720</v>
      </c>
      <c r="Y45" s="105">
        <f>IF($B45="","",IF($C45="Region",SUMIFS(Raw!$H:$H,Raw!$A:$A,$B$5,Raw!$G:$G,Month!Y$7,Raw!$I:$I,Month!$A45),IF($C45="Provider",SUMIFS(Raw!$H:$H,Raw!$A:$A,$B$5,Raw!$G:$G,Month!Y$7,Raw!$C:$C,Month!$A45),SUMIFS(Raw!$H:$H,Raw!$A:$A,$B$5,Raw!$G:$G,Month!Y$7,Raw!$E:$E,Month!$A45))))</f>
        <v>2658</v>
      </c>
      <c r="Z45" s="105">
        <f>IF($B45="","",IF($C45="Region",SUMIFS(Raw!$H:$H,Raw!$A:$A,$B$5,Raw!$G:$G,Month!Z$7,Raw!$I:$I,Month!$A45),IF($C45="Provider",SUMIFS(Raw!$H:$H,Raw!$A:$A,$B$5,Raw!$G:$G,Month!Z$7,Raw!$C:$C,Month!$A45),SUMIFS(Raw!$H:$H,Raw!$A:$A,$B$5,Raw!$G:$G,Month!Z$7,Raw!$E:$E,Month!$A45))))</f>
        <v>10047</v>
      </c>
      <c r="AA45" s="105">
        <f>IF($B45="","",IF($C45="Region",SUMIFS(Raw!$H:$H,Raw!$A:$A,$B$5,Raw!$G:$G,Month!AA$7,Raw!$I:$I,Month!$A45),IF($C45="Provider",SUMIFS(Raw!$H:$H,Raw!$A:$A,$B$5,Raw!$G:$G,Month!AA$7,Raw!$C:$C,Month!$A45),SUMIFS(Raw!$H:$H,Raw!$A:$A,$B$5,Raw!$G:$G,Month!AA$7,Raw!$E:$E,Month!$A45))))</f>
        <v>2374</v>
      </c>
      <c r="AB45" s="105">
        <f>IF($B45="","",IF($C45="Region",SUMIFS(Raw!$H:$H,Raw!$A:$A,$B$5,Raw!$G:$G,Month!AB$7,Raw!$I:$I,Month!$A45),IF($C45="Provider",SUMIFS(Raw!$H:$H,Raw!$A:$A,$B$5,Raw!$G:$G,Month!AB$7,Raw!$C:$C,Month!$A45),SUMIFS(Raw!$H:$H,Raw!$A:$A,$B$5,Raw!$G:$G,Month!AB$7,Raw!$E:$E,Month!$A45))))</f>
        <v>1435</v>
      </c>
      <c r="AC45" s="105">
        <f>IF($B45="","",IF($C45="Region",SUMIFS(Raw!$H:$H,Raw!$A:$A,$B$5,Raw!$G:$G,Month!AC$7,Raw!$I:$I,Month!$A45),IF($C45="Provider",SUMIFS(Raw!$H:$H,Raw!$A:$A,$B$5,Raw!$G:$G,Month!AC$7,Raw!$C:$C,Month!$A45),SUMIFS(Raw!$H:$H,Raw!$A:$A,$B$5,Raw!$G:$G,Month!AC$7,Raw!$E:$E,Month!$A45))))</f>
        <v>9221</v>
      </c>
      <c r="AD45" s="105">
        <f>IF($B45="","",IF($C45="Region",SUMIFS(Raw!$H:$H,Raw!$A:$A,$B$5,Raw!$G:$G,Month!AD$7,Raw!$I:$I,Month!$A45),IF($C45="Provider",SUMIFS(Raw!$H:$H,Raw!$A:$A,$B$5,Raw!$G:$G,Month!AD$7,Raw!$C:$C,Month!$A45),SUMIFS(Raw!$H:$H,Raw!$A:$A,$B$5,Raw!$G:$G,Month!AD$7,Raw!$E:$E,Month!$A45))))</f>
        <v>42198</v>
      </c>
      <c r="AE45" s="105">
        <f>IF($B45="","",IF($C45="Region",SUMIFS(Raw!$H:$H,Raw!$A:$A,$B$5,Raw!$G:$G,Month!AE$7,Raw!$I:$I,Month!$A45),IF($C45="Provider",SUMIFS(Raw!$H:$H,Raw!$A:$A,$B$5,Raw!$G:$G,Month!AE$7,Raw!$C:$C,Month!$A45),SUMIFS(Raw!$H:$H,Raw!$A:$A,$B$5,Raw!$G:$G,Month!AE$7,Raw!$E:$E,Month!$A45))))</f>
        <v>25484</v>
      </c>
      <c r="AF45" s="105">
        <f>IF($B45="","",IF($C45="Region",SUMIFS(Raw!$H:$H,Raw!$A:$A,$B$5,Raw!$G:$G,Month!AF$7,Raw!$I:$I,Month!$A45),IF($C45="Provider",SUMIFS(Raw!$H:$H,Raw!$A:$A,$B$5,Raw!$G:$G,Month!AF$7,Raw!$C:$C,Month!$A45),SUMIFS(Raw!$H:$H,Raw!$A:$A,$B$5,Raw!$G:$G,Month!AF$7,Raw!$E:$E,Month!$A45))))</f>
        <v>3449</v>
      </c>
      <c r="AG45" s="105">
        <f>IF($B45="","",IF($C45="Region",SUMIFS(Raw!$H:$H,Raw!$A:$A,$B$5,Raw!$G:$G,Month!AG$7,Raw!$I:$I,Month!$A45),IF($C45="Provider",SUMIFS(Raw!$H:$H,Raw!$A:$A,$B$5,Raw!$G:$G,Month!AG$7,Raw!$C:$C,Month!$A45),SUMIFS(Raw!$H:$H,Raw!$A:$A,$B$5,Raw!$G:$G,Month!AG$7,Raw!$E:$E,Month!$A45))))</f>
        <v>2996</v>
      </c>
      <c r="AH45" s="105">
        <f>IF($B45="","",IF($C45="Region",SUMIFS(Raw!$H:$H,Raw!$A:$A,$B$5,Raw!$G:$G,Month!AH$7,Raw!$I:$I,Month!$A45),IF($C45="Provider",SUMIFS(Raw!$H:$H,Raw!$A:$A,$B$5,Raw!$G:$G,Month!AH$7,Raw!$C:$C,Month!$A45),SUMIFS(Raw!$H:$H,Raw!$A:$A,$B$5,Raw!$G:$G,Month!AH$7,Raw!$E:$E,Month!$A45))))</f>
        <v>2046</v>
      </c>
      <c r="AI45" s="105">
        <f>IF($B45="","",IF($C45="Region",SUMIFS(Raw!$H:$H,Raw!$A:$A,$B$5,Raw!$G:$G,Month!AI$7,Raw!$I:$I,Month!$A45),IF($C45="Provider",SUMIFS(Raw!$H:$H,Raw!$A:$A,$B$5,Raw!$G:$G,Month!AI$7,Raw!$C:$C,Month!$A45),SUMIFS(Raw!$H:$H,Raw!$A:$A,$B$5,Raw!$G:$G,Month!AI$7,Raw!$E:$E,Month!$A45))))</f>
        <v>1</v>
      </c>
      <c r="AJ45" s="105">
        <f>IF($B45="","",IF($C45="Region",SUMIFS(Raw!$H:$H,Raw!$A:$A,$B$5,Raw!$G:$G,Month!AJ$7,Raw!$I:$I,Month!$A45),IF($C45="Provider",SUMIFS(Raw!$H:$H,Raw!$A:$A,$B$5,Raw!$G:$G,Month!AJ$7,Raw!$C:$C,Month!$A45),SUMIFS(Raw!$H:$H,Raw!$A:$A,$B$5,Raw!$G:$G,Month!AJ$7,Raw!$E:$E,Month!$A45))))</f>
        <v>2273</v>
      </c>
      <c r="AK45" s="105">
        <f>IF($B45="","",IF($C45="Region",SUMIFS(Raw!$H:$H,Raw!$A:$A,$B$5,Raw!$G:$G,Month!AK$7,Raw!$I:$I,Month!$A45),IF($C45="Provider",SUMIFS(Raw!$H:$H,Raw!$A:$A,$B$5,Raw!$G:$G,Month!AK$7,Raw!$C:$C,Month!$A45),SUMIFS(Raw!$H:$H,Raw!$A:$A,$B$5,Raw!$G:$G,Month!AK$7,Raw!$E:$E,Month!$A45))))</f>
        <v>113</v>
      </c>
      <c r="AL45" s="105">
        <f>IF($B45="","",IF($C45="Region",SUMIFS(Raw!$H:$H,Raw!$A:$A,$B$5,Raw!$G:$G,Month!AL$7,Raw!$I:$I,Month!$A45),IF($C45="Provider",SUMIFS(Raw!$H:$H,Raw!$A:$A,$B$5,Raw!$G:$G,Month!AL$7,Raw!$C:$C,Month!$A45),SUMIFS(Raw!$H:$H,Raw!$A:$A,$B$5,Raw!$G:$G,Month!AL$7,Raw!$E:$E,Month!$A45))))</f>
        <v>1267</v>
      </c>
      <c r="AM45" s="105">
        <f>IF($B45="","",IF($C45="Region",SUMIFS(Raw!$H:$H,Raw!$A:$A,$B$5,Raw!$G:$G,Month!AM$7,Raw!$I:$I,Month!$A45),IF($C45="Provider",SUMIFS(Raw!$H:$H,Raw!$A:$A,$B$5,Raw!$G:$G,Month!AM$7,Raw!$C:$C,Month!$A45),SUMIFS(Raw!$H:$H,Raw!$A:$A,$B$5,Raw!$G:$G,Month!AM$7,Raw!$E:$E,Month!$A45))))</f>
        <v>34</v>
      </c>
      <c r="AN45" s="105">
        <f>IF($B45="","",IF($C45="Region",SUMIFS(Raw!$H:$H,Raw!$A:$A,$B$5,Raw!$G:$G,Month!AN$7,Raw!$I:$I,Month!$A45),IF($C45="Provider",SUMIFS(Raw!$H:$H,Raw!$A:$A,$B$5,Raw!$G:$G,Month!AN$7,Raw!$C:$C,Month!$A45),SUMIFS(Raw!$H:$H,Raw!$A:$A,$B$5,Raw!$G:$G,Month!AN$7,Raw!$E:$E,Month!$A45))))</f>
        <v>1932</v>
      </c>
      <c r="AO45" s="105">
        <f>IF($B45="","",IF($C45="Region",SUMIFS(Raw!$H:$H,Raw!$A:$A,$B$5,Raw!$G:$G,Month!AO$7,Raw!$I:$I,Month!$A45),IF($C45="Provider",SUMIFS(Raw!$H:$H,Raw!$A:$A,$B$5,Raw!$G:$G,Month!AO$7,Raw!$C:$C,Month!$A45),SUMIFS(Raw!$H:$H,Raw!$A:$A,$B$5,Raw!$G:$G,Month!AO$7,Raw!$E:$E,Month!$A45))))</f>
        <v>1469</v>
      </c>
      <c r="AP45" s="105">
        <f>IF($B45="","",IF($C45="Region",SUMIFS(Raw!$H:$H,Raw!$A:$A,$B$5,Raw!$G:$G,Month!AP$7,Raw!$I:$I,Month!$A45),IF($C45="Provider",SUMIFS(Raw!$H:$H,Raw!$A:$A,$B$5,Raw!$G:$G,Month!AP$7,Raw!$C:$C,Month!$A45),SUMIFS(Raw!$H:$H,Raw!$A:$A,$B$5,Raw!$G:$G,Month!AP$7,Raw!$E:$E,Month!$A45))))</f>
        <v>3203</v>
      </c>
      <c r="AQ45" s="105">
        <f>IF($B45="","",IF($C45="Region",SUMIFS(Raw!$H:$H,Raw!$A:$A,$B$5,Raw!$G:$G,Month!AQ$7,Raw!$I:$I,Month!$A45),IF($C45="Provider",SUMIFS(Raw!$H:$H,Raw!$A:$A,$B$5,Raw!$G:$G,Month!AQ$7,Raw!$C:$C,Month!$A45),SUMIFS(Raw!$H:$H,Raw!$A:$A,$B$5,Raw!$G:$G,Month!AQ$7,Raw!$E:$E,Month!$A45))))</f>
        <v>2682</v>
      </c>
      <c r="AR45" s="105">
        <f>IF($B45="","",IF($C45="Region",SUMIFS(Raw!$H:$H,Raw!$A:$A,$B$5,Raw!$G:$G,Month!AR$7,Raw!$I:$I,Month!$A45),IF($C45="Provider",SUMIFS(Raw!$H:$H,Raw!$A:$A,$B$5,Raw!$G:$G,Month!AR$7,Raw!$C:$C,Month!$A45),SUMIFS(Raw!$H:$H,Raw!$A:$A,$B$5,Raw!$G:$G,Month!AR$7,Raw!$E:$E,Month!$A45))))</f>
        <v>2438</v>
      </c>
      <c r="AS45" s="105">
        <f>IF($B45="","",IF($C45="Region",SUMIFS(Raw!$H:$H,Raw!$A:$A,$B$5,Raw!$G:$G,Month!AS$7,Raw!$I:$I,Month!$A45),IF($C45="Provider",SUMIFS(Raw!$H:$H,Raw!$A:$A,$B$5,Raw!$G:$G,Month!AS$7,Raw!$C:$C,Month!$A45),SUMIFS(Raw!$H:$H,Raw!$A:$A,$B$5,Raw!$G:$G,Month!AS$7,Raw!$E:$E,Month!$A45))))</f>
        <v>1781</v>
      </c>
      <c r="AT45" s="105">
        <f>IF($B45="","",IF($C45="Region",SUMIFS(Raw!$H:$H,Raw!$A:$A,$B$5,Raw!$G:$G,Month!AT$7,Raw!$I:$I,Month!$A45),IF($C45="Provider",SUMIFS(Raw!$H:$H,Raw!$A:$A,$B$5,Raw!$G:$G,Month!AT$7,Raw!$C:$C,Month!$A45),SUMIFS(Raw!$H:$H,Raw!$A:$A,$B$5,Raw!$G:$G,Month!AT$7,Raw!$E:$E,Month!$A45))))</f>
        <v>319</v>
      </c>
      <c r="AU45" s="105">
        <f>IF($B45="","",IF($C45="Region",SUMIFS(Raw!$H:$H,Raw!$A:$A,$B$5,Raw!$G:$G,Month!AU$7,Raw!$I:$I,Month!$A45),IF($C45="Provider",SUMIFS(Raw!$H:$H,Raw!$A:$A,$B$5,Raw!$G:$G,Month!AU$7,Raw!$C:$C,Month!$A45),SUMIFS(Raw!$H:$H,Raw!$A:$A,$B$5,Raw!$G:$G,Month!AU$7,Raw!$E:$E,Month!$A45))))</f>
        <v>89</v>
      </c>
      <c r="AV45" s="105">
        <f>IF($B45="","",IF($C45="Region",SUMIFS(Raw!$H:$H,Raw!$A:$A,$B$5,Raw!$G:$G,Month!AV$7,Raw!$I:$I,Month!$A45),IF($C45="Provider",SUMIFS(Raw!$H:$H,Raw!$A:$A,$B$5,Raw!$G:$G,Month!AV$7,Raw!$C:$C,Month!$A45),SUMIFS(Raw!$H:$H,Raw!$A:$A,$B$5,Raw!$G:$G,Month!AV$7,Raw!$E:$E,Month!$A45))))</f>
        <v>1401</v>
      </c>
      <c r="AW45" s="105">
        <f>IF($B45="","",IF($C45="Region",SUMIFS(Raw!$H:$H,Raw!$A:$A,$B$5,Raw!$G:$G,Month!AW$7,Raw!$I:$I,Month!$A45),IF($C45="Provider",SUMIFS(Raw!$H:$H,Raw!$A:$A,$B$5,Raw!$G:$G,Month!AW$7,Raw!$C:$C,Month!$A45),SUMIFS(Raw!$H:$H,Raw!$A:$A,$B$5,Raw!$G:$G,Month!AW$7,Raw!$E:$E,Month!$A45))))</f>
        <v>3559340</v>
      </c>
      <c r="AX45" s="105">
        <f>IF($B45="","",IF($C45="Region",SUMIFS(Raw!$H:$H,Raw!$A:$A,$B$5,Raw!$G:$G,Month!AX$7,Raw!$I:$I,Month!$A45),IF($C45="Provider",SUMIFS(Raw!$H:$H,Raw!$A:$A,$B$5,Raw!$G:$G,Month!AX$7,Raw!$C:$C,Month!$A45),SUMIFS(Raw!$H:$H,Raw!$A:$A,$B$5,Raw!$G:$G,Month!AX$7,Raw!$E:$E,Month!$A45))))</f>
        <v>3093</v>
      </c>
      <c r="AY45" s="105">
        <f>IF($B45="","",IF($C45="Region",SUMIFS(Raw!$H:$H,Raw!$A:$A,$B$5,Raw!$G:$G,Month!AY$7,Raw!$I:$I,Month!$A45),IF($C45="Provider",SUMIFS(Raw!$H:$H,Raw!$A:$A,$B$5,Raw!$G:$G,Month!AY$7,Raw!$C:$C,Month!$A45),SUMIFS(Raw!$H:$H,Raw!$A:$A,$B$5,Raw!$G:$G,Month!AY$7,Raw!$E:$E,Month!$A45))))</f>
        <v>1549</v>
      </c>
      <c r="AZ45" s="105">
        <f>IF($B45="","",IF($C45="Region",SUMIFS(Raw!$H:$H,Raw!$A:$A,$B$5,Raw!$G:$G,Month!AZ$7,Raw!$I:$I,Month!$A45),IF($C45="Provider",SUMIFS(Raw!$H:$H,Raw!$A:$A,$B$5,Raw!$G:$G,Month!AZ$7,Raw!$C:$C,Month!$A45),SUMIFS(Raw!$H:$H,Raw!$A:$A,$B$5,Raw!$G:$G,Month!AZ$7,Raw!$E:$E,Month!$A45))))</f>
        <v>70</v>
      </c>
      <c r="BA45" s="105">
        <f>IF($B45="","",IF($C45="Region",SUMIFS(Raw!$H:$H,Raw!$A:$A,$B$5,Raw!$G:$G,Month!BA$7,Raw!$I:$I,Month!$A45),IF($C45="Provider",SUMIFS(Raw!$H:$H,Raw!$A:$A,$B$5,Raw!$G:$G,Month!BA$7,Raw!$C:$C,Month!$A45),SUMIFS(Raw!$H:$H,Raw!$A:$A,$B$5,Raw!$G:$G,Month!BA$7,Raw!$E:$E,Month!$A45))))</f>
        <v>250</v>
      </c>
      <c r="BB45" s="105">
        <f>IF($B45="","",IF($C45="Region",SUMIFS(Raw!$H:$H,Raw!$A:$A,$B$5,Raw!$G:$G,Month!BB$7,Raw!$I:$I,Month!$A45),IF($C45="Provider",SUMIFS(Raw!$H:$H,Raw!$A:$A,$B$5,Raw!$G:$G,Month!BB$7,Raw!$C:$C,Month!$A45),SUMIFS(Raw!$H:$H,Raw!$A:$A,$B$5,Raw!$G:$G,Month!BB$7,Raw!$E:$E,Month!$A45))))</f>
        <v>2033346</v>
      </c>
      <c r="BC45" s="105">
        <f>IF($B45="","",IF($C45="Region",SUMIFS(Raw!$H:$H,Raw!$A:$A,$B$5,Raw!$G:$G,Month!BC$7,Raw!$I:$I,Month!$A45),IF($C45="Provider",SUMIFS(Raw!$H:$H,Raw!$A:$A,$B$5,Raw!$G:$G,Month!BC$7,Raw!$C:$C,Month!$A45),SUMIFS(Raw!$H:$H,Raw!$A:$A,$B$5,Raw!$G:$G,Month!BC$7,Raw!$E:$E,Month!$A45))))</f>
        <v>730</v>
      </c>
      <c r="BD45" s="105">
        <f>IF($B45="","",IF($C45="Region",SUMIFS(Raw!$H:$H,Raw!$A:$A,$B$5,Raw!$G:$G,Month!BD$7,Raw!$I:$I,Month!$A45),IF($C45="Provider",SUMIFS(Raw!$H:$H,Raw!$A:$A,$B$5,Raw!$G:$G,Month!BD$7,Raw!$C:$C,Month!$A45),SUMIFS(Raw!$H:$H,Raw!$A:$A,$B$5,Raw!$G:$G,Month!BD$7,Raw!$E:$E,Month!$A45))))</f>
        <v>9885</v>
      </c>
      <c r="BE45" s="105">
        <f>IF($B45="","",IF($C45="Region",SUMIFS(Raw!$H:$H,Raw!$A:$A,$B$5,Raw!$G:$G,Month!BE$7,Raw!$I:$I,Month!$A45),IF($C45="Provider",SUMIFS(Raw!$H:$H,Raw!$A:$A,$B$5,Raw!$G:$G,Month!BE$7,Raw!$C:$C,Month!$A45),SUMIFS(Raw!$H:$H,Raw!$A:$A,$B$5,Raw!$G:$G,Month!BE$7,Raw!$E:$E,Month!$A45))))</f>
        <v>331</v>
      </c>
      <c r="BF45" s="105">
        <f>IF($B45="","",IF($C45="Region",SUMIFS(Raw!$H:$H,Raw!$A:$A,$B$5,Raw!$G:$G,Month!BF$7,Raw!$I:$I,Month!$A45),IF($C45="Provider",SUMIFS(Raw!$H:$H,Raw!$A:$A,$B$5,Raw!$G:$G,Month!BF$7,Raw!$C:$C,Month!$A45),SUMIFS(Raw!$H:$H,Raw!$A:$A,$B$5,Raw!$G:$G,Month!BF$7,Raw!$E:$E,Month!$A45))))</f>
        <v>17880</v>
      </c>
      <c r="BG45" s="105">
        <f>IF($B45="","",IF($C45="Region",SUMIFS(Raw!$H:$H,Raw!$A:$A,$B$5,Raw!$G:$G,Month!BG$7,Raw!$I:$I,Month!$A45),IF($C45="Provider",SUMIFS(Raw!$H:$H,Raw!$A:$A,$B$5,Raw!$G:$G,Month!BG$7,Raw!$C:$C,Month!$A45),SUMIFS(Raw!$H:$H,Raw!$A:$A,$B$5,Raw!$G:$G,Month!BG$7,Raw!$E:$E,Month!$A45))))</f>
        <v>23</v>
      </c>
      <c r="BH45" s="105">
        <f>IF($B45="","",IF($C45="Region",SUMIFS(Raw!$H:$H,Raw!$A:$A,$B$5,Raw!$G:$G,Month!BH$7,Raw!$I:$I,Month!$A45),IF($C45="Provider",SUMIFS(Raw!$H:$H,Raw!$A:$A,$B$5,Raw!$G:$G,Month!BH$7,Raw!$C:$C,Month!$A45),SUMIFS(Raw!$H:$H,Raw!$A:$A,$B$5,Raw!$G:$G,Month!BH$7,Raw!$E:$E,Month!$A45))))</f>
        <v>11524</v>
      </c>
      <c r="BI45" s="105">
        <f>IF($B45="","",IF($C45="Region",SUMIFS(Raw!$H:$H,Raw!$A:$A,$B$5,Raw!$G:$G,Month!BI$7,Raw!$I:$I,Month!$A45),IF($C45="Provider",SUMIFS(Raw!$H:$H,Raw!$A:$A,$B$5,Raw!$G:$G,Month!BI$7,Raw!$C:$C,Month!$A45),SUMIFS(Raw!$H:$H,Raw!$A:$A,$B$5,Raw!$G:$G,Month!BI$7,Raw!$E:$E,Month!$A45))))</f>
        <v>10536</v>
      </c>
      <c r="BJ45" s="105">
        <f>IF($B45="","",IF($C45="Region",SUMIFS(Raw!$H:$H,Raw!$A:$A,$B$5,Raw!$G:$G,Month!BJ$7,Raw!$I:$I,Month!$A45),IF($C45="Provider",SUMIFS(Raw!$H:$H,Raw!$A:$A,$B$5,Raw!$G:$G,Month!BJ$7,Raw!$C:$C,Month!$A45),SUMIFS(Raw!$H:$H,Raw!$A:$A,$B$5,Raw!$G:$G,Month!BJ$7,Raw!$E:$E,Month!$A45))))</f>
        <v>2847</v>
      </c>
      <c r="BK45" s="105">
        <f>IF($B45="","",IF($C45="Region",SUMIFS(Raw!$H:$H,Raw!$A:$A,$B$5,Raw!$G:$G,Month!BK$7,Raw!$I:$I,Month!$A45),IF($C45="Provider",SUMIFS(Raw!$H:$H,Raw!$A:$A,$B$5,Raw!$G:$G,Month!BK$7,Raw!$C:$C,Month!$A45),SUMIFS(Raw!$H:$H,Raw!$A:$A,$B$5,Raw!$G:$G,Month!BK$7,Raw!$E:$E,Month!$A45))))</f>
        <v>1521</v>
      </c>
      <c r="BL45" s="105">
        <f>IF($B45="","",IF($C45="Region",SUMIFS(Raw!$H:$H,Raw!$A:$A,$B$5,Raw!$G:$G,Month!BL$7,Raw!$I:$I,Month!$A45),IF($C45="Provider",SUMIFS(Raw!$H:$H,Raw!$A:$A,$B$5,Raw!$G:$G,Month!BL$7,Raw!$C:$C,Month!$A45),SUMIFS(Raw!$H:$H,Raw!$A:$A,$B$5,Raw!$G:$G,Month!BL$7,Raw!$E:$E,Month!$A45))))</f>
        <v>3229</v>
      </c>
      <c r="BM45" s="105">
        <f>IF($B45="","",IF($C45="Region",SUMIFS(Raw!$H:$H,Raw!$A:$A,$B$5,Raw!$G:$G,Month!BM$7,Raw!$I:$I,Month!$A45),IF($C45="Provider",SUMIFS(Raw!$H:$H,Raw!$A:$A,$B$5,Raw!$G:$G,Month!BM$7,Raw!$C:$C,Month!$A45),SUMIFS(Raw!$H:$H,Raw!$A:$A,$B$5,Raw!$G:$G,Month!BM$7,Raw!$E:$E,Month!$A45))))</f>
        <v>3018</v>
      </c>
      <c r="BN45" s="105">
        <f>IF($B45="","",IF($C45="Region",SUMIFS(Raw!$H:$H,Raw!$A:$A,$B$5,Raw!$G:$G,Month!BN$7,Raw!$I:$I,Month!$A45),IF($C45="Provider",SUMIFS(Raw!$H:$H,Raw!$A:$A,$B$5,Raw!$G:$G,Month!BN$7,Raw!$C:$C,Month!$A45),SUMIFS(Raw!$H:$H,Raw!$A:$A,$B$5,Raw!$G:$G,Month!BN$7,Raw!$E:$E,Month!$A45))))</f>
        <v>1579</v>
      </c>
      <c r="BO45" s="105">
        <f>IF($B45="","",IF($C45="Region",SUMIFS(Raw!$H:$H,Raw!$A:$A,$B$5,Raw!$G:$G,Month!BO$7,Raw!$I:$I,Month!$A45),IF($C45="Provider",SUMIFS(Raw!$H:$H,Raw!$A:$A,$B$5,Raw!$G:$G,Month!BO$7,Raw!$C:$C,Month!$A45),SUMIFS(Raw!$H:$H,Raw!$A:$A,$B$5,Raw!$G:$G,Month!BO$7,Raw!$E:$E,Month!$A45))))</f>
        <v>1488</v>
      </c>
      <c r="BP45" s="105">
        <f>IF($B45="","",IF($C45="Region",SUMIFS(Raw!$H:$H,Raw!$A:$A,$B$5,Raw!$G:$G,Month!BP$7,Raw!$I:$I,Month!$A45),IF($C45="Provider",SUMIFS(Raw!$H:$H,Raw!$A:$A,$B$5,Raw!$G:$G,Month!BP$7,Raw!$C:$C,Month!$A45),SUMIFS(Raw!$H:$H,Raw!$A:$A,$B$5,Raw!$G:$G,Month!BP$7,Raw!$E:$E,Month!$A45))))</f>
        <v>2600</v>
      </c>
      <c r="BQ45" s="105">
        <f>IF($B45="","",IF($C45="Region",SUMIFS(Raw!$H:$H,Raw!$A:$A,$B$5,Raw!$G:$G,Month!BQ$7,Raw!$I:$I,Month!$A45),IF($C45="Provider",SUMIFS(Raw!$H:$H,Raw!$A:$A,$B$5,Raw!$G:$G,Month!BQ$7,Raw!$C:$C,Month!$A45),SUMIFS(Raw!$H:$H,Raw!$A:$A,$B$5,Raw!$G:$G,Month!BQ$7,Raw!$E:$E,Month!$A45))))</f>
        <v>2348</v>
      </c>
      <c r="BR45" s="105">
        <f>IF($B45="","",IF($C45="Region",SUMIFS(Raw!$H:$H,Raw!$A:$A,$B$5,Raw!$G:$G,Month!BR$7,Raw!$I:$I,Month!$A45),IF($C45="Provider",SUMIFS(Raw!$H:$H,Raw!$A:$A,$B$5,Raw!$G:$G,Month!BR$7,Raw!$C:$C,Month!$A45),SUMIFS(Raw!$H:$H,Raw!$A:$A,$B$5,Raw!$G:$G,Month!BR$7,Raw!$E:$E,Month!$A45))))</f>
        <v>1</v>
      </c>
      <c r="BS45" s="105">
        <f>IF($B45="","",IF($C45="Region",SUMIFS(Raw!$H:$H,Raw!$A:$A,$B$5,Raw!$G:$G,Month!BS$7,Raw!$I:$I,Month!$A45),IF($C45="Provider",SUMIFS(Raw!$H:$H,Raw!$A:$A,$B$5,Raw!$G:$G,Month!BS$7,Raw!$C:$C,Month!$A45),SUMIFS(Raw!$H:$H,Raw!$A:$A,$B$5,Raw!$G:$G,Month!BS$7,Raw!$E:$E,Month!$A45))))</f>
        <v>0</v>
      </c>
      <c r="BT45" s="105">
        <f>IF($B45="","",IF($C45="Region",SUMIFS(Raw!$H:$H,Raw!$A:$A,$B$5,Raw!$G:$G,Month!BT$7,Raw!$I:$I,Month!$A45),IF($C45="Provider",SUMIFS(Raw!$H:$H,Raw!$A:$A,$B$5,Raw!$G:$G,Month!BT$7,Raw!$C:$C,Month!$A45),SUMIFS(Raw!$H:$H,Raw!$A:$A,$B$5,Raw!$G:$G,Month!BT$7,Raw!$E:$E,Month!$A45))))</f>
        <v>0</v>
      </c>
      <c r="BU45" s="105">
        <f>IF($B45="","",IF($C45="Region",SUMIFS(Raw!$H:$H,Raw!$A:$A,$B$5,Raw!$G:$G,Month!BU$7,Raw!$I:$I,Month!$A45),IF($C45="Provider",SUMIFS(Raw!$H:$H,Raw!$A:$A,$B$5,Raw!$G:$G,Month!BU$7,Raw!$C:$C,Month!$A45),SUMIFS(Raw!$H:$H,Raw!$A:$A,$B$5,Raw!$G:$G,Month!BU$7,Raw!$E:$E,Month!$A45))))</f>
        <v>0</v>
      </c>
      <c r="BV45" s="105">
        <f>IF($B45="","",IF($C45="Region",SUMIFS(Raw!$H:$H,Raw!$A:$A,$B$5,Raw!$G:$G,Month!BV$7,Raw!$I:$I,Month!$A45),IF($C45="Provider",SUMIFS(Raw!$H:$H,Raw!$A:$A,$B$5,Raw!$G:$G,Month!BV$7,Raw!$C:$C,Month!$A45),SUMIFS(Raw!$H:$H,Raw!$A:$A,$B$5,Raw!$G:$G,Month!BV$7,Raw!$E:$E,Month!$A45))))</f>
        <v>2161</v>
      </c>
      <c r="BW45" s="105">
        <f>IF($B45="","",IF($C45="Region",SUMIFS(Raw!$H:$H,Raw!$A:$A,$B$5,Raw!$G:$G,Month!BW$7,Raw!$I:$I,Month!$A45),IF($C45="Provider",SUMIFS(Raw!$H:$H,Raw!$A:$A,$B$5,Raw!$G:$G,Month!BW$7,Raw!$C:$C,Month!$A45),SUMIFS(Raw!$H:$H,Raw!$A:$A,$B$5,Raw!$G:$G,Month!BW$7,Raw!$E:$E,Month!$A45))))</f>
        <v>537</v>
      </c>
      <c r="BX45" s="105">
        <f>IF($B45="","",IF($C45="Region",SUMIFS(Raw!$H:$H,Raw!$A:$A,$B$5,Raw!$G:$G,Month!BX$7,Raw!$I:$I,Month!$A45),IF($C45="Provider",SUMIFS(Raw!$H:$H,Raw!$A:$A,$B$5,Raw!$G:$G,Month!BX$7,Raw!$C:$C,Month!$A45),SUMIFS(Raw!$H:$H,Raw!$A:$A,$B$5,Raw!$G:$G,Month!BX$7,Raw!$E:$E,Month!$A45))))</f>
        <v>1388</v>
      </c>
      <c r="BY45" s="105">
        <f>IF($B45="","",IF($C45="Region",SUMIFS(Raw!$H:$H,Raw!$A:$A,$B$5,Raw!$G:$G,Month!BY$7,Raw!$I:$I,Month!$A45),IF($C45="Provider",SUMIFS(Raw!$H:$H,Raw!$A:$A,$B$5,Raw!$G:$G,Month!BY$7,Raw!$C:$C,Month!$A45),SUMIFS(Raw!$H:$H,Raw!$A:$A,$B$5,Raw!$G:$G,Month!BY$7,Raw!$E:$E,Month!$A45))))</f>
        <v>951</v>
      </c>
      <c r="BZ45" s="105">
        <f>IF($B45="","",IF($C45="Region",SUMIFS(Raw!$H:$H,Raw!$A:$A,$B$5,Raw!$G:$G,Month!BZ$7,Raw!$I:$I,Month!$A45),IF($C45="Provider",SUMIFS(Raw!$H:$H,Raw!$A:$A,$B$5,Raw!$G:$G,Month!BZ$7,Raw!$C:$C,Month!$A45),SUMIFS(Raw!$H:$H,Raw!$A:$A,$B$5,Raw!$G:$G,Month!BZ$7,Raw!$E:$E,Month!$A45))))</f>
        <v>1952</v>
      </c>
      <c r="CA45" s="105">
        <f>IF($B45="","",IF($C45="Region",SUMIFS(Raw!$H:$H,Raw!$A:$A,$B$5,Raw!$G:$G,Month!CA$7,Raw!$I:$I,Month!$A45),IF($C45="Provider",SUMIFS(Raw!$H:$H,Raw!$A:$A,$B$5,Raw!$G:$G,Month!CA$7,Raw!$C:$C,Month!$A45),SUMIFS(Raw!$H:$H,Raw!$A:$A,$B$5,Raw!$G:$G,Month!CA$7,Raw!$E:$E,Month!$A45))))</f>
        <v>906</v>
      </c>
      <c r="CB45" s="105">
        <f>IF($B45="","",IF($C45="Region",SUMIFS(Raw!$H:$H,Raw!$A:$A,$B$5,Raw!$G:$G,Month!CB$7,Raw!$I:$I,Month!$A45),IF($C45="Provider",SUMIFS(Raw!$H:$H,Raw!$A:$A,$B$5,Raw!$G:$G,Month!CB$7,Raw!$C:$C,Month!$A45),SUMIFS(Raw!$H:$H,Raw!$A:$A,$B$5,Raw!$G:$G,Month!CB$7,Raw!$E:$E,Month!$A45))))</f>
        <v>1450</v>
      </c>
      <c r="CC45" s="105">
        <f>IF($B45="","",IF($C45="Region",SUMIFS(Raw!$H:$H,Raw!$A:$A,$B$5,Raw!$G:$G,Month!CC$7,Raw!$I:$I,Month!$A45),IF($C45="Provider",SUMIFS(Raw!$H:$H,Raw!$A:$A,$B$5,Raw!$G:$G,Month!CC$7,Raw!$C:$C,Month!$A45),SUMIFS(Raw!$H:$H,Raw!$A:$A,$B$5,Raw!$G:$G,Month!CC$7,Raw!$E:$E,Month!$A45))))</f>
        <v>1043</v>
      </c>
      <c r="CD45" s="105">
        <f>IF($B45="","",IF($C45="Region",SUMIFS(Raw!$H:$H,Raw!$A:$A,$B$5,Raw!$G:$G,Month!CD$7,Raw!$I:$I,Month!$A45),IF($C45="Provider",SUMIFS(Raw!$H:$H,Raw!$A:$A,$B$5,Raw!$G:$G,Month!CD$7,Raw!$C:$C,Month!$A45),SUMIFS(Raw!$H:$H,Raw!$A:$A,$B$5,Raw!$G:$G,Month!CD$7,Raw!$E:$E,Month!$A45))))</f>
        <v>160</v>
      </c>
      <c r="CE45" s="105">
        <f>IF($B45="","",IF($C45="Region",SUMIFS(Raw!$H:$H,Raw!$A:$A,$B$5,Raw!$G:$G,Month!CE$7,Raw!$I:$I,Month!$A45),IF($C45="Provider",SUMIFS(Raw!$H:$H,Raw!$A:$A,$B$5,Raw!$G:$G,Month!CE$7,Raw!$C:$C,Month!$A45),SUMIFS(Raw!$H:$H,Raw!$A:$A,$B$5,Raw!$G:$G,Month!CE$7,Raw!$E:$E,Month!$A45))))</f>
        <v>63</v>
      </c>
      <c r="CF45" s="105">
        <f>IF($B45="","",IF($C45="Region",SUMIFS(Raw!$H:$H,Raw!$A:$A,$B$5,Raw!$G:$G,Month!CF$7,Raw!$I:$I,Month!$A45),IF($C45="Provider",SUMIFS(Raw!$H:$H,Raw!$A:$A,$B$5,Raw!$G:$G,Month!CF$7,Raw!$C:$C,Month!$A45),SUMIFS(Raw!$H:$H,Raw!$A:$A,$B$5,Raw!$G:$G,Month!CF$7,Raw!$E:$E,Month!$A45))))</f>
        <v>24</v>
      </c>
      <c r="CG45" s="105">
        <f>IF($B45="","",IF($C45="Region",SUMIFS(Raw!$H:$H,Raw!$A:$A,$B$5,Raw!$G:$G,Month!CG$7,Raw!$I:$I,Month!$A45),IF($C45="Provider",SUMIFS(Raw!$H:$H,Raw!$A:$A,$B$5,Raw!$G:$G,Month!CG$7,Raw!$C:$C,Month!$A45),SUMIFS(Raw!$H:$H,Raw!$A:$A,$B$5,Raw!$G:$G,Month!CG$7,Raw!$E:$E,Month!$A45))))</f>
        <v>19</v>
      </c>
      <c r="CH45" s="105">
        <f>IF($B45="","",IF($C45="Region",SUMIFS(Raw!$H:$H,Raw!$A:$A,$B$5,Raw!$G:$G,Month!CH$7,Raw!$I:$I,Month!$A45),IF($C45="Provider",SUMIFS(Raw!$H:$H,Raw!$A:$A,$B$5,Raw!$G:$G,Month!CH$7,Raw!$C:$C,Month!$A45),SUMIFS(Raw!$H:$H,Raw!$A:$A,$B$5,Raw!$G:$G,Month!CH$7,Raw!$E:$E,Month!$A45))))</f>
        <v>389</v>
      </c>
      <c r="CI45" s="105">
        <f>IF($B45="","",IF($C45="Region",SUMIFS(Raw!$H:$H,Raw!$A:$A,$B$5,Raw!$G:$G,Month!CI$7,Raw!$I:$I,Month!$A45),IF($C45="Provider",SUMIFS(Raw!$H:$H,Raw!$A:$A,$B$5,Raw!$G:$G,Month!CI$7,Raw!$C:$C,Month!$A45),SUMIFS(Raw!$H:$H,Raw!$A:$A,$B$5,Raw!$G:$G,Month!CI$7,Raw!$E:$E,Month!$A45))))</f>
        <v>278</v>
      </c>
      <c r="CJ45" s="105">
        <f>IF($B45="","",IF($C45="Region",SUMIFS(Raw!$H:$H,Raw!$A:$A,$B$5,Raw!$G:$G,Month!CJ$7,Raw!$I:$I,Month!$A45),IF($C45="Provider",SUMIFS(Raw!$H:$H,Raw!$A:$A,$B$5,Raw!$G:$G,Month!CJ$7,Raw!$C:$C,Month!$A45),SUMIFS(Raw!$H:$H,Raw!$A:$A,$B$5,Raw!$G:$G,Month!CJ$7,Raw!$E:$E,Month!$A45))))</f>
        <v>554</v>
      </c>
      <c r="CK45" s="105">
        <f>IF($B45="","",IF($C45="Region",SUMIFS(Raw!$H:$H,Raw!$A:$A,$B$5,Raw!$G:$G,Month!CK$7,Raw!$I:$I,Month!$A45),IF($C45="Provider",SUMIFS(Raw!$H:$H,Raw!$A:$A,$B$5,Raw!$G:$G,Month!CK$7,Raw!$C:$C,Month!$A45),SUMIFS(Raw!$H:$H,Raw!$A:$A,$B$5,Raw!$G:$G,Month!CK$7,Raw!$E:$E,Month!$A45))))</f>
        <v>311</v>
      </c>
      <c r="CL45" s="105">
        <f>IF($B45="","",IF($C45="Region",SUMIFS(Raw!$H:$H,Raw!$A:$A,$B$5,Raw!$G:$G,Month!CL$7,Raw!$I:$I,Month!$A45),IF($C45="Provider",SUMIFS(Raw!$H:$H,Raw!$A:$A,$B$5,Raw!$G:$G,Month!CL$7,Raw!$C:$C,Month!$A45),SUMIFS(Raw!$H:$H,Raw!$A:$A,$B$5,Raw!$G:$G,Month!CL$7,Raw!$E:$E,Month!$A45))))</f>
        <v>415</v>
      </c>
      <c r="CM45" s="105">
        <f>IF($B45="","",IF($C45="Region",SUMIFS(Raw!$H:$H,Raw!$A:$A,$B$5,Raw!$G:$G,Month!CM$7,Raw!$I:$I,Month!$A45),IF($C45="Provider",SUMIFS(Raw!$H:$H,Raw!$A:$A,$B$5,Raw!$G:$G,Month!CM$7,Raw!$C:$C,Month!$A45),SUMIFS(Raw!$H:$H,Raw!$A:$A,$B$5,Raw!$G:$G,Month!CM$7,Raw!$E:$E,Month!$A45))))</f>
        <v>270</v>
      </c>
    </row>
    <row r="46" spans="1:91" x14ac:dyDescent="0.25">
      <c r="A46" s="18" t="str">
        <f>IF(Refs!A39="","",Refs!A39)</f>
        <v>111AL8</v>
      </c>
      <c r="B46" s="3" t="str">
        <f>IF(Refs!B39="","",Refs!B39)</f>
        <v>Gloucestershire (ICB/IC24)</v>
      </c>
      <c r="C46" s="9" t="str">
        <f>IF(Refs!D39="","",Refs!D39)</f>
        <v>Area</v>
      </c>
      <c r="D46" s="105">
        <f>IF($B46="","",IF($C46="Region",SUMIFS(Raw!$H:$H,Raw!$A:$A,$B$5,Raw!$G:$G,Month!D$7,Raw!$I:$I,Month!$A46),IF($C46="Provider",SUMIFS(Raw!$H:$H,Raw!$A:$A,$B$5,Raw!$G:$G,Month!D$7,Raw!$C:$C,Month!$A46),SUMIFS(Raw!$H:$H,Raw!$A:$A,$B$5,Raw!$G:$G,Month!D$7,Raw!$E:$E,Month!$A46))))</f>
        <v>19238</v>
      </c>
      <c r="E46" s="105">
        <f>IF($B46="","",IF($C46="Region",SUMIFS(Raw!$H:$H,Raw!$A:$A,$B$5,Raw!$G:$G,Month!E$7,Raw!$I:$I,Month!$A46),IF($C46="Provider",SUMIFS(Raw!$H:$H,Raw!$A:$A,$B$5,Raw!$G:$G,Month!E$7,Raw!$C:$C,Month!$A46),SUMIFS(Raw!$H:$H,Raw!$A:$A,$B$5,Raw!$G:$G,Month!E$7,Raw!$E:$E,Month!$A46))))</f>
        <v>17525</v>
      </c>
      <c r="F46" s="105">
        <f>IF($B46="","",IF($C46="Region",SUMIFS(Raw!$H:$H,Raw!$A:$A,$B$5,Raw!$G:$G,Month!F$7,Raw!$I:$I,Month!$A46),IF($C46="Provider",SUMIFS(Raw!$H:$H,Raw!$A:$A,$B$5,Raw!$G:$G,Month!F$7,Raw!$C:$C,Month!$A46),SUMIFS(Raw!$H:$H,Raw!$A:$A,$B$5,Raw!$G:$G,Month!F$7,Raw!$E:$E,Month!$A46))))</f>
        <v>18345</v>
      </c>
      <c r="G46" s="105">
        <f>IF($B46="","",IF($C46="Region",SUMIFS(Raw!$H:$H,Raw!$A:$A,$B$5,Raw!$G:$G,Month!G$7,Raw!$I:$I,Month!$A46),IF($C46="Provider",SUMIFS(Raw!$H:$H,Raw!$A:$A,$B$5,Raw!$G:$G,Month!G$7,Raw!$C:$C,Month!$A46),SUMIFS(Raw!$H:$H,Raw!$A:$A,$B$5,Raw!$G:$G,Month!G$7,Raw!$E:$E,Month!$A46))))</f>
        <v>16332</v>
      </c>
      <c r="H46" s="105">
        <f>IF($B46="","",IF($C46="Region",SUMIFS(Raw!$H:$H,Raw!$A:$A,$B$5,Raw!$G:$G,Month!H$7,Raw!$I:$I,Month!$A46),IF($C46="Provider",SUMIFS(Raw!$H:$H,Raw!$A:$A,$B$5,Raw!$G:$G,Month!H$7,Raw!$C:$C,Month!$A46),SUMIFS(Raw!$H:$H,Raw!$A:$A,$B$5,Raw!$G:$G,Month!H$7,Raw!$E:$E,Month!$A46))))</f>
        <v>365</v>
      </c>
      <c r="I46" s="105">
        <f>IF($B46="","",IF($C46="Region",SUMIFS(Raw!$H:$H,Raw!$A:$A,$B$5,Raw!$G:$G,Month!I$7,Raw!$I:$I,Month!$A46),IF($C46="Provider",SUMIFS(Raw!$H:$H,Raw!$A:$A,$B$5,Raw!$G:$G,Month!I$7,Raw!$C:$C,Month!$A46),SUMIFS(Raw!$H:$H,Raw!$A:$A,$B$5,Raw!$G:$G,Month!I$7,Raw!$E:$E,Month!$A46))))</f>
        <v>528956</v>
      </c>
      <c r="J46" s="105">
        <f>IF($B46="","",IF($C46="Region",SUMIFS(Raw!$H:$H,Raw!$A:$A,$B$5,Raw!$G:$G,Month!J$7,Raw!$I:$I,Month!$A46),IF($C46="Provider",SUMIFS(Raw!$H:$H,Raw!$A:$A,$B$5,Raw!$G:$G,Month!J$7,Raw!$C:$C,Month!$A46),SUMIFS(Raw!$H:$H,Raw!$A:$A,$B$5,Raw!$G:$G,Month!J$7,Raw!$E:$E,Month!$A46))))</f>
        <v>180</v>
      </c>
      <c r="K46" s="105">
        <f>IF($B46="","",IF($C46="Region",SUMIFS(Raw!$H:$H,Raw!$A:$A,$B$5,Raw!$G:$G,Month!K$7,Raw!$I:$I,Month!$A46),IF($C46="Provider",SUMIFS(Raw!$H:$H,Raw!$A:$A,$B$5,Raw!$G:$G,Month!K$7,Raw!$C:$C,Month!$A46),SUMIFS(Raw!$H:$H,Raw!$A:$A,$B$5,Raw!$G:$G,Month!K$7,Raw!$E:$E,Month!$A46))))</f>
        <v>240</v>
      </c>
      <c r="L46" s="105">
        <f>IF($B46="","",IF($C46="Region",SUMIFS(Raw!$H:$H,Raw!$A:$A,$B$5,Raw!$G:$G,Month!L$7,Raw!$I:$I,Month!$A46),IF($C46="Provider",SUMIFS(Raw!$H:$H,Raw!$A:$A,$B$5,Raw!$G:$G,Month!L$7,Raw!$C:$C,Month!$A46),SUMIFS(Raw!$H:$H,Raw!$A:$A,$B$5,Raw!$G:$G,Month!L$7,Raw!$E:$E,Month!$A46))))</f>
        <v>20455</v>
      </c>
      <c r="M46" s="105">
        <f>IF($B46="","",IF($C46="Region",SUMIFS(Raw!$H:$H,Raw!$A:$A,$B$5,Raw!$G:$G,Month!M$7,Raw!$I:$I,Month!$A46),IF($C46="Provider",SUMIFS(Raw!$H:$H,Raw!$A:$A,$B$5,Raw!$G:$G,Month!M$7,Raw!$C:$C,Month!$A46),SUMIFS(Raw!$H:$H,Raw!$A:$A,$B$5,Raw!$G:$G,Month!M$7,Raw!$E:$E,Month!$A46))))</f>
        <v>8817</v>
      </c>
      <c r="N46" s="105">
        <f>IF($B46="","",IF($C46="Region",SUMIFS(Raw!$H:$H,Raw!$A:$A,$B$5,Raw!$G:$G,Month!N$7,Raw!$I:$I,Month!$A46),IF($C46="Provider",SUMIFS(Raw!$H:$H,Raw!$A:$A,$B$5,Raw!$G:$G,Month!N$7,Raw!$C:$C,Month!$A46),SUMIFS(Raw!$H:$H,Raw!$A:$A,$B$5,Raw!$G:$G,Month!N$7,Raw!$E:$E,Month!$A46))))</f>
        <v>17911215</v>
      </c>
      <c r="O46" s="105">
        <f>IF($B46="","",IF($C46="Region",SUMIFS(Raw!$H:$H,Raw!$A:$A,$B$5,Raw!$G:$G,Month!O$7,Raw!$I:$I,Month!$A46),IF($C46="Provider",SUMIFS(Raw!$H:$H,Raw!$A:$A,$B$5,Raw!$G:$G,Month!O$7,Raw!$C:$C,Month!$A46),SUMIFS(Raw!$H:$H,Raw!$A:$A,$B$5,Raw!$G:$G,Month!O$7,Raw!$E:$E,Month!$A46))))</f>
        <v>16870</v>
      </c>
      <c r="P46" s="105">
        <f>IF($B46="","",IF($C46="Region",SUMIFS(Raw!$H:$H,Raw!$A:$A,$B$5,Raw!$G:$G,Month!P$7,Raw!$I:$I,Month!$A46),IF($C46="Provider",SUMIFS(Raw!$H:$H,Raw!$A:$A,$B$5,Raw!$G:$G,Month!P$7,Raw!$C:$C,Month!$A46),SUMIFS(Raw!$H:$H,Raw!$A:$A,$B$5,Raw!$G:$G,Month!P$7,Raw!$E:$E,Month!$A46))))</f>
        <v>57</v>
      </c>
      <c r="Q46" s="105">
        <f>IF($B46="","",IF($C46="Region",SUMIFS(Raw!$H:$H,Raw!$A:$A,$B$5,Raw!$G:$G,Month!Q$7,Raw!$I:$I,Month!$A46),IF($C46="Provider",SUMIFS(Raw!$H:$H,Raw!$A:$A,$B$5,Raw!$G:$G,Month!Q$7,Raw!$C:$C,Month!$A46),SUMIFS(Raw!$H:$H,Raw!$A:$A,$B$5,Raw!$G:$G,Month!Q$7,Raw!$E:$E,Month!$A46))))</f>
        <v>7868</v>
      </c>
      <c r="R46" s="105">
        <f>IF($B46="","",IF($C46="Region",SUMIFS(Raw!$H:$H,Raw!$A:$A,$B$5,Raw!$G:$G,Month!R$7,Raw!$I:$I,Month!$A46),IF($C46="Provider",SUMIFS(Raw!$H:$H,Raw!$A:$A,$B$5,Raw!$G:$G,Month!R$7,Raw!$C:$C,Month!$A46),SUMIFS(Raw!$H:$H,Raw!$A:$A,$B$5,Raw!$G:$G,Month!R$7,Raw!$E:$E,Month!$A46))))</f>
        <v>5549</v>
      </c>
      <c r="S46" s="105">
        <f>IF($B46="","",IF($C46="Region",SUMIFS(Raw!$H:$H,Raw!$A:$A,$B$5,Raw!$G:$G,Month!S$7,Raw!$I:$I,Month!$A46),IF($C46="Provider",SUMIFS(Raw!$H:$H,Raw!$A:$A,$B$5,Raw!$G:$G,Month!S$7,Raw!$C:$C,Month!$A46),SUMIFS(Raw!$H:$H,Raw!$A:$A,$B$5,Raw!$G:$G,Month!S$7,Raw!$E:$E,Month!$A46))))</f>
        <v>3284</v>
      </c>
      <c r="T46" s="105">
        <f>IF($B46="","",IF($C46="Region",SUMIFS(Raw!$H:$H,Raw!$A:$A,$B$5,Raw!$G:$G,Month!T$7,Raw!$I:$I,Month!$A46),IF($C46="Provider",SUMIFS(Raw!$H:$H,Raw!$A:$A,$B$5,Raw!$G:$G,Month!T$7,Raw!$C:$C,Month!$A46),SUMIFS(Raw!$H:$H,Raw!$A:$A,$B$5,Raw!$G:$G,Month!T$7,Raw!$E:$E,Month!$A46))))</f>
        <v>112</v>
      </c>
      <c r="U46" s="105">
        <f>IF($B46="","",IF($C46="Region",SUMIFS(Raw!$H:$H,Raw!$A:$A,$B$5,Raw!$G:$G,Month!U$7,Raw!$I:$I,Month!$A46),IF($C46="Provider",SUMIFS(Raw!$H:$H,Raw!$A:$A,$B$5,Raw!$G:$G,Month!U$7,Raw!$C:$C,Month!$A46),SUMIFS(Raw!$H:$H,Raw!$A:$A,$B$5,Raw!$G:$G,Month!U$7,Raw!$E:$E,Month!$A46))))</f>
        <v>9947</v>
      </c>
      <c r="V46" s="105">
        <f>IF($B46="","",IF($C46="Region",SUMIFS(Raw!$H:$H,Raw!$A:$A,$B$5,Raw!$G:$G,Month!V$7,Raw!$I:$I,Month!$A46),IF($C46="Provider",SUMIFS(Raw!$H:$H,Raw!$A:$A,$B$5,Raw!$G:$G,Month!V$7,Raw!$C:$C,Month!$A46),SUMIFS(Raw!$H:$H,Raw!$A:$A,$B$5,Raw!$G:$G,Month!V$7,Raw!$E:$E,Month!$A46))))</f>
        <v>193</v>
      </c>
      <c r="W46" s="105">
        <f>IF($B46="","",IF($C46="Region",SUMIFS(Raw!$H:$H,Raw!$A:$A,$B$5,Raw!$G:$G,Month!W$7,Raw!$I:$I,Month!$A46),IF($C46="Provider",SUMIFS(Raw!$H:$H,Raw!$A:$A,$B$5,Raw!$G:$G,Month!W$7,Raw!$C:$C,Month!$A46),SUMIFS(Raw!$H:$H,Raw!$A:$A,$B$5,Raw!$G:$G,Month!W$7,Raw!$E:$E,Month!$A46))))</f>
        <v>5020</v>
      </c>
      <c r="X46" s="105">
        <f>IF($B46="","",IF($C46="Region",SUMIFS(Raw!$H:$H,Raw!$A:$A,$B$5,Raw!$G:$G,Month!X$7,Raw!$I:$I,Month!$A46),IF($C46="Provider",SUMIFS(Raw!$H:$H,Raw!$A:$A,$B$5,Raw!$G:$G,Month!X$7,Raw!$C:$C,Month!$A46),SUMIFS(Raw!$H:$H,Raw!$A:$A,$B$5,Raw!$G:$G,Month!X$7,Raw!$E:$E,Month!$A46))))</f>
        <v>1948</v>
      </c>
      <c r="Y46" s="105">
        <f>IF($B46="","",IF($C46="Region",SUMIFS(Raw!$H:$H,Raw!$A:$A,$B$5,Raw!$G:$G,Month!Y$7,Raw!$I:$I,Month!$A46),IF($C46="Provider",SUMIFS(Raw!$H:$H,Raw!$A:$A,$B$5,Raw!$G:$G,Month!Y$7,Raw!$C:$C,Month!$A46),SUMIFS(Raw!$H:$H,Raw!$A:$A,$B$5,Raw!$G:$G,Month!Y$7,Raw!$E:$E,Month!$A46))))</f>
        <v>15462</v>
      </c>
      <c r="Z46" s="105">
        <f>IF($B46="","",IF($C46="Region",SUMIFS(Raw!$H:$H,Raw!$A:$A,$B$5,Raw!$G:$G,Month!Z$7,Raw!$I:$I,Month!$A46),IF($C46="Provider",SUMIFS(Raw!$H:$H,Raw!$A:$A,$B$5,Raw!$G:$G,Month!Z$7,Raw!$C:$C,Month!$A46),SUMIFS(Raw!$H:$H,Raw!$A:$A,$B$5,Raw!$G:$G,Month!Z$7,Raw!$E:$E,Month!$A46))))</f>
        <v>530038</v>
      </c>
      <c r="AA46" s="105">
        <f>IF($B46="","",IF($C46="Region",SUMIFS(Raw!$H:$H,Raw!$A:$A,$B$5,Raw!$G:$G,Month!AA$7,Raw!$I:$I,Month!$A46),IF($C46="Provider",SUMIFS(Raw!$H:$H,Raw!$A:$A,$B$5,Raw!$G:$G,Month!AA$7,Raw!$C:$C,Month!$A46),SUMIFS(Raw!$H:$H,Raw!$A:$A,$B$5,Raw!$G:$G,Month!AA$7,Raw!$E:$E,Month!$A46))))</f>
        <v>1124</v>
      </c>
      <c r="AB46" s="105">
        <f>IF($B46="","",IF($C46="Region",SUMIFS(Raw!$H:$H,Raw!$A:$A,$B$5,Raw!$G:$G,Month!AB$7,Raw!$I:$I,Month!$A46),IF($C46="Provider",SUMIFS(Raw!$H:$H,Raw!$A:$A,$B$5,Raw!$G:$G,Month!AB$7,Raw!$C:$C,Month!$A46),SUMIFS(Raw!$H:$H,Raw!$A:$A,$B$5,Raw!$G:$G,Month!AB$7,Raw!$E:$E,Month!$A46))))</f>
        <v>490</v>
      </c>
      <c r="AC46" s="105">
        <f>IF($B46="","",IF($C46="Region",SUMIFS(Raw!$H:$H,Raw!$A:$A,$B$5,Raw!$G:$G,Month!AC$7,Raw!$I:$I,Month!$A46),IF($C46="Provider",SUMIFS(Raw!$H:$H,Raw!$A:$A,$B$5,Raw!$G:$G,Month!AC$7,Raw!$C:$C,Month!$A46),SUMIFS(Raw!$H:$H,Raw!$A:$A,$B$5,Raw!$G:$G,Month!AC$7,Raw!$E:$E,Month!$A46))))</f>
        <v>8239</v>
      </c>
      <c r="AD46" s="105">
        <f>IF($B46="","",IF($C46="Region",SUMIFS(Raw!$H:$H,Raw!$A:$A,$B$5,Raw!$G:$G,Month!AD$7,Raw!$I:$I,Month!$A46),IF($C46="Provider",SUMIFS(Raw!$H:$H,Raw!$A:$A,$B$5,Raw!$G:$G,Month!AD$7,Raw!$C:$C,Month!$A46),SUMIFS(Raw!$H:$H,Raw!$A:$A,$B$5,Raw!$G:$G,Month!AD$7,Raw!$E:$E,Month!$A46))))</f>
        <v>1151786</v>
      </c>
      <c r="AE46" s="105">
        <f>IF($B46="","",IF($C46="Region",SUMIFS(Raw!$H:$H,Raw!$A:$A,$B$5,Raw!$G:$G,Month!AE$7,Raw!$I:$I,Month!$A46),IF($C46="Provider",SUMIFS(Raw!$H:$H,Raw!$A:$A,$B$5,Raw!$G:$G,Month!AE$7,Raw!$C:$C,Month!$A46),SUMIFS(Raw!$H:$H,Raw!$A:$A,$B$5,Raw!$G:$G,Month!AE$7,Raw!$E:$E,Month!$A46))))</f>
        <v>16860</v>
      </c>
      <c r="AF46" s="105">
        <f>IF($B46="","",IF($C46="Region",SUMIFS(Raw!$H:$H,Raw!$A:$A,$B$5,Raw!$G:$G,Month!AF$7,Raw!$I:$I,Month!$A46),IF($C46="Provider",SUMIFS(Raw!$H:$H,Raw!$A:$A,$B$5,Raw!$G:$G,Month!AF$7,Raw!$C:$C,Month!$A46),SUMIFS(Raw!$H:$H,Raw!$A:$A,$B$5,Raw!$G:$G,Month!AF$7,Raw!$E:$E,Month!$A46))))</f>
        <v>1905</v>
      </c>
      <c r="AG46" s="105">
        <f>IF($B46="","",IF($C46="Region",SUMIFS(Raw!$H:$H,Raw!$A:$A,$B$5,Raw!$G:$G,Month!AG$7,Raw!$I:$I,Month!$A46),IF($C46="Provider",SUMIFS(Raw!$H:$H,Raw!$A:$A,$B$5,Raw!$G:$G,Month!AG$7,Raw!$C:$C,Month!$A46),SUMIFS(Raw!$H:$H,Raw!$A:$A,$B$5,Raw!$G:$G,Month!AG$7,Raw!$E:$E,Month!$A46))))</f>
        <v>1701</v>
      </c>
      <c r="AH46" s="105">
        <f>IF($B46="","",IF($C46="Region",SUMIFS(Raw!$H:$H,Raw!$A:$A,$B$5,Raw!$G:$G,Month!AH$7,Raw!$I:$I,Month!$A46),IF($C46="Provider",SUMIFS(Raw!$H:$H,Raw!$A:$A,$B$5,Raw!$G:$G,Month!AH$7,Raw!$C:$C,Month!$A46),SUMIFS(Raw!$H:$H,Raw!$A:$A,$B$5,Raw!$G:$G,Month!AH$7,Raw!$E:$E,Month!$A46))))</f>
        <v>1135</v>
      </c>
      <c r="AI46" s="105">
        <f>IF($B46="","",IF($C46="Region",SUMIFS(Raw!$H:$H,Raw!$A:$A,$B$5,Raw!$G:$G,Month!AI$7,Raw!$I:$I,Month!$A46),IF($C46="Provider",SUMIFS(Raw!$H:$H,Raw!$A:$A,$B$5,Raw!$G:$G,Month!AI$7,Raw!$C:$C,Month!$A46),SUMIFS(Raw!$H:$H,Raw!$A:$A,$B$5,Raw!$G:$G,Month!AI$7,Raw!$E:$E,Month!$A46))))</f>
        <v>12</v>
      </c>
      <c r="AJ46" s="105">
        <f>IF($B46="","",IF($C46="Region",SUMIFS(Raw!$H:$H,Raw!$A:$A,$B$5,Raw!$G:$G,Month!AJ$7,Raw!$I:$I,Month!$A46),IF($C46="Provider",SUMIFS(Raw!$H:$H,Raw!$A:$A,$B$5,Raw!$G:$G,Month!AJ$7,Raw!$C:$C,Month!$A46),SUMIFS(Raw!$H:$H,Raw!$A:$A,$B$5,Raw!$G:$G,Month!AJ$7,Raw!$E:$E,Month!$A46))))</f>
        <v>805</v>
      </c>
      <c r="AK46" s="105">
        <f>IF($B46="","",IF($C46="Region",SUMIFS(Raw!$H:$H,Raw!$A:$A,$B$5,Raw!$G:$G,Month!AK$7,Raw!$I:$I,Month!$A46),IF($C46="Provider",SUMIFS(Raw!$H:$H,Raw!$A:$A,$B$5,Raw!$G:$G,Month!AK$7,Raw!$C:$C,Month!$A46),SUMIFS(Raw!$H:$H,Raw!$A:$A,$B$5,Raw!$G:$G,Month!AK$7,Raw!$E:$E,Month!$A46))))</f>
        <v>69</v>
      </c>
      <c r="AL46" s="105">
        <f>IF($B46="","",IF($C46="Region",SUMIFS(Raw!$H:$H,Raw!$A:$A,$B$5,Raw!$G:$G,Month!AL$7,Raw!$I:$I,Month!$A46),IF($C46="Provider",SUMIFS(Raw!$H:$H,Raw!$A:$A,$B$5,Raw!$G:$G,Month!AL$7,Raw!$C:$C,Month!$A46),SUMIFS(Raw!$H:$H,Raw!$A:$A,$B$5,Raw!$G:$G,Month!AL$7,Raw!$E:$E,Month!$A46))))</f>
        <v>633</v>
      </c>
      <c r="AM46" s="105">
        <f>IF($B46="","",IF($C46="Region",SUMIFS(Raw!$H:$H,Raw!$A:$A,$B$5,Raw!$G:$G,Month!AM$7,Raw!$I:$I,Month!$A46),IF($C46="Provider",SUMIFS(Raw!$H:$H,Raw!$A:$A,$B$5,Raw!$G:$G,Month!AM$7,Raw!$C:$C,Month!$A46),SUMIFS(Raw!$H:$H,Raw!$A:$A,$B$5,Raw!$G:$G,Month!AM$7,Raw!$E:$E,Month!$A46))))</f>
        <v>16</v>
      </c>
      <c r="AN46" s="105">
        <f>IF($B46="","",IF($C46="Region",SUMIFS(Raw!$H:$H,Raw!$A:$A,$B$5,Raw!$G:$G,Month!AN$7,Raw!$I:$I,Month!$A46),IF($C46="Provider",SUMIFS(Raw!$H:$H,Raw!$A:$A,$B$5,Raw!$G:$G,Month!AN$7,Raw!$C:$C,Month!$A46),SUMIFS(Raw!$H:$H,Raw!$A:$A,$B$5,Raw!$G:$G,Month!AN$7,Raw!$E:$E,Month!$A46))))</f>
        <v>1491</v>
      </c>
      <c r="AO46" s="105">
        <f>IF($B46="","",IF($C46="Region",SUMIFS(Raw!$H:$H,Raw!$A:$A,$B$5,Raw!$G:$G,Month!AO$7,Raw!$I:$I,Month!$A46),IF($C46="Provider",SUMIFS(Raw!$H:$H,Raw!$A:$A,$B$5,Raw!$G:$G,Month!AO$7,Raw!$C:$C,Month!$A46),SUMIFS(Raw!$H:$H,Raw!$A:$A,$B$5,Raw!$G:$G,Month!AO$7,Raw!$E:$E,Month!$A46))))</f>
        <v>1136</v>
      </c>
      <c r="AP46" s="105">
        <f>IF($B46="","",IF($C46="Region",SUMIFS(Raw!$H:$H,Raw!$A:$A,$B$5,Raw!$G:$G,Month!AP$7,Raw!$I:$I,Month!$A46),IF($C46="Provider",SUMIFS(Raw!$H:$H,Raw!$A:$A,$B$5,Raw!$G:$G,Month!AP$7,Raw!$C:$C,Month!$A46),SUMIFS(Raw!$H:$H,Raw!$A:$A,$B$5,Raw!$G:$G,Month!AP$7,Raw!$E:$E,Month!$A46))))</f>
        <v>2984</v>
      </c>
      <c r="AQ46" s="105">
        <f>IF($B46="","",IF($C46="Region",SUMIFS(Raw!$H:$H,Raw!$A:$A,$B$5,Raw!$G:$G,Month!AQ$7,Raw!$I:$I,Month!$A46),IF($C46="Provider",SUMIFS(Raw!$H:$H,Raw!$A:$A,$B$5,Raw!$G:$G,Month!AQ$7,Raw!$C:$C,Month!$A46),SUMIFS(Raw!$H:$H,Raw!$A:$A,$B$5,Raw!$G:$G,Month!AQ$7,Raw!$E:$E,Month!$A46))))</f>
        <v>1699</v>
      </c>
      <c r="AR46" s="105">
        <f>IF($B46="","",IF($C46="Region",SUMIFS(Raw!$H:$H,Raw!$A:$A,$B$5,Raw!$G:$G,Month!AR$7,Raw!$I:$I,Month!$A46),IF($C46="Provider",SUMIFS(Raw!$H:$H,Raw!$A:$A,$B$5,Raw!$G:$G,Month!AR$7,Raw!$C:$C,Month!$A46),SUMIFS(Raw!$H:$H,Raw!$A:$A,$B$5,Raw!$G:$G,Month!AR$7,Raw!$E:$E,Month!$A46))))</f>
        <v>1639</v>
      </c>
      <c r="AS46" s="105">
        <f>IF($B46="","",IF($C46="Region",SUMIFS(Raw!$H:$H,Raw!$A:$A,$B$5,Raw!$G:$G,Month!AS$7,Raw!$I:$I,Month!$A46),IF($C46="Provider",SUMIFS(Raw!$H:$H,Raw!$A:$A,$B$5,Raw!$G:$G,Month!AS$7,Raw!$C:$C,Month!$A46),SUMIFS(Raw!$H:$H,Raw!$A:$A,$B$5,Raw!$G:$G,Month!AS$7,Raw!$E:$E,Month!$A46))))</f>
        <v>776</v>
      </c>
      <c r="AT46" s="105">
        <f>IF($B46="","",IF($C46="Region",SUMIFS(Raw!$H:$H,Raw!$A:$A,$B$5,Raw!$G:$G,Month!AT$7,Raw!$I:$I,Month!$A46),IF($C46="Provider",SUMIFS(Raw!$H:$H,Raw!$A:$A,$B$5,Raw!$G:$G,Month!AT$7,Raw!$C:$C,Month!$A46),SUMIFS(Raw!$H:$H,Raw!$A:$A,$B$5,Raw!$G:$G,Month!AT$7,Raw!$E:$E,Month!$A46))))</f>
        <v>738</v>
      </c>
      <c r="AU46" s="105">
        <f>IF($B46="","",IF($C46="Region",SUMIFS(Raw!$H:$H,Raw!$A:$A,$B$5,Raw!$G:$G,Month!AU$7,Raw!$I:$I,Month!$A46),IF($C46="Provider",SUMIFS(Raw!$H:$H,Raw!$A:$A,$B$5,Raw!$G:$G,Month!AU$7,Raw!$C:$C,Month!$A46),SUMIFS(Raw!$H:$H,Raw!$A:$A,$B$5,Raw!$G:$G,Month!AU$7,Raw!$E:$E,Month!$A46))))</f>
        <v>124</v>
      </c>
      <c r="AV46" s="105">
        <f>IF($B46="","",IF($C46="Region",SUMIFS(Raw!$H:$H,Raw!$A:$A,$B$5,Raw!$G:$G,Month!AV$7,Raw!$I:$I,Month!$A46),IF($C46="Provider",SUMIFS(Raw!$H:$H,Raw!$A:$A,$B$5,Raw!$G:$G,Month!AV$7,Raw!$C:$C,Month!$A46),SUMIFS(Raw!$H:$H,Raw!$A:$A,$B$5,Raw!$G:$G,Month!AV$7,Raw!$E:$E,Month!$A46))))</f>
        <v>1180</v>
      </c>
      <c r="AW46" s="105">
        <f>IF($B46="","",IF($C46="Region",SUMIFS(Raw!$H:$H,Raw!$A:$A,$B$5,Raw!$G:$G,Month!AW$7,Raw!$I:$I,Month!$A46),IF($C46="Provider",SUMIFS(Raw!$H:$H,Raw!$A:$A,$B$5,Raw!$G:$G,Month!AW$7,Raw!$C:$C,Month!$A46),SUMIFS(Raw!$H:$H,Raw!$A:$A,$B$5,Raw!$G:$G,Month!AW$7,Raw!$E:$E,Month!$A46))))</f>
        <v>3542010</v>
      </c>
      <c r="AX46" s="105">
        <f>IF($B46="","",IF($C46="Region",SUMIFS(Raw!$H:$H,Raw!$A:$A,$B$5,Raw!$G:$G,Month!AX$7,Raw!$I:$I,Month!$A46),IF($C46="Provider",SUMIFS(Raw!$H:$H,Raw!$A:$A,$B$5,Raw!$G:$G,Month!AX$7,Raw!$C:$C,Month!$A46),SUMIFS(Raw!$H:$H,Raw!$A:$A,$B$5,Raw!$G:$G,Month!AX$7,Raw!$E:$E,Month!$A46))))</f>
        <v>1749</v>
      </c>
      <c r="AY46" s="105">
        <f>IF($B46="","",IF($C46="Region",SUMIFS(Raw!$H:$H,Raw!$A:$A,$B$5,Raw!$G:$G,Month!AY$7,Raw!$I:$I,Month!$A46),IF($C46="Provider",SUMIFS(Raw!$H:$H,Raw!$A:$A,$B$5,Raw!$G:$G,Month!AY$7,Raw!$C:$C,Month!$A46),SUMIFS(Raw!$H:$H,Raw!$A:$A,$B$5,Raw!$G:$G,Month!AY$7,Raw!$E:$E,Month!$A46))))</f>
        <v>1439</v>
      </c>
      <c r="AZ46" s="105">
        <f>IF($B46="","",IF($C46="Region",SUMIFS(Raw!$H:$H,Raw!$A:$A,$B$5,Raw!$G:$G,Month!AZ$7,Raw!$I:$I,Month!$A46),IF($C46="Provider",SUMIFS(Raw!$H:$H,Raw!$A:$A,$B$5,Raw!$G:$G,Month!AZ$7,Raw!$C:$C,Month!$A46),SUMIFS(Raw!$H:$H,Raw!$A:$A,$B$5,Raw!$G:$G,Month!AZ$7,Raw!$E:$E,Month!$A46))))</f>
        <v>49</v>
      </c>
      <c r="BA46" s="105">
        <f>IF($B46="","",IF($C46="Region",SUMIFS(Raw!$H:$H,Raw!$A:$A,$B$5,Raw!$G:$G,Month!BA$7,Raw!$I:$I,Month!$A46),IF($C46="Provider",SUMIFS(Raw!$H:$H,Raw!$A:$A,$B$5,Raw!$G:$G,Month!BA$7,Raw!$C:$C,Month!$A46),SUMIFS(Raw!$H:$H,Raw!$A:$A,$B$5,Raw!$G:$G,Month!BA$7,Raw!$E:$E,Month!$A46))))</f>
        <v>834</v>
      </c>
      <c r="BB46" s="105">
        <f>IF($B46="","",IF($C46="Region",SUMIFS(Raw!$H:$H,Raw!$A:$A,$B$5,Raw!$G:$G,Month!BB$7,Raw!$I:$I,Month!$A46),IF($C46="Provider",SUMIFS(Raw!$H:$H,Raw!$A:$A,$B$5,Raw!$G:$G,Month!BB$7,Raw!$C:$C,Month!$A46),SUMIFS(Raw!$H:$H,Raw!$A:$A,$B$5,Raw!$G:$G,Month!BB$7,Raw!$E:$E,Month!$A46))))</f>
        <v>2425893</v>
      </c>
      <c r="BC46" s="105">
        <f>IF($B46="","",IF($C46="Region",SUMIFS(Raw!$H:$H,Raw!$A:$A,$B$5,Raw!$G:$G,Month!BC$7,Raw!$I:$I,Month!$A46),IF($C46="Provider",SUMIFS(Raw!$H:$H,Raw!$A:$A,$B$5,Raw!$G:$G,Month!BC$7,Raw!$C:$C,Month!$A46),SUMIFS(Raw!$H:$H,Raw!$A:$A,$B$5,Raw!$G:$G,Month!BC$7,Raw!$E:$E,Month!$A46))))</f>
        <v>570</v>
      </c>
      <c r="BD46" s="105">
        <f>IF($B46="","",IF($C46="Region",SUMIFS(Raw!$H:$H,Raw!$A:$A,$B$5,Raw!$G:$G,Month!BD$7,Raw!$I:$I,Month!$A46),IF($C46="Provider",SUMIFS(Raw!$H:$H,Raw!$A:$A,$B$5,Raw!$G:$G,Month!BD$7,Raw!$C:$C,Month!$A46),SUMIFS(Raw!$H:$H,Raw!$A:$A,$B$5,Raw!$G:$G,Month!BD$7,Raw!$E:$E,Month!$A46))))</f>
        <v>7075</v>
      </c>
      <c r="BE46" s="105">
        <f>IF($B46="","",IF($C46="Region",SUMIFS(Raw!$H:$H,Raw!$A:$A,$B$5,Raw!$G:$G,Month!BE$7,Raw!$I:$I,Month!$A46),IF($C46="Provider",SUMIFS(Raw!$H:$H,Raw!$A:$A,$B$5,Raw!$G:$G,Month!BE$7,Raw!$C:$C,Month!$A46),SUMIFS(Raw!$H:$H,Raw!$A:$A,$B$5,Raw!$G:$G,Month!BE$7,Raw!$E:$E,Month!$A46))))</f>
        <v>169</v>
      </c>
      <c r="BF46" s="105">
        <f>IF($B46="","",IF($C46="Region",SUMIFS(Raw!$H:$H,Raw!$A:$A,$B$5,Raw!$G:$G,Month!BF$7,Raw!$I:$I,Month!$A46),IF($C46="Provider",SUMIFS(Raw!$H:$H,Raw!$A:$A,$B$5,Raw!$G:$G,Month!BF$7,Raw!$C:$C,Month!$A46),SUMIFS(Raw!$H:$H,Raw!$A:$A,$B$5,Raw!$G:$G,Month!BF$7,Raw!$E:$E,Month!$A46))))</f>
        <v>8240</v>
      </c>
      <c r="BG46" s="105">
        <f>IF($B46="","",IF($C46="Region",SUMIFS(Raw!$H:$H,Raw!$A:$A,$B$5,Raw!$G:$G,Month!BG$7,Raw!$I:$I,Month!$A46),IF($C46="Provider",SUMIFS(Raw!$H:$H,Raw!$A:$A,$B$5,Raw!$G:$G,Month!BG$7,Raw!$C:$C,Month!$A46),SUMIFS(Raw!$H:$H,Raw!$A:$A,$B$5,Raw!$G:$G,Month!BG$7,Raw!$E:$E,Month!$A46))))</f>
        <v>21</v>
      </c>
      <c r="BH46" s="105">
        <f>IF($B46="","",IF($C46="Region",SUMIFS(Raw!$H:$H,Raw!$A:$A,$B$5,Raw!$G:$G,Month!BH$7,Raw!$I:$I,Month!$A46),IF($C46="Provider",SUMIFS(Raw!$H:$H,Raw!$A:$A,$B$5,Raw!$G:$G,Month!BH$7,Raw!$C:$C,Month!$A46),SUMIFS(Raw!$H:$H,Raw!$A:$A,$B$5,Raw!$G:$G,Month!BH$7,Raw!$E:$E,Month!$A46))))</f>
        <v>6135</v>
      </c>
      <c r="BI46" s="105">
        <f>IF($B46="","",IF($C46="Region",SUMIFS(Raw!$H:$H,Raw!$A:$A,$B$5,Raw!$G:$G,Month!BI$7,Raw!$I:$I,Month!$A46),IF($C46="Provider",SUMIFS(Raw!$H:$H,Raw!$A:$A,$B$5,Raw!$G:$G,Month!BI$7,Raw!$C:$C,Month!$A46),SUMIFS(Raw!$H:$H,Raw!$A:$A,$B$5,Raw!$G:$G,Month!BI$7,Raw!$E:$E,Month!$A46))))</f>
        <v>1729</v>
      </c>
      <c r="BJ46" s="105">
        <f>IF($B46="","",IF($C46="Region",SUMIFS(Raw!$H:$H,Raw!$A:$A,$B$5,Raw!$G:$G,Month!BJ$7,Raw!$I:$I,Month!$A46),IF($C46="Provider",SUMIFS(Raw!$H:$H,Raw!$A:$A,$B$5,Raw!$G:$G,Month!BJ$7,Raw!$C:$C,Month!$A46),SUMIFS(Raw!$H:$H,Raw!$A:$A,$B$5,Raw!$G:$G,Month!BJ$7,Raw!$E:$E,Month!$A46))))</f>
        <v>2318</v>
      </c>
      <c r="BK46" s="105">
        <f>IF($B46="","",IF($C46="Region",SUMIFS(Raw!$H:$H,Raw!$A:$A,$B$5,Raw!$G:$G,Month!BK$7,Raw!$I:$I,Month!$A46),IF($C46="Provider",SUMIFS(Raw!$H:$H,Raw!$A:$A,$B$5,Raw!$G:$G,Month!BK$7,Raw!$C:$C,Month!$A46),SUMIFS(Raw!$H:$H,Raw!$A:$A,$B$5,Raw!$G:$G,Month!BK$7,Raw!$E:$E,Month!$A46))))</f>
        <v>696</v>
      </c>
      <c r="BL46" s="105">
        <f>IF($B46="","",IF($C46="Region",SUMIFS(Raw!$H:$H,Raw!$A:$A,$B$5,Raw!$G:$G,Month!BL$7,Raw!$I:$I,Month!$A46),IF($C46="Provider",SUMIFS(Raw!$H:$H,Raw!$A:$A,$B$5,Raw!$G:$G,Month!BL$7,Raw!$C:$C,Month!$A46),SUMIFS(Raw!$H:$H,Raw!$A:$A,$B$5,Raw!$G:$G,Month!BL$7,Raw!$E:$E,Month!$A46))))</f>
        <v>889</v>
      </c>
      <c r="BM46" s="105">
        <f>IF($B46="","",IF($C46="Region",SUMIFS(Raw!$H:$H,Raw!$A:$A,$B$5,Raw!$G:$G,Month!BM$7,Raw!$I:$I,Month!$A46),IF($C46="Provider",SUMIFS(Raw!$H:$H,Raw!$A:$A,$B$5,Raw!$G:$G,Month!BM$7,Raw!$C:$C,Month!$A46),SUMIFS(Raw!$H:$H,Raw!$A:$A,$B$5,Raw!$G:$G,Month!BM$7,Raw!$E:$E,Month!$A46))))</f>
        <v>364</v>
      </c>
      <c r="BN46" s="105">
        <f>IF($B46="","",IF($C46="Region",SUMIFS(Raw!$H:$H,Raw!$A:$A,$B$5,Raw!$G:$G,Month!BN$7,Raw!$I:$I,Month!$A46),IF($C46="Provider",SUMIFS(Raw!$H:$H,Raw!$A:$A,$B$5,Raw!$G:$G,Month!BN$7,Raw!$C:$C,Month!$A46),SUMIFS(Raw!$H:$H,Raw!$A:$A,$B$5,Raw!$G:$G,Month!BN$7,Raw!$E:$E,Month!$A46))))</f>
        <v>8</v>
      </c>
      <c r="BO46" s="105">
        <f>IF($B46="","",IF($C46="Region",SUMIFS(Raw!$H:$H,Raw!$A:$A,$B$5,Raw!$G:$G,Month!BO$7,Raw!$I:$I,Month!$A46),IF($C46="Provider",SUMIFS(Raw!$H:$H,Raw!$A:$A,$B$5,Raw!$G:$G,Month!BO$7,Raw!$C:$C,Month!$A46),SUMIFS(Raw!$H:$H,Raw!$A:$A,$B$5,Raw!$G:$G,Month!BO$7,Raw!$E:$E,Month!$A46))))</f>
        <v>2</v>
      </c>
      <c r="BP46" s="105">
        <f>IF($B46="","",IF($C46="Region",SUMIFS(Raw!$H:$H,Raw!$A:$A,$B$5,Raw!$G:$G,Month!BP$7,Raw!$I:$I,Month!$A46),IF($C46="Provider",SUMIFS(Raw!$H:$H,Raw!$A:$A,$B$5,Raw!$G:$G,Month!BP$7,Raw!$C:$C,Month!$A46),SUMIFS(Raw!$H:$H,Raw!$A:$A,$B$5,Raw!$G:$G,Month!BP$7,Raw!$E:$E,Month!$A46))))</f>
        <v>1228</v>
      </c>
      <c r="BQ46" s="105">
        <f>IF($B46="","",IF($C46="Region",SUMIFS(Raw!$H:$H,Raw!$A:$A,$B$5,Raw!$G:$G,Month!BQ$7,Raw!$I:$I,Month!$A46),IF($C46="Provider",SUMIFS(Raw!$H:$H,Raw!$A:$A,$B$5,Raw!$G:$G,Month!BQ$7,Raw!$C:$C,Month!$A46),SUMIFS(Raw!$H:$H,Raw!$A:$A,$B$5,Raw!$G:$G,Month!BQ$7,Raw!$E:$E,Month!$A46))))</f>
        <v>6</v>
      </c>
      <c r="BR46" s="105">
        <f>IF($B46="","",IF($C46="Region",SUMIFS(Raw!$H:$H,Raw!$A:$A,$B$5,Raw!$G:$G,Month!BR$7,Raw!$I:$I,Month!$A46),IF($C46="Provider",SUMIFS(Raw!$H:$H,Raw!$A:$A,$B$5,Raw!$G:$G,Month!BR$7,Raw!$C:$C,Month!$A46),SUMIFS(Raw!$H:$H,Raw!$A:$A,$B$5,Raw!$G:$G,Month!BR$7,Raw!$E:$E,Month!$A46))))</f>
        <v>0</v>
      </c>
      <c r="BS46" s="105">
        <f>IF($B46="","",IF($C46="Region",SUMIFS(Raw!$H:$H,Raw!$A:$A,$B$5,Raw!$G:$G,Month!BS$7,Raw!$I:$I,Month!$A46),IF($C46="Provider",SUMIFS(Raw!$H:$H,Raw!$A:$A,$B$5,Raw!$G:$G,Month!BS$7,Raw!$C:$C,Month!$A46),SUMIFS(Raw!$H:$H,Raw!$A:$A,$B$5,Raw!$G:$G,Month!BS$7,Raw!$E:$E,Month!$A46))))</f>
        <v>0</v>
      </c>
      <c r="BT46" s="105">
        <f>IF($B46="","",IF($C46="Region",SUMIFS(Raw!$H:$H,Raw!$A:$A,$B$5,Raw!$G:$G,Month!BT$7,Raw!$I:$I,Month!$A46),IF($C46="Provider",SUMIFS(Raw!$H:$H,Raw!$A:$A,$B$5,Raw!$G:$G,Month!BT$7,Raw!$C:$C,Month!$A46),SUMIFS(Raw!$H:$H,Raw!$A:$A,$B$5,Raw!$G:$G,Month!BT$7,Raw!$E:$E,Month!$A46))))</f>
        <v>0</v>
      </c>
      <c r="BU46" s="105">
        <f>IF($B46="","",IF($C46="Region",SUMIFS(Raw!$H:$H,Raw!$A:$A,$B$5,Raw!$G:$G,Month!BU$7,Raw!$I:$I,Month!$A46),IF($C46="Provider",SUMIFS(Raw!$H:$H,Raw!$A:$A,$B$5,Raw!$G:$G,Month!BU$7,Raw!$C:$C,Month!$A46),SUMIFS(Raw!$H:$H,Raw!$A:$A,$B$5,Raw!$G:$G,Month!BU$7,Raw!$E:$E,Month!$A46))))</f>
        <v>0</v>
      </c>
      <c r="BV46" s="105">
        <f>IF($B46="","",IF($C46="Region",SUMIFS(Raw!$H:$H,Raw!$A:$A,$B$5,Raw!$G:$G,Month!BV$7,Raw!$I:$I,Month!$A46),IF($C46="Provider",SUMIFS(Raw!$H:$H,Raw!$A:$A,$B$5,Raw!$G:$G,Month!BV$7,Raw!$C:$C,Month!$A46),SUMIFS(Raw!$H:$H,Raw!$A:$A,$B$5,Raw!$G:$G,Month!BV$7,Raw!$E:$E,Month!$A46))))</f>
        <v>661</v>
      </c>
      <c r="BW46" s="105">
        <f>IF($B46="","",IF($C46="Region",SUMIFS(Raw!$H:$H,Raw!$A:$A,$B$5,Raw!$G:$G,Month!BW$7,Raw!$I:$I,Month!$A46),IF($C46="Provider",SUMIFS(Raw!$H:$H,Raw!$A:$A,$B$5,Raw!$G:$G,Month!BW$7,Raw!$C:$C,Month!$A46),SUMIFS(Raw!$H:$H,Raw!$A:$A,$B$5,Raw!$G:$G,Month!BW$7,Raw!$E:$E,Month!$A46))))</f>
        <v>525</v>
      </c>
      <c r="BX46" s="105">
        <f>IF($B46="","",IF($C46="Region",SUMIFS(Raw!$H:$H,Raw!$A:$A,$B$5,Raw!$G:$G,Month!BX$7,Raw!$I:$I,Month!$A46),IF($C46="Provider",SUMIFS(Raw!$H:$H,Raw!$A:$A,$B$5,Raw!$G:$G,Month!BX$7,Raw!$C:$C,Month!$A46),SUMIFS(Raw!$H:$H,Raw!$A:$A,$B$5,Raw!$G:$G,Month!BX$7,Raw!$E:$E,Month!$A46))))</f>
        <v>17</v>
      </c>
      <c r="BY46" s="105">
        <f>IF($B46="","",IF($C46="Region",SUMIFS(Raw!$H:$H,Raw!$A:$A,$B$5,Raw!$G:$G,Month!BY$7,Raw!$I:$I,Month!$A46),IF($C46="Provider",SUMIFS(Raw!$H:$H,Raw!$A:$A,$B$5,Raw!$G:$G,Month!BY$7,Raw!$C:$C,Month!$A46),SUMIFS(Raw!$H:$H,Raw!$A:$A,$B$5,Raw!$G:$G,Month!BY$7,Raw!$E:$E,Month!$A46))))</f>
        <v>7</v>
      </c>
      <c r="BZ46" s="105">
        <f>IF($B46="","",IF($C46="Region",SUMIFS(Raw!$H:$H,Raw!$A:$A,$B$5,Raw!$G:$G,Month!BZ$7,Raw!$I:$I,Month!$A46),IF($C46="Provider",SUMIFS(Raw!$H:$H,Raw!$A:$A,$B$5,Raw!$G:$G,Month!BZ$7,Raw!$C:$C,Month!$A46),SUMIFS(Raw!$H:$H,Raw!$A:$A,$B$5,Raw!$G:$G,Month!BZ$7,Raw!$E:$E,Month!$A46))))</f>
        <v>26</v>
      </c>
      <c r="CA46" s="105">
        <f>IF($B46="","",IF($C46="Region",SUMIFS(Raw!$H:$H,Raw!$A:$A,$B$5,Raw!$G:$G,Month!CA$7,Raw!$I:$I,Month!$A46),IF($C46="Provider",SUMIFS(Raw!$H:$H,Raw!$A:$A,$B$5,Raw!$G:$G,Month!CA$7,Raw!$C:$C,Month!$A46),SUMIFS(Raw!$H:$H,Raw!$A:$A,$B$5,Raw!$G:$G,Month!CA$7,Raw!$E:$E,Month!$A46))))</f>
        <v>24</v>
      </c>
      <c r="CB46" s="105">
        <f>IF($B46="","",IF($C46="Region",SUMIFS(Raw!$H:$H,Raw!$A:$A,$B$5,Raw!$G:$G,Month!CB$7,Raw!$I:$I,Month!$A46),IF($C46="Provider",SUMIFS(Raw!$H:$H,Raw!$A:$A,$B$5,Raw!$G:$G,Month!CB$7,Raw!$C:$C,Month!$A46),SUMIFS(Raw!$H:$H,Raw!$A:$A,$B$5,Raw!$G:$G,Month!CB$7,Raw!$E:$E,Month!$A46))))</f>
        <v>575</v>
      </c>
      <c r="CC46" s="105">
        <f>IF($B46="","",IF($C46="Region",SUMIFS(Raw!$H:$H,Raw!$A:$A,$B$5,Raw!$G:$G,Month!CC$7,Raw!$I:$I,Month!$A46),IF($C46="Provider",SUMIFS(Raw!$H:$H,Raw!$A:$A,$B$5,Raw!$G:$G,Month!CC$7,Raw!$C:$C,Month!$A46),SUMIFS(Raw!$H:$H,Raw!$A:$A,$B$5,Raw!$G:$G,Month!CC$7,Raw!$E:$E,Month!$A46))))</f>
        <v>575</v>
      </c>
      <c r="CD46" s="105">
        <f>IF($B46="","",IF($C46="Region",SUMIFS(Raw!$H:$H,Raw!$A:$A,$B$5,Raw!$G:$G,Month!CD$7,Raw!$I:$I,Month!$A46),IF($C46="Provider",SUMIFS(Raw!$H:$H,Raw!$A:$A,$B$5,Raw!$G:$G,Month!CD$7,Raw!$C:$C,Month!$A46),SUMIFS(Raw!$H:$H,Raw!$A:$A,$B$5,Raw!$G:$G,Month!CD$7,Raw!$E:$E,Month!$A46))))</f>
        <v>34</v>
      </c>
      <c r="CE46" s="105">
        <f>IF($B46="","",IF($C46="Region",SUMIFS(Raw!$H:$H,Raw!$A:$A,$B$5,Raw!$G:$G,Month!CE$7,Raw!$I:$I,Month!$A46),IF($C46="Provider",SUMIFS(Raw!$H:$H,Raw!$A:$A,$B$5,Raw!$G:$G,Month!CE$7,Raw!$C:$C,Month!$A46),SUMIFS(Raw!$H:$H,Raw!$A:$A,$B$5,Raw!$G:$G,Month!CE$7,Raw!$E:$E,Month!$A46))))</f>
        <v>27</v>
      </c>
      <c r="CF46" s="105">
        <f>IF($B46="","",IF($C46="Region",SUMIFS(Raw!$H:$H,Raw!$A:$A,$B$5,Raw!$G:$G,Month!CF$7,Raw!$I:$I,Month!$A46),IF($C46="Provider",SUMIFS(Raw!$H:$H,Raw!$A:$A,$B$5,Raw!$G:$G,Month!CF$7,Raw!$C:$C,Month!$A46),SUMIFS(Raw!$H:$H,Raw!$A:$A,$B$5,Raw!$G:$G,Month!CF$7,Raw!$E:$E,Month!$A46))))</f>
        <v>2</v>
      </c>
      <c r="CG46" s="105">
        <f>IF($B46="","",IF($C46="Region",SUMIFS(Raw!$H:$H,Raw!$A:$A,$B$5,Raw!$G:$G,Month!CG$7,Raw!$I:$I,Month!$A46),IF($C46="Provider",SUMIFS(Raw!$H:$H,Raw!$A:$A,$B$5,Raw!$G:$G,Month!CG$7,Raw!$C:$C,Month!$A46),SUMIFS(Raw!$H:$H,Raw!$A:$A,$B$5,Raw!$G:$G,Month!CG$7,Raw!$E:$E,Month!$A46))))</f>
        <v>0</v>
      </c>
      <c r="CH46" s="105">
        <f>IF($B46="","",IF($C46="Region",SUMIFS(Raw!$H:$H,Raw!$A:$A,$B$5,Raw!$G:$G,Month!CH$7,Raw!$I:$I,Month!$A46),IF($C46="Provider",SUMIFS(Raw!$H:$H,Raw!$A:$A,$B$5,Raw!$G:$G,Month!CH$7,Raw!$C:$C,Month!$A46),SUMIFS(Raw!$H:$H,Raw!$A:$A,$B$5,Raw!$G:$G,Month!CH$7,Raw!$E:$E,Month!$A46))))</f>
        <v>0</v>
      </c>
      <c r="CI46" s="105">
        <f>IF($B46="","",IF($C46="Region",SUMIFS(Raw!$H:$H,Raw!$A:$A,$B$5,Raw!$G:$G,Month!CI$7,Raw!$I:$I,Month!$A46),IF($C46="Provider",SUMIFS(Raw!$H:$H,Raw!$A:$A,$B$5,Raw!$G:$G,Month!CI$7,Raw!$C:$C,Month!$A46),SUMIFS(Raw!$H:$H,Raw!$A:$A,$B$5,Raw!$G:$G,Month!CI$7,Raw!$E:$E,Month!$A46))))</f>
        <v>0</v>
      </c>
      <c r="CJ46" s="105">
        <f>IF($B46="","",IF($C46="Region",SUMIFS(Raw!$H:$H,Raw!$A:$A,$B$5,Raw!$G:$G,Month!CJ$7,Raw!$I:$I,Month!$A46),IF($C46="Provider",SUMIFS(Raw!$H:$H,Raw!$A:$A,$B$5,Raw!$G:$G,Month!CJ$7,Raw!$C:$C,Month!$A46),SUMIFS(Raw!$H:$H,Raw!$A:$A,$B$5,Raw!$G:$G,Month!CJ$7,Raw!$E:$E,Month!$A46))))</f>
        <v>296</v>
      </c>
      <c r="CK46" s="105">
        <f>IF($B46="","",IF($C46="Region",SUMIFS(Raw!$H:$H,Raw!$A:$A,$B$5,Raw!$G:$G,Month!CK$7,Raw!$I:$I,Month!$A46),IF($C46="Provider",SUMIFS(Raw!$H:$H,Raw!$A:$A,$B$5,Raw!$G:$G,Month!CK$7,Raw!$C:$C,Month!$A46),SUMIFS(Raw!$H:$H,Raw!$A:$A,$B$5,Raw!$G:$G,Month!CK$7,Raw!$E:$E,Month!$A46))))</f>
        <v>91</v>
      </c>
      <c r="CL46" s="105">
        <f>IF($B46="","",IF($C46="Region",SUMIFS(Raw!$H:$H,Raw!$A:$A,$B$5,Raw!$G:$G,Month!CL$7,Raw!$I:$I,Month!$A46),IF($C46="Provider",SUMIFS(Raw!$H:$H,Raw!$A:$A,$B$5,Raw!$G:$G,Month!CL$7,Raw!$C:$C,Month!$A46),SUMIFS(Raw!$H:$H,Raw!$A:$A,$B$5,Raw!$G:$G,Month!CL$7,Raw!$E:$E,Month!$A46))))</f>
        <v>68</v>
      </c>
      <c r="CM46" s="105">
        <f>IF($B46="","",IF($C46="Region",SUMIFS(Raw!$H:$H,Raw!$A:$A,$B$5,Raw!$G:$G,Month!CM$7,Raw!$I:$I,Month!$A46),IF($C46="Provider",SUMIFS(Raw!$H:$H,Raw!$A:$A,$B$5,Raw!$G:$G,Month!CM$7,Raw!$C:$C,Month!$A46),SUMIFS(Raw!$H:$H,Raw!$A:$A,$B$5,Raw!$G:$G,Month!CM$7,Raw!$E:$E,Month!$A46))))</f>
        <v>19</v>
      </c>
    </row>
    <row r="47" spans="1:91" x14ac:dyDescent="0.25">
      <c r="A47" s="18" t="str">
        <f>IF(Refs!A40="","",Refs!A40)</f>
        <v>111AL5</v>
      </c>
      <c r="B47" s="3" t="str">
        <f>IF(Refs!B40="","",Refs!B40)</f>
        <v>Somerset (HUC)</v>
      </c>
      <c r="C47" s="9" t="str">
        <f>IF(Refs!D40="","",Refs!D40)</f>
        <v>Area</v>
      </c>
      <c r="D47" s="105">
        <f>IF($B47="","",IF($C47="Region",SUMIFS(Raw!$H:$H,Raw!$A:$A,$B$5,Raw!$G:$G,Month!D$7,Raw!$I:$I,Month!$A47),IF($C47="Provider",SUMIFS(Raw!$H:$H,Raw!$A:$A,$B$5,Raw!$G:$G,Month!D$7,Raw!$C:$C,Month!$A47),SUMIFS(Raw!$H:$H,Raw!$A:$A,$B$5,Raw!$G:$G,Month!D$7,Raw!$E:$E,Month!$A47))))</f>
        <v>19178</v>
      </c>
      <c r="E47" s="105">
        <f>IF($B47="","",IF($C47="Region",SUMIFS(Raw!$H:$H,Raw!$A:$A,$B$5,Raw!$G:$G,Month!E$7,Raw!$I:$I,Month!$A47),IF($C47="Provider",SUMIFS(Raw!$H:$H,Raw!$A:$A,$B$5,Raw!$G:$G,Month!E$7,Raw!$C:$C,Month!$A47),SUMIFS(Raw!$H:$H,Raw!$A:$A,$B$5,Raw!$G:$G,Month!E$7,Raw!$E:$E,Month!$A47))))</f>
        <v>19155</v>
      </c>
      <c r="F47" s="105">
        <f>IF($B47="","",IF($C47="Region",SUMIFS(Raw!$H:$H,Raw!$A:$A,$B$5,Raw!$G:$G,Month!F$7,Raw!$I:$I,Month!$A47),IF($C47="Provider",SUMIFS(Raw!$H:$H,Raw!$A:$A,$B$5,Raw!$G:$G,Month!F$7,Raw!$C:$C,Month!$A47),SUMIFS(Raw!$H:$H,Raw!$A:$A,$B$5,Raw!$G:$G,Month!F$7,Raw!$E:$E,Month!$A47))))</f>
        <v>16918</v>
      </c>
      <c r="G47" s="105">
        <f>IF($B47="","",IF($C47="Region",SUMIFS(Raw!$H:$H,Raw!$A:$A,$B$5,Raw!$G:$G,Month!G$7,Raw!$I:$I,Month!$A47),IF($C47="Provider",SUMIFS(Raw!$H:$H,Raw!$A:$A,$B$5,Raw!$G:$G,Month!G$7,Raw!$C:$C,Month!$A47),SUMIFS(Raw!$H:$H,Raw!$A:$A,$B$5,Raw!$G:$G,Month!G$7,Raw!$E:$E,Month!$A47))))</f>
        <v>13894</v>
      </c>
      <c r="H47" s="105">
        <f>IF($B47="","",IF($C47="Region",SUMIFS(Raw!$H:$H,Raw!$A:$A,$B$5,Raw!$G:$G,Month!H$7,Raw!$I:$I,Month!$A47),IF($C47="Provider",SUMIFS(Raw!$H:$H,Raw!$A:$A,$B$5,Raw!$G:$G,Month!H$7,Raw!$C:$C,Month!$A47),SUMIFS(Raw!$H:$H,Raw!$A:$A,$B$5,Raw!$G:$G,Month!H$7,Raw!$E:$E,Month!$A47))))</f>
        <v>530</v>
      </c>
      <c r="I47" s="105">
        <f>IF($B47="","",IF($C47="Region",SUMIFS(Raw!$H:$H,Raw!$A:$A,$B$5,Raw!$G:$G,Month!I$7,Raw!$I:$I,Month!$A47),IF($C47="Provider",SUMIFS(Raw!$H:$H,Raw!$A:$A,$B$5,Raw!$G:$G,Month!I$7,Raw!$C:$C,Month!$A47),SUMIFS(Raw!$H:$H,Raw!$A:$A,$B$5,Raw!$G:$G,Month!I$7,Raw!$E:$E,Month!$A47))))</f>
        <v>847572</v>
      </c>
      <c r="J47" s="105">
        <f>IF($B47="","",IF($C47="Region",SUMIFS(Raw!$H:$H,Raw!$A:$A,$B$5,Raw!$G:$G,Month!J$7,Raw!$I:$I,Month!$A47),IF($C47="Provider",SUMIFS(Raw!$H:$H,Raw!$A:$A,$B$5,Raw!$G:$G,Month!J$7,Raw!$C:$C,Month!$A47),SUMIFS(Raw!$H:$H,Raw!$A:$A,$B$5,Raw!$G:$G,Month!J$7,Raw!$E:$E,Month!$A47))))</f>
        <v>298</v>
      </c>
      <c r="K47" s="105">
        <f>IF($B47="","",IF($C47="Region",SUMIFS(Raw!$H:$H,Raw!$A:$A,$B$5,Raw!$G:$G,Month!K$7,Raw!$I:$I,Month!$A47),IF($C47="Provider",SUMIFS(Raw!$H:$H,Raw!$A:$A,$B$5,Raw!$G:$G,Month!K$7,Raw!$C:$C,Month!$A47),SUMIFS(Raw!$H:$H,Raw!$A:$A,$B$5,Raw!$G:$G,Month!K$7,Raw!$E:$E,Month!$A47))))</f>
        <v>565</v>
      </c>
      <c r="L47" s="105">
        <f>IF($B47="","",IF($C47="Region",SUMIFS(Raw!$H:$H,Raw!$A:$A,$B$5,Raw!$G:$G,Month!L$7,Raw!$I:$I,Month!$A47),IF($C47="Provider",SUMIFS(Raw!$H:$H,Raw!$A:$A,$B$5,Raw!$G:$G,Month!L$7,Raw!$C:$C,Month!$A47),SUMIFS(Raw!$H:$H,Raw!$A:$A,$B$5,Raw!$G:$G,Month!L$7,Raw!$E:$E,Month!$A47))))</f>
        <v>82588</v>
      </c>
      <c r="M47" s="105">
        <f>IF($B47="","",IF($C47="Region",SUMIFS(Raw!$H:$H,Raw!$A:$A,$B$5,Raw!$G:$G,Month!M$7,Raw!$I:$I,Month!$A47),IF($C47="Provider",SUMIFS(Raw!$H:$H,Raw!$A:$A,$B$5,Raw!$G:$G,Month!M$7,Raw!$C:$C,Month!$A47),SUMIFS(Raw!$H:$H,Raw!$A:$A,$B$5,Raw!$G:$G,Month!M$7,Raw!$E:$E,Month!$A47))))</f>
        <v>7680</v>
      </c>
      <c r="N47" s="105">
        <f>IF($B47="","",IF($C47="Region",SUMIFS(Raw!$H:$H,Raw!$A:$A,$B$5,Raw!$G:$G,Month!N$7,Raw!$I:$I,Month!$A47),IF($C47="Provider",SUMIFS(Raw!$H:$H,Raw!$A:$A,$B$5,Raw!$G:$G,Month!N$7,Raw!$C:$C,Month!$A47),SUMIFS(Raw!$H:$H,Raw!$A:$A,$B$5,Raw!$G:$G,Month!N$7,Raw!$E:$E,Month!$A47))))</f>
        <v>37598311</v>
      </c>
      <c r="O47" s="105">
        <f>IF($B47="","",IF($C47="Region",SUMIFS(Raw!$H:$H,Raw!$A:$A,$B$5,Raw!$G:$G,Month!O$7,Raw!$I:$I,Month!$A47),IF($C47="Provider",SUMIFS(Raw!$H:$H,Raw!$A:$A,$B$5,Raw!$G:$G,Month!O$7,Raw!$C:$C,Month!$A47),SUMIFS(Raw!$H:$H,Raw!$A:$A,$B$5,Raw!$G:$G,Month!O$7,Raw!$E:$E,Month!$A47))))</f>
        <v>13940</v>
      </c>
      <c r="P47" s="105">
        <f>IF($B47="","",IF($C47="Region",SUMIFS(Raw!$H:$H,Raw!$A:$A,$B$5,Raw!$G:$G,Month!P$7,Raw!$I:$I,Month!$A47),IF($C47="Provider",SUMIFS(Raw!$H:$H,Raw!$A:$A,$B$5,Raw!$G:$G,Month!P$7,Raw!$C:$C,Month!$A47),SUMIFS(Raw!$H:$H,Raw!$A:$A,$B$5,Raw!$G:$G,Month!P$7,Raw!$E:$E,Month!$A47))))</f>
        <v>427</v>
      </c>
      <c r="Q47" s="105">
        <f>IF($B47="","",IF($C47="Region",SUMIFS(Raw!$H:$H,Raw!$A:$A,$B$5,Raw!$G:$G,Month!Q$7,Raw!$I:$I,Month!$A47),IF($C47="Provider",SUMIFS(Raw!$H:$H,Raw!$A:$A,$B$5,Raw!$G:$G,Month!Q$7,Raw!$C:$C,Month!$A47),SUMIFS(Raw!$H:$H,Raw!$A:$A,$B$5,Raw!$G:$G,Month!Q$7,Raw!$E:$E,Month!$A47))))</f>
        <v>6031</v>
      </c>
      <c r="R47" s="105">
        <f>IF($B47="","",IF($C47="Region",SUMIFS(Raw!$H:$H,Raw!$A:$A,$B$5,Raw!$G:$G,Month!R$7,Raw!$I:$I,Month!$A47),IF($C47="Provider",SUMIFS(Raw!$H:$H,Raw!$A:$A,$B$5,Raw!$G:$G,Month!R$7,Raw!$C:$C,Month!$A47),SUMIFS(Raw!$H:$H,Raw!$A:$A,$B$5,Raw!$G:$G,Month!R$7,Raw!$E:$E,Month!$A47))))</f>
        <v>2959</v>
      </c>
      <c r="S47" s="105">
        <f>IF($B47="","",IF($C47="Region",SUMIFS(Raw!$H:$H,Raw!$A:$A,$B$5,Raw!$G:$G,Month!S$7,Raw!$I:$I,Month!$A47),IF($C47="Provider",SUMIFS(Raw!$H:$H,Raw!$A:$A,$B$5,Raw!$G:$G,Month!S$7,Raw!$C:$C,Month!$A47),SUMIFS(Raw!$H:$H,Raw!$A:$A,$B$5,Raw!$G:$G,Month!S$7,Raw!$E:$E,Month!$A47))))</f>
        <v>4523</v>
      </c>
      <c r="T47" s="105">
        <f>IF($B47="","",IF($C47="Region",SUMIFS(Raw!$H:$H,Raw!$A:$A,$B$5,Raw!$G:$G,Month!T$7,Raw!$I:$I,Month!$A47),IF($C47="Provider",SUMIFS(Raw!$H:$H,Raw!$A:$A,$B$5,Raw!$G:$G,Month!T$7,Raw!$C:$C,Month!$A47),SUMIFS(Raw!$H:$H,Raw!$A:$A,$B$5,Raw!$G:$G,Month!T$7,Raw!$E:$E,Month!$A47))))</f>
        <v>0</v>
      </c>
      <c r="U47" s="105">
        <f>IF($B47="","",IF($C47="Region",SUMIFS(Raw!$H:$H,Raw!$A:$A,$B$5,Raw!$G:$G,Month!U$7,Raw!$I:$I,Month!$A47),IF($C47="Provider",SUMIFS(Raw!$H:$H,Raw!$A:$A,$B$5,Raw!$G:$G,Month!U$7,Raw!$C:$C,Month!$A47),SUMIFS(Raw!$H:$H,Raw!$A:$A,$B$5,Raw!$G:$G,Month!U$7,Raw!$E:$E,Month!$A47))))</f>
        <v>7482</v>
      </c>
      <c r="V47" s="105">
        <f>IF($B47="","",IF($C47="Region",SUMIFS(Raw!$H:$H,Raw!$A:$A,$B$5,Raw!$G:$G,Month!V$7,Raw!$I:$I,Month!$A47),IF($C47="Provider",SUMIFS(Raw!$H:$H,Raw!$A:$A,$B$5,Raw!$G:$G,Month!V$7,Raw!$C:$C,Month!$A47),SUMIFS(Raw!$H:$H,Raw!$A:$A,$B$5,Raw!$G:$G,Month!V$7,Raw!$E:$E,Month!$A47))))</f>
        <v>0</v>
      </c>
      <c r="W47" s="105">
        <f>IF($B47="","",IF($C47="Region",SUMIFS(Raw!$H:$H,Raw!$A:$A,$B$5,Raw!$G:$G,Month!W$7,Raw!$I:$I,Month!$A47),IF($C47="Provider",SUMIFS(Raw!$H:$H,Raw!$A:$A,$B$5,Raw!$G:$G,Month!W$7,Raw!$C:$C,Month!$A47),SUMIFS(Raw!$H:$H,Raw!$A:$A,$B$5,Raw!$G:$G,Month!W$7,Raw!$E:$E,Month!$A47))))</f>
        <v>3715</v>
      </c>
      <c r="X47" s="105">
        <f>IF($B47="","",IF($C47="Region",SUMIFS(Raw!$H:$H,Raw!$A:$A,$B$5,Raw!$G:$G,Month!X$7,Raw!$I:$I,Month!$A47),IF($C47="Provider",SUMIFS(Raw!$H:$H,Raw!$A:$A,$B$5,Raw!$G:$G,Month!X$7,Raw!$C:$C,Month!$A47),SUMIFS(Raw!$H:$H,Raw!$A:$A,$B$5,Raw!$G:$G,Month!X$7,Raw!$E:$E,Month!$A47))))</f>
        <v>1458</v>
      </c>
      <c r="Y47" s="105">
        <f>IF($B47="","",IF($C47="Region",SUMIFS(Raw!$H:$H,Raw!$A:$A,$B$5,Raw!$G:$G,Month!Y$7,Raw!$I:$I,Month!$A47),IF($C47="Provider",SUMIFS(Raw!$H:$H,Raw!$A:$A,$B$5,Raw!$G:$G,Month!Y$7,Raw!$C:$C,Month!$A47),SUMIFS(Raw!$H:$H,Raw!$A:$A,$B$5,Raw!$G:$G,Month!Y$7,Raw!$E:$E,Month!$A47))))</f>
        <v>4463</v>
      </c>
      <c r="Z47" s="105">
        <f>IF($B47="","",IF($C47="Region",SUMIFS(Raw!$H:$H,Raw!$A:$A,$B$5,Raw!$G:$G,Month!Z$7,Raw!$I:$I,Month!$A47),IF($C47="Provider",SUMIFS(Raw!$H:$H,Raw!$A:$A,$B$5,Raw!$G:$G,Month!Z$7,Raw!$C:$C,Month!$A47),SUMIFS(Raw!$H:$H,Raw!$A:$A,$B$5,Raw!$G:$G,Month!Z$7,Raw!$E:$E,Month!$A47))))</f>
        <v>17637</v>
      </c>
      <c r="AA47" s="105">
        <f>IF($B47="","",IF($C47="Region",SUMIFS(Raw!$H:$H,Raw!$A:$A,$B$5,Raw!$G:$G,Month!AA$7,Raw!$I:$I,Month!$A47),IF($C47="Provider",SUMIFS(Raw!$H:$H,Raw!$A:$A,$B$5,Raw!$G:$G,Month!AA$7,Raw!$C:$C,Month!$A47),SUMIFS(Raw!$H:$H,Raw!$A:$A,$B$5,Raw!$G:$G,Month!AA$7,Raw!$E:$E,Month!$A47))))</f>
        <v>3005</v>
      </c>
      <c r="AB47" s="105">
        <f>IF($B47="","",IF($C47="Region",SUMIFS(Raw!$H:$H,Raw!$A:$A,$B$5,Raw!$G:$G,Month!AB$7,Raw!$I:$I,Month!$A47),IF($C47="Provider",SUMIFS(Raw!$H:$H,Raw!$A:$A,$B$5,Raw!$G:$G,Month!AB$7,Raw!$C:$C,Month!$A47),SUMIFS(Raw!$H:$H,Raw!$A:$A,$B$5,Raw!$G:$G,Month!AB$7,Raw!$E:$E,Month!$A47))))</f>
        <v>1711</v>
      </c>
      <c r="AC47" s="105">
        <f>IF($B47="","",IF($C47="Region",SUMIFS(Raw!$H:$H,Raw!$A:$A,$B$5,Raw!$G:$G,Month!AC$7,Raw!$I:$I,Month!$A47),IF($C47="Provider",SUMIFS(Raw!$H:$H,Raw!$A:$A,$B$5,Raw!$G:$G,Month!AC$7,Raw!$C:$C,Month!$A47),SUMIFS(Raw!$H:$H,Raw!$A:$A,$B$5,Raw!$G:$G,Month!AC$7,Raw!$E:$E,Month!$A47))))</f>
        <v>15563</v>
      </c>
      <c r="AD47" s="105">
        <f>IF($B47="","",IF($C47="Region",SUMIFS(Raw!$H:$H,Raw!$A:$A,$B$5,Raw!$G:$G,Month!AD$7,Raw!$I:$I,Month!$A47),IF($C47="Provider",SUMIFS(Raw!$H:$H,Raw!$A:$A,$B$5,Raw!$G:$G,Month!AD$7,Raw!$C:$C,Month!$A47),SUMIFS(Raw!$H:$H,Raw!$A:$A,$B$5,Raw!$G:$G,Month!AD$7,Raw!$E:$E,Month!$A47))))</f>
        <v>71707</v>
      </c>
      <c r="AE47" s="105">
        <f>IF($B47="","",IF($C47="Region",SUMIFS(Raw!$H:$H,Raw!$A:$A,$B$5,Raw!$G:$G,Month!AE$7,Raw!$I:$I,Month!$A47),IF($C47="Provider",SUMIFS(Raw!$H:$H,Raw!$A:$A,$B$5,Raw!$G:$G,Month!AE$7,Raw!$C:$C,Month!$A47),SUMIFS(Raw!$H:$H,Raw!$A:$A,$B$5,Raw!$G:$G,Month!AE$7,Raw!$E:$E,Month!$A47))))</f>
        <v>13940</v>
      </c>
      <c r="AF47" s="105">
        <f>IF($B47="","",IF($C47="Region",SUMIFS(Raw!$H:$H,Raw!$A:$A,$B$5,Raw!$G:$G,Month!AF$7,Raw!$I:$I,Month!$A47),IF($C47="Provider",SUMIFS(Raw!$H:$H,Raw!$A:$A,$B$5,Raw!$G:$G,Month!AF$7,Raw!$C:$C,Month!$A47),SUMIFS(Raw!$H:$H,Raw!$A:$A,$B$5,Raw!$G:$G,Month!AF$7,Raw!$E:$E,Month!$A47))))</f>
        <v>1829</v>
      </c>
      <c r="AG47" s="105">
        <f>IF($B47="","",IF($C47="Region",SUMIFS(Raw!$H:$H,Raw!$A:$A,$B$5,Raw!$G:$G,Month!AG$7,Raw!$I:$I,Month!$A47),IF($C47="Provider",SUMIFS(Raw!$H:$H,Raw!$A:$A,$B$5,Raw!$G:$G,Month!AG$7,Raw!$C:$C,Month!$A47),SUMIFS(Raw!$H:$H,Raw!$A:$A,$B$5,Raw!$G:$G,Month!AG$7,Raw!$E:$E,Month!$A47))))</f>
        <v>957</v>
      </c>
      <c r="AH47" s="105">
        <f>IF($B47="","",IF($C47="Region",SUMIFS(Raw!$H:$H,Raw!$A:$A,$B$5,Raw!$G:$G,Month!AH$7,Raw!$I:$I,Month!$A47),IF($C47="Provider",SUMIFS(Raw!$H:$H,Raw!$A:$A,$B$5,Raw!$G:$G,Month!AH$7,Raw!$C:$C,Month!$A47),SUMIFS(Raw!$H:$H,Raw!$A:$A,$B$5,Raw!$G:$G,Month!AH$7,Raw!$E:$E,Month!$A47))))</f>
        <v>901</v>
      </c>
      <c r="AI47" s="105">
        <f>IF($B47="","",IF($C47="Region",SUMIFS(Raw!$H:$H,Raw!$A:$A,$B$5,Raw!$G:$G,Month!AI$7,Raw!$I:$I,Month!$A47),IF($C47="Provider",SUMIFS(Raw!$H:$H,Raw!$A:$A,$B$5,Raw!$G:$G,Month!AI$7,Raw!$C:$C,Month!$A47),SUMIFS(Raw!$H:$H,Raw!$A:$A,$B$5,Raw!$G:$G,Month!AI$7,Raw!$E:$E,Month!$A47))))</f>
        <v>4</v>
      </c>
      <c r="AJ47" s="105">
        <f>IF($B47="","",IF($C47="Region",SUMIFS(Raw!$H:$H,Raw!$A:$A,$B$5,Raw!$G:$G,Month!AJ$7,Raw!$I:$I,Month!$A47),IF($C47="Provider",SUMIFS(Raw!$H:$H,Raw!$A:$A,$B$5,Raw!$G:$G,Month!AJ$7,Raw!$C:$C,Month!$A47),SUMIFS(Raw!$H:$H,Raw!$A:$A,$B$5,Raw!$G:$G,Month!AJ$7,Raw!$E:$E,Month!$A47))))</f>
        <v>1628</v>
      </c>
      <c r="AK47" s="105">
        <f>IF($B47="","",IF($C47="Region",SUMIFS(Raw!$H:$H,Raw!$A:$A,$B$5,Raw!$G:$G,Month!AK$7,Raw!$I:$I,Month!$A47),IF($C47="Provider",SUMIFS(Raw!$H:$H,Raw!$A:$A,$B$5,Raw!$G:$G,Month!AK$7,Raw!$C:$C,Month!$A47),SUMIFS(Raw!$H:$H,Raw!$A:$A,$B$5,Raw!$G:$G,Month!AK$7,Raw!$E:$E,Month!$A47))))</f>
        <v>67</v>
      </c>
      <c r="AL47" s="105">
        <f>IF($B47="","",IF($C47="Region",SUMIFS(Raw!$H:$H,Raw!$A:$A,$B$5,Raw!$G:$G,Month!AL$7,Raw!$I:$I,Month!$A47),IF($C47="Provider",SUMIFS(Raw!$H:$H,Raw!$A:$A,$B$5,Raw!$G:$G,Month!AL$7,Raw!$C:$C,Month!$A47),SUMIFS(Raw!$H:$H,Raw!$A:$A,$B$5,Raw!$G:$G,Month!AL$7,Raw!$E:$E,Month!$A47))))</f>
        <v>1505</v>
      </c>
      <c r="AM47" s="105">
        <f>IF($B47="","",IF($C47="Region",SUMIFS(Raw!$H:$H,Raw!$A:$A,$B$5,Raw!$G:$G,Month!AM$7,Raw!$I:$I,Month!$A47),IF($C47="Provider",SUMIFS(Raw!$H:$H,Raw!$A:$A,$B$5,Raw!$G:$G,Month!AM$7,Raw!$C:$C,Month!$A47),SUMIFS(Raw!$H:$H,Raw!$A:$A,$B$5,Raw!$G:$G,Month!AM$7,Raw!$E:$E,Month!$A47))))</f>
        <v>56</v>
      </c>
      <c r="AN47" s="105">
        <f>IF($B47="","",IF($C47="Region",SUMIFS(Raw!$H:$H,Raw!$A:$A,$B$5,Raw!$G:$G,Month!AN$7,Raw!$I:$I,Month!$A47),IF($C47="Provider",SUMIFS(Raw!$H:$H,Raw!$A:$A,$B$5,Raw!$G:$G,Month!AN$7,Raw!$C:$C,Month!$A47),SUMIFS(Raw!$H:$H,Raw!$A:$A,$B$5,Raw!$G:$G,Month!AN$7,Raw!$E:$E,Month!$A47))))</f>
        <v>2406</v>
      </c>
      <c r="AO47" s="105">
        <f>IF($B47="","",IF($C47="Region",SUMIFS(Raw!$H:$H,Raw!$A:$A,$B$5,Raw!$G:$G,Month!AO$7,Raw!$I:$I,Month!$A47),IF($C47="Provider",SUMIFS(Raw!$H:$H,Raw!$A:$A,$B$5,Raw!$G:$G,Month!AO$7,Raw!$C:$C,Month!$A47),SUMIFS(Raw!$H:$H,Raw!$A:$A,$B$5,Raw!$G:$G,Month!AO$7,Raw!$E:$E,Month!$A47))))</f>
        <v>2167</v>
      </c>
      <c r="AP47" s="105">
        <f>IF($B47="","",IF($C47="Region",SUMIFS(Raw!$H:$H,Raw!$A:$A,$B$5,Raw!$G:$G,Month!AP$7,Raw!$I:$I,Month!$A47),IF($C47="Provider",SUMIFS(Raw!$H:$H,Raw!$A:$A,$B$5,Raw!$G:$G,Month!AP$7,Raw!$C:$C,Month!$A47),SUMIFS(Raw!$H:$H,Raw!$A:$A,$B$5,Raw!$G:$G,Month!AP$7,Raw!$E:$E,Month!$A47))))</f>
        <v>758</v>
      </c>
      <c r="AQ47" s="105">
        <f>IF($B47="","",IF($C47="Region",SUMIFS(Raw!$H:$H,Raw!$A:$A,$B$5,Raw!$G:$G,Month!AQ$7,Raw!$I:$I,Month!$A47),IF($C47="Provider",SUMIFS(Raw!$H:$H,Raw!$A:$A,$B$5,Raw!$G:$G,Month!AQ$7,Raw!$C:$C,Month!$A47),SUMIFS(Raw!$H:$H,Raw!$A:$A,$B$5,Raw!$G:$G,Month!AQ$7,Raw!$E:$E,Month!$A47))))</f>
        <v>1695</v>
      </c>
      <c r="AR47" s="105">
        <f>IF($B47="","",IF($C47="Region",SUMIFS(Raw!$H:$H,Raw!$A:$A,$B$5,Raw!$G:$G,Month!AR$7,Raw!$I:$I,Month!$A47),IF($C47="Provider",SUMIFS(Raw!$H:$H,Raw!$A:$A,$B$5,Raw!$G:$G,Month!AR$7,Raw!$C:$C,Month!$A47),SUMIFS(Raw!$H:$H,Raw!$A:$A,$B$5,Raw!$G:$G,Month!AR$7,Raw!$E:$E,Month!$A47))))</f>
        <v>1636</v>
      </c>
      <c r="AS47" s="105">
        <f>IF($B47="","",IF($C47="Region",SUMIFS(Raw!$H:$H,Raw!$A:$A,$B$5,Raw!$G:$G,Month!AS$7,Raw!$I:$I,Month!$A47),IF($C47="Provider",SUMIFS(Raw!$H:$H,Raw!$A:$A,$B$5,Raw!$G:$G,Month!AS$7,Raw!$C:$C,Month!$A47),SUMIFS(Raw!$H:$H,Raw!$A:$A,$B$5,Raw!$G:$G,Month!AS$7,Raw!$E:$E,Month!$A47))))</f>
        <v>1006</v>
      </c>
      <c r="AT47" s="105">
        <f>IF($B47="","",IF($C47="Region",SUMIFS(Raw!$H:$H,Raw!$A:$A,$B$5,Raw!$G:$G,Month!AT$7,Raw!$I:$I,Month!$A47),IF($C47="Provider",SUMIFS(Raw!$H:$H,Raw!$A:$A,$B$5,Raw!$G:$G,Month!AT$7,Raw!$C:$C,Month!$A47),SUMIFS(Raw!$H:$H,Raw!$A:$A,$B$5,Raw!$G:$G,Month!AT$7,Raw!$E:$E,Month!$A47))))</f>
        <v>311</v>
      </c>
      <c r="AU47" s="105">
        <f>IF($B47="","",IF($C47="Region",SUMIFS(Raw!$H:$H,Raw!$A:$A,$B$5,Raw!$G:$G,Month!AU$7,Raw!$I:$I,Month!$A47),IF($C47="Provider",SUMIFS(Raw!$H:$H,Raw!$A:$A,$B$5,Raw!$G:$G,Month!AU$7,Raw!$C:$C,Month!$A47),SUMIFS(Raw!$H:$H,Raw!$A:$A,$B$5,Raw!$G:$G,Month!AU$7,Raw!$E:$E,Month!$A47))))</f>
        <v>133</v>
      </c>
      <c r="AV47" s="105">
        <f>IF($B47="","",IF($C47="Region",SUMIFS(Raw!$H:$H,Raw!$A:$A,$B$5,Raw!$G:$G,Month!AV$7,Raw!$I:$I,Month!$A47),IF($C47="Provider",SUMIFS(Raw!$H:$H,Raw!$A:$A,$B$5,Raw!$G:$G,Month!AV$7,Raw!$C:$C,Month!$A47),SUMIFS(Raw!$H:$H,Raw!$A:$A,$B$5,Raw!$G:$G,Month!AV$7,Raw!$E:$E,Month!$A47))))</f>
        <v>1322</v>
      </c>
      <c r="AW47" s="105">
        <f>IF($B47="","",IF($C47="Region",SUMIFS(Raw!$H:$H,Raw!$A:$A,$B$5,Raw!$G:$G,Month!AW$7,Raw!$I:$I,Month!$A47),IF($C47="Provider",SUMIFS(Raw!$H:$H,Raw!$A:$A,$B$5,Raw!$G:$G,Month!AW$7,Raw!$C:$C,Month!$A47),SUMIFS(Raw!$H:$H,Raw!$A:$A,$B$5,Raw!$G:$G,Month!AW$7,Raw!$E:$E,Month!$A47))))</f>
        <v>3945102</v>
      </c>
      <c r="AX47" s="105">
        <f>IF($B47="","",IF($C47="Region",SUMIFS(Raw!$H:$H,Raw!$A:$A,$B$5,Raw!$G:$G,Month!AX$7,Raw!$I:$I,Month!$A47),IF($C47="Provider",SUMIFS(Raw!$H:$H,Raw!$A:$A,$B$5,Raw!$G:$G,Month!AX$7,Raw!$C:$C,Month!$A47),SUMIFS(Raw!$H:$H,Raw!$A:$A,$B$5,Raw!$G:$G,Month!AX$7,Raw!$E:$E,Month!$A47))))</f>
        <v>931</v>
      </c>
      <c r="AY47" s="105">
        <f>IF($B47="","",IF($C47="Region",SUMIFS(Raw!$H:$H,Raw!$A:$A,$B$5,Raw!$G:$G,Month!AY$7,Raw!$I:$I,Month!$A47),IF($C47="Provider",SUMIFS(Raw!$H:$H,Raw!$A:$A,$B$5,Raw!$G:$G,Month!AY$7,Raw!$C:$C,Month!$A47),SUMIFS(Raw!$H:$H,Raw!$A:$A,$B$5,Raw!$G:$G,Month!AY$7,Raw!$E:$E,Month!$A47))))</f>
        <v>903</v>
      </c>
      <c r="AZ47" s="105">
        <f>IF($B47="","",IF($C47="Region",SUMIFS(Raw!$H:$H,Raw!$A:$A,$B$5,Raw!$G:$G,Month!AZ$7,Raw!$I:$I,Month!$A47),IF($C47="Provider",SUMIFS(Raw!$H:$H,Raw!$A:$A,$B$5,Raw!$G:$G,Month!AZ$7,Raw!$C:$C,Month!$A47),SUMIFS(Raw!$H:$H,Raw!$A:$A,$B$5,Raw!$G:$G,Month!AZ$7,Raw!$E:$E,Month!$A47))))</f>
        <v>88</v>
      </c>
      <c r="BA47" s="105">
        <f>IF($B47="","",IF($C47="Region",SUMIFS(Raw!$H:$H,Raw!$A:$A,$B$5,Raw!$G:$G,Month!BA$7,Raw!$I:$I,Month!$A47),IF($C47="Provider",SUMIFS(Raw!$H:$H,Raw!$A:$A,$B$5,Raw!$G:$G,Month!BA$7,Raw!$C:$C,Month!$A47),SUMIFS(Raw!$H:$H,Raw!$A:$A,$B$5,Raw!$G:$G,Month!BA$7,Raw!$E:$E,Month!$A47))))</f>
        <v>631</v>
      </c>
      <c r="BB47" s="105">
        <f>IF($B47="","",IF($C47="Region",SUMIFS(Raw!$H:$H,Raw!$A:$A,$B$5,Raw!$G:$G,Month!BB$7,Raw!$I:$I,Month!$A47),IF($C47="Provider",SUMIFS(Raw!$H:$H,Raw!$A:$A,$B$5,Raw!$G:$G,Month!BB$7,Raw!$C:$C,Month!$A47),SUMIFS(Raw!$H:$H,Raw!$A:$A,$B$5,Raw!$G:$G,Month!BB$7,Raw!$E:$E,Month!$A47))))</f>
        <v>2970461</v>
      </c>
      <c r="BC47" s="105">
        <f>IF($B47="","",IF($C47="Region",SUMIFS(Raw!$H:$H,Raw!$A:$A,$B$5,Raw!$G:$G,Month!BC$7,Raw!$I:$I,Month!$A47),IF($C47="Provider",SUMIFS(Raw!$H:$H,Raw!$A:$A,$B$5,Raw!$G:$G,Month!BC$7,Raw!$C:$C,Month!$A47),SUMIFS(Raw!$H:$H,Raw!$A:$A,$B$5,Raw!$G:$G,Month!BC$7,Raw!$E:$E,Month!$A47))))</f>
        <v>183</v>
      </c>
      <c r="BD47" s="105">
        <f>IF($B47="","",IF($C47="Region",SUMIFS(Raw!$H:$H,Raw!$A:$A,$B$5,Raw!$G:$G,Month!BD$7,Raw!$I:$I,Month!$A47),IF($C47="Provider",SUMIFS(Raw!$H:$H,Raw!$A:$A,$B$5,Raw!$G:$G,Month!BD$7,Raw!$C:$C,Month!$A47),SUMIFS(Raw!$H:$H,Raw!$A:$A,$B$5,Raw!$G:$G,Month!BD$7,Raw!$E:$E,Month!$A47))))</f>
        <v>3683</v>
      </c>
      <c r="BE47" s="105">
        <f>IF($B47="","",IF($C47="Region",SUMIFS(Raw!$H:$H,Raw!$A:$A,$B$5,Raw!$G:$G,Month!BE$7,Raw!$I:$I,Month!$A47),IF($C47="Provider",SUMIFS(Raw!$H:$H,Raw!$A:$A,$B$5,Raw!$G:$G,Month!BE$7,Raw!$C:$C,Month!$A47),SUMIFS(Raw!$H:$H,Raw!$A:$A,$B$5,Raw!$G:$G,Month!BE$7,Raw!$E:$E,Month!$A47))))</f>
        <v>1047</v>
      </c>
      <c r="BF47" s="105">
        <f>IF($B47="","",IF($C47="Region",SUMIFS(Raw!$H:$H,Raw!$A:$A,$B$5,Raw!$G:$G,Month!BF$7,Raw!$I:$I,Month!$A47),IF($C47="Provider",SUMIFS(Raw!$H:$H,Raw!$A:$A,$B$5,Raw!$G:$G,Month!BF$7,Raw!$C:$C,Month!$A47),SUMIFS(Raw!$H:$H,Raw!$A:$A,$B$5,Raw!$G:$G,Month!BF$7,Raw!$E:$E,Month!$A47))))</f>
        <v>13049</v>
      </c>
      <c r="BG47" s="105">
        <f>IF($B47="","",IF($C47="Region",SUMIFS(Raw!$H:$H,Raw!$A:$A,$B$5,Raw!$G:$G,Month!BG$7,Raw!$I:$I,Month!$A47),IF($C47="Provider",SUMIFS(Raw!$H:$H,Raw!$A:$A,$B$5,Raw!$G:$G,Month!BG$7,Raw!$C:$C,Month!$A47),SUMIFS(Raw!$H:$H,Raw!$A:$A,$B$5,Raw!$G:$G,Month!BG$7,Raw!$E:$E,Month!$A47))))</f>
        <v>9</v>
      </c>
      <c r="BH47" s="105">
        <f>IF($B47="","",IF($C47="Region",SUMIFS(Raw!$H:$H,Raw!$A:$A,$B$5,Raw!$G:$G,Month!BH$7,Raw!$I:$I,Month!$A47),IF($C47="Provider",SUMIFS(Raw!$H:$H,Raw!$A:$A,$B$5,Raw!$G:$G,Month!BH$7,Raw!$C:$C,Month!$A47),SUMIFS(Raw!$H:$H,Raw!$A:$A,$B$5,Raw!$G:$G,Month!BH$7,Raw!$E:$E,Month!$A47))))</f>
        <v>11468</v>
      </c>
      <c r="BI47" s="105">
        <f>IF($B47="","",IF($C47="Region",SUMIFS(Raw!$H:$H,Raw!$A:$A,$B$5,Raw!$G:$G,Month!BI$7,Raw!$I:$I,Month!$A47),IF($C47="Provider",SUMIFS(Raw!$H:$H,Raw!$A:$A,$B$5,Raw!$G:$G,Month!BI$7,Raw!$C:$C,Month!$A47),SUMIFS(Raw!$H:$H,Raw!$A:$A,$B$5,Raw!$G:$G,Month!BI$7,Raw!$E:$E,Month!$A47))))</f>
        <v>2772</v>
      </c>
      <c r="BJ47" s="105">
        <f>IF($B47="","",IF($C47="Region",SUMIFS(Raw!$H:$H,Raw!$A:$A,$B$5,Raw!$G:$G,Month!BJ$7,Raw!$I:$I,Month!$A47),IF($C47="Provider",SUMIFS(Raw!$H:$H,Raw!$A:$A,$B$5,Raw!$G:$G,Month!BJ$7,Raw!$C:$C,Month!$A47),SUMIFS(Raw!$H:$H,Raw!$A:$A,$B$5,Raw!$G:$G,Month!BJ$7,Raw!$E:$E,Month!$A47))))</f>
        <v>1785</v>
      </c>
      <c r="BK47" s="105">
        <f>IF($B47="","",IF($C47="Region",SUMIFS(Raw!$H:$H,Raw!$A:$A,$B$5,Raw!$G:$G,Month!BK$7,Raw!$I:$I,Month!$A47),IF($C47="Provider",SUMIFS(Raw!$H:$H,Raw!$A:$A,$B$5,Raw!$G:$G,Month!BK$7,Raw!$C:$C,Month!$A47),SUMIFS(Raw!$H:$H,Raw!$A:$A,$B$5,Raw!$G:$G,Month!BK$7,Raw!$E:$E,Month!$A47))))</f>
        <v>886</v>
      </c>
      <c r="BL47" s="105">
        <f>IF($B47="","",IF($C47="Region",SUMIFS(Raw!$H:$H,Raw!$A:$A,$B$5,Raw!$G:$G,Month!BL$7,Raw!$I:$I,Month!$A47),IF($C47="Provider",SUMIFS(Raw!$H:$H,Raw!$A:$A,$B$5,Raw!$G:$G,Month!BL$7,Raw!$C:$C,Month!$A47),SUMIFS(Raw!$H:$H,Raw!$A:$A,$B$5,Raw!$G:$G,Month!BL$7,Raw!$E:$E,Month!$A47))))</f>
        <v>1966</v>
      </c>
      <c r="BM47" s="105">
        <f>IF($B47="","",IF($C47="Region",SUMIFS(Raw!$H:$H,Raw!$A:$A,$B$5,Raw!$G:$G,Month!BM$7,Raw!$I:$I,Month!$A47),IF($C47="Provider",SUMIFS(Raw!$H:$H,Raw!$A:$A,$B$5,Raw!$G:$G,Month!BM$7,Raw!$C:$C,Month!$A47),SUMIFS(Raw!$H:$H,Raw!$A:$A,$B$5,Raw!$G:$G,Month!BM$7,Raw!$E:$E,Month!$A47))))</f>
        <v>1842</v>
      </c>
      <c r="BN47" s="105">
        <f>IF($B47="","",IF($C47="Region",SUMIFS(Raw!$H:$H,Raw!$A:$A,$B$5,Raw!$G:$G,Month!BN$7,Raw!$I:$I,Month!$A47),IF($C47="Provider",SUMIFS(Raw!$H:$H,Raw!$A:$A,$B$5,Raw!$G:$G,Month!BN$7,Raw!$C:$C,Month!$A47),SUMIFS(Raw!$H:$H,Raw!$A:$A,$B$5,Raw!$G:$G,Month!BN$7,Raw!$E:$E,Month!$A47))))</f>
        <v>727</v>
      </c>
      <c r="BO47" s="105">
        <f>IF($B47="","",IF($C47="Region",SUMIFS(Raw!$H:$H,Raw!$A:$A,$B$5,Raw!$G:$G,Month!BO$7,Raw!$I:$I,Month!$A47),IF($C47="Provider",SUMIFS(Raw!$H:$H,Raw!$A:$A,$B$5,Raw!$G:$G,Month!BO$7,Raw!$C:$C,Month!$A47),SUMIFS(Raw!$H:$H,Raw!$A:$A,$B$5,Raw!$G:$G,Month!BO$7,Raw!$E:$E,Month!$A47))))</f>
        <v>9</v>
      </c>
      <c r="BP47" s="105">
        <f>IF($B47="","",IF($C47="Region",SUMIFS(Raw!$H:$H,Raw!$A:$A,$B$5,Raw!$G:$G,Month!BP$7,Raw!$I:$I,Month!$A47),IF($C47="Provider",SUMIFS(Raw!$H:$H,Raw!$A:$A,$B$5,Raw!$G:$G,Month!BP$7,Raw!$C:$C,Month!$A47),SUMIFS(Raw!$H:$H,Raw!$A:$A,$B$5,Raw!$G:$G,Month!BP$7,Raw!$E:$E,Month!$A47))))</f>
        <v>974</v>
      </c>
      <c r="BQ47" s="105">
        <f>IF($B47="","",IF($C47="Region",SUMIFS(Raw!$H:$H,Raw!$A:$A,$B$5,Raw!$G:$G,Month!BQ$7,Raw!$I:$I,Month!$A47),IF($C47="Provider",SUMIFS(Raw!$H:$H,Raw!$A:$A,$B$5,Raw!$G:$G,Month!BQ$7,Raw!$C:$C,Month!$A47),SUMIFS(Raw!$H:$H,Raw!$A:$A,$B$5,Raw!$G:$G,Month!BQ$7,Raw!$E:$E,Month!$A47))))</f>
        <v>35</v>
      </c>
      <c r="BR47" s="105">
        <f>IF($B47="","",IF($C47="Region",SUMIFS(Raw!$H:$H,Raw!$A:$A,$B$5,Raw!$G:$G,Month!BR$7,Raw!$I:$I,Month!$A47),IF($C47="Provider",SUMIFS(Raw!$H:$H,Raw!$A:$A,$B$5,Raw!$G:$G,Month!BR$7,Raw!$C:$C,Month!$A47),SUMIFS(Raw!$H:$H,Raw!$A:$A,$B$5,Raw!$G:$G,Month!BR$7,Raw!$E:$E,Month!$A47))))</f>
        <v>4</v>
      </c>
      <c r="BS47" s="105">
        <f>IF($B47="","",IF($C47="Region",SUMIFS(Raw!$H:$H,Raw!$A:$A,$B$5,Raw!$G:$G,Month!BS$7,Raw!$I:$I,Month!$A47),IF($C47="Provider",SUMIFS(Raw!$H:$H,Raw!$A:$A,$B$5,Raw!$G:$G,Month!BS$7,Raw!$C:$C,Month!$A47),SUMIFS(Raw!$H:$H,Raw!$A:$A,$B$5,Raw!$G:$G,Month!BS$7,Raw!$E:$E,Month!$A47))))</f>
        <v>0</v>
      </c>
      <c r="BT47" s="105">
        <f>IF($B47="","",IF($C47="Region",SUMIFS(Raw!$H:$H,Raw!$A:$A,$B$5,Raw!$G:$G,Month!BT$7,Raw!$I:$I,Month!$A47),IF($C47="Provider",SUMIFS(Raw!$H:$H,Raw!$A:$A,$B$5,Raw!$G:$G,Month!BT$7,Raw!$C:$C,Month!$A47),SUMIFS(Raw!$H:$H,Raw!$A:$A,$B$5,Raw!$G:$G,Month!BT$7,Raw!$E:$E,Month!$A47))))</f>
        <v>0</v>
      </c>
      <c r="BU47" s="105">
        <f>IF($B47="","",IF($C47="Region",SUMIFS(Raw!$H:$H,Raw!$A:$A,$B$5,Raw!$G:$G,Month!BU$7,Raw!$I:$I,Month!$A47),IF($C47="Provider",SUMIFS(Raw!$H:$H,Raw!$A:$A,$B$5,Raw!$G:$G,Month!BU$7,Raw!$C:$C,Month!$A47),SUMIFS(Raw!$H:$H,Raw!$A:$A,$B$5,Raw!$G:$G,Month!BU$7,Raw!$E:$E,Month!$A47))))</f>
        <v>0</v>
      </c>
      <c r="BV47" s="105">
        <f>IF($B47="","",IF($C47="Region",SUMIFS(Raw!$H:$H,Raw!$A:$A,$B$5,Raw!$G:$G,Month!BV$7,Raw!$I:$I,Month!$A47),IF($C47="Provider",SUMIFS(Raw!$H:$H,Raw!$A:$A,$B$5,Raw!$G:$G,Month!BV$7,Raw!$C:$C,Month!$A47),SUMIFS(Raw!$H:$H,Raw!$A:$A,$B$5,Raw!$G:$G,Month!BV$7,Raw!$E:$E,Month!$A47))))</f>
        <v>0</v>
      </c>
      <c r="BW47" s="105">
        <f>IF($B47="","",IF($C47="Region",SUMIFS(Raw!$H:$H,Raw!$A:$A,$B$5,Raw!$G:$G,Month!BW$7,Raw!$I:$I,Month!$A47),IF($C47="Provider",SUMIFS(Raw!$H:$H,Raw!$A:$A,$B$5,Raw!$G:$G,Month!BW$7,Raw!$C:$C,Month!$A47),SUMIFS(Raw!$H:$H,Raw!$A:$A,$B$5,Raw!$G:$G,Month!BW$7,Raw!$E:$E,Month!$A47))))</f>
        <v>1066</v>
      </c>
      <c r="BX47" s="105">
        <f>IF($B47="","",IF($C47="Region",SUMIFS(Raw!$H:$H,Raw!$A:$A,$B$5,Raw!$G:$G,Month!BX$7,Raw!$I:$I,Month!$A47),IF($C47="Provider",SUMIFS(Raw!$H:$H,Raw!$A:$A,$B$5,Raw!$G:$G,Month!BX$7,Raw!$C:$C,Month!$A47),SUMIFS(Raw!$H:$H,Raw!$A:$A,$B$5,Raw!$G:$G,Month!BX$7,Raw!$E:$E,Month!$A47))))</f>
        <v>464</v>
      </c>
      <c r="BY47" s="105">
        <f>IF($B47="","",IF($C47="Region",SUMIFS(Raw!$H:$H,Raw!$A:$A,$B$5,Raw!$G:$G,Month!BY$7,Raw!$I:$I,Month!$A47),IF($C47="Provider",SUMIFS(Raw!$H:$H,Raw!$A:$A,$B$5,Raw!$G:$G,Month!BY$7,Raw!$C:$C,Month!$A47),SUMIFS(Raw!$H:$H,Raw!$A:$A,$B$5,Raw!$G:$G,Month!BY$7,Raw!$E:$E,Month!$A47))))</f>
        <v>369</v>
      </c>
      <c r="BZ47" s="105">
        <f>IF($B47="","",IF($C47="Region",SUMIFS(Raw!$H:$H,Raw!$A:$A,$B$5,Raw!$G:$G,Month!BZ$7,Raw!$I:$I,Month!$A47),IF($C47="Provider",SUMIFS(Raw!$H:$H,Raw!$A:$A,$B$5,Raw!$G:$G,Month!BZ$7,Raw!$C:$C,Month!$A47),SUMIFS(Raw!$H:$H,Raw!$A:$A,$B$5,Raw!$G:$G,Month!BZ$7,Raw!$E:$E,Month!$A47))))</f>
        <v>1170</v>
      </c>
      <c r="CA47" s="105">
        <f>IF($B47="","",IF($C47="Region",SUMIFS(Raw!$H:$H,Raw!$A:$A,$B$5,Raw!$G:$G,Month!CA$7,Raw!$I:$I,Month!$A47),IF($C47="Provider",SUMIFS(Raw!$H:$H,Raw!$A:$A,$B$5,Raw!$G:$G,Month!CA$7,Raw!$C:$C,Month!$A47),SUMIFS(Raw!$H:$H,Raw!$A:$A,$B$5,Raw!$G:$G,Month!CA$7,Raw!$E:$E,Month!$A47))))</f>
        <v>1059</v>
      </c>
      <c r="CB47" s="105">
        <f>IF($B47="","",IF($C47="Region",SUMIFS(Raw!$H:$H,Raw!$A:$A,$B$5,Raw!$G:$G,Month!CB$7,Raw!$I:$I,Month!$A47),IF($C47="Provider",SUMIFS(Raw!$H:$H,Raw!$A:$A,$B$5,Raw!$G:$G,Month!CB$7,Raw!$C:$C,Month!$A47),SUMIFS(Raw!$H:$H,Raw!$A:$A,$B$5,Raw!$G:$G,Month!CB$7,Raw!$E:$E,Month!$A47))))</f>
        <v>940</v>
      </c>
      <c r="CC47" s="105">
        <f>IF($B47="","",IF($C47="Region",SUMIFS(Raw!$H:$H,Raw!$A:$A,$B$5,Raw!$G:$G,Month!CC$7,Raw!$I:$I,Month!$A47),IF($C47="Provider",SUMIFS(Raw!$H:$H,Raw!$A:$A,$B$5,Raw!$G:$G,Month!CC$7,Raw!$C:$C,Month!$A47),SUMIFS(Raw!$H:$H,Raw!$A:$A,$B$5,Raw!$G:$G,Month!CC$7,Raw!$E:$E,Month!$A47))))</f>
        <v>796</v>
      </c>
      <c r="CD47" s="105">
        <f>IF($B47="","",IF($C47="Region",SUMIFS(Raw!$H:$H,Raw!$A:$A,$B$5,Raw!$G:$G,Month!CD$7,Raw!$I:$I,Month!$A47),IF($C47="Provider",SUMIFS(Raw!$H:$H,Raw!$A:$A,$B$5,Raw!$G:$G,Month!CD$7,Raw!$C:$C,Month!$A47),SUMIFS(Raw!$H:$H,Raw!$A:$A,$B$5,Raw!$G:$G,Month!CD$7,Raw!$E:$E,Month!$A47))))</f>
        <v>283</v>
      </c>
      <c r="CE47" s="105">
        <f>IF($B47="","",IF($C47="Region",SUMIFS(Raw!$H:$H,Raw!$A:$A,$B$5,Raw!$G:$G,Month!CE$7,Raw!$I:$I,Month!$A47),IF($C47="Provider",SUMIFS(Raw!$H:$H,Raw!$A:$A,$B$5,Raw!$G:$G,Month!CE$7,Raw!$C:$C,Month!$A47),SUMIFS(Raw!$H:$H,Raw!$A:$A,$B$5,Raw!$G:$G,Month!CE$7,Raw!$E:$E,Month!$A47))))</f>
        <v>254</v>
      </c>
      <c r="CF47" s="105">
        <f>IF($B47="","",IF($C47="Region",SUMIFS(Raw!$H:$H,Raw!$A:$A,$B$5,Raw!$G:$G,Month!CF$7,Raw!$I:$I,Month!$A47),IF($C47="Provider",SUMIFS(Raw!$H:$H,Raw!$A:$A,$B$5,Raw!$G:$G,Month!CF$7,Raw!$C:$C,Month!$A47),SUMIFS(Raw!$H:$H,Raw!$A:$A,$B$5,Raw!$G:$G,Month!CF$7,Raw!$E:$E,Month!$A47))))</f>
        <v>11</v>
      </c>
      <c r="CG47" s="105">
        <f>IF($B47="","",IF($C47="Region",SUMIFS(Raw!$H:$H,Raw!$A:$A,$B$5,Raw!$G:$G,Month!CG$7,Raw!$I:$I,Month!$A47),IF($C47="Provider",SUMIFS(Raw!$H:$H,Raw!$A:$A,$B$5,Raw!$G:$G,Month!CG$7,Raw!$C:$C,Month!$A47),SUMIFS(Raw!$H:$H,Raw!$A:$A,$B$5,Raw!$G:$G,Month!CG$7,Raw!$E:$E,Month!$A47))))</f>
        <v>8</v>
      </c>
      <c r="CH47" s="105">
        <f>IF($B47="","",IF($C47="Region",SUMIFS(Raw!$H:$H,Raw!$A:$A,$B$5,Raw!$G:$G,Month!CH$7,Raw!$I:$I,Month!$A47),IF($C47="Provider",SUMIFS(Raw!$H:$H,Raw!$A:$A,$B$5,Raw!$G:$G,Month!CH$7,Raw!$C:$C,Month!$A47),SUMIFS(Raw!$H:$H,Raw!$A:$A,$B$5,Raw!$G:$G,Month!CH$7,Raw!$E:$E,Month!$A47))))</f>
        <v>127</v>
      </c>
      <c r="CI47" s="105">
        <f>IF($B47="","",IF($C47="Region",SUMIFS(Raw!$H:$H,Raw!$A:$A,$B$5,Raw!$G:$G,Month!CI$7,Raw!$I:$I,Month!$A47),IF($C47="Provider",SUMIFS(Raw!$H:$H,Raw!$A:$A,$B$5,Raw!$G:$G,Month!CI$7,Raw!$C:$C,Month!$A47),SUMIFS(Raw!$H:$H,Raw!$A:$A,$B$5,Raw!$G:$G,Month!CI$7,Raw!$E:$E,Month!$A47))))</f>
        <v>127</v>
      </c>
      <c r="CJ47" s="105">
        <f>IF($B47="","",IF($C47="Region",SUMIFS(Raw!$H:$H,Raw!$A:$A,$B$5,Raw!$G:$G,Month!CJ$7,Raw!$I:$I,Month!$A47),IF($C47="Provider",SUMIFS(Raw!$H:$H,Raw!$A:$A,$B$5,Raw!$G:$G,Month!CJ$7,Raw!$C:$C,Month!$A47),SUMIFS(Raw!$H:$H,Raw!$A:$A,$B$5,Raw!$G:$G,Month!CJ$7,Raw!$E:$E,Month!$A47))))</f>
        <v>339</v>
      </c>
      <c r="CK47" s="105">
        <f>IF($B47="","",IF($C47="Region",SUMIFS(Raw!$H:$H,Raw!$A:$A,$B$5,Raw!$G:$G,Month!CK$7,Raw!$I:$I,Month!$A47),IF($C47="Provider",SUMIFS(Raw!$H:$H,Raw!$A:$A,$B$5,Raw!$G:$G,Month!CK$7,Raw!$C:$C,Month!$A47),SUMIFS(Raw!$H:$H,Raw!$A:$A,$B$5,Raw!$G:$G,Month!CK$7,Raw!$E:$E,Month!$A47))))</f>
        <v>152</v>
      </c>
      <c r="CL47" s="105">
        <f>IF($B47="","",IF($C47="Region",SUMIFS(Raw!$H:$H,Raw!$A:$A,$B$5,Raw!$G:$G,Month!CL$7,Raw!$I:$I,Month!$A47),IF($C47="Provider",SUMIFS(Raw!$H:$H,Raw!$A:$A,$B$5,Raw!$G:$G,Month!CL$7,Raw!$C:$C,Month!$A47),SUMIFS(Raw!$H:$H,Raw!$A:$A,$B$5,Raw!$G:$G,Month!CL$7,Raw!$E:$E,Month!$A47))))</f>
        <v>600</v>
      </c>
      <c r="CM47" s="105">
        <f>IF($B47="","",IF($C47="Region",SUMIFS(Raw!$H:$H,Raw!$A:$A,$B$5,Raw!$G:$G,Month!CM$7,Raw!$I:$I,Month!$A47),IF($C47="Provider",SUMIFS(Raw!$H:$H,Raw!$A:$A,$B$5,Raw!$G:$G,Month!CM$7,Raw!$C:$C,Month!$A47),SUMIFS(Raw!$H:$H,Raw!$A:$A,$B$5,Raw!$G:$G,Month!CM$7,Raw!$E:$E,Month!$A47))))</f>
        <v>304</v>
      </c>
    </row>
    <row r="48" spans="1:91" x14ac:dyDescent="0.25">
      <c r="A48" s="18" t="str">
        <f>IF(Refs!A41="","",Refs!A41)</f>
        <v/>
      </c>
      <c r="B48" s="3" t="str">
        <f>IF(Refs!B41="","",Refs!B41)</f>
        <v/>
      </c>
      <c r="C48" s="9" t="str">
        <f>IF(Refs!D41="","",Refs!D41)</f>
        <v/>
      </c>
      <c r="D48" s="105" t="str">
        <f>IF($B48="","",IF($C48="Region",SUMIFS(Raw!$H:$H,Raw!$A:$A,$B$5,Raw!$G:$G,Month!D$7,Raw!$I:$I,Month!$A48),IF($C48="Provider",SUMIFS(Raw!$H:$H,Raw!$A:$A,$B$5,Raw!$G:$G,Month!D$7,Raw!$C:$C,Month!$A48),SUMIFS(Raw!$H:$H,Raw!$A:$A,$B$5,Raw!$G:$G,Month!D$7,Raw!$E:$E,Month!$A48))))</f>
        <v/>
      </c>
      <c r="E48" s="105" t="str">
        <f>IF($B48="","",IF($C48="Region",SUMIFS(Raw!$H:$H,Raw!$A:$A,$B$5,Raw!$G:$G,Month!E$7,Raw!$I:$I,Month!$A48),IF($C48="Provider",SUMIFS(Raw!$H:$H,Raw!$A:$A,$B$5,Raw!$G:$G,Month!E$7,Raw!$C:$C,Month!$A48),SUMIFS(Raw!$H:$H,Raw!$A:$A,$B$5,Raw!$G:$G,Month!E$7,Raw!$E:$E,Month!$A48))))</f>
        <v/>
      </c>
      <c r="F48" s="105" t="str">
        <f>IF($B48="","",IF($C48="Region",SUMIFS(Raw!$H:$H,Raw!$A:$A,$B$5,Raw!$G:$G,Month!F$7,Raw!$I:$I,Month!$A48),IF($C48="Provider",SUMIFS(Raw!$H:$H,Raw!$A:$A,$B$5,Raw!$G:$G,Month!F$7,Raw!$C:$C,Month!$A48),SUMIFS(Raw!$H:$H,Raw!$A:$A,$B$5,Raw!$G:$G,Month!F$7,Raw!$E:$E,Month!$A48))))</f>
        <v/>
      </c>
      <c r="G48" s="105" t="str">
        <f>IF($B48="","",IF($C48="Region",SUMIFS(Raw!$H:$H,Raw!$A:$A,$B$5,Raw!$G:$G,Month!G$7,Raw!$I:$I,Month!$A48),IF($C48="Provider",SUMIFS(Raw!$H:$H,Raw!$A:$A,$B$5,Raw!$G:$G,Month!G$7,Raw!$C:$C,Month!$A48),SUMIFS(Raw!$H:$H,Raw!$A:$A,$B$5,Raw!$G:$G,Month!G$7,Raw!$E:$E,Month!$A48))))</f>
        <v/>
      </c>
      <c r="H48" s="105" t="str">
        <f>IF($B48="","",IF($C48="Region",SUMIFS(Raw!$H:$H,Raw!$A:$A,$B$5,Raw!$G:$G,Month!H$7,Raw!$I:$I,Month!$A48),IF($C48="Provider",SUMIFS(Raw!$H:$H,Raw!$A:$A,$B$5,Raw!$G:$G,Month!H$7,Raw!$C:$C,Month!$A48),SUMIFS(Raw!$H:$H,Raw!$A:$A,$B$5,Raw!$G:$G,Month!H$7,Raw!$E:$E,Month!$A48))))</f>
        <v/>
      </c>
      <c r="I48" s="105" t="str">
        <f>IF($B48="","",IF($C48="Region",SUMIFS(Raw!$H:$H,Raw!$A:$A,$B$5,Raw!$G:$G,Month!I$7,Raw!$I:$I,Month!$A48),IF($C48="Provider",SUMIFS(Raw!$H:$H,Raw!$A:$A,$B$5,Raw!$G:$G,Month!I$7,Raw!$C:$C,Month!$A48),SUMIFS(Raw!$H:$H,Raw!$A:$A,$B$5,Raw!$G:$G,Month!I$7,Raw!$E:$E,Month!$A48))))</f>
        <v/>
      </c>
      <c r="J48" s="105" t="str">
        <f>IF($B48="","",IF($C48="Region",SUMIFS(Raw!$H:$H,Raw!$A:$A,$B$5,Raw!$G:$G,Month!J$7,Raw!$I:$I,Month!$A48),IF($C48="Provider",SUMIFS(Raw!$H:$H,Raw!$A:$A,$B$5,Raw!$G:$G,Month!J$7,Raw!$C:$C,Month!$A48),SUMIFS(Raw!$H:$H,Raw!$A:$A,$B$5,Raw!$G:$G,Month!J$7,Raw!$E:$E,Month!$A48))))</f>
        <v/>
      </c>
      <c r="K48" s="105" t="str">
        <f>IF($B48="","",IF($C48="Region",SUMIFS(Raw!$H:$H,Raw!$A:$A,$B$5,Raw!$G:$G,Month!K$7,Raw!$I:$I,Month!$A48),IF($C48="Provider",SUMIFS(Raw!$H:$H,Raw!$A:$A,$B$5,Raw!$G:$G,Month!K$7,Raw!$C:$C,Month!$A48),SUMIFS(Raw!$H:$H,Raw!$A:$A,$B$5,Raw!$G:$G,Month!K$7,Raw!$E:$E,Month!$A48))))</f>
        <v/>
      </c>
      <c r="L48" s="105" t="str">
        <f>IF($B48="","",IF($C48="Region",SUMIFS(Raw!$H:$H,Raw!$A:$A,$B$5,Raw!$G:$G,Month!L$7,Raw!$I:$I,Month!$A48),IF($C48="Provider",SUMIFS(Raw!$H:$H,Raw!$A:$A,$B$5,Raw!$G:$G,Month!L$7,Raw!$C:$C,Month!$A48),SUMIFS(Raw!$H:$H,Raw!$A:$A,$B$5,Raw!$G:$G,Month!L$7,Raw!$E:$E,Month!$A48))))</f>
        <v/>
      </c>
      <c r="M48" s="105" t="str">
        <f>IF($B48="","",IF($C48="Region",SUMIFS(Raw!$H:$H,Raw!$A:$A,$B$5,Raw!$G:$G,Month!M$7,Raw!$I:$I,Month!$A48),IF($C48="Provider",SUMIFS(Raw!$H:$H,Raw!$A:$A,$B$5,Raw!$G:$G,Month!M$7,Raw!$C:$C,Month!$A48),SUMIFS(Raw!$H:$H,Raw!$A:$A,$B$5,Raw!$G:$G,Month!M$7,Raw!$E:$E,Month!$A48))))</f>
        <v/>
      </c>
      <c r="N48" s="105" t="str">
        <f>IF($B48="","",IF($C48="Region",SUMIFS(Raw!$H:$H,Raw!$A:$A,$B$5,Raw!$G:$G,Month!N$7,Raw!$I:$I,Month!$A48),IF($C48="Provider",SUMIFS(Raw!$H:$H,Raw!$A:$A,$B$5,Raw!$G:$G,Month!N$7,Raw!$C:$C,Month!$A48),SUMIFS(Raw!$H:$H,Raw!$A:$A,$B$5,Raw!$G:$G,Month!N$7,Raw!$E:$E,Month!$A48))))</f>
        <v/>
      </c>
      <c r="O48" s="105" t="str">
        <f>IF($B48="","",IF($C48="Region",SUMIFS(Raw!$H:$H,Raw!$A:$A,$B$5,Raw!$G:$G,Month!O$7,Raw!$I:$I,Month!$A48),IF($C48="Provider",SUMIFS(Raw!$H:$H,Raw!$A:$A,$B$5,Raw!$G:$G,Month!O$7,Raw!$C:$C,Month!$A48),SUMIFS(Raw!$H:$H,Raw!$A:$A,$B$5,Raw!$G:$G,Month!O$7,Raw!$E:$E,Month!$A48))))</f>
        <v/>
      </c>
      <c r="P48" s="105" t="str">
        <f>IF($B48="","",IF($C48="Region",SUMIFS(Raw!$H:$H,Raw!$A:$A,$B$5,Raw!$G:$G,Month!P$7,Raw!$I:$I,Month!$A48),IF($C48="Provider",SUMIFS(Raw!$H:$H,Raw!$A:$A,$B$5,Raw!$G:$G,Month!P$7,Raw!$C:$C,Month!$A48),SUMIFS(Raw!$H:$H,Raw!$A:$A,$B$5,Raw!$G:$G,Month!P$7,Raw!$E:$E,Month!$A48))))</f>
        <v/>
      </c>
      <c r="Q48" s="105" t="str">
        <f>IF($B48="","",IF($C48="Region",SUMIFS(Raw!$H:$H,Raw!$A:$A,$B$5,Raw!$G:$G,Month!Q$7,Raw!$I:$I,Month!$A48),IF($C48="Provider",SUMIFS(Raw!$H:$H,Raw!$A:$A,$B$5,Raw!$G:$G,Month!Q$7,Raw!$C:$C,Month!$A48),SUMIFS(Raw!$H:$H,Raw!$A:$A,$B$5,Raw!$G:$G,Month!Q$7,Raw!$E:$E,Month!$A48))))</f>
        <v/>
      </c>
      <c r="R48" s="105" t="str">
        <f>IF($B48="","",IF($C48="Region",SUMIFS(Raw!$H:$H,Raw!$A:$A,$B$5,Raw!$G:$G,Month!R$7,Raw!$I:$I,Month!$A48),IF($C48="Provider",SUMIFS(Raw!$H:$H,Raw!$A:$A,$B$5,Raw!$G:$G,Month!R$7,Raw!$C:$C,Month!$A48),SUMIFS(Raw!$H:$H,Raw!$A:$A,$B$5,Raw!$G:$G,Month!R$7,Raw!$E:$E,Month!$A48))))</f>
        <v/>
      </c>
      <c r="S48" s="105" t="str">
        <f>IF($B48="","",IF($C48="Region",SUMIFS(Raw!$H:$H,Raw!$A:$A,$B$5,Raw!$G:$G,Month!S$7,Raw!$I:$I,Month!$A48),IF($C48="Provider",SUMIFS(Raw!$H:$H,Raw!$A:$A,$B$5,Raw!$G:$G,Month!S$7,Raw!$C:$C,Month!$A48),SUMIFS(Raw!$H:$H,Raw!$A:$A,$B$5,Raw!$G:$G,Month!S$7,Raw!$E:$E,Month!$A48))))</f>
        <v/>
      </c>
      <c r="T48" s="105" t="str">
        <f>IF($B48="","",IF($C48="Region",SUMIFS(Raw!$H:$H,Raw!$A:$A,$B$5,Raw!$G:$G,Month!T$7,Raw!$I:$I,Month!$A48),IF($C48="Provider",SUMIFS(Raw!$H:$H,Raw!$A:$A,$B$5,Raw!$G:$G,Month!T$7,Raw!$C:$C,Month!$A48),SUMIFS(Raw!$H:$H,Raw!$A:$A,$B$5,Raw!$G:$G,Month!T$7,Raw!$E:$E,Month!$A48))))</f>
        <v/>
      </c>
      <c r="U48" s="105" t="str">
        <f>IF($B48="","",IF($C48="Region",SUMIFS(Raw!$H:$H,Raw!$A:$A,$B$5,Raw!$G:$G,Month!U$7,Raw!$I:$I,Month!$A48),IF($C48="Provider",SUMIFS(Raw!$H:$H,Raw!$A:$A,$B$5,Raw!$G:$G,Month!U$7,Raw!$C:$C,Month!$A48),SUMIFS(Raw!$H:$H,Raw!$A:$A,$B$5,Raw!$G:$G,Month!U$7,Raw!$E:$E,Month!$A48))))</f>
        <v/>
      </c>
      <c r="V48" s="105" t="str">
        <f>IF($B48="","",IF($C48="Region",SUMIFS(Raw!$H:$H,Raw!$A:$A,$B$5,Raw!$G:$G,Month!V$7,Raw!$I:$I,Month!$A48),IF($C48="Provider",SUMIFS(Raw!$H:$H,Raw!$A:$A,$B$5,Raw!$G:$G,Month!V$7,Raw!$C:$C,Month!$A48),SUMIFS(Raw!$H:$H,Raw!$A:$A,$B$5,Raw!$G:$G,Month!V$7,Raw!$E:$E,Month!$A48))))</f>
        <v/>
      </c>
      <c r="W48" s="105" t="str">
        <f>IF($B48="","",IF($C48="Region",SUMIFS(Raw!$H:$H,Raw!$A:$A,$B$5,Raw!$G:$G,Month!W$7,Raw!$I:$I,Month!$A48),IF($C48="Provider",SUMIFS(Raw!$H:$H,Raw!$A:$A,$B$5,Raw!$G:$G,Month!W$7,Raw!$C:$C,Month!$A48),SUMIFS(Raw!$H:$H,Raw!$A:$A,$B$5,Raw!$G:$G,Month!W$7,Raw!$E:$E,Month!$A48))))</f>
        <v/>
      </c>
      <c r="X48" s="105" t="str">
        <f>IF($B48="","",IF($C48="Region",SUMIFS(Raw!$H:$H,Raw!$A:$A,$B$5,Raw!$G:$G,Month!X$7,Raw!$I:$I,Month!$A48),IF($C48="Provider",SUMIFS(Raw!$H:$H,Raw!$A:$A,$B$5,Raw!$G:$G,Month!X$7,Raw!$C:$C,Month!$A48),SUMIFS(Raw!$H:$H,Raw!$A:$A,$B$5,Raw!$G:$G,Month!X$7,Raw!$E:$E,Month!$A48))))</f>
        <v/>
      </c>
      <c r="Y48" s="105" t="str">
        <f>IF($B48="","",IF($C48="Region",SUMIFS(Raw!$H:$H,Raw!$A:$A,$B$5,Raw!$G:$G,Month!Y$7,Raw!$I:$I,Month!$A48),IF($C48="Provider",SUMIFS(Raw!$H:$H,Raw!$A:$A,$B$5,Raw!$G:$G,Month!Y$7,Raw!$C:$C,Month!$A48),SUMIFS(Raw!$H:$H,Raw!$A:$A,$B$5,Raw!$G:$G,Month!Y$7,Raw!$E:$E,Month!$A48))))</f>
        <v/>
      </c>
      <c r="Z48" s="105" t="str">
        <f>IF($B48="","",IF($C48="Region",SUMIFS(Raw!$H:$H,Raw!$A:$A,$B$5,Raw!$G:$G,Month!Z$7,Raw!$I:$I,Month!$A48),IF($C48="Provider",SUMIFS(Raw!$H:$H,Raw!$A:$A,$B$5,Raw!$G:$G,Month!Z$7,Raw!$C:$C,Month!$A48),SUMIFS(Raw!$H:$H,Raw!$A:$A,$B$5,Raw!$G:$G,Month!Z$7,Raw!$E:$E,Month!$A48))))</f>
        <v/>
      </c>
      <c r="AA48" s="105" t="str">
        <f>IF($B48="","",IF($C48="Region",SUMIFS(Raw!$H:$H,Raw!$A:$A,$B$5,Raw!$G:$G,Month!AA$7,Raw!$I:$I,Month!$A48),IF($C48="Provider",SUMIFS(Raw!$H:$H,Raw!$A:$A,$B$5,Raw!$G:$G,Month!AA$7,Raw!$C:$C,Month!$A48),SUMIFS(Raw!$H:$H,Raw!$A:$A,$B$5,Raw!$G:$G,Month!AA$7,Raw!$E:$E,Month!$A48))))</f>
        <v/>
      </c>
      <c r="AB48" s="105" t="str">
        <f>IF($B48="","",IF($C48="Region",SUMIFS(Raw!$H:$H,Raw!$A:$A,$B$5,Raw!$G:$G,Month!AB$7,Raw!$I:$I,Month!$A48),IF($C48="Provider",SUMIFS(Raw!$H:$H,Raw!$A:$A,$B$5,Raw!$G:$G,Month!AB$7,Raw!$C:$C,Month!$A48),SUMIFS(Raw!$H:$H,Raw!$A:$A,$B$5,Raw!$G:$G,Month!AB$7,Raw!$E:$E,Month!$A48))))</f>
        <v/>
      </c>
      <c r="AC48" s="105" t="str">
        <f>IF($B48="","",IF($C48="Region",SUMIFS(Raw!$H:$H,Raw!$A:$A,$B$5,Raw!$G:$G,Month!AC$7,Raw!$I:$I,Month!$A48),IF($C48="Provider",SUMIFS(Raw!$H:$H,Raw!$A:$A,$B$5,Raw!$G:$G,Month!AC$7,Raw!$C:$C,Month!$A48),SUMIFS(Raw!$H:$H,Raw!$A:$A,$B$5,Raw!$G:$G,Month!AC$7,Raw!$E:$E,Month!$A48))))</f>
        <v/>
      </c>
      <c r="AD48" s="105" t="str">
        <f>IF($B48="","",IF($C48="Region",SUMIFS(Raw!$H:$H,Raw!$A:$A,$B$5,Raw!$G:$G,Month!AD$7,Raw!$I:$I,Month!$A48),IF($C48="Provider",SUMIFS(Raw!$H:$H,Raw!$A:$A,$B$5,Raw!$G:$G,Month!AD$7,Raw!$C:$C,Month!$A48),SUMIFS(Raw!$H:$H,Raw!$A:$A,$B$5,Raw!$G:$G,Month!AD$7,Raw!$E:$E,Month!$A48))))</f>
        <v/>
      </c>
      <c r="AE48" s="105" t="str">
        <f>IF($B48="","",IF($C48="Region",SUMIFS(Raw!$H:$H,Raw!$A:$A,$B$5,Raw!$G:$G,Month!AE$7,Raw!$I:$I,Month!$A48),IF($C48="Provider",SUMIFS(Raw!$H:$H,Raw!$A:$A,$B$5,Raw!$G:$G,Month!AE$7,Raw!$C:$C,Month!$A48),SUMIFS(Raw!$H:$H,Raw!$A:$A,$B$5,Raw!$G:$G,Month!AE$7,Raw!$E:$E,Month!$A48))))</f>
        <v/>
      </c>
      <c r="AF48" s="105" t="str">
        <f>IF($B48="","",IF($C48="Region",SUMIFS(Raw!$H:$H,Raw!$A:$A,$B$5,Raw!$G:$G,Month!AF$7,Raw!$I:$I,Month!$A48),IF($C48="Provider",SUMIFS(Raw!$H:$H,Raw!$A:$A,$B$5,Raw!$G:$G,Month!AF$7,Raw!$C:$C,Month!$A48),SUMIFS(Raw!$H:$H,Raw!$A:$A,$B$5,Raw!$G:$G,Month!AF$7,Raw!$E:$E,Month!$A48))))</f>
        <v/>
      </c>
      <c r="AG48" s="105" t="str">
        <f>IF($B48="","",IF($C48="Region",SUMIFS(Raw!$H:$H,Raw!$A:$A,$B$5,Raw!$G:$G,Month!AG$7,Raw!$I:$I,Month!$A48),IF($C48="Provider",SUMIFS(Raw!$H:$H,Raw!$A:$A,$B$5,Raw!$G:$G,Month!AG$7,Raw!$C:$C,Month!$A48),SUMIFS(Raw!$H:$H,Raw!$A:$A,$B$5,Raw!$G:$G,Month!AG$7,Raw!$E:$E,Month!$A48))))</f>
        <v/>
      </c>
      <c r="AH48" s="105" t="str">
        <f>IF($B48="","",IF($C48="Region",SUMIFS(Raw!$H:$H,Raw!$A:$A,$B$5,Raw!$G:$G,Month!AH$7,Raw!$I:$I,Month!$A48),IF($C48="Provider",SUMIFS(Raw!$H:$H,Raw!$A:$A,$B$5,Raw!$G:$G,Month!AH$7,Raw!$C:$C,Month!$A48),SUMIFS(Raw!$H:$H,Raw!$A:$A,$B$5,Raw!$G:$G,Month!AH$7,Raw!$E:$E,Month!$A48))))</f>
        <v/>
      </c>
      <c r="AI48" s="105" t="str">
        <f>IF($B48="","",IF($C48="Region",SUMIFS(Raw!$H:$H,Raw!$A:$A,$B$5,Raw!$G:$G,Month!AI$7,Raw!$I:$I,Month!$A48),IF($C48="Provider",SUMIFS(Raw!$H:$H,Raw!$A:$A,$B$5,Raw!$G:$G,Month!AI$7,Raw!$C:$C,Month!$A48),SUMIFS(Raw!$H:$H,Raw!$A:$A,$B$5,Raw!$G:$G,Month!AI$7,Raw!$E:$E,Month!$A48))))</f>
        <v/>
      </c>
      <c r="AJ48" s="105" t="str">
        <f>IF($B48="","",IF($C48="Region",SUMIFS(Raw!$H:$H,Raw!$A:$A,$B$5,Raw!$G:$G,Month!AJ$7,Raw!$I:$I,Month!$A48),IF($C48="Provider",SUMIFS(Raw!$H:$H,Raw!$A:$A,$B$5,Raw!$G:$G,Month!AJ$7,Raw!$C:$C,Month!$A48),SUMIFS(Raw!$H:$H,Raw!$A:$A,$B$5,Raw!$G:$G,Month!AJ$7,Raw!$E:$E,Month!$A48))))</f>
        <v/>
      </c>
      <c r="AK48" s="105" t="str">
        <f>IF($B48="","",IF($C48="Region",SUMIFS(Raw!$H:$H,Raw!$A:$A,$B$5,Raw!$G:$G,Month!AK$7,Raw!$I:$I,Month!$A48),IF($C48="Provider",SUMIFS(Raw!$H:$H,Raw!$A:$A,$B$5,Raw!$G:$G,Month!AK$7,Raw!$C:$C,Month!$A48),SUMIFS(Raw!$H:$H,Raw!$A:$A,$B$5,Raw!$G:$G,Month!AK$7,Raw!$E:$E,Month!$A48))))</f>
        <v/>
      </c>
      <c r="AL48" s="105" t="str">
        <f>IF($B48="","",IF($C48="Region",SUMIFS(Raw!$H:$H,Raw!$A:$A,$B$5,Raw!$G:$G,Month!AL$7,Raw!$I:$I,Month!$A48),IF($C48="Provider",SUMIFS(Raw!$H:$H,Raw!$A:$A,$B$5,Raw!$G:$G,Month!AL$7,Raw!$C:$C,Month!$A48),SUMIFS(Raw!$H:$H,Raw!$A:$A,$B$5,Raw!$G:$G,Month!AL$7,Raw!$E:$E,Month!$A48))))</f>
        <v/>
      </c>
      <c r="AM48" s="105" t="str">
        <f>IF($B48="","",IF($C48="Region",SUMIFS(Raw!$H:$H,Raw!$A:$A,$B$5,Raw!$G:$G,Month!AM$7,Raw!$I:$I,Month!$A48),IF($C48="Provider",SUMIFS(Raw!$H:$H,Raw!$A:$A,$B$5,Raw!$G:$G,Month!AM$7,Raw!$C:$C,Month!$A48),SUMIFS(Raw!$H:$H,Raw!$A:$A,$B$5,Raw!$G:$G,Month!AM$7,Raw!$E:$E,Month!$A48))))</f>
        <v/>
      </c>
      <c r="AN48" s="105" t="str">
        <f>IF($B48="","",IF($C48="Region",SUMIFS(Raw!$H:$H,Raw!$A:$A,$B$5,Raw!$G:$G,Month!AN$7,Raw!$I:$I,Month!$A48),IF($C48="Provider",SUMIFS(Raw!$H:$H,Raw!$A:$A,$B$5,Raw!$G:$G,Month!AN$7,Raw!$C:$C,Month!$A48),SUMIFS(Raw!$H:$H,Raw!$A:$A,$B$5,Raw!$G:$G,Month!AN$7,Raw!$E:$E,Month!$A48))))</f>
        <v/>
      </c>
      <c r="AO48" s="105" t="str">
        <f>IF($B48="","",IF($C48="Region",SUMIFS(Raw!$H:$H,Raw!$A:$A,$B$5,Raw!$G:$G,Month!AO$7,Raw!$I:$I,Month!$A48),IF($C48="Provider",SUMIFS(Raw!$H:$H,Raw!$A:$A,$B$5,Raw!$G:$G,Month!AO$7,Raw!$C:$C,Month!$A48),SUMIFS(Raw!$H:$H,Raw!$A:$A,$B$5,Raw!$G:$G,Month!AO$7,Raw!$E:$E,Month!$A48))))</f>
        <v/>
      </c>
      <c r="AP48" s="105" t="str">
        <f>IF($B48="","",IF($C48="Region",SUMIFS(Raw!$H:$H,Raw!$A:$A,$B$5,Raw!$G:$G,Month!AP$7,Raw!$I:$I,Month!$A48),IF($C48="Provider",SUMIFS(Raw!$H:$H,Raw!$A:$A,$B$5,Raw!$G:$G,Month!AP$7,Raw!$C:$C,Month!$A48),SUMIFS(Raw!$H:$H,Raw!$A:$A,$B$5,Raw!$G:$G,Month!AP$7,Raw!$E:$E,Month!$A48))))</f>
        <v/>
      </c>
      <c r="AQ48" s="105" t="str">
        <f>IF($B48="","",IF($C48="Region",SUMIFS(Raw!$H:$H,Raw!$A:$A,$B$5,Raw!$G:$G,Month!AQ$7,Raw!$I:$I,Month!$A48),IF($C48="Provider",SUMIFS(Raw!$H:$H,Raw!$A:$A,$B$5,Raw!$G:$G,Month!AQ$7,Raw!$C:$C,Month!$A48),SUMIFS(Raw!$H:$H,Raw!$A:$A,$B$5,Raw!$G:$G,Month!AQ$7,Raw!$E:$E,Month!$A48))))</f>
        <v/>
      </c>
      <c r="AR48" s="105" t="str">
        <f>IF($B48="","",IF($C48="Region",SUMIFS(Raw!$H:$H,Raw!$A:$A,$B$5,Raw!$G:$G,Month!AR$7,Raw!$I:$I,Month!$A48),IF($C48="Provider",SUMIFS(Raw!$H:$H,Raw!$A:$A,$B$5,Raw!$G:$G,Month!AR$7,Raw!$C:$C,Month!$A48),SUMIFS(Raw!$H:$H,Raw!$A:$A,$B$5,Raw!$G:$G,Month!AR$7,Raw!$E:$E,Month!$A48))))</f>
        <v/>
      </c>
      <c r="AS48" s="105" t="str">
        <f>IF($B48="","",IF($C48="Region",SUMIFS(Raw!$H:$H,Raw!$A:$A,$B$5,Raw!$G:$G,Month!AS$7,Raw!$I:$I,Month!$A48),IF($C48="Provider",SUMIFS(Raw!$H:$H,Raw!$A:$A,$B$5,Raw!$G:$G,Month!AS$7,Raw!$C:$C,Month!$A48),SUMIFS(Raw!$H:$H,Raw!$A:$A,$B$5,Raw!$G:$G,Month!AS$7,Raw!$E:$E,Month!$A48))))</f>
        <v/>
      </c>
      <c r="AT48" s="105" t="str">
        <f>IF($B48="","",IF($C48="Region",SUMIFS(Raw!$H:$H,Raw!$A:$A,$B$5,Raw!$G:$G,Month!AT$7,Raw!$I:$I,Month!$A48),IF($C48="Provider",SUMIFS(Raw!$H:$H,Raw!$A:$A,$B$5,Raw!$G:$G,Month!AT$7,Raw!$C:$C,Month!$A48),SUMIFS(Raw!$H:$H,Raw!$A:$A,$B$5,Raw!$G:$G,Month!AT$7,Raw!$E:$E,Month!$A48))))</f>
        <v/>
      </c>
      <c r="AU48" s="105" t="str">
        <f>IF($B48="","",IF($C48="Region",SUMIFS(Raw!$H:$H,Raw!$A:$A,$B$5,Raw!$G:$G,Month!AU$7,Raw!$I:$I,Month!$A48),IF($C48="Provider",SUMIFS(Raw!$H:$H,Raw!$A:$A,$B$5,Raw!$G:$G,Month!AU$7,Raw!$C:$C,Month!$A48),SUMIFS(Raw!$H:$H,Raw!$A:$A,$B$5,Raw!$G:$G,Month!AU$7,Raw!$E:$E,Month!$A48))))</f>
        <v/>
      </c>
      <c r="AV48" s="105" t="str">
        <f>IF($B48="","",IF($C48="Region",SUMIFS(Raw!$H:$H,Raw!$A:$A,$B$5,Raw!$G:$G,Month!AV$7,Raw!$I:$I,Month!$A48),IF($C48="Provider",SUMIFS(Raw!$H:$H,Raw!$A:$A,$B$5,Raw!$G:$G,Month!AV$7,Raw!$C:$C,Month!$A48),SUMIFS(Raw!$H:$H,Raw!$A:$A,$B$5,Raw!$G:$G,Month!AV$7,Raw!$E:$E,Month!$A48))))</f>
        <v/>
      </c>
      <c r="AW48" s="105" t="str">
        <f>IF($B48="","",IF($C48="Region",SUMIFS(Raw!$H:$H,Raw!$A:$A,$B$5,Raw!$G:$G,Month!AW$7,Raw!$I:$I,Month!$A48),IF($C48="Provider",SUMIFS(Raw!$H:$H,Raw!$A:$A,$B$5,Raw!$G:$G,Month!AW$7,Raw!$C:$C,Month!$A48),SUMIFS(Raw!$H:$H,Raw!$A:$A,$B$5,Raw!$G:$G,Month!AW$7,Raw!$E:$E,Month!$A48))))</f>
        <v/>
      </c>
      <c r="AX48" s="105" t="str">
        <f>IF($B48="","",IF($C48="Region",SUMIFS(Raw!$H:$H,Raw!$A:$A,$B$5,Raw!$G:$G,Month!AX$7,Raw!$I:$I,Month!$A48),IF($C48="Provider",SUMIFS(Raw!$H:$H,Raw!$A:$A,$B$5,Raw!$G:$G,Month!AX$7,Raw!$C:$C,Month!$A48),SUMIFS(Raw!$H:$H,Raw!$A:$A,$B$5,Raw!$G:$G,Month!AX$7,Raw!$E:$E,Month!$A48))))</f>
        <v/>
      </c>
      <c r="AY48" s="105" t="str">
        <f>IF($B48="","",IF($C48="Region",SUMIFS(Raw!$H:$H,Raw!$A:$A,$B$5,Raw!$G:$G,Month!AY$7,Raw!$I:$I,Month!$A48),IF($C48="Provider",SUMIFS(Raw!$H:$H,Raw!$A:$A,$B$5,Raw!$G:$G,Month!AY$7,Raw!$C:$C,Month!$A48),SUMIFS(Raw!$H:$H,Raw!$A:$A,$B$5,Raw!$G:$G,Month!AY$7,Raw!$E:$E,Month!$A48))))</f>
        <v/>
      </c>
      <c r="AZ48" s="105" t="str">
        <f>IF($B48="","",IF($C48="Region",SUMIFS(Raw!$H:$H,Raw!$A:$A,$B$5,Raw!$G:$G,Month!AZ$7,Raw!$I:$I,Month!$A48),IF($C48="Provider",SUMIFS(Raw!$H:$H,Raw!$A:$A,$B$5,Raw!$G:$G,Month!AZ$7,Raw!$C:$C,Month!$A48),SUMIFS(Raw!$H:$H,Raw!$A:$A,$B$5,Raw!$G:$G,Month!AZ$7,Raw!$E:$E,Month!$A48))))</f>
        <v/>
      </c>
      <c r="BA48" s="105" t="str">
        <f>IF($B48="","",IF($C48="Region",SUMIFS(Raw!$H:$H,Raw!$A:$A,$B$5,Raw!$G:$G,Month!BA$7,Raw!$I:$I,Month!$A48),IF($C48="Provider",SUMIFS(Raw!$H:$H,Raw!$A:$A,$B$5,Raw!$G:$G,Month!BA$7,Raw!$C:$C,Month!$A48),SUMIFS(Raw!$H:$H,Raw!$A:$A,$B$5,Raw!$G:$G,Month!BA$7,Raw!$E:$E,Month!$A48))))</f>
        <v/>
      </c>
      <c r="BB48" s="105" t="str">
        <f>IF($B48="","",IF($C48="Region",SUMIFS(Raw!$H:$H,Raw!$A:$A,$B$5,Raw!$G:$G,Month!BB$7,Raw!$I:$I,Month!$A48),IF($C48="Provider",SUMIFS(Raw!$H:$H,Raw!$A:$A,$B$5,Raw!$G:$G,Month!BB$7,Raw!$C:$C,Month!$A48),SUMIFS(Raw!$H:$H,Raw!$A:$A,$B$5,Raw!$G:$G,Month!BB$7,Raw!$E:$E,Month!$A48))))</f>
        <v/>
      </c>
      <c r="BC48" s="105" t="str">
        <f>IF($B48="","",IF($C48="Region",SUMIFS(Raw!$H:$H,Raw!$A:$A,$B$5,Raw!$G:$G,Month!BC$7,Raw!$I:$I,Month!$A48),IF($C48="Provider",SUMIFS(Raw!$H:$H,Raw!$A:$A,$B$5,Raw!$G:$G,Month!BC$7,Raw!$C:$C,Month!$A48),SUMIFS(Raw!$H:$H,Raw!$A:$A,$B$5,Raw!$G:$G,Month!BC$7,Raw!$E:$E,Month!$A48))))</f>
        <v/>
      </c>
      <c r="BD48" s="105" t="str">
        <f>IF($B48="","",IF($C48="Region",SUMIFS(Raw!$H:$H,Raw!$A:$A,$B$5,Raw!$G:$G,Month!BD$7,Raw!$I:$I,Month!$A48),IF($C48="Provider",SUMIFS(Raw!$H:$H,Raw!$A:$A,$B$5,Raw!$G:$G,Month!BD$7,Raw!$C:$C,Month!$A48),SUMIFS(Raw!$H:$H,Raw!$A:$A,$B$5,Raw!$G:$G,Month!BD$7,Raw!$E:$E,Month!$A48))))</f>
        <v/>
      </c>
      <c r="BE48" s="105" t="str">
        <f>IF($B48="","",IF($C48="Region",SUMIFS(Raw!$H:$H,Raw!$A:$A,$B$5,Raw!$G:$G,Month!BE$7,Raw!$I:$I,Month!$A48),IF($C48="Provider",SUMIFS(Raw!$H:$H,Raw!$A:$A,$B$5,Raw!$G:$G,Month!BE$7,Raw!$C:$C,Month!$A48),SUMIFS(Raw!$H:$H,Raw!$A:$A,$B$5,Raw!$G:$G,Month!BE$7,Raw!$E:$E,Month!$A48))))</f>
        <v/>
      </c>
      <c r="BF48" s="105" t="str">
        <f>IF($B48="","",IF($C48="Region",SUMIFS(Raw!$H:$H,Raw!$A:$A,$B$5,Raw!$G:$G,Month!BF$7,Raw!$I:$I,Month!$A48),IF($C48="Provider",SUMIFS(Raw!$H:$H,Raw!$A:$A,$B$5,Raw!$G:$G,Month!BF$7,Raw!$C:$C,Month!$A48),SUMIFS(Raw!$H:$H,Raw!$A:$A,$B$5,Raw!$G:$G,Month!BF$7,Raw!$E:$E,Month!$A48))))</f>
        <v/>
      </c>
      <c r="BG48" s="105" t="str">
        <f>IF($B48="","",IF($C48="Region",SUMIFS(Raw!$H:$H,Raw!$A:$A,$B$5,Raw!$G:$G,Month!BG$7,Raw!$I:$I,Month!$A48),IF($C48="Provider",SUMIFS(Raw!$H:$H,Raw!$A:$A,$B$5,Raw!$G:$G,Month!BG$7,Raw!$C:$C,Month!$A48),SUMIFS(Raw!$H:$H,Raw!$A:$A,$B$5,Raw!$G:$G,Month!BG$7,Raw!$E:$E,Month!$A48))))</f>
        <v/>
      </c>
      <c r="BH48" s="105" t="str">
        <f>IF($B48="","",IF($C48="Region",SUMIFS(Raw!$H:$H,Raw!$A:$A,$B$5,Raw!$G:$G,Month!BH$7,Raw!$I:$I,Month!$A48),IF($C48="Provider",SUMIFS(Raw!$H:$H,Raw!$A:$A,$B$5,Raw!$G:$G,Month!BH$7,Raw!$C:$C,Month!$A48),SUMIFS(Raw!$H:$H,Raw!$A:$A,$B$5,Raw!$G:$G,Month!BH$7,Raw!$E:$E,Month!$A48))))</f>
        <v/>
      </c>
      <c r="BI48" s="105" t="str">
        <f>IF($B48="","",IF($C48="Region",SUMIFS(Raw!$H:$H,Raw!$A:$A,$B$5,Raw!$G:$G,Month!BI$7,Raw!$I:$I,Month!$A48),IF($C48="Provider",SUMIFS(Raw!$H:$H,Raw!$A:$A,$B$5,Raw!$G:$G,Month!BI$7,Raw!$C:$C,Month!$A48),SUMIFS(Raw!$H:$H,Raw!$A:$A,$B$5,Raw!$G:$G,Month!BI$7,Raw!$E:$E,Month!$A48))))</f>
        <v/>
      </c>
      <c r="BJ48" s="105" t="str">
        <f>IF($B48="","",IF($C48="Region",SUMIFS(Raw!$H:$H,Raw!$A:$A,$B$5,Raw!$G:$G,Month!BJ$7,Raw!$I:$I,Month!$A48),IF($C48="Provider",SUMIFS(Raw!$H:$H,Raw!$A:$A,$B$5,Raw!$G:$G,Month!BJ$7,Raw!$C:$C,Month!$A48),SUMIFS(Raw!$H:$H,Raw!$A:$A,$B$5,Raw!$G:$G,Month!BJ$7,Raw!$E:$E,Month!$A48))))</f>
        <v/>
      </c>
      <c r="BK48" s="105" t="str">
        <f>IF($B48="","",IF($C48="Region",SUMIFS(Raw!$H:$H,Raw!$A:$A,$B$5,Raw!$G:$G,Month!BK$7,Raw!$I:$I,Month!$A48),IF($C48="Provider",SUMIFS(Raw!$H:$H,Raw!$A:$A,$B$5,Raw!$G:$G,Month!BK$7,Raw!$C:$C,Month!$A48),SUMIFS(Raw!$H:$H,Raw!$A:$A,$B$5,Raw!$G:$G,Month!BK$7,Raw!$E:$E,Month!$A48))))</f>
        <v/>
      </c>
      <c r="BL48" s="105" t="str">
        <f>IF($B48="","",IF($C48="Region",SUMIFS(Raw!$H:$H,Raw!$A:$A,$B$5,Raw!$G:$G,Month!BL$7,Raw!$I:$I,Month!$A48),IF($C48="Provider",SUMIFS(Raw!$H:$H,Raw!$A:$A,$B$5,Raw!$G:$G,Month!BL$7,Raw!$C:$C,Month!$A48),SUMIFS(Raw!$H:$H,Raw!$A:$A,$B$5,Raw!$G:$G,Month!BL$7,Raw!$E:$E,Month!$A48))))</f>
        <v/>
      </c>
      <c r="BM48" s="105" t="str">
        <f>IF($B48="","",IF($C48="Region",SUMIFS(Raw!$H:$H,Raw!$A:$A,$B$5,Raw!$G:$G,Month!BM$7,Raw!$I:$I,Month!$A48),IF($C48="Provider",SUMIFS(Raw!$H:$H,Raw!$A:$A,$B$5,Raw!$G:$G,Month!BM$7,Raw!$C:$C,Month!$A48),SUMIFS(Raw!$H:$H,Raw!$A:$A,$B$5,Raw!$G:$G,Month!BM$7,Raw!$E:$E,Month!$A48))))</f>
        <v/>
      </c>
      <c r="BN48" s="105" t="str">
        <f>IF($B48="","",IF($C48="Region",SUMIFS(Raw!$H:$H,Raw!$A:$A,$B$5,Raw!$G:$G,Month!BN$7,Raw!$I:$I,Month!$A48),IF($C48="Provider",SUMIFS(Raw!$H:$H,Raw!$A:$A,$B$5,Raw!$G:$G,Month!BN$7,Raw!$C:$C,Month!$A48),SUMIFS(Raw!$H:$H,Raw!$A:$A,$B$5,Raw!$G:$G,Month!BN$7,Raw!$E:$E,Month!$A48))))</f>
        <v/>
      </c>
      <c r="BO48" s="105" t="str">
        <f>IF($B48="","",IF($C48="Region",SUMIFS(Raw!$H:$H,Raw!$A:$A,$B$5,Raw!$G:$G,Month!BO$7,Raw!$I:$I,Month!$A48),IF($C48="Provider",SUMIFS(Raw!$H:$H,Raw!$A:$A,$B$5,Raw!$G:$G,Month!BO$7,Raw!$C:$C,Month!$A48),SUMIFS(Raw!$H:$H,Raw!$A:$A,$B$5,Raw!$G:$G,Month!BO$7,Raw!$E:$E,Month!$A48))))</f>
        <v/>
      </c>
      <c r="BP48" s="105" t="str">
        <f>IF($B48="","",IF($C48="Region",SUMIFS(Raw!$H:$H,Raw!$A:$A,$B$5,Raw!$G:$G,Month!BP$7,Raw!$I:$I,Month!$A48),IF($C48="Provider",SUMIFS(Raw!$H:$H,Raw!$A:$A,$B$5,Raw!$G:$G,Month!BP$7,Raw!$C:$C,Month!$A48),SUMIFS(Raw!$H:$H,Raw!$A:$A,$B$5,Raw!$G:$G,Month!BP$7,Raw!$E:$E,Month!$A48))))</f>
        <v/>
      </c>
      <c r="BQ48" s="105" t="str">
        <f>IF($B48="","",IF($C48="Region",SUMIFS(Raw!$H:$H,Raw!$A:$A,$B$5,Raw!$G:$G,Month!BQ$7,Raw!$I:$I,Month!$A48),IF($C48="Provider",SUMIFS(Raw!$H:$H,Raw!$A:$A,$B$5,Raw!$G:$G,Month!BQ$7,Raw!$C:$C,Month!$A48),SUMIFS(Raw!$H:$H,Raw!$A:$A,$B$5,Raw!$G:$G,Month!BQ$7,Raw!$E:$E,Month!$A48))))</f>
        <v/>
      </c>
      <c r="BR48" s="105" t="str">
        <f>IF($B48="","",IF($C48="Region",SUMIFS(Raw!$H:$H,Raw!$A:$A,$B$5,Raw!$G:$G,Month!BR$7,Raw!$I:$I,Month!$A48),IF($C48="Provider",SUMIFS(Raw!$H:$H,Raw!$A:$A,$B$5,Raw!$G:$G,Month!BR$7,Raw!$C:$C,Month!$A48),SUMIFS(Raw!$H:$H,Raw!$A:$A,$B$5,Raw!$G:$G,Month!BR$7,Raw!$E:$E,Month!$A48))))</f>
        <v/>
      </c>
      <c r="BS48" s="105" t="str">
        <f>IF($B48="","",IF($C48="Region",SUMIFS(Raw!$H:$H,Raw!$A:$A,$B$5,Raw!$G:$G,Month!BS$7,Raw!$I:$I,Month!$A48),IF($C48="Provider",SUMIFS(Raw!$H:$H,Raw!$A:$A,$B$5,Raw!$G:$G,Month!BS$7,Raw!$C:$C,Month!$A48),SUMIFS(Raw!$H:$H,Raw!$A:$A,$B$5,Raw!$G:$G,Month!BS$7,Raw!$E:$E,Month!$A48))))</f>
        <v/>
      </c>
      <c r="BT48" s="105" t="str">
        <f>IF($B48="","",IF($C48="Region",SUMIFS(Raw!$H:$H,Raw!$A:$A,$B$5,Raw!$G:$G,Month!BT$7,Raw!$I:$I,Month!$A48),IF($C48="Provider",SUMIFS(Raw!$H:$H,Raw!$A:$A,$B$5,Raw!$G:$G,Month!BT$7,Raw!$C:$C,Month!$A48),SUMIFS(Raw!$H:$H,Raw!$A:$A,$B$5,Raw!$G:$G,Month!BT$7,Raw!$E:$E,Month!$A48))))</f>
        <v/>
      </c>
      <c r="BU48" s="105" t="str">
        <f>IF($B48="","",IF($C48="Region",SUMIFS(Raw!$H:$H,Raw!$A:$A,$B$5,Raw!$G:$G,Month!BU$7,Raw!$I:$I,Month!$A48),IF($C48="Provider",SUMIFS(Raw!$H:$H,Raw!$A:$A,$B$5,Raw!$G:$G,Month!BU$7,Raw!$C:$C,Month!$A48),SUMIFS(Raw!$H:$H,Raw!$A:$A,$B$5,Raw!$G:$G,Month!BU$7,Raw!$E:$E,Month!$A48))))</f>
        <v/>
      </c>
      <c r="BV48" s="105" t="str">
        <f>IF($B48="","",IF($C48="Region",SUMIFS(Raw!$H:$H,Raw!$A:$A,$B$5,Raw!$G:$G,Month!BV$7,Raw!$I:$I,Month!$A48),IF($C48="Provider",SUMIFS(Raw!$H:$H,Raw!$A:$A,$B$5,Raw!$G:$G,Month!BV$7,Raw!$C:$C,Month!$A48),SUMIFS(Raw!$H:$H,Raw!$A:$A,$B$5,Raw!$G:$G,Month!BV$7,Raw!$E:$E,Month!$A48))))</f>
        <v/>
      </c>
      <c r="BW48" s="105" t="str">
        <f>IF($B48="","",IF($C48="Region",SUMIFS(Raw!$H:$H,Raw!$A:$A,$B$5,Raw!$G:$G,Month!BW$7,Raw!$I:$I,Month!$A48),IF($C48="Provider",SUMIFS(Raw!$H:$H,Raw!$A:$A,$B$5,Raw!$G:$G,Month!BW$7,Raw!$C:$C,Month!$A48),SUMIFS(Raw!$H:$H,Raw!$A:$A,$B$5,Raw!$G:$G,Month!BW$7,Raw!$E:$E,Month!$A48))))</f>
        <v/>
      </c>
      <c r="BX48" s="105" t="str">
        <f>IF($B48="","",IF($C48="Region",SUMIFS(Raw!$H:$H,Raw!$A:$A,$B$5,Raw!$G:$G,Month!BX$7,Raw!$I:$I,Month!$A48),IF($C48="Provider",SUMIFS(Raw!$H:$H,Raw!$A:$A,$B$5,Raw!$G:$G,Month!BX$7,Raw!$C:$C,Month!$A48),SUMIFS(Raw!$H:$H,Raw!$A:$A,$B$5,Raw!$G:$G,Month!BX$7,Raw!$E:$E,Month!$A48))))</f>
        <v/>
      </c>
      <c r="BY48" s="105" t="str">
        <f>IF($B48="","",IF($C48="Region",SUMIFS(Raw!$H:$H,Raw!$A:$A,$B$5,Raw!$G:$G,Month!BY$7,Raw!$I:$I,Month!$A48),IF($C48="Provider",SUMIFS(Raw!$H:$H,Raw!$A:$A,$B$5,Raw!$G:$G,Month!BY$7,Raw!$C:$C,Month!$A48),SUMIFS(Raw!$H:$H,Raw!$A:$A,$B$5,Raw!$G:$G,Month!BY$7,Raw!$E:$E,Month!$A48))))</f>
        <v/>
      </c>
      <c r="BZ48" s="105" t="str">
        <f>IF($B48="","",IF($C48="Region",SUMIFS(Raw!$H:$H,Raw!$A:$A,$B$5,Raw!$G:$G,Month!BZ$7,Raw!$I:$I,Month!$A48),IF($C48="Provider",SUMIFS(Raw!$H:$H,Raw!$A:$A,$B$5,Raw!$G:$G,Month!BZ$7,Raw!$C:$C,Month!$A48),SUMIFS(Raw!$H:$H,Raw!$A:$A,$B$5,Raw!$G:$G,Month!BZ$7,Raw!$E:$E,Month!$A48))))</f>
        <v/>
      </c>
      <c r="CA48" s="105" t="str">
        <f>IF($B48="","",IF($C48="Region",SUMIFS(Raw!$H:$H,Raw!$A:$A,$B$5,Raw!$G:$G,Month!CA$7,Raw!$I:$I,Month!$A48),IF($C48="Provider",SUMIFS(Raw!$H:$H,Raw!$A:$A,$B$5,Raw!$G:$G,Month!CA$7,Raw!$C:$C,Month!$A48),SUMIFS(Raw!$H:$H,Raw!$A:$A,$B$5,Raw!$G:$G,Month!CA$7,Raw!$E:$E,Month!$A48))))</f>
        <v/>
      </c>
      <c r="CB48" s="105" t="str">
        <f>IF($B48="","",IF($C48="Region",SUMIFS(Raw!$H:$H,Raw!$A:$A,$B$5,Raw!$G:$G,Month!CB$7,Raw!$I:$I,Month!$A48),IF($C48="Provider",SUMIFS(Raw!$H:$H,Raw!$A:$A,$B$5,Raw!$G:$G,Month!CB$7,Raw!$C:$C,Month!$A48),SUMIFS(Raw!$H:$H,Raw!$A:$A,$B$5,Raw!$G:$G,Month!CB$7,Raw!$E:$E,Month!$A48))))</f>
        <v/>
      </c>
      <c r="CC48" s="105" t="str">
        <f>IF($B48="","",IF($C48="Region",SUMIFS(Raw!$H:$H,Raw!$A:$A,$B$5,Raw!$G:$G,Month!CC$7,Raw!$I:$I,Month!$A48),IF($C48="Provider",SUMIFS(Raw!$H:$H,Raw!$A:$A,$B$5,Raw!$G:$G,Month!CC$7,Raw!$C:$C,Month!$A48),SUMIFS(Raw!$H:$H,Raw!$A:$A,$B$5,Raw!$G:$G,Month!CC$7,Raw!$E:$E,Month!$A48))))</f>
        <v/>
      </c>
      <c r="CD48" s="105" t="str">
        <f>IF($B48="","",IF($C48="Region",SUMIFS(Raw!$H:$H,Raw!$A:$A,$B$5,Raw!$G:$G,Month!CD$7,Raw!$I:$I,Month!$A48),IF($C48="Provider",SUMIFS(Raw!$H:$H,Raw!$A:$A,$B$5,Raw!$G:$G,Month!CD$7,Raw!$C:$C,Month!$A48),SUMIFS(Raw!$H:$H,Raw!$A:$A,$B$5,Raw!$G:$G,Month!CD$7,Raw!$E:$E,Month!$A48))))</f>
        <v/>
      </c>
      <c r="CE48" s="105" t="str">
        <f>IF($B48="","",IF($C48="Region",SUMIFS(Raw!$H:$H,Raw!$A:$A,$B$5,Raw!$G:$G,Month!CE$7,Raw!$I:$I,Month!$A48),IF($C48="Provider",SUMIFS(Raw!$H:$H,Raw!$A:$A,$B$5,Raw!$G:$G,Month!CE$7,Raw!$C:$C,Month!$A48),SUMIFS(Raw!$H:$H,Raw!$A:$A,$B$5,Raw!$G:$G,Month!CE$7,Raw!$E:$E,Month!$A48))))</f>
        <v/>
      </c>
      <c r="CF48" s="105" t="str">
        <f>IF($B48="","",IF($C48="Region",SUMIFS(Raw!$H:$H,Raw!$A:$A,$B$5,Raw!$G:$G,Month!CF$7,Raw!$I:$I,Month!$A48),IF($C48="Provider",SUMIFS(Raw!$H:$H,Raw!$A:$A,$B$5,Raw!$G:$G,Month!CF$7,Raw!$C:$C,Month!$A48),SUMIFS(Raw!$H:$H,Raw!$A:$A,$B$5,Raw!$G:$G,Month!CF$7,Raw!$E:$E,Month!$A48))))</f>
        <v/>
      </c>
      <c r="CG48" s="105" t="str">
        <f>IF($B48="","",IF($C48="Region",SUMIFS(Raw!$H:$H,Raw!$A:$A,$B$5,Raw!$G:$G,Month!CG$7,Raw!$I:$I,Month!$A48),IF($C48="Provider",SUMIFS(Raw!$H:$H,Raw!$A:$A,$B$5,Raw!$G:$G,Month!CG$7,Raw!$C:$C,Month!$A48),SUMIFS(Raw!$H:$H,Raw!$A:$A,$B$5,Raw!$G:$G,Month!CG$7,Raw!$E:$E,Month!$A48))))</f>
        <v/>
      </c>
      <c r="CH48" s="105" t="str">
        <f>IF($B48="","",IF($C48="Region",SUMIFS(Raw!$H:$H,Raw!$A:$A,$B$5,Raw!$G:$G,Month!CH$7,Raw!$I:$I,Month!$A48),IF($C48="Provider",SUMIFS(Raw!$H:$H,Raw!$A:$A,$B$5,Raw!$G:$G,Month!CH$7,Raw!$C:$C,Month!$A48),SUMIFS(Raw!$H:$H,Raw!$A:$A,$B$5,Raw!$G:$G,Month!CH$7,Raw!$E:$E,Month!$A48))))</f>
        <v/>
      </c>
      <c r="CI48" s="105" t="str">
        <f>IF($B48="","",IF($C48="Region",SUMIFS(Raw!$H:$H,Raw!$A:$A,$B$5,Raw!$G:$G,Month!CI$7,Raw!$I:$I,Month!$A48),IF($C48="Provider",SUMIFS(Raw!$H:$H,Raw!$A:$A,$B$5,Raw!$G:$G,Month!CI$7,Raw!$C:$C,Month!$A48),SUMIFS(Raw!$H:$H,Raw!$A:$A,$B$5,Raw!$G:$G,Month!CI$7,Raw!$E:$E,Month!$A48))))</f>
        <v/>
      </c>
      <c r="CJ48" s="105" t="str">
        <f>IF($B48="","",IF($C48="Region",SUMIFS(Raw!$H:$H,Raw!$A:$A,$B$5,Raw!$G:$G,Month!CJ$7,Raw!$I:$I,Month!$A48),IF($C48="Provider",SUMIFS(Raw!$H:$H,Raw!$A:$A,$B$5,Raw!$G:$G,Month!CJ$7,Raw!$C:$C,Month!$A48),SUMIFS(Raw!$H:$H,Raw!$A:$A,$B$5,Raw!$G:$G,Month!CJ$7,Raw!$E:$E,Month!$A48))))</f>
        <v/>
      </c>
      <c r="CK48" s="105" t="str">
        <f>IF($B48="","",IF($C48="Region",SUMIFS(Raw!$H:$H,Raw!$A:$A,$B$5,Raw!$G:$G,Month!CK$7,Raw!$I:$I,Month!$A48),IF($C48="Provider",SUMIFS(Raw!$H:$H,Raw!$A:$A,$B$5,Raw!$G:$G,Month!CK$7,Raw!$C:$C,Month!$A48),SUMIFS(Raw!$H:$H,Raw!$A:$A,$B$5,Raw!$G:$G,Month!CK$7,Raw!$E:$E,Month!$A48))))</f>
        <v/>
      </c>
      <c r="CL48" s="105" t="str">
        <f>IF($B48="","",IF($C48="Region",SUMIFS(Raw!$H:$H,Raw!$A:$A,$B$5,Raw!$G:$G,Month!CL$7,Raw!$I:$I,Month!$A48),IF($C48="Provider",SUMIFS(Raw!$H:$H,Raw!$A:$A,$B$5,Raw!$G:$G,Month!CL$7,Raw!$C:$C,Month!$A48),SUMIFS(Raw!$H:$H,Raw!$A:$A,$B$5,Raw!$G:$G,Month!CL$7,Raw!$E:$E,Month!$A48))))</f>
        <v/>
      </c>
      <c r="CM48" s="105" t="str">
        <f>IF($B48="","",IF($C48="Region",SUMIFS(Raw!$H:$H,Raw!$A:$A,$B$5,Raw!$G:$G,Month!CM$7,Raw!$I:$I,Month!$A48),IF($C48="Provider",SUMIFS(Raw!$H:$H,Raw!$A:$A,$B$5,Raw!$G:$G,Month!CM$7,Raw!$C:$C,Month!$A48),SUMIFS(Raw!$H:$H,Raw!$A:$A,$B$5,Raw!$G:$G,Month!CM$7,Raw!$E:$E,Month!$A48))))</f>
        <v/>
      </c>
    </row>
    <row r="49" spans="1:3" x14ac:dyDescent="0.25">
      <c r="A49" s="272" t="s">
        <v>796</v>
      </c>
      <c r="B49" s="272"/>
    </row>
    <row r="50" spans="1:3" ht="155.5" customHeight="1" x14ac:dyDescent="0.25">
      <c r="A50" s="274"/>
      <c r="B50" s="274"/>
      <c r="C50" s="274"/>
    </row>
    <row r="51" spans="1:3" x14ac:dyDescent="0.25">
      <c r="A51" s="275"/>
      <c r="B51" s="275"/>
      <c r="C51" s="275"/>
    </row>
    <row r="52" spans="1:3" x14ac:dyDescent="0.25">
      <c r="A52" s="275"/>
      <c r="B52" s="275"/>
      <c r="C52" s="275"/>
    </row>
    <row r="53" spans="1:3" x14ac:dyDescent="0.25">
      <c r="A53" s="275"/>
      <c r="B53" s="275"/>
      <c r="C53" s="275"/>
    </row>
    <row r="54" spans="1:3" x14ac:dyDescent="0.25">
      <c r="A54" s="275"/>
      <c r="B54" s="275"/>
      <c r="C54" s="275"/>
    </row>
    <row r="55" spans="1:3" x14ac:dyDescent="0.25">
      <c r="A55" s="276"/>
      <c r="B55" s="276"/>
      <c r="C55" s="276"/>
    </row>
  </sheetData>
  <mergeCells count="10">
    <mergeCell ref="A51:C51"/>
    <mergeCell ref="A52:C52"/>
    <mergeCell ref="A55:C55"/>
    <mergeCell ref="A54:C54"/>
    <mergeCell ref="A53:C53"/>
    <mergeCell ref="BI6:BS6"/>
    <mergeCell ref="A49:B49"/>
    <mergeCell ref="A3:B3"/>
    <mergeCell ref="A8:B8"/>
    <mergeCell ref="A50:C50"/>
  </mergeCells>
  <phoneticPr fontId="19" type="noConversion"/>
  <conditionalFormatting sqref="A1 D3:CM3">
    <cfRule type="cellIs" dxfId="114" priority="17" operator="notEqual">
      <formula>0</formula>
    </cfRule>
  </conditionalFormatting>
  <conditionalFormatting sqref="B5">
    <cfRule type="notContainsBlanks" dxfId="113" priority="1">
      <formula>LEN(TRIM(B5))&gt;0</formula>
    </cfRule>
    <cfRule type="containsBlanks" dxfId="112" priority="2">
      <formula>LEN(TRIM(B5))=0</formula>
    </cfRule>
  </conditionalFormatting>
  <conditionalFormatting sqref="D4:CM4">
    <cfRule type="cellIs" dxfId="111" priority="7" operator="lessThan">
      <formula>0</formula>
    </cfRule>
    <cfRule type="cellIs" dxfId="110" priority="8" operator="greaterThan">
      <formula>0</formula>
    </cfRule>
  </conditionalFormatting>
  <pageMargins left="0.7" right="0.7" top="0.75" bottom="0.75" header="0.3" footer="0.3"/>
  <pageSetup paperSize="9" orientation="portrait" r:id="rId1"/>
  <ignoredErrors>
    <ignoredError sqref="J4:K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278DFA-4F77-48AB-94FD-BB8654E71AE4}">
          <x14:formula1>
            <xm:f>Refs!$K$2:$K$25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123-D0CC-4FE7-80D9-C0061AF949AC}">
  <sheetPr codeName="Sheet3">
    <tabColor theme="0"/>
  </sheetPr>
  <dimension ref="A1:GV41"/>
  <sheetViews>
    <sheetView showGridLines="0" zoomScaleNormal="10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0" defaultRowHeight="12.5" x14ac:dyDescent="0.25"/>
  <cols>
    <col min="1" max="1" width="10.453125" style="3" bestFit="1" customWidth="1"/>
    <col min="2" max="2" width="30.453125" style="3" customWidth="1"/>
    <col min="3" max="3" width="2.453125" style="3" customWidth="1"/>
    <col min="4" max="4" width="12" style="3" bestFit="1" customWidth="1"/>
    <col min="5" max="5" width="11.453125" style="3" customWidth="1"/>
    <col min="6" max="6" width="12" style="3" bestFit="1" customWidth="1"/>
    <col min="7" max="7" width="11.453125" style="3" bestFit="1" customWidth="1"/>
    <col min="8" max="8" width="10.453125" style="3" customWidth="1"/>
    <col min="9" max="9" width="13.453125" style="3" customWidth="1"/>
    <col min="10" max="10" width="10.453125" style="3" customWidth="1"/>
    <col min="11" max="11" width="10.453125" style="3" bestFit="1" customWidth="1"/>
    <col min="12" max="12" width="12.453125" style="3" customWidth="1"/>
    <col min="13" max="13" width="10.453125" style="3" customWidth="1"/>
    <col min="14" max="14" width="14.36328125" style="3" bestFit="1" customWidth="1"/>
    <col min="15" max="15" width="13.54296875" style="3" customWidth="1"/>
    <col min="16" max="16" width="9.453125" style="3" customWidth="1"/>
    <col min="17" max="17" width="11.453125" style="3" customWidth="1"/>
    <col min="18" max="18" width="9.54296875" style="3" customWidth="1"/>
    <col min="19" max="19" width="12.54296875" style="3" customWidth="1"/>
    <col min="20" max="20" width="14.54296875" style="3" customWidth="1"/>
    <col min="21" max="21" width="10.54296875" style="3" customWidth="1"/>
    <col min="22" max="22" width="9.54296875" style="3" customWidth="1"/>
    <col min="23" max="23" width="12.54296875" style="3" customWidth="1"/>
    <col min="24" max="24" width="12.54296875" style="3" bestFit="1" customWidth="1"/>
    <col min="25" max="27" width="11.54296875" style="3" customWidth="1"/>
    <col min="28" max="28" width="16.54296875" style="3" customWidth="1"/>
    <col min="29" max="31" width="11.453125" style="3" customWidth="1"/>
    <col min="32" max="32" width="11" style="3" customWidth="1"/>
    <col min="33" max="33" width="12.54296875" style="3" customWidth="1"/>
    <col min="34" max="35" width="12.54296875" style="3" bestFit="1" customWidth="1"/>
    <col min="36" max="37" width="13.453125" style="3" bestFit="1" customWidth="1"/>
    <col min="38" max="38" width="13.453125" style="3" customWidth="1"/>
    <col min="39" max="39" width="10.54296875" style="3" bestFit="1" customWidth="1"/>
    <col min="40" max="40" width="12.54296875" style="3" customWidth="1"/>
    <col min="41" max="41" width="13.453125" style="3" customWidth="1"/>
    <col min="42" max="42" width="12.54296875" style="3" bestFit="1" customWidth="1"/>
    <col min="43" max="44" width="15.54296875" style="3" customWidth="1"/>
    <col min="45" max="45" width="12.54296875" style="3" bestFit="1" customWidth="1"/>
    <col min="46" max="46" width="12.54296875" style="3" customWidth="1"/>
    <col min="47" max="47" width="14" style="3" customWidth="1"/>
    <col min="48" max="48" width="12.54296875" style="3" bestFit="1" customWidth="1"/>
    <col min="49" max="49" width="13" style="3" customWidth="1"/>
    <col min="50" max="51" width="13.453125" style="3" customWidth="1"/>
    <col min="52" max="52" width="12.453125" style="3" customWidth="1"/>
    <col min="53" max="54" width="13.453125" style="3" customWidth="1"/>
    <col min="55" max="57" width="12.54296875" style="3" bestFit="1" customWidth="1"/>
    <col min="58" max="61" width="15.54296875" style="3" customWidth="1"/>
    <col min="62" max="62" width="14" style="3" customWidth="1"/>
    <col min="63" max="64" width="13.453125" style="3" customWidth="1"/>
    <col min="65" max="65" width="13" style="3" customWidth="1"/>
    <col min="66" max="68" width="13.453125" style="3" customWidth="1"/>
    <col min="69" max="69" width="12.54296875" style="3" bestFit="1" customWidth="1"/>
    <col min="70" max="70" width="13.54296875" style="3" customWidth="1"/>
    <col min="71" max="71" width="15.54296875" style="3" bestFit="1" customWidth="1"/>
    <col min="72" max="72" width="15.453125" style="3" bestFit="1" customWidth="1"/>
    <col min="73" max="74" width="13.54296875" style="3" bestFit="1" customWidth="1"/>
    <col min="75" max="75" width="12.54296875" style="3" bestFit="1" customWidth="1"/>
    <col min="76" max="76" width="11.453125" style="3" customWidth="1"/>
    <col min="77" max="77" width="12.453125" style="3" customWidth="1"/>
    <col min="78" max="78" width="13.54296875" style="3" bestFit="1" customWidth="1"/>
    <col min="79" max="81" width="11.54296875" style="3" customWidth="1"/>
    <col min="82" max="82" width="13.54296875" style="3" customWidth="1"/>
    <col min="83" max="83" width="18.453125" style="3" customWidth="1"/>
    <col min="84" max="84" width="11.54296875" style="3" customWidth="1"/>
    <col min="85" max="85" width="18.54296875" style="3" customWidth="1"/>
    <col min="86" max="86" width="16.54296875" style="3" customWidth="1"/>
    <col min="87" max="87" width="10.54296875" style="3" bestFit="1" customWidth="1"/>
    <col min="88" max="88" width="11.1796875" style="3" customWidth="1"/>
    <col min="89" max="90" width="13.36328125" style="3" customWidth="1"/>
    <col min="91" max="91" width="14.81640625" style="3" customWidth="1"/>
    <col min="92" max="92" width="8.54296875" style="3" customWidth="1"/>
    <col min="93" max="112" width="8.54296875" style="3" hidden="1" customWidth="1"/>
    <col min="113" max="204" width="0" style="3" hidden="1" customWidth="1"/>
    <col min="205" max="16384" width="8.54296875" style="3" hidden="1"/>
  </cols>
  <sheetData>
    <row r="1" spans="1:112" ht="4.25" customHeight="1" thickBot="1" x14ac:dyDescent="0.35">
      <c r="A1" s="8"/>
      <c r="B1" s="6"/>
      <c r="D1" s="12"/>
      <c r="BI1" s="12"/>
    </row>
    <row r="2" spans="1:112" ht="30.65" customHeight="1" thickBot="1" x14ac:dyDescent="0.3">
      <c r="A2" s="185" t="s">
        <v>788</v>
      </c>
      <c r="B2" s="190"/>
      <c r="C2" s="190"/>
      <c r="D2" s="190"/>
      <c r="E2" s="190"/>
      <c r="F2" s="190"/>
      <c r="G2" s="188"/>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9"/>
    </row>
    <row r="3" spans="1:112" s="9" customFormat="1" ht="15.65" customHeight="1" thickBot="1" x14ac:dyDescent="0.35">
      <c r="A3" s="11"/>
      <c r="C3" s="7">
        <f>COUNTIF(D3:CM3,"&lt;&gt;"&amp;0)</f>
        <v>6</v>
      </c>
      <c r="D3" s="5">
        <f>SUM(D12:D23)-D9</f>
        <v>0</v>
      </c>
      <c r="E3" s="5">
        <f t="shared" ref="E3:I3" si="0">SUM(E12:E23)-E9</f>
        <v>0</v>
      </c>
      <c r="F3" s="5">
        <f t="shared" si="0"/>
        <v>0</v>
      </c>
      <c r="G3" s="5">
        <f t="shared" si="0"/>
        <v>0</v>
      </c>
      <c r="H3" s="5">
        <f t="shared" si="0"/>
        <v>0</v>
      </c>
      <c r="I3" s="5">
        <f t="shared" si="0"/>
        <v>0</v>
      </c>
      <c r="J3" s="5"/>
      <c r="K3" s="5"/>
      <c r="L3" s="5">
        <f t="shared" ref="L3:X3" si="1">SUM(L12:L23)-L9</f>
        <v>0</v>
      </c>
      <c r="M3" s="5">
        <f t="shared" si="1"/>
        <v>0</v>
      </c>
      <c r="N3" s="5">
        <f t="shared" si="1"/>
        <v>0</v>
      </c>
      <c r="O3" s="5">
        <f t="shared" si="1"/>
        <v>0</v>
      </c>
      <c r="P3" s="5">
        <f t="shared" si="1"/>
        <v>0</v>
      </c>
      <c r="Q3" s="5">
        <f t="shared" si="1"/>
        <v>0</v>
      </c>
      <c r="R3" s="5">
        <f t="shared" si="1"/>
        <v>0</v>
      </c>
      <c r="S3" s="5">
        <f t="shared" si="1"/>
        <v>0</v>
      </c>
      <c r="T3" s="5">
        <f t="shared" si="1"/>
        <v>0</v>
      </c>
      <c r="U3" s="5">
        <f t="shared" si="1"/>
        <v>0</v>
      </c>
      <c r="V3" s="5">
        <f t="shared" si="1"/>
        <v>0</v>
      </c>
      <c r="W3" s="5">
        <f t="shared" si="1"/>
        <v>0</v>
      </c>
      <c r="X3" s="5">
        <f t="shared" si="1"/>
        <v>0</v>
      </c>
      <c r="Y3" s="5"/>
      <c r="Z3" s="5"/>
      <c r="AA3" s="5">
        <f t="shared" ref="AA3:AB3" si="2">SUM(AA12:AA23)-AA9</f>
        <v>0</v>
      </c>
      <c r="AB3" s="5">
        <f t="shared" si="2"/>
        <v>0</v>
      </c>
      <c r="AC3" s="5"/>
      <c r="AD3" s="5"/>
      <c r="AE3" s="5">
        <f t="shared" ref="AE3:CM3" si="3">SUM(AE12:AE23)-AE9</f>
        <v>0</v>
      </c>
      <c r="AF3" s="5">
        <f t="shared" si="3"/>
        <v>0</v>
      </c>
      <c r="AG3" s="5">
        <f t="shared" si="3"/>
        <v>0</v>
      </c>
      <c r="AH3" s="5">
        <f t="shared" si="3"/>
        <v>0</v>
      </c>
      <c r="AI3" s="5">
        <f t="shared" si="3"/>
        <v>0</v>
      </c>
      <c r="AJ3" s="5">
        <f t="shared" si="3"/>
        <v>0</v>
      </c>
      <c r="AK3" s="5">
        <f t="shared" si="3"/>
        <v>0</v>
      </c>
      <c r="AL3" s="5">
        <f t="shared" si="3"/>
        <v>0</v>
      </c>
      <c r="AM3" s="5">
        <f t="shared" si="3"/>
        <v>0</v>
      </c>
      <c r="AN3" s="5">
        <f t="shared" si="3"/>
        <v>0</v>
      </c>
      <c r="AO3" s="5">
        <f t="shared" si="3"/>
        <v>0</v>
      </c>
      <c r="AP3" s="5">
        <f t="shared" si="3"/>
        <v>0</v>
      </c>
      <c r="AQ3" s="5">
        <f t="shared" si="3"/>
        <v>0</v>
      </c>
      <c r="AR3" s="5">
        <f t="shared" si="3"/>
        <v>0</v>
      </c>
      <c r="AS3" s="5">
        <f t="shared" si="3"/>
        <v>0</v>
      </c>
      <c r="AT3" s="5">
        <f t="shared" si="3"/>
        <v>0</v>
      </c>
      <c r="AU3" s="5">
        <f t="shared" si="3"/>
        <v>0</v>
      </c>
      <c r="AV3" s="5">
        <f t="shared" si="3"/>
        <v>0</v>
      </c>
      <c r="AW3" s="5">
        <f t="shared" si="3"/>
        <v>0</v>
      </c>
      <c r="AX3" s="5">
        <f t="shared" si="3"/>
        <v>0</v>
      </c>
      <c r="AY3" s="5">
        <f t="shared" si="3"/>
        <v>0</v>
      </c>
      <c r="AZ3" s="5">
        <f t="shared" si="3"/>
        <v>0</v>
      </c>
      <c r="BA3" s="5">
        <f t="shared" si="3"/>
        <v>0</v>
      </c>
      <c r="BB3" s="5">
        <f t="shared" si="3"/>
        <v>0</v>
      </c>
      <c r="BC3" s="5">
        <f t="shared" si="3"/>
        <v>0</v>
      </c>
      <c r="BD3" s="5">
        <f t="shared" si="3"/>
        <v>0</v>
      </c>
      <c r="BE3" s="5">
        <f t="shared" si="3"/>
        <v>0</v>
      </c>
      <c r="BF3" s="5">
        <f t="shared" si="3"/>
        <v>0</v>
      </c>
      <c r="BG3" s="5">
        <f t="shared" si="3"/>
        <v>0</v>
      </c>
      <c r="BH3" s="5">
        <f t="shared" si="3"/>
        <v>0</v>
      </c>
      <c r="BI3" s="5">
        <f t="shared" si="3"/>
        <v>0</v>
      </c>
      <c r="BJ3" s="5">
        <f t="shared" si="3"/>
        <v>0</v>
      </c>
      <c r="BK3" s="5">
        <f t="shared" si="3"/>
        <v>0</v>
      </c>
      <c r="BL3" s="5">
        <f t="shared" si="3"/>
        <v>0</v>
      </c>
      <c r="BM3" s="5">
        <f t="shared" si="3"/>
        <v>0</v>
      </c>
      <c r="BN3" s="5">
        <f t="shared" si="3"/>
        <v>0</v>
      </c>
      <c r="BO3" s="5">
        <f t="shared" si="3"/>
        <v>0</v>
      </c>
      <c r="BP3" s="5">
        <f t="shared" si="3"/>
        <v>0</v>
      </c>
      <c r="BQ3" s="5">
        <f t="shared" si="3"/>
        <v>0</v>
      </c>
      <c r="BR3" s="5">
        <f t="shared" si="3"/>
        <v>0</v>
      </c>
      <c r="BS3" s="5">
        <f t="shared" si="3"/>
        <v>0</v>
      </c>
      <c r="BT3" s="5">
        <f t="shared" si="3"/>
        <v>0</v>
      </c>
      <c r="BU3" s="5">
        <f t="shared" si="3"/>
        <v>0</v>
      </c>
      <c r="BV3" s="5">
        <f t="shared" si="3"/>
        <v>0</v>
      </c>
      <c r="BW3" s="5">
        <f t="shared" si="3"/>
        <v>0</v>
      </c>
      <c r="BX3" s="5">
        <f t="shared" si="3"/>
        <v>0</v>
      </c>
      <c r="BY3" s="5">
        <f t="shared" si="3"/>
        <v>0</v>
      </c>
      <c r="BZ3" s="5">
        <f t="shared" si="3"/>
        <v>0</v>
      </c>
      <c r="CA3" s="5">
        <f t="shared" si="3"/>
        <v>0</v>
      </c>
      <c r="CB3" s="5">
        <f t="shared" si="3"/>
        <v>0</v>
      </c>
      <c r="CC3" s="5">
        <f t="shared" si="3"/>
        <v>0</v>
      </c>
      <c r="CD3" s="5">
        <f t="shared" si="3"/>
        <v>0</v>
      </c>
      <c r="CE3" s="5">
        <f t="shared" si="3"/>
        <v>0</v>
      </c>
      <c r="CF3" s="5">
        <f t="shared" si="3"/>
        <v>0</v>
      </c>
      <c r="CG3" s="5">
        <f t="shared" si="3"/>
        <v>0</v>
      </c>
      <c r="CH3" s="5">
        <f t="shared" si="3"/>
        <v>0</v>
      </c>
      <c r="CI3" s="5">
        <f t="shared" si="3"/>
        <v>0</v>
      </c>
      <c r="CJ3" s="5">
        <f t="shared" si="3"/>
        <v>0</v>
      </c>
      <c r="CK3" s="5">
        <f t="shared" si="3"/>
        <v>0</v>
      </c>
      <c r="CL3" s="5">
        <f t="shared" si="3"/>
        <v>0</v>
      </c>
      <c r="CM3" s="5">
        <f t="shared" si="3"/>
        <v>0</v>
      </c>
      <c r="CN3" s="5"/>
      <c r="CO3" s="5"/>
      <c r="CP3" s="5"/>
      <c r="CQ3" s="5"/>
      <c r="CR3" s="5"/>
      <c r="CS3" s="5"/>
      <c r="CT3" s="5"/>
      <c r="CU3" s="5"/>
      <c r="CV3" s="5"/>
      <c r="CW3" s="5"/>
      <c r="CX3" s="5"/>
      <c r="CY3" s="5"/>
      <c r="CZ3" s="5"/>
      <c r="DA3" s="5"/>
      <c r="DB3" s="5"/>
      <c r="DC3" s="5"/>
      <c r="DD3" s="5"/>
      <c r="DE3" s="5"/>
      <c r="DF3" s="5"/>
      <c r="DG3" s="5"/>
      <c r="DH3" s="5"/>
    </row>
    <row r="4" spans="1:112" ht="24" customHeight="1" thickBot="1" x14ac:dyDescent="0.3">
      <c r="A4" s="3" t="s">
        <v>61</v>
      </c>
      <c r="B4" s="135" t="s">
        <v>203</v>
      </c>
      <c r="D4" s="4" t="s">
        <v>62</v>
      </c>
      <c r="E4" s="4"/>
      <c r="F4" s="4"/>
      <c r="G4" s="4" t="s">
        <v>63</v>
      </c>
      <c r="H4" s="4"/>
      <c r="I4" s="4"/>
      <c r="J4" s="4"/>
      <c r="K4" s="4"/>
      <c r="L4" s="4"/>
      <c r="M4" s="4"/>
      <c r="N4" s="4"/>
      <c r="O4" s="4" t="s">
        <v>64</v>
      </c>
      <c r="P4" s="4"/>
      <c r="Q4" s="4"/>
      <c r="R4" s="4"/>
      <c r="S4" s="4"/>
      <c r="T4" s="4"/>
      <c r="U4" s="4" t="s">
        <v>65</v>
      </c>
      <c r="V4" s="4"/>
      <c r="W4" s="4"/>
      <c r="X4" s="4"/>
      <c r="Y4" s="121"/>
      <c r="Z4" s="121"/>
      <c r="AA4" s="121"/>
      <c r="AB4" s="121"/>
      <c r="AC4" s="121"/>
      <c r="AD4" s="121"/>
      <c r="AE4" s="4" t="s">
        <v>66</v>
      </c>
      <c r="AF4" s="4"/>
      <c r="AG4" s="4"/>
      <c r="AH4" s="4"/>
      <c r="AI4" s="4"/>
      <c r="AJ4" s="4"/>
      <c r="AK4" s="4"/>
      <c r="AL4" s="4"/>
      <c r="AM4" s="4"/>
      <c r="AN4" s="4"/>
      <c r="AO4" s="4"/>
      <c r="AQ4" s="211" t="s">
        <v>67</v>
      </c>
      <c r="AR4" s="4"/>
      <c r="AS4" s="4"/>
      <c r="AT4" s="4"/>
      <c r="AU4" s="4"/>
      <c r="AV4" s="4"/>
      <c r="AW4" s="4"/>
      <c r="AX4" s="4"/>
      <c r="AY4" s="4"/>
      <c r="AZ4" s="4"/>
      <c r="BA4" s="4"/>
      <c r="BB4" s="4"/>
      <c r="BC4" s="4"/>
      <c r="BD4" s="4"/>
      <c r="BE4" s="4"/>
      <c r="BF4" s="4" t="s">
        <v>68</v>
      </c>
      <c r="BG4" s="4"/>
      <c r="BH4" s="4"/>
      <c r="BI4" s="4" t="s">
        <v>69</v>
      </c>
      <c r="BJ4" s="4"/>
      <c r="BK4" s="4"/>
      <c r="BL4" s="4"/>
      <c r="BM4" s="4"/>
      <c r="BN4" s="4"/>
      <c r="BO4" s="4"/>
      <c r="BP4" s="4"/>
      <c r="BQ4" s="4"/>
      <c r="BR4" s="4"/>
      <c r="BS4" s="4"/>
      <c r="BT4" s="4"/>
      <c r="BU4" s="4"/>
      <c r="BV4" s="4"/>
      <c r="BW4" s="4"/>
      <c r="BX4" s="4"/>
      <c r="BY4" s="4"/>
      <c r="BZ4" s="4"/>
      <c r="CA4" s="4"/>
      <c r="CB4" s="4" t="s">
        <v>70</v>
      </c>
      <c r="CC4" s="4"/>
      <c r="CD4" s="4"/>
      <c r="CE4" s="4"/>
      <c r="CF4" s="4"/>
      <c r="CG4" s="4"/>
      <c r="CH4" s="4"/>
      <c r="CI4" s="4"/>
      <c r="CJ4" s="4"/>
      <c r="CK4" s="4"/>
      <c r="CL4" s="4"/>
      <c r="CM4" s="4"/>
    </row>
    <row r="5" spans="1:112" ht="24" customHeight="1" x14ac:dyDescent="0.3">
      <c r="B5" s="34"/>
      <c r="D5" s="4"/>
      <c r="E5" s="4"/>
      <c r="F5" s="4"/>
      <c r="G5" s="4"/>
      <c r="H5" s="4"/>
      <c r="I5" s="4"/>
      <c r="J5" s="4"/>
      <c r="K5" s="4"/>
      <c r="L5" s="4"/>
      <c r="M5" s="4"/>
      <c r="N5" s="4"/>
      <c r="O5" s="4"/>
      <c r="P5" s="4"/>
      <c r="Q5" s="4"/>
      <c r="R5" s="4"/>
      <c r="S5" s="4"/>
      <c r="T5" s="4"/>
      <c r="U5" s="4"/>
      <c r="V5" s="4"/>
      <c r="W5" s="4"/>
      <c r="X5" s="4"/>
      <c r="Y5" s="121"/>
      <c r="Z5" s="121"/>
      <c r="AA5" s="121"/>
      <c r="AB5" s="121"/>
      <c r="AC5" s="121"/>
      <c r="AD5" s="121"/>
      <c r="AE5" s="4"/>
      <c r="AF5" s="4"/>
      <c r="AG5" s="4"/>
      <c r="AH5" s="4"/>
      <c r="AI5" s="4"/>
      <c r="AJ5" s="4"/>
      <c r="AK5" s="4"/>
      <c r="AL5" s="4"/>
      <c r="AM5" s="4"/>
      <c r="AN5" s="4"/>
      <c r="AO5" s="4"/>
      <c r="AP5" s="211"/>
      <c r="AQ5" s="4"/>
      <c r="AR5" s="4"/>
      <c r="AS5" s="4"/>
      <c r="AT5" s="4"/>
      <c r="AU5" s="4"/>
      <c r="AV5" s="4"/>
      <c r="AW5" s="4"/>
      <c r="AX5" s="4"/>
      <c r="AY5" s="4"/>
      <c r="AZ5" s="4"/>
      <c r="BA5" s="4"/>
      <c r="BB5" s="4"/>
      <c r="BC5" s="4"/>
      <c r="BD5" s="213" t="s">
        <v>842</v>
      </c>
      <c r="BE5" s="213" t="s">
        <v>842</v>
      </c>
      <c r="BF5" s="4"/>
      <c r="BG5" s="4"/>
      <c r="BH5" s="4"/>
      <c r="BI5" s="214" t="s">
        <v>843</v>
      </c>
      <c r="BJ5" s="214" t="s">
        <v>843</v>
      </c>
      <c r="BK5" s="214" t="s">
        <v>843</v>
      </c>
      <c r="BL5" s="214" t="s">
        <v>843</v>
      </c>
      <c r="BM5" s="214" t="s">
        <v>843</v>
      </c>
      <c r="BN5" s="214" t="s">
        <v>843</v>
      </c>
      <c r="BO5" s="214" t="s">
        <v>843</v>
      </c>
      <c r="BP5" s="214" t="s">
        <v>843</v>
      </c>
      <c r="BQ5" s="214" t="s">
        <v>843</v>
      </c>
      <c r="BR5" s="214" t="s">
        <v>843</v>
      </c>
      <c r="BS5" s="214" t="s">
        <v>843</v>
      </c>
      <c r="BT5" s="4"/>
      <c r="BU5" s="4"/>
      <c r="BV5" s="214" t="s">
        <v>843</v>
      </c>
      <c r="BW5" s="4"/>
      <c r="BX5" s="4"/>
      <c r="BY5" s="4"/>
      <c r="BZ5" s="4"/>
      <c r="CA5" s="4"/>
      <c r="CB5" s="4"/>
      <c r="CC5" s="4"/>
      <c r="CD5" s="4"/>
      <c r="CE5" s="4"/>
      <c r="CF5" s="4"/>
      <c r="CG5" s="4"/>
      <c r="CH5" s="4"/>
      <c r="CI5" s="4"/>
      <c r="CJ5" s="4"/>
      <c r="CK5" s="4"/>
      <c r="CL5" s="4"/>
      <c r="CM5" s="4"/>
    </row>
    <row r="6" spans="1:112" x14ac:dyDescent="0.25">
      <c r="A6" s="34" t="str">
        <f>INDEX(Refs!$A$2:$A$81, MATCH(Geography!$B$4,Refs!$C$2:$C$81,0))</f>
        <v>*</v>
      </c>
      <c r="B6" s="34" t="str">
        <f>VLOOKUP($A$6,Refs!$A$2:$D$81,4,FALSE)</f>
        <v>National</v>
      </c>
      <c r="D6" s="140" t="s">
        <v>10</v>
      </c>
      <c r="E6" s="140" t="s">
        <v>71</v>
      </c>
      <c r="F6" s="140" t="s">
        <v>20</v>
      </c>
      <c r="G6" s="140" t="s">
        <v>23</v>
      </c>
      <c r="H6" s="140" t="s">
        <v>19</v>
      </c>
      <c r="I6" s="140" t="s">
        <v>21</v>
      </c>
      <c r="J6" s="140" t="s">
        <v>72</v>
      </c>
      <c r="K6" s="140" t="s">
        <v>73</v>
      </c>
      <c r="L6" s="140" t="s">
        <v>74</v>
      </c>
      <c r="M6" s="140" t="s">
        <v>75</v>
      </c>
      <c r="N6" s="140" t="s">
        <v>76</v>
      </c>
      <c r="O6" s="140" t="s">
        <v>26</v>
      </c>
      <c r="P6" s="140" t="s">
        <v>77</v>
      </c>
      <c r="Q6" s="140" t="s">
        <v>78</v>
      </c>
      <c r="R6" s="140" t="s">
        <v>79</v>
      </c>
      <c r="S6" s="140" t="s">
        <v>80</v>
      </c>
      <c r="T6" s="140" t="s">
        <v>81</v>
      </c>
      <c r="U6" s="140" t="s">
        <v>25</v>
      </c>
      <c r="V6" s="140" t="s">
        <v>82</v>
      </c>
      <c r="W6" s="140" t="s">
        <v>83</v>
      </c>
      <c r="X6" s="140" t="s">
        <v>84</v>
      </c>
      <c r="Y6" s="140" t="s">
        <v>85</v>
      </c>
      <c r="Z6" s="140" t="s">
        <v>86</v>
      </c>
      <c r="AA6" s="140" t="s">
        <v>87</v>
      </c>
      <c r="AB6" s="140" t="s">
        <v>88</v>
      </c>
      <c r="AC6" s="140" t="s">
        <v>89</v>
      </c>
      <c r="AD6" s="140" t="s">
        <v>90</v>
      </c>
      <c r="AE6" s="140" t="s">
        <v>91</v>
      </c>
      <c r="AF6" s="140" t="s">
        <v>27</v>
      </c>
      <c r="AG6" s="140" t="s">
        <v>29</v>
      </c>
      <c r="AH6" s="140" t="s">
        <v>92</v>
      </c>
      <c r="AI6" s="140" t="s">
        <v>93</v>
      </c>
      <c r="AJ6" s="140" t="s">
        <v>94</v>
      </c>
      <c r="AK6" s="140" t="s">
        <v>95</v>
      </c>
      <c r="AL6" s="140" t="s">
        <v>96</v>
      </c>
      <c r="AM6" s="140" t="s">
        <v>97</v>
      </c>
      <c r="AN6" s="140" t="s">
        <v>98</v>
      </c>
      <c r="AO6" s="140" t="s">
        <v>31</v>
      </c>
      <c r="AP6" s="140" t="s">
        <v>99</v>
      </c>
      <c r="AQ6" s="140" t="s">
        <v>100</v>
      </c>
      <c r="AR6" s="140" t="s">
        <v>101</v>
      </c>
      <c r="AS6" s="140" t="s">
        <v>102</v>
      </c>
      <c r="AT6" s="140" t="s">
        <v>103</v>
      </c>
      <c r="AU6" s="140" t="s">
        <v>104</v>
      </c>
      <c r="AV6" s="140" t="s">
        <v>105</v>
      </c>
      <c r="AW6" s="140" t="s">
        <v>106</v>
      </c>
      <c r="AX6" s="140" t="s">
        <v>107</v>
      </c>
      <c r="AY6" s="140" t="s">
        <v>108</v>
      </c>
      <c r="AZ6" s="140" t="s">
        <v>109</v>
      </c>
      <c r="BA6" s="140" t="s">
        <v>110</v>
      </c>
      <c r="BB6" s="140" t="s">
        <v>111</v>
      </c>
      <c r="BC6" s="140" t="s">
        <v>112</v>
      </c>
      <c r="BD6" s="140" t="s">
        <v>808</v>
      </c>
      <c r="BE6" s="140" t="s">
        <v>809</v>
      </c>
      <c r="BF6" s="140" t="s">
        <v>113</v>
      </c>
      <c r="BG6" s="140" t="s">
        <v>114</v>
      </c>
      <c r="BH6" s="140" t="s">
        <v>115</v>
      </c>
      <c r="BI6" s="140" t="s">
        <v>116</v>
      </c>
      <c r="BJ6" s="140" t="s">
        <v>117</v>
      </c>
      <c r="BK6" s="140" t="s">
        <v>118</v>
      </c>
      <c r="BL6" s="140" t="s">
        <v>119</v>
      </c>
      <c r="BM6" s="140" t="s">
        <v>120</v>
      </c>
      <c r="BN6" s="140" t="s">
        <v>121</v>
      </c>
      <c r="BO6" s="140" t="s">
        <v>122</v>
      </c>
      <c r="BP6" s="140" t="s">
        <v>123</v>
      </c>
      <c r="BQ6" s="140" t="s">
        <v>124</v>
      </c>
      <c r="BR6" s="140" t="s">
        <v>125</v>
      </c>
      <c r="BS6" s="140" t="s">
        <v>126</v>
      </c>
      <c r="BT6" s="140" t="s">
        <v>127</v>
      </c>
      <c r="BU6" s="140" t="s">
        <v>128</v>
      </c>
      <c r="BV6" s="140" t="s">
        <v>129</v>
      </c>
      <c r="BW6" s="140" t="s">
        <v>130</v>
      </c>
      <c r="BX6" s="140" t="s">
        <v>131</v>
      </c>
      <c r="BY6" s="140" t="s">
        <v>132</v>
      </c>
      <c r="BZ6" s="140" t="s">
        <v>133</v>
      </c>
      <c r="CA6" s="140" t="s">
        <v>134</v>
      </c>
      <c r="CB6" s="140" t="s">
        <v>135</v>
      </c>
      <c r="CC6" s="140" t="s">
        <v>136</v>
      </c>
      <c r="CD6" s="140" t="s">
        <v>137</v>
      </c>
      <c r="CE6" s="140" t="s">
        <v>138</v>
      </c>
      <c r="CF6" s="140" t="s">
        <v>139</v>
      </c>
      <c r="CG6" s="140" t="s">
        <v>140</v>
      </c>
      <c r="CH6" s="140" t="s">
        <v>141</v>
      </c>
      <c r="CI6" s="140" t="s">
        <v>142</v>
      </c>
      <c r="CJ6" s="140" t="s">
        <v>725</v>
      </c>
      <c r="CK6" s="140" t="s">
        <v>724</v>
      </c>
      <c r="CL6" s="140" t="s">
        <v>727</v>
      </c>
      <c r="CM6" s="140" t="s">
        <v>726</v>
      </c>
    </row>
    <row r="7" spans="1:112" s="10" customFormat="1" ht="178.5" customHeight="1" x14ac:dyDescent="0.25">
      <c r="A7" s="270"/>
      <c r="B7" s="270"/>
      <c r="C7" s="15"/>
      <c r="D7" s="164" t="s">
        <v>39</v>
      </c>
      <c r="E7" s="164" t="s">
        <v>143</v>
      </c>
      <c r="F7" s="164" t="s">
        <v>41</v>
      </c>
      <c r="G7" s="145" t="s">
        <v>45</v>
      </c>
      <c r="H7" s="145" t="s">
        <v>40</v>
      </c>
      <c r="I7" s="145" t="s">
        <v>43</v>
      </c>
      <c r="J7" s="145" t="s">
        <v>144</v>
      </c>
      <c r="K7" s="145" t="s">
        <v>145</v>
      </c>
      <c r="L7" s="145" t="s">
        <v>146</v>
      </c>
      <c r="M7" s="145" t="s">
        <v>147</v>
      </c>
      <c r="N7" s="145" t="s">
        <v>148</v>
      </c>
      <c r="O7" s="145" t="s">
        <v>48</v>
      </c>
      <c r="P7" s="145" t="s">
        <v>149</v>
      </c>
      <c r="Q7" s="145" t="s">
        <v>150</v>
      </c>
      <c r="R7" s="145" t="s">
        <v>55</v>
      </c>
      <c r="S7" s="145" t="s">
        <v>151</v>
      </c>
      <c r="T7" s="145" t="s">
        <v>152</v>
      </c>
      <c r="U7" s="145" t="s">
        <v>47</v>
      </c>
      <c r="V7" s="145" t="s">
        <v>153</v>
      </c>
      <c r="W7" s="144" t="s">
        <v>154</v>
      </c>
      <c r="X7" s="144" t="s">
        <v>155</v>
      </c>
      <c r="Y7" s="145" t="s">
        <v>156</v>
      </c>
      <c r="Z7" s="145" t="s">
        <v>157</v>
      </c>
      <c r="AA7" s="145" t="s">
        <v>158</v>
      </c>
      <c r="AB7" s="145" t="s">
        <v>159</v>
      </c>
      <c r="AC7" s="145" t="s">
        <v>160</v>
      </c>
      <c r="AD7" s="145" t="s">
        <v>161</v>
      </c>
      <c r="AE7" s="145" t="s">
        <v>162</v>
      </c>
      <c r="AF7" s="145" t="s">
        <v>50</v>
      </c>
      <c r="AG7" s="145" t="s">
        <v>163</v>
      </c>
      <c r="AH7" s="145" t="s">
        <v>164</v>
      </c>
      <c r="AI7" s="145" t="s">
        <v>165</v>
      </c>
      <c r="AJ7" s="165" t="s">
        <v>166</v>
      </c>
      <c r="AK7" s="165" t="s">
        <v>167</v>
      </c>
      <c r="AL7" s="165" t="s">
        <v>168</v>
      </c>
      <c r="AM7" s="145" t="s">
        <v>169</v>
      </c>
      <c r="AN7" s="145" t="s">
        <v>170</v>
      </c>
      <c r="AO7" s="145" t="s">
        <v>54</v>
      </c>
      <c r="AP7" s="145" t="s">
        <v>171</v>
      </c>
      <c r="AQ7" s="145" t="s">
        <v>172</v>
      </c>
      <c r="AR7" s="145" t="s">
        <v>748</v>
      </c>
      <c r="AS7" s="145" t="s">
        <v>763</v>
      </c>
      <c r="AT7" s="145" t="s">
        <v>764</v>
      </c>
      <c r="AU7" s="145" t="s">
        <v>749</v>
      </c>
      <c r="AV7" s="145" t="s">
        <v>907</v>
      </c>
      <c r="AW7" s="145" t="s">
        <v>740</v>
      </c>
      <c r="AX7" s="145" t="s">
        <v>175</v>
      </c>
      <c r="AY7" s="145" t="s">
        <v>732</v>
      </c>
      <c r="AZ7" s="145" t="s">
        <v>908</v>
      </c>
      <c r="BA7" s="145" t="s">
        <v>909</v>
      </c>
      <c r="BB7" s="145" t="s">
        <v>750</v>
      </c>
      <c r="BC7" s="145" t="s">
        <v>179</v>
      </c>
      <c r="BD7" s="145" t="s">
        <v>810</v>
      </c>
      <c r="BE7" s="145" t="s">
        <v>811</v>
      </c>
      <c r="BF7" s="145" t="s">
        <v>180</v>
      </c>
      <c r="BG7" s="145" t="s">
        <v>181</v>
      </c>
      <c r="BH7" s="145" t="s">
        <v>242</v>
      </c>
      <c r="BI7" s="145" t="s">
        <v>182</v>
      </c>
      <c r="BJ7" s="145" t="s">
        <v>183</v>
      </c>
      <c r="BK7" s="145" t="s">
        <v>184</v>
      </c>
      <c r="BL7" s="145" t="s">
        <v>734</v>
      </c>
      <c r="BM7" s="145" t="s">
        <v>733</v>
      </c>
      <c r="BN7" s="145" t="s">
        <v>185</v>
      </c>
      <c r="BO7" s="145" t="s">
        <v>186</v>
      </c>
      <c r="BP7" s="145" t="s">
        <v>187</v>
      </c>
      <c r="BQ7" s="145" t="s">
        <v>795</v>
      </c>
      <c r="BR7" s="145" t="s">
        <v>189</v>
      </c>
      <c r="BS7" s="145" t="s">
        <v>190</v>
      </c>
      <c r="BT7" s="145" t="s">
        <v>191</v>
      </c>
      <c r="BU7" s="145" t="s">
        <v>192</v>
      </c>
      <c r="BV7" s="145" t="s">
        <v>193</v>
      </c>
      <c r="BW7" s="145" t="s">
        <v>194</v>
      </c>
      <c r="BX7" s="145" t="s">
        <v>195</v>
      </c>
      <c r="BY7" s="145" t="s">
        <v>196</v>
      </c>
      <c r="BZ7" s="145" t="s">
        <v>741</v>
      </c>
      <c r="CA7" s="145" t="s">
        <v>742</v>
      </c>
      <c r="CB7" s="145" t="s">
        <v>197</v>
      </c>
      <c r="CC7" s="145" t="s">
        <v>198</v>
      </c>
      <c r="CD7" s="145" t="s">
        <v>743</v>
      </c>
      <c r="CE7" s="145" t="s">
        <v>744</v>
      </c>
      <c r="CF7" s="145" t="s">
        <v>199</v>
      </c>
      <c r="CG7" s="145" t="s">
        <v>200</v>
      </c>
      <c r="CH7" s="145" t="s">
        <v>201</v>
      </c>
      <c r="CI7" s="145" t="s">
        <v>745</v>
      </c>
      <c r="CJ7" s="145" t="s">
        <v>729</v>
      </c>
      <c r="CK7" s="145" t="s">
        <v>728</v>
      </c>
      <c r="CL7" s="145" t="s">
        <v>746</v>
      </c>
      <c r="CM7" s="145" t="s">
        <v>747</v>
      </c>
    </row>
    <row r="8" spans="1:112" s="10" customFormat="1" ht="6.75" customHeight="1" x14ac:dyDescent="0.25">
      <c r="A8" s="33">
        <v>45747</v>
      </c>
      <c r="B8" s="157"/>
      <c r="D8" s="142"/>
      <c r="E8" s="142"/>
      <c r="F8" s="142"/>
      <c r="G8" s="142"/>
      <c r="H8" s="142"/>
      <c r="I8" s="142"/>
      <c r="J8" s="142"/>
      <c r="K8" s="142"/>
      <c r="L8" s="142"/>
      <c r="M8" s="142"/>
      <c r="N8" s="142"/>
      <c r="O8" s="142"/>
      <c r="P8" s="142"/>
      <c r="Q8" s="142"/>
      <c r="R8" s="142"/>
      <c r="S8" s="142"/>
      <c r="T8" s="142"/>
      <c r="U8" s="142"/>
      <c r="V8" s="142"/>
      <c r="W8" s="143"/>
      <c r="X8" s="144"/>
      <c r="Y8" s="142"/>
      <c r="Z8" s="142"/>
      <c r="AA8" s="142"/>
      <c r="AB8" s="145"/>
      <c r="AC8" s="142"/>
      <c r="AD8" s="142"/>
      <c r="AE8" s="142"/>
      <c r="AF8" s="142"/>
      <c r="AG8" s="142"/>
      <c r="AH8" s="142"/>
      <c r="AI8" s="142"/>
      <c r="AJ8" s="146"/>
      <c r="AK8" s="146"/>
      <c r="AL8" s="146"/>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5"/>
      <c r="CF8" s="145"/>
      <c r="CG8" s="145"/>
      <c r="CH8" s="145"/>
      <c r="CI8" s="142"/>
      <c r="CJ8" s="142"/>
      <c r="CK8" s="142"/>
      <c r="CL8" s="142"/>
      <c r="CM8" s="142"/>
    </row>
    <row r="9" spans="1:112" ht="13.4" customHeight="1" x14ac:dyDescent="0.25">
      <c r="A9" s="42">
        <v>46112</v>
      </c>
      <c r="B9" s="13" t="s">
        <v>813</v>
      </c>
      <c r="D9" s="105">
        <f>IF($B$6="Region",SUMIFS(Raw!$H:$H,Raw!$A:$A,"&lt;="&amp;Geography!$A9,Raw!$A:$A,"&gt;"&amp;Geography!$A8,Raw!$G:$G,Geography!D$6,Raw!$I:$I,Geography!$A$6),IF($B$6="Provider",SUMIFS(Raw!$H:$H,Raw!$A:$A,"&lt;="&amp;Geography!$A9,Raw!$A:$A,"&gt;"&amp;Geography!$A8,Raw!$G:$G,Geography!D$6,Raw!$C:$C,Geography!$A$6),SUMIFS(Raw!$H:$H,Raw!$A:$A,"&lt;="&amp;Geography!$A9,Raw!$A:$A,"&gt;"&amp;Geography!$A8,Raw!$G:$G,Geography!D$6,Raw!$E:$E,Geography!$A$6)))</f>
        <v>1683378</v>
      </c>
      <c r="E9" s="105">
        <f>IF($B$6="Region",SUMIFS(Raw!$H:$H,Raw!$A:$A,"&lt;="&amp;Geography!$A9,Raw!$A:$A,"&gt;"&amp;Geography!$A8,Raw!$G:$G,Geography!E$6,Raw!$I:$I,Geography!$A$6),IF($B$6="Provider",SUMIFS(Raw!$H:$H,Raw!$A:$A,"&lt;="&amp;Geography!$A9,Raw!$A:$A,"&gt;"&amp;Geography!$A8,Raw!$G:$G,Geography!E$6,Raw!$C:$C,Geography!$A$6),SUMIFS(Raw!$H:$H,Raw!$A:$A,"&lt;="&amp;Geography!$A9,Raw!$A:$A,"&gt;"&amp;Geography!$A8,Raw!$G:$G,Geography!E$6,Raw!$E:$E,Geography!$A$6)))</f>
        <v>1061333</v>
      </c>
      <c r="F9" s="105">
        <f>IF($B$6="Region",SUMIFS(Raw!$H:$H,Raw!$A:$A,"&lt;="&amp;Geography!$A9,Raw!$A:$A,"&gt;"&amp;Geography!$A8,Raw!$G:$G,Geography!F$6,Raw!$I:$I,Geography!$A$6),IF($B$6="Provider",SUMIFS(Raw!$H:$H,Raw!$A:$A,"&lt;="&amp;Geography!$A9,Raw!$A:$A,"&gt;"&amp;Geography!$A8,Raw!$G:$G,Geography!F$6,Raw!$C:$C,Geography!$A$6),SUMIFS(Raw!$H:$H,Raw!$A:$A,"&lt;="&amp;Geography!$A9,Raw!$A:$A,"&gt;"&amp;Geography!$A8,Raw!$G:$G,Geography!F$6,Raw!$E:$E,Geography!$A$6)))</f>
        <v>1580084</v>
      </c>
      <c r="G9" s="105">
        <f>IF($B$6="Region",SUMIFS(Raw!$H:$H,Raw!$A:$A,"&lt;="&amp;Geography!$A9,Raw!$A:$A,"&gt;"&amp;Geography!$A8,Raw!$G:$G,Geography!G$6,Raw!$I:$I,Geography!$A$6),IF($B$6="Provider",SUMIFS(Raw!$H:$H,Raw!$A:$A,"&lt;="&amp;Geography!$A9,Raw!$A:$A,"&gt;"&amp;Geography!$A8,Raw!$G:$G,Geography!G$6,Raw!$C:$C,Geography!$A$6),SUMIFS(Raw!$H:$H,Raw!$A:$A,"&lt;="&amp;Geography!$A9,Raw!$A:$A,"&gt;"&amp;Geography!$A8,Raw!$G:$G,Geography!G$6,Raw!$E:$E,Geography!$A$6)))</f>
        <v>1376132</v>
      </c>
      <c r="H9" s="105">
        <f>IF($B$6="Region",SUMIFS(Raw!$H:$H,Raw!$A:$A,"&lt;="&amp;Geography!$A9,Raw!$A:$A,"&gt;"&amp;Geography!$A8,Raw!$G:$G,Geography!H$6,Raw!$I:$I,Geography!$A$6),IF($B$6="Provider",SUMIFS(Raw!$H:$H,Raw!$A:$A,"&lt;="&amp;Geography!$A9,Raw!$A:$A,"&gt;"&amp;Geography!$A8,Raw!$G:$G,Geography!H$6,Raw!$C:$C,Geography!$A$6),SUMIFS(Raw!$H:$H,Raw!$A:$A,"&lt;="&amp;Geography!$A9,Raw!$A:$A,"&gt;"&amp;Geography!$A8,Raw!$G:$G,Geography!H$6,Raw!$E:$E,Geography!$A$6)))</f>
        <v>40262</v>
      </c>
      <c r="I9" s="105">
        <f>IF($B$6="Region",SUMIFS(Raw!$H:$H,Raw!$A:$A,"&lt;="&amp;Geography!$A9,Raw!$A:$A,"&gt;"&amp;Geography!$A8,Raw!$G:$G,Geography!I$6,Raw!$I:$I,Geography!$A$6),IF($B$6="Provider",SUMIFS(Raw!$H:$H,Raw!$A:$A,"&lt;="&amp;Geography!$A9,Raw!$A:$A,"&gt;"&amp;Geography!$A8,Raw!$G:$G,Geography!I$6,Raw!$C:$C,Geography!$A$6),SUMIFS(Raw!$H:$H,Raw!$A:$A,"&lt;="&amp;Geography!$A9,Raw!$A:$A,"&gt;"&amp;Geography!$A8,Raw!$G:$G,Geography!I$6,Raw!$E:$E,Geography!$A$6)))</f>
        <v>63603338</v>
      </c>
      <c r="J9" s="105" t="str">
        <f>IF($B$6="Area", SUMIFS(Raw!$H:$H,Raw!$A:$A,"&lt;="&amp;Geography!$A9,Raw!$A:$A,"&gt;"&amp;Geography!$A8,Raw!$G:$G,Geography!J$6,Raw!$E:$E,Geography!$A$6), " ")</f>
        <v xml:space="preserve"> </v>
      </c>
      <c r="K9" s="105" t="str">
        <f>IF($B$6="Area", SUMIFS(Raw!$H:$H,Raw!$A:$A,"&lt;="&amp;Geography!$A9,Raw!$A:$A,"&gt;"&amp;Geography!$A8,Raw!$G:$G,Geography!K$6,Raw!$E:$E,Geography!$A$6), " ")</f>
        <v xml:space="preserve"> </v>
      </c>
      <c r="L9" s="105">
        <f>IF($B$6="Region",SUMIFS(Raw!$H:$H,Raw!$A:$A,"&lt;="&amp;Geography!$A9,Raw!$A:$A,"&gt;"&amp;Geography!$A8,Raw!$G:$G,Geography!L$6,Raw!$I:$I,Geography!$A$6),IF($B$6="Provider",SUMIFS(Raw!$H:$H,Raw!$A:$A,"&lt;="&amp;Geography!$A9,Raw!$A:$A,"&gt;"&amp;Geography!$A8,Raw!$G:$G,Geography!L$6,Raw!$C:$C,Geography!$A$6),SUMIFS(Raw!$H:$H,Raw!$A:$A,"&lt;="&amp;Geography!$A9,Raw!$A:$A,"&gt;"&amp;Geography!$A8,Raw!$G:$G,Geography!L$6,Raw!$E:$E,Geography!$A$6)))</f>
        <v>7650007</v>
      </c>
      <c r="M9" s="105">
        <f>IF($B$6="Region",SUMIFS(Raw!$H:$H,Raw!$A:$A,"&lt;="&amp;Geography!$A9,Raw!$A:$A,"&gt;"&amp;Geography!$A8,Raw!$G:$G,Geography!M$6,Raw!$I:$I,Geography!$A$6),IF($B$6="Provider",SUMIFS(Raw!$H:$H,Raw!$A:$A,"&lt;="&amp;Geography!$A9,Raw!$A:$A,"&gt;"&amp;Geography!$A8,Raw!$G:$G,Geography!M$6,Raw!$C:$C,Geography!$A$6),SUMIFS(Raw!$H:$H,Raw!$A:$A,"&lt;="&amp;Geography!$A9,Raw!$A:$A,"&gt;"&amp;Geography!$A8,Raw!$G:$G,Geography!M$6,Raw!$E:$E,Geography!$A$6)))</f>
        <v>426793</v>
      </c>
      <c r="N9" s="105">
        <f>IF($B$6="Region",SUMIFS(Raw!$H:$H,Raw!$A:$A,"&lt;="&amp;Geography!$A9,Raw!$A:$A,"&gt;"&amp;Geography!$A8,Raw!$G:$G,Geography!N$6,Raw!$I:$I,Geography!$A$6),IF($B$6="Provider",SUMIFS(Raw!$H:$H,Raw!$A:$A,"&lt;="&amp;Geography!$A9,Raw!$A:$A,"&gt;"&amp;Geography!$A8,Raw!$G:$G,Geography!N$6,Raw!$C:$C,Geography!$A$6),SUMIFS(Raw!$H:$H,Raw!$A:$A,"&lt;="&amp;Geography!$A9,Raw!$A:$A,"&gt;"&amp;Geography!$A8,Raw!$G:$G,Geography!N$6,Raw!$E:$E,Geography!$A$6)))</f>
        <v>2042083843</v>
      </c>
      <c r="O9" s="105">
        <f>IF($B$6="Region",SUMIFS(Raw!$H:$H,Raw!$A:$A,"&lt;="&amp;Geography!$A9,Raw!$A:$A,"&gt;"&amp;Geography!$A8,Raw!$G:$G,Geography!O$6,Raw!$I:$I,Geography!$A$6),IF($B$6="Provider",SUMIFS(Raw!$H:$H,Raw!$A:$A,"&lt;="&amp;Geography!$A9,Raw!$A:$A,"&gt;"&amp;Geography!$A8,Raw!$G:$G,Geography!O$6,Raw!$C:$C,Geography!$A$6),SUMIFS(Raw!$H:$H,Raw!$A:$A,"&lt;="&amp;Geography!$A9,Raw!$A:$A,"&gt;"&amp;Geography!$A8,Raw!$G:$G,Geography!O$6,Raw!$E:$E,Geography!$A$6)))</f>
        <v>1490762</v>
      </c>
      <c r="P9" s="105">
        <f>IF($B$6="Region",SUMIFS(Raw!$H:$H,Raw!$A:$A,"&lt;="&amp;Geography!$A9,Raw!$A:$A,"&gt;"&amp;Geography!$A8,Raw!$G:$G,Geography!P$6,Raw!$I:$I,Geography!$A$6),IF($B$6="Provider",SUMIFS(Raw!$H:$H,Raw!$A:$A,"&lt;="&amp;Geography!$A9,Raw!$A:$A,"&gt;"&amp;Geography!$A8,Raw!$G:$G,Geography!P$6,Raw!$C:$C,Geography!$A$6),SUMIFS(Raw!$H:$H,Raw!$A:$A,"&lt;="&amp;Geography!$A9,Raw!$A:$A,"&gt;"&amp;Geography!$A8,Raw!$G:$G,Geography!P$6,Raw!$E:$E,Geography!$A$6)))</f>
        <v>49934</v>
      </c>
      <c r="Q9" s="105">
        <f>IF($B$6="Region",SUMIFS(Raw!$H:$H,Raw!$A:$A,"&lt;="&amp;Geography!$A9,Raw!$A:$A,"&gt;"&amp;Geography!$A8,Raw!$G:$G,Geography!Q$6,Raw!$I:$I,Geography!$A$6),IF($B$6="Provider",SUMIFS(Raw!$H:$H,Raw!$A:$A,"&lt;="&amp;Geography!$A9,Raw!$A:$A,"&gt;"&amp;Geography!$A8,Raw!$G:$G,Geography!Q$6,Raw!$C:$C,Geography!$A$6),SUMIFS(Raw!$H:$H,Raw!$A:$A,"&lt;="&amp;Geography!$A9,Raw!$A:$A,"&gt;"&amp;Geography!$A8,Raw!$G:$G,Geography!Q$6,Raw!$E:$E,Geography!$A$6)))</f>
        <v>887633</v>
      </c>
      <c r="R9" s="105">
        <f>IF($B$6="Region",SUMIFS(Raw!$H:$H,Raw!$A:$A,"&lt;="&amp;Geography!$A9,Raw!$A:$A,"&gt;"&amp;Geography!$A8,Raw!$G:$G,Geography!R$6,Raw!$I:$I,Geography!$A$6),IF($B$6="Provider",SUMIFS(Raw!$H:$H,Raw!$A:$A,"&lt;="&amp;Geography!$A9,Raw!$A:$A,"&gt;"&amp;Geography!$A8,Raw!$G:$G,Geography!R$6,Raw!$C:$C,Geography!$A$6),SUMIFS(Raw!$H:$H,Raw!$A:$A,"&lt;="&amp;Geography!$A9,Raw!$A:$A,"&gt;"&amp;Geography!$A8,Raw!$G:$G,Geography!R$6,Raw!$E:$E,Geography!$A$6)))</f>
        <v>325398</v>
      </c>
      <c r="S9" s="105">
        <f>IF($B$6="Region",SUMIFS(Raw!$H:$H,Raw!$A:$A,"&lt;="&amp;Geography!$A9,Raw!$A:$A,"&gt;"&amp;Geography!$A8,Raw!$G:$G,Geography!S$6,Raw!$I:$I,Geography!$A$6),IF($B$6="Provider",SUMIFS(Raw!$H:$H,Raw!$A:$A,"&lt;="&amp;Geography!$A9,Raw!$A:$A,"&gt;"&amp;Geography!$A8,Raw!$G:$G,Geography!S$6,Raw!$C:$C,Geography!$A$6),SUMIFS(Raw!$H:$H,Raw!$A:$A,"&lt;="&amp;Geography!$A9,Raw!$A:$A,"&gt;"&amp;Geography!$A8,Raw!$G:$G,Geography!S$6,Raw!$E:$E,Geography!$A$6)))</f>
        <v>218785</v>
      </c>
      <c r="T9" s="105">
        <f>IF($B$6="Region",SUMIFS(Raw!$H:$H,Raw!$A:$A,"&lt;="&amp;Geography!$A9,Raw!$A:$A,"&gt;"&amp;Geography!$A8,Raw!$G:$G,Geography!T$6,Raw!$I:$I,Geography!$A$6),IF($B$6="Provider",SUMIFS(Raw!$H:$H,Raw!$A:$A,"&lt;="&amp;Geography!$A9,Raw!$A:$A,"&gt;"&amp;Geography!$A8,Raw!$G:$G,Geography!T$6,Raw!$C:$C,Geography!$A$6),SUMIFS(Raw!$H:$H,Raw!$A:$A,"&lt;="&amp;Geography!$A9,Raw!$A:$A,"&gt;"&amp;Geography!$A8,Raw!$G:$G,Geography!T$6,Raw!$E:$E,Geography!$A$6)))</f>
        <v>9012</v>
      </c>
      <c r="U9" s="105">
        <f>IF($B$6="Region",SUMIFS(Raw!$H:$H,Raw!$A:$A,"&lt;="&amp;Geography!$A9,Raw!$A:$A,"&gt;"&amp;Geography!$A8,Raw!$G:$G,Geography!U$6,Raw!$I:$I,Geography!$A$6),IF($B$6="Provider",SUMIFS(Raw!$H:$H,Raw!$A:$A,"&lt;="&amp;Geography!$A9,Raw!$A:$A,"&gt;"&amp;Geography!$A8,Raw!$G:$G,Geography!U$6,Raw!$C:$C,Geography!$A$6),SUMIFS(Raw!$H:$H,Raw!$A:$A,"&lt;="&amp;Geography!$A9,Raw!$A:$A,"&gt;"&amp;Geography!$A8,Raw!$G:$G,Geography!U$6,Raw!$E:$E,Geography!$A$6)))</f>
        <v>648260</v>
      </c>
      <c r="V9" s="105">
        <f>IF($B$6="Region",SUMIFS(Raw!$H:$H,Raw!$A:$A,"&lt;="&amp;Geography!$A9,Raw!$A:$A,"&gt;"&amp;Geography!$A8,Raw!$G:$G,Geography!V$6,Raw!$I:$I,Geography!$A$6),IF($B$6="Provider",SUMIFS(Raw!$H:$H,Raw!$A:$A,"&lt;="&amp;Geography!$A9,Raw!$A:$A,"&gt;"&amp;Geography!$A8,Raw!$G:$G,Geography!V$6,Raw!$C:$C,Geography!$A$6),SUMIFS(Raw!$H:$H,Raw!$A:$A,"&lt;="&amp;Geography!$A9,Raw!$A:$A,"&gt;"&amp;Geography!$A8,Raw!$G:$G,Geography!V$6,Raw!$E:$E,Geography!$A$6)))</f>
        <v>12637</v>
      </c>
      <c r="W9" s="105">
        <f>IF($B$6="Region",SUMIFS(Raw!$H:$H,Raw!$A:$A,"&lt;="&amp;Geography!$A9,Raw!$A:$A,"&gt;"&amp;Geography!$A8,Raw!$G:$G,Geography!W$6,Raw!$I:$I,Geography!$A$6),IF($B$6="Provider",SUMIFS(Raw!$H:$H,Raw!$A:$A,"&lt;="&amp;Geography!$A9,Raw!$A:$A,"&gt;"&amp;Geography!$A8,Raw!$G:$G,Geography!W$6,Raw!$C:$C,Geography!$A$6),SUMIFS(Raw!$H:$H,Raw!$A:$A,"&lt;="&amp;Geography!$A9,Raw!$A:$A,"&gt;"&amp;Geography!$A8,Raw!$G:$G,Geography!W$6,Raw!$E:$E,Geography!$A$6)))</f>
        <v>284693</v>
      </c>
      <c r="X9" s="105">
        <f>IF($B$6="Region",SUMIFS(Raw!$H:$H,Raw!$A:$A,"&lt;="&amp;Geography!$A9,Raw!$A:$A,"&gt;"&amp;Geography!$A8,Raw!$G:$G,Geography!X$6,Raw!$I:$I,Geography!$A$6),IF($B$6="Provider",SUMIFS(Raw!$H:$H,Raw!$A:$A,"&lt;="&amp;Geography!$A9,Raw!$A:$A,"&gt;"&amp;Geography!$A8,Raw!$G:$G,Geography!X$6,Raw!$C:$C,Geography!$A$6),SUMIFS(Raw!$H:$H,Raw!$A:$A,"&lt;="&amp;Geography!$A9,Raw!$A:$A,"&gt;"&amp;Geography!$A8,Raw!$G:$G,Geography!X$6,Raw!$E:$E,Geography!$A$6)))</f>
        <v>117259</v>
      </c>
      <c r="Y9" s="105" t="str">
        <f>IF($B$6="Area", SUMIFS(Raw!$H:$H,Raw!$A:$A,"&lt;="&amp;Geography!$A9,Raw!$A:$A,"&gt;"&amp;Geography!$A8,Raw!$G:$G,Geography!Y$6,Raw!$E:$E,Geography!$A$6), " ")</f>
        <v xml:space="preserve"> </v>
      </c>
      <c r="Z9" s="105" t="str">
        <f>IF($B$6="Area", SUMIFS(Raw!$H:$H,Raw!$A:$A,"&lt;="&amp;Geography!$A9,Raw!$A:$A,"&gt;"&amp;Geography!$A8,Raw!$G:$G,Geography!Z$6,Raw!$E:$E,Geography!$A$6), " ")</f>
        <v xml:space="preserve"> </v>
      </c>
      <c r="AA9" s="105">
        <f>IF($B$6="Region",SUMIFS(Raw!$H:$H,Raw!$A:$A,"&lt;="&amp;Geography!$A9,Raw!$A:$A,"&gt;"&amp;Geography!$A8,Raw!$G:$G,Geography!AA$6,Raw!$I:$I,Geography!$A$6),IF($B$6="Provider",SUMIFS(Raw!$H:$H,Raw!$A:$A,"&lt;="&amp;Geography!$A9,Raw!$A:$A,"&gt;"&amp;Geography!$A8,Raw!$G:$G,Geography!AA$6,Raw!$C:$C,Geography!$A$6),SUMIFS(Raw!$H:$H,Raw!$A:$A,"&lt;="&amp;Geography!$A9,Raw!$A:$A,"&gt;"&amp;Geography!$A8,Raw!$G:$G,Geography!AA$6,Raw!$E:$E,Geography!$A$6)))</f>
        <v>76455</v>
      </c>
      <c r="AB9" s="105">
        <f>IF($B$6="Region",SUMIFS(Raw!$H:$H,Raw!$A:$A,"&lt;="&amp;Geography!$A9,Raw!$A:$A,"&gt;"&amp;Geography!$A8,Raw!$G:$G,Geography!AB$6,Raw!$I:$I,Geography!$A$6),IF($B$6="Provider",SUMIFS(Raw!$H:$H,Raw!$A:$A,"&lt;="&amp;Geography!$A9,Raw!$A:$A,"&gt;"&amp;Geography!$A8,Raw!$G:$G,Geography!AB$6,Raw!$C:$C,Geography!$A$6),SUMIFS(Raw!$H:$H,Raw!$A:$A,"&lt;="&amp;Geography!$A9,Raw!$A:$A,"&gt;"&amp;Geography!$A8,Raw!$G:$G,Geography!AB$6,Raw!$E:$E,Geography!$A$6)))</f>
        <v>35914</v>
      </c>
      <c r="AC9" s="105" t="str">
        <f>IF($B$6="Area", SUMIFS(Raw!$H:$H,Raw!$A:$A,"&lt;="&amp;Geography!$A9,Raw!$A:$A,"&gt;"&amp;Geography!$A8,Raw!$G:$G,Geography!AC$6,Raw!$E:$E,Geography!$A$6), " ")</f>
        <v xml:space="preserve"> </v>
      </c>
      <c r="AD9" s="105" t="str">
        <f>IF($B$6="Area", SUMIFS(Raw!$H:$H,Raw!$A:$A,"&lt;="&amp;Geography!$A9,Raw!$A:$A,"&gt;"&amp;Geography!$A8,Raw!$G:$G,Geography!AD$6,Raw!$E:$E,Geography!$A$6), " ")</f>
        <v xml:space="preserve"> </v>
      </c>
      <c r="AE9" s="105">
        <f>IF($B$6="Region",SUMIFS(Raw!$H:$H,Raw!$A:$A,"&lt;="&amp;Geography!$A9,Raw!$A:$A,"&gt;"&amp;Geography!$A8,Raw!$G:$G,Geography!AE$6,Raw!$I:$I,Geography!$A$6),IF($B$6="Provider",SUMIFS(Raw!$H:$H,Raw!$A:$A,"&lt;="&amp;Geography!$A9,Raw!$A:$A,"&gt;"&amp;Geography!$A8,Raw!$G:$G,Geography!AE$6,Raw!$C:$C,Geography!$A$6),SUMIFS(Raw!$H:$H,Raw!$A:$A,"&lt;="&amp;Geography!$A9,Raw!$A:$A,"&gt;"&amp;Geography!$A8,Raw!$G:$G,Geography!AE$6,Raw!$E:$E,Geography!$A$6)))</f>
        <v>1493446</v>
      </c>
      <c r="AF9" s="105">
        <f>IF($B$6="Region",SUMIFS(Raw!$H:$H,Raw!$A:$A,"&lt;="&amp;Geography!$A9,Raw!$A:$A,"&gt;"&amp;Geography!$A8,Raw!$G:$G,Geography!AF$6,Raw!$I:$I,Geography!$A$6),IF($B$6="Provider",SUMIFS(Raw!$H:$H,Raw!$A:$A,"&lt;="&amp;Geography!$A9,Raw!$A:$A,"&gt;"&amp;Geography!$A8,Raw!$G:$G,Geography!AF$6,Raw!$C:$C,Geography!$A$6),SUMIFS(Raw!$H:$H,Raw!$A:$A,"&lt;="&amp;Geography!$A9,Raw!$A:$A,"&gt;"&amp;Geography!$A8,Raw!$G:$G,Geography!AF$6,Raw!$E:$E,Geography!$A$6)))</f>
        <v>168388</v>
      </c>
      <c r="AG9" s="105">
        <f>IF($B$6="Region",SUMIFS(Raw!$H:$H,Raw!$A:$A,"&lt;="&amp;Geography!$A9,Raw!$A:$A,"&gt;"&amp;Geography!$A8,Raw!$G:$G,Geography!AG$6,Raw!$I:$I,Geography!$A$6),IF($B$6="Provider",SUMIFS(Raw!$H:$H,Raw!$A:$A,"&lt;="&amp;Geography!$A9,Raw!$A:$A,"&gt;"&amp;Geography!$A8,Raw!$G:$G,Geography!AG$6,Raw!$C:$C,Geography!$A$6),SUMIFS(Raw!$H:$H,Raw!$A:$A,"&lt;="&amp;Geography!$A9,Raw!$A:$A,"&gt;"&amp;Geography!$A8,Raw!$G:$G,Geography!AG$6,Raw!$E:$E,Geography!$A$6)))</f>
        <v>192117</v>
      </c>
      <c r="AH9" s="105">
        <f>IF($B$6="Region",SUMIFS(Raw!$H:$H,Raw!$A:$A,"&lt;="&amp;Geography!$A9,Raw!$A:$A,"&gt;"&amp;Geography!$A8,Raw!$G:$G,Geography!AH$6,Raw!$I:$I,Geography!$A$6),IF($B$6="Provider",SUMIFS(Raw!$H:$H,Raw!$A:$A,"&lt;="&amp;Geography!$A9,Raw!$A:$A,"&gt;"&amp;Geography!$A8,Raw!$G:$G,Geography!AH$6,Raw!$C:$C,Geography!$A$6),SUMIFS(Raw!$H:$H,Raw!$A:$A,"&lt;="&amp;Geography!$A9,Raw!$A:$A,"&gt;"&amp;Geography!$A8,Raw!$G:$G,Geography!AH$6,Raw!$E:$E,Geography!$A$6)))</f>
        <v>103578</v>
      </c>
      <c r="AI9" s="105">
        <f>IF($B$6="Region",SUMIFS(Raw!$H:$H,Raw!$A:$A,"&lt;="&amp;Geography!$A9,Raw!$A:$A,"&gt;"&amp;Geography!$A8,Raw!$G:$G,Geography!AI$6,Raw!$I:$I,Geography!$A$6),IF($B$6="Provider",SUMIFS(Raw!$H:$H,Raw!$A:$A,"&lt;="&amp;Geography!$A9,Raw!$A:$A,"&gt;"&amp;Geography!$A8,Raw!$G:$G,Geography!AI$6,Raw!$C:$C,Geography!$A$6),SUMIFS(Raw!$H:$H,Raw!$A:$A,"&lt;="&amp;Geography!$A9,Raw!$A:$A,"&gt;"&amp;Geography!$A8,Raw!$G:$G,Geography!AI$6,Raw!$E:$E,Geography!$A$6)))</f>
        <v>774</v>
      </c>
      <c r="AJ9" s="105">
        <f>IF($B$6="Region",SUMIFS(Raw!$H:$H,Raw!$A:$A,"&lt;="&amp;Geography!$A9,Raw!$A:$A,"&gt;"&amp;Geography!$A8,Raw!$G:$G,Geography!AJ$6,Raw!$I:$I,Geography!$A$6),IF($B$6="Provider",SUMIFS(Raw!$H:$H,Raw!$A:$A,"&lt;="&amp;Geography!$A9,Raw!$A:$A,"&gt;"&amp;Geography!$A8,Raw!$G:$G,Geography!AJ$6,Raw!$C:$C,Geography!$A$6),SUMIFS(Raw!$H:$H,Raw!$A:$A,"&lt;="&amp;Geography!$A9,Raw!$A:$A,"&gt;"&amp;Geography!$A8,Raw!$G:$G,Geography!AJ$6,Raw!$E:$E,Geography!$A$6)))</f>
        <v>86058</v>
      </c>
      <c r="AK9" s="105">
        <f>IF($B$6="Region",SUMIFS(Raw!$H:$H,Raw!$A:$A,"&lt;="&amp;Geography!$A9,Raw!$A:$A,"&gt;"&amp;Geography!$A8,Raw!$G:$G,Geography!AK$6,Raw!$I:$I,Geography!$A$6),IF($B$6="Provider",SUMIFS(Raw!$H:$H,Raw!$A:$A,"&lt;="&amp;Geography!$A9,Raw!$A:$A,"&gt;"&amp;Geography!$A8,Raw!$G:$G,Geography!AK$6,Raw!$C:$C,Geography!$A$6),SUMIFS(Raw!$H:$H,Raw!$A:$A,"&lt;="&amp;Geography!$A9,Raw!$A:$A,"&gt;"&amp;Geography!$A8,Raw!$G:$G,Geography!AK$6,Raw!$E:$E,Geography!$A$6)))</f>
        <v>6609</v>
      </c>
      <c r="AL9" s="105">
        <f>IF($B$6="Region",SUMIFS(Raw!$H:$H,Raw!$A:$A,"&lt;="&amp;Geography!$A9,Raw!$A:$A,"&gt;"&amp;Geography!$A8,Raw!$G:$G,Geography!AL$6,Raw!$I:$I,Geography!$A$6),IF($B$6="Provider",SUMIFS(Raw!$H:$H,Raw!$A:$A,"&lt;="&amp;Geography!$A9,Raw!$A:$A,"&gt;"&amp;Geography!$A8,Raw!$G:$G,Geography!AL$6,Raw!$C:$C,Geography!$A$6),SUMIFS(Raw!$H:$H,Raw!$A:$A,"&lt;="&amp;Geography!$A9,Raw!$A:$A,"&gt;"&amp;Geography!$A8,Raw!$G:$G,Geography!AL$6,Raw!$E:$E,Geography!$A$6)))</f>
        <v>65973</v>
      </c>
      <c r="AM9" s="105">
        <f>IF($B$6="Region",SUMIFS(Raw!$H:$H,Raw!$A:$A,"&lt;="&amp;Geography!$A9,Raw!$A:$A,"&gt;"&amp;Geography!$A8,Raw!$G:$G,Geography!AM$6,Raw!$I:$I,Geography!$A$6),IF($B$6="Provider",SUMIFS(Raw!$H:$H,Raw!$A:$A,"&lt;="&amp;Geography!$A9,Raw!$A:$A,"&gt;"&amp;Geography!$A8,Raw!$G:$G,Geography!AM$6,Raw!$C:$C,Geography!$A$6),SUMIFS(Raw!$H:$H,Raw!$A:$A,"&lt;="&amp;Geography!$A9,Raw!$A:$A,"&gt;"&amp;Geography!$A8,Raw!$G:$G,Geography!AM$6,Raw!$E:$E,Geography!$A$6)))</f>
        <v>10706</v>
      </c>
      <c r="AN9" s="105">
        <f>IF($B$6="Region",SUMIFS(Raw!$H:$H,Raw!$A:$A,"&lt;="&amp;Geography!$A9,Raw!$A:$A,"&gt;"&amp;Geography!$A8,Raw!$G:$G,Geography!AN$6,Raw!$I:$I,Geography!$A$6),IF($B$6="Provider",SUMIFS(Raw!$H:$H,Raw!$A:$A,"&lt;="&amp;Geography!$A9,Raw!$A:$A,"&gt;"&amp;Geography!$A8,Raw!$G:$G,Geography!AN$6,Raw!$C:$C,Geography!$A$6),SUMIFS(Raw!$H:$H,Raw!$A:$A,"&lt;="&amp;Geography!$A9,Raw!$A:$A,"&gt;"&amp;Geography!$A8,Raw!$G:$G,Geography!AN$6,Raw!$E:$E,Geography!$A$6)))</f>
        <v>122167</v>
      </c>
      <c r="AO9" s="105">
        <f>IF($B$6="Region",SUMIFS(Raw!$H:$H,Raw!$A:$A,"&lt;="&amp;Geography!$A9,Raw!$A:$A,"&gt;"&amp;Geography!$A8,Raw!$G:$G,Geography!AO$6,Raw!$I:$I,Geography!$A$6),IF($B$6="Provider",SUMIFS(Raw!$H:$H,Raw!$A:$A,"&lt;="&amp;Geography!$A9,Raw!$A:$A,"&gt;"&amp;Geography!$A8,Raw!$G:$G,Geography!AO$6,Raw!$C:$C,Geography!$A$6),SUMIFS(Raw!$H:$H,Raw!$A:$A,"&lt;="&amp;Geography!$A9,Raw!$A:$A,"&gt;"&amp;Geography!$A8,Raw!$G:$G,Geography!AO$6,Raw!$E:$E,Geography!$A$6)))</f>
        <v>83073</v>
      </c>
      <c r="AP9" s="105">
        <f>IF($B$6="Region",SUMIFS(Raw!$H:$H,Raw!$A:$A,"&lt;="&amp;Geography!$A9,Raw!$A:$A,"&gt;"&amp;Geography!$A8,Raw!$G:$G,Geography!AP$6,Raw!$I:$I,Geography!$A$6),IF($B$6="Provider",SUMIFS(Raw!$H:$H,Raw!$A:$A,"&lt;="&amp;Geography!$A9,Raw!$A:$A,"&gt;"&amp;Geography!$A8,Raw!$G:$G,Geography!AP$6,Raw!$C:$C,Geography!$A$6),SUMIFS(Raw!$H:$H,Raw!$A:$A,"&lt;="&amp;Geography!$A9,Raw!$A:$A,"&gt;"&amp;Geography!$A8,Raw!$G:$G,Geography!AP$6,Raw!$E:$E,Geography!$A$6)))</f>
        <v>203019</v>
      </c>
      <c r="AQ9" s="105">
        <f>IF($B$6="Region",SUMIFS(Raw!$H:$H,Raw!$A:$A,"&lt;="&amp;Geography!$A9,Raw!$A:$A,"&gt;"&amp;Geography!$A8,Raw!$G:$G,Geography!AQ$6,Raw!$I:$I,Geography!$A$6),IF($B$6="Provider",SUMIFS(Raw!$H:$H,Raw!$A:$A,"&lt;="&amp;Geography!$A9,Raw!$A:$A,"&gt;"&amp;Geography!$A8,Raw!$G:$G,Geography!AQ$6,Raw!$C:$C,Geography!$A$6),SUMIFS(Raw!$H:$H,Raw!$A:$A,"&lt;="&amp;Geography!$A9,Raw!$A:$A,"&gt;"&amp;Geography!$A8,Raw!$G:$G,Geography!AQ$6,Raw!$E:$E,Geography!$A$6)))</f>
        <v>132900</v>
      </c>
      <c r="AR9" s="105">
        <f>IF($B$6="Region",SUMIFS(Raw!$H:$H,Raw!$A:$A,"&lt;="&amp;Geography!$A9,Raw!$A:$A,"&gt;"&amp;Geography!$A8,Raw!$G:$G,Geography!AR$6,Raw!$I:$I,Geography!$A$6),IF($B$6="Provider",SUMIFS(Raw!$H:$H,Raw!$A:$A,"&lt;="&amp;Geography!$A9,Raw!$A:$A,"&gt;"&amp;Geography!$A8,Raw!$G:$G,Geography!AR$6,Raw!$C:$C,Geography!$A$6),SUMIFS(Raw!$H:$H,Raw!$A:$A,"&lt;="&amp;Geography!$A9,Raw!$A:$A,"&gt;"&amp;Geography!$A8,Raw!$G:$G,Geography!AR$6,Raw!$E:$E,Geography!$A$6)))</f>
        <v>112405</v>
      </c>
      <c r="AS9" s="105">
        <f>IF($B$6="Region",SUMIFS(Raw!$H:$H,Raw!$A:$A,"&lt;="&amp;Geography!$A9,Raw!$A:$A,"&gt;"&amp;Geography!$A8,Raw!$G:$G,Geography!AS$6,Raw!$I:$I,Geography!$A$6),IF($B$6="Provider",SUMIFS(Raw!$H:$H,Raw!$A:$A,"&lt;="&amp;Geography!$A9,Raw!$A:$A,"&gt;"&amp;Geography!$A8,Raw!$G:$G,Geography!AS$6,Raw!$C:$C,Geography!$A$6),SUMIFS(Raw!$H:$H,Raw!$A:$A,"&lt;="&amp;Geography!$A9,Raw!$A:$A,"&gt;"&amp;Geography!$A8,Raw!$G:$G,Geography!AS$6,Raw!$E:$E,Geography!$A$6)))</f>
        <v>60889</v>
      </c>
      <c r="AT9" s="105">
        <f>IF($B$6="Region",SUMIFS(Raw!$H:$H,Raw!$A:$A,"&lt;="&amp;Geography!$A9,Raw!$A:$A,"&gt;"&amp;Geography!$A8,Raw!$G:$G,Geography!AT$6,Raw!$I:$I,Geography!$A$6),IF($B$6="Provider",SUMIFS(Raw!$H:$H,Raw!$A:$A,"&lt;="&amp;Geography!$A9,Raw!$A:$A,"&gt;"&amp;Geography!$A8,Raw!$G:$G,Geography!AT$6,Raw!$C:$C,Geography!$A$6),SUMIFS(Raw!$H:$H,Raw!$A:$A,"&lt;="&amp;Geography!$A9,Raw!$A:$A,"&gt;"&amp;Geography!$A8,Raw!$G:$G,Geography!AT$6,Raw!$E:$E,Geography!$A$6)))</f>
        <v>27170</v>
      </c>
      <c r="AU9" s="105">
        <f>IF($B$6="Region",SUMIFS(Raw!$H:$H,Raw!$A:$A,"&lt;="&amp;Geography!$A9,Raw!$A:$A,"&gt;"&amp;Geography!$A8,Raw!$G:$G,Geography!AU$6,Raw!$I:$I,Geography!$A$6),IF($B$6="Provider",SUMIFS(Raw!$H:$H,Raw!$A:$A,"&lt;="&amp;Geography!$A9,Raw!$A:$A,"&gt;"&amp;Geography!$A8,Raw!$G:$G,Geography!AU$6,Raw!$C:$C,Geography!$A$6),SUMIFS(Raw!$H:$H,Raw!$A:$A,"&lt;="&amp;Geography!$A9,Raw!$A:$A,"&gt;"&amp;Geography!$A8,Raw!$G:$G,Geography!AU$6,Raw!$E:$E,Geography!$A$6)))</f>
        <v>11433</v>
      </c>
      <c r="AV9" s="105">
        <f>IF($B$6="Region",SUMIFS(Raw!$H:$H,Raw!$A:$A,"&lt;="&amp;Geography!$A9,Raw!$A:$A,"&gt;"&amp;Geography!$A8,Raw!$G:$G,Geography!AV$6,Raw!$I:$I,Geography!$A$6),IF($B$6="Provider",SUMIFS(Raw!$H:$H,Raw!$A:$A,"&lt;="&amp;Geography!$A9,Raw!$A:$A,"&gt;"&amp;Geography!$A8,Raw!$G:$G,Geography!AV$6,Raw!$C:$C,Geography!$A$6),SUMIFS(Raw!$H:$H,Raw!$A:$A,"&lt;="&amp;Geography!$A9,Raw!$A:$A,"&gt;"&amp;Geography!$A8,Raw!$G:$G,Geography!AV$6,Raw!$E:$E,Geography!$A$6)))</f>
        <v>69756</v>
      </c>
      <c r="AW9" s="105">
        <f>IF($B$6="Region",SUMIFS(Raw!$H:$H,Raw!$A:$A,"&lt;="&amp;Geography!$A9,Raw!$A:$A,"&gt;"&amp;Geography!$A8,Raw!$G:$G,Geography!AW$6,Raw!$I:$I,Geography!$A$6),IF($B$6="Provider",SUMIFS(Raw!$H:$H,Raw!$A:$A,"&lt;="&amp;Geography!$A9,Raw!$A:$A,"&gt;"&amp;Geography!$A8,Raw!$G:$G,Geography!AW$6,Raw!$C:$C,Geography!$A$6),SUMIFS(Raw!$H:$H,Raw!$A:$A,"&lt;="&amp;Geography!$A9,Raw!$A:$A,"&gt;"&amp;Geography!$A8,Raw!$G:$G,Geography!AW$6,Raw!$E:$E,Geography!$A$6)))</f>
        <v>303773089</v>
      </c>
      <c r="AX9" s="105">
        <f>IF($B$6="Region",SUMIFS(Raw!$H:$H,Raw!$A:$A,"&lt;="&amp;Geography!$A9,Raw!$A:$A,"&gt;"&amp;Geography!$A8,Raw!$G:$G,Geography!AX$6,Raw!$I:$I,Geography!$A$6),IF($B$6="Provider",SUMIFS(Raw!$H:$H,Raw!$A:$A,"&lt;="&amp;Geography!$A9,Raw!$A:$A,"&gt;"&amp;Geography!$A8,Raw!$G:$G,Geography!AX$6,Raw!$C:$C,Geography!$A$6),SUMIFS(Raw!$H:$H,Raw!$A:$A,"&lt;="&amp;Geography!$A9,Raw!$A:$A,"&gt;"&amp;Geography!$A8,Raw!$G:$G,Geography!AX$6,Raw!$E:$E,Geography!$A$6)))</f>
        <v>157108</v>
      </c>
      <c r="AY9" s="105">
        <f>IF($B$6="Region",SUMIFS(Raw!$H:$H,Raw!$A:$A,"&lt;="&amp;Geography!$A9,Raw!$A:$A,"&gt;"&amp;Geography!$A8,Raw!$G:$G,Geography!AY$6,Raw!$I:$I,Geography!$A$6),IF($B$6="Provider",SUMIFS(Raw!$H:$H,Raw!$A:$A,"&lt;="&amp;Geography!$A9,Raw!$A:$A,"&gt;"&amp;Geography!$A8,Raw!$G:$G,Geography!AY$6,Raw!$C:$C,Geography!$A$6),SUMIFS(Raw!$H:$H,Raw!$A:$A,"&lt;="&amp;Geography!$A9,Raw!$A:$A,"&gt;"&amp;Geography!$A8,Raw!$G:$G,Geography!AY$6,Raw!$E:$E,Geography!$A$6)))</f>
        <v>81235</v>
      </c>
      <c r="AZ9" s="105">
        <f>IF($B$6="Region",SUMIFS(Raw!$H:$H,Raw!$A:$A,"&lt;="&amp;Geography!$A9,Raw!$A:$A,"&gt;"&amp;Geography!$A8,Raw!$G:$G,Geography!AZ$6,Raw!$I:$I,Geography!$A$6),IF($B$6="Provider",SUMIFS(Raw!$H:$H,Raw!$A:$A,"&lt;="&amp;Geography!$A9,Raw!$A:$A,"&gt;"&amp;Geography!$A8,Raw!$G:$G,Geography!AZ$6,Raw!$C:$C,Geography!$A$6),SUMIFS(Raw!$H:$H,Raw!$A:$A,"&lt;="&amp;Geography!$A9,Raw!$A:$A,"&gt;"&amp;Geography!$A8,Raw!$G:$G,Geography!AZ$6,Raw!$E:$E,Geography!$A$6)))</f>
        <v>6275</v>
      </c>
      <c r="BA9" s="105">
        <f>IF($B$6="Region",SUMIFS(Raw!$H:$H,Raw!$A:$A,"&lt;="&amp;Geography!$A9,Raw!$A:$A,"&gt;"&amp;Geography!$A8,Raw!$G:$G,Geography!BA$6,Raw!$I:$I,Geography!$A$6),IF($B$6="Provider",SUMIFS(Raw!$H:$H,Raw!$A:$A,"&lt;="&amp;Geography!$A9,Raw!$A:$A,"&gt;"&amp;Geography!$A8,Raw!$G:$G,Geography!BA$6,Raw!$C:$C,Geography!$A$6),SUMIFS(Raw!$H:$H,Raw!$A:$A,"&lt;="&amp;Geography!$A9,Raw!$A:$A,"&gt;"&amp;Geography!$A8,Raw!$G:$G,Geography!BA$6,Raw!$E:$E,Geography!$A$6)))</f>
        <v>38799</v>
      </c>
      <c r="BB9" s="105">
        <f>IF($B$6="Region",SUMIFS(Raw!$H:$H,Raw!$A:$A,"&lt;="&amp;Geography!$A9,Raw!$A:$A,"&gt;"&amp;Geography!$A8,Raw!$G:$G,Geography!BB$6,Raw!$I:$I,Geography!$A$6),IF($B$6="Provider",SUMIFS(Raw!$H:$H,Raw!$A:$A,"&lt;="&amp;Geography!$A9,Raw!$A:$A,"&gt;"&amp;Geography!$A8,Raw!$G:$G,Geography!BB$6,Raw!$C:$C,Geography!$A$6),SUMIFS(Raw!$H:$H,Raw!$A:$A,"&lt;="&amp;Geography!$A9,Raw!$A:$A,"&gt;"&amp;Geography!$A8,Raw!$G:$G,Geography!BB$6,Raw!$E:$E,Geography!$A$6)))</f>
        <v>210847628</v>
      </c>
      <c r="BC9" s="105">
        <f>IF($B$6="Region",SUMIFS(Raw!$H:$H,Raw!$A:$A,"&lt;="&amp;Geography!$A9,Raw!$A:$A,"&gt;"&amp;Geography!$A8,Raw!$G:$G,Geography!BC$6,Raw!$I:$I,Geography!$A$6),IF($B$6="Provider",SUMIFS(Raw!$H:$H,Raw!$A:$A,"&lt;="&amp;Geography!$A9,Raw!$A:$A,"&gt;"&amp;Geography!$A8,Raw!$G:$G,Geography!BC$6,Raw!$C:$C,Geography!$A$6),SUMIFS(Raw!$H:$H,Raw!$A:$A,"&lt;="&amp;Geography!$A9,Raw!$A:$A,"&gt;"&amp;Geography!$A8,Raw!$G:$G,Geography!BC$6,Raw!$E:$E,Geography!$A$6)))</f>
        <v>73734</v>
      </c>
      <c r="BD9" s="105">
        <f>IF($B$6="Region",SUMIFS(Raw!$H:$H,Raw!$A:$A,"&lt;="&amp;Geography!$A9,Raw!$A:$A,"&gt;"&amp;Geography!$A8,Raw!$G:$G,Geography!BD$6,Raw!$I:$I,Geography!$A$6),IF($B$6="Provider",SUMIFS(Raw!$H:$H,Raw!$A:$A,"&lt;="&amp;Geography!$A9,Raw!$A:$A,"&gt;"&amp;Geography!$A8,Raw!$G:$G,Geography!BD$6,Raw!$C:$C,Geography!$A$6),SUMIFS(Raw!$H:$H,Raw!$A:$A,"&lt;="&amp;Geography!$A9,Raw!$A:$A,"&gt;"&amp;Geography!$A8,Raw!$G:$G,Geography!BD$6,Raw!$E:$E,Geography!$A$6)))</f>
        <v>624485</v>
      </c>
      <c r="BE9" s="105">
        <f>IF($B$6="Region",SUMIFS(Raw!$H:$H,Raw!$A:$A,"&lt;="&amp;Geography!$A9,Raw!$A:$A,"&gt;"&amp;Geography!$A8,Raw!$G:$G,Geography!BE$6,Raw!$I:$I,Geography!$A$6),IF($B$6="Provider",SUMIFS(Raw!$H:$H,Raw!$A:$A,"&lt;="&amp;Geography!$A9,Raw!$A:$A,"&gt;"&amp;Geography!$A8,Raw!$G:$G,Geography!BE$6,Raw!$C:$C,Geography!$A$6),SUMIFS(Raw!$H:$H,Raw!$A:$A,"&lt;="&amp;Geography!$A9,Raw!$A:$A,"&gt;"&amp;Geography!$A8,Raw!$G:$G,Geography!BE$6,Raw!$E:$E,Geography!$A$6)))</f>
        <v>31552</v>
      </c>
      <c r="BF9" s="105">
        <f>IF($B$6="Region",SUMIFS(Raw!$H:$H,Raw!$A:$A,"&lt;="&amp;Geography!$A9,Raw!$A:$A,"&gt;"&amp;Geography!$A8,Raw!$G:$G,Geography!BF$6,Raw!$I:$I,Geography!$A$6),IF($B$6="Provider",SUMIFS(Raw!$H:$H,Raw!$A:$A,"&lt;="&amp;Geography!$A9,Raw!$A:$A,"&gt;"&amp;Geography!$A8,Raw!$G:$G,Geography!BF$6,Raw!$C:$C,Geography!$A$6),SUMIFS(Raw!$H:$H,Raw!$A:$A,"&lt;="&amp;Geography!$A9,Raw!$A:$A,"&gt;"&amp;Geography!$A8,Raw!$G:$G,Geography!BF$6,Raw!$E:$E,Geography!$A$6)))</f>
        <v>1074213</v>
      </c>
      <c r="BG9" s="105">
        <f>IF($B$6="Region",SUMIFS(Raw!$H:$H,Raw!$A:$A,"&lt;="&amp;Geography!$A9,Raw!$A:$A,"&gt;"&amp;Geography!$A8,Raw!$G:$G,Geography!BG$6,Raw!$I:$I,Geography!$A$6),IF($B$6="Provider",SUMIFS(Raw!$H:$H,Raw!$A:$A,"&lt;="&amp;Geography!$A9,Raw!$A:$A,"&gt;"&amp;Geography!$A8,Raw!$G:$G,Geography!BG$6,Raw!$C:$C,Geography!$A$6),SUMIFS(Raw!$H:$H,Raw!$A:$A,"&lt;="&amp;Geography!$A9,Raw!$A:$A,"&gt;"&amp;Geography!$A8,Raw!$G:$G,Geography!BG$6,Raw!$E:$E,Geography!$A$6)))</f>
        <v>777</v>
      </c>
      <c r="BH9" s="105">
        <f>IF($B$6="Region",SUMIFS(Raw!$H:$H,Raw!$A:$A,"&lt;="&amp;Geography!$A9,Raw!$A:$A,"&gt;"&amp;Geography!$A8,Raw!$G:$G,Geography!BH$6,Raw!$I:$I,Geography!$A$6),IF($B$6="Provider",SUMIFS(Raw!$H:$H,Raw!$A:$A,"&lt;="&amp;Geography!$A9,Raw!$A:$A,"&gt;"&amp;Geography!$A8,Raw!$G:$G,Geography!BH$6,Raw!$C:$C,Geography!$A$6),SUMIFS(Raw!$H:$H,Raw!$A:$A,"&lt;="&amp;Geography!$A9,Raw!$A:$A,"&gt;"&amp;Geography!$A8,Raw!$G:$G,Geography!BH$6,Raw!$E:$E,Geography!$A$6)))</f>
        <v>761648</v>
      </c>
      <c r="BI9" s="105">
        <f>IF($B$6="Region",SUMIFS(Raw!$H:$H,Raw!$A:$A,"&lt;="&amp;Geography!$A9,Raw!$A:$A,"&gt;"&amp;Geography!$A8,Raw!$G:$G,Geography!BI$6,Raw!$I:$I,Geography!$A$6),IF($B$6="Provider",SUMIFS(Raw!$H:$H,Raw!$A:$A,"&lt;="&amp;Geography!$A9,Raw!$A:$A,"&gt;"&amp;Geography!$A8,Raw!$G:$G,Geography!BI$6,Raw!$C:$C,Geography!$A$6),SUMIFS(Raw!$H:$H,Raw!$A:$A,"&lt;="&amp;Geography!$A9,Raw!$A:$A,"&gt;"&amp;Geography!$A8,Raw!$G:$G,Geography!BI$6,Raw!$E:$E,Geography!$A$6)))</f>
        <v>304218</v>
      </c>
      <c r="BJ9" s="105">
        <f>IF($B$6="Region",SUMIFS(Raw!$H:$H,Raw!$A:$A,"&lt;="&amp;Geography!$A9,Raw!$A:$A,"&gt;"&amp;Geography!$A8,Raw!$G:$G,Geography!BJ$6,Raw!$I:$I,Geography!$A$6),IF($B$6="Provider",SUMIFS(Raw!$H:$H,Raw!$A:$A,"&lt;="&amp;Geography!$A9,Raw!$A:$A,"&gt;"&amp;Geography!$A8,Raw!$G:$G,Geography!BJ$6,Raw!$C:$C,Geography!$A$6),SUMIFS(Raw!$H:$H,Raw!$A:$A,"&lt;="&amp;Geography!$A9,Raw!$A:$A,"&gt;"&amp;Geography!$A8,Raw!$G:$G,Geography!BJ$6,Raw!$E:$E,Geography!$A$6)))</f>
        <v>204412</v>
      </c>
      <c r="BK9" s="105">
        <f>IF($B$6="Region",SUMIFS(Raw!$H:$H,Raw!$A:$A,"&lt;="&amp;Geography!$A9,Raw!$A:$A,"&gt;"&amp;Geography!$A8,Raw!$G:$G,Geography!BK$6,Raw!$I:$I,Geography!$A$6),IF($B$6="Provider",SUMIFS(Raw!$H:$H,Raw!$A:$A,"&lt;="&amp;Geography!$A9,Raw!$A:$A,"&gt;"&amp;Geography!$A8,Raw!$G:$G,Geography!BK$6,Raw!$C:$C,Geography!$A$6),SUMIFS(Raw!$H:$H,Raw!$A:$A,"&lt;="&amp;Geography!$A9,Raw!$A:$A,"&gt;"&amp;Geography!$A8,Raw!$G:$G,Geography!BK$6,Raw!$E:$E,Geography!$A$6)))</f>
        <v>115167</v>
      </c>
      <c r="BL9" s="105">
        <f>IF($B$6="Region",SUMIFS(Raw!$H:$H,Raw!$A:$A,"&lt;="&amp;Geography!$A9,Raw!$A:$A,"&gt;"&amp;Geography!$A8,Raw!$G:$G,Geography!BL$6,Raw!$I:$I,Geography!$A$6),IF($B$6="Provider",SUMIFS(Raw!$H:$H,Raw!$A:$A,"&lt;="&amp;Geography!$A9,Raw!$A:$A,"&gt;"&amp;Geography!$A8,Raw!$G:$G,Geography!BL$6,Raw!$C:$C,Geography!$A$6),SUMIFS(Raw!$H:$H,Raw!$A:$A,"&lt;="&amp;Geography!$A9,Raw!$A:$A,"&gt;"&amp;Geography!$A8,Raw!$G:$G,Geography!BL$6,Raw!$E:$E,Geography!$A$6)))</f>
        <v>302223</v>
      </c>
      <c r="BM9" s="105">
        <f>IF($B$6="Region",SUMIFS(Raw!$H:$H,Raw!$A:$A,"&lt;="&amp;Geography!$A9,Raw!$A:$A,"&gt;"&amp;Geography!$A8,Raw!$G:$G,Geography!BM$6,Raw!$I:$I,Geography!$A$6),IF($B$6="Provider",SUMIFS(Raw!$H:$H,Raw!$A:$A,"&lt;="&amp;Geography!$A9,Raw!$A:$A,"&gt;"&amp;Geography!$A8,Raw!$G:$G,Geography!BM$6,Raw!$C:$C,Geography!$A$6),SUMIFS(Raw!$H:$H,Raw!$A:$A,"&lt;="&amp;Geography!$A9,Raw!$A:$A,"&gt;"&amp;Geography!$A8,Raw!$G:$G,Geography!BM$6,Raw!$E:$E,Geography!$A$6)))</f>
        <v>82761</v>
      </c>
      <c r="BN9" s="105">
        <f>IF($B$6="Region",SUMIFS(Raw!$H:$H,Raw!$A:$A,"&lt;="&amp;Geography!$A9,Raw!$A:$A,"&gt;"&amp;Geography!$A8,Raw!$G:$G,Geography!BN$6,Raw!$I:$I,Geography!$A$6),IF($B$6="Provider",SUMIFS(Raw!$H:$H,Raw!$A:$A,"&lt;="&amp;Geography!$A9,Raw!$A:$A,"&gt;"&amp;Geography!$A8,Raw!$G:$G,Geography!BN$6,Raw!$C:$C,Geography!$A$6),SUMIFS(Raw!$H:$H,Raw!$A:$A,"&lt;="&amp;Geography!$A9,Raw!$A:$A,"&gt;"&amp;Geography!$A8,Raw!$G:$G,Geography!BN$6,Raw!$E:$E,Geography!$A$6)))</f>
        <v>103036</v>
      </c>
      <c r="BO9" s="105">
        <f>IF($B$6="Region",SUMIFS(Raw!$H:$H,Raw!$A:$A,"&lt;="&amp;Geography!$A9,Raw!$A:$A,"&gt;"&amp;Geography!$A8,Raw!$G:$G,Geography!BO$6,Raw!$I:$I,Geography!$A$6),IF($B$6="Provider",SUMIFS(Raw!$H:$H,Raw!$A:$A,"&lt;="&amp;Geography!$A9,Raw!$A:$A,"&gt;"&amp;Geography!$A8,Raw!$G:$G,Geography!BO$6,Raw!$C:$C,Geography!$A$6),SUMIFS(Raw!$H:$H,Raw!$A:$A,"&lt;="&amp;Geography!$A9,Raw!$A:$A,"&gt;"&amp;Geography!$A8,Raw!$G:$G,Geography!BO$6,Raw!$E:$E,Geography!$A$6)))</f>
        <v>41106</v>
      </c>
      <c r="BP9" s="105">
        <f>IF($B$6="Region",SUMIFS(Raw!$H:$H,Raw!$A:$A,"&lt;="&amp;Geography!$A9,Raw!$A:$A,"&gt;"&amp;Geography!$A8,Raw!$G:$G,Geography!BP$6,Raw!$I:$I,Geography!$A$6),IF($B$6="Provider",SUMIFS(Raw!$H:$H,Raw!$A:$A,"&lt;="&amp;Geography!$A9,Raw!$A:$A,"&gt;"&amp;Geography!$A8,Raw!$G:$G,Geography!BP$6,Raw!$C:$C,Geography!$A$6),SUMIFS(Raw!$H:$H,Raw!$A:$A,"&lt;="&amp;Geography!$A9,Raw!$A:$A,"&gt;"&amp;Geography!$A8,Raw!$G:$G,Geography!BP$6,Raw!$E:$E,Geography!$A$6)))</f>
        <v>114608</v>
      </c>
      <c r="BQ9" s="105">
        <f>IF($B$6="Region",SUMIFS(Raw!$H:$H,Raw!$A:$A,"&lt;="&amp;Geography!$A9,Raw!$A:$A,"&gt;"&amp;Geography!$A8,Raw!$G:$G,Geography!BQ$6,Raw!$I:$I,Geography!$A$6),IF($B$6="Provider",SUMIFS(Raw!$H:$H,Raw!$A:$A,"&lt;="&amp;Geography!$A9,Raw!$A:$A,"&gt;"&amp;Geography!$A8,Raw!$G:$G,Geography!BQ$6,Raw!$C:$C,Geography!$A$6),SUMIFS(Raw!$H:$H,Raw!$A:$A,"&lt;="&amp;Geography!$A9,Raw!$A:$A,"&gt;"&amp;Geography!$A8,Raw!$G:$G,Geography!BQ$6,Raw!$E:$E,Geography!$A$6)))</f>
        <v>25268</v>
      </c>
      <c r="BR9" s="105">
        <f>IF($B$6="Region",SUMIFS(Raw!$H:$H,Raw!$A:$A,"&lt;="&amp;Geography!$A9,Raw!$A:$A,"&gt;"&amp;Geography!$A8,Raw!$G:$G,Geography!BR$6,Raw!$I:$I,Geography!$A$6),IF($B$6="Provider",SUMIFS(Raw!$H:$H,Raw!$A:$A,"&lt;="&amp;Geography!$A9,Raw!$A:$A,"&gt;"&amp;Geography!$A8,Raw!$G:$G,Geography!BR$6,Raw!$C:$C,Geography!$A$6),SUMIFS(Raw!$H:$H,Raw!$A:$A,"&lt;="&amp;Geography!$A9,Raw!$A:$A,"&gt;"&amp;Geography!$A8,Raw!$G:$G,Geography!BR$6,Raw!$E:$E,Geography!$A$6)))</f>
        <v>970</v>
      </c>
      <c r="BS9" s="105">
        <f>IF($B$6="Region",SUMIFS(Raw!$H:$H,Raw!$A:$A,"&lt;="&amp;Geography!$A9,Raw!$A:$A,"&gt;"&amp;Geography!$A8,Raw!$G:$G,Geography!BS$6,Raw!$I:$I,Geography!$A$6),IF($B$6="Provider",SUMIFS(Raw!$H:$H,Raw!$A:$A,"&lt;="&amp;Geography!$A9,Raw!$A:$A,"&gt;"&amp;Geography!$A8,Raw!$G:$G,Geography!BS$6,Raw!$C:$C,Geography!$A$6),SUMIFS(Raw!$H:$H,Raw!$A:$A,"&lt;="&amp;Geography!$A9,Raw!$A:$A,"&gt;"&amp;Geography!$A8,Raw!$G:$G,Geography!BS$6,Raw!$E:$E,Geography!$A$6)))</f>
        <v>129</v>
      </c>
      <c r="BT9" s="105">
        <f>IF($B$6="Region",SUMIFS(Raw!$H:$H,Raw!$A:$A,"&lt;="&amp;Geography!$A9,Raw!$A:$A,"&gt;"&amp;Geography!$A8,Raw!$G:$G,Geography!BT$6,Raw!$I:$I,Geography!$A$6),IF($B$6="Provider",SUMIFS(Raw!$H:$H,Raw!$A:$A,"&lt;="&amp;Geography!$A9,Raw!$A:$A,"&gt;"&amp;Geography!$A8,Raw!$G:$G,Geography!BT$6,Raw!$C:$C,Geography!$A$6),SUMIFS(Raw!$H:$H,Raw!$A:$A,"&lt;="&amp;Geography!$A9,Raw!$A:$A,"&gt;"&amp;Geography!$A8,Raw!$G:$G,Geography!BT$6,Raw!$E:$E,Geography!$A$6)))</f>
        <v>22223</v>
      </c>
      <c r="BU9" s="105">
        <f>IF($B$6="Region",SUMIFS(Raw!$H:$H,Raw!$A:$A,"&lt;="&amp;Geography!$A9,Raw!$A:$A,"&gt;"&amp;Geography!$A8,Raw!$G:$G,Geography!BU$6,Raw!$I:$I,Geography!$A$6),IF($B$6="Provider",SUMIFS(Raw!$H:$H,Raw!$A:$A,"&lt;="&amp;Geography!$A9,Raw!$A:$A,"&gt;"&amp;Geography!$A8,Raw!$G:$G,Geography!BU$6,Raw!$C:$C,Geography!$A$6),SUMIFS(Raw!$H:$H,Raw!$A:$A,"&lt;="&amp;Geography!$A9,Raw!$A:$A,"&gt;"&amp;Geography!$A8,Raw!$G:$G,Geography!BU$6,Raw!$E:$E,Geography!$A$6)))</f>
        <v>11223</v>
      </c>
      <c r="BV9" s="105">
        <f>IF($B$6="Region",SUMIFS(Raw!$H:$H,Raw!$A:$A,"&lt;="&amp;Geography!$A9,Raw!$A:$A,"&gt;"&amp;Geography!$A8,Raw!$G:$G,Geography!BV$6,Raw!$I:$I,Geography!$A$6),IF($B$6="Provider",SUMIFS(Raw!$H:$H,Raw!$A:$A,"&lt;="&amp;Geography!$A9,Raw!$A:$A,"&gt;"&amp;Geography!$A8,Raw!$G:$G,Geography!BV$6,Raw!$C:$C,Geography!$A$6),SUMIFS(Raw!$H:$H,Raw!$A:$A,"&lt;="&amp;Geography!$A9,Raw!$A:$A,"&gt;"&amp;Geography!$A8,Raw!$G:$G,Geography!BV$6,Raw!$E:$E,Geography!$A$6)))</f>
        <v>34565</v>
      </c>
      <c r="BW9" s="105">
        <f>IF($B$6="Region",SUMIFS(Raw!$H:$H,Raw!$A:$A,"&lt;="&amp;Geography!$A9,Raw!$A:$A,"&gt;"&amp;Geography!$A8,Raw!$G:$G,Geography!BW$6,Raw!$I:$I,Geography!$A$6),IF($B$6="Provider",SUMIFS(Raw!$H:$H,Raw!$A:$A,"&lt;="&amp;Geography!$A9,Raw!$A:$A,"&gt;"&amp;Geography!$A8,Raw!$G:$G,Geography!BW$6,Raw!$C:$C,Geography!$A$6),SUMIFS(Raw!$H:$H,Raw!$A:$A,"&lt;="&amp;Geography!$A9,Raw!$A:$A,"&gt;"&amp;Geography!$A8,Raw!$G:$G,Geography!BW$6,Raw!$E:$E,Geography!$A$6)))</f>
        <v>16422</v>
      </c>
      <c r="BX9" s="105">
        <f>IF($B$6="Region",SUMIFS(Raw!$H:$H,Raw!$A:$A,"&lt;="&amp;Geography!$A9,Raw!$A:$A,"&gt;"&amp;Geography!$A8,Raw!$G:$G,Geography!BX$6,Raw!$I:$I,Geography!$A$6),IF($B$6="Provider",SUMIFS(Raw!$H:$H,Raw!$A:$A,"&lt;="&amp;Geography!$A9,Raw!$A:$A,"&gt;"&amp;Geography!$A8,Raw!$G:$G,Geography!BX$6,Raw!$C:$C,Geography!$A$6),SUMIFS(Raw!$H:$H,Raw!$A:$A,"&lt;="&amp;Geography!$A9,Raw!$A:$A,"&gt;"&amp;Geography!$A8,Raw!$G:$G,Geography!BX$6,Raw!$E:$E,Geography!$A$6)))</f>
        <v>16257</v>
      </c>
      <c r="BY9" s="105">
        <f>IF($B$6="Region",SUMIFS(Raw!$H:$H,Raw!$A:$A,"&lt;="&amp;Geography!$A9,Raw!$A:$A,"&gt;"&amp;Geography!$A8,Raw!$G:$G,Geography!BY$6,Raw!$I:$I,Geography!$A$6),IF($B$6="Provider",SUMIFS(Raw!$H:$H,Raw!$A:$A,"&lt;="&amp;Geography!$A9,Raw!$A:$A,"&gt;"&amp;Geography!$A8,Raw!$G:$G,Geography!BY$6,Raw!$C:$C,Geography!$A$6),SUMIFS(Raw!$H:$H,Raw!$A:$A,"&lt;="&amp;Geography!$A9,Raw!$A:$A,"&gt;"&amp;Geography!$A8,Raw!$G:$G,Geography!BY$6,Raw!$E:$E,Geography!$A$6)))</f>
        <v>11908</v>
      </c>
      <c r="BZ9" s="105">
        <f>IF($B$6="Region",SUMIFS(Raw!$H:$H,Raw!$A:$A,"&lt;="&amp;Geography!$A9,Raw!$A:$A,"&gt;"&amp;Geography!$A8,Raw!$G:$G,Geography!BZ$6,Raw!$I:$I,Geography!$A$6),IF($B$6="Provider",SUMIFS(Raw!$H:$H,Raw!$A:$A,"&lt;="&amp;Geography!$A9,Raw!$A:$A,"&gt;"&amp;Geography!$A8,Raw!$G:$G,Geography!BZ$6,Raw!$C:$C,Geography!$A$6),SUMIFS(Raw!$H:$H,Raw!$A:$A,"&lt;="&amp;Geography!$A9,Raw!$A:$A,"&gt;"&amp;Geography!$A8,Raw!$G:$G,Geography!BZ$6,Raw!$E:$E,Geography!$A$6)))</f>
        <v>65293</v>
      </c>
      <c r="CA9" s="105">
        <f>IF($B$6="Region",SUMIFS(Raw!$H:$H,Raw!$A:$A,"&lt;="&amp;Geography!$A9,Raw!$A:$A,"&gt;"&amp;Geography!$A8,Raw!$G:$G,Geography!CA$6,Raw!$I:$I,Geography!$A$6),IF($B$6="Provider",SUMIFS(Raw!$H:$H,Raw!$A:$A,"&lt;="&amp;Geography!$A9,Raw!$A:$A,"&gt;"&amp;Geography!$A8,Raw!$G:$G,Geography!CA$6,Raw!$C:$C,Geography!$A$6),SUMIFS(Raw!$H:$H,Raw!$A:$A,"&lt;="&amp;Geography!$A9,Raw!$A:$A,"&gt;"&amp;Geography!$A8,Raw!$G:$G,Geography!CA$6,Raw!$E:$E,Geography!$A$6)))</f>
        <v>41129</v>
      </c>
      <c r="CB9" s="105">
        <f>IF($B$6="Region",SUMIFS(Raw!$H:$H,Raw!$A:$A,"&lt;="&amp;Geography!$A9,Raw!$A:$A,"&gt;"&amp;Geography!$A8,Raw!$G:$G,Geography!CB$6,Raw!$I:$I,Geography!$A$6),IF($B$6="Provider",SUMIFS(Raw!$H:$H,Raw!$A:$A,"&lt;="&amp;Geography!$A9,Raw!$A:$A,"&gt;"&amp;Geography!$A8,Raw!$G:$G,Geography!CB$6,Raw!$C:$C,Geography!$A$6),SUMIFS(Raw!$H:$H,Raw!$A:$A,"&lt;="&amp;Geography!$A9,Raw!$A:$A,"&gt;"&amp;Geography!$A8,Raw!$G:$G,Geography!CB$6,Raw!$E:$E,Geography!$A$6)))</f>
        <v>45558</v>
      </c>
      <c r="CC9" s="105">
        <f>IF($B$6="Region",SUMIFS(Raw!$H:$H,Raw!$A:$A,"&lt;="&amp;Geography!$A9,Raw!$A:$A,"&gt;"&amp;Geography!$A8,Raw!$G:$G,Geography!CC$6,Raw!$I:$I,Geography!$A$6),IF($B$6="Provider",SUMIFS(Raw!$H:$H,Raw!$A:$A,"&lt;="&amp;Geography!$A9,Raw!$A:$A,"&gt;"&amp;Geography!$A8,Raw!$G:$G,Geography!CC$6,Raw!$C:$C,Geography!$A$6),SUMIFS(Raw!$H:$H,Raw!$A:$A,"&lt;="&amp;Geography!$A9,Raw!$A:$A,"&gt;"&amp;Geography!$A8,Raw!$G:$G,Geography!CC$6,Raw!$E:$E,Geography!$A$6)))</f>
        <v>39058</v>
      </c>
      <c r="CD9" s="105">
        <f>IF($B$6="Region",SUMIFS(Raw!$H:$H,Raw!$A:$A,"&lt;="&amp;Geography!$A9,Raw!$A:$A,"&gt;"&amp;Geography!$A8,Raw!$G:$G,Geography!CD$6,Raw!$I:$I,Geography!$A$6),IF($B$6="Provider",SUMIFS(Raw!$H:$H,Raw!$A:$A,"&lt;="&amp;Geography!$A9,Raw!$A:$A,"&gt;"&amp;Geography!$A8,Raw!$G:$G,Geography!CD$6,Raw!$C:$C,Geography!$A$6),SUMIFS(Raw!$H:$H,Raw!$A:$A,"&lt;="&amp;Geography!$A9,Raw!$A:$A,"&gt;"&amp;Geography!$A8,Raw!$G:$G,Geography!CD$6,Raw!$E:$E,Geography!$A$6)))</f>
        <v>8813</v>
      </c>
      <c r="CE9" s="105">
        <f>IF($B$6="Region",SUMIFS(Raw!$H:$H,Raw!$A:$A,"&lt;="&amp;Geography!$A9,Raw!$A:$A,"&gt;"&amp;Geography!$A8,Raw!$G:$G,Geography!CE$6,Raw!$I:$I,Geography!$A$6),IF($B$6="Provider",SUMIFS(Raw!$H:$H,Raw!$A:$A,"&lt;="&amp;Geography!$A9,Raw!$A:$A,"&gt;"&amp;Geography!$A8,Raw!$G:$G,Geography!CE$6,Raw!$C:$C,Geography!$A$6),SUMIFS(Raw!$H:$H,Raw!$A:$A,"&lt;="&amp;Geography!$A9,Raw!$A:$A,"&gt;"&amp;Geography!$A8,Raw!$G:$G,Geography!CE$6,Raw!$E:$E,Geography!$A$6)))</f>
        <v>5949</v>
      </c>
      <c r="CF9" s="105">
        <f>IF($B$6="Region",SUMIFS(Raw!$H:$H,Raw!$A:$A,"&lt;="&amp;Geography!$A9,Raw!$A:$A,"&gt;"&amp;Geography!$A8,Raw!$G:$G,Geography!CF$6,Raw!$I:$I,Geography!$A$6),IF($B$6="Provider",SUMIFS(Raw!$H:$H,Raw!$A:$A,"&lt;="&amp;Geography!$A9,Raw!$A:$A,"&gt;"&amp;Geography!$A8,Raw!$G:$G,Geography!CF$6,Raw!$C:$C,Geography!$A$6),SUMIFS(Raw!$H:$H,Raw!$A:$A,"&lt;="&amp;Geography!$A9,Raw!$A:$A,"&gt;"&amp;Geography!$A8,Raw!$G:$G,Geography!CF$6,Raw!$E:$E,Geography!$A$6)))</f>
        <v>1041</v>
      </c>
      <c r="CG9" s="105">
        <f>IF($B$6="Region",SUMIFS(Raw!$H:$H,Raw!$A:$A,"&lt;="&amp;Geography!$A9,Raw!$A:$A,"&gt;"&amp;Geography!$A8,Raw!$G:$G,Geography!CG$6,Raw!$I:$I,Geography!$A$6),IF($B$6="Provider",SUMIFS(Raw!$H:$H,Raw!$A:$A,"&lt;="&amp;Geography!$A9,Raw!$A:$A,"&gt;"&amp;Geography!$A8,Raw!$G:$G,Geography!CG$6,Raw!$C:$C,Geography!$A$6),SUMIFS(Raw!$H:$H,Raw!$A:$A,"&lt;="&amp;Geography!$A9,Raw!$A:$A,"&gt;"&amp;Geography!$A8,Raw!$G:$G,Geography!CG$6,Raw!$E:$E,Geography!$A$6)))</f>
        <v>975</v>
      </c>
      <c r="CH9" s="105">
        <f>IF($B$6="Region",SUMIFS(Raw!$H:$H,Raw!$A:$A,"&lt;="&amp;Geography!$A9,Raw!$A:$A,"&gt;"&amp;Geography!$A8,Raw!$G:$G,Geography!CH$6,Raw!$I:$I,Geography!$A$6),IF($B$6="Provider",SUMIFS(Raw!$H:$H,Raw!$A:$A,"&lt;="&amp;Geography!$A9,Raw!$A:$A,"&gt;"&amp;Geography!$A8,Raw!$G:$G,Geography!CH$6,Raw!$C:$C,Geography!$A$6),SUMIFS(Raw!$H:$H,Raw!$A:$A,"&lt;="&amp;Geography!$A9,Raw!$A:$A,"&gt;"&amp;Geography!$A8,Raw!$G:$G,Geography!CH$6,Raw!$E:$E,Geography!$A$6)))</f>
        <v>6505</v>
      </c>
      <c r="CI9" s="105">
        <f>IF($B$6="Region",SUMIFS(Raw!$H:$H,Raw!$A:$A,"&lt;="&amp;Geography!$A9,Raw!$A:$A,"&gt;"&amp;Geography!$A8,Raw!$G:$G,Geography!CI$6,Raw!$I:$I,Geography!$A$6),IF($B$6="Provider",SUMIFS(Raw!$H:$H,Raw!$A:$A,"&lt;="&amp;Geography!$A9,Raw!$A:$A,"&gt;"&amp;Geography!$A8,Raw!$G:$G,Geography!CI$6,Raw!$C:$C,Geography!$A$6),SUMIFS(Raw!$H:$H,Raw!$A:$A,"&lt;="&amp;Geography!$A9,Raw!$A:$A,"&gt;"&amp;Geography!$A8,Raw!$G:$G,Geography!CI$6,Raw!$E:$E,Geography!$A$6)))</f>
        <v>6144</v>
      </c>
      <c r="CJ9" s="105">
        <f>IF($B$6="Region",SUMIFS(Raw!$H:$H,Raw!$A:$A,"&lt;="&amp;Geography!$A9,Raw!$A:$A,"&gt;"&amp;Geography!$A8,Raw!$G:$G,Geography!CJ$6,Raw!$I:$I,Geography!$A$6),IF($B$6="Provider",SUMIFS(Raw!$H:$H,Raw!$A:$A,"&lt;="&amp;Geography!$A9,Raw!$A:$A,"&gt;"&amp;Geography!$A8,Raw!$G:$G,Geography!CJ$6,Raw!$C:$C,Geography!$A$6),SUMIFS(Raw!$H:$H,Raw!$A:$A,"&lt;="&amp;Geography!$A9,Raw!$A:$A,"&gt;"&amp;Geography!$A8,Raw!$G:$G,Geography!CJ$6,Raw!$E:$E,Geography!$A$6)))</f>
        <v>3603</v>
      </c>
      <c r="CK9" s="105">
        <f>IF($B$6="Region",SUMIFS(Raw!$H:$H,Raw!$A:$A,"&lt;="&amp;Geography!$A9,Raw!$A:$A,"&gt;"&amp;Geography!$A8,Raw!$G:$G,Geography!CK$6,Raw!$I:$I,Geography!$A$6),IF($B$6="Provider",SUMIFS(Raw!$H:$H,Raw!$A:$A,"&lt;="&amp;Geography!$A9,Raw!$A:$A,"&gt;"&amp;Geography!$A8,Raw!$G:$G,Geography!CK$6,Raw!$C:$C,Geography!$A$6),SUMIFS(Raw!$H:$H,Raw!$A:$A,"&lt;="&amp;Geography!$A9,Raw!$A:$A,"&gt;"&amp;Geography!$A8,Raw!$G:$G,Geography!CK$6,Raw!$E:$E,Geography!$A$6)))</f>
        <v>1346</v>
      </c>
      <c r="CL9" s="105">
        <f>IF($B$6="Region",SUMIFS(Raw!$H:$H,Raw!$A:$A,"&lt;="&amp;Geography!$A9,Raw!$A:$A,"&gt;"&amp;Geography!$A8,Raw!$G:$G,Geography!CL$6,Raw!$I:$I,Geography!$A$6),IF($B$6="Provider",SUMIFS(Raw!$H:$H,Raw!$A:$A,"&lt;="&amp;Geography!$A9,Raw!$A:$A,"&gt;"&amp;Geography!$A8,Raw!$G:$G,Geography!CL$6,Raw!$C:$C,Geography!$A$6),SUMIFS(Raw!$H:$H,Raw!$A:$A,"&lt;="&amp;Geography!$A9,Raw!$A:$A,"&gt;"&amp;Geography!$A8,Raw!$G:$G,Geography!CL$6,Raw!$E:$E,Geography!$A$6)))</f>
        <v>5933</v>
      </c>
      <c r="CM9" s="105">
        <f>IF($B$6="Region",SUMIFS(Raw!$H:$H,Raw!$A:$A,"&lt;="&amp;Geography!$A9,Raw!$A:$A,"&gt;"&amp;Geography!$A8,Raw!$G:$G,Geography!CM$6,Raw!$I:$I,Geography!$A$6),IF($B$6="Provider",SUMIFS(Raw!$H:$H,Raw!$A:$A,"&lt;="&amp;Geography!$A9,Raw!$A:$A,"&gt;"&amp;Geography!$A8,Raw!$G:$G,Geography!CM$6,Raw!$C:$C,Geography!$A$6),SUMIFS(Raw!$H:$H,Raw!$A:$A,"&lt;="&amp;Geography!$A9,Raw!$A:$A,"&gt;"&amp;Geography!$A8,Raw!$G:$G,Geography!CM$6,Raw!$E:$E,Geography!$A$6)))</f>
        <v>2847</v>
      </c>
    </row>
    <row r="10" spans="1:112" ht="13.4" hidden="1" customHeight="1" x14ac:dyDescent="0.25">
      <c r="A10" s="42">
        <v>46477</v>
      </c>
      <c r="B10" s="13" t="s">
        <v>844</v>
      </c>
      <c r="D10" s="105">
        <f>IF($B$6="Region",SUMIFS(Raw!$H:$H,Raw!$A:$A,"&lt;="&amp;Geography!$A10,Raw!$A:$A,"&gt;"&amp;Geography!$A9,Raw!$G:$G,Geography!D$6,Raw!$I:$I,Geography!$A$6),IF($B$6="Provider",SUMIFS(Raw!$H:$H,Raw!$A:$A,"&lt;="&amp;Geography!$A10,Raw!$A:$A,"&gt;"&amp;Geography!$A9,Raw!$G:$G,Geography!D$6,Raw!$C:$C,Geography!$A$6),SUMIFS(Raw!$H:$H,Raw!$A:$A,"&lt;="&amp;Geography!$A10,Raw!$A:$A,"&gt;"&amp;Geography!$A9,Raw!$G:$G,Geography!D$6,Raw!$E:$E,Geography!$A$6)))</f>
        <v>0</v>
      </c>
      <c r="E10" s="105">
        <f>IF($B$6="Region",SUMIFS(Raw!$H:$H,Raw!$A:$A,"&lt;="&amp;Geography!$A10,Raw!$A:$A,"&gt;"&amp;Geography!$A9,Raw!$G:$G,Geography!E$6,Raw!$I:$I,Geography!$A$6),IF($B$6="Provider",SUMIFS(Raw!$H:$H,Raw!$A:$A,"&lt;="&amp;Geography!$A10,Raw!$A:$A,"&gt;"&amp;Geography!$A9,Raw!$G:$G,Geography!E$6,Raw!$C:$C,Geography!$A$6),SUMIFS(Raw!$H:$H,Raw!$A:$A,"&lt;="&amp;Geography!$A10,Raw!$A:$A,"&gt;"&amp;Geography!$A9,Raw!$G:$G,Geography!E$6,Raw!$E:$E,Geography!$A$6)))</f>
        <v>0</v>
      </c>
      <c r="F10" s="105">
        <f>IF($B$6="Region",SUMIFS(Raw!$H:$H,Raw!$A:$A,"&lt;="&amp;Geography!$A10,Raw!$A:$A,"&gt;"&amp;Geography!$A9,Raw!$G:$G,Geography!F$6,Raw!$I:$I,Geography!$A$6),IF($B$6="Provider",SUMIFS(Raw!$H:$H,Raw!$A:$A,"&lt;="&amp;Geography!$A10,Raw!$A:$A,"&gt;"&amp;Geography!$A9,Raw!$G:$G,Geography!F$6,Raw!$C:$C,Geography!$A$6),SUMIFS(Raw!$H:$H,Raw!$A:$A,"&lt;="&amp;Geography!$A10,Raw!$A:$A,"&gt;"&amp;Geography!$A9,Raw!$G:$G,Geography!F$6,Raw!$E:$E,Geography!$A$6)))</f>
        <v>0</v>
      </c>
      <c r="G10" s="105">
        <f>IF($B$6="Region",SUMIFS(Raw!$H:$H,Raw!$A:$A,"&lt;="&amp;Geography!$A10,Raw!$A:$A,"&gt;"&amp;Geography!$A9,Raw!$G:$G,Geography!G$6,Raw!$I:$I,Geography!$A$6),IF($B$6="Provider",SUMIFS(Raw!$H:$H,Raw!$A:$A,"&lt;="&amp;Geography!$A10,Raw!$A:$A,"&gt;"&amp;Geography!$A9,Raw!$G:$G,Geography!G$6,Raw!$C:$C,Geography!$A$6),SUMIFS(Raw!$H:$H,Raw!$A:$A,"&lt;="&amp;Geography!$A10,Raw!$A:$A,"&gt;"&amp;Geography!$A9,Raw!$G:$G,Geography!G$6,Raw!$E:$E,Geography!$A$6)))</f>
        <v>0</v>
      </c>
      <c r="H10" s="105">
        <f>IF($B$6="Region",SUMIFS(Raw!$H:$H,Raw!$A:$A,"&lt;="&amp;Geography!$A10,Raw!$A:$A,"&gt;"&amp;Geography!$A9,Raw!$G:$G,Geography!H$6,Raw!$I:$I,Geography!$A$6),IF($B$6="Provider",SUMIFS(Raw!$H:$H,Raw!$A:$A,"&lt;="&amp;Geography!$A10,Raw!$A:$A,"&gt;"&amp;Geography!$A9,Raw!$G:$G,Geography!H$6,Raw!$C:$C,Geography!$A$6),SUMIFS(Raw!$H:$H,Raw!$A:$A,"&lt;="&amp;Geography!$A10,Raw!$A:$A,"&gt;"&amp;Geography!$A9,Raw!$G:$G,Geography!H$6,Raw!$E:$E,Geography!$A$6)))</f>
        <v>0</v>
      </c>
      <c r="I10" s="105">
        <f>IF($B$6="Region",SUMIFS(Raw!$H:$H,Raw!$A:$A,"&lt;="&amp;Geography!$A10,Raw!$A:$A,"&gt;"&amp;Geography!$A9,Raw!$G:$G,Geography!I$6,Raw!$I:$I,Geography!$A$6),IF($B$6="Provider",SUMIFS(Raw!$H:$H,Raw!$A:$A,"&lt;="&amp;Geography!$A10,Raw!$A:$A,"&gt;"&amp;Geography!$A9,Raw!$G:$G,Geography!I$6,Raw!$C:$C,Geography!$A$6),SUMIFS(Raw!$H:$H,Raw!$A:$A,"&lt;="&amp;Geography!$A10,Raw!$A:$A,"&gt;"&amp;Geography!$A9,Raw!$G:$G,Geography!I$6,Raw!$E:$E,Geography!$A$6)))</f>
        <v>0</v>
      </c>
      <c r="J10" s="105" t="str">
        <f>IF($B$6="Area", SUMIFS(Raw!$H:$H,Raw!$A:$A,"&lt;="&amp;Geography!$A10,Raw!$A:$A,"&gt;"&amp;Geography!$A9,Raw!$G:$G,Geography!J$6,Raw!$E:$E,Geography!$A$6), " ")</f>
        <v xml:space="preserve"> </v>
      </c>
      <c r="K10" s="105" t="str">
        <f>IF($B$6="Area", SUMIFS(Raw!$H:$H,Raw!$A:$A,"&lt;="&amp;Geography!$A10,Raw!$A:$A,"&gt;"&amp;Geography!$A9,Raw!$G:$G,Geography!K$6,Raw!$E:$E,Geography!$A$6), " ")</f>
        <v xml:space="preserve"> </v>
      </c>
      <c r="L10" s="105">
        <f>IF($B$6="Region",SUMIFS(Raw!$H:$H,Raw!$A:$A,"&lt;="&amp;Geography!$A10,Raw!$A:$A,"&gt;"&amp;Geography!$A9,Raw!$G:$G,Geography!L$6,Raw!$I:$I,Geography!$A$6),IF($B$6="Provider",SUMIFS(Raw!$H:$H,Raw!$A:$A,"&lt;="&amp;Geography!$A10,Raw!$A:$A,"&gt;"&amp;Geography!$A9,Raw!$G:$G,Geography!L$6,Raw!$C:$C,Geography!$A$6),SUMIFS(Raw!$H:$H,Raw!$A:$A,"&lt;="&amp;Geography!$A10,Raw!$A:$A,"&gt;"&amp;Geography!$A9,Raw!$G:$G,Geography!L$6,Raw!$E:$E,Geography!$A$6)))</f>
        <v>0</v>
      </c>
      <c r="M10" s="105">
        <f>IF($B$6="Region",SUMIFS(Raw!$H:$H,Raw!$A:$A,"&lt;="&amp;Geography!$A10,Raw!$A:$A,"&gt;"&amp;Geography!$A9,Raw!$G:$G,Geography!M$6,Raw!$I:$I,Geography!$A$6),IF($B$6="Provider",SUMIFS(Raw!$H:$H,Raw!$A:$A,"&lt;="&amp;Geography!$A10,Raw!$A:$A,"&gt;"&amp;Geography!$A9,Raw!$G:$G,Geography!M$6,Raw!$C:$C,Geography!$A$6),SUMIFS(Raw!$H:$H,Raw!$A:$A,"&lt;="&amp;Geography!$A10,Raw!$A:$A,"&gt;"&amp;Geography!$A9,Raw!$G:$G,Geography!M$6,Raw!$E:$E,Geography!$A$6)))</f>
        <v>0</v>
      </c>
      <c r="N10" s="105">
        <f>IF($B$6="Region",SUMIFS(Raw!$H:$H,Raw!$A:$A,"&lt;="&amp;Geography!$A10,Raw!$A:$A,"&gt;"&amp;Geography!$A9,Raw!$G:$G,Geography!N$6,Raw!$I:$I,Geography!$A$6),IF($B$6="Provider",SUMIFS(Raw!$H:$H,Raw!$A:$A,"&lt;="&amp;Geography!$A10,Raw!$A:$A,"&gt;"&amp;Geography!$A9,Raw!$G:$G,Geography!N$6,Raw!$C:$C,Geography!$A$6),SUMIFS(Raw!$H:$H,Raw!$A:$A,"&lt;="&amp;Geography!$A10,Raw!$A:$A,"&gt;"&amp;Geography!$A9,Raw!$G:$G,Geography!N$6,Raw!$E:$E,Geography!$A$6)))</f>
        <v>0</v>
      </c>
      <c r="O10" s="105">
        <f>IF($B$6="Region",SUMIFS(Raw!$H:$H,Raw!$A:$A,"&lt;="&amp;Geography!$A10,Raw!$A:$A,"&gt;"&amp;Geography!$A9,Raw!$G:$G,Geography!O$6,Raw!$I:$I,Geography!$A$6),IF($B$6="Provider",SUMIFS(Raw!$H:$H,Raw!$A:$A,"&lt;="&amp;Geography!$A10,Raw!$A:$A,"&gt;"&amp;Geography!$A9,Raw!$G:$G,Geography!O$6,Raw!$C:$C,Geography!$A$6),SUMIFS(Raw!$H:$H,Raw!$A:$A,"&lt;="&amp;Geography!$A10,Raw!$A:$A,"&gt;"&amp;Geography!$A9,Raw!$G:$G,Geography!O$6,Raw!$E:$E,Geography!$A$6)))</f>
        <v>0</v>
      </c>
      <c r="P10" s="105">
        <f>IF($B$6="Region",SUMIFS(Raw!$H:$H,Raw!$A:$A,"&lt;="&amp;Geography!$A10,Raw!$A:$A,"&gt;"&amp;Geography!$A9,Raw!$G:$G,Geography!P$6,Raw!$I:$I,Geography!$A$6),IF($B$6="Provider",SUMIFS(Raw!$H:$H,Raw!$A:$A,"&lt;="&amp;Geography!$A10,Raw!$A:$A,"&gt;"&amp;Geography!$A9,Raw!$G:$G,Geography!P$6,Raw!$C:$C,Geography!$A$6),SUMIFS(Raw!$H:$H,Raw!$A:$A,"&lt;="&amp;Geography!$A10,Raw!$A:$A,"&gt;"&amp;Geography!$A9,Raw!$G:$G,Geography!P$6,Raw!$E:$E,Geography!$A$6)))</f>
        <v>0</v>
      </c>
      <c r="Q10" s="105">
        <f>IF($B$6="Region",SUMIFS(Raw!$H:$H,Raw!$A:$A,"&lt;="&amp;Geography!$A10,Raw!$A:$A,"&gt;"&amp;Geography!$A9,Raw!$G:$G,Geography!Q$6,Raw!$I:$I,Geography!$A$6),IF($B$6="Provider",SUMIFS(Raw!$H:$H,Raw!$A:$A,"&lt;="&amp;Geography!$A10,Raw!$A:$A,"&gt;"&amp;Geography!$A9,Raw!$G:$G,Geography!Q$6,Raw!$C:$C,Geography!$A$6),SUMIFS(Raw!$H:$H,Raw!$A:$A,"&lt;="&amp;Geography!$A10,Raw!$A:$A,"&gt;"&amp;Geography!$A9,Raw!$G:$G,Geography!Q$6,Raw!$E:$E,Geography!$A$6)))</f>
        <v>0</v>
      </c>
      <c r="R10" s="105">
        <f>IF($B$6="Region",SUMIFS(Raw!$H:$H,Raw!$A:$A,"&lt;="&amp;Geography!$A10,Raw!$A:$A,"&gt;"&amp;Geography!$A9,Raw!$G:$G,Geography!R$6,Raw!$I:$I,Geography!$A$6),IF($B$6="Provider",SUMIFS(Raw!$H:$H,Raw!$A:$A,"&lt;="&amp;Geography!$A10,Raw!$A:$A,"&gt;"&amp;Geography!$A9,Raw!$G:$G,Geography!R$6,Raw!$C:$C,Geography!$A$6),SUMIFS(Raw!$H:$H,Raw!$A:$A,"&lt;="&amp;Geography!$A10,Raw!$A:$A,"&gt;"&amp;Geography!$A9,Raw!$G:$G,Geography!R$6,Raw!$E:$E,Geography!$A$6)))</f>
        <v>0</v>
      </c>
      <c r="S10" s="105">
        <f>IF($B$6="Region",SUMIFS(Raw!$H:$H,Raw!$A:$A,"&lt;="&amp;Geography!$A10,Raw!$A:$A,"&gt;"&amp;Geography!$A9,Raw!$G:$G,Geography!S$6,Raw!$I:$I,Geography!$A$6),IF($B$6="Provider",SUMIFS(Raw!$H:$H,Raw!$A:$A,"&lt;="&amp;Geography!$A10,Raw!$A:$A,"&gt;"&amp;Geography!$A9,Raw!$G:$G,Geography!S$6,Raw!$C:$C,Geography!$A$6),SUMIFS(Raw!$H:$H,Raw!$A:$A,"&lt;="&amp;Geography!$A10,Raw!$A:$A,"&gt;"&amp;Geography!$A9,Raw!$G:$G,Geography!S$6,Raw!$E:$E,Geography!$A$6)))</f>
        <v>0</v>
      </c>
      <c r="T10" s="105">
        <f>IF($B$6="Region",SUMIFS(Raw!$H:$H,Raw!$A:$A,"&lt;="&amp;Geography!$A10,Raw!$A:$A,"&gt;"&amp;Geography!$A9,Raw!$G:$G,Geography!T$6,Raw!$I:$I,Geography!$A$6),IF($B$6="Provider",SUMIFS(Raw!$H:$H,Raw!$A:$A,"&lt;="&amp;Geography!$A10,Raw!$A:$A,"&gt;"&amp;Geography!$A9,Raw!$G:$G,Geography!T$6,Raw!$C:$C,Geography!$A$6),SUMIFS(Raw!$H:$H,Raw!$A:$A,"&lt;="&amp;Geography!$A10,Raw!$A:$A,"&gt;"&amp;Geography!$A9,Raw!$G:$G,Geography!T$6,Raw!$E:$E,Geography!$A$6)))</f>
        <v>0</v>
      </c>
      <c r="U10" s="105">
        <f>IF($B$6="Region",SUMIFS(Raw!$H:$H,Raw!$A:$A,"&lt;="&amp;Geography!$A10,Raw!$A:$A,"&gt;"&amp;Geography!$A9,Raw!$G:$G,Geography!U$6,Raw!$I:$I,Geography!$A$6),IF($B$6="Provider",SUMIFS(Raw!$H:$H,Raw!$A:$A,"&lt;="&amp;Geography!$A10,Raw!$A:$A,"&gt;"&amp;Geography!$A9,Raw!$G:$G,Geography!U$6,Raw!$C:$C,Geography!$A$6),SUMIFS(Raw!$H:$H,Raw!$A:$A,"&lt;="&amp;Geography!$A10,Raw!$A:$A,"&gt;"&amp;Geography!$A9,Raw!$G:$G,Geography!U$6,Raw!$E:$E,Geography!$A$6)))</f>
        <v>0</v>
      </c>
      <c r="V10" s="105">
        <f>IF($B$6="Region",SUMIFS(Raw!$H:$H,Raw!$A:$A,"&lt;="&amp;Geography!$A10,Raw!$A:$A,"&gt;"&amp;Geography!$A9,Raw!$G:$G,Geography!V$6,Raw!$I:$I,Geography!$A$6),IF($B$6="Provider",SUMIFS(Raw!$H:$H,Raw!$A:$A,"&lt;="&amp;Geography!$A10,Raw!$A:$A,"&gt;"&amp;Geography!$A9,Raw!$G:$G,Geography!V$6,Raw!$C:$C,Geography!$A$6),SUMIFS(Raw!$H:$H,Raw!$A:$A,"&lt;="&amp;Geography!$A10,Raw!$A:$A,"&gt;"&amp;Geography!$A9,Raw!$G:$G,Geography!V$6,Raw!$E:$E,Geography!$A$6)))</f>
        <v>0</v>
      </c>
      <c r="W10" s="105">
        <f>IF($B$6="Region",SUMIFS(Raw!$H:$H,Raw!$A:$A,"&lt;="&amp;Geography!$A10,Raw!$A:$A,"&gt;"&amp;Geography!$A9,Raw!$G:$G,Geography!W$6,Raw!$I:$I,Geography!$A$6),IF($B$6="Provider",SUMIFS(Raw!$H:$H,Raw!$A:$A,"&lt;="&amp;Geography!$A10,Raw!$A:$A,"&gt;"&amp;Geography!$A9,Raw!$G:$G,Geography!W$6,Raw!$C:$C,Geography!$A$6),SUMIFS(Raw!$H:$H,Raw!$A:$A,"&lt;="&amp;Geography!$A10,Raw!$A:$A,"&gt;"&amp;Geography!$A9,Raw!$G:$G,Geography!W$6,Raw!$E:$E,Geography!$A$6)))</f>
        <v>0</v>
      </c>
      <c r="X10" s="105">
        <f>IF($B$6="Region",SUMIFS(Raw!$H:$H,Raw!$A:$A,"&lt;="&amp;Geography!$A10,Raw!$A:$A,"&gt;"&amp;Geography!$A9,Raw!$G:$G,Geography!X$6,Raw!$I:$I,Geography!$A$6),IF($B$6="Provider",SUMIFS(Raw!$H:$H,Raw!$A:$A,"&lt;="&amp;Geography!$A10,Raw!$A:$A,"&gt;"&amp;Geography!$A9,Raw!$G:$G,Geography!X$6,Raw!$C:$C,Geography!$A$6),SUMIFS(Raw!$H:$H,Raw!$A:$A,"&lt;="&amp;Geography!$A10,Raw!$A:$A,"&gt;"&amp;Geography!$A9,Raw!$G:$G,Geography!X$6,Raw!$E:$E,Geography!$A$6)))</f>
        <v>0</v>
      </c>
      <c r="Y10" s="105" t="str">
        <f>IF($B$6="Area", SUMIFS(Raw!$H:$H,Raw!$A:$A,"&lt;="&amp;Geography!$A10,Raw!$A:$A,"&gt;"&amp;Geography!$A9,Raw!$G:$G,Geography!Y$6,Raw!$E:$E,Geography!$A$6), " ")</f>
        <v xml:space="preserve"> </v>
      </c>
      <c r="Z10" s="105" t="str">
        <f>IF($B$6="Area", SUMIFS(Raw!$H:$H,Raw!$A:$A,"&lt;="&amp;Geography!$A10,Raw!$A:$A,"&gt;"&amp;Geography!$A9,Raw!$G:$G,Geography!Z$6,Raw!$E:$E,Geography!$A$6), " ")</f>
        <v xml:space="preserve"> </v>
      </c>
      <c r="AA10" s="105">
        <f>IF($B$6="Region",SUMIFS(Raw!$H:$H,Raw!$A:$A,"&lt;="&amp;Geography!$A10,Raw!$A:$A,"&gt;"&amp;Geography!$A9,Raw!$G:$G,Geography!AA$6,Raw!$I:$I,Geography!$A$6),IF($B$6="Provider",SUMIFS(Raw!$H:$H,Raw!$A:$A,"&lt;="&amp;Geography!$A10,Raw!$A:$A,"&gt;"&amp;Geography!$A9,Raw!$G:$G,Geography!AA$6,Raw!$C:$C,Geography!$A$6),SUMIFS(Raw!$H:$H,Raw!$A:$A,"&lt;="&amp;Geography!$A10,Raw!$A:$A,"&gt;"&amp;Geography!$A9,Raw!$G:$G,Geography!AA$6,Raw!$E:$E,Geography!$A$6)))</f>
        <v>0</v>
      </c>
      <c r="AB10" s="105">
        <f>IF($B$6="Region",SUMIFS(Raw!$H:$H,Raw!$A:$A,"&lt;="&amp;Geography!$A10,Raw!$A:$A,"&gt;"&amp;Geography!$A9,Raw!$G:$G,Geography!AB$6,Raw!$I:$I,Geography!$A$6),IF($B$6="Provider",SUMIFS(Raw!$H:$H,Raw!$A:$A,"&lt;="&amp;Geography!$A10,Raw!$A:$A,"&gt;"&amp;Geography!$A9,Raw!$G:$G,Geography!AB$6,Raw!$C:$C,Geography!$A$6),SUMIFS(Raw!$H:$H,Raw!$A:$A,"&lt;="&amp;Geography!$A10,Raw!$A:$A,"&gt;"&amp;Geography!$A9,Raw!$G:$G,Geography!AB$6,Raw!$E:$E,Geography!$A$6)))</f>
        <v>0</v>
      </c>
      <c r="AC10" s="105" t="str">
        <f>IF($B$6="Area", SUMIFS(Raw!$H:$H,Raw!$A:$A,"&lt;="&amp;Geography!$A10,Raw!$A:$A,"&gt;"&amp;Geography!$A9,Raw!$G:$G,Geography!AC$6,Raw!$E:$E,Geography!$A$6), " ")</f>
        <v xml:space="preserve"> </v>
      </c>
      <c r="AD10" s="105" t="str">
        <f>IF($B$6="Area", SUMIFS(Raw!$H:$H,Raw!$A:$A,"&lt;="&amp;Geography!$A10,Raw!$A:$A,"&gt;"&amp;Geography!$A9,Raw!$G:$G,Geography!AD$6,Raw!$E:$E,Geography!$A$6), " ")</f>
        <v xml:space="preserve"> </v>
      </c>
      <c r="AE10" s="105">
        <f>IF($B$6="Region",SUMIFS(Raw!$H:$H,Raw!$A:$A,"&lt;="&amp;Geography!$A10,Raw!$A:$A,"&gt;"&amp;Geography!$A9,Raw!$G:$G,Geography!AE$6,Raw!$I:$I,Geography!$A$6),IF($B$6="Provider",SUMIFS(Raw!$H:$H,Raw!$A:$A,"&lt;="&amp;Geography!$A10,Raw!$A:$A,"&gt;"&amp;Geography!$A9,Raw!$G:$G,Geography!AE$6,Raw!$C:$C,Geography!$A$6),SUMIFS(Raw!$H:$H,Raw!$A:$A,"&lt;="&amp;Geography!$A10,Raw!$A:$A,"&gt;"&amp;Geography!$A9,Raw!$G:$G,Geography!AE$6,Raw!$E:$E,Geography!$A$6)))</f>
        <v>0</v>
      </c>
      <c r="AF10" s="105">
        <f>IF($B$6="Region",SUMIFS(Raw!$H:$H,Raw!$A:$A,"&lt;="&amp;Geography!$A10,Raw!$A:$A,"&gt;"&amp;Geography!$A9,Raw!$G:$G,Geography!AF$6,Raw!$I:$I,Geography!$A$6),IF($B$6="Provider",SUMIFS(Raw!$H:$H,Raw!$A:$A,"&lt;="&amp;Geography!$A10,Raw!$A:$A,"&gt;"&amp;Geography!$A9,Raw!$G:$G,Geography!AF$6,Raw!$C:$C,Geography!$A$6),SUMIFS(Raw!$H:$H,Raw!$A:$A,"&lt;="&amp;Geography!$A10,Raw!$A:$A,"&gt;"&amp;Geography!$A9,Raw!$G:$G,Geography!AF$6,Raw!$E:$E,Geography!$A$6)))</f>
        <v>0</v>
      </c>
      <c r="AG10" s="105">
        <f>IF($B$6="Region",SUMIFS(Raw!$H:$H,Raw!$A:$A,"&lt;="&amp;Geography!$A10,Raw!$A:$A,"&gt;"&amp;Geography!$A9,Raw!$G:$G,Geography!AG$6,Raw!$I:$I,Geography!$A$6),IF($B$6="Provider",SUMIFS(Raw!$H:$H,Raw!$A:$A,"&lt;="&amp;Geography!$A10,Raw!$A:$A,"&gt;"&amp;Geography!$A9,Raw!$G:$G,Geography!AG$6,Raw!$C:$C,Geography!$A$6),SUMIFS(Raw!$H:$H,Raw!$A:$A,"&lt;="&amp;Geography!$A10,Raw!$A:$A,"&gt;"&amp;Geography!$A9,Raw!$G:$G,Geography!AG$6,Raw!$E:$E,Geography!$A$6)))</f>
        <v>0</v>
      </c>
      <c r="AH10" s="105">
        <f>IF($B$6="Region",SUMIFS(Raw!$H:$H,Raw!$A:$A,"&lt;="&amp;Geography!$A10,Raw!$A:$A,"&gt;"&amp;Geography!$A9,Raw!$G:$G,Geography!AH$6,Raw!$I:$I,Geography!$A$6),IF($B$6="Provider",SUMIFS(Raw!$H:$H,Raw!$A:$A,"&lt;="&amp;Geography!$A10,Raw!$A:$A,"&gt;"&amp;Geography!$A9,Raw!$G:$G,Geography!AH$6,Raw!$C:$C,Geography!$A$6),SUMIFS(Raw!$H:$H,Raw!$A:$A,"&lt;="&amp;Geography!$A10,Raw!$A:$A,"&gt;"&amp;Geography!$A9,Raw!$G:$G,Geography!AH$6,Raw!$E:$E,Geography!$A$6)))</f>
        <v>0</v>
      </c>
      <c r="AI10" s="105">
        <f>IF($B$6="Region",SUMIFS(Raw!$H:$H,Raw!$A:$A,"&lt;="&amp;Geography!$A10,Raw!$A:$A,"&gt;"&amp;Geography!$A9,Raw!$G:$G,Geography!AI$6,Raw!$I:$I,Geography!$A$6),IF($B$6="Provider",SUMIFS(Raw!$H:$H,Raw!$A:$A,"&lt;="&amp;Geography!$A10,Raw!$A:$A,"&gt;"&amp;Geography!$A9,Raw!$G:$G,Geography!AI$6,Raw!$C:$C,Geography!$A$6),SUMIFS(Raw!$H:$H,Raw!$A:$A,"&lt;="&amp;Geography!$A10,Raw!$A:$A,"&gt;"&amp;Geography!$A9,Raw!$G:$G,Geography!AI$6,Raw!$E:$E,Geography!$A$6)))</f>
        <v>0</v>
      </c>
      <c r="AJ10" s="105">
        <f>IF($B$6="Region",SUMIFS(Raw!$H:$H,Raw!$A:$A,"&lt;="&amp;Geography!$A10,Raw!$A:$A,"&gt;"&amp;Geography!$A9,Raw!$G:$G,Geography!AJ$6,Raw!$I:$I,Geography!$A$6),IF($B$6="Provider",SUMIFS(Raw!$H:$H,Raw!$A:$A,"&lt;="&amp;Geography!$A10,Raw!$A:$A,"&gt;"&amp;Geography!$A9,Raw!$G:$G,Geography!AJ$6,Raw!$C:$C,Geography!$A$6),SUMIFS(Raw!$H:$H,Raw!$A:$A,"&lt;="&amp;Geography!$A10,Raw!$A:$A,"&gt;"&amp;Geography!$A9,Raw!$G:$G,Geography!AJ$6,Raw!$E:$E,Geography!$A$6)))</f>
        <v>0</v>
      </c>
      <c r="AK10" s="105">
        <f>IF($B$6="Region",SUMIFS(Raw!$H:$H,Raw!$A:$A,"&lt;="&amp;Geography!$A10,Raw!$A:$A,"&gt;"&amp;Geography!$A9,Raw!$G:$G,Geography!AK$6,Raw!$I:$I,Geography!$A$6),IF($B$6="Provider",SUMIFS(Raw!$H:$H,Raw!$A:$A,"&lt;="&amp;Geography!$A10,Raw!$A:$A,"&gt;"&amp;Geography!$A9,Raw!$G:$G,Geography!AK$6,Raw!$C:$C,Geography!$A$6),SUMIFS(Raw!$H:$H,Raw!$A:$A,"&lt;="&amp;Geography!$A10,Raw!$A:$A,"&gt;"&amp;Geography!$A9,Raw!$G:$G,Geography!AK$6,Raw!$E:$E,Geography!$A$6)))</f>
        <v>0</v>
      </c>
      <c r="AL10" s="105">
        <f>IF($B$6="Region",SUMIFS(Raw!$H:$H,Raw!$A:$A,"&lt;="&amp;Geography!$A10,Raw!$A:$A,"&gt;"&amp;Geography!$A9,Raw!$G:$G,Geography!AL$6,Raw!$I:$I,Geography!$A$6),IF($B$6="Provider",SUMIFS(Raw!$H:$H,Raw!$A:$A,"&lt;="&amp;Geography!$A10,Raw!$A:$A,"&gt;"&amp;Geography!$A9,Raw!$G:$G,Geography!AL$6,Raw!$C:$C,Geography!$A$6),SUMIFS(Raw!$H:$H,Raw!$A:$A,"&lt;="&amp;Geography!$A10,Raw!$A:$A,"&gt;"&amp;Geography!$A9,Raw!$G:$G,Geography!AL$6,Raw!$E:$E,Geography!$A$6)))</f>
        <v>0</v>
      </c>
      <c r="AM10" s="105">
        <f>IF($B$6="Region",SUMIFS(Raw!$H:$H,Raw!$A:$A,"&lt;="&amp;Geography!$A10,Raw!$A:$A,"&gt;"&amp;Geography!$A9,Raw!$G:$G,Geography!AM$6,Raw!$I:$I,Geography!$A$6),IF($B$6="Provider",SUMIFS(Raw!$H:$H,Raw!$A:$A,"&lt;="&amp;Geography!$A10,Raw!$A:$A,"&gt;"&amp;Geography!$A9,Raw!$G:$G,Geography!AM$6,Raw!$C:$C,Geography!$A$6),SUMIFS(Raw!$H:$H,Raw!$A:$A,"&lt;="&amp;Geography!$A10,Raw!$A:$A,"&gt;"&amp;Geography!$A9,Raw!$G:$G,Geography!AM$6,Raw!$E:$E,Geography!$A$6)))</f>
        <v>0</v>
      </c>
      <c r="AN10" s="105">
        <f>IF($B$6="Region",SUMIFS(Raw!$H:$H,Raw!$A:$A,"&lt;="&amp;Geography!$A10,Raw!$A:$A,"&gt;"&amp;Geography!$A9,Raw!$G:$G,Geography!AN$6,Raw!$I:$I,Geography!$A$6),IF($B$6="Provider",SUMIFS(Raw!$H:$H,Raw!$A:$A,"&lt;="&amp;Geography!$A10,Raw!$A:$A,"&gt;"&amp;Geography!$A9,Raw!$G:$G,Geography!AN$6,Raw!$C:$C,Geography!$A$6),SUMIFS(Raw!$H:$H,Raw!$A:$A,"&lt;="&amp;Geography!$A10,Raw!$A:$A,"&gt;"&amp;Geography!$A9,Raw!$G:$G,Geography!AN$6,Raw!$E:$E,Geography!$A$6)))</f>
        <v>0</v>
      </c>
      <c r="AO10" s="105">
        <f>IF($B$6="Region",SUMIFS(Raw!$H:$H,Raw!$A:$A,"&lt;="&amp;Geography!$A10,Raw!$A:$A,"&gt;"&amp;Geography!$A9,Raw!$G:$G,Geography!AO$6,Raw!$I:$I,Geography!$A$6),IF($B$6="Provider",SUMIFS(Raw!$H:$H,Raw!$A:$A,"&lt;="&amp;Geography!$A10,Raw!$A:$A,"&gt;"&amp;Geography!$A9,Raw!$G:$G,Geography!AO$6,Raw!$C:$C,Geography!$A$6),SUMIFS(Raw!$H:$H,Raw!$A:$A,"&lt;="&amp;Geography!$A10,Raw!$A:$A,"&gt;"&amp;Geography!$A9,Raw!$G:$G,Geography!AO$6,Raw!$E:$E,Geography!$A$6)))</f>
        <v>0</v>
      </c>
      <c r="AP10" s="105">
        <f>IF($B$6="Region",SUMIFS(Raw!$H:$H,Raw!$A:$A,"&lt;="&amp;Geography!$A10,Raw!$A:$A,"&gt;"&amp;Geography!$A9,Raw!$G:$G,Geography!AP$6,Raw!$I:$I,Geography!$A$6),IF($B$6="Provider",SUMIFS(Raw!$H:$H,Raw!$A:$A,"&lt;="&amp;Geography!$A10,Raw!$A:$A,"&gt;"&amp;Geography!$A9,Raw!$G:$G,Geography!AP$6,Raw!$C:$C,Geography!$A$6),SUMIFS(Raw!$H:$H,Raw!$A:$A,"&lt;="&amp;Geography!$A10,Raw!$A:$A,"&gt;"&amp;Geography!$A9,Raw!$G:$G,Geography!AP$6,Raw!$E:$E,Geography!$A$6)))</f>
        <v>0</v>
      </c>
      <c r="AQ10" s="105">
        <f>IF($B$6="Region",SUMIFS(Raw!$H:$H,Raw!$A:$A,"&lt;="&amp;Geography!$A10,Raw!$A:$A,"&gt;"&amp;Geography!$A9,Raw!$G:$G,Geography!AQ$6,Raw!$I:$I,Geography!$A$6),IF($B$6="Provider",SUMIFS(Raw!$H:$H,Raw!$A:$A,"&lt;="&amp;Geography!$A10,Raw!$A:$A,"&gt;"&amp;Geography!$A9,Raw!$G:$G,Geography!AQ$6,Raw!$C:$C,Geography!$A$6),SUMIFS(Raw!$H:$H,Raw!$A:$A,"&lt;="&amp;Geography!$A10,Raw!$A:$A,"&gt;"&amp;Geography!$A9,Raw!$G:$G,Geography!AQ$6,Raw!$E:$E,Geography!$A$6)))</f>
        <v>0</v>
      </c>
      <c r="AR10" s="105">
        <f>IF($B$6="Region",SUMIFS(Raw!$H:$H,Raw!$A:$A,"&lt;="&amp;Geography!$A10,Raw!$A:$A,"&gt;"&amp;Geography!$A9,Raw!$G:$G,Geography!AR$6,Raw!$I:$I,Geography!$A$6),IF($B$6="Provider",SUMIFS(Raw!$H:$H,Raw!$A:$A,"&lt;="&amp;Geography!$A10,Raw!$A:$A,"&gt;"&amp;Geography!$A9,Raw!$G:$G,Geography!AR$6,Raw!$C:$C,Geography!$A$6),SUMIFS(Raw!$H:$H,Raw!$A:$A,"&lt;="&amp;Geography!$A10,Raw!$A:$A,"&gt;"&amp;Geography!$A9,Raw!$G:$G,Geography!AR$6,Raw!$E:$E,Geography!$A$6)))</f>
        <v>0</v>
      </c>
      <c r="AS10" s="105">
        <f>IF($B$6="Region",SUMIFS(Raw!$H:$H,Raw!$A:$A,"&lt;="&amp;Geography!$A10,Raw!$A:$A,"&gt;"&amp;Geography!$A9,Raw!$G:$G,Geography!AS$6,Raw!$I:$I,Geography!$A$6),IF($B$6="Provider",SUMIFS(Raw!$H:$H,Raw!$A:$A,"&lt;="&amp;Geography!$A10,Raw!$A:$A,"&gt;"&amp;Geography!$A9,Raw!$G:$G,Geography!AS$6,Raw!$C:$C,Geography!$A$6),SUMIFS(Raw!$H:$H,Raw!$A:$A,"&lt;="&amp;Geography!$A10,Raw!$A:$A,"&gt;"&amp;Geography!$A9,Raw!$G:$G,Geography!AS$6,Raw!$E:$E,Geography!$A$6)))</f>
        <v>0</v>
      </c>
      <c r="AT10" s="105">
        <f>IF($B$6="Region",SUMIFS(Raw!$H:$H,Raw!$A:$A,"&lt;="&amp;Geography!$A10,Raw!$A:$A,"&gt;"&amp;Geography!$A9,Raw!$G:$G,Geography!AT$6,Raw!$I:$I,Geography!$A$6),IF($B$6="Provider",SUMIFS(Raw!$H:$H,Raw!$A:$A,"&lt;="&amp;Geography!$A10,Raw!$A:$A,"&gt;"&amp;Geography!$A9,Raw!$G:$G,Geography!AT$6,Raw!$C:$C,Geography!$A$6),SUMIFS(Raw!$H:$H,Raw!$A:$A,"&lt;="&amp;Geography!$A10,Raw!$A:$A,"&gt;"&amp;Geography!$A9,Raw!$G:$G,Geography!AT$6,Raw!$E:$E,Geography!$A$6)))</f>
        <v>0</v>
      </c>
      <c r="AU10" s="105">
        <f>IF($B$6="Region",SUMIFS(Raw!$H:$H,Raw!$A:$A,"&lt;="&amp;Geography!$A10,Raw!$A:$A,"&gt;"&amp;Geography!$A9,Raw!$G:$G,Geography!AU$6,Raw!$I:$I,Geography!$A$6),IF($B$6="Provider",SUMIFS(Raw!$H:$H,Raw!$A:$A,"&lt;="&amp;Geography!$A10,Raw!$A:$A,"&gt;"&amp;Geography!$A9,Raw!$G:$G,Geography!AU$6,Raw!$C:$C,Geography!$A$6),SUMIFS(Raw!$H:$H,Raw!$A:$A,"&lt;="&amp;Geography!$A10,Raw!$A:$A,"&gt;"&amp;Geography!$A9,Raw!$G:$G,Geography!AU$6,Raw!$E:$E,Geography!$A$6)))</f>
        <v>0</v>
      </c>
      <c r="AV10" s="105">
        <f>IF($B$6="Region",SUMIFS(Raw!$H:$H,Raw!$A:$A,"&lt;="&amp;Geography!$A10,Raw!$A:$A,"&gt;"&amp;Geography!$A9,Raw!$G:$G,Geography!AV$6,Raw!$I:$I,Geography!$A$6),IF($B$6="Provider",SUMIFS(Raw!$H:$H,Raw!$A:$A,"&lt;="&amp;Geography!$A10,Raw!$A:$A,"&gt;"&amp;Geography!$A9,Raw!$G:$G,Geography!AV$6,Raw!$C:$C,Geography!$A$6),SUMIFS(Raw!$H:$H,Raw!$A:$A,"&lt;="&amp;Geography!$A10,Raw!$A:$A,"&gt;"&amp;Geography!$A9,Raw!$G:$G,Geography!AV$6,Raw!$E:$E,Geography!$A$6)))</f>
        <v>0</v>
      </c>
      <c r="AW10" s="105">
        <f>IF($B$6="Region",SUMIFS(Raw!$H:$H,Raw!$A:$A,"&lt;="&amp;Geography!$A10,Raw!$A:$A,"&gt;"&amp;Geography!$A9,Raw!$G:$G,Geography!AW$6,Raw!$I:$I,Geography!$A$6),IF($B$6="Provider",SUMIFS(Raw!$H:$H,Raw!$A:$A,"&lt;="&amp;Geography!$A10,Raw!$A:$A,"&gt;"&amp;Geography!$A9,Raw!$G:$G,Geography!AW$6,Raw!$C:$C,Geography!$A$6),SUMIFS(Raw!$H:$H,Raw!$A:$A,"&lt;="&amp;Geography!$A10,Raw!$A:$A,"&gt;"&amp;Geography!$A9,Raw!$G:$G,Geography!AW$6,Raw!$E:$E,Geography!$A$6)))</f>
        <v>0</v>
      </c>
      <c r="AX10" s="105">
        <f>IF($B$6="Region",SUMIFS(Raw!$H:$H,Raw!$A:$A,"&lt;="&amp;Geography!$A10,Raw!$A:$A,"&gt;"&amp;Geography!$A9,Raw!$G:$G,Geography!AX$6,Raw!$I:$I,Geography!$A$6),IF($B$6="Provider",SUMIFS(Raw!$H:$H,Raw!$A:$A,"&lt;="&amp;Geography!$A10,Raw!$A:$A,"&gt;"&amp;Geography!$A9,Raw!$G:$G,Geography!AX$6,Raw!$C:$C,Geography!$A$6),SUMIFS(Raw!$H:$H,Raw!$A:$A,"&lt;="&amp;Geography!$A10,Raw!$A:$A,"&gt;"&amp;Geography!$A9,Raw!$G:$G,Geography!AX$6,Raw!$E:$E,Geography!$A$6)))</f>
        <v>0</v>
      </c>
      <c r="AY10" s="105">
        <f>IF($B$6="Region",SUMIFS(Raw!$H:$H,Raw!$A:$A,"&lt;="&amp;Geography!$A10,Raw!$A:$A,"&gt;"&amp;Geography!$A9,Raw!$G:$G,Geography!AY$6,Raw!$I:$I,Geography!$A$6),IF($B$6="Provider",SUMIFS(Raw!$H:$H,Raw!$A:$A,"&lt;="&amp;Geography!$A10,Raw!$A:$A,"&gt;"&amp;Geography!$A9,Raw!$G:$G,Geography!AY$6,Raw!$C:$C,Geography!$A$6),SUMIFS(Raw!$H:$H,Raw!$A:$A,"&lt;="&amp;Geography!$A10,Raw!$A:$A,"&gt;"&amp;Geography!$A9,Raw!$G:$G,Geography!AY$6,Raw!$E:$E,Geography!$A$6)))</f>
        <v>0</v>
      </c>
      <c r="AZ10" s="105">
        <f>IF($B$6="Region",SUMIFS(Raw!$H:$H,Raw!$A:$A,"&lt;="&amp;Geography!$A10,Raw!$A:$A,"&gt;"&amp;Geography!$A9,Raw!$G:$G,Geography!AZ$6,Raw!$I:$I,Geography!$A$6),IF($B$6="Provider",SUMIFS(Raw!$H:$H,Raw!$A:$A,"&lt;="&amp;Geography!$A10,Raw!$A:$A,"&gt;"&amp;Geography!$A9,Raw!$G:$G,Geography!AZ$6,Raw!$C:$C,Geography!$A$6),SUMIFS(Raw!$H:$H,Raw!$A:$A,"&lt;="&amp;Geography!$A10,Raw!$A:$A,"&gt;"&amp;Geography!$A9,Raw!$G:$G,Geography!AZ$6,Raw!$E:$E,Geography!$A$6)))</f>
        <v>0</v>
      </c>
      <c r="BA10" s="105">
        <f>IF($B$6="Region",SUMIFS(Raw!$H:$H,Raw!$A:$A,"&lt;="&amp;Geography!$A10,Raw!$A:$A,"&gt;"&amp;Geography!$A9,Raw!$G:$G,Geography!BA$6,Raw!$I:$I,Geography!$A$6),IF($B$6="Provider",SUMIFS(Raw!$H:$H,Raw!$A:$A,"&lt;="&amp;Geography!$A10,Raw!$A:$A,"&gt;"&amp;Geography!$A9,Raw!$G:$G,Geography!BA$6,Raw!$C:$C,Geography!$A$6),SUMIFS(Raw!$H:$H,Raw!$A:$A,"&lt;="&amp;Geography!$A10,Raw!$A:$A,"&gt;"&amp;Geography!$A9,Raw!$G:$G,Geography!BA$6,Raw!$E:$E,Geography!$A$6)))</f>
        <v>0</v>
      </c>
      <c r="BB10" s="105">
        <f>IF($B$6="Region",SUMIFS(Raw!$H:$H,Raw!$A:$A,"&lt;="&amp;Geography!$A10,Raw!$A:$A,"&gt;"&amp;Geography!$A9,Raw!$G:$G,Geography!BB$6,Raw!$I:$I,Geography!$A$6),IF($B$6="Provider",SUMIFS(Raw!$H:$H,Raw!$A:$A,"&lt;="&amp;Geography!$A10,Raw!$A:$A,"&gt;"&amp;Geography!$A9,Raw!$G:$G,Geography!BB$6,Raw!$C:$C,Geography!$A$6),SUMIFS(Raw!$H:$H,Raw!$A:$A,"&lt;="&amp;Geography!$A10,Raw!$A:$A,"&gt;"&amp;Geography!$A9,Raw!$G:$G,Geography!BB$6,Raw!$E:$E,Geography!$A$6)))</f>
        <v>0</v>
      </c>
      <c r="BC10" s="105">
        <f>IF($B$6="Region",SUMIFS(Raw!$H:$H,Raw!$A:$A,"&lt;="&amp;Geography!$A10,Raw!$A:$A,"&gt;"&amp;Geography!$A9,Raw!$G:$G,Geography!BC$6,Raw!$I:$I,Geography!$A$6),IF($B$6="Provider",SUMIFS(Raw!$H:$H,Raw!$A:$A,"&lt;="&amp;Geography!$A10,Raw!$A:$A,"&gt;"&amp;Geography!$A9,Raw!$G:$G,Geography!BC$6,Raw!$C:$C,Geography!$A$6),SUMIFS(Raw!$H:$H,Raw!$A:$A,"&lt;="&amp;Geography!$A10,Raw!$A:$A,"&gt;"&amp;Geography!$A9,Raw!$G:$G,Geography!BC$6,Raw!$E:$E,Geography!$A$6)))</f>
        <v>0</v>
      </c>
      <c r="BD10" s="105">
        <f>IF($B$6="Region",SUMIFS(Raw!$H:$H,Raw!$A:$A,"&lt;="&amp;Geography!$A10,Raw!$A:$A,"&gt;"&amp;Geography!$A9,Raw!$G:$G,Geography!BD$6,Raw!$I:$I,Geography!$A$6),IF($B$6="Provider",SUMIFS(Raw!$H:$H,Raw!$A:$A,"&lt;="&amp;Geography!$A10,Raw!$A:$A,"&gt;"&amp;Geography!$A9,Raw!$G:$G,Geography!BD$6,Raw!$C:$C,Geography!$A$6),SUMIFS(Raw!$H:$H,Raw!$A:$A,"&lt;="&amp;Geography!$A10,Raw!$A:$A,"&gt;"&amp;Geography!$A9,Raw!$G:$G,Geography!BD$6,Raw!$E:$E,Geography!$A$6)))</f>
        <v>0</v>
      </c>
      <c r="BE10" s="105">
        <f>IF($B$6="Region",SUMIFS(Raw!$H:$H,Raw!$A:$A,"&lt;="&amp;Geography!$A10,Raw!$A:$A,"&gt;"&amp;Geography!$A9,Raw!$G:$G,Geography!BE$6,Raw!$I:$I,Geography!$A$6),IF($B$6="Provider",SUMIFS(Raw!$H:$H,Raw!$A:$A,"&lt;="&amp;Geography!$A10,Raw!$A:$A,"&gt;"&amp;Geography!$A9,Raw!$G:$G,Geography!BE$6,Raw!$C:$C,Geography!$A$6),SUMIFS(Raw!$H:$H,Raw!$A:$A,"&lt;="&amp;Geography!$A10,Raw!$A:$A,"&gt;"&amp;Geography!$A9,Raw!$G:$G,Geography!BE$6,Raw!$E:$E,Geography!$A$6)))</f>
        <v>0</v>
      </c>
      <c r="BF10" s="105">
        <f>IF($B$6="Region",SUMIFS(Raw!$H:$H,Raw!$A:$A,"&lt;="&amp;Geography!$A10,Raw!$A:$A,"&gt;"&amp;Geography!$A9,Raw!$G:$G,Geography!BF$6,Raw!$I:$I,Geography!$A$6),IF($B$6="Provider",SUMIFS(Raw!$H:$H,Raw!$A:$A,"&lt;="&amp;Geography!$A10,Raw!$A:$A,"&gt;"&amp;Geography!$A9,Raw!$G:$G,Geography!BF$6,Raw!$C:$C,Geography!$A$6),SUMIFS(Raw!$H:$H,Raw!$A:$A,"&lt;="&amp;Geography!$A10,Raw!$A:$A,"&gt;"&amp;Geography!$A9,Raw!$G:$G,Geography!BF$6,Raw!$E:$E,Geography!$A$6)))</f>
        <v>0</v>
      </c>
      <c r="BG10" s="105">
        <f>IF($B$6="Region",SUMIFS(Raw!$H:$H,Raw!$A:$A,"&lt;="&amp;Geography!$A10,Raw!$A:$A,"&gt;"&amp;Geography!$A9,Raw!$G:$G,Geography!BG$6,Raw!$I:$I,Geography!$A$6),IF($B$6="Provider",SUMIFS(Raw!$H:$H,Raw!$A:$A,"&lt;="&amp;Geography!$A10,Raw!$A:$A,"&gt;"&amp;Geography!$A9,Raw!$G:$G,Geography!BG$6,Raw!$C:$C,Geography!$A$6),SUMIFS(Raw!$H:$H,Raw!$A:$A,"&lt;="&amp;Geography!$A10,Raw!$A:$A,"&gt;"&amp;Geography!$A9,Raw!$G:$G,Geography!BG$6,Raw!$E:$E,Geography!$A$6)))</f>
        <v>0</v>
      </c>
      <c r="BH10" s="105">
        <f>IF($B$6="Region",SUMIFS(Raw!$H:$H,Raw!$A:$A,"&lt;="&amp;Geography!$A10,Raw!$A:$A,"&gt;"&amp;Geography!$A9,Raw!$G:$G,Geography!BH$6,Raw!$I:$I,Geography!$A$6),IF($B$6="Provider",SUMIFS(Raw!$H:$H,Raw!$A:$A,"&lt;="&amp;Geography!$A10,Raw!$A:$A,"&gt;"&amp;Geography!$A9,Raw!$G:$G,Geography!BH$6,Raw!$C:$C,Geography!$A$6),SUMIFS(Raw!$H:$H,Raw!$A:$A,"&lt;="&amp;Geography!$A10,Raw!$A:$A,"&gt;"&amp;Geography!$A9,Raw!$G:$G,Geography!BH$6,Raw!$E:$E,Geography!$A$6)))</f>
        <v>0</v>
      </c>
      <c r="BI10" s="105">
        <f>IF($B$6="Region",SUMIFS(Raw!$H:$H,Raw!$A:$A,"&lt;="&amp;Geography!$A10,Raw!$A:$A,"&gt;"&amp;Geography!$A9,Raw!$G:$G,Geography!BI$6,Raw!$I:$I,Geography!$A$6),IF($B$6="Provider",SUMIFS(Raw!$H:$H,Raw!$A:$A,"&lt;="&amp;Geography!$A10,Raw!$A:$A,"&gt;"&amp;Geography!$A9,Raw!$G:$G,Geography!BI$6,Raw!$C:$C,Geography!$A$6),SUMIFS(Raw!$H:$H,Raw!$A:$A,"&lt;="&amp;Geography!$A10,Raw!$A:$A,"&gt;"&amp;Geography!$A9,Raw!$G:$G,Geography!BI$6,Raw!$E:$E,Geography!$A$6)))</f>
        <v>0</v>
      </c>
      <c r="BJ10" s="105">
        <f>IF($B$6="Region",SUMIFS(Raw!$H:$H,Raw!$A:$A,"&lt;="&amp;Geography!$A10,Raw!$A:$A,"&gt;"&amp;Geography!$A9,Raw!$G:$G,Geography!BJ$6,Raw!$I:$I,Geography!$A$6),IF($B$6="Provider",SUMIFS(Raw!$H:$H,Raw!$A:$A,"&lt;="&amp;Geography!$A10,Raw!$A:$A,"&gt;"&amp;Geography!$A9,Raw!$G:$G,Geography!BJ$6,Raw!$C:$C,Geography!$A$6),SUMIFS(Raw!$H:$H,Raw!$A:$A,"&lt;="&amp;Geography!$A10,Raw!$A:$A,"&gt;"&amp;Geography!$A9,Raw!$G:$G,Geography!BJ$6,Raw!$E:$E,Geography!$A$6)))</f>
        <v>0</v>
      </c>
      <c r="BK10" s="105">
        <f>IF($B$6="Region",SUMIFS(Raw!$H:$H,Raw!$A:$A,"&lt;="&amp;Geography!$A10,Raw!$A:$A,"&gt;"&amp;Geography!$A9,Raw!$G:$G,Geography!BK$6,Raw!$I:$I,Geography!$A$6),IF($B$6="Provider",SUMIFS(Raw!$H:$H,Raw!$A:$A,"&lt;="&amp;Geography!$A10,Raw!$A:$A,"&gt;"&amp;Geography!$A9,Raw!$G:$G,Geography!BK$6,Raw!$C:$C,Geography!$A$6),SUMIFS(Raw!$H:$H,Raw!$A:$A,"&lt;="&amp;Geography!$A10,Raw!$A:$A,"&gt;"&amp;Geography!$A9,Raw!$G:$G,Geography!BK$6,Raw!$E:$E,Geography!$A$6)))</f>
        <v>0</v>
      </c>
      <c r="BL10" s="105">
        <f>IF($B$6="Region",SUMIFS(Raw!$H:$H,Raw!$A:$A,"&lt;="&amp;Geography!$A10,Raw!$A:$A,"&gt;"&amp;Geography!$A9,Raw!$G:$G,Geography!BL$6,Raw!$I:$I,Geography!$A$6),IF($B$6="Provider",SUMIFS(Raw!$H:$H,Raw!$A:$A,"&lt;="&amp;Geography!$A10,Raw!$A:$A,"&gt;"&amp;Geography!$A9,Raw!$G:$G,Geography!BL$6,Raw!$C:$C,Geography!$A$6),SUMIFS(Raw!$H:$H,Raw!$A:$A,"&lt;="&amp;Geography!$A10,Raw!$A:$A,"&gt;"&amp;Geography!$A9,Raw!$G:$G,Geography!BL$6,Raw!$E:$E,Geography!$A$6)))</f>
        <v>0</v>
      </c>
      <c r="BM10" s="105">
        <f>IF($B$6="Region",SUMIFS(Raw!$H:$H,Raw!$A:$A,"&lt;="&amp;Geography!$A10,Raw!$A:$A,"&gt;"&amp;Geography!$A9,Raw!$G:$G,Geography!BM$6,Raw!$I:$I,Geography!$A$6),IF($B$6="Provider",SUMIFS(Raw!$H:$H,Raw!$A:$A,"&lt;="&amp;Geography!$A10,Raw!$A:$A,"&gt;"&amp;Geography!$A9,Raw!$G:$G,Geography!BM$6,Raw!$C:$C,Geography!$A$6),SUMIFS(Raw!$H:$H,Raw!$A:$A,"&lt;="&amp;Geography!$A10,Raw!$A:$A,"&gt;"&amp;Geography!$A9,Raw!$G:$G,Geography!BM$6,Raw!$E:$E,Geography!$A$6)))</f>
        <v>0</v>
      </c>
      <c r="BN10" s="105">
        <f>IF($B$6="Region",SUMIFS(Raw!$H:$H,Raw!$A:$A,"&lt;="&amp;Geography!$A10,Raw!$A:$A,"&gt;"&amp;Geography!$A9,Raw!$G:$G,Geography!BN$6,Raw!$I:$I,Geography!$A$6),IF($B$6="Provider",SUMIFS(Raw!$H:$H,Raw!$A:$A,"&lt;="&amp;Geography!$A10,Raw!$A:$A,"&gt;"&amp;Geography!$A9,Raw!$G:$G,Geography!BN$6,Raw!$C:$C,Geography!$A$6),SUMIFS(Raw!$H:$H,Raw!$A:$A,"&lt;="&amp;Geography!$A10,Raw!$A:$A,"&gt;"&amp;Geography!$A9,Raw!$G:$G,Geography!BN$6,Raw!$E:$E,Geography!$A$6)))</f>
        <v>0</v>
      </c>
      <c r="BO10" s="105">
        <f>IF($B$6="Region",SUMIFS(Raw!$H:$H,Raw!$A:$A,"&lt;="&amp;Geography!$A10,Raw!$A:$A,"&gt;"&amp;Geography!$A9,Raw!$G:$G,Geography!BO$6,Raw!$I:$I,Geography!$A$6),IF($B$6="Provider",SUMIFS(Raw!$H:$H,Raw!$A:$A,"&lt;="&amp;Geography!$A10,Raw!$A:$A,"&gt;"&amp;Geography!$A9,Raw!$G:$G,Geography!BO$6,Raw!$C:$C,Geography!$A$6),SUMIFS(Raw!$H:$H,Raw!$A:$A,"&lt;="&amp;Geography!$A10,Raw!$A:$A,"&gt;"&amp;Geography!$A9,Raw!$G:$G,Geography!BO$6,Raw!$E:$E,Geography!$A$6)))</f>
        <v>0</v>
      </c>
      <c r="BP10" s="105">
        <f>IF($B$6="Region",SUMIFS(Raw!$H:$H,Raw!$A:$A,"&lt;="&amp;Geography!$A10,Raw!$A:$A,"&gt;"&amp;Geography!$A9,Raw!$G:$G,Geography!BP$6,Raw!$I:$I,Geography!$A$6),IF($B$6="Provider",SUMIFS(Raw!$H:$H,Raw!$A:$A,"&lt;="&amp;Geography!$A10,Raw!$A:$A,"&gt;"&amp;Geography!$A9,Raw!$G:$G,Geography!BP$6,Raw!$C:$C,Geography!$A$6),SUMIFS(Raw!$H:$H,Raw!$A:$A,"&lt;="&amp;Geography!$A10,Raw!$A:$A,"&gt;"&amp;Geography!$A9,Raw!$G:$G,Geography!BP$6,Raw!$E:$E,Geography!$A$6)))</f>
        <v>0</v>
      </c>
      <c r="BQ10" s="105">
        <f>IF($B$6="Region",SUMIFS(Raw!$H:$H,Raw!$A:$A,"&lt;="&amp;Geography!$A10,Raw!$A:$A,"&gt;"&amp;Geography!$A9,Raw!$G:$G,Geography!BQ$6,Raw!$I:$I,Geography!$A$6),IF($B$6="Provider",SUMIFS(Raw!$H:$H,Raw!$A:$A,"&lt;="&amp;Geography!$A10,Raw!$A:$A,"&gt;"&amp;Geography!$A9,Raw!$G:$G,Geography!BQ$6,Raw!$C:$C,Geography!$A$6),SUMIFS(Raw!$H:$H,Raw!$A:$A,"&lt;="&amp;Geography!$A10,Raw!$A:$A,"&gt;"&amp;Geography!$A9,Raw!$G:$G,Geography!BQ$6,Raw!$E:$E,Geography!$A$6)))</f>
        <v>0</v>
      </c>
      <c r="BR10" s="105">
        <f>IF($B$6="Region",SUMIFS(Raw!$H:$H,Raw!$A:$A,"&lt;="&amp;Geography!$A10,Raw!$A:$A,"&gt;"&amp;Geography!$A9,Raw!$G:$G,Geography!BR$6,Raw!$I:$I,Geography!$A$6),IF($B$6="Provider",SUMIFS(Raw!$H:$H,Raw!$A:$A,"&lt;="&amp;Geography!$A10,Raw!$A:$A,"&gt;"&amp;Geography!$A9,Raw!$G:$G,Geography!BR$6,Raw!$C:$C,Geography!$A$6),SUMIFS(Raw!$H:$H,Raw!$A:$A,"&lt;="&amp;Geography!$A10,Raw!$A:$A,"&gt;"&amp;Geography!$A9,Raw!$G:$G,Geography!BR$6,Raw!$E:$E,Geography!$A$6)))</f>
        <v>0</v>
      </c>
      <c r="BS10" s="105">
        <f>IF($B$6="Region",SUMIFS(Raw!$H:$H,Raw!$A:$A,"&lt;="&amp;Geography!$A10,Raw!$A:$A,"&gt;"&amp;Geography!$A9,Raw!$G:$G,Geography!BS$6,Raw!$I:$I,Geography!$A$6),IF($B$6="Provider",SUMIFS(Raw!$H:$H,Raw!$A:$A,"&lt;="&amp;Geography!$A10,Raw!$A:$A,"&gt;"&amp;Geography!$A9,Raw!$G:$G,Geography!BS$6,Raw!$C:$C,Geography!$A$6),SUMIFS(Raw!$H:$H,Raw!$A:$A,"&lt;="&amp;Geography!$A10,Raw!$A:$A,"&gt;"&amp;Geography!$A9,Raw!$G:$G,Geography!BS$6,Raw!$E:$E,Geography!$A$6)))</f>
        <v>0</v>
      </c>
      <c r="BT10" s="105">
        <f>IF($B$6="Region",SUMIFS(Raw!$H:$H,Raw!$A:$A,"&lt;="&amp;Geography!$A10,Raw!$A:$A,"&gt;"&amp;Geography!$A9,Raw!$G:$G,Geography!BT$6,Raw!$I:$I,Geography!$A$6),IF($B$6="Provider",SUMIFS(Raw!$H:$H,Raw!$A:$A,"&lt;="&amp;Geography!$A10,Raw!$A:$A,"&gt;"&amp;Geography!$A9,Raw!$G:$G,Geography!BT$6,Raw!$C:$C,Geography!$A$6),SUMIFS(Raw!$H:$H,Raw!$A:$A,"&lt;="&amp;Geography!$A10,Raw!$A:$A,"&gt;"&amp;Geography!$A9,Raw!$G:$G,Geography!BT$6,Raw!$E:$E,Geography!$A$6)))</f>
        <v>0</v>
      </c>
      <c r="BU10" s="105">
        <f>IF($B$6="Region",SUMIFS(Raw!$H:$H,Raw!$A:$A,"&lt;="&amp;Geography!$A10,Raw!$A:$A,"&gt;"&amp;Geography!$A9,Raw!$G:$G,Geography!BU$6,Raw!$I:$I,Geography!$A$6),IF($B$6="Provider",SUMIFS(Raw!$H:$H,Raw!$A:$A,"&lt;="&amp;Geography!$A10,Raw!$A:$A,"&gt;"&amp;Geography!$A9,Raw!$G:$G,Geography!BU$6,Raw!$C:$C,Geography!$A$6),SUMIFS(Raw!$H:$H,Raw!$A:$A,"&lt;="&amp;Geography!$A10,Raw!$A:$A,"&gt;"&amp;Geography!$A9,Raw!$G:$G,Geography!BU$6,Raw!$E:$E,Geography!$A$6)))</f>
        <v>0</v>
      </c>
      <c r="BV10" s="105">
        <f>IF($B$6="Region",SUMIFS(Raw!$H:$H,Raw!$A:$A,"&lt;="&amp;Geography!$A10,Raw!$A:$A,"&gt;"&amp;Geography!$A9,Raw!$G:$G,Geography!BV$6,Raw!$I:$I,Geography!$A$6),IF($B$6="Provider",SUMIFS(Raw!$H:$H,Raw!$A:$A,"&lt;="&amp;Geography!$A10,Raw!$A:$A,"&gt;"&amp;Geography!$A9,Raw!$G:$G,Geography!BV$6,Raw!$C:$C,Geography!$A$6),SUMIFS(Raw!$H:$H,Raw!$A:$A,"&lt;="&amp;Geography!$A10,Raw!$A:$A,"&gt;"&amp;Geography!$A9,Raw!$G:$G,Geography!BV$6,Raw!$E:$E,Geography!$A$6)))</f>
        <v>0</v>
      </c>
      <c r="BW10" s="105">
        <f>IF($B$6="Region",SUMIFS(Raw!$H:$H,Raw!$A:$A,"&lt;="&amp;Geography!$A10,Raw!$A:$A,"&gt;"&amp;Geography!$A9,Raw!$G:$G,Geography!BW$6,Raw!$I:$I,Geography!$A$6),IF($B$6="Provider",SUMIFS(Raw!$H:$H,Raw!$A:$A,"&lt;="&amp;Geography!$A10,Raw!$A:$A,"&gt;"&amp;Geography!$A9,Raw!$G:$G,Geography!BW$6,Raw!$C:$C,Geography!$A$6),SUMIFS(Raw!$H:$H,Raw!$A:$A,"&lt;="&amp;Geography!$A10,Raw!$A:$A,"&gt;"&amp;Geography!$A9,Raw!$G:$G,Geography!BW$6,Raw!$E:$E,Geography!$A$6)))</f>
        <v>0</v>
      </c>
      <c r="BX10" s="105">
        <f>IF($B$6="Region",SUMIFS(Raw!$H:$H,Raw!$A:$A,"&lt;="&amp;Geography!$A10,Raw!$A:$A,"&gt;"&amp;Geography!$A9,Raw!$G:$G,Geography!BX$6,Raw!$I:$I,Geography!$A$6),IF($B$6="Provider",SUMIFS(Raw!$H:$H,Raw!$A:$A,"&lt;="&amp;Geography!$A10,Raw!$A:$A,"&gt;"&amp;Geography!$A9,Raw!$G:$G,Geography!BX$6,Raw!$C:$C,Geography!$A$6),SUMIFS(Raw!$H:$H,Raw!$A:$A,"&lt;="&amp;Geography!$A10,Raw!$A:$A,"&gt;"&amp;Geography!$A9,Raw!$G:$G,Geography!BX$6,Raw!$E:$E,Geography!$A$6)))</f>
        <v>0</v>
      </c>
      <c r="BY10" s="105">
        <f>IF($B$6="Region",SUMIFS(Raw!$H:$H,Raw!$A:$A,"&lt;="&amp;Geography!$A10,Raw!$A:$A,"&gt;"&amp;Geography!$A9,Raw!$G:$G,Geography!BY$6,Raw!$I:$I,Geography!$A$6),IF($B$6="Provider",SUMIFS(Raw!$H:$H,Raw!$A:$A,"&lt;="&amp;Geography!$A10,Raw!$A:$A,"&gt;"&amp;Geography!$A9,Raw!$G:$G,Geography!BY$6,Raw!$C:$C,Geography!$A$6),SUMIFS(Raw!$H:$H,Raw!$A:$A,"&lt;="&amp;Geography!$A10,Raw!$A:$A,"&gt;"&amp;Geography!$A9,Raw!$G:$G,Geography!BY$6,Raw!$E:$E,Geography!$A$6)))</f>
        <v>0</v>
      </c>
      <c r="BZ10" s="105">
        <f>IF($B$6="Region",SUMIFS(Raw!$H:$H,Raw!$A:$A,"&lt;="&amp;Geography!$A10,Raw!$A:$A,"&gt;"&amp;Geography!$A9,Raw!$G:$G,Geography!BZ$6,Raw!$I:$I,Geography!$A$6),IF($B$6="Provider",SUMIFS(Raw!$H:$H,Raw!$A:$A,"&lt;="&amp;Geography!$A10,Raw!$A:$A,"&gt;"&amp;Geography!$A9,Raw!$G:$G,Geography!BZ$6,Raw!$C:$C,Geography!$A$6),SUMIFS(Raw!$H:$H,Raw!$A:$A,"&lt;="&amp;Geography!$A10,Raw!$A:$A,"&gt;"&amp;Geography!$A9,Raw!$G:$G,Geography!BZ$6,Raw!$E:$E,Geography!$A$6)))</f>
        <v>0</v>
      </c>
      <c r="CA10" s="105">
        <f>IF($B$6="Region",SUMIFS(Raw!$H:$H,Raw!$A:$A,"&lt;="&amp;Geography!$A10,Raw!$A:$A,"&gt;"&amp;Geography!$A9,Raw!$G:$G,Geography!CA$6,Raw!$I:$I,Geography!$A$6),IF($B$6="Provider",SUMIFS(Raw!$H:$H,Raw!$A:$A,"&lt;="&amp;Geography!$A10,Raw!$A:$A,"&gt;"&amp;Geography!$A9,Raw!$G:$G,Geography!CA$6,Raw!$C:$C,Geography!$A$6),SUMIFS(Raw!$H:$H,Raw!$A:$A,"&lt;="&amp;Geography!$A10,Raw!$A:$A,"&gt;"&amp;Geography!$A9,Raw!$G:$G,Geography!CA$6,Raw!$E:$E,Geography!$A$6)))</f>
        <v>0</v>
      </c>
      <c r="CB10" s="105">
        <f>IF($B$6="Region",SUMIFS(Raw!$H:$H,Raw!$A:$A,"&lt;="&amp;Geography!$A10,Raw!$A:$A,"&gt;"&amp;Geography!$A9,Raw!$G:$G,Geography!CB$6,Raw!$I:$I,Geography!$A$6),IF($B$6="Provider",SUMIFS(Raw!$H:$H,Raw!$A:$A,"&lt;="&amp;Geography!$A10,Raw!$A:$A,"&gt;"&amp;Geography!$A9,Raw!$G:$G,Geography!CB$6,Raw!$C:$C,Geography!$A$6),SUMIFS(Raw!$H:$H,Raw!$A:$A,"&lt;="&amp;Geography!$A10,Raw!$A:$A,"&gt;"&amp;Geography!$A9,Raw!$G:$G,Geography!CB$6,Raw!$E:$E,Geography!$A$6)))</f>
        <v>0</v>
      </c>
      <c r="CC10" s="105">
        <f>IF($B$6="Region",SUMIFS(Raw!$H:$H,Raw!$A:$A,"&lt;="&amp;Geography!$A10,Raw!$A:$A,"&gt;"&amp;Geography!$A9,Raw!$G:$G,Geography!CC$6,Raw!$I:$I,Geography!$A$6),IF($B$6="Provider",SUMIFS(Raw!$H:$H,Raw!$A:$A,"&lt;="&amp;Geography!$A10,Raw!$A:$A,"&gt;"&amp;Geography!$A9,Raw!$G:$G,Geography!CC$6,Raw!$C:$C,Geography!$A$6),SUMIFS(Raw!$H:$H,Raw!$A:$A,"&lt;="&amp;Geography!$A10,Raw!$A:$A,"&gt;"&amp;Geography!$A9,Raw!$G:$G,Geography!CC$6,Raw!$E:$E,Geography!$A$6)))</f>
        <v>0</v>
      </c>
      <c r="CD10" s="105">
        <f>IF($B$6="Region",SUMIFS(Raw!$H:$H,Raw!$A:$A,"&lt;="&amp;Geography!$A10,Raw!$A:$A,"&gt;"&amp;Geography!$A9,Raw!$G:$G,Geography!CD$6,Raw!$I:$I,Geography!$A$6),IF($B$6="Provider",SUMIFS(Raw!$H:$H,Raw!$A:$A,"&lt;="&amp;Geography!$A10,Raw!$A:$A,"&gt;"&amp;Geography!$A9,Raw!$G:$G,Geography!CD$6,Raw!$C:$C,Geography!$A$6),SUMIFS(Raw!$H:$H,Raw!$A:$A,"&lt;="&amp;Geography!$A10,Raw!$A:$A,"&gt;"&amp;Geography!$A9,Raw!$G:$G,Geography!CD$6,Raw!$E:$E,Geography!$A$6)))</f>
        <v>0</v>
      </c>
      <c r="CE10" s="105">
        <f>IF($B$6="Region",SUMIFS(Raw!$H:$H,Raw!$A:$A,"&lt;="&amp;Geography!$A10,Raw!$A:$A,"&gt;"&amp;Geography!$A9,Raw!$G:$G,Geography!CE$6,Raw!$I:$I,Geography!$A$6),IF($B$6="Provider",SUMIFS(Raw!$H:$H,Raw!$A:$A,"&lt;="&amp;Geography!$A10,Raw!$A:$A,"&gt;"&amp;Geography!$A9,Raw!$G:$G,Geography!CE$6,Raw!$C:$C,Geography!$A$6),SUMIFS(Raw!$H:$H,Raw!$A:$A,"&lt;="&amp;Geography!$A10,Raw!$A:$A,"&gt;"&amp;Geography!$A9,Raw!$G:$G,Geography!CE$6,Raw!$E:$E,Geography!$A$6)))</f>
        <v>0</v>
      </c>
      <c r="CF10" s="105">
        <f>IF($B$6="Region",SUMIFS(Raw!$H:$H,Raw!$A:$A,"&lt;="&amp;Geography!$A10,Raw!$A:$A,"&gt;"&amp;Geography!$A9,Raw!$G:$G,Geography!CF$6,Raw!$I:$I,Geography!$A$6),IF($B$6="Provider",SUMIFS(Raw!$H:$H,Raw!$A:$A,"&lt;="&amp;Geography!$A10,Raw!$A:$A,"&gt;"&amp;Geography!$A9,Raw!$G:$G,Geography!CF$6,Raw!$C:$C,Geography!$A$6),SUMIFS(Raw!$H:$H,Raw!$A:$A,"&lt;="&amp;Geography!$A10,Raw!$A:$A,"&gt;"&amp;Geography!$A9,Raw!$G:$G,Geography!CF$6,Raw!$E:$E,Geography!$A$6)))</f>
        <v>0</v>
      </c>
      <c r="CG10" s="105">
        <f>IF($B$6="Region",SUMIFS(Raw!$H:$H,Raw!$A:$A,"&lt;="&amp;Geography!$A10,Raw!$A:$A,"&gt;"&amp;Geography!$A9,Raw!$G:$G,Geography!CG$6,Raw!$I:$I,Geography!$A$6),IF($B$6="Provider",SUMIFS(Raw!$H:$H,Raw!$A:$A,"&lt;="&amp;Geography!$A10,Raw!$A:$A,"&gt;"&amp;Geography!$A9,Raw!$G:$G,Geography!CG$6,Raw!$C:$C,Geography!$A$6),SUMIFS(Raw!$H:$H,Raw!$A:$A,"&lt;="&amp;Geography!$A10,Raw!$A:$A,"&gt;"&amp;Geography!$A9,Raw!$G:$G,Geography!CG$6,Raw!$E:$E,Geography!$A$6)))</f>
        <v>0</v>
      </c>
      <c r="CH10" s="105">
        <f>IF($B$6="Region",SUMIFS(Raw!$H:$H,Raw!$A:$A,"&lt;="&amp;Geography!$A10,Raw!$A:$A,"&gt;"&amp;Geography!$A9,Raw!$G:$G,Geography!CH$6,Raw!$I:$I,Geography!$A$6),IF($B$6="Provider",SUMIFS(Raw!$H:$H,Raw!$A:$A,"&lt;="&amp;Geography!$A10,Raw!$A:$A,"&gt;"&amp;Geography!$A9,Raw!$G:$G,Geography!CH$6,Raw!$C:$C,Geography!$A$6),SUMIFS(Raw!$H:$H,Raw!$A:$A,"&lt;="&amp;Geography!$A10,Raw!$A:$A,"&gt;"&amp;Geography!$A9,Raw!$G:$G,Geography!CH$6,Raw!$E:$E,Geography!$A$6)))</f>
        <v>0</v>
      </c>
      <c r="CI10" s="105">
        <f>IF($B$6="Region",SUMIFS(Raw!$H:$H,Raw!$A:$A,"&lt;="&amp;Geography!$A10,Raw!$A:$A,"&gt;"&amp;Geography!$A9,Raw!$G:$G,Geography!CI$6,Raw!$I:$I,Geography!$A$6),IF($B$6="Provider",SUMIFS(Raw!$H:$H,Raw!$A:$A,"&lt;="&amp;Geography!$A10,Raw!$A:$A,"&gt;"&amp;Geography!$A9,Raw!$G:$G,Geography!CI$6,Raw!$C:$C,Geography!$A$6),SUMIFS(Raw!$H:$H,Raw!$A:$A,"&lt;="&amp;Geography!$A10,Raw!$A:$A,"&gt;"&amp;Geography!$A9,Raw!$G:$G,Geography!CI$6,Raw!$E:$E,Geography!$A$6)))</f>
        <v>0</v>
      </c>
      <c r="CJ10" s="105">
        <f>IF($B$6="Region",SUMIFS(Raw!$H:$H,Raw!$A:$A,"&lt;="&amp;Geography!$A10,Raw!$A:$A,"&gt;"&amp;Geography!$A9,Raw!$G:$G,Geography!CJ$6,Raw!$I:$I,Geography!$A$6),IF($B$6="Provider",SUMIFS(Raw!$H:$H,Raw!$A:$A,"&lt;="&amp;Geography!$A10,Raw!$A:$A,"&gt;"&amp;Geography!$A9,Raw!$G:$G,Geography!CJ$6,Raw!$C:$C,Geography!$A$6),SUMIFS(Raw!$H:$H,Raw!$A:$A,"&lt;="&amp;Geography!$A10,Raw!$A:$A,"&gt;"&amp;Geography!$A9,Raw!$G:$G,Geography!CJ$6,Raw!$E:$E,Geography!$A$6)))</f>
        <v>0</v>
      </c>
      <c r="CK10" s="105">
        <f>IF($B$6="Region",SUMIFS(Raw!$H:$H,Raw!$A:$A,"&lt;="&amp;Geography!$A10,Raw!$A:$A,"&gt;"&amp;Geography!$A9,Raw!$G:$G,Geography!CK$6,Raw!$I:$I,Geography!$A$6),IF($B$6="Provider",SUMIFS(Raw!$H:$H,Raw!$A:$A,"&lt;="&amp;Geography!$A10,Raw!$A:$A,"&gt;"&amp;Geography!$A9,Raw!$G:$G,Geography!CK$6,Raw!$C:$C,Geography!$A$6),SUMIFS(Raw!$H:$H,Raw!$A:$A,"&lt;="&amp;Geography!$A10,Raw!$A:$A,"&gt;"&amp;Geography!$A9,Raw!$G:$G,Geography!CK$6,Raw!$E:$E,Geography!$A$6)))</f>
        <v>0</v>
      </c>
      <c r="CL10" s="105">
        <f>IF($B$6="Region",SUMIFS(Raw!$H:$H,Raw!$A:$A,"&lt;="&amp;Geography!$A10,Raw!$A:$A,"&gt;"&amp;Geography!$A9,Raw!$G:$G,Geography!CL$6,Raw!$I:$I,Geography!$A$6),IF($B$6="Provider",SUMIFS(Raw!$H:$H,Raw!$A:$A,"&lt;="&amp;Geography!$A10,Raw!$A:$A,"&gt;"&amp;Geography!$A9,Raw!$G:$G,Geography!CL$6,Raw!$C:$C,Geography!$A$6),SUMIFS(Raw!$H:$H,Raw!$A:$A,"&lt;="&amp;Geography!$A10,Raw!$A:$A,"&gt;"&amp;Geography!$A9,Raw!$G:$G,Geography!CL$6,Raw!$E:$E,Geography!$A$6)))</f>
        <v>0</v>
      </c>
      <c r="CM10" s="105">
        <f>IF($B$6="Region",SUMIFS(Raw!$H:$H,Raw!$A:$A,"&lt;="&amp;Geography!$A10,Raw!$A:$A,"&gt;"&amp;Geography!$A9,Raw!$G:$G,Geography!CM$6,Raw!$I:$I,Geography!$A$6),IF($B$6="Provider",SUMIFS(Raw!$H:$H,Raw!$A:$A,"&lt;="&amp;Geography!$A10,Raw!$A:$A,"&gt;"&amp;Geography!$A9,Raw!$G:$G,Geography!CM$6,Raw!$C:$C,Geography!$A$6),SUMIFS(Raw!$H:$H,Raw!$A:$A,"&lt;="&amp;Geography!$A10,Raw!$A:$A,"&gt;"&amp;Geography!$A9,Raw!$G:$G,Geography!CM$6,Raw!$E:$E,Geography!$A$6)))</f>
        <v>0</v>
      </c>
    </row>
    <row r="11" spans="1:112" x14ac:dyDescent="0.25">
      <c r="A11" s="33"/>
      <c r="B11" s="13"/>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row>
    <row r="12" spans="1:112" x14ac:dyDescent="0.25">
      <c r="B12" s="14">
        <v>45748</v>
      </c>
      <c r="D12" s="105">
        <f>IF($B$6="Region",SUMIFS(Raw!$H:$H,Raw!$A:$A,Geography!$B12,Raw!$G:$G,Geography!D$6,Raw!$I:$I,Geography!$A$6),IF($B$6="Provider",SUMIFS(Raw!$H:$H,Raw!$A:$A,Geography!$B12,Raw!$G:$G,Geography!D$6,Raw!$C:$C,Geography!$A$6),SUMIFS(Raw!$H:$H,Raw!$A:$A,Geography!$B12,Raw!$G:$G,Geography!D$6,Raw!$E:$E,Geography!$A$6)))</f>
        <v>1683378</v>
      </c>
      <c r="E12" s="105">
        <f>IF($B$6="Region",SUMIFS(Raw!$H:$H,Raw!$A:$A,Geography!$B12,Raw!$G:$G,Geography!E$6,Raw!$I:$I,Geography!$A$6),IF($B$6="Provider",SUMIFS(Raw!$H:$H,Raw!$A:$A,Geography!$B12,Raw!$G:$G,Geography!E$6,Raw!$C:$C,Geography!$A$6),SUMIFS(Raw!$H:$H,Raw!$A:$A,Geography!$B12,Raw!$G:$G,Geography!E$6,Raw!$E:$E,Geography!$A$6)))</f>
        <v>1061333</v>
      </c>
      <c r="F12" s="105">
        <f>IF($B$6="Region",SUMIFS(Raw!$H:$H,Raw!$A:$A,Geography!$B12,Raw!$G:$G,Geography!F$6,Raw!$I:$I,Geography!$A$6),IF($B$6="Provider",SUMIFS(Raw!$H:$H,Raw!$A:$A,Geography!$B12,Raw!$G:$G,Geography!F$6,Raw!$C:$C,Geography!$A$6),SUMIFS(Raw!$H:$H,Raw!$A:$A,Geography!$B12,Raw!$G:$G,Geography!F$6,Raw!$E:$E,Geography!$A$6)))</f>
        <v>1580084</v>
      </c>
      <c r="G12" s="105">
        <f>IF($B$6="Region",SUMIFS(Raw!$H:$H,Raw!$A:$A,Geography!$B12,Raw!$G:$G,Geography!G$6,Raw!$I:$I,Geography!$A$6),IF($B$6="Provider",SUMIFS(Raw!$H:$H,Raw!$A:$A,Geography!$B12,Raw!$G:$G,Geography!G$6,Raw!$C:$C,Geography!$A$6),SUMIFS(Raw!$H:$H,Raw!$A:$A,Geography!$B12,Raw!$G:$G,Geography!G$6,Raw!$E:$E,Geography!$A$6)))</f>
        <v>1376132</v>
      </c>
      <c r="H12" s="105">
        <f>IF($B$6="Region",SUMIFS(Raw!$H:$H,Raw!$A:$A,Geography!$B12,Raw!$G:$G,Geography!H$6,Raw!$I:$I,Geography!$A$6),IF($B$6="Provider",SUMIFS(Raw!$H:$H,Raw!$A:$A,Geography!$B12,Raw!$G:$G,Geography!H$6,Raw!$C:$C,Geography!$A$6),SUMIFS(Raw!$H:$H,Raw!$A:$A,Geography!$B12,Raw!$G:$G,Geography!H$6,Raw!$E:$E,Geography!$A$6)))</f>
        <v>40262</v>
      </c>
      <c r="I12" s="105">
        <f>IF($B$6="Region",SUMIFS(Raw!$H:$H,Raw!$A:$A,Geography!$B12,Raw!$G:$G,Geography!I$6,Raw!$I:$I,Geography!$A$6),IF($B$6="Provider",SUMIFS(Raw!$H:$H,Raw!$A:$A,Geography!$B12,Raw!$G:$G,Geography!I$6,Raw!$C:$C,Geography!$A$6),SUMIFS(Raw!$H:$H,Raw!$A:$A,Geography!$B12,Raw!$G:$G,Geography!I$6,Raw!$E:$E,Geography!$A$6)))</f>
        <v>63603338</v>
      </c>
      <c r="J12" s="105" t="str">
        <f>IF($B$6="Area", SUMIFS(Raw!$H:$H,Raw!$A:$A,Geography!$B12,Raw!$G:$G,Geography!J$6,Raw!$E:$E,Geography!$A$6), " ")</f>
        <v xml:space="preserve"> </v>
      </c>
      <c r="K12" s="105" t="str">
        <f>IF($B$6="Area", SUMIFS(Raw!$H:$H,Raw!$A:$A,Geography!$B12,Raw!$G:$G,Geography!K$6,Raw!$E:$E,Geography!$A$6), " ")</f>
        <v xml:space="preserve"> </v>
      </c>
      <c r="L12" s="105">
        <f>IF($B$6="Region",SUMIFS(Raw!$H:$H,Raw!$A:$A,Geography!$B12,Raw!$G:$G,Geography!L$6,Raw!$I:$I,Geography!$A$6),IF($B$6="Provider",SUMIFS(Raw!$H:$H,Raw!$A:$A,Geography!$B12,Raw!$G:$G,Geography!L$6,Raw!$C:$C,Geography!$A$6),SUMIFS(Raw!$H:$H,Raw!$A:$A,Geography!$B12,Raw!$G:$G,Geography!L$6,Raw!$E:$E,Geography!$A$6)))</f>
        <v>7650007</v>
      </c>
      <c r="M12" s="105">
        <f>IF($B$6="Region",SUMIFS(Raw!$H:$H,Raw!$A:$A,Geography!$B12,Raw!$G:$G,Geography!M$6,Raw!$I:$I,Geography!$A$6),IF($B$6="Provider",SUMIFS(Raw!$H:$H,Raw!$A:$A,Geography!$B12,Raw!$G:$G,Geography!M$6,Raw!$C:$C,Geography!$A$6),SUMIFS(Raw!$H:$H,Raw!$A:$A,Geography!$B12,Raw!$G:$G,Geography!M$6,Raw!$E:$E,Geography!$A$6)))</f>
        <v>426793</v>
      </c>
      <c r="N12" s="105">
        <f>IF($B$6="Region",SUMIFS(Raw!$H:$H,Raw!$A:$A,Geography!$B12,Raw!$G:$G,Geography!N$6,Raw!$I:$I,Geography!$A$6),IF($B$6="Provider",SUMIFS(Raw!$H:$H,Raw!$A:$A,Geography!$B12,Raw!$G:$G,Geography!N$6,Raw!$C:$C,Geography!$A$6),SUMIFS(Raw!$H:$H,Raw!$A:$A,Geography!$B12,Raw!$G:$G,Geography!N$6,Raw!$E:$E,Geography!$A$6)))</f>
        <v>2042083843</v>
      </c>
      <c r="O12" s="105">
        <f>IF($B$6="Region",SUMIFS(Raw!$H:$H,Raw!$A:$A,Geography!$B12,Raw!$G:$G,Geography!O$6,Raw!$I:$I,Geography!$A$6),IF($B$6="Provider",SUMIFS(Raw!$H:$H,Raw!$A:$A,Geography!$B12,Raw!$G:$G,Geography!O$6,Raw!$C:$C,Geography!$A$6),SUMIFS(Raw!$H:$H,Raw!$A:$A,Geography!$B12,Raw!$G:$G,Geography!O$6,Raw!$E:$E,Geography!$A$6)))</f>
        <v>1490762</v>
      </c>
      <c r="P12" s="105">
        <f>IF($B$6="Region",SUMIFS(Raw!$H:$H,Raw!$A:$A,Geography!$B12,Raw!$G:$G,Geography!P$6,Raw!$I:$I,Geography!$A$6),IF($B$6="Provider",SUMIFS(Raw!$H:$H,Raw!$A:$A,Geography!$B12,Raw!$G:$G,Geography!P$6,Raw!$C:$C,Geography!$A$6),SUMIFS(Raw!$H:$H,Raw!$A:$A,Geography!$B12,Raw!$G:$G,Geography!P$6,Raw!$E:$E,Geography!$A$6)))</f>
        <v>49934</v>
      </c>
      <c r="Q12" s="105">
        <f>IF($B$6="Region",SUMIFS(Raw!$H:$H,Raw!$A:$A,Geography!$B12,Raw!$G:$G,Geography!Q$6,Raw!$I:$I,Geography!$A$6),IF($B$6="Provider",SUMIFS(Raw!$H:$H,Raw!$A:$A,Geography!$B12,Raw!$G:$G,Geography!Q$6,Raw!$C:$C,Geography!$A$6),SUMIFS(Raw!$H:$H,Raw!$A:$A,Geography!$B12,Raw!$G:$G,Geography!Q$6,Raw!$E:$E,Geography!$A$6)))</f>
        <v>887633</v>
      </c>
      <c r="R12" s="105">
        <f>IF($B$6="Region",SUMIFS(Raw!$H:$H,Raw!$A:$A,Geography!$B12,Raw!$G:$G,Geography!R$6,Raw!$I:$I,Geography!$A$6),IF($B$6="Provider",SUMIFS(Raw!$H:$H,Raw!$A:$A,Geography!$B12,Raw!$G:$G,Geography!R$6,Raw!$C:$C,Geography!$A$6),SUMIFS(Raw!$H:$H,Raw!$A:$A,Geography!$B12,Raw!$G:$G,Geography!R$6,Raw!$E:$E,Geography!$A$6)))</f>
        <v>325398</v>
      </c>
      <c r="S12" s="105">
        <f>IF($B$6="Region",SUMIFS(Raw!$H:$H,Raw!$A:$A,Geography!$B12,Raw!$G:$G,Geography!S$6,Raw!$I:$I,Geography!$A$6),IF($B$6="Provider",SUMIFS(Raw!$H:$H,Raw!$A:$A,Geography!$B12,Raw!$G:$G,Geography!S$6,Raw!$C:$C,Geography!$A$6),SUMIFS(Raw!$H:$H,Raw!$A:$A,Geography!$B12,Raw!$G:$G,Geography!S$6,Raw!$E:$E,Geography!$A$6)))</f>
        <v>218785</v>
      </c>
      <c r="T12" s="105">
        <f>IF($B$6="Region",SUMIFS(Raw!$H:$H,Raw!$A:$A,Geography!$B12,Raw!$G:$G,Geography!T$6,Raw!$I:$I,Geography!$A$6),IF($B$6="Provider",SUMIFS(Raw!$H:$H,Raw!$A:$A,Geography!$B12,Raw!$G:$G,Geography!T$6,Raw!$C:$C,Geography!$A$6),SUMIFS(Raw!$H:$H,Raw!$A:$A,Geography!$B12,Raw!$G:$G,Geography!T$6,Raw!$E:$E,Geography!$A$6)))</f>
        <v>9012</v>
      </c>
      <c r="U12" s="105">
        <f>IF($B$6="Region",SUMIFS(Raw!$H:$H,Raw!$A:$A,Geography!$B12,Raw!$G:$G,Geography!U$6,Raw!$I:$I,Geography!$A$6),IF($B$6="Provider",SUMIFS(Raw!$H:$H,Raw!$A:$A,Geography!$B12,Raw!$G:$G,Geography!U$6,Raw!$C:$C,Geography!$A$6),SUMIFS(Raw!$H:$H,Raw!$A:$A,Geography!$B12,Raw!$G:$G,Geography!U$6,Raw!$E:$E,Geography!$A$6)))</f>
        <v>648260</v>
      </c>
      <c r="V12" s="105">
        <f>IF($B$6="Region",SUMIFS(Raw!$H:$H,Raw!$A:$A,Geography!$B12,Raw!$G:$G,Geography!V$6,Raw!$I:$I,Geography!$A$6),IF($B$6="Provider",SUMIFS(Raw!$H:$H,Raw!$A:$A,Geography!$B12,Raw!$G:$G,Geography!V$6,Raw!$C:$C,Geography!$A$6),SUMIFS(Raw!$H:$H,Raw!$A:$A,Geography!$B12,Raw!$G:$G,Geography!V$6,Raw!$E:$E,Geography!$A$6)))</f>
        <v>12637</v>
      </c>
      <c r="W12" s="105">
        <f>IF($B$6="Region",SUMIFS(Raw!$H:$H,Raw!$A:$A,Geography!$B12,Raw!$G:$G,Geography!W$6,Raw!$I:$I,Geography!$A$6),IF($B$6="Provider",SUMIFS(Raw!$H:$H,Raw!$A:$A,Geography!$B12,Raw!$G:$G,Geography!W$6,Raw!$C:$C,Geography!$A$6),SUMIFS(Raw!$H:$H,Raw!$A:$A,Geography!$B12,Raw!$G:$G,Geography!W$6,Raw!$E:$E,Geography!$A$6)))</f>
        <v>284693</v>
      </c>
      <c r="X12" s="105">
        <f>IF($B$6="Region",SUMIFS(Raw!$H:$H,Raw!$A:$A,Geography!$B12,Raw!$G:$G,Geography!X$6,Raw!$I:$I,Geography!$A$6),IF($B$6="Provider",SUMIFS(Raw!$H:$H,Raw!$A:$A,Geography!$B12,Raw!$G:$G,Geography!X$6,Raw!$C:$C,Geography!$A$6),SUMIFS(Raw!$H:$H,Raw!$A:$A,Geography!$B12,Raw!$G:$G,Geography!X$6,Raw!$E:$E,Geography!$A$6)))</f>
        <v>117259</v>
      </c>
      <c r="Y12" s="105" t="str">
        <f>IF($B$6="Area", SUMIFS(Raw!$H:$H,Raw!$A:$A,Geography!$B12,Raw!$G:$G,Geography!Y$6,Raw!$E:$E,Geography!$A$6), " ")</f>
        <v xml:space="preserve"> </v>
      </c>
      <c r="Z12" s="105" t="str">
        <f>IF($B$6="Area", SUMIFS(Raw!$H:$H,Raw!$A:$A,Geography!$B12,Raw!$G:$G,Geography!Z$6,Raw!$E:$E,Geography!$A$6), " ")</f>
        <v xml:space="preserve"> </v>
      </c>
      <c r="AA12" s="105">
        <f>IF($B$6="Region",SUMIFS(Raw!$H:$H,Raw!$A:$A,Geography!$B12,Raw!$G:$G,Geography!AA$6,Raw!$I:$I,Geography!$A$6),IF($B$6="Provider",SUMIFS(Raw!$H:$H,Raw!$A:$A,Geography!$B12,Raw!$G:$G,Geography!AA$6,Raw!$C:$C,Geography!$A$6),SUMIFS(Raw!$H:$H,Raw!$A:$A,Geography!$B12,Raw!$G:$G,Geography!AA$6,Raw!$E:$E,Geography!$A$6)))</f>
        <v>76455</v>
      </c>
      <c r="AB12" s="105">
        <f>IF($B$6="Region",SUMIFS(Raw!$H:$H,Raw!$A:$A,Geography!$B12,Raw!$G:$G,Geography!AB$6,Raw!$I:$I,Geography!$A$6),IF($B$6="Provider",SUMIFS(Raw!$H:$H,Raw!$A:$A,Geography!$B12,Raw!$G:$G,Geography!AB$6,Raw!$C:$C,Geography!$A$6),SUMIFS(Raw!$H:$H,Raw!$A:$A,Geography!$B12,Raw!$G:$G,Geography!AB$6,Raw!$E:$E,Geography!$A$6)))</f>
        <v>35914</v>
      </c>
      <c r="AC12" s="105" t="str">
        <f>IF($B$6="Area", SUMIFS(Raw!$H:$H,Raw!$A:$A,Geography!$B12,Raw!$G:$G,Geography!AC$6,Raw!$E:$E,Geography!$A$6), " ")</f>
        <v xml:space="preserve"> </v>
      </c>
      <c r="AD12" s="105" t="str">
        <f>IF($B$6="Area", SUMIFS(Raw!$H:$H,Raw!$A:$A,Geography!$B12,Raw!$G:$G,Geography!AD$6,Raw!$E:$E,Geography!$A$6), " ")</f>
        <v xml:space="preserve"> </v>
      </c>
      <c r="AE12" s="105">
        <f>IF($B$6="Region",SUMIFS(Raw!$H:$H,Raw!$A:$A,Geography!$B12,Raw!$G:$G,Geography!AE$6,Raw!$I:$I,Geography!$A$6),IF($B$6="Provider",SUMIFS(Raw!$H:$H,Raw!$A:$A,Geography!$B12,Raw!$G:$G,Geography!AE$6,Raw!$C:$C,Geography!$A$6),SUMIFS(Raw!$H:$H,Raw!$A:$A,Geography!$B12,Raw!$G:$G,Geography!AE$6,Raw!$E:$E,Geography!$A$6)))</f>
        <v>1493446</v>
      </c>
      <c r="AF12" s="105">
        <f>IF($B$6="Region",SUMIFS(Raw!$H:$H,Raw!$A:$A,Geography!$B12,Raw!$G:$G,Geography!AF$6,Raw!$I:$I,Geography!$A$6),IF($B$6="Provider",SUMIFS(Raw!$H:$H,Raw!$A:$A,Geography!$B12,Raw!$G:$G,Geography!AF$6,Raw!$C:$C,Geography!$A$6),SUMIFS(Raw!$H:$H,Raw!$A:$A,Geography!$B12,Raw!$G:$G,Geography!AF$6,Raw!$E:$E,Geography!$A$6)))</f>
        <v>168388</v>
      </c>
      <c r="AG12" s="105">
        <f>IF($B$6="Region",SUMIFS(Raw!$H:$H,Raw!$A:$A,Geography!$B12,Raw!$G:$G,Geography!AG$6,Raw!$I:$I,Geography!$A$6),IF($B$6="Provider",SUMIFS(Raw!$H:$H,Raw!$A:$A,Geography!$B12,Raw!$G:$G,Geography!AG$6,Raw!$C:$C,Geography!$A$6),SUMIFS(Raw!$H:$H,Raw!$A:$A,Geography!$B12,Raw!$G:$G,Geography!AG$6,Raw!$E:$E,Geography!$A$6)))</f>
        <v>192117</v>
      </c>
      <c r="AH12" s="105">
        <f>IF($B$6="Region",SUMIFS(Raw!$H:$H,Raw!$A:$A,Geography!$B12,Raw!$G:$G,Geography!AH$6,Raw!$I:$I,Geography!$A$6),IF($B$6="Provider",SUMIFS(Raw!$H:$H,Raw!$A:$A,Geography!$B12,Raw!$G:$G,Geography!AH$6,Raw!$C:$C,Geography!$A$6),SUMIFS(Raw!$H:$H,Raw!$A:$A,Geography!$B12,Raw!$G:$G,Geography!AH$6,Raw!$E:$E,Geography!$A$6)))</f>
        <v>103578</v>
      </c>
      <c r="AI12" s="105">
        <f>IF($B$6="Region",SUMIFS(Raw!$H:$H,Raw!$A:$A,Geography!$B12,Raw!$G:$G,Geography!AI$6,Raw!$I:$I,Geography!$A$6),IF($B$6="Provider",SUMIFS(Raw!$H:$H,Raw!$A:$A,Geography!$B12,Raw!$G:$G,Geography!AI$6,Raw!$C:$C,Geography!$A$6),SUMIFS(Raw!$H:$H,Raw!$A:$A,Geography!$B12,Raw!$G:$G,Geography!AI$6,Raw!$E:$E,Geography!$A$6)))</f>
        <v>774</v>
      </c>
      <c r="AJ12" s="105">
        <f>IF($B$6="Region",SUMIFS(Raw!$H:$H,Raw!$A:$A,Geography!$B12,Raw!$G:$G,Geography!AJ$6,Raw!$I:$I,Geography!$A$6),IF($B$6="Provider",SUMIFS(Raw!$H:$H,Raw!$A:$A,Geography!$B12,Raw!$G:$G,Geography!AJ$6,Raw!$C:$C,Geography!$A$6),SUMIFS(Raw!$H:$H,Raw!$A:$A,Geography!$B12,Raw!$G:$G,Geography!AJ$6,Raw!$E:$E,Geography!$A$6)))</f>
        <v>86058</v>
      </c>
      <c r="AK12" s="105">
        <f>IF($B$6="Region",SUMIFS(Raw!$H:$H,Raw!$A:$A,Geography!$B12,Raw!$G:$G,Geography!AK$6,Raw!$I:$I,Geography!$A$6),IF($B$6="Provider",SUMIFS(Raw!$H:$H,Raw!$A:$A,Geography!$B12,Raw!$G:$G,Geography!AK$6,Raw!$C:$C,Geography!$A$6),SUMIFS(Raw!$H:$H,Raw!$A:$A,Geography!$B12,Raw!$G:$G,Geography!AK$6,Raw!$E:$E,Geography!$A$6)))</f>
        <v>6609</v>
      </c>
      <c r="AL12" s="105">
        <f>IF($B$6="Region",SUMIFS(Raw!$H:$H,Raw!$A:$A,Geography!$B12,Raw!$G:$G,Geography!AL$6,Raw!$I:$I,Geography!$A$6),IF($B$6="Provider",SUMIFS(Raw!$H:$H,Raw!$A:$A,Geography!$B12,Raw!$G:$G,Geography!AL$6,Raw!$C:$C,Geography!$A$6),SUMIFS(Raw!$H:$H,Raw!$A:$A,Geography!$B12,Raw!$G:$G,Geography!AL$6,Raw!$E:$E,Geography!$A$6)))</f>
        <v>65973</v>
      </c>
      <c r="AM12" s="105">
        <f>IF($B$6="Region",SUMIFS(Raw!$H:$H,Raw!$A:$A,Geography!$B12,Raw!$G:$G,Geography!AM$6,Raw!$I:$I,Geography!$A$6),IF($B$6="Provider",SUMIFS(Raw!$H:$H,Raw!$A:$A,Geography!$B12,Raw!$G:$G,Geography!AM$6,Raw!$C:$C,Geography!$A$6),SUMIFS(Raw!$H:$H,Raw!$A:$A,Geography!$B12,Raw!$G:$G,Geography!AM$6,Raw!$E:$E,Geography!$A$6)))</f>
        <v>10706</v>
      </c>
      <c r="AN12" s="105">
        <f>IF($B$6="Region",SUMIFS(Raw!$H:$H,Raw!$A:$A,Geography!$B12,Raw!$G:$G,Geography!AN$6,Raw!$I:$I,Geography!$A$6),IF($B$6="Provider",SUMIFS(Raw!$H:$H,Raw!$A:$A,Geography!$B12,Raw!$G:$G,Geography!AN$6,Raw!$C:$C,Geography!$A$6),SUMIFS(Raw!$H:$H,Raw!$A:$A,Geography!$B12,Raw!$G:$G,Geography!AN$6,Raw!$E:$E,Geography!$A$6)))</f>
        <v>122167</v>
      </c>
      <c r="AO12" s="105">
        <f>IF($B$6="Region",SUMIFS(Raw!$H:$H,Raw!$A:$A,Geography!$B12,Raw!$G:$G,Geography!AO$6,Raw!$I:$I,Geography!$A$6),IF($B$6="Provider",SUMIFS(Raw!$H:$H,Raw!$A:$A,Geography!$B12,Raw!$G:$G,Geography!AO$6,Raw!$C:$C,Geography!$A$6),SUMIFS(Raw!$H:$H,Raw!$A:$A,Geography!$B12,Raw!$G:$G,Geography!AO$6,Raw!$E:$E,Geography!$A$6)))</f>
        <v>83073</v>
      </c>
      <c r="AP12" s="105">
        <f>IF($B$6="Region",SUMIFS(Raw!$H:$H,Raw!$A:$A,Geography!$B12,Raw!$G:$G,Geography!AP$6,Raw!$I:$I,Geography!$A$6),IF($B$6="Provider",SUMIFS(Raw!$H:$H,Raw!$A:$A,Geography!$B12,Raw!$G:$G,Geography!AP$6,Raw!$C:$C,Geography!$A$6),SUMIFS(Raw!$H:$H,Raw!$A:$A,Geography!$B12,Raw!$G:$G,Geography!AP$6,Raw!$E:$E,Geography!$A$6)))</f>
        <v>203019</v>
      </c>
      <c r="AQ12" s="105">
        <f>IF($B$6="Region",SUMIFS(Raw!$H:$H,Raw!$A:$A,Geography!$B12,Raw!$G:$G,Geography!AQ$6,Raw!$I:$I,Geography!$A$6),IF($B$6="Provider",SUMIFS(Raw!$H:$H,Raw!$A:$A,Geography!$B12,Raw!$G:$G,Geography!AQ$6,Raw!$C:$C,Geography!$A$6),SUMIFS(Raw!$H:$H,Raw!$A:$A,Geography!$B12,Raw!$G:$G,Geography!AQ$6,Raw!$E:$E,Geography!$A$6)))</f>
        <v>132900</v>
      </c>
      <c r="AR12" s="105">
        <f>IF($B$6="Region",SUMIFS(Raw!$H:$H,Raw!$A:$A,Geography!$B12,Raw!$G:$G,Geography!AR$6,Raw!$I:$I,Geography!$A$6),IF($B$6="Provider",SUMIFS(Raw!$H:$H,Raw!$A:$A,Geography!$B12,Raw!$G:$G,Geography!AR$6,Raw!$C:$C,Geography!$A$6),SUMIFS(Raw!$H:$H,Raw!$A:$A,Geography!$B12,Raw!$G:$G,Geography!AR$6,Raw!$E:$E,Geography!$A$6)))</f>
        <v>112405</v>
      </c>
      <c r="AS12" s="105">
        <f>IF($B$6="Region",SUMIFS(Raw!$H:$H,Raw!$A:$A,Geography!$B12,Raw!$G:$G,Geography!AS$6,Raw!$I:$I,Geography!$A$6),IF($B$6="Provider",SUMIFS(Raw!$H:$H,Raw!$A:$A,Geography!$B12,Raw!$G:$G,Geography!AS$6,Raw!$C:$C,Geography!$A$6),SUMIFS(Raw!$H:$H,Raw!$A:$A,Geography!$B12,Raw!$G:$G,Geography!AS$6,Raw!$E:$E,Geography!$A$6)))</f>
        <v>60889</v>
      </c>
      <c r="AT12" s="105">
        <f>IF($B$6="Region",SUMIFS(Raw!$H:$H,Raw!$A:$A,Geography!$B12,Raw!$G:$G,Geography!AT$6,Raw!$I:$I,Geography!$A$6),IF($B$6="Provider",SUMIFS(Raw!$H:$H,Raw!$A:$A,Geography!$B12,Raw!$G:$G,Geography!AT$6,Raw!$C:$C,Geography!$A$6),SUMIFS(Raw!$H:$H,Raw!$A:$A,Geography!$B12,Raw!$G:$G,Geography!AT$6,Raw!$E:$E,Geography!$A$6)))</f>
        <v>27170</v>
      </c>
      <c r="AU12" s="105">
        <f>IF($B$6="Region",SUMIFS(Raw!$H:$H,Raw!$A:$A,Geography!$B12,Raw!$G:$G,Geography!AU$6,Raw!$I:$I,Geography!$A$6),IF($B$6="Provider",SUMIFS(Raw!$H:$H,Raw!$A:$A,Geography!$B12,Raw!$G:$G,Geography!AU$6,Raw!$C:$C,Geography!$A$6),SUMIFS(Raw!$H:$H,Raw!$A:$A,Geography!$B12,Raw!$G:$G,Geography!AU$6,Raw!$E:$E,Geography!$A$6)))</f>
        <v>11433</v>
      </c>
      <c r="AV12" s="105">
        <f>IF($B$6="Region",SUMIFS(Raw!$H:$H,Raw!$A:$A,Geography!$B12,Raw!$G:$G,Geography!AV$6,Raw!$I:$I,Geography!$A$6),IF($B$6="Provider",SUMIFS(Raw!$H:$H,Raw!$A:$A,Geography!$B12,Raw!$G:$G,Geography!AV$6,Raw!$C:$C,Geography!$A$6),SUMIFS(Raw!$H:$H,Raw!$A:$A,Geography!$B12,Raw!$G:$G,Geography!AV$6,Raw!$E:$E,Geography!$A$6)))</f>
        <v>69756</v>
      </c>
      <c r="AW12" s="105">
        <f>IF($B$6="Region",SUMIFS(Raw!$H:$H,Raw!$A:$A,Geography!$B12,Raw!$G:$G,Geography!AW$6,Raw!$I:$I,Geography!$A$6),IF($B$6="Provider",SUMIFS(Raw!$H:$H,Raw!$A:$A,Geography!$B12,Raw!$G:$G,Geography!AW$6,Raw!$C:$C,Geography!$A$6),SUMIFS(Raw!$H:$H,Raw!$A:$A,Geography!$B12,Raw!$G:$G,Geography!AW$6,Raw!$E:$E,Geography!$A$6)))</f>
        <v>303773089</v>
      </c>
      <c r="AX12" s="105">
        <f>IF($B$6="Region",SUMIFS(Raw!$H:$H,Raw!$A:$A,Geography!$B12,Raw!$G:$G,Geography!AX$6,Raw!$I:$I,Geography!$A$6),IF($B$6="Provider",SUMIFS(Raw!$H:$H,Raw!$A:$A,Geography!$B12,Raw!$G:$G,Geography!AX$6,Raw!$C:$C,Geography!$A$6),SUMIFS(Raw!$H:$H,Raw!$A:$A,Geography!$B12,Raw!$G:$G,Geography!AX$6,Raw!$E:$E,Geography!$A$6)))</f>
        <v>157108</v>
      </c>
      <c r="AY12" s="105">
        <f>IF($B$6="Region",SUMIFS(Raw!$H:$H,Raw!$A:$A,Geography!$B12,Raw!$G:$G,Geography!AY$6,Raw!$I:$I,Geography!$A$6),IF($B$6="Provider",SUMIFS(Raw!$H:$H,Raw!$A:$A,Geography!$B12,Raw!$G:$G,Geography!AY$6,Raw!$C:$C,Geography!$A$6),SUMIFS(Raw!$H:$H,Raw!$A:$A,Geography!$B12,Raw!$G:$G,Geography!AY$6,Raw!$E:$E,Geography!$A$6)))</f>
        <v>81235</v>
      </c>
      <c r="AZ12" s="105">
        <f>IF($B$6="Region",SUMIFS(Raw!$H:$H,Raw!$A:$A,Geography!$B12,Raw!$G:$G,Geography!AZ$6,Raw!$I:$I,Geography!$A$6),IF($B$6="Provider",SUMIFS(Raw!$H:$H,Raw!$A:$A,Geography!$B12,Raw!$G:$G,Geography!AZ$6,Raw!$C:$C,Geography!$A$6),SUMIFS(Raw!$H:$H,Raw!$A:$A,Geography!$B12,Raw!$G:$G,Geography!AZ$6,Raw!$E:$E,Geography!$A$6)))</f>
        <v>6275</v>
      </c>
      <c r="BA12" s="105">
        <f>IF($B$6="Region",SUMIFS(Raw!$H:$H,Raw!$A:$A,Geography!$B12,Raw!$G:$G,Geography!BA$6,Raw!$I:$I,Geography!$A$6),IF($B$6="Provider",SUMIFS(Raw!$H:$H,Raw!$A:$A,Geography!$B12,Raw!$G:$G,Geography!BA$6,Raw!$C:$C,Geography!$A$6),SUMIFS(Raw!$H:$H,Raw!$A:$A,Geography!$B12,Raw!$G:$G,Geography!BA$6,Raw!$E:$E,Geography!$A$6)))</f>
        <v>38799</v>
      </c>
      <c r="BB12" s="105">
        <f>IF($B$6="Region",SUMIFS(Raw!$H:$H,Raw!$A:$A,Geography!$B12,Raw!$G:$G,Geography!BB$6,Raw!$I:$I,Geography!$A$6),IF($B$6="Provider",SUMIFS(Raw!$H:$H,Raw!$A:$A,Geography!$B12,Raw!$G:$G,Geography!BB$6,Raw!$C:$C,Geography!$A$6),SUMIFS(Raw!$H:$H,Raw!$A:$A,Geography!$B12,Raw!$G:$G,Geography!BB$6,Raw!$E:$E,Geography!$A$6)))</f>
        <v>210847628</v>
      </c>
      <c r="BC12" s="105">
        <f>IF($B$6="Region",SUMIFS(Raw!$H:$H,Raw!$A:$A,Geography!$B12,Raw!$G:$G,Geography!BC$6,Raw!$I:$I,Geography!$A$6),IF($B$6="Provider",SUMIFS(Raw!$H:$H,Raw!$A:$A,Geography!$B12,Raw!$G:$G,Geography!BC$6,Raw!$C:$C,Geography!$A$6),SUMIFS(Raw!$H:$H,Raw!$A:$A,Geography!$B12,Raw!$G:$G,Geography!BC$6,Raw!$E:$E,Geography!$A$6)))</f>
        <v>73734</v>
      </c>
      <c r="BD12" s="105">
        <f>IF($B$6="Region",SUMIFS(Raw!$H:$H,Raw!$A:$A,Geography!$B12,Raw!$G:$G,Geography!BD$6,Raw!$I:$I,Geography!$A$6),IF($B$6="Provider",SUMIFS(Raw!$H:$H,Raw!$A:$A,Geography!$B12,Raw!$G:$G,Geography!BD$6,Raw!$C:$C,Geography!$A$6),SUMIFS(Raw!$H:$H,Raw!$A:$A,Geography!$B12,Raw!$G:$G,Geography!BD$6,Raw!$E:$E,Geography!$A$6)))</f>
        <v>624485</v>
      </c>
      <c r="BE12" s="105">
        <f>IF($B$6="Region",SUMIFS(Raw!$H:$H,Raw!$A:$A,Geography!$B12,Raw!$G:$G,Geography!BE$6,Raw!$I:$I,Geography!$A$6),IF($B$6="Provider",SUMIFS(Raw!$H:$H,Raw!$A:$A,Geography!$B12,Raw!$G:$G,Geography!BE$6,Raw!$C:$C,Geography!$A$6),SUMIFS(Raw!$H:$H,Raw!$A:$A,Geography!$B12,Raw!$G:$G,Geography!BE$6,Raw!$E:$E,Geography!$A$6)))</f>
        <v>31552</v>
      </c>
      <c r="BF12" s="105">
        <f>IF($B$6="Region",SUMIFS(Raw!$H:$H,Raw!$A:$A,Geography!$B12,Raw!$G:$G,Geography!BF$6,Raw!$I:$I,Geography!$A$6),IF($B$6="Provider",SUMIFS(Raw!$H:$H,Raw!$A:$A,Geography!$B12,Raw!$G:$G,Geography!BF$6,Raw!$C:$C,Geography!$A$6),SUMIFS(Raw!$H:$H,Raw!$A:$A,Geography!$B12,Raw!$G:$G,Geography!BF$6,Raw!$E:$E,Geography!$A$6)))</f>
        <v>1074213</v>
      </c>
      <c r="BG12" s="105">
        <f>IF($B$6="Region",SUMIFS(Raw!$H:$H,Raw!$A:$A,Geography!$B12,Raw!$G:$G,Geography!BG$6,Raw!$I:$I,Geography!$A$6),IF($B$6="Provider",SUMIFS(Raw!$H:$H,Raw!$A:$A,Geography!$B12,Raw!$G:$G,Geography!BG$6,Raw!$C:$C,Geography!$A$6),SUMIFS(Raw!$H:$H,Raw!$A:$A,Geography!$B12,Raw!$G:$G,Geography!BG$6,Raw!$E:$E,Geography!$A$6)))</f>
        <v>777</v>
      </c>
      <c r="BH12" s="105">
        <f>IF($B$6="Region",SUMIFS(Raw!$H:$H,Raw!$A:$A,Geography!$B12,Raw!$G:$G,Geography!BH$6,Raw!$I:$I,Geography!$A$6),IF($B$6="Provider",SUMIFS(Raw!$H:$H,Raw!$A:$A,Geography!$B12,Raw!$G:$G,Geography!BH$6,Raw!$C:$C,Geography!$A$6),SUMIFS(Raw!$H:$H,Raw!$A:$A,Geography!$B12,Raw!$G:$G,Geography!BH$6,Raw!$E:$E,Geography!$A$6)))</f>
        <v>761648</v>
      </c>
      <c r="BI12" s="105">
        <f>IF($B$6="Region",SUMIFS(Raw!$H:$H,Raw!$A:$A,Geography!$B12,Raw!$G:$G,Geography!BI$6,Raw!$I:$I,Geography!$A$6),IF($B$6="Provider",SUMIFS(Raw!$H:$H,Raw!$A:$A,Geography!$B12,Raw!$G:$G,Geography!BI$6,Raw!$C:$C,Geography!$A$6),SUMIFS(Raw!$H:$H,Raw!$A:$A,Geography!$B12,Raw!$G:$G,Geography!BI$6,Raw!$E:$E,Geography!$A$6)))</f>
        <v>304218</v>
      </c>
      <c r="BJ12" s="105">
        <f>IF($B$6="Region",SUMIFS(Raw!$H:$H,Raw!$A:$A,Geography!$B12,Raw!$G:$G,Geography!BJ$6,Raw!$I:$I,Geography!$A$6),IF($B$6="Provider",SUMIFS(Raw!$H:$H,Raw!$A:$A,Geography!$B12,Raw!$G:$G,Geography!BJ$6,Raw!$C:$C,Geography!$A$6),SUMIFS(Raw!$H:$H,Raw!$A:$A,Geography!$B12,Raw!$G:$G,Geography!BJ$6,Raw!$E:$E,Geography!$A$6)))</f>
        <v>204412</v>
      </c>
      <c r="BK12" s="105">
        <f>IF($B$6="Region",SUMIFS(Raw!$H:$H,Raw!$A:$A,Geography!$B12,Raw!$G:$G,Geography!BK$6,Raw!$I:$I,Geography!$A$6),IF($B$6="Provider",SUMIFS(Raw!$H:$H,Raw!$A:$A,Geography!$B12,Raw!$G:$G,Geography!BK$6,Raw!$C:$C,Geography!$A$6),SUMIFS(Raw!$H:$H,Raw!$A:$A,Geography!$B12,Raw!$G:$G,Geography!BK$6,Raw!$E:$E,Geography!$A$6)))</f>
        <v>115167</v>
      </c>
      <c r="BL12" s="105">
        <f>IF($B$6="Region",SUMIFS(Raw!$H:$H,Raw!$A:$A,Geography!$B12,Raw!$G:$G,Geography!BL$6,Raw!$I:$I,Geography!$A$6),IF($B$6="Provider",SUMIFS(Raw!$H:$H,Raw!$A:$A,Geography!$B12,Raw!$G:$G,Geography!BL$6,Raw!$C:$C,Geography!$A$6),SUMIFS(Raw!$H:$H,Raw!$A:$A,Geography!$B12,Raw!$G:$G,Geography!BL$6,Raw!$E:$E,Geography!$A$6)))</f>
        <v>302223</v>
      </c>
      <c r="BM12" s="105">
        <f>IF($B$6="Region",SUMIFS(Raw!$H:$H,Raw!$A:$A,Geography!$B12,Raw!$G:$G,Geography!BM$6,Raw!$I:$I,Geography!$A$6),IF($B$6="Provider",SUMIFS(Raw!$H:$H,Raw!$A:$A,Geography!$B12,Raw!$G:$G,Geography!BM$6,Raw!$C:$C,Geography!$A$6),SUMIFS(Raw!$H:$H,Raw!$A:$A,Geography!$B12,Raw!$G:$G,Geography!BM$6,Raw!$E:$E,Geography!$A$6)))</f>
        <v>82761</v>
      </c>
      <c r="BN12" s="105">
        <f>IF($B$6="Region",SUMIFS(Raw!$H:$H,Raw!$A:$A,Geography!$B12,Raw!$G:$G,Geography!BN$6,Raw!$I:$I,Geography!$A$6),IF($B$6="Provider",SUMIFS(Raw!$H:$H,Raw!$A:$A,Geography!$B12,Raw!$G:$G,Geography!BN$6,Raw!$C:$C,Geography!$A$6),SUMIFS(Raw!$H:$H,Raw!$A:$A,Geography!$B12,Raw!$G:$G,Geography!BN$6,Raw!$E:$E,Geography!$A$6)))</f>
        <v>103036</v>
      </c>
      <c r="BO12" s="105">
        <f>IF($B$6="Region",SUMIFS(Raw!$H:$H,Raw!$A:$A,Geography!$B12,Raw!$G:$G,Geography!BO$6,Raw!$I:$I,Geography!$A$6),IF($B$6="Provider",SUMIFS(Raw!$H:$H,Raw!$A:$A,Geography!$B12,Raw!$G:$G,Geography!BO$6,Raw!$C:$C,Geography!$A$6),SUMIFS(Raw!$H:$H,Raw!$A:$A,Geography!$B12,Raw!$G:$G,Geography!BO$6,Raw!$E:$E,Geography!$A$6)))</f>
        <v>41106</v>
      </c>
      <c r="BP12" s="105">
        <f>IF($B$6="Region",SUMIFS(Raw!$H:$H,Raw!$A:$A,Geography!$B12,Raw!$G:$G,Geography!BP$6,Raw!$I:$I,Geography!$A$6),IF($B$6="Provider",SUMIFS(Raw!$H:$H,Raw!$A:$A,Geography!$B12,Raw!$G:$G,Geography!BP$6,Raw!$C:$C,Geography!$A$6),SUMIFS(Raw!$H:$H,Raw!$A:$A,Geography!$B12,Raw!$G:$G,Geography!BP$6,Raw!$E:$E,Geography!$A$6)))</f>
        <v>114608</v>
      </c>
      <c r="BQ12" s="105">
        <f>IF($B$6="Region",SUMIFS(Raw!$H:$H,Raw!$A:$A,Geography!$B12,Raw!$G:$G,Geography!BQ$6,Raw!$I:$I,Geography!$A$6),IF($B$6="Provider",SUMIFS(Raw!$H:$H,Raw!$A:$A,Geography!$B12,Raw!$G:$G,Geography!BQ$6,Raw!$C:$C,Geography!$A$6),SUMIFS(Raw!$H:$H,Raw!$A:$A,Geography!$B12,Raw!$G:$G,Geography!BQ$6,Raw!$E:$E,Geography!$A$6)))</f>
        <v>25268</v>
      </c>
      <c r="BR12" s="105">
        <f>IF($B$6="Region",SUMIFS(Raw!$H:$H,Raw!$A:$A,Geography!$B12,Raw!$G:$G,Geography!BR$6,Raw!$I:$I,Geography!$A$6),IF($B$6="Provider",SUMIFS(Raw!$H:$H,Raw!$A:$A,Geography!$B12,Raw!$G:$G,Geography!BR$6,Raw!$C:$C,Geography!$A$6),SUMIFS(Raw!$H:$H,Raw!$A:$A,Geography!$B12,Raw!$G:$G,Geography!BR$6,Raw!$E:$E,Geography!$A$6)))</f>
        <v>970</v>
      </c>
      <c r="BS12" s="105">
        <f>IF($B$6="Region",SUMIFS(Raw!$H:$H,Raw!$A:$A,Geography!$B12,Raw!$G:$G,Geography!BS$6,Raw!$I:$I,Geography!$A$6),IF($B$6="Provider",SUMIFS(Raw!$H:$H,Raw!$A:$A,Geography!$B12,Raw!$G:$G,Geography!BS$6,Raw!$C:$C,Geography!$A$6),SUMIFS(Raw!$H:$H,Raw!$A:$A,Geography!$B12,Raw!$G:$G,Geography!BS$6,Raw!$E:$E,Geography!$A$6)))</f>
        <v>129</v>
      </c>
      <c r="BT12" s="105">
        <f>IF($B$6="Region",SUMIFS(Raw!$H:$H,Raw!$A:$A,Geography!$B12,Raw!$G:$G,Geography!BT$6,Raw!$I:$I,Geography!$A$6),IF($B$6="Provider",SUMIFS(Raw!$H:$H,Raw!$A:$A,Geography!$B12,Raw!$G:$G,Geography!BT$6,Raw!$C:$C,Geography!$A$6),SUMIFS(Raw!$H:$H,Raw!$A:$A,Geography!$B12,Raw!$G:$G,Geography!BT$6,Raw!$E:$E,Geography!$A$6)))</f>
        <v>22223</v>
      </c>
      <c r="BU12" s="105">
        <f>IF($B$6="Region",SUMIFS(Raw!$H:$H,Raw!$A:$A,Geography!$B12,Raw!$G:$G,Geography!BU$6,Raw!$I:$I,Geography!$A$6),IF($B$6="Provider",SUMIFS(Raw!$H:$H,Raw!$A:$A,Geography!$B12,Raw!$G:$G,Geography!BU$6,Raw!$C:$C,Geography!$A$6),SUMIFS(Raw!$H:$H,Raw!$A:$A,Geography!$B12,Raw!$G:$G,Geography!BU$6,Raw!$E:$E,Geography!$A$6)))</f>
        <v>11223</v>
      </c>
      <c r="BV12" s="105">
        <f>IF($B$6="Region",SUMIFS(Raw!$H:$H,Raw!$A:$A,Geography!$B12,Raw!$G:$G,Geography!BV$6,Raw!$I:$I,Geography!$A$6),IF($B$6="Provider",SUMIFS(Raw!$H:$H,Raw!$A:$A,Geography!$B12,Raw!$G:$G,Geography!BV$6,Raw!$C:$C,Geography!$A$6),SUMIFS(Raw!$H:$H,Raw!$A:$A,Geography!$B12,Raw!$G:$G,Geography!BV$6,Raw!$E:$E,Geography!$A$6)))</f>
        <v>34565</v>
      </c>
      <c r="BW12" s="105">
        <f>IF($B$6="Region",SUMIFS(Raw!$H:$H,Raw!$A:$A,Geography!$B12,Raw!$G:$G,Geography!BW$6,Raw!$I:$I,Geography!$A$6),IF($B$6="Provider",SUMIFS(Raw!$H:$H,Raw!$A:$A,Geography!$B12,Raw!$G:$G,Geography!BW$6,Raw!$C:$C,Geography!$A$6),SUMIFS(Raw!$H:$H,Raw!$A:$A,Geography!$B12,Raw!$G:$G,Geography!BW$6,Raw!$E:$E,Geography!$A$6)))</f>
        <v>16422</v>
      </c>
      <c r="BX12" s="105">
        <f>IF($B$6="Region",SUMIFS(Raw!$H:$H,Raw!$A:$A,Geography!$B12,Raw!$G:$G,Geography!BX$6,Raw!$I:$I,Geography!$A$6),IF($B$6="Provider",SUMIFS(Raw!$H:$H,Raw!$A:$A,Geography!$B12,Raw!$G:$G,Geography!BX$6,Raw!$C:$C,Geography!$A$6),SUMIFS(Raw!$H:$H,Raw!$A:$A,Geography!$B12,Raw!$G:$G,Geography!BX$6,Raw!$E:$E,Geography!$A$6)))</f>
        <v>16257</v>
      </c>
      <c r="BY12" s="105">
        <f>IF($B$6="Region",SUMIFS(Raw!$H:$H,Raw!$A:$A,Geography!$B12,Raw!$G:$G,Geography!BY$6,Raw!$I:$I,Geography!$A$6),IF($B$6="Provider",SUMIFS(Raw!$H:$H,Raw!$A:$A,Geography!$B12,Raw!$G:$G,Geography!BY$6,Raw!$C:$C,Geography!$A$6),SUMIFS(Raw!$H:$H,Raw!$A:$A,Geography!$B12,Raw!$G:$G,Geography!BY$6,Raw!$E:$E,Geography!$A$6)))</f>
        <v>11908</v>
      </c>
      <c r="BZ12" s="105">
        <f>IF($B$6="Region",SUMIFS(Raw!$H:$H,Raw!$A:$A,Geography!$B12,Raw!$G:$G,Geography!BZ$6,Raw!$I:$I,Geography!$A$6),IF($B$6="Provider",SUMIFS(Raw!$H:$H,Raw!$A:$A,Geography!$B12,Raw!$G:$G,Geography!BZ$6,Raw!$C:$C,Geography!$A$6),SUMIFS(Raw!$H:$H,Raw!$A:$A,Geography!$B12,Raw!$G:$G,Geography!BZ$6,Raw!$E:$E,Geography!$A$6)))</f>
        <v>65293</v>
      </c>
      <c r="CA12" s="105">
        <f>IF($B$6="Region",SUMIFS(Raw!$H:$H,Raw!$A:$A,Geography!$B12,Raw!$G:$G,Geography!CA$6,Raw!$I:$I,Geography!$A$6),IF($B$6="Provider",SUMIFS(Raw!$H:$H,Raw!$A:$A,Geography!$B12,Raw!$G:$G,Geography!CA$6,Raw!$C:$C,Geography!$A$6),SUMIFS(Raw!$H:$H,Raw!$A:$A,Geography!$B12,Raw!$G:$G,Geography!CA$6,Raw!$E:$E,Geography!$A$6)))</f>
        <v>41129</v>
      </c>
      <c r="CB12" s="105">
        <f>IF($B$6="Region",SUMIFS(Raw!$H:$H,Raw!$A:$A,Geography!$B12,Raw!$G:$G,Geography!CB$6,Raw!$I:$I,Geography!$A$6),IF($B$6="Provider",SUMIFS(Raw!$H:$H,Raw!$A:$A,Geography!$B12,Raw!$G:$G,Geography!CB$6,Raw!$C:$C,Geography!$A$6),SUMIFS(Raw!$H:$H,Raw!$A:$A,Geography!$B12,Raw!$G:$G,Geography!CB$6,Raw!$E:$E,Geography!$A$6)))</f>
        <v>45558</v>
      </c>
      <c r="CC12" s="105">
        <f>IF($B$6="Region",SUMIFS(Raw!$H:$H,Raw!$A:$A,Geography!$B12,Raw!$G:$G,Geography!CC$6,Raw!$I:$I,Geography!$A$6),IF($B$6="Provider",SUMIFS(Raw!$H:$H,Raw!$A:$A,Geography!$B12,Raw!$G:$G,Geography!CC$6,Raw!$C:$C,Geography!$A$6),SUMIFS(Raw!$H:$H,Raw!$A:$A,Geography!$B12,Raw!$G:$G,Geography!CC$6,Raw!$E:$E,Geography!$A$6)))</f>
        <v>39058</v>
      </c>
      <c r="CD12" s="105">
        <f>IF($B$6="Region",SUMIFS(Raw!$H:$H,Raw!$A:$A,Geography!$B12,Raw!$G:$G,Geography!CD$6,Raw!$I:$I,Geography!$A$6),IF($B$6="Provider",SUMIFS(Raw!$H:$H,Raw!$A:$A,Geography!$B12,Raw!$G:$G,Geography!CD$6,Raw!$C:$C,Geography!$A$6),SUMIFS(Raw!$H:$H,Raw!$A:$A,Geography!$B12,Raw!$G:$G,Geography!CD$6,Raw!$E:$E,Geography!$A$6)))</f>
        <v>8813</v>
      </c>
      <c r="CE12" s="105">
        <f>IF($B$6="Region",SUMIFS(Raw!$H:$H,Raw!$A:$A,Geography!$B12,Raw!$G:$G,Geography!CE$6,Raw!$I:$I,Geography!$A$6),IF($B$6="Provider",SUMIFS(Raw!$H:$H,Raw!$A:$A,Geography!$B12,Raw!$G:$G,Geography!CE$6,Raw!$C:$C,Geography!$A$6),SUMIFS(Raw!$H:$H,Raw!$A:$A,Geography!$B12,Raw!$G:$G,Geography!CE$6,Raw!$E:$E,Geography!$A$6)))</f>
        <v>5949</v>
      </c>
      <c r="CF12" s="105">
        <f>IF($B$6="Region",SUMIFS(Raw!$H:$H,Raw!$A:$A,Geography!$B12,Raw!$G:$G,Geography!CF$6,Raw!$I:$I,Geography!$A$6),IF($B$6="Provider",SUMIFS(Raw!$H:$H,Raw!$A:$A,Geography!$B12,Raw!$G:$G,Geography!CF$6,Raw!$C:$C,Geography!$A$6),SUMIFS(Raw!$H:$H,Raw!$A:$A,Geography!$B12,Raw!$G:$G,Geography!CF$6,Raw!$E:$E,Geography!$A$6)))</f>
        <v>1041</v>
      </c>
      <c r="CG12" s="105">
        <f>IF($B$6="Region",SUMIFS(Raw!$H:$H,Raw!$A:$A,Geography!$B12,Raw!$G:$G,Geography!CG$6,Raw!$I:$I,Geography!$A$6),IF($B$6="Provider",SUMIFS(Raw!$H:$H,Raw!$A:$A,Geography!$B12,Raw!$G:$G,Geography!CG$6,Raw!$C:$C,Geography!$A$6),SUMIFS(Raw!$H:$H,Raw!$A:$A,Geography!$B12,Raw!$G:$G,Geography!CG$6,Raw!$E:$E,Geography!$A$6)))</f>
        <v>975</v>
      </c>
      <c r="CH12" s="105">
        <f>IF($B$6="Region",SUMIFS(Raw!$H:$H,Raw!$A:$A,Geography!$B12,Raw!$G:$G,Geography!CH$6,Raw!$I:$I,Geography!$A$6),IF($B$6="Provider",SUMIFS(Raw!$H:$H,Raw!$A:$A,Geography!$B12,Raw!$G:$G,Geography!CH$6,Raw!$C:$C,Geography!$A$6),SUMIFS(Raw!$H:$H,Raw!$A:$A,Geography!$B12,Raw!$G:$G,Geography!CH$6,Raw!$E:$E,Geography!$A$6)))</f>
        <v>6505</v>
      </c>
      <c r="CI12" s="105">
        <f>IF($B$6="Region",SUMIFS(Raw!$H:$H,Raw!$A:$A,Geography!$B12,Raw!$G:$G,Geography!CI$6,Raw!$I:$I,Geography!$A$6),IF($B$6="Provider",SUMIFS(Raw!$H:$H,Raw!$A:$A,Geography!$B12,Raw!$G:$G,Geography!CI$6,Raw!$C:$C,Geography!$A$6),SUMIFS(Raw!$H:$H,Raw!$A:$A,Geography!$B12,Raw!$G:$G,Geography!CI$6,Raw!$E:$E,Geography!$A$6)))</f>
        <v>6144</v>
      </c>
      <c r="CJ12" s="105">
        <f>IF($B$6="Region",SUMIFS(Raw!$H:$H,Raw!$A:$A,Geography!$B12,Raw!$G:$G,Geography!CJ$6,Raw!$I:$I,Geography!$A$6),IF($B$6="Provider",SUMIFS(Raw!$H:$H,Raw!$A:$A,Geography!$B12,Raw!$G:$G,Geography!CJ$6,Raw!$C:$C,Geography!$A$6),SUMIFS(Raw!$H:$H,Raw!$A:$A,Geography!$B12,Raw!$G:$G,Geography!CJ$6,Raw!$E:$E,Geography!$A$6)))</f>
        <v>3603</v>
      </c>
      <c r="CK12" s="105">
        <f>IF($B$6="Region",SUMIFS(Raw!$H:$H,Raw!$A:$A,Geography!$B12,Raw!$G:$G,Geography!CK$6,Raw!$I:$I,Geography!$A$6),IF($B$6="Provider",SUMIFS(Raw!$H:$H,Raw!$A:$A,Geography!$B12,Raw!$G:$G,Geography!CK$6,Raw!$C:$C,Geography!$A$6),SUMIFS(Raw!$H:$H,Raw!$A:$A,Geography!$B12,Raw!$G:$G,Geography!CK$6,Raw!$E:$E,Geography!$A$6)))</f>
        <v>1346</v>
      </c>
      <c r="CL12" s="105">
        <f>IF($B$6="Region",SUMIFS(Raw!$H:$H,Raw!$A:$A,Geography!$B12,Raw!$G:$G,Geography!CL$6,Raw!$I:$I,Geography!$A$6),IF($B$6="Provider",SUMIFS(Raw!$H:$H,Raw!$A:$A,Geography!$B12,Raw!$G:$G,Geography!CL$6,Raw!$C:$C,Geography!$A$6),SUMIFS(Raw!$H:$H,Raw!$A:$A,Geography!$B12,Raw!$G:$G,Geography!CL$6,Raw!$E:$E,Geography!$A$6)))</f>
        <v>5933</v>
      </c>
      <c r="CM12" s="105">
        <f>IF($B$6="Region",SUMIFS(Raw!$H:$H,Raw!$A:$A,Geography!$B12,Raw!$G:$G,Geography!CM$6,Raw!$I:$I,Geography!$A$6),IF($B$6="Provider",SUMIFS(Raw!$H:$H,Raw!$A:$A,Geography!$B12,Raw!$G:$G,Geography!CM$6,Raw!$C:$C,Geography!$A$6),SUMIFS(Raw!$H:$H,Raw!$A:$A,Geography!$B12,Raw!$G:$G,Geography!CM$6,Raw!$E:$E,Geography!$A$6)))</f>
        <v>2847</v>
      </c>
    </row>
    <row r="13" spans="1:112" hidden="1" x14ac:dyDescent="0.25">
      <c r="B13" s="14">
        <v>45778</v>
      </c>
      <c r="D13" s="105">
        <f>IF($B$6="Region",SUMIFS(Raw!$H:$H,Raw!$A:$A,Geography!$B13,Raw!$G:$G,Geography!D$6,Raw!$I:$I,Geography!$A$6),IF($B$6="Provider",SUMIFS(Raw!$H:$H,Raw!$A:$A,Geography!$B13,Raw!$G:$G,Geography!D$6,Raw!$C:$C,Geography!$A$6),SUMIFS(Raw!$H:$H,Raw!$A:$A,Geography!$B13,Raw!$G:$G,Geography!D$6,Raw!$E:$E,Geography!$A$6)))</f>
        <v>0</v>
      </c>
      <c r="E13" s="105">
        <f>IF($B$6="Region",SUMIFS(Raw!$H:$H,Raw!$A:$A,Geography!$B13,Raw!$G:$G,Geography!E$6,Raw!$I:$I,Geography!$A$6),IF($B$6="Provider",SUMIFS(Raw!$H:$H,Raw!$A:$A,Geography!$B13,Raw!$G:$G,Geography!E$6,Raw!$C:$C,Geography!$A$6),SUMIFS(Raw!$H:$H,Raw!$A:$A,Geography!$B13,Raw!$G:$G,Geography!E$6,Raw!$E:$E,Geography!$A$6)))</f>
        <v>0</v>
      </c>
      <c r="F13" s="105">
        <f>IF($B$6="Region",SUMIFS(Raw!$H:$H,Raw!$A:$A,Geography!$B13,Raw!$G:$G,Geography!F$6,Raw!$I:$I,Geography!$A$6),IF($B$6="Provider",SUMIFS(Raw!$H:$H,Raw!$A:$A,Geography!$B13,Raw!$G:$G,Geography!F$6,Raw!$C:$C,Geography!$A$6),SUMIFS(Raw!$H:$H,Raw!$A:$A,Geography!$B13,Raw!$G:$G,Geography!F$6,Raw!$E:$E,Geography!$A$6)))</f>
        <v>0</v>
      </c>
      <c r="G13" s="105">
        <f>IF($B$6="Region",SUMIFS(Raw!$H:$H,Raw!$A:$A,Geography!$B13,Raw!$G:$G,Geography!G$6,Raw!$I:$I,Geography!$A$6),IF($B$6="Provider",SUMIFS(Raw!$H:$H,Raw!$A:$A,Geography!$B13,Raw!$G:$G,Geography!G$6,Raw!$C:$C,Geography!$A$6),SUMIFS(Raw!$H:$H,Raw!$A:$A,Geography!$B13,Raw!$G:$G,Geography!G$6,Raw!$E:$E,Geography!$A$6)))</f>
        <v>0</v>
      </c>
      <c r="H13" s="105">
        <f>IF($B$6="Region",SUMIFS(Raw!$H:$H,Raw!$A:$A,Geography!$B13,Raw!$G:$G,Geography!H$6,Raw!$I:$I,Geography!$A$6),IF($B$6="Provider",SUMIFS(Raw!$H:$H,Raw!$A:$A,Geography!$B13,Raw!$G:$G,Geography!H$6,Raw!$C:$C,Geography!$A$6),SUMIFS(Raw!$H:$H,Raw!$A:$A,Geography!$B13,Raw!$G:$G,Geography!H$6,Raw!$E:$E,Geography!$A$6)))</f>
        <v>0</v>
      </c>
      <c r="I13" s="105">
        <f>IF($B$6="Region",SUMIFS(Raw!$H:$H,Raw!$A:$A,Geography!$B13,Raw!$G:$G,Geography!I$6,Raw!$I:$I,Geography!$A$6),IF($B$6="Provider",SUMIFS(Raw!$H:$H,Raw!$A:$A,Geography!$B13,Raw!$G:$G,Geography!I$6,Raw!$C:$C,Geography!$A$6),SUMIFS(Raw!$H:$H,Raw!$A:$A,Geography!$B13,Raw!$G:$G,Geography!I$6,Raw!$E:$E,Geography!$A$6)))</f>
        <v>0</v>
      </c>
      <c r="J13" s="105" t="str">
        <f>IF($B$6="Area", SUMIFS(Raw!$H:$H,Raw!$A:$A,Geography!$B13,Raw!$G:$G,Geography!J$6,Raw!$E:$E,Geography!$A$6), " ")</f>
        <v xml:space="preserve"> </v>
      </c>
      <c r="K13" s="105" t="str">
        <f>IF($B$6="Area", SUMIFS(Raw!$H:$H,Raw!$A:$A,Geography!$B13,Raw!$G:$G,Geography!K$6,Raw!$E:$E,Geography!$A$6), " ")</f>
        <v xml:space="preserve"> </v>
      </c>
      <c r="L13" s="105">
        <f>IF($B$6="Region",SUMIFS(Raw!$H:$H,Raw!$A:$A,Geography!$B13,Raw!$G:$G,Geography!L$6,Raw!$I:$I,Geography!$A$6),IF($B$6="Provider",SUMIFS(Raw!$H:$H,Raw!$A:$A,Geography!$B13,Raw!$G:$G,Geography!L$6,Raw!$C:$C,Geography!$A$6),SUMIFS(Raw!$H:$H,Raw!$A:$A,Geography!$B13,Raw!$G:$G,Geography!L$6,Raw!$E:$E,Geography!$A$6)))</f>
        <v>0</v>
      </c>
      <c r="M13" s="105">
        <f>IF($B$6="Region",SUMIFS(Raw!$H:$H,Raw!$A:$A,Geography!$B13,Raw!$G:$G,Geography!M$6,Raw!$I:$I,Geography!$A$6),IF($B$6="Provider",SUMIFS(Raw!$H:$H,Raw!$A:$A,Geography!$B13,Raw!$G:$G,Geography!M$6,Raw!$C:$C,Geography!$A$6),SUMIFS(Raw!$H:$H,Raw!$A:$A,Geography!$B13,Raw!$G:$G,Geography!M$6,Raw!$E:$E,Geography!$A$6)))</f>
        <v>0</v>
      </c>
      <c r="N13" s="105">
        <f>IF($B$6="Region",SUMIFS(Raw!$H:$H,Raw!$A:$A,Geography!$B13,Raw!$G:$G,Geography!N$6,Raw!$I:$I,Geography!$A$6),IF($B$6="Provider",SUMIFS(Raw!$H:$H,Raw!$A:$A,Geography!$B13,Raw!$G:$G,Geography!N$6,Raw!$C:$C,Geography!$A$6),SUMIFS(Raw!$H:$H,Raw!$A:$A,Geography!$B13,Raw!$G:$G,Geography!N$6,Raw!$E:$E,Geography!$A$6)))</f>
        <v>0</v>
      </c>
      <c r="O13" s="105">
        <f>IF($B$6="Region",SUMIFS(Raw!$H:$H,Raw!$A:$A,Geography!$B13,Raw!$G:$G,Geography!O$6,Raw!$I:$I,Geography!$A$6),IF($B$6="Provider",SUMIFS(Raw!$H:$H,Raw!$A:$A,Geography!$B13,Raw!$G:$G,Geography!O$6,Raw!$C:$C,Geography!$A$6),SUMIFS(Raw!$H:$H,Raw!$A:$A,Geography!$B13,Raw!$G:$G,Geography!O$6,Raw!$E:$E,Geography!$A$6)))</f>
        <v>0</v>
      </c>
      <c r="P13" s="105">
        <f>IF($B$6="Region",SUMIFS(Raw!$H:$H,Raw!$A:$A,Geography!$B13,Raw!$G:$G,Geography!P$6,Raw!$I:$I,Geography!$A$6),IF($B$6="Provider",SUMIFS(Raw!$H:$H,Raw!$A:$A,Geography!$B13,Raw!$G:$G,Geography!P$6,Raw!$C:$C,Geography!$A$6),SUMIFS(Raw!$H:$H,Raw!$A:$A,Geography!$B13,Raw!$G:$G,Geography!P$6,Raw!$E:$E,Geography!$A$6)))</f>
        <v>0</v>
      </c>
      <c r="Q13" s="105">
        <f>IF($B$6="Region",SUMIFS(Raw!$H:$H,Raw!$A:$A,Geography!$B13,Raw!$G:$G,Geography!Q$6,Raw!$I:$I,Geography!$A$6),IF($B$6="Provider",SUMIFS(Raw!$H:$H,Raw!$A:$A,Geography!$B13,Raw!$G:$G,Geography!Q$6,Raw!$C:$C,Geography!$A$6),SUMIFS(Raw!$H:$H,Raw!$A:$A,Geography!$B13,Raw!$G:$G,Geography!Q$6,Raw!$E:$E,Geography!$A$6)))</f>
        <v>0</v>
      </c>
      <c r="R13" s="105">
        <f>IF($B$6="Region",SUMIFS(Raw!$H:$H,Raw!$A:$A,Geography!$B13,Raw!$G:$G,Geography!R$6,Raw!$I:$I,Geography!$A$6),IF($B$6="Provider",SUMIFS(Raw!$H:$H,Raw!$A:$A,Geography!$B13,Raw!$G:$G,Geography!R$6,Raw!$C:$C,Geography!$A$6),SUMIFS(Raw!$H:$H,Raw!$A:$A,Geography!$B13,Raw!$G:$G,Geography!R$6,Raw!$E:$E,Geography!$A$6)))</f>
        <v>0</v>
      </c>
      <c r="S13" s="105">
        <f>IF($B$6="Region",SUMIFS(Raw!$H:$H,Raw!$A:$A,Geography!$B13,Raw!$G:$G,Geography!S$6,Raw!$I:$I,Geography!$A$6),IF($B$6="Provider",SUMIFS(Raw!$H:$H,Raw!$A:$A,Geography!$B13,Raw!$G:$G,Geography!S$6,Raw!$C:$C,Geography!$A$6),SUMIFS(Raw!$H:$H,Raw!$A:$A,Geography!$B13,Raw!$G:$G,Geography!S$6,Raw!$E:$E,Geography!$A$6)))</f>
        <v>0</v>
      </c>
      <c r="T13" s="105">
        <f>IF($B$6="Region",SUMIFS(Raw!$H:$H,Raw!$A:$A,Geography!$B13,Raw!$G:$G,Geography!T$6,Raw!$I:$I,Geography!$A$6),IF($B$6="Provider",SUMIFS(Raw!$H:$H,Raw!$A:$A,Geography!$B13,Raw!$G:$G,Geography!T$6,Raw!$C:$C,Geography!$A$6),SUMIFS(Raw!$H:$H,Raw!$A:$A,Geography!$B13,Raw!$G:$G,Geography!T$6,Raw!$E:$E,Geography!$A$6)))</f>
        <v>0</v>
      </c>
      <c r="U13" s="105">
        <f>IF($B$6="Region",SUMIFS(Raw!$H:$H,Raw!$A:$A,Geography!$B13,Raw!$G:$G,Geography!U$6,Raw!$I:$I,Geography!$A$6),IF($B$6="Provider",SUMIFS(Raw!$H:$H,Raw!$A:$A,Geography!$B13,Raw!$G:$G,Geography!U$6,Raw!$C:$C,Geography!$A$6),SUMIFS(Raw!$H:$H,Raw!$A:$A,Geography!$B13,Raw!$G:$G,Geography!U$6,Raw!$E:$E,Geography!$A$6)))</f>
        <v>0</v>
      </c>
      <c r="V13" s="105">
        <f>IF($B$6="Region",SUMIFS(Raw!$H:$H,Raw!$A:$A,Geography!$B13,Raw!$G:$G,Geography!V$6,Raw!$I:$I,Geography!$A$6),IF($B$6="Provider",SUMIFS(Raw!$H:$H,Raw!$A:$A,Geography!$B13,Raw!$G:$G,Geography!V$6,Raw!$C:$C,Geography!$A$6),SUMIFS(Raw!$H:$H,Raw!$A:$A,Geography!$B13,Raw!$G:$G,Geography!V$6,Raw!$E:$E,Geography!$A$6)))</f>
        <v>0</v>
      </c>
      <c r="W13" s="105">
        <f>IF($B$6="Region",SUMIFS(Raw!$H:$H,Raw!$A:$A,Geography!$B13,Raw!$G:$G,Geography!W$6,Raw!$I:$I,Geography!$A$6),IF($B$6="Provider",SUMIFS(Raw!$H:$H,Raw!$A:$A,Geography!$B13,Raw!$G:$G,Geography!W$6,Raw!$C:$C,Geography!$A$6),SUMIFS(Raw!$H:$H,Raw!$A:$A,Geography!$B13,Raw!$G:$G,Geography!W$6,Raw!$E:$E,Geography!$A$6)))</f>
        <v>0</v>
      </c>
      <c r="X13" s="105">
        <f>IF($B$6="Region",SUMIFS(Raw!$H:$H,Raw!$A:$A,Geography!$B13,Raw!$G:$G,Geography!X$6,Raw!$I:$I,Geography!$A$6),IF($B$6="Provider",SUMIFS(Raw!$H:$H,Raw!$A:$A,Geography!$B13,Raw!$G:$G,Geography!X$6,Raw!$C:$C,Geography!$A$6),SUMIFS(Raw!$H:$H,Raw!$A:$A,Geography!$B13,Raw!$G:$G,Geography!X$6,Raw!$E:$E,Geography!$A$6)))</f>
        <v>0</v>
      </c>
      <c r="Y13" s="105" t="str">
        <f>IF($B$6="Area", SUMIFS(Raw!$H:$H,Raw!$A:$A,Geography!$B13,Raw!$G:$G,Geography!Y$6,Raw!$E:$E,Geography!$A$6), " ")</f>
        <v xml:space="preserve"> </v>
      </c>
      <c r="Z13" s="105" t="str">
        <f>IF($B$6="Area", SUMIFS(Raw!$H:$H,Raw!$A:$A,Geography!$B13,Raw!$G:$G,Geography!Z$6,Raw!$E:$E,Geography!$A$6), " ")</f>
        <v xml:space="preserve"> </v>
      </c>
      <c r="AA13" s="105">
        <f>IF($B$6="Region",SUMIFS(Raw!$H:$H,Raw!$A:$A,Geography!$B13,Raw!$G:$G,Geography!AA$6,Raw!$I:$I,Geography!$A$6),IF($B$6="Provider",SUMIFS(Raw!$H:$H,Raw!$A:$A,Geography!$B13,Raw!$G:$G,Geography!AA$6,Raw!$C:$C,Geography!$A$6),SUMIFS(Raw!$H:$H,Raw!$A:$A,Geography!$B13,Raw!$G:$G,Geography!AA$6,Raw!$E:$E,Geography!$A$6)))</f>
        <v>0</v>
      </c>
      <c r="AB13" s="105">
        <f>IF($B$6="Region",SUMIFS(Raw!$H:$H,Raw!$A:$A,Geography!$B13,Raw!$G:$G,Geography!AB$6,Raw!$I:$I,Geography!$A$6),IF($B$6="Provider",SUMIFS(Raw!$H:$H,Raw!$A:$A,Geography!$B13,Raw!$G:$G,Geography!AB$6,Raw!$C:$C,Geography!$A$6),SUMIFS(Raw!$H:$H,Raw!$A:$A,Geography!$B13,Raw!$G:$G,Geography!AB$6,Raw!$E:$E,Geography!$A$6)))</f>
        <v>0</v>
      </c>
      <c r="AC13" s="105" t="str">
        <f>IF($B$6="Area", SUMIFS(Raw!$H:$H,Raw!$A:$A,Geography!$B13,Raw!$G:$G,Geography!AC$6,Raw!$E:$E,Geography!$A$6), " ")</f>
        <v xml:space="preserve"> </v>
      </c>
      <c r="AD13" s="105" t="str">
        <f>IF($B$6="Area", SUMIFS(Raw!$H:$H,Raw!$A:$A,Geography!$B13,Raw!$G:$G,Geography!AD$6,Raw!$E:$E,Geography!$A$6), " ")</f>
        <v xml:space="preserve"> </v>
      </c>
      <c r="AE13" s="105">
        <f>IF($B$6="Region",SUMIFS(Raw!$H:$H,Raw!$A:$A,Geography!$B13,Raw!$G:$G,Geography!AE$6,Raw!$I:$I,Geography!$A$6),IF($B$6="Provider",SUMIFS(Raw!$H:$H,Raw!$A:$A,Geography!$B13,Raw!$G:$G,Geography!AE$6,Raw!$C:$C,Geography!$A$6),SUMIFS(Raw!$H:$H,Raw!$A:$A,Geography!$B13,Raw!$G:$G,Geography!AE$6,Raw!$E:$E,Geography!$A$6)))</f>
        <v>0</v>
      </c>
      <c r="AF13" s="105">
        <f>IF($B$6="Region",SUMIFS(Raw!$H:$H,Raw!$A:$A,Geography!$B13,Raw!$G:$G,Geography!AF$6,Raw!$I:$I,Geography!$A$6),IF($B$6="Provider",SUMIFS(Raw!$H:$H,Raw!$A:$A,Geography!$B13,Raw!$G:$G,Geography!AF$6,Raw!$C:$C,Geography!$A$6),SUMIFS(Raw!$H:$H,Raw!$A:$A,Geography!$B13,Raw!$G:$G,Geography!AF$6,Raw!$E:$E,Geography!$A$6)))</f>
        <v>0</v>
      </c>
      <c r="AG13" s="105">
        <f>IF($B$6="Region",SUMIFS(Raw!$H:$H,Raw!$A:$A,Geography!$B13,Raw!$G:$G,Geography!AG$6,Raw!$I:$I,Geography!$A$6),IF($B$6="Provider",SUMIFS(Raw!$H:$H,Raw!$A:$A,Geography!$B13,Raw!$G:$G,Geography!AG$6,Raw!$C:$C,Geography!$A$6),SUMIFS(Raw!$H:$H,Raw!$A:$A,Geography!$B13,Raw!$G:$G,Geography!AG$6,Raw!$E:$E,Geography!$A$6)))</f>
        <v>0</v>
      </c>
      <c r="AH13" s="105">
        <f>IF($B$6="Region",SUMIFS(Raw!$H:$H,Raw!$A:$A,Geography!$B13,Raw!$G:$G,Geography!AH$6,Raw!$I:$I,Geography!$A$6),IF($B$6="Provider",SUMIFS(Raw!$H:$H,Raw!$A:$A,Geography!$B13,Raw!$G:$G,Geography!AH$6,Raw!$C:$C,Geography!$A$6),SUMIFS(Raw!$H:$H,Raw!$A:$A,Geography!$B13,Raw!$G:$G,Geography!AH$6,Raw!$E:$E,Geography!$A$6)))</f>
        <v>0</v>
      </c>
      <c r="AI13" s="105">
        <f>IF($B$6="Region",SUMIFS(Raw!$H:$H,Raw!$A:$A,Geography!$B13,Raw!$G:$G,Geography!AI$6,Raw!$I:$I,Geography!$A$6),IF($B$6="Provider",SUMIFS(Raw!$H:$H,Raw!$A:$A,Geography!$B13,Raw!$G:$G,Geography!AI$6,Raw!$C:$C,Geography!$A$6),SUMIFS(Raw!$H:$H,Raw!$A:$A,Geography!$B13,Raw!$G:$G,Geography!AI$6,Raw!$E:$E,Geography!$A$6)))</f>
        <v>0</v>
      </c>
      <c r="AJ13" s="105">
        <f>IF($B$6="Region",SUMIFS(Raw!$H:$H,Raw!$A:$A,Geography!$B13,Raw!$G:$G,Geography!AJ$6,Raw!$I:$I,Geography!$A$6),IF($B$6="Provider",SUMIFS(Raw!$H:$H,Raw!$A:$A,Geography!$B13,Raw!$G:$G,Geography!AJ$6,Raw!$C:$C,Geography!$A$6),SUMIFS(Raw!$H:$H,Raw!$A:$A,Geography!$B13,Raw!$G:$G,Geography!AJ$6,Raw!$E:$E,Geography!$A$6)))</f>
        <v>0</v>
      </c>
      <c r="AK13" s="105">
        <f>IF($B$6="Region",SUMIFS(Raw!$H:$H,Raw!$A:$A,Geography!$B13,Raw!$G:$G,Geography!AK$6,Raw!$I:$I,Geography!$A$6),IF($B$6="Provider",SUMIFS(Raw!$H:$H,Raw!$A:$A,Geography!$B13,Raw!$G:$G,Geography!AK$6,Raw!$C:$C,Geography!$A$6),SUMIFS(Raw!$H:$H,Raw!$A:$A,Geography!$B13,Raw!$G:$G,Geography!AK$6,Raw!$E:$E,Geography!$A$6)))</f>
        <v>0</v>
      </c>
      <c r="AL13" s="105">
        <f>IF($B$6="Region",SUMIFS(Raw!$H:$H,Raw!$A:$A,Geography!$B13,Raw!$G:$G,Geography!AL$6,Raw!$I:$I,Geography!$A$6),IF($B$6="Provider",SUMIFS(Raw!$H:$H,Raw!$A:$A,Geography!$B13,Raw!$G:$G,Geography!AL$6,Raw!$C:$C,Geography!$A$6),SUMIFS(Raw!$H:$H,Raw!$A:$A,Geography!$B13,Raw!$G:$G,Geography!AL$6,Raw!$E:$E,Geography!$A$6)))</f>
        <v>0</v>
      </c>
      <c r="AM13" s="105">
        <f>IF($B$6="Region",SUMIFS(Raw!$H:$H,Raw!$A:$A,Geography!$B13,Raw!$G:$G,Geography!AM$6,Raw!$I:$I,Geography!$A$6),IF($B$6="Provider",SUMIFS(Raw!$H:$H,Raw!$A:$A,Geography!$B13,Raw!$G:$G,Geography!AM$6,Raw!$C:$C,Geography!$A$6),SUMIFS(Raw!$H:$H,Raw!$A:$A,Geography!$B13,Raw!$G:$G,Geography!AM$6,Raw!$E:$E,Geography!$A$6)))</f>
        <v>0</v>
      </c>
      <c r="AN13" s="105">
        <f>IF($B$6="Region",SUMIFS(Raw!$H:$H,Raw!$A:$A,Geography!$B13,Raw!$G:$G,Geography!AN$6,Raw!$I:$I,Geography!$A$6),IF($B$6="Provider",SUMIFS(Raw!$H:$H,Raw!$A:$A,Geography!$B13,Raw!$G:$G,Geography!AN$6,Raw!$C:$C,Geography!$A$6),SUMIFS(Raw!$H:$H,Raw!$A:$A,Geography!$B13,Raw!$G:$G,Geography!AN$6,Raw!$E:$E,Geography!$A$6)))</f>
        <v>0</v>
      </c>
      <c r="AO13" s="105">
        <f>IF($B$6="Region",SUMIFS(Raw!$H:$H,Raw!$A:$A,Geography!$B13,Raw!$G:$G,Geography!AO$6,Raw!$I:$I,Geography!$A$6),IF($B$6="Provider",SUMIFS(Raw!$H:$H,Raw!$A:$A,Geography!$B13,Raw!$G:$G,Geography!AO$6,Raw!$C:$C,Geography!$A$6),SUMIFS(Raw!$H:$H,Raw!$A:$A,Geography!$B13,Raw!$G:$G,Geography!AO$6,Raw!$E:$E,Geography!$A$6)))</f>
        <v>0</v>
      </c>
      <c r="AP13" s="105">
        <f>IF($B$6="Region",SUMIFS(Raw!$H:$H,Raw!$A:$A,Geography!$B13,Raw!$G:$G,Geography!AP$6,Raw!$I:$I,Geography!$A$6),IF($B$6="Provider",SUMIFS(Raw!$H:$H,Raw!$A:$A,Geography!$B13,Raw!$G:$G,Geography!AP$6,Raw!$C:$C,Geography!$A$6),SUMIFS(Raw!$H:$H,Raw!$A:$A,Geography!$B13,Raw!$G:$G,Geography!AP$6,Raw!$E:$E,Geography!$A$6)))</f>
        <v>0</v>
      </c>
      <c r="AQ13" s="105">
        <f>IF($B$6="Region",SUMIFS(Raw!$H:$H,Raw!$A:$A,Geography!$B13,Raw!$G:$G,Geography!AQ$6,Raw!$I:$I,Geography!$A$6),IF($B$6="Provider",SUMIFS(Raw!$H:$H,Raw!$A:$A,Geography!$B13,Raw!$G:$G,Geography!AQ$6,Raw!$C:$C,Geography!$A$6),SUMIFS(Raw!$H:$H,Raw!$A:$A,Geography!$B13,Raw!$G:$G,Geography!AQ$6,Raw!$E:$E,Geography!$A$6)))</f>
        <v>0</v>
      </c>
      <c r="AR13" s="105">
        <f>IF($B$6="Region",SUMIFS(Raw!$H:$H,Raw!$A:$A,Geography!$B13,Raw!$G:$G,Geography!AR$6,Raw!$I:$I,Geography!$A$6),IF($B$6="Provider",SUMIFS(Raw!$H:$H,Raw!$A:$A,Geography!$B13,Raw!$G:$G,Geography!AR$6,Raw!$C:$C,Geography!$A$6),SUMIFS(Raw!$H:$H,Raw!$A:$A,Geography!$B13,Raw!$G:$G,Geography!AR$6,Raw!$E:$E,Geography!$A$6)))</f>
        <v>0</v>
      </c>
      <c r="AS13" s="105">
        <f>IF($B$6="Region",SUMIFS(Raw!$H:$H,Raw!$A:$A,Geography!$B13,Raw!$G:$G,Geography!AS$6,Raw!$I:$I,Geography!$A$6),IF($B$6="Provider",SUMIFS(Raw!$H:$H,Raw!$A:$A,Geography!$B13,Raw!$G:$G,Geography!AS$6,Raw!$C:$C,Geography!$A$6),SUMIFS(Raw!$H:$H,Raw!$A:$A,Geography!$B13,Raw!$G:$G,Geography!AS$6,Raw!$E:$E,Geography!$A$6)))</f>
        <v>0</v>
      </c>
      <c r="AT13" s="105">
        <f>IF($B$6="Region",SUMIFS(Raw!$H:$H,Raw!$A:$A,Geography!$B13,Raw!$G:$G,Geography!AT$6,Raw!$I:$I,Geography!$A$6),IF($B$6="Provider",SUMIFS(Raw!$H:$H,Raw!$A:$A,Geography!$B13,Raw!$G:$G,Geography!AT$6,Raw!$C:$C,Geography!$A$6),SUMIFS(Raw!$H:$H,Raw!$A:$A,Geography!$B13,Raw!$G:$G,Geography!AT$6,Raw!$E:$E,Geography!$A$6)))</f>
        <v>0</v>
      </c>
      <c r="AU13" s="105">
        <f>IF($B$6="Region",SUMIFS(Raw!$H:$H,Raw!$A:$A,Geography!$B13,Raw!$G:$G,Geography!AU$6,Raw!$I:$I,Geography!$A$6),IF($B$6="Provider",SUMIFS(Raw!$H:$H,Raw!$A:$A,Geography!$B13,Raw!$G:$G,Geography!AU$6,Raw!$C:$C,Geography!$A$6),SUMIFS(Raw!$H:$H,Raw!$A:$A,Geography!$B13,Raw!$G:$G,Geography!AU$6,Raw!$E:$E,Geography!$A$6)))</f>
        <v>0</v>
      </c>
      <c r="AV13" s="105">
        <f>IF($B$6="Region",SUMIFS(Raw!$H:$H,Raw!$A:$A,Geography!$B13,Raw!$G:$G,Geography!AV$6,Raw!$I:$I,Geography!$A$6),IF($B$6="Provider",SUMIFS(Raw!$H:$H,Raw!$A:$A,Geography!$B13,Raw!$G:$G,Geography!AV$6,Raw!$C:$C,Geography!$A$6),SUMIFS(Raw!$H:$H,Raw!$A:$A,Geography!$B13,Raw!$G:$G,Geography!AV$6,Raw!$E:$E,Geography!$A$6)))</f>
        <v>0</v>
      </c>
      <c r="AW13" s="105">
        <f>IF($B$6="Region",SUMIFS(Raw!$H:$H,Raw!$A:$A,Geography!$B13,Raw!$G:$G,Geography!AW$6,Raw!$I:$I,Geography!$A$6),IF($B$6="Provider",SUMIFS(Raw!$H:$H,Raw!$A:$A,Geography!$B13,Raw!$G:$G,Geography!AW$6,Raw!$C:$C,Geography!$A$6),SUMIFS(Raw!$H:$H,Raw!$A:$A,Geography!$B13,Raw!$G:$G,Geography!AW$6,Raw!$E:$E,Geography!$A$6)))</f>
        <v>0</v>
      </c>
      <c r="AX13" s="105">
        <f>IF($B$6="Region",SUMIFS(Raw!$H:$H,Raw!$A:$A,Geography!$B13,Raw!$G:$G,Geography!AX$6,Raw!$I:$I,Geography!$A$6),IF($B$6="Provider",SUMIFS(Raw!$H:$H,Raw!$A:$A,Geography!$B13,Raw!$G:$G,Geography!AX$6,Raw!$C:$C,Geography!$A$6),SUMIFS(Raw!$H:$H,Raw!$A:$A,Geography!$B13,Raw!$G:$G,Geography!AX$6,Raw!$E:$E,Geography!$A$6)))</f>
        <v>0</v>
      </c>
      <c r="AY13" s="105">
        <f>IF($B$6="Region",SUMIFS(Raw!$H:$H,Raw!$A:$A,Geography!$B13,Raw!$G:$G,Geography!AY$6,Raw!$I:$I,Geography!$A$6),IF($B$6="Provider",SUMIFS(Raw!$H:$H,Raw!$A:$A,Geography!$B13,Raw!$G:$G,Geography!AY$6,Raw!$C:$C,Geography!$A$6),SUMIFS(Raw!$H:$H,Raw!$A:$A,Geography!$B13,Raw!$G:$G,Geography!AY$6,Raw!$E:$E,Geography!$A$6)))</f>
        <v>0</v>
      </c>
      <c r="AZ13" s="105">
        <f>IF($B$6="Region",SUMIFS(Raw!$H:$H,Raw!$A:$A,Geography!$B13,Raw!$G:$G,Geography!AZ$6,Raw!$I:$I,Geography!$A$6),IF($B$6="Provider",SUMIFS(Raw!$H:$H,Raw!$A:$A,Geography!$B13,Raw!$G:$G,Geography!AZ$6,Raw!$C:$C,Geography!$A$6),SUMIFS(Raw!$H:$H,Raw!$A:$A,Geography!$B13,Raw!$G:$G,Geography!AZ$6,Raw!$E:$E,Geography!$A$6)))</f>
        <v>0</v>
      </c>
      <c r="BA13" s="105">
        <f>IF($B$6="Region",SUMIFS(Raw!$H:$H,Raw!$A:$A,Geography!$B13,Raw!$G:$G,Geography!BA$6,Raw!$I:$I,Geography!$A$6),IF($B$6="Provider",SUMIFS(Raw!$H:$H,Raw!$A:$A,Geography!$B13,Raw!$G:$G,Geography!BA$6,Raw!$C:$C,Geography!$A$6),SUMIFS(Raw!$H:$H,Raw!$A:$A,Geography!$B13,Raw!$G:$G,Geography!BA$6,Raw!$E:$E,Geography!$A$6)))</f>
        <v>0</v>
      </c>
      <c r="BB13" s="105">
        <f>IF($B$6="Region",SUMIFS(Raw!$H:$H,Raw!$A:$A,Geography!$B13,Raw!$G:$G,Geography!BB$6,Raw!$I:$I,Geography!$A$6),IF($B$6="Provider",SUMIFS(Raw!$H:$H,Raw!$A:$A,Geography!$B13,Raw!$G:$G,Geography!BB$6,Raw!$C:$C,Geography!$A$6),SUMIFS(Raw!$H:$H,Raw!$A:$A,Geography!$B13,Raw!$G:$G,Geography!BB$6,Raw!$E:$E,Geography!$A$6)))</f>
        <v>0</v>
      </c>
      <c r="BC13" s="105">
        <f>IF($B$6="Region",SUMIFS(Raw!$H:$H,Raw!$A:$A,Geography!$B13,Raw!$G:$G,Geography!BC$6,Raw!$I:$I,Geography!$A$6),IF($B$6="Provider",SUMIFS(Raw!$H:$H,Raw!$A:$A,Geography!$B13,Raw!$G:$G,Geography!BC$6,Raw!$C:$C,Geography!$A$6),SUMIFS(Raw!$H:$H,Raw!$A:$A,Geography!$B13,Raw!$G:$G,Geography!BC$6,Raw!$E:$E,Geography!$A$6)))</f>
        <v>0</v>
      </c>
      <c r="BD13" s="105">
        <f>IF($B$6="Region",SUMIFS(Raw!$H:$H,Raw!$A:$A,Geography!$B13,Raw!$G:$G,Geography!BD$6,Raw!$I:$I,Geography!$A$6),IF($B$6="Provider",SUMIFS(Raw!$H:$H,Raw!$A:$A,Geography!$B13,Raw!$G:$G,Geography!BD$6,Raw!$C:$C,Geography!$A$6),SUMIFS(Raw!$H:$H,Raw!$A:$A,Geography!$B13,Raw!$G:$G,Geography!BD$6,Raw!$E:$E,Geography!$A$6)))</f>
        <v>0</v>
      </c>
      <c r="BE13" s="105">
        <f>IF($B$6="Region",SUMIFS(Raw!$H:$H,Raw!$A:$A,Geography!$B13,Raw!$G:$G,Geography!BE$6,Raw!$I:$I,Geography!$A$6),IF($B$6="Provider",SUMIFS(Raw!$H:$H,Raw!$A:$A,Geography!$B13,Raw!$G:$G,Geography!BE$6,Raw!$C:$C,Geography!$A$6),SUMIFS(Raw!$H:$H,Raw!$A:$A,Geography!$B13,Raw!$G:$G,Geography!BE$6,Raw!$E:$E,Geography!$A$6)))</f>
        <v>0</v>
      </c>
      <c r="BF13" s="105">
        <f>IF($B$6="Region",SUMIFS(Raw!$H:$H,Raw!$A:$A,Geography!$B13,Raw!$G:$G,Geography!BF$6,Raw!$I:$I,Geography!$A$6),IF($B$6="Provider",SUMIFS(Raw!$H:$H,Raw!$A:$A,Geography!$B13,Raw!$G:$G,Geography!BF$6,Raw!$C:$C,Geography!$A$6),SUMIFS(Raw!$H:$H,Raw!$A:$A,Geography!$B13,Raw!$G:$G,Geography!BF$6,Raw!$E:$E,Geography!$A$6)))</f>
        <v>0</v>
      </c>
      <c r="BG13" s="105">
        <f>IF($B$6="Region",SUMIFS(Raw!$H:$H,Raw!$A:$A,Geography!$B13,Raw!$G:$G,Geography!BG$6,Raw!$I:$I,Geography!$A$6),IF($B$6="Provider",SUMIFS(Raw!$H:$H,Raw!$A:$A,Geography!$B13,Raw!$G:$G,Geography!BG$6,Raw!$C:$C,Geography!$A$6),SUMIFS(Raw!$H:$H,Raw!$A:$A,Geography!$B13,Raw!$G:$G,Geography!BG$6,Raw!$E:$E,Geography!$A$6)))</f>
        <v>0</v>
      </c>
      <c r="BH13" s="105">
        <f>IF($B$6="Region",SUMIFS(Raw!$H:$H,Raw!$A:$A,Geography!$B13,Raw!$G:$G,Geography!BH$6,Raw!$I:$I,Geography!$A$6),IF($B$6="Provider",SUMIFS(Raw!$H:$H,Raw!$A:$A,Geography!$B13,Raw!$G:$G,Geography!BH$6,Raw!$C:$C,Geography!$A$6),SUMIFS(Raw!$H:$H,Raw!$A:$A,Geography!$B13,Raw!$G:$G,Geography!BH$6,Raw!$E:$E,Geography!$A$6)))</f>
        <v>0</v>
      </c>
      <c r="BI13" s="105">
        <f>IF($B$6="Region",SUMIFS(Raw!$H:$H,Raw!$A:$A,Geography!$B13,Raw!$G:$G,Geography!BI$6,Raw!$I:$I,Geography!$A$6),IF($B$6="Provider",SUMIFS(Raw!$H:$H,Raw!$A:$A,Geography!$B13,Raw!$G:$G,Geography!BI$6,Raw!$C:$C,Geography!$A$6),SUMIFS(Raw!$H:$H,Raw!$A:$A,Geography!$B13,Raw!$G:$G,Geography!BI$6,Raw!$E:$E,Geography!$A$6)))</f>
        <v>0</v>
      </c>
      <c r="BJ13" s="105">
        <f>IF($B$6="Region",SUMIFS(Raw!$H:$H,Raw!$A:$A,Geography!$B13,Raw!$G:$G,Geography!BJ$6,Raw!$I:$I,Geography!$A$6),IF($B$6="Provider",SUMIFS(Raw!$H:$H,Raw!$A:$A,Geography!$B13,Raw!$G:$G,Geography!BJ$6,Raw!$C:$C,Geography!$A$6),SUMIFS(Raw!$H:$H,Raw!$A:$A,Geography!$B13,Raw!$G:$G,Geography!BJ$6,Raw!$E:$E,Geography!$A$6)))</f>
        <v>0</v>
      </c>
      <c r="BK13" s="105">
        <f>IF($B$6="Region",SUMIFS(Raw!$H:$H,Raw!$A:$A,Geography!$B13,Raw!$G:$G,Geography!BK$6,Raw!$I:$I,Geography!$A$6),IF($B$6="Provider",SUMIFS(Raw!$H:$H,Raw!$A:$A,Geography!$B13,Raw!$G:$G,Geography!BK$6,Raw!$C:$C,Geography!$A$6),SUMIFS(Raw!$H:$H,Raw!$A:$A,Geography!$B13,Raw!$G:$G,Geography!BK$6,Raw!$E:$E,Geography!$A$6)))</f>
        <v>0</v>
      </c>
      <c r="BL13" s="105">
        <f>IF($B$6="Region",SUMIFS(Raw!$H:$H,Raw!$A:$A,Geography!$B13,Raw!$G:$G,Geography!BL$6,Raw!$I:$I,Geography!$A$6),IF($B$6="Provider",SUMIFS(Raw!$H:$H,Raw!$A:$A,Geography!$B13,Raw!$G:$G,Geography!BL$6,Raw!$C:$C,Geography!$A$6),SUMIFS(Raw!$H:$H,Raw!$A:$A,Geography!$B13,Raw!$G:$G,Geography!BL$6,Raw!$E:$E,Geography!$A$6)))</f>
        <v>0</v>
      </c>
      <c r="BM13" s="105">
        <f>IF($B$6="Region",SUMIFS(Raw!$H:$H,Raw!$A:$A,Geography!$B13,Raw!$G:$G,Geography!BM$6,Raw!$I:$I,Geography!$A$6),IF($B$6="Provider",SUMIFS(Raw!$H:$H,Raw!$A:$A,Geography!$B13,Raw!$G:$G,Geography!BM$6,Raw!$C:$C,Geography!$A$6),SUMIFS(Raw!$H:$H,Raw!$A:$A,Geography!$B13,Raw!$G:$G,Geography!BM$6,Raw!$E:$E,Geography!$A$6)))</f>
        <v>0</v>
      </c>
      <c r="BN13" s="105">
        <f>IF($B$6="Region",SUMIFS(Raw!$H:$H,Raw!$A:$A,Geography!$B13,Raw!$G:$G,Geography!BN$6,Raw!$I:$I,Geography!$A$6),IF($B$6="Provider",SUMIFS(Raw!$H:$H,Raw!$A:$A,Geography!$B13,Raw!$G:$G,Geography!BN$6,Raw!$C:$C,Geography!$A$6),SUMIFS(Raw!$H:$H,Raw!$A:$A,Geography!$B13,Raw!$G:$G,Geography!BN$6,Raw!$E:$E,Geography!$A$6)))</f>
        <v>0</v>
      </c>
      <c r="BO13" s="105">
        <f>IF($B$6="Region",SUMIFS(Raw!$H:$H,Raw!$A:$A,Geography!$B13,Raw!$G:$G,Geography!BO$6,Raw!$I:$I,Geography!$A$6),IF($B$6="Provider",SUMIFS(Raw!$H:$H,Raw!$A:$A,Geography!$B13,Raw!$G:$G,Geography!BO$6,Raw!$C:$C,Geography!$A$6),SUMIFS(Raw!$H:$H,Raw!$A:$A,Geography!$B13,Raw!$G:$G,Geography!BO$6,Raw!$E:$E,Geography!$A$6)))</f>
        <v>0</v>
      </c>
      <c r="BP13" s="105">
        <f>IF($B$6="Region",SUMIFS(Raw!$H:$H,Raw!$A:$A,Geography!$B13,Raw!$G:$G,Geography!BP$6,Raw!$I:$I,Geography!$A$6),IF($B$6="Provider",SUMIFS(Raw!$H:$H,Raw!$A:$A,Geography!$B13,Raw!$G:$G,Geography!BP$6,Raw!$C:$C,Geography!$A$6),SUMIFS(Raw!$H:$H,Raw!$A:$A,Geography!$B13,Raw!$G:$G,Geography!BP$6,Raw!$E:$E,Geography!$A$6)))</f>
        <v>0</v>
      </c>
      <c r="BQ13" s="105">
        <f>IF($B$6="Region",SUMIFS(Raw!$H:$H,Raw!$A:$A,Geography!$B13,Raw!$G:$G,Geography!BQ$6,Raw!$I:$I,Geography!$A$6),IF($B$6="Provider",SUMIFS(Raw!$H:$H,Raw!$A:$A,Geography!$B13,Raw!$G:$G,Geography!BQ$6,Raw!$C:$C,Geography!$A$6),SUMIFS(Raw!$H:$H,Raw!$A:$A,Geography!$B13,Raw!$G:$G,Geography!BQ$6,Raw!$E:$E,Geography!$A$6)))</f>
        <v>0</v>
      </c>
      <c r="BR13" s="105">
        <f>IF($B$6="Region",SUMIFS(Raw!$H:$H,Raw!$A:$A,Geography!$B13,Raw!$G:$G,Geography!BR$6,Raw!$I:$I,Geography!$A$6),IF($B$6="Provider",SUMIFS(Raw!$H:$H,Raw!$A:$A,Geography!$B13,Raw!$G:$G,Geography!BR$6,Raw!$C:$C,Geography!$A$6),SUMIFS(Raw!$H:$H,Raw!$A:$A,Geography!$B13,Raw!$G:$G,Geography!BR$6,Raw!$E:$E,Geography!$A$6)))</f>
        <v>0</v>
      </c>
      <c r="BS13" s="105">
        <f>IF($B$6="Region",SUMIFS(Raw!$H:$H,Raw!$A:$A,Geography!$B13,Raw!$G:$G,Geography!BS$6,Raw!$I:$I,Geography!$A$6),IF($B$6="Provider",SUMIFS(Raw!$H:$H,Raw!$A:$A,Geography!$B13,Raw!$G:$G,Geography!BS$6,Raw!$C:$C,Geography!$A$6),SUMIFS(Raw!$H:$H,Raw!$A:$A,Geography!$B13,Raw!$G:$G,Geography!BS$6,Raw!$E:$E,Geography!$A$6)))</f>
        <v>0</v>
      </c>
      <c r="BT13" s="105">
        <f>IF($B$6="Region",SUMIFS(Raw!$H:$H,Raw!$A:$A,Geography!$B13,Raw!$G:$G,Geography!BT$6,Raw!$I:$I,Geography!$A$6),IF($B$6="Provider",SUMIFS(Raw!$H:$H,Raw!$A:$A,Geography!$B13,Raw!$G:$G,Geography!BT$6,Raw!$C:$C,Geography!$A$6),SUMIFS(Raw!$H:$H,Raw!$A:$A,Geography!$B13,Raw!$G:$G,Geography!BT$6,Raw!$E:$E,Geography!$A$6)))</f>
        <v>0</v>
      </c>
      <c r="BU13" s="105">
        <f>IF($B$6="Region",SUMIFS(Raw!$H:$H,Raw!$A:$A,Geography!$B13,Raw!$G:$G,Geography!BU$6,Raw!$I:$I,Geography!$A$6),IF($B$6="Provider",SUMIFS(Raw!$H:$H,Raw!$A:$A,Geography!$B13,Raw!$G:$G,Geography!BU$6,Raw!$C:$C,Geography!$A$6),SUMIFS(Raw!$H:$H,Raw!$A:$A,Geography!$B13,Raw!$G:$G,Geography!BU$6,Raw!$E:$E,Geography!$A$6)))</f>
        <v>0</v>
      </c>
      <c r="BV13" s="105">
        <f>IF($B$6="Region",SUMIFS(Raw!$H:$H,Raw!$A:$A,Geography!$B13,Raw!$G:$G,Geography!BV$6,Raw!$I:$I,Geography!$A$6),IF($B$6="Provider",SUMIFS(Raw!$H:$H,Raw!$A:$A,Geography!$B13,Raw!$G:$G,Geography!BV$6,Raw!$C:$C,Geography!$A$6),SUMIFS(Raw!$H:$H,Raw!$A:$A,Geography!$B13,Raw!$G:$G,Geography!BV$6,Raw!$E:$E,Geography!$A$6)))</f>
        <v>0</v>
      </c>
      <c r="BW13" s="105">
        <f>IF($B$6="Region",SUMIFS(Raw!$H:$H,Raw!$A:$A,Geography!$B13,Raw!$G:$G,Geography!BW$6,Raw!$I:$I,Geography!$A$6),IF($B$6="Provider",SUMIFS(Raw!$H:$H,Raw!$A:$A,Geography!$B13,Raw!$G:$G,Geography!BW$6,Raw!$C:$C,Geography!$A$6),SUMIFS(Raw!$H:$H,Raw!$A:$A,Geography!$B13,Raw!$G:$G,Geography!BW$6,Raw!$E:$E,Geography!$A$6)))</f>
        <v>0</v>
      </c>
      <c r="BX13" s="105">
        <f>IF($B$6="Region",SUMIFS(Raw!$H:$H,Raw!$A:$A,Geography!$B13,Raw!$G:$G,Geography!BX$6,Raw!$I:$I,Geography!$A$6),IF($B$6="Provider",SUMIFS(Raw!$H:$H,Raw!$A:$A,Geography!$B13,Raw!$G:$G,Geography!BX$6,Raw!$C:$C,Geography!$A$6),SUMIFS(Raw!$H:$H,Raw!$A:$A,Geography!$B13,Raw!$G:$G,Geography!BX$6,Raw!$E:$E,Geography!$A$6)))</f>
        <v>0</v>
      </c>
      <c r="BY13" s="105">
        <f>IF($B$6="Region",SUMIFS(Raw!$H:$H,Raw!$A:$A,Geography!$B13,Raw!$G:$G,Geography!BY$6,Raw!$I:$I,Geography!$A$6),IF($B$6="Provider",SUMIFS(Raw!$H:$H,Raw!$A:$A,Geography!$B13,Raw!$G:$G,Geography!BY$6,Raw!$C:$C,Geography!$A$6),SUMIFS(Raw!$H:$H,Raw!$A:$A,Geography!$B13,Raw!$G:$G,Geography!BY$6,Raw!$E:$E,Geography!$A$6)))</f>
        <v>0</v>
      </c>
      <c r="BZ13" s="105">
        <f>IF($B$6="Region",SUMIFS(Raw!$H:$H,Raw!$A:$A,Geography!$B13,Raw!$G:$G,Geography!BZ$6,Raw!$I:$I,Geography!$A$6),IF($B$6="Provider",SUMIFS(Raw!$H:$H,Raw!$A:$A,Geography!$B13,Raw!$G:$G,Geography!BZ$6,Raw!$C:$C,Geography!$A$6),SUMIFS(Raw!$H:$H,Raw!$A:$A,Geography!$B13,Raw!$G:$G,Geography!BZ$6,Raw!$E:$E,Geography!$A$6)))</f>
        <v>0</v>
      </c>
      <c r="CA13" s="105">
        <f>IF($B$6="Region",SUMIFS(Raw!$H:$H,Raw!$A:$A,Geography!$B13,Raw!$G:$G,Geography!CA$6,Raw!$I:$I,Geography!$A$6),IF($B$6="Provider",SUMIFS(Raw!$H:$H,Raw!$A:$A,Geography!$B13,Raw!$G:$G,Geography!CA$6,Raw!$C:$C,Geography!$A$6),SUMIFS(Raw!$H:$H,Raw!$A:$A,Geography!$B13,Raw!$G:$G,Geography!CA$6,Raw!$E:$E,Geography!$A$6)))</f>
        <v>0</v>
      </c>
      <c r="CB13" s="105">
        <f>IF($B$6="Region",SUMIFS(Raw!$H:$H,Raw!$A:$A,Geography!$B13,Raw!$G:$G,Geography!CB$6,Raw!$I:$I,Geography!$A$6),IF($B$6="Provider",SUMIFS(Raw!$H:$H,Raw!$A:$A,Geography!$B13,Raw!$G:$G,Geography!CB$6,Raw!$C:$C,Geography!$A$6),SUMIFS(Raw!$H:$H,Raw!$A:$A,Geography!$B13,Raw!$G:$G,Geography!CB$6,Raw!$E:$E,Geography!$A$6)))</f>
        <v>0</v>
      </c>
      <c r="CC13" s="105">
        <f>IF($B$6="Region",SUMIFS(Raw!$H:$H,Raw!$A:$A,Geography!$B13,Raw!$G:$G,Geography!CC$6,Raw!$I:$I,Geography!$A$6),IF($B$6="Provider",SUMIFS(Raw!$H:$H,Raw!$A:$A,Geography!$B13,Raw!$G:$G,Geography!CC$6,Raw!$C:$C,Geography!$A$6),SUMIFS(Raw!$H:$H,Raw!$A:$A,Geography!$B13,Raw!$G:$G,Geography!CC$6,Raw!$E:$E,Geography!$A$6)))</f>
        <v>0</v>
      </c>
      <c r="CD13" s="105">
        <f>IF($B$6="Region",SUMIFS(Raw!$H:$H,Raw!$A:$A,Geography!$B13,Raw!$G:$G,Geography!CD$6,Raw!$I:$I,Geography!$A$6),IF($B$6="Provider",SUMIFS(Raw!$H:$H,Raw!$A:$A,Geography!$B13,Raw!$G:$G,Geography!CD$6,Raw!$C:$C,Geography!$A$6),SUMIFS(Raw!$H:$H,Raw!$A:$A,Geography!$B13,Raw!$G:$G,Geography!CD$6,Raw!$E:$E,Geography!$A$6)))</f>
        <v>0</v>
      </c>
      <c r="CE13" s="105">
        <f>IF($B$6="Region",SUMIFS(Raw!$H:$H,Raw!$A:$A,Geography!$B13,Raw!$G:$G,Geography!CE$6,Raw!$I:$I,Geography!$A$6),IF($B$6="Provider",SUMIFS(Raw!$H:$H,Raw!$A:$A,Geography!$B13,Raw!$G:$G,Geography!CE$6,Raw!$C:$C,Geography!$A$6),SUMIFS(Raw!$H:$H,Raw!$A:$A,Geography!$B13,Raw!$G:$G,Geography!CE$6,Raw!$E:$E,Geography!$A$6)))</f>
        <v>0</v>
      </c>
      <c r="CF13" s="105">
        <f>IF($B$6="Region",SUMIFS(Raw!$H:$H,Raw!$A:$A,Geography!$B13,Raw!$G:$G,Geography!CF$6,Raw!$I:$I,Geography!$A$6),IF($B$6="Provider",SUMIFS(Raw!$H:$H,Raw!$A:$A,Geography!$B13,Raw!$G:$G,Geography!CF$6,Raw!$C:$C,Geography!$A$6),SUMIFS(Raw!$H:$H,Raw!$A:$A,Geography!$B13,Raw!$G:$G,Geography!CF$6,Raw!$E:$E,Geography!$A$6)))</f>
        <v>0</v>
      </c>
      <c r="CG13" s="105">
        <f>IF($B$6="Region",SUMIFS(Raw!$H:$H,Raw!$A:$A,Geography!$B13,Raw!$G:$G,Geography!CG$6,Raw!$I:$I,Geography!$A$6),IF($B$6="Provider",SUMIFS(Raw!$H:$H,Raw!$A:$A,Geography!$B13,Raw!$G:$G,Geography!CG$6,Raw!$C:$C,Geography!$A$6),SUMIFS(Raw!$H:$H,Raw!$A:$A,Geography!$B13,Raw!$G:$G,Geography!CG$6,Raw!$E:$E,Geography!$A$6)))</f>
        <v>0</v>
      </c>
      <c r="CH13" s="105">
        <f>IF($B$6="Region",SUMIFS(Raw!$H:$H,Raw!$A:$A,Geography!$B13,Raw!$G:$G,Geography!CH$6,Raw!$I:$I,Geography!$A$6),IF($B$6="Provider",SUMIFS(Raw!$H:$H,Raw!$A:$A,Geography!$B13,Raw!$G:$G,Geography!CH$6,Raw!$C:$C,Geography!$A$6),SUMIFS(Raw!$H:$H,Raw!$A:$A,Geography!$B13,Raw!$G:$G,Geography!CH$6,Raw!$E:$E,Geography!$A$6)))</f>
        <v>0</v>
      </c>
      <c r="CI13" s="105">
        <f>IF($B$6="Region",SUMIFS(Raw!$H:$H,Raw!$A:$A,Geography!$B13,Raw!$G:$G,Geography!CI$6,Raw!$I:$I,Geography!$A$6),IF($B$6="Provider",SUMIFS(Raw!$H:$H,Raw!$A:$A,Geography!$B13,Raw!$G:$G,Geography!CI$6,Raw!$C:$C,Geography!$A$6),SUMIFS(Raw!$H:$H,Raw!$A:$A,Geography!$B13,Raw!$G:$G,Geography!CI$6,Raw!$E:$E,Geography!$A$6)))</f>
        <v>0</v>
      </c>
      <c r="CJ13" s="105">
        <f>IF($B$6="Region",SUMIFS(Raw!$H:$H,Raw!$A:$A,Geography!$B13,Raw!$G:$G,Geography!CJ$6,Raw!$I:$I,Geography!$A$6),IF($B$6="Provider",SUMIFS(Raw!$H:$H,Raw!$A:$A,Geography!$B13,Raw!$G:$G,Geography!CJ$6,Raw!$C:$C,Geography!$A$6),SUMIFS(Raw!$H:$H,Raw!$A:$A,Geography!$B13,Raw!$G:$G,Geography!CJ$6,Raw!$E:$E,Geography!$A$6)))</f>
        <v>0</v>
      </c>
      <c r="CK13" s="105">
        <f>IF($B$6="Region",SUMIFS(Raw!$H:$H,Raw!$A:$A,Geography!$B13,Raw!$G:$G,Geography!CK$6,Raw!$I:$I,Geography!$A$6),IF($B$6="Provider",SUMIFS(Raw!$H:$H,Raw!$A:$A,Geography!$B13,Raw!$G:$G,Geography!CK$6,Raw!$C:$C,Geography!$A$6),SUMIFS(Raw!$H:$H,Raw!$A:$A,Geography!$B13,Raw!$G:$G,Geography!CK$6,Raw!$E:$E,Geography!$A$6)))</f>
        <v>0</v>
      </c>
      <c r="CL13" s="105">
        <f>IF($B$6="Region",SUMIFS(Raw!$H:$H,Raw!$A:$A,Geography!$B13,Raw!$G:$G,Geography!CL$6,Raw!$I:$I,Geography!$A$6),IF($B$6="Provider",SUMIFS(Raw!$H:$H,Raw!$A:$A,Geography!$B13,Raw!$G:$G,Geography!CL$6,Raw!$C:$C,Geography!$A$6),SUMIFS(Raw!$H:$H,Raw!$A:$A,Geography!$B13,Raw!$G:$G,Geography!CL$6,Raw!$E:$E,Geography!$A$6)))</f>
        <v>0</v>
      </c>
      <c r="CM13" s="105">
        <f>IF($B$6="Region",SUMIFS(Raw!$H:$H,Raw!$A:$A,Geography!$B13,Raw!$G:$G,Geography!CM$6,Raw!$I:$I,Geography!$A$6),IF($B$6="Provider",SUMIFS(Raw!$H:$H,Raw!$A:$A,Geography!$B13,Raw!$G:$G,Geography!CM$6,Raw!$C:$C,Geography!$A$6),SUMIFS(Raw!$H:$H,Raw!$A:$A,Geography!$B13,Raw!$G:$G,Geography!CM$6,Raw!$E:$E,Geography!$A$6)))</f>
        <v>0</v>
      </c>
    </row>
    <row r="14" spans="1:112" hidden="1" x14ac:dyDescent="0.25">
      <c r="B14" s="14">
        <v>45809</v>
      </c>
      <c r="D14" s="105">
        <f>IF($B$6="Region",SUMIFS(Raw!$H:$H,Raw!$A:$A,Geography!$B14,Raw!$G:$G,Geography!D$6,Raw!$I:$I,Geography!$A$6),IF($B$6="Provider",SUMIFS(Raw!$H:$H,Raw!$A:$A,Geography!$B14,Raw!$G:$G,Geography!D$6,Raw!$C:$C,Geography!$A$6),SUMIFS(Raw!$H:$H,Raw!$A:$A,Geography!$B14,Raw!$G:$G,Geography!D$6,Raw!$E:$E,Geography!$A$6)))</f>
        <v>0</v>
      </c>
      <c r="E14" s="105">
        <f>IF($B$6="Region",SUMIFS(Raw!$H:$H,Raw!$A:$A,Geography!$B14,Raw!$G:$G,Geography!E$6,Raw!$I:$I,Geography!$A$6),IF($B$6="Provider",SUMIFS(Raw!$H:$H,Raw!$A:$A,Geography!$B14,Raw!$G:$G,Geography!E$6,Raw!$C:$C,Geography!$A$6),SUMIFS(Raw!$H:$H,Raw!$A:$A,Geography!$B14,Raw!$G:$G,Geography!E$6,Raw!$E:$E,Geography!$A$6)))</f>
        <v>0</v>
      </c>
      <c r="F14" s="105">
        <f>IF($B$6="Region",SUMIFS(Raw!$H:$H,Raw!$A:$A,Geography!$B14,Raw!$G:$G,Geography!F$6,Raw!$I:$I,Geography!$A$6),IF($B$6="Provider",SUMIFS(Raw!$H:$H,Raw!$A:$A,Geography!$B14,Raw!$G:$G,Geography!F$6,Raw!$C:$C,Geography!$A$6),SUMIFS(Raw!$H:$H,Raw!$A:$A,Geography!$B14,Raw!$G:$G,Geography!F$6,Raw!$E:$E,Geography!$A$6)))</f>
        <v>0</v>
      </c>
      <c r="G14" s="105">
        <f>IF($B$6="Region",SUMIFS(Raw!$H:$H,Raw!$A:$A,Geography!$B14,Raw!$G:$G,Geography!G$6,Raw!$I:$I,Geography!$A$6),IF($B$6="Provider",SUMIFS(Raw!$H:$H,Raw!$A:$A,Geography!$B14,Raw!$G:$G,Geography!G$6,Raw!$C:$C,Geography!$A$6),SUMIFS(Raw!$H:$H,Raw!$A:$A,Geography!$B14,Raw!$G:$G,Geography!G$6,Raw!$E:$E,Geography!$A$6)))</f>
        <v>0</v>
      </c>
      <c r="H14" s="105">
        <f>IF($B$6="Region",SUMIFS(Raw!$H:$H,Raw!$A:$A,Geography!$B14,Raw!$G:$G,Geography!H$6,Raw!$I:$I,Geography!$A$6),IF($B$6="Provider",SUMIFS(Raw!$H:$H,Raw!$A:$A,Geography!$B14,Raw!$G:$G,Geography!H$6,Raw!$C:$C,Geography!$A$6),SUMIFS(Raw!$H:$H,Raw!$A:$A,Geography!$B14,Raw!$G:$G,Geography!H$6,Raw!$E:$E,Geography!$A$6)))</f>
        <v>0</v>
      </c>
      <c r="I14" s="105">
        <f>IF($B$6="Region",SUMIFS(Raw!$H:$H,Raw!$A:$A,Geography!$B14,Raw!$G:$G,Geography!I$6,Raw!$I:$I,Geography!$A$6),IF($B$6="Provider",SUMIFS(Raw!$H:$H,Raw!$A:$A,Geography!$B14,Raw!$G:$G,Geography!I$6,Raw!$C:$C,Geography!$A$6),SUMIFS(Raw!$H:$H,Raw!$A:$A,Geography!$B14,Raw!$G:$G,Geography!I$6,Raw!$E:$E,Geography!$A$6)))</f>
        <v>0</v>
      </c>
      <c r="J14" s="105" t="str">
        <f>IF($B$6="Area", SUMIFS(Raw!$H:$H,Raw!$A:$A,Geography!$B14,Raw!$G:$G,Geography!J$6,Raw!$E:$E,Geography!$A$6), " ")</f>
        <v xml:space="preserve"> </v>
      </c>
      <c r="K14" s="105" t="str">
        <f>IF($B$6="Area", SUMIFS(Raw!$H:$H,Raw!$A:$A,Geography!$B14,Raw!$G:$G,Geography!K$6,Raw!$E:$E,Geography!$A$6), " ")</f>
        <v xml:space="preserve"> </v>
      </c>
      <c r="L14" s="105">
        <f>IF($B$6="Region",SUMIFS(Raw!$H:$H,Raw!$A:$A,Geography!$B14,Raw!$G:$G,Geography!L$6,Raw!$I:$I,Geography!$A$6),IF($B$6="Provider",SUMIFS(Raw!$H:$H,Raw!$A:$A,Geography!$B14,Raw!$G:$G,Geography!L$6,Raw!$C:$C,Geography!$A$6),SUMIFS(Raw!$H:$H,Raw!$A:$A,Geography!$B14,Raw!$G:$G,Geography!L$6,Raw!$E:$E,Geography!$A$6)))</f>
        <v>0</v>
      </c>
      <c r="M14" s="105">
        <f>IF($B$6="Region",SUMIFS(Raw!$H:$H,Raw!$A:$A,Geography!$B14,Raw!$G:$G,Geography!M$6,Raw!$I:$I,Geography!$A$6),IF($B$6="Provider",SUMIFS(Raw!$H:$H,Raw!$A:$A,Geography!$B14,Raw!$G:$G,Geography!M$6,Raw!$C:$C,Geography!$A$6),SUMIFS(Raw!$H:$H,Raw!$A:$A,Geography!$B14,Raw!$G:$G,Geography!M$6,Raw!$E:$E,Geography!$A$6)))</f>
        <v>0</v>
      </c>
      <c r="N14" s="105">
        <f>IF($B$6="Region",SUMIFS(Raw!$H:$H,Raw!$A:$A,Geography!$B14,Raw!$G:$G,Geography!N$6,Raw!$I:$I,Geography!$A$6),IF($B$6="Provider",SUMIFS(Raw!$H:$H,Raw!$A:$A,Geography!$B14,Raw!$G:$G,Geography!N$6,Raw!$C:$C,Geography!$A$6),SUMIFS(Raw!$H:$H,Raw!$A:$A,Geography!$B14,Raw!$G:$G,Geography!N$6,Raw!$E:$E,Geography!$A$6)))</f>
        <v>0</v>
      </c>
      <c r="O14" s="105">
        <f>IF($B$6="Region",SUMIFS(Raw!$H:$H,Raw!$A:$A,Geography!$B14,Raw!$G:$G,Geography!O$6,Raw!$I:$I,Geography!$A$6),IF($B$6="Provider",SUMIFS(Raw!$H:$H,Raw!$A:$A,Geography!$B14,Raw!$G:$G,Geography!O$6,Raw!$C:$C,Geography!$A$6),SUMIFS(Raw!$H:$H,Raw!$A:$A,Geography!$B14,Raw!$G:$G,Geography!O$6,Raw!$E:$E,Geography!$A$6)))</f>
        <v>0</v>
      </c>
      <c r="P14" s="105">
        <f>IF($B$6="Region",SUMIFS(Raw!$H:$H,Raw!$A:$A,Geography!$B14,Raw!$G:$G,Geography!P$6,Raw!$I:$I,Geography!$A$6),IF($B$6="Provider",SUMIFS(Raw!$H:$H,Raw!$A:$A,Geography!$B14,Raw!$G:$G,Geography!P$6,Raw!$C:$C,Geography!$A$6),SUMIFS(Raw!$H:$H,Raw!$A:$A,Geography!$B14,Raw!$G:$G,Geography!P$6,Raw!$E:$E,Geography!$A$6)))</f>
        <v>0</v>
      </c>
      <c r="Q14" s="105">
        <f>IF($B$6="Region",SUMIFS(Raw!$H:$H,Raw!$A:$A,Geography!$B14,Raw!$G:$G,Geography!Q$6,Raw!$I:$I,Geography!$A$6),IF($B$6="Provider",SUMIFS(Raw!$H:$H,Raw!$A:$A,Geography!$B14,Raw!$G:$G,Geography!Q$6,Raw!$C:$C,Geography!$A$6),SUMIFS(Raw!$H:$H,Raw!$A:$A,Geography!$B14,Raw!$G:$G,Geography!Q$6,Raw!$E:$E,Geography!$A$6)))</f>
        <v>0</v>
      </c>
      <c r="R14" s="105">
        <f>IF($B$6="Region",SUMIFS(Raw!$H:$H,Raw!$A:$A,Geography!$B14,Raw!$G:$G,Geography!R$6,Raw!$I:$I,Geography!$A$6),IF($B$6="Provider",SUMIFS(Raw!$H:$H,Raw!$A:$A,Geography!$B14,Raw!$G:$G,Geography!R$6,Raw!$C:$C,Geography!$A$6),SUMIFS(Raw!$H:$H,Raw!$A:$A,Geography!$B14,Raw!$G:$G,Geography!R$6,Raw!$E:$E,Geography!$A$6)))</f>
        <v>0</v>
      </c>
      <c r="S14" s="105">
        <f>IF($B$6="Region",SUMIFS(Raw!$H:$H,Raw!$A:$A,Geography!$B14,Raw!$G:$G,Geography!S$6,Raw!$I:$I,Geography!$A$6),IF($B$6="Provider",SUMIFS(Raw!$H:$H,Raw!$A:$A,Geography!$B14,Raw!$G:$G,Geography!S$6,Raw!$C:$C,Geography!$A$6),SUMIFS(Raw!$H:$H,Raw!$A:$A,Geography!$B14,Raw!$G:$G,Geography!S$6,Raw!$E:$E,Geography!$A$6)))</f>
        <v>0</v>
      </c>
      <c r="T14" s="105">
        <f>IF($B$6="Region",SUMIFS(Raw!$H:$H,Raw!$A:$A,Geography!$B14,Raw!$G:$G,Geography!T$6,Raw!$I:$I,Geography!$A$6),IF($B$6="Provider",SUMIFS(Raw!$H:$H,Raw!$A:$A,Geography!$B14,Raw!$G:$G,Geography!T$6,Raw!$C:$C,Geography!$A$6),SUMIFS(Raw!$H:$H,Raw!$A:$A,Geography!$B14,Raw!$G:$G,Geography!T$6,Raw!$E:$E,Geography!$A$6)))</f>
        <v>0</v>
      </c>
      <c r="U14" s="105">
        <f>IF($B$6="Region",SUMIFS(Raw!$H:$H,Raw!$A:$A,Geography!$B14,Raw!$G:$G,Geography!U$6,Raw!$I:$I,Geography!$A$6),IF($B$6="Provider",SUMIFS(Raw!$H:$H,Raw!$A:$A,Geography!$B14,Raw!$G:$G,Geography!U$6,Raw!$C:$C,Geography!$A$6),SUMIFS(Raw!$H:$H,Raw!$A:$A,Geography!$B14,Raw!$G:$G,Geography!U$6,Raw!$E:$E,Geography!$A$6)))</f>
        <v>0</v>
      </c>
      <c r="V14" s="105">
        <f>IF($B$6="Region",SUMIFS(Raw!$H:$H,Raw!$A:$A,Geography!$B14,Raw!$G:$G,Geography!V$6,Raw!$I:$I,Geography!$A$6),IF($B$6="Provider",SUMIFS(Raw!$H:$H,Raw!$A:$A,Geography!$B14,Raw!$G:$G,Geography!V$6,Raw!$C:$C,Geography!$A$6),SUMIFS(Raw!$H:$H,Raw!$A:$A,Geography!$B14,Raw!$G:$G,Geography!V$6,Raw!$E:$E,Geography!$A$6)))</f>
        <v>0</v>
      </c>
      <c r="W14" s="105">
        <f>IF($B$6="Region",SUMIFS(Raw!$H:$H,Raw!$A:$A,Geography!$B14,Raw!$G:$G,Geography!W$6,Raw!$I:$I,Geography!$A$6),IF($B$6="Provider",SUMIFS(Raw!$H:$H,Raw!$A:$A,Geography!$B14,Raw!$G:$G,Geography!W$6,Raw!$C:$C,Geography!$A$6),SUMIFS(Raw!$H:$H,Raw!$A:$A,Geography!$B14,Raw!$G:$G,Geography!W$6,Raw!$E:$E,Geography!$A$6)))</f>
        <v>0</v>
      </c>
      <c r="X14" s="105">
        <f>IF($B$6="Region",SUMIFS(Raw!$H:$H,Raw!$A:$A,Geography!$B14,Raw!$G:$G,Geography!X$6,Raw!$I:$I,Geography!$A$6),IF($B$6="Provider",SUMIFS(Raw!$H:$H,Raw!$A:$A,Geography!$B14,Raw!$G:$G,Geography!X$6,Raw!$C:$C,Geography!$A$6),SUMIFS(Raw!$H:$H,Raw!$A:$A,Geography!$B14,Raw!$G:$G,Geography!X$6,Raw!$E:$E,Geography!$A$6)))</f>
        <v>0</v>
      </c>
      <c r="Y14" s="105" t="str">
        <f>IF($B$6="Area", SUMIFS(Raw!$H:$H,Raw!$A:$A,Geography!$B14,Raw!$G:$G,Geography!Y$6,Raw!$E:$E,Geography!$A$6), " ")</f>
        <v xml:space="preserve"> </v>
      </c>
      <c r="Z14" s="105" t="str">
        <f>IF($B$6="Area", SUMIFS(Raw!$H:$H,Raw!$A:$A,Geography!$B14,Raw!$G:$G,Geography!Z$6,Raw!$E:$E,Geography!$A$6), " ")</f>
        <v xml:space="preserve"> </v>
      </c>
      <c r="AA14" s="105">
        <f>IF($B$6="Region",SUMIFS(Raw!$H:$H,Raw!$A:$A,Geography!$B14,Raw!$G:$G,Geography!AA$6,Raw!$I:$I,Geography!$A$6),IF($B$6="Provider",SUMIFS(Raw!$H:$H,Raw!$A:$A,Geography!$B14,Raw!$G:$G,Geography!AA$6,Raw!$C:$C,Geography!$A$6),SUMIFS(Raw!$H:$H,Raw!$A:$A,Geography!$B14,Raw!$G:$G,Geography!AA$6,Raw!$E:$E,Geography!$A$6)))</f>
        <v>0</v>
      </c>
      <c r="AB14" s="105">
        <f>IF($B$6="Region",SUMIFS(Raw!$H:$H,Raw!$A:$A,Geography!$B14,Raw!$G:$G,Geography!AB$6,Raw!$I:$I,Geography!$A$6),IF($B$6="Provider",SUMIFS(Raw!$H:$H,Raw!$A:$A,Geography!$B14,Raw!$G:$G,Geography!AB$6,Raw!$C:$C,Geography!$A$6),SUMIFS(Raw!$H:$H,Raw!$A:$A,Geography!$B14,Raw!$G:$G,Geography!AB$6,Raw!$E:$E,Geography!$A$6)))</f>
        <v>0</v>
      </c>
      <c r="AC14" s="105" t="str">
        <f>IF($B$6="Area", SUMIFS(Raw!$H:$H,Raw!$A:$A,Geography!$B14,Raw!$G:$G,Geography!AC$6,Raw!$E:$E,Geography!$A$6), " ")</f>
        <v xml:space="preserve"> </v>
      </c>
      <c r="AD14" s="105" t="str">
        <f>IF($B$6="Area", SUMIFS(Raw!$H:$H,Raw!$A:$A,Geography!$B14,Raw!$G:$G,Geography!AD$6,Raw!$E:$E,Geography!$A$6), " ")</f>
        <v xml:space="preserve"> </v>
      </c>
      <c r="AE14" s="105">
        <f>IF($B$6="Region",SUMIFS(Raw!$H:$H,Raw!$A:$A,Geography!$B14,Raw!$G:$G,Geography!AE$6,Raw!$I:$I,Geography!$A$6),IF($B$6="Provider",SUMIFS(Raw!$H:$H,Raw!$A:$A,Geography!$B14,Raw!$G:$G,Geography!AE$6,Raw!$C:$C,Geography!$A$6),SUMIFS(Raw!$H:$H,Raw!$A:$A,Geography!$B14,Raw!$G:$G,Geography!AE$6,Raw!$E:$E,Geography!$A$6)))</f>
        <v>0</v>
      </c>
      <c r="AF14" s="105">
        <f>IF($B$6="Region",SUMIFS(Raw!$H:$H,Raw!$A:$A,Geography!$B14,Raw!$G:$G,Geography!AF$6,Raw!$I:$I,Geography!$A$6),IF($B$6="Provider",SUMIFS(Raw!$H:$H,Raw!$A:$A,Geography!$B14,Raw!$G:$G,Geography!AF$6,Raw!$C:$C,Geography!$A$6),SUMIFS(Raw!$H:$H,Raw!$A:$A,Geography!$B14,Raw!$G:$G,Geography!AF$6,Raw!$E:$E,Geography!$A$6)))</f>
        <v>0</v>
      </c>
      <c r="AG14" s="105">
        <f>IF($B$6="Region",SUMIFS(Raw!$H:$H,Raw!$A:$A,Geography!$B14,Raw!$G:$G,Geography!AG$6,Raw!$I:$I,Geography!$A$6),IF($B$6="Provider",SUMIFS(Raw!$H:$H,Raw!$A:$A,Geography!$B14,Raw!$G:$G,Geography!AG$6,Raw!$C:$C,Geography!$A$6),SUMIFS(Raw!$H:$H,Raw!$A:$A,Geography!$B14,Raw!$G:$G,Geography!AG$6,Raw!$E:$E,Geography!$A$6)))</f>
        <v>0</v>
      </c>
      <c r="AH14" s="105">
        <f>IF($B$6="Region",SUMIFS(Raw!$H:$H,Raw!$A:$A,Geography!$B14,Raw!$G:$G,Geography!AH$6,Raw!$I:$I,Geography!$A$6),IF($B$6="Provider",SUMIFS(Raw!$H:$H,Raw!$A:$A,Geography!$B14,Raw!$G:$G,Geography!AH$6,Raw!$C:$C,Geography!$A$6),SUMIFS(Raw!$H:$H,Raw!$A:$A,Geography!$B14,Raw!$G:$G,Geography!AH$6,Raw!$E:$E,Geography!$A$6)))</f>
        <v>0</v>
      </c>
      <c r="AI14" s="105">
        <f>IF($B$6="Region",SUMIFS(Raw!$H:$H,Raw!$A:$A,Geography!$B14,Raw!$G:$G,Geography!AI$6,Raw!$I:$I,Geography!$A$6),IF($B$6="Provider",SUMIFS(Raw!$H:$H,Raw!$A:$A,Geography!$B14,Raw!$G:$G,Geography!AI$6,Raw!$C:$C,Geography!$A$6),SUMIFS(Raw!$H:$H,Raw!$A:$A,Geography!$B14,Raw!$G:$G,Geography!AI$6,Raw!$E:$E,Geography!$A$6)))</f>
        <v>0</v>
      </c>
      <c r="AJ14" s="105">
        <f>IF($B$6="Region",SUMIFS(Raw!$H:$H,Raw!$A:$A,Geography!$B14,Raw!$G:$G,Geography!AJ$6,Raw!$I:$I,Geography!$A$6),IF($B$6="Provider",SUMIFS(Raw!$H:$H,Raw!$A:$A,Geography!$B14,Raw!$G:$G,Geography!AJ$6,Raw!$C:$C,Geography!$A$6),SUMIFS(Raw!$H:$H,Raw!$A:$A,Geography!$B14,Raw!$G:$G,Geography!AJ$6,Raw!$E:$E,Geography!$A$6)))</f>
        <v>0</v>
      </c>
      <c r="AK14" s="105">
        <f>IF($B$6="Region",SUMIFS(Raw!$H:$H,Raw!$A:$A,Geography!$B14,Raw!$G:$G,Geography!AK$6,Raw!$I:$I,Geography!$A$6),IF($B$6="Provider",SUMIFS(Raw!$H:$H,Raw!$A:$A,Geography!$B14,Raw!$G:$G,Geography!AK$6,Raw!$C:$C,Geography!$A$6),SUMIFS(Raw!$H:$H,Raw!$A:$A,Geography!$B14,Raw!$G:$G,Geography!AK$6,Raw!$E:$E,Geography!$A$6)))</f>
        <v>0</v>
      </c>
      <c r="AL14" s="105">
        <f>IF($B$6="Region",SUMIFS(Raw!$H:$H,Raw!$A:$A,Geography!$B14,Raw!$G:$G,Geography!AL$6,Raw!$I:$I,Geography!$A$6),IF($B$6="Provider",SUMIFS(Raw!$H:$H,Raw!$A:$A,Geography!$B14,Raw!$G:$G,Geography!AL$6,Raw!$C:$C,Geography!$A$6),SUMIFS(Raw!$H:$H,Raw!$A:$A,Geography!$B14,Raw!$G:$G,Geography!AL$6,Raw!$E:$E,Geography!$A$6)))</f>
        <v>0</v>
      </c>
      <c r="AM14" s="105">
        <f>IF($B$6="Region",SUMIFS(Raw!$H:$H,Raw!$A:$A,Geography!$B14,Raw!$G:$G,Geography!AM$6,Raw!$I:$I,Geography!$A$6),IF($B$6="Provider",SUMIFS(Raw!$H:$H,Raw!$A:$A,Geography!$B14,Raw!$G:$G,Geography!AM$6,Raw!$C:$C,Geography!$A$6),SUMIFS(Raw!$H:$H,Raw!$A:$A,Geography!$B14,Raw!$G:$G,Geography!AM$6,Raw!$E:$E,Geography!$A$6)))</f>
        <v>0</v>
      </c>
      <c r="AN14" s="105">
        <f>IF($B$6="Region",SUMIFS(Raw!$H:$H,Raw!$A:$A,Geography!$B14,Raw!$G:$G,Geography!AN$6,Raw!$I:$I,Geography!$A$6),IF($B$6="Provider",SUMIFS(Raw!$H:$H,Raw!$A:$A,Geography!$B14,Raw!$G:$G,Geography!AN$6,Raw!$C:$C,Geography!$A$6),SUMIFS(Raw!$H:$H,Raw!$A:$A,Geography!$B14,Raw!$G:$G,Geography!AN$6,Raw!$E:$E,Geography!$A$6)))</f>
        <v>0</v>
      </c>
      <c r="AO14" s="105">
        <f>IF($B$6="Region",SUMIFS(Raw!$H:$H,Raw!$A:$A,Geography!$B14,Raw!$G:$G,Geography!AO$6,Raw!$I:$I,Geography!$A$6),IF($B$6="Provider",SUMIFS(Raw!$H:$H,Raw!$A:$A,Geography!$B14,Raw!$G:$G,Geography!AO$6,Raw!$C:$C,Geography!$A$6),SUMIFS(Raw!$H:$H,Raw!$A:$A,Geography!$B14,Raw!$G:$G,Geography!AO$6,Raw!$E:$E,Geography!$A$6)))</f>
        <v>0</v>
      </c>
      <c r="AP14" s="105">
        <f>IF($B$6="Region",SUMIFS(Raw!$H:$H,Raw!$A:$A,Geography!$B14,Raw!$G:$G,Geography!AP$6,Raw!$I:$I,Geography!$A$6),IF($B$6="Provider",SUMIFS(Raw!$H:$H,Raw!$A:$A,Geography!$B14,Raw!$G:$G,Geography!AP$6,Raw!$C:$C,Geography!$A$6),SUMIFS(Raw!$H:$H,Raw!$A:$A,Geography!$B14,Raw!$G:$G,Geography!AP$6,Raw!$E:$E,Geography!$A$6)))</f>
        <v>0</v>
      </c>
      <c r="AQ14" s="105">
        <f>IF($B$6="Region",SUMIFS(Raw!$H:$H,Raw!$A:$A,Geography!$B14,Raw!$G:$G,Geography!AQ$6,Raw!$I:$I,Geography!$A$6),IF($B$6="Provider",SUMIFS(Raw!$H:$H,Raw!$A:$A,Geography!$B14,Raw!$G:$G,Geography!AQ$6,Raw!$C:$C,Geography!$A$6),SUMIFS(Raw!$H:$H,Raw!$A:$A,Geography!$B14,Raw!$G:$G,Geography!AQ$6,Raw!$E:$E,Geography!$A$6)))</f>
        <v>0</v>
      </c>
      <c r="AR14" s="105">
        <f>IF($B$6="Region",SUMIFS(Raw!$H:$H,Raw!$A:$A,Geography!$B14,Raw!$G:$G,Geography!AR$6,Raw!$I:$I,Geography!$A$6),IF($B$6="Provider",SUMIFS(Raw!$H:$H,Raw!$A:$A,Geography!$B14,Raw!$G:$G,Geography!AR$6,Raw!$C:$C,Geography!$A$6),SUMIFS(Raw!$H:$H,Raw!$A:$A,Geography!$B14,Raw!$G:$G,Geography!AR$6,Raw!$E:$E,Geography!$A$6)))</f>
        <v>0</v>
      </c>
      <c r="AS14" s="105">
        <f>IF($B$6="Region",SUMIFS(Raw!$H:$H,Raw!$A:$A,Geography!$B14,Raw!$G:$G,Geography!AS$6,Raw!$I:$I,Geography!$A$6),IF($B$6="Provider",SUMIFS(Raw!$H:$H,Raw!$A:$A,Geography!$B14,Raw!$G:$G,Geography!AS$6,Raw!$C:$C,Geography!$A$6),SUMIFS(Raw!$H:$H,Raw!$A:$A,Geography!$B14,Raw!$G:$G,Geography!AS$6,Raw!$E:$E,Geography!$A$6)))</f>
        <v>0</v>
      </c>
      <c r="AT14" s="105">
        <f>IF($B$6="Region",SUMIFS(Raw!$H:$H,Raw!$A:$A,Geography!$B14,Raw!$G:$G,Geography!AT$6,Raw!$I:$I,Geography!$A$6),IF($B$6="Provider",SUMIFS(Raw!$H:$H,Raw!$A:$A,Geography!$B14,Raw!$G:$G,Geography!AT$6,Raw!$C:$C,Geography!$A$6),SUMIFS(Raw!$H:$H,Raw!$A:$A,Geography!$B14,Raw!$G:$G,Geography!AT$6,Raw!$E:$E,Geography!$A$6)))</f>
        <v>0</v>
      </c>
      <c r="AU14" s="105">
        <f>IF($B$6="Region",SUMIFS(Raw!$H:$H,Raw!$A:$A,Geography!$B14,Raw!$G:$G,Geography!AU$6,Raw!$I:$I,Geography!$A$6),IF($B$6="Provider",SUMIFS(Raw!$H:$H,Raw!$A:$A,Geography!$B14,Raw!$G:$G,Geography!AU$6,Raw!$C:$C,Geography!$A$6),SUMIFS(Raw!$H:$H,Raw!$A:$A,Geography!$B14,Raw!$G:$G,Geography!AU$6,Raw!$E:$E,Geography!$A$6)))</f>
        <v>0</v>
      </c>
      <c r="AV14" s="105">
        <f>IF($B$6="Region",SUMIFS(Raw!$H:$H,Raw!$A:$A,Geography!$B14,Raw!$G:$G,Geography!AV$6,Raw!$I:$I,Geography!$A$6),IF($B$6="Provider",SUMIFS(Raw!$H:$H,Raw!$A:$A,Geography!$B14,Raw!$G:$G,Geography!AV$6,Raw!$C:$C,Geography!$A$6),SUMIFS(Raw!$H:$H,Raw!$A:$A,Geography!$B14,Raw!$G:$G,Geography!AV$6,Raw!$E:$E,Geography!$A$6)))</f>
        <v>0</v>
      </c>
      <c r="AW14" s="105">
        <f>IF($B$6="Region",SUMIFS(Raw!$H:$H,Raw!$A:$A,Geography!$B14,Raw!$G:$G,Geography!AW$6,Raw!$I:$I,Geography!$A$6),IF($B$6="Provider",SUMIFS(Raw!$H:$H,Raw!$A:$A,Geography!$B14,Raw!$G:$G,Geography!AW$6,Raw!$C:$C,Geography!$A$6),SUMIFS(Raw!$H:$H,Raw!$A:$A,Geography!$B14,Raw!$G:$G,Geography!AW$6,Raw!$E:$E,Geography!$A$6)))</f>
        <v>0</v>
      </c>
      <c r="AX14" s="105">
        <f>IF($B$6="Region",SUMIFS(Raw!$H:$H,Raw!$A:$A,Geography!$B14,Raw!$G:$G,Geography!AX$6,Raw!$I:$I,Geography!$A$6),IF($B$6="Provider",SUMIFS(Raw!$H:$H,Raw!$A:$A,Geography!$B14,Raw!$G:$G,Geography!AX$6,Raw!$C:$C,Geography!$A$6),SUMIFS(Raw!$H:$H,Raw!$A:$A,Geography!$B14,Raw!$G:$G,Geography!AX$6,Raw!$E:$E,Geography!$A$6)))</f>
        <v>0</v>
      </c>
      <c r="AY14" s="105">
        <f>IF($B$6="Region",SUMIFS(Raw!$H:$H,Raw!$A:$A,Geography!$B14,Raw!$G:$G,Geography!AY$6,Raw!$I:$I,Geography!$A$6),IF($B$6="Provider",SUMIFS(Raw!$H:$H,Raw!$A:$A,Geography!$B14,Raw!$G:$G,Geography!AY$6,Raw!$C:$C,Geography!$A$6),SUMIFS(Raw!$H:$H,Raw!$A:$A,Geography!$B14,Raw!$G:$G,Geography!AY$6,Raw!$E:$E,Geography!$A$6)))</f>
        <v>0</v>
      </c>
      <c r="AZ14" s="105">
        <f>IF($B$6="Region",SUMIFS(Raw!$H:$H,Raw!$A:$A,Geography!$B14,Raw!$G:$G,Geography!AZ$6,Raw!$I:$I,Geography!$A$6),IF($B$6="Provider",SUMIFS(Raw!$H:$H,Raw!$A:$A,Geography!$B14,Raw!$G:$G,Geography!AZ$6,Raw!$C:$C,Geography!$A$6),SUMIFS(Raw!$H:$H,Raw!$A:$A,Geography!$B14,Raw!$G:$G,Geography!AZ$6,Raw!$E:$E,Geography!$A$6)))</f>
        <v>0</v>
      </c>
      <c r="BA14" s="105">
        <f>IF($B$6="Region",SUMIFS(Raw!$H:$H,Raw!$A:$A,Geography!$B14,Raw!$G:$G,Geography!BA$6,Raw!$I:$I,Geography!$A$6),IF($B$6="Provider",SUMIFS(Raw!$H:$H,Raw!$A:$A,Geography!$B14,Raw!$G:$G,Geography!BA$6,Raw!$C:$C,Geography!$A$6),SUMIFS(Raw!$H:$H,Raw!$A:$A,Geography!$B14,Raw!$G:$G,Geography!BA$6,Raw!$E:$E,Geography!$A$6)))</f>
        <v>0</v>
      </c>
      <c r="BB14" s="105">
        <f>IF($B$6="Region",SUMIFS(Raw!$H:$H,Raw!$A:$A,Geography!$B14,Raw!$G:$G,Geography!BB$6,Raw!$I:$I,Geography!$A$6),IF($B$6="Provider",SUMIFS(Raw!$H:$H,Raw!$A:$A,Geography!$B14,Raw!$G:$G,Geography!BB$6,Raw!$C:$C,Geography!$A$6),SUMIFS(Raw!$H:$H,Raw!$A:$A,Geography!$B14,Raw!$G:$G,Geography!BB$6,Raw!$E:$E,Geography!$A$6)))</f>
        <v>0</v>
      </c>
      <c r="BC14" s="105">
        <f>IF($B$6="Region",SUMIFS(Raw!$H:$H,Raw!$A:$A,Geography!$B14,Raw!$G:$G,Geography!BC$6,Raw!$I:$I,Geography!$A$6),IF($B$6="Provider",SUMIFS(Raw!$H:$H,Raw!$A:$A,Geography!$B14,Raw!$G:$G,Geography!BC$6,Raw!$C:$C,Geography!$A$6),SUMIFS(Raw!$H:$H,Raw!$A:$A,Geography!$B14,Raw!$G:$G,Geography!BC$6,Raw!$E:$E,Geography!$A$6)))</f>
        <v>0</v>
      </c>
      <c r="BD14" s="105">
        <f>IF($B$6="Region",SUMIFS(Raw!$H:$H,Raw!$A:$A,Geography!$B14,Raw!$G:$G,Geography!BD$6,Raw!$I:$I,Geography!$A$6),IF($B$6="Provider",SUMIFS(Raw!$H:$H,Raw!$A:$A,Geography!$B14,Raw!$G:$G,Geography!BD$6,Raw!$C:$C,Geography!$A$6),SUMIFS(Raw!$H:$H,Raw!$A:$A,Geography!$B14,Raw!$G:$G,Geography!BD$6,Raw!$E:$E,Geography!$A$6)))</f>
        <v>0</v>
      </c>
      <c r="BE14" s="105">
        <f>IF($B$6="Region",SUMIFS(Raw!$H:$H,Raw!$A:$A,Geography!$B14,Raw!$G:$G,Geography!BE$6,Raw!$I:$I,Geography!$A$6),IF($B$6="Provider",SUMIFS(Raw!$H:$H,Raw!$A:$A,Geography!$B14,Raw!$G:$G,Geography!BE$6,Raw!$C:$C,Geography!$A$6),SUMIFS(Raw!$H:$H,Raw!$A:$A,Geography!$B14,Raw!$G:$G,Geography!BE$6,Raw!$E:$E,Geography!$A$6)))</f>
        <v>0</v>
      </c>
      <c r="BF14" s="105">
        <f>IF($B$6="Region",SUMIFS(Raw!$H:$H,Raw!$A:$A,Geography!$B14,Raw!$G:$G,Geography!BF$6,Raw!$I:$I,Geography!$A$6),IF($B$6="Provider",SUMIFS(Raw!$H:$H,Raw!$A:$A,Geography!$B14,Raw!$G:$G,Geography!BF$6,Raw!$C:$C,Geography!$A$6),SUMIFS(Raw!$H:$H,Raw!$A:$A,Geography!$B14,Raw!$G:$G,Geography!BF$6,Raw!$E:$E,Geography!$A$6)))</f>
        <v>0</v>
      </c>
      <c r="BG14" s="105">
        <f>IF($B$6="Region",SUMIFS(Raw!$H:$H,Raw!$A:$A,Geography!$B14,Raw!$G:$G,Geography!BG$6,Raw!$I:$I,Geography!$A$6),IF($B$6="Provider",SUMIFS(Raw!$H:$H,Raw!$A:$A,Geography!$B14,Raw!$G:$G,Geography!BG$6,Raw!$C:$C,Geography!$A$6),SUMIFS(Raw!$H:$H,Raw!$A:$A,Geography!$B14,Raw!$G:$G,Geography!BG$6,Raw!$E:$E,Geography!$A$6)))</f>
        <v>0</v>
      </c>
      <c r="BH14" s="105">
        <f>IF($B$6="Region",SUMIFS(Raw!$H:$H,Raw!$A:$A,Geography!$B14,Raw!$G:$G,Geography!BH$6,Raw!$I:$I,Geography!$A$6),IF($B$6="Provider",SUMIFS(Raw!$H:$H,Raw!$A:$A,Geography!$B14,Raw!$G:$G,Geography!BH$6,Raw!$C:$C,Geography!$A$6),SUMIFS(Raw!$H:$H,Raw!$A:$A,Geography!$B14,Raw!$G:$G,Geography!BH$6,Raw!$E:$E,Geography!$A$6)))</f>
        <v>0</v>
      </c>
      <c r="BI14" s="105">
        <f>IF($B$6="Region",SUMIFS(Raw!$H:$H,Raw!$A:$A,Geography!$B14,Raw!$G:$G,Geography!BI$6,Raw!$I:$I,Geography!$A$6),IF($B$6="Provider",SUMIFS(Raw!$H:$H,Raw!$A:$A,Geography!$B14,Raw!$G:$G,Geography!BI$6,Raw!$C:$C,Geography!$A$6),SUMIFS(Raw!$H:$H,Raw!$A:$A,Geography!$B14,Raw!$G:$G,Geography!BI$6,Raw!$E:$E,Geography!$A$6)))</f>
        <v>0</v>
      </c>
      <c r="BJ14" s="105">
        <f>IF($B$6="Region",SUMIFS(Raw!$H:$H,Raw!$A:$A,Geography!$B14,Raw!$G:$G,Geography!BJ$6,Raw!$I:$I,Geography!$A$6),IF($B$6="Provider",SUMIFS(Raw!$H:$H,Raw!$A:$A,Geography!$B14,Raw!$G:$G,Geography!BJ$6,Raw!$C:$C,Geography!$A$6),SUMIFS(Raw!$H:$H,Raw!$A:$A,Geography!$B14,Raw!$G:$G,Geography!BJ$6,Raw!$E:$E,Geography!$A$6)))</f>
        <v>0</v>
      </c>
      <c r="BK14" s="105">
        <f>IF($B$6="Region",SUMIFS(Raw!$H:$H,Raw!$A:$A,Geography!$B14,Raw!$G:$G,Geography!BK$6,Raw!$I:$I,Geography!$A$6),IF($B$6="Provider",SUMIFS(Raw!$H:$H,Raw!$A:$A,Geography!$B14,Raw!$G:$G,Geography!BK$6,Raw!$C:$C,Geography!$A$6),SUMIFS(Raw!$H:$H,Raw!$A:$A,Geography!$B14,Raw!$G:$G,Geography!BK$6,Raw!$E:$E,Geography!$A$6)))</f>
        <v>0</v>
      </c>
      <c r="BL14" s="105">
        <f>IF($B$6="Region",SUMIFS(Raw!$H:$H,Raw!$A:$A,Geography!$B14,Raw!$G:$G,Geography!BL$6,Raw!$I:$I,Geography!$A$6),IF($B$6="Provider",SUMIFS(Raw!$H:$H,Raw!$A:$A,Geography!$B14,Raw!$G:$G,Geography!BL$6,Raw!$C:$C,Geography!$A$6),SUMIFS(Raw!$H:$H,Raw!$A:$A,Geography!$B14,Raw!$G:$G,Geography!BL$6,Raw!$E:$E,Geography!$A$6)))</f>
        <v>0</v>
      </c>
      <c r="BM14" s="105">
        <f>IF($B$6="Region",SUMIFS(Raw!$H:$H,Raw!$A:$A,Geography!$B14,Raw!$G:$G,Geography!BM$6,Raw!$I:$I,Geography!$A$6),IF($B$6="Provider",SUMIFS(Raw!$H:$H,Raw!$A:$A,Geography!$B14,Raw!$G:$G,Geography!BM$6,Raw!$C:$C,Geography!$A$6),SUMIFS(Raw!$H:$H,Raw!$A:$A,Geography!$B14,Raw!$G:$G,Geography!BM$6,Raw!$E:$E,Geography!$A$6)))</f>
        <v>0</v>
      </c>
      <c r="BN14" s="105">
        <f>IF($B$6="Region",SUMIFS(Raw!$H:$H,Raw!$A:$A,Geography!$B14,Raw!$G:$G,Geography!BN$6,Raw!$I:$I,Geography!$A$6),IF($B$6="Provider",SUMIFS(Raw!$H:$H,Raw!$A:$A,Geography!$B14,Raw!$G:$G,Geography!BN$6,Raw!$C:$C,Geography!$A$6),SUMIFS(Raw!$H:$H,Raw!$A:$A,Geography!$B14,Raw!$G:$G,Geography!BN$6,Raw!$E:$E,Geography!$A$6)))</f>
        <v>0</v>
      </c>
      <c r="BO14" s="105">
        <f>IF($B$6="Region",SUMIFS(Raw!$H:$H,Raw!$A:$A,Geography!$B14,Raw!$G:$G,Geography!BO$6,Raw!$I:$I,Geography!$A$6),IF($B$6="Provider",SUMIFS(Raw!$H:$H,Raw!$A:$A,Geography!$B14,Raw!$G:$G,Geography!BO$6,Raw!$C:$C,Geography!$A$6),SUMIFS(Raw!$H:$H,Raw!$A:$A,Geography!$B14,Raw!$G:$G,Geography!BO$6,Raw!$E:$E,Geography!$A$6)))</f>
        <v>0</v>
      </c>
      <c r="BP14" s="105">
        <f>IF($B$6="Region",SUMIFS(Raw!$H:$H,Raw!$A:$A,Geography!$B14,Raw!$G:$G,Geography!BP$6,Raw!$I:$I,Geography!$A$6),IF($B$6="Provider",SUMIFS(Raw!$H:$H,Raw!$A:$A,Geography!$B14,Raw!$G:$G,Geography!BP$6,Raw!$C:$C,Geography!$A$6),SUMIFS(Raw!$H:$H,Raw!$A:$A,Geography!$B14,Raw!$G:$G,Geography!BP$6,Raw!$E:$E,Geography!$A$6)))</f>
        <v>0</v>
      </c>
      <c r="BQ14" s="105">
        <f>IF($B$6="Region",SUMIFS(Raw!$H:$H,Raw!$A:$A,Geography!$B14,Raw!$G:$G,Geography!BQ$6,Raw!$I:$I,Geography!$A$6),IF($B$6="Provider",SUMIFS(Raw!$H:$H,Raw!$A:$A,Geography!$B14,Raw!$G:$G,Geography!BQ$6,Raw!$C:$C,Geography!$A$6),SUMIFS(Raw!$H:$H,Raw!$A:$A,Geography!$B14,Raw!$G:$G,Geography!BQ$6,Raw!$E:$E,Geography!$A$6)))</f>
        <v>0</v>
      </c>
      <c r="BR14" s="105">
        <f>IF($B$6="Region",SUMIFS(Raw!$H:$H,Raw!$A:$A,Geography!$B14,Raw!$G:$G,Geography!BR$6,Raw!$I:$I,Geography!$A$6),IF($B$6="Provider",SUMIFS(Raw!$H:$H,Raw!$A:$A,Geography!$B14,Raw!$G:$G,Geography!BR$6,Raw!$C:$C,Geography!$A$6),SUMIFS(Raw!$H:$H,Raw!$A:$A,Geography!$B14,Raw!$G:$G,Geography!BR$6,Raw!$E:$E,Geography!$A$6)))</f>
        <v>0</v>
      </c>
      <c r="BS14" s="105">
        <f>IF($B$6="Region",SUMIFS(Raw!$H:$H,Raw!$A:$A,Geography!$B14,Raw!$G:$G,Geography!BS$6,Raw!$I:$I,Geography!$A$6),IF($B$6="Provider",SUMIFS(Raw!$H:$H,Raw!$A:$A,Geography!$B14,Raw!$G:$G,Geography!BS$6,Raw!$C:$C,Geography!$A$6),SUMIFS(Raw!$H:$H,Raw!$A:$A,Geography!$B14,Raw!$G:$G,Geography!BS$6,Raw!$E:$E,Geography!$A$6)))</f>
        <v>0</v>
      </c>
      <c r="BT14" s="105">
        <f>IF($B$6="Region",SUMIFS(Raw!$H:$H,Raw!$A:$A,Geography!$B14,Raw!$G:$G,Geography!BT$6,Raw!$I:$I,Geography!$A$6),IF($B$6="Provider",SUMIFS(Raw!$H:$H,Raw!$A:$A,Geography!$B14,Raw!$G:$G,Geography!BT$6,Raw!$C:$C,Geography!$A$6),SUMIFS(Raw!$H:$H,Raw!$A:$A,Geography!$B14,Raw!$G:$G,Geography!BT$6,Raw!$E:$E,Geography!$A$6)))</f>
        <v>0</v>
      </c>
      <c r="BU14" s="105">
        <f>IF($B$6="Region",SUMIFS(Raw!$H:$H,Raw!$A:$A,Geography!$B14,Raw!$G:$G,Geography!BU$6,Raw!$I:$I,Geography!$A$6),IF($B$6="Provider",SUMIFS(Raw!$H:$H,Raw!$A:$A,Geography!$B14,Raw!$G:$G,Geography!BU$6,Raw!$C:$C,Geography!$A$6),SUMIFS(Raw!$H:$H,Raw!$A:$A,Geography!$B14,Raw!$G:$G,Geography!BU$6,Raw!$E:$E,Geography!$A$6)))</f>
        <v>0</v>
      </c>
      <c r="BV14" s="105">
        <f>IF($B$6="Region",SUMIFS(Raw!$H:$H,Raw!$A:$A,Geography!$B14,Raw!$G:$G,Geography!BV$6,Raw!$I:$I,Geography!$A$6),IF($B$6="Provider",SUMIFS(Raw!$H:$H,Raw!$A:$A,Geography!$B14,Raw!$G:$G,Geography!BV$6,Raw!$C:$C,Geography!$A$6),SUMIFS(Raw!$H:$H,Raw!$A:$A,Geography!$B14,Raw!$G:$G,Geography!BV$6,Raw!$E:$E,Geography!$A$6)))</f>
        <v>0</v>
      </c>
      <c r="BW14" s="105">
        <f>IF($B$6="Region",SUMIFS(Raw!$H:$H,Raw!$A:$A,Geography!$B14,Raw!$G:$G,Geography!BW$6,Raw!$I:$I,Geography!$A$6),IF($B$6="Provider",SUMIFS(Raw!$H:$H,Raw!$A:$A,Geography!$B14,Raw!$G:$G,Geography!BW$6,Raw!$C:$C,Geography!$A$6),SUMIFS(Raw!$H:$H,Raw!$A:$A,Geography!$B14,Raw!$G:$G,Geography!BW$6,Raw!$E:$E,Geography!$A$6)))</f>
        <v>0</v>
      </c>
      <c r="BX14" s="105">
        <f>IF($B$6="Region",SUMIFS(Raw!$H:$H,Raw!$A:$A,Geography!$B14,Raw!$G:$G,Geography!BX$6,Raw!$I:$I,Geography!$A$6),IF($B$6="Provider",SUMIFS(Raw!$H:$H,Raw!$A:$A,Geography!$B14,Raw!$G:$G,Geography!BX$6,Raw!$C:$C,Geography!$A$6),SUMIFS(Raw!$H:$H,Raw!$A:$A,Geography!$B14,Raw!$G:$G,Geography!BX$6,Raw!$E:$E,Geography!$A$6)))</f>
        <v>0</v>
      </c>
      <c r="BY14" s="105">
        <f>IF($B$6="Region",SUMIFS(Raw!$H:$H,Raw!$A:$A,Geography!$B14,Raw!$G:$G,Geography!BY$6,Raw!$I:$I,Geography!$A$6),IF($B$6="Provider",SUMIFS(Raw!$H:$H,Raw!$A:$A,Geography!$B14,Raw!$G:$G,Geography!BY$6,Raw!$C:$C,Geography!$A$6),SUMIFS(Raw!$H:$H,Raw!$A:$A,Geography!$B14,Raw!$G:$G,Geography!BY$6,Raw!$E:$E,Geography!$A$6)))</f>
        <v>0</v>
      </c>
      <c r="BZ14" s="105">
        <f>IF($B$6="Region",SUMIFS(Raw!$H:$H,Raw!$A:$A,Geography!$B14,Raw!$G:$G,Geography!BZ$6,Raw!$I:$I,Geography!$A$6),IF($B$6="Provider",SUMIFS(Raw!$H:$H,Raw!$A:$A,Geography!$B14,Raw!$G:$G,Geography!BZ$6,Raw!$C:$C,Geography!$A$6),SUMIFS(Raw!$H:$H,Raw!$A:$A,Geography!$B14,Raw!$G:$G,Geography!BZ$6,Raw!$E:$E,Geography!$A$6)))</f>
        <v>0</v>
      </c>
      <c r="CA14" s="105">
        <f>IF($B$6="Region",SUMIFS(Raw!$H:$H,Raw!$A:$A,Geography!$B14,Raw!$G:$G,Geography!CA$6,Raw!$I:$I,Geography!$A$6),IF($B$6="Provider",SUMIFS(Raw!$H:$H,Raw!$A:$A,Geography!$B14,Raw!$G:$G,Geography!CA$6,Raw!$C:$C,Geography!$A$6),SUMIFS(Raw!$H:$H,Raw!$A:$A,Geography!$B14,Raw!$G:$G,Geography!CA$6,Raw!$E:$E,Geography!$A$6)))</f>
        <v>0</v>
      </c>
      <c r="CB14" s="105">
        <f>IF($B$6="Region",SUMIFS(Raw!$H:$H,Raw!$A:$A,Geography!$B14,Raw!$G:$G,Geography!CB$6,Raw!$I:$I,Geography!$A$6),IF($B$6="Provider",SUMIFS(Raw!$H:$H,Raw!$A:$A,Geography!$B14,Raw!$G:$G,Geography!CB$6,Raw!$C:$C,Geography!$A$6),SUMIFS(Raw!$H:$H,Raw!$A:$A,Geography!$B14,Raw!$G:$G,Geography!CB$6,Raw!$E:$E,Geography!$A$6)))</f>
        <v>0</v>
      </c>
      <c r="CC14" s="105">
        <f>IF($B$6="Region",SUMIFS(Raw!$H:$H,Raw!$A:$A,Geography!$B14,Raw!$G:$G,Geography!CC$6,Raw!$I:$I,Geography!$A$6),IF($B$6="Provider",SUMIFS(Raw!$H:$H,Raw!$A:$A,Geography!$B14,Raw!$G:$G,Geography!CC$6,Raw!$C:$C,Geography!$A$6),SUMIFS(Raw!$H:$H,Raw!$A:$A,Geography!$B14,Raw!$G:$G,Geography!CC$6,Raw!$E:$E,Geography!$A$6)))</f>
        <v>0</v>
      </c>
      <c r="CD14" s="105">
        <f>IF($B$6="Region",SUMIFS(Raw!$H:$H,Raw!$A:$A,Geography!$B14,Raw!$G:$G,Geography!CD$6,Raw!$I:$I,Geography!$A$6),IF($B$6="Provider",SUMIFS(Raw!$H:$H,Raw!$A:$A,Geography!$B14,Raw!$G:$G,Geography!CD$6,Raw!$C:$C,Geography!$A$6),SUMIFS(Raw!$H:$H,Raw!$A:$A,Geography!$B14,Raw!$G:$G,Geography!CD$6,Raw!$E:$E,Geography!$A$6)))</f>
        <v>0</v>
      </c>
      <c r="CE14" s="105">
        <f>IF($B$6="Region",SUMIFS(Raw!$H:$H,Raw!$A:$A,Geography!$B14,Raw!$G:$G,Geography!CE$6,Raw!$I:$I,Geography!$A$6),IF($B$6="Provider",SUMIFS(Raw!$H:$H,Raw!$A:$A,Geography!$B14,Raw!$G:$G,Geography!CE$6,Raw!$C:$C,Geography!$A$6),SUMIFS(Raw!$H:$H,Raw!$A:$A,Geography!$B14,Raw!$G:$G,Geography!CE$6,Raw!$E:$E,Geography!$A$6)))</f>
        <v>0</v>
      </c>
      <c r="CF14" s="105">
        <f>IF($B$6="Region",SUMIFS(Raw!$H:$H,Raw!$A:$A,Geography!$B14,Raw!$G:$G,Geography!CF$6,Raw!$I:$I,Geography!$A$6),IF($B$6="Provider",SUMIFS(Raw!$H:$H,Raw!$A:$A,Geography!$B14,Raw!$G:$G,Geography!CF$6,Raw!$C:$C,Geography!$A$6),SUMIFS(Raw!$H:$H,Raw!$A:$A,Geography!$B14,Raw!$G:$G,Geography!CF$6,Raw!$E:$E,Geography!$A$6)))</f>
        <v>0</v>
      </c>
      <c r="CG14" s="105">
        <f>IF($B$6="Region",SUMIFS(Raw!$H:$H,Raw!$A:$A,Geography!$B14,Raw!$G:$G,Geography!CG$6,Raw!$I:$I,Geography!$A$6),IF($B$6="Provider",SUMIFS(Raw!$H:$H,Raw!$A:$A,Geography!$B14,Raw!$G:$G,Geography!CG$6,Raw!$C:$C,Geography!$A$6),SUMIFS(Raw!$H:$H,Raw!$A:$A,Geography!$B14,Raw!$G:$G,Geography!CG$6,Raw!$E:$E,Geography!$A$6)))</f>
        <v>0</v>
      </c>
      <c r="CH14" s="105">
        <f>IF($B$6="Region",SUMIFS(Raw!$H:$H,Raw!$A:$A,Geography!$B14,Raw!$G:$G,Geography!CH$6,Raw!$I:$I,Geography!$A$6),IF($B$6="Provider",SUMIFS(Raw!$H:$H,Raw!$A:$A,Geography!$B14,Raw!$G:$G,Geography!CH$6,Raw!$C:$C,Geography!$A$6),SUMIFS(Raw!$H:$H,Raw!$A:$A,Geography!$B14,Raw!$G:$G,Geography!CH$6,Raw!$E:$E,Geography!$A$6)))</f>
        <v>0</v>
      </c>
      <c r="CI14" s="105">
        <f>IF($B$6="Region",SUMIFS(Raw!$H:$H,Raw!$A:$A,Geography!$B14,Raw!$G:$G,Geography!CI$6,Raw!$I:$I,Geography!$A$6),IF($B$6="Provider",SUMIFS(Raw!$H:$H,Raw!$A:$A,Geography!$B14,Raw!$G:$G,Geography!CI$6,Raw!$C:$C,Geography!$A$6),SUMIFS(Raw!$H:$H,Raw!$A:$A,Geography!$B14,Raw!$G:$G,Geography!CI$6,Raw!$E:$E,Geography!$A$6)))</f>
        <v>0</v>
      </c>
      <c r="CJ14" s="105">
        <f>IF($B$6="Region",SUMIFS(Raw!$H:$H,Raw!$A:$A,Geography!$B14,Raw!$G:$G,Geography!CJ$6,Raw!$I:$I,Geography!$A$6),IF($B$6="Provider",SUMIFS(Raw!$H:$H,Raw!$A:$A,Geography!$B14,Raw!$G:$G,Geography!CJ$6,Raw!$C:$C,Geography!$A$6),SUMIFS(Raw!$H:$H,Raw!$A:$A,Geography!$B14,Raw!$G:$G,Geography!CJ$6,Raw!$E:$E,Geography!$A$6)))</f>
        <v>0</v>
      </c>
      <c r="CK14" s="105">
        <f>IF($B$6="Region",SUMIFS(Raw!$H:$H,Raw!$A:$A,Geography!$B14,Raw!$G:$G,Geography!CK$6,Raw!$I:$I,Geography!$A$6),IF($B$6="Provider",SUMIFS(Raw!$H:$H,Raw!$A:$A,Geography!$B14,Raw!$G:$G,Geography!CK$6,Raw!$C:$C,Geography!$A$6),SUMIFS(Raw!$H:$H,Raw!$A:$A,Geography!$B14,Raw!$G:$G,Geography!CK$6,Raw!$E:$E,Geography!$A$6)))</f>
        <v>0</v>
      </c>
      <c r="CL14" s="105">
        <f>IF($B$6="Region",SUMIFS(Raw!$H:$H,Raw!$A:$A,Geography!$B14,Raw!$G:$G,Geography!CL$6,Raw!$I:$I,Geography!$A$6),IF($B$6="Provider",SUMIFS(Raw!$H:$H,Raw!$A:$A,Geography!$B14,Raw!$G:$G,Geography!CL$6,Raw!$C:$C,Geography!$A$6),SUMIFS(Raw!$H:$H,Raw!$A:$A,Geography!$B14,Raw!$G:$G,Geography!CL$6,Raw!$E:$E,Geography!$A$6)))</f>
        <v>0</v>
      </c>
      <c r="CM14" s="105">
        <f>IF($B$6="Region",SUMIFS(Raw!$H:$H,Raw!$A:$A,Geography!$B14,Raw!$G:$G,Geography!CM$6,Raw!$I:$I,Geography!$A$6),IF($B$6="Provider",SUMIFS(Raw!$H:$H,Raw!$A:$A,Geography!$B14,Raw!$G:$G,Geography!CM$6,Raw!$C:$C,Geography!$A$6),SUMIFS(Raw!$H:$H,Raw!$A:$A,Geography!$B14,Raw!$G:$G,Geography!CM$6,Raw!$E:$E,Geography!$A$6)))</f>
        <v>0</v>
      </c>
    </row>
    <row r="15" spans="1:112" hidden="1" x14ac:dyDescent="0.25">
      <c r="B15" s="14">
        <v>45839</v>
      </c>
      <c r="D15" s="105">
        <f>IF($B$6="Region",SUMIFS(Raw!$H:$H,Raw!$A:$A,Geography!$B15,Raw!$G:$G,Geography!D$6,Raw!$I:$I,Geography!$A$6),IF($B$6="Provider",SUMIFS(Raw!$H:$H,Raw!$A:$A,Geography!$B15,Raw!$G:$G,Geography!D$6,Raw!$C:$C,Geography!$A$6),SUMIFS(Raw!$H:$H,Raw!$A:$A,Geography!$B15,Raw!$G:$G,Geography!D$6,Raw!$E:$E,Geography!$A$6)))</f>
        <v>0</v>
      </c>
      <c r="E15" s="105">
        <f>IF($B$6="Region",SUMIFS(Raw!$H:$H,Raw!$A:$A,Geography!$B15,Raw!$G:$G,Geography!E$6,Raw!$I:$I,Geography!$A$6),IF($B$6="Provider",SUMIFS(Raw!$H:$H,Raw!$A:$A,Geography!$B15,Raw!$G:$G,Geography!E$6,Raw!$C:$C,Geography!$A$6),SUMIFS(Raw!$H:$H,Raw!$A:$A,Geography!$B15,Raw!$G:$G,Geography!E$6,Raw!$E:$E,Geography!$A$6)))</f>
        <v>0</v>
      </c>
      <c r="F15" s="105">
        <f>IF($B$6="Region",SUMIFS(Raw!$H:$H,Raw!$A:$A,Geography!$B15,Raw!$G:$G,Geography!F$6,Raw!$I:$I,Geography!$A$6),IF($B$6="Provider",SUMIFS(Raw!$H:$H,Raw!$A:$A,Geography!$B15,Raw!$G:$G,Geography!F$6,Raw!$C:$C,Geography!$A$6),SUMIFS(Raw!$H:$H,Raw!$A:$A,Geography!$B15,Raw!$G:$G,Geography!F$6,Raw!$E:$E,Geography!$A$6)))</f>
        <v>0</v>
      </c>
      <c r="G15" s="105">
        <f>IF($B$6="Region",SUMIFS(Raw!$H:$H,Raw!$A:$A,Geography!$B15,Raw!$G:$G,Geography!G$6,Raw!$I:$I,Geography!$A$6),IF($B$6="Provider",SUMIFS(Raw!$H:$H,Raw!$A:$A,Geography!$B15,Raw!$G:$G,Geography!G$6,Raw!$C:$C,Geography!$A$6),SUMIFS(Raw!$H:$H,Raw!$A:$A,Geography!$B15,Raw!$G:$G,Geography!G$6,Raw!$E:$E,Geography!$A$6)))</f>
        <v>0</v>
      </c>
      <c r="H15" s="105">
        <f>IF($B$6="Region",SUMIFS(Raw!$H:$H,Raw!$A:$A,Geography!$B15,Raw!$G:$G,Geography!H$6,Raw!$I:$I,Geography!$A$6),IF($B$6="Provider",SUMIFS(Raw!$H:$H,Raw!$A:$A,Geography!$B15,Raw!$G:$G,Geography!H$6,Raw!$C:$C,Geography!$A$6),SUMIFS(Raw!$H:$H,Raw!$A:$A,Geography!$B15,Raw!$G:$G,Geography!H$6,Raw!$E:$E,Geography!$A$6)))</f>
        <v>0</v>
      </c>
      <c r="I15" s="105">
        <f>IF($B$6="Region",SUMIFS(Raw!$H:$H,Raw!$A:$A,Geography!$B15,Raw!$G:$G,Geography!I$6,Raw!$I:$I,Geography!$A$6),IF($B$6="Provider",SUMIFS(Raw!$H:$H,Raw!$A:$A,Geography!$B15,Raw!$G:$G,Geography!I$6,Raw!$C:$C,Geography!$A$6),SUMIFS(Raw!$H:$H,Raw!$A:$A,Geography!$B15,Raw!$G:$G,Geography!I$6,Raw!$E:$E,Geography!$A$6)))</f>
        <v>0</v>
      </c>
      <c r="J15" s="105" t="str">
        <f>IF($B$6="Area", SUMIFS(Raw!$H:$H,Raw!$A:$A,Geography!$B15,Raw!$G:$G,Geography!J$6,Raw!$E:$E,Geography!$A$6), " ")</f>
        <v xml:space="preserve"> </v>
      </c>
      <c r="K15" s="105" t="str">
        <f>IF($B$6="Area", SUMIFS(Raw!$H:$H,Raw!$A:$A,Geography!$B15,Raw!$G:$G,Geography!K$6,Raw!$E:$E,Geography!$A$6), " ")</f>
        <v xml:space="preserve"> </v>
      </c>
      <c r="L15" s="105">
        <f>IF($B$6="Region",SUMIFS(Raw!$H:$H,Raw!$A:$A,Geography!$B15,Raw!$G:$G,Geography!L$6,Raw!$I:$I,Geography!$A$6),IF($B$6="Provider",SUMIFS(Raw!$H:$H,Raw!$A:$A,Geography!$B15,Raw!$G:$G,Geography!L$6,Raw!$C:$C,Geography!$A$6),SUMIFS(Raw!$H:$H,Raw!$A:$A,Geography!$B15,Raw!$G:$G,Geography!L$6,Raw!$E:$E,Geography!$A$6)))</f>
        <v>0</v>
      </c>
      <c r="M15" s="105">
        <f>IF($B$6="Region",SUMIFS(Raw!$H:$H,Raw!$A:$A,Geography!$B15,Raw!$G:$G,Geography!M$6,Raw!$I:$I,Geography!$A$6),IF($B$6="Provider",SUMIFS(Raw!$H:$H,Raw!$A:$A,Geography!$B15,Raw!$G:$G,Geography!M$6,Raw!$C:$C,Geography!$A$6),SUMIFS(Raw!$H:$H,Raw!$A:$A,Geography!$B15,Raw!$G:$G,Geography!M$6,Raw!$E:$E,Geography!$A$6)))</f>
        <v>0</v>
      </c>
      <c r="N15" s="105">
        <f>IF($B$6="Region",SUMIFS(Raw!$H:$H,Raw!$A:$A,Geography!$B15,Raw!$G:$G,Geography!N$6,Raw!$I:$I,Geography!$A$6),IF($B$6="Provider",SUMIFS(Raw!$H:$H,Raw!$A:$A,Geography!$B15,Raw!$G:$G,Geography!N$6,Raw!$C:$C,Geography!$A$6),SUMIFS(Raw!$H:$H,Raw!$A:$A,Geography!$B15,Raw!$G:$G,Geography!N$6,Raw!$E:$E,Geography!$A$6)))</f>
        <v>0</v>
      </c>
      <c r="O15" s="105">
        <f>IF($B$6="Region",SUMIFS(Raw!$H:$H,Raw!$A:$A,Geography!$B15,Raw!$G:$G,Geography!O$6,Raw!$I:$I,Geography!$A$6),IF($B$6="Provider",SUMIFS(Raw!$H:$H,Raw!$A:$A,Geography!$B15,Raw!$G:$G,Geography!O$6,Raw!$C:$C,Geography!$A$6),SUMIFS(Raw!$H:$H,Raw!$A:$A,Geography!$B15,Raw!$G:$G,Geography!O$6,Raw!$E:$E,Geography!$A$6)))</f>
        <v>0</v>
      </c>
      <c r="P15" s="105">
        <f>IF($B$6="Region",SUMIFS(Raw!$H:$H,Raw!$A:$A,Geography!$B15,Raw!$G:$G,Geography!P$6,Raw!$I:$I,Geography!$A$6),IF($B$6="Provider",SUMIFS(Raw!$H:$H,Raw!$A:$A,Geography!$B15,Raw!$G:$G,Geography!P$6,Raw!$C:$C,Geography!$A$6),SUMIFS(Raw!$H:$H,Raw!$A:$A,Geography!$B15,Raw!$G:$G,Geography!P$6,Raw!$E:$E,Geography!$A$6)))</f>
        <v>0</v>
      </c>
      <c r="Q15" s="105">
        <f>IF($B$6="Region",SUMIFS(Raw!$H:$H,Raw!$A:$A,Geography!$B15,Raw!$G:$G,Geography!Q$6,Raw!$I:$I,Geography!$A$6),IF($B$6="Provider",SUMIFS(Raw!$H:$H,Raw!$A:$A,Geography!$B15,Raw!$G:$G,Geography!Q$6,Raw!$C:$C,Geography!$A$6),SUMIFS(Raw!$H:$H,Raw!$A:$A,Geography!$B15,Raw!$G:$G,Geography!Q$6,Raw!$E:$E,Geography!$A$6)))</f>
        <v>0</v>
      </c>
      <c r="R15" s="105">
        <f>IF($B$6="Region",SUMIFS(Raw!$H:$H,Raw!$A:$A,Geography!$B15,Raw!$G:$G,Geography!R$6,Raw!$I:$I,Geography!$A$6),IF($B$6="Provider",SUMIFS(Raw!$H:$H,Raw!$A:$A,Geography!$B15,Raw!$G:$G,Geography!R$6,Raw!$C:$C,Geography!$A$6),SUMIFS(Raw!$H:$H,Raw!$A:$A,Geography!$B15,Raw!$G:$G,Geography!R$6,Raw!$E:$E,Geography!$A$6)))</f>
        <v>0</v>
      </c>
      <c r="S15" s="105">
        <f>IF($B$6="Region",SUMIFS(Raw!$H:$H,Raw!$A:$A,Geography!$B15,Raw!$G:$G,Geography!S$6,Raw!$I:$I,Geography!$A$6),IF($B$6="Provider",SUMIFS(Raw!$H:$H,Raw!$A:$A,Geography!$B15,Raw!$G:$G,Geography!S$6,Raw!$C:$C,Geography!$A$6),SUMIFS(Raw!$H:$H,Raw!$A:$A,Geography!$B15,Raw!$G:$G,Geography!S$6,Raw!$E:$E,Geography!$A$6)))</f>
        <v>0</v>
      </c>
      <c r="T15" s="105">
        <f>IF($B$6="Region",SUMIFS(Raw!$H:$H,Raw!$A:$A,Geography!$B15,Raw!$G:$G,Geography!T$6,Raw!$I:$I,Geography!$A$6),IF($B$6="Provider",SUMIFS(Raw!$H:$H,Raw!$A:$A,Geography!$B15,Raw!$G:$G,Geography!T$6,Raw!$C:$C,Geography!$A$6),SUMIFS(Raw!$H:$H,Raw!$A:$A,Geography!$B15,Raw!$G:$G,Geography!T$6,Raw!$E:$E,Geography!$A$6)))</f>
        <v>0</v>
      </c>
      <c r="U15" s="105">
        <f>IF($B$6="Region",SUMIFS(Raw!$H:$H,Raw!$A:$A,Geography!$B15,Raw!$G:$G,Geography!U$6,Raw!$I:$I,Geography!$A$6),IF($B$6="Provider",SUMIFS(Raw!$H:$H,Raw!$A:$A,Geography!$B15,Raw!$G:$G,Geography!U$6,Raw!$C:$C,Geography!$A$6),SUMIFS(Raw!$H:$H,Raw!$A:$A,Geography!$B15,Raw!$G:$G,Geography!U$6,Raw!$E:$E,Geography!$A$6)))</f>
        <v>0</v>
      </c>
      <c r="V15" s="105">
        <f>IF($B$6="Region",SUMIFS(Raw!$H:$H,Raw!$A:$A,Geography!$B15,Raw!$G:$G,Geography!V$6,Raw!$I:$I,Geography!$A$6),IF($B$6="Provider",SUMIFS(Raw!$H:$H,Raw!$A:$A,Geography!$B15,Raw!$G:$G,Geography!V$6,Raw!$C:$C,Geography!$A$6),SUMIFS(Raw!$H:$H,Raw!$A:$A,Geography!$B15,Raw!$G:$G,Geography!V$6,Raw!$E:$E,Geography!$A$6)))</f>
        <v>0</v>
      </c>
      <c r="W15" s="105">
        <f>IF($B$6="Region",SUMIFS(Raw!$H:$H,Raw!$A:$A,Geography!$B15,Raw!$G:$G,Geography!W$6,Raw!$I:$I,Geography!$A$6),IF($B$6="Provider",SUMIFS(Raw!$H:$H,Raw!$A:$A,Geography!$B15,Raw!$G:$G,Geography!W$6,Raw!$C:$C,Geography!$A$6),SUMIFS(Raw!$H:$H,Raw!$A:$A,Geography!$B15,Raw!$G:$G,Geography!W$6,Raw!$E:$E,Geography!$A$6)))</f>
        <v>0</v>
      </c>
      <c r="X15" s="105">
        <f>IF($B$6="Region",SUMIFS(Raw!$H:$H,Raw!$A:$A,Geography!$B15,Raw!$G:$G,Geography!X$6,Raw!$I:$I,Geography!$A$6),IF($B$6="Provider",SUMIFS(Raw!$H:$H,Raw!$A:$A,Geography!$B15,Raw!$G:$G,Geography!X$6,Raw!$C:$C,Geography!$A$6),SUMIFS(Raw!$H:$H,Raw!$A:$A,Geography!$B15,Raw!$G:$G,Geography!X$6,Raw!$E:$E,Geography!$A$6)))</f>
        <v>0</v>
      </c>
      <c r="Y15" s="105" t="str">
        <f>IF($B$6="Area", SUMIFS(Raw!$H:$H,Raw!$A:$A,Geography!$B15,Raw!$G:$G,Geography!Y$6,Raw!$E:$E,Geography!$A$6), " ")</f>
        <v xml:space="preserve"> </v>
      </c>
      <c r="Z15" s="105" t="str">
        <f>IF($B$6="Area", SUMIFS(Raw!$H:$H,Raw!$A:$A,Geography!$B15,Raw!$G:$G,Geography!Z$6,Raw!$E:$E,Geography!$A$6), " ")</f>
        <v xml:space="preserve"> </v>
      </c>
      <c r="AA15" s="105">
        <f>IF($B$6="Region",SUMIFS(Raw!$H:$H,Raw!$A:$A,Geography!$B15,Raw!$G:$G,Geography!AA$6,Raw!$I:$I,Geography!$A$6),IF($B$6="Provider",SUMIFS(Raw!$H:$H,Raw!$A:$A,Geography!$B15,Raw!$G:$G,Geography!AA$6,Raw!$C:$C,Geography!$A$6),SUMIFS(Raw!$H:$H,Raw!$A:$A,Geography!$B15,Raw!$G:$G,Geography!AA$6,Raw!$E:$E,Geography!$A$6)))</f>
        <v>0</v>
      </c>
      <c r="AB15" s="105">
        <f>IF($B$6="Region",SUMIFS(Raw!$H:$H,Raw!$A:$A,Geography!$B15,Raw!$G:$G,Geography!AB$6,Raw!$I:$I,Geography!$A$6),IF($B$6="Provider",SUMIFS(Raw!$H:$H,Raw!$A:$A,Geography!$B15,Raw!$G:$G,Geography!AB$6,Raw!$C:$C,Geography!$A$6),SUMIFS(Raw!$H:$H,Raw!$A:$A,Geography!$B15,Raw!$G:$G,Geography!AB$6,Raw!$E:$E,Geography!$A$6)))</f>
        <v>0</v>
      </c>
      <c r="AC15" s="105" t="str">
        <f>IF($B$6="Area", SUMIFS(Raw!$H:$H,Raw!$A:$A,Geography!$B15,Raw!$G:$G,Geography!AC$6,Raw!$E:$E,Geography!$A$6), " ")</f>
        <v xml:space="preserve"> </v>
      </c>
      <c r="AD15" s="105" t="str">
        <f>IF($B$6="Area", SUMIFS(Raw!$H:$H,Raw!$A:$A,Geography!$B15,Raw!$G:$G,Geography!AD$6,Raw!$E:$E,Geography!$A$6), " ")</f>
        <v xml:space="preserve"> </v>
      </c>
      <c r="AE15" s="105">
        <f>IF($B$6="Region",SUMIFS(Raw!$H:$H,Raw!$A:$A,Geography!$B15,Raw!$G:$G,Geography!AE$6,Raw!$I:$I,Geography!$A$6),IF($B$6="Provider",SUMIFS(Raw!$H:$H,Raw!$A:$A,Geography!$B15,Raw!$G:$G,Geography!AE$6,Raw!$C:$C,Geography!$A$6),SUMIFS(Raw!$H:$H,Raw!$A:$A,Geography!$B15,Raw!$G:$G,Geography!AE$6,Raw!$E:$E,Geography!$A$6)))</f>
        <v>0</v>
      </c>
      <c r="AF15" s="105">
        <f>IF($B$6="Region",SUMIFS(Raw!$H:$H,Raw!$A:$A,Geography!$B15,Raw!$G:$G,Geography!AF$6,Raw!$I:$I,Geography!$A$6),IF($B$6="Provider",SUMIFS(Raw!$H:$H,Raw!$A:$A,Geography!$B15,Raw!$G:$G,Geography!AF$6,Raw!$C:$C,Geography!$A$6),SUMIFS(Raw!$H:$H,Raw!$A:$A,Geography!$B15,Raw!$G:$G,Geography!AF$6,Raw!$E:$E,Geography!$A$6)))</f>
        <v>0</v>
      </c>
      <c r="AG15" s="105">
        <f>IF($B$6="Region",SUMIFS(Raw!$H:$H,Raw!$A:$A,Geography!$B15,Raw!$G:$G,Geography!AG$6,Raw!$I:$I,Geography!$A$6),IF($B$6="Provider",SUMIFS(Raw!$H:$H,Raw!$A:$A,Geography!$B15,Raw!$G:$G,Geography!AG$6,Raw!$C:$C,Geography!$A$6),SUMIFS(Raw!$H:$H,Raw!$A:$A,Geography!$B15,Raw!$G:$G,Geography!AG$6,Raw!$E:$E,Geography!$A$6)))</f>
        <v>0</v>
      </c>
      <c r="AH15" s="105">
        <f>IF($B$6="Region",SUMIFS(Raw!$H:$H,Raw!$A:$A,Geography!$B15,Raw!$G:$G,Geography!AH$6,Raw!$I:$I,Geography!$A$6),IF($B$6="Provider",SUMIFS(Raw!$H:$H,Raw!$A:$A,Geography!$B15,Raw!$G:$G,Geography!AH$6,Raw!$C:$C,Geography!$A$6),SUMIFS(Raw!$H:$H,Raw!$A:$A,Geography!$B15,Raw!$G:$G,Geography!AH$6,Raw!$E:$E,Geography!$A$6)))</f>
        <v>0</v>
      </c>
      <c r="AI15" s="105">
        <f>IF($B$6="Region",SUMIFS(Raw!$H:$H,Raw!$A:$A,Geography!$B15,Raw!$G:$G,Geography!AI$6,Raw!$I:$I,Geography!$A$6),IF($B$6="Provider",SUMIFS(Raw!$H:$H,Raw!$A:$A,Geography!$B15,Raw!$G:$G,Geography!AI$6,Raw!$C:$C,Geography!$A$6),SUMIFS(Raw!$H:$H,Raw!$A:$A,Geography!$B15,Raw!$G:$G,Geography!AI$6,Raw!$E:$E,Geography!$A$6)))</f>
        <v>0</v>
      </c>
      <c r="AJ15" s="105">
        <f>IF($B$6="Region",SUMIFS(Raw!$H:$H,Raw!$A:$A,Geography!$B15,Raw!$G:$G,Geography!AJ$6,Raw!$I:$I,Geography!$A$6),IF($B$6="Provider",SUMIFS(Raw!$H:$H,Raw!$A:$A,Geography!$B15,Raw!$G:$G,Geography!AJ$6,Raw!$C:$C,Geography!$A$6),SUMIFS(Raw!$H:$H,Raw!$A:$A,Geography!$B15,Raw!$G:$G,Geography!AJ$6,Raw!$E:$E,Geography!$A$6)))</f>
        <v>0</v>
      </c>
      <c r="AK15" s="105">
        <f>IF($B$6="Region",SUMIFS(Raw!$H:$H,Raw!$A:$A,Geography!$B15,Raw!$G:$G,Geography!AK$6,Raw!$I:$I,Geography!$A$6),IF($B$6="Provider",SUMIFS(Raw!$H:$H,Raw!$A:$A,Geography!$B15,Raw!$G:$G,Geography!AK$6,Raw!$C:$C,Geography!$A$6),SUMIFS(Raw!$H:$H,Raw!$A:$A,Geography!$B15,Raw!$G:$G,Geography!AK$6,Raw!$E:$E,Geography!$A$6)))</f>
        <v>0</v>
      </c>
      <c r="AL15" s="105">
        <f>IF($B$6="Region",SUMIFS(Raw!$H:$H,Raw!$A:$A,Geography!$B15,Raw!$G:$G,Geography!AL$6,Raw!$I:$I,Geography!$A$6),IF($B$6="Provider",SUMIFS(Raw!$H:$H,Raw!$A:$A,Geography!$B15,Raw!$G:$G,Geography!AL$6,Raw!$C:$C,Geography!$A$6),SUMIFS(Raw!$H:$H,Raw!$A:$A,Geography!$B15,Raw!$G:$G,Geography!AL$6,Raw!$E:$E,Geography!$A$6)))</f>
        <v>0</v>
      </c>
      <c r="AM15" s="105">
        <f>IF($B$6="Region",SUMIFS(Raw!$H:$H,Raw!$A:$A,Geography!$B15,Raw!$G:$G,Geography!AM$6,Raw!$I:$I,Geography!$A$6),IF($B$6="Provider",SUMIFS(Raw!$H:$H,Raw!$A:$A,Geography!$B15,Raw!$G:$G,Geography!AM$6,Raw!$C:$C,Geography!$A$6),SUMIFS(Raw!$H:$H,Raw!$A:$A,Geography!$B15,Raw!$G:$G,Geography!AM$6,Raw!$E:$E,Geography!$A$6)))</f>
        <v>0</v>
      </c>
      <c r="AN15" s="105">
        <f>IF($B$6="Region",SUMIFS(Raw!$H:$H,Raw!$A:$A,Geography!$B15,Raw!$G:$G,Geography!AN$6,Raw!$I:$I,Geography!$A$6),IF($B$6="Provider",SUMIFS(Raw!$H:$H,Raw!$A:$A,Geography!$B15,Raw!$G:$G,Geography!AN$6,Raw!$C:$C,Geography!$A$6),SUMIFS(Raw!$H:$H,Raw!$A:$A,Geography!$B15,Raw!$G:$G,Geography!AN$6,Raw!$E:$E,Geography!$A$6)))</f>
        <v>0</v>
      </c>
      <c r="AO15" s="105">
        <f>IF($B$6="Region",SUMIFS(Raw!$H:$H,Raw!$A:$A,Geography!$B15,Raw!$G:$G,Geography!AO$6,Raw!$I:$I,Geography!$A$6),IF($B$6="Provider",SUMIFS(Raw!$H:$H,Raw!$A:$A,Geography!$B15,Raw!$G:$G,Geography!AO$6,Raw!$C:$C,Geography!$A$6),SUMIFS(Raw!$H:$H,Raw!$A:$A,Geography!$B15,Raw!$G:$G,Geography!AO$6,Raw!$E:$E,Geography!$A$6)))</f>
        <v>0</v>
      </c>
      <c r="AP15" s="105">
        <f>IF($B$6="Region",SUMIFS(Raw!$H:$H,Raw!$A:$A,Geography!$B15,Raw!$G:$G,Geography!AP$6,Raw!$I:$I,Geography!$A$6),IF($B$6="Provider",SUMIFS(Raw!$H:$H,Raw!$A:$A,Geography!$B15,Raw!$G:$G,Geography!AP$6,Raw!$C:$C,Geography!$A$6),SUMIFS(Raw!$H:$H,Raw!$A:$A,Geography!$B15,Raw!$G:$G,Geography!AP$6,Raw!$E:$E,Geography!$A$6)))</f>
        <v>0</v>
      </c>
      <c r="AQ15" s="105">
        <f>IF($B$6="Region",SUMIFS(Raw!$H:$H,Raw!$A:$A,Geography!$B15,Raw!$G:$G,Geography!AQ$6,Raw!$I:$I,Geography!$A$6),IF($B$6="Provider",SUMIFS(Raw!$H:$H,Raw!$A:$A,Geography!$B15,Raw!$G:$G,Geography!AQ$6,Raw!$C:$C,Geography!$A$6),SUMIFS(Raw!$H:$H,Raw!$A:$A,Geography!$B15,Raw!$G:$G,Geography!AQ$6,Raw!$E:$E,Geography!$A$6)))</f>
        <v>0</v>
      </c>
      <c r="AR15" s="105">
        <f>IF($B$6="Region",SUMIFS(Raw!$H:$H,Raw!$A:$A,Geography!$B15,Raw!$G:$G,Geography!AR$6,Raw!$I:$I,Geography!$A$6),IF($B$6="Provider",SUMIFS(Raw!$H:$H,Raw!$A:$A,Geography!$B15,Raw!$G:$G,Geography!AR$6,Raw!$C:$C,Geography!$A$6),SUMIFS(Raw!$H:$H,Raw!$A:$A,Geography!$B15,Raw!$G:$G,Geography!AR$6,Raw!$E:$E,Geography!$A$6)))</f>
        <v>0</v>
      </c>
      <c r="AS15" s="105">
        <f>IF($B$6="Region",SUMIFS(Raw!$H:$H,Raw!$A:$A,Geography!$B15,Raw!$G:$G,Geography!AS$6,Raw!$I:$I,Geography!$A$6),IF($B$6="Provider",SUMIFS(Raw!$H:$H,Raw!$A:$A,Geography!$B15,Raw!$G:$G,Geography!AS$6,Raw!$C:$C,Geography!$A$6),SUMIFS(Raw!$H:$H,Raw!$A:$A,Geography!$B15,Raw!$G:$G,Geography!AS$6,Raw!$E:$E,Geography!$A$6)))</f>
        <v>0</v>
      </c>
      <c r="AT15" s="105">
        <f>IF($B$6="Region",SUMIFS(Raw!$H:$H,Raw!$A:$A,Geography!$B15,Raw!$G:$G,Geography!AT$6,Raw!$I:$I,Geography!$A$6),IF($B$6="Provider",SUMIFS(Raw!$H:$H,Raw!$A:$A,Geography!$B15,Raw!$G:$G,Geography!AT$6,Raw!$C:$C,Geography!$A$6),SUMIFS(Raw!$H:$H,Raw!$A:$A,Geography!$B15,Raw!$G:$G,Geography!AT$6,Raw!$E:$E,Geography!$A$6)))</f>
        <v>0</v>
      </c>
      <c r="AU15" s="105">
        <f>IF($B$6="Region",SUMIFS(Raw!$H:$H,Raw!$A:$A,Geography!$B15,Raw!$G:$G,Geography!AU$6,Raw!$I:$I,Geography!$A$6),IF($B$6="Provider",SUMIFS(Raw!$H:$H,Raw!$A:$A,Geography!$B15,Raw!$G:$G,Geography!AU$6,Raw!$C:$C,Geography!$A$6),SUMIFS(Raw!$H:$H,Raw!$A:$A,Geography!$B15,Raw!$G:$G,Geography!AU$6,Raw!$E:$E,Geography!$A$6)))</f>
        <v>0</v>
      </c>
      <c r="AV15" s="105">
        <f>IF($B$6="Region",SUMIFS(Raw!$H:$H,Raw!$A:$A,Geography!$B15,Raw!$G:$G,Geography!AV$6,Raw!$I:$I,Geography!$A$6),IF($B$6="Provider",SUMIFS(Raw!$H:$H,Raw!$A:$A,Geography!$B15,Raw!$G:$G,Geography!AV$6,Raw!$C:$C,Geography!$A$6),SUMIFS(Raw!$H:$H,Raw!$A:$A,Geography!$B15,Raw!$G:$G,Geography!AV$6,Raw!$E:$E,Geography!$A$6)))</f>
        <v>0</v>
      </c>
      <c r="AW15" s="105">
        <f>IF($B$6="Region",SUMIFS(Raw!$H:$H,Raw!$A:$A,Geography!$B15,Raw!$G:$G,Geography!AW$6,Raw!$I:$I,Geography!$A$6),IF($B$6="Provider",SUMIFS(Raw!$H:$H,Raw!$A:$A,Geography!$B15,Raw!$G:$G,Geography!AW$6,Raw!$C:$C,Geography!$A$6),SUMIFS(Raw!$H:$H,Raw!$A:$A,Geography!$B15,Raw!$G:$G,Geography!AW$6,Raw!$E:$E,Geography!$A$6)))</f>
        <v>0</v>
      </c>
      <c r="AX15" s="105">
        <f>IF($B$6="Region",SUMIFS(Raw!$H:$H,Raw!$A:$A,Geography!$B15,Raw!$G:$G,Geography!AX$6,Raw!$I:$I,Geography!$A$6),IF($B$6="Provider",SUMIFS(Raw!$H:$H,Raw!$A:$A,Geography!$B15,Raw!$G:$G,Geography!AX$6,Raw!$C:$C,Geography!$A$6),SUMIFS(Raw!$H:$H,Raw!$A:$A,Geography!$B15,Raw!$G:$G,Geography!AX$6,Raw!$E:$E,Geography!$A$6)))</f>
        <v>0</v>
      </c>
      <c r="AY15" s="105">
        <f>IF($B$6="Region",SUMIFS(Raw!$H:$H,Raw!$A:$A,Geography!$B15,Raw!$G:$G,Geography!AY$6,Raw!$I:$I,Geography!$A$6),IF($B$6="Provider",SUMIFS(Raw!$H:$H,Raw!$A:$A,Geography!$B15,Raw!$G:$G,Geography!AY$6,Raw!$C:$C,Geography!$A$6),SUMIFS(Raw!$H:$H,Raw!$A:$A,Geography!$B15,Raw!$G:$G,Geography!AY$6,Raw!$E:$E,Geography!$A$6)))</f>
        <v>0</v>
      </c>
      <c r="AZ15" s="105">
        <f>IF($B$6="Region",SUMIFS(Raw!$H:$H,Raw!$A:$A,Geography!$B15,Raw!$G:$G,Geography!AZ$6,Raw!$I:$I,Geography!$A$6),IF($B$6="Provider",SUMIFS(Raw!$H:$H,Raw!$A:$A,Geography!$B15,Raw!$G:$G,Geography!AZ$6,Raw!$C:$C,Geography!$A$6),SUMIFS(Raw!$H:$H,Raw!$A:$A,Geography!$B15,Raw!$G:$G,Geography!AZ$6,Raw!$E:$E,Geography!$A$6)))</f>
        <v>0</v>
      </c>
      <c r="BA15" s="105">
        <f>IF($B$6="Region",SUMIFS(Raw!$H:$H,Raw!$A:$A,Geography!$B15,Raw!$G:$G,Geography!BA$6,Raw!$I:$I,Geography!$A$6),IF($B$6="Provider",SUMIFS(Raw!$H:$H,Raw!$A:$A,Geography!$B15,Raw!$G:$G,Geography!BA$6,Raw!$C:$C,Geography!$A$6),SUMIFS(Raw!$H:$H,Raw!$A:$A,Geography!$B15,Raw!$G:$G,Geography!BA$6,Raw!$E:$E,Geography!$A$6)))</f>
        <v>0</v>
      </c>
      <c r="BB15" s="105">
        <f>IF($B$6="Region",SUMIFS(Raw!$H:$H,Raw!$A:$A,Geography!$B15,Raw!$G:$G,Geography!BB$6,Raw!$I:$I,Geography!$A$6),IF($B$6="Provider",SUMIFS(Raw!$H:$H,Raw!$A:$A,Geography!$B15,Raw!$G:$G,Geography!BB$6,Raw!$C:$C,Geography!$A$6),SUMIFS(Raw!$H:$H,Raw!$A:$A,Geography!$B15,Raw!$G:$G,Geography!BB$6,Raw!$E:$E,Geography!$A$6)))</f>
        <v>0</v>
      </c>
      <c r="BC15" s="105">
        <f>IF($B$6="Region",SUMIFS(Raw!$H:$H,Raw!$A:$A,Geography!$B15,Raw!$G:$G,Geography!BC$6,Raw!$I:$I,Geography!$A$6),IF($B$6="Provider",SUMIFS(Raw!$H:$H,Raw!$A:$A,Geography!$B15,Raw!$G:$G,Geography!BC$6,Raw!$C:$C,Geography!$A$6),SUMIFS(Raw!$H:$H,Raw!$A:$A,Geography!$B15,Raw!$G:$G,Geography!BC$6,Raw!$E:$E,Geography!$A$6)))</f>
        <v>0</v>
      </c>
      <c r="BD15" s="105">
        <f>IF($B$6="Region",SUMIFS(Raw!$H:$H,Raw!$A:$A,Geography!$B15,Raw!$G:$G,Geography!BD$6,Raw!$I:$I,Geography!$A$6),IF($B$6="Provider",SUMIFS(Raw!$H:$H,Raw!$A:$A,Geography!$B15,Raw!$G:$G,Geography!BD$6,Raw!$C:$C,Geography!$A$6),SUMIFS(Raw!$H:$H,Raw!$A:$A,Geography!$B15,Raw!$G:$G,Geography!BD$6,Raw!$E:$E,Geography!$A$6)))</f>
        <v>0</v>
      </c>
      <c r="BE15" s="105">
        <f>IF($B$6="Region",SUMIFS(Raw!$H:$H,Raw!$A:$A,Geography!$B15,Raw!$G:$G,Geography!BE$6,Raw!$I:$I,Geography!$A$6),IF($B$6="Provider",SUMIFS(Raw!$H:$H,Raw!$A:$A,Geography!$B15,Raw!$G:$G,Geography!BE$6,Raw!$C:$C,Geography!$A$6),SUMIFS(Raw!$H:$H,Raw!$A:$A,Geography!$B15,Raw!$G:$G,Geography!BE$6,Raw!$E:$E,Geography!$A$6)))</f>
        <v>0</v>
      </c>
      <c r="BF15" s="105">
        <f>IF($B$6="Region",SUMIFS(Raw!$H:$H,Raw!$A:$A,Geography!$B15,Raw!$G:$G,Geography!BF$6,Raw!$I:$I,Geography!$A$6),IF($B$6="Provider",SUMIFS(Raw!$H:$H,Raw!$A:$A,Geography!$B15,Raw!$G:$G,Geography!BF$6,Raw!$C:$C,Geography!$A$6),SUMIFS(Raw!$H:$H,Raw!$A:$A,Geography!$B15,Raw!$G:$G,Geography!BF$6,Raw!$E:$E,Geography!$A$6)))</f>
        <v>0</v>
      </c>
      <c r="BG15" s="105">
        <f>IF($B$6="Region",SUMIFS(Raw!$H:$H,Raw!$A:$A,Geography!$B15,Raw!$G:$G,Geography!BG$6,Raw!$I:$I,Geography!$A$6),IF($B$6="Provider",SUMIFS(Raw!$H:$H,Raw!$A:$A,Geography!$B15,Raw!$G:$G,Geography!BG$6,Raw!$C:$C,Geography!$A$6),SUMIFS(Raw!$H:$H,Raw!$A:$A,Geography!$B15,Raw!$G:$G,Geography!BG$6,Raw!$E:$E,Geography!$A$6)))</f>
        <v>0</v>
      </c>
      <c r="BH15" s="105">
        <f>IF($B$6="Region",SUMIFS(Raw!$H:$H,Raw!$A:$A,Geography!$B15,Raw!$G:$G,Geography!BH$6,Raw!$I:$I,Geography!$A$6),IF($B$6="Provider",SUMIFS(Raw!$H:$H,Raw!$A:$A,Geography!$B15,Raw!$G:$G,Geography!BH$6,Raw!$C:$C,Geography!$A$6),SUMIFS(Raw!$H:$H,Raw!$A:$A,Geography!$B15,Raw!$G:$G,Geography!BH$6,Raw!$E:$E,Geography!$A$6)))</f>
        <v>0</v>
      </c>
      <c r="BI15" s="105">
        <f>IF($B$6="Region",SUMIFS(Raw!$H:$H,Raw!$A:$A,Geography!$B15,Raw!$G:$G,Geography!BI$6,Raw!$I:$I,Geography!$A$6),IF($B$6="Provider",SUMIFS(Raw!$H:$H,Raw!$A:$A,Geography!$B15,Raw!$G:$G,Geography!BI$6,Raw!$C:$C,Geography!$A$6),SUMIFS(Raw!$H:$H,Raw!$A:$A,Geography!$B15,Raw!$G:$G,Geography!BI$6,Raw!$E:$E,Geography!$A$6)))</f>
        <v>0</v>
      </c>
      <c r="BJ15" s="105">
        <f>IF($B$6="Region",SUMIFS(Raw!$H:$H,Raw!$A:$A,Geography!$B15,Raw!$G:$G,Geography!BJ$6,Raw!$I:$I,Geography!$A$6),IF($B$6="Provider",SUMIFS(Raw!$H:$H,Raw!$A:$A,Geography!$B15,Raw!$G:$G,Geography!BJ$6,Raw!$C:$C,Geography!$A$6),SUMIFS(Raw!$H:$H,Raw!$A:$A,Geography!$B15,Raw!$G:$G,Geography!BJ$6,Raw!$E:$E,Geography!$A$6)))</f>
        <v>0</v>
      </c>
      <c r="BK15" s="105">
        <f>IF($B$6="Region",SUMIFS(Raw!$H:$H,Raw!$A:$A,Geography!$B15,Raw!$G:$G,Geography!BK$6,Raw!$I:$I,Geography!$A$6),IF($B$6="Provider",SUMIFS(Raw!$H:$H,Raw!$A:$A,Geography!$B15,Raw!$G:$G,Geography!BK$6,Raw!$C:$C,Geography!$A$6),SUMIFS(Raw!$H:$H,Raw!$A:$A,Geography!$B15,Raw!$G:$G,Geography!BK$6,Raw!$E:$E,Geography!$A$6)))</f>
        <v>0</v>
      </c>
      <c r="BL15" s="105">
        <f>IF($B$6="Region",SUMIFS(Raw!$H:$H,Raw!$A:$A,Geography!$B15,Raw!$G:$G,Geography!BL$6,Raw!$I:$I,Geography!$A$6),IF($B$6="Provider",SUMIFS(Raw!$H:$H,Raw!$A:$A,Geography!$B15,Raw!$G:$G,Geography!BL$6,Raw!$C:$C,Geography!$A$6),SUMIFS(Raw!$H:$H,Raw!$A:$A,Geography!$B15,Raw!$G:$G,Geography!BL$6,Raw!$E:$E,Geography!$A$6)))</f>
        <v>0</v>
      </c>
      <c r="BM15" s="105">
        <f>IF($B$6="Region",SUMIFS(Raw!$H:$H,Raw!$A:$A,Geography!$B15,Raw!$G:$G,Geography!BM$6,Raw!$I:$I,Geography!$A$6),IF($B$6="Provider",SUMIFS(Raw!$H:$H,Raw!$A:$A,Geography!$B15,Raw!$G:$G,Geography!BM$6,Raw!$C:$C,Geography!$A$6),SUMIFS(Raw!$H:$H,Raw!$A:$A,Geography!$B15,Raw!$G:$G,Geography!BM$6,Raw!$E:$E,Geography!$A$6)))</f>
        <v>0</v>
      </c>
      <c r="BN15" s="105">
        <f>IF($B$6="Region",SUMIFS(Raw!$H:$H,Raw!$A:$A,Geography!$B15,Raw!$G:$G,Geography!BN$6,Raw!$I:$I,Geography!$A$6),IF($B$6="Provider",SUMIFS(Raw!$H:$H,Raw!$A:$A,Geography!$B15,Raw!$G:$G,Geography!BN$6,Raw!$C:$C,Geography!$A$6),SUMIFS(Raw!$H:$H,Raw!$A:$A,Geography!$B15,Raw!$G:$G,Geography!BN$6,Raw!$E:$E,Geography!$A$6)))</f>
        <v>0</v>
      </c>
      <c r="BO15" s="105">
        <f>IF($B$6="Region",SUMIFS(Raw!$H:$H,Raw!$A:$A,Geography!$B15,Raw!$G:$G,Geography!BO$6,Raw!$I:$I,Geography!$A$6),IF($B$6="Provider",SUMIFS(Raw!$H:$H,Raw!$A:$A,Geography!$B15,Raw!$G:$G,Geography!BO$6,Raw!$C:$C,Geography!$A$6),SUMIFS(Raw!$H:$H,Raw!$A:$A,Geography!$B15,Raw!$G:$G,Geography!BO$6,Raw!$E:$E,Geography!$A$6)))</f>
        <v>0</v>
      </c>
      <c r="BP15" s="105">
        <f>IF($B$6="Region",SUMIFS(Raw!$H:$H,Raw!$A:$A,Geography!$B15,Raw!$G:$G,Geography!BP$6,Raw!$I:$I,Geography!$A$6),IF($B$6="Provider",SUMIFS(Raw!$H:$H,Raw!$A:$A,Geography!$B15,Raw!$G:$G,Geography!BP$6,Raw!$C:$C,Geography!$A$6),SUMIFS(Raw!$H:$H,Raw!$A:$A,Geography!$B15,Raw!$G:$G,Geography!BP$6,Raw!$E:$E,Geography!$A$6)))</f>
        <v>0</v>
      </c>
      <c r="BQ15" s="105">
        <f>IF($B$6="Region",SUMIFS(Raw!$H:$H,Raw!$A:$A,Geography!$B15,Raw!$G:$G,Geography!BQ$6,Raw!$I:$I,Geography!$A$6),IF($B$6="Provider",SUMIFS(Raw!$H:$H,Raw!$A:$A,Geography!$B15,Raw!$G:$G,Geography!BQ$6,Raw!$C:$C,Geography!$A$6),SUMIFS(Raw!$H:$H,Raw!$A:$A,Geography!$B15,Raw!$G:$G,Geography!BQ$6,Raw!$E:$E,Geography!$A$6)))</f>
        <v>0</v>
      </c>
      <c r="BR15" s="105">
        <f>IF($B$6="Region",SUMIFS(Raw!$H:$H,Raw!$A:$A,Geography!$B15,Raw!$G:$G,Geography!BR$6,Raw!$I:$I,Geography!$A$6),IF($B$6="Provider",SUMIFS(Raw!$H:$H,Raw!$A:$A,Geography!$B15,Raw!$G:$G,Geography!BR$6,Raw!$C:$C,Geography!$A$6),SUMIFS(Raw!$H:$H,Raw!$A:$A,Geography!$B15,Raw!$G:$G,Geography!BR$6,Raw!$E:$E,Geography!$A$6)))</f>
        <v>0</v>
      </c>
      <c r="BS15" s="105">
        <f>IF($B$6="Region",SUMIFS(Raw!$H:$H,Raw!$A:$A,Geography!$B15,Raw!$G:$G,Geography!BS$6,Raw!$I:$I,Geography!$A$6),IF($B$6="Provider",SUMIFS(Raw!$H:$H,Raw!$A:$A,Geography!$B15,Raw!$G:$G,Geography!BS$6,Raw!$C:$C,Geography!$A$6),SUMIFS(Raw!$H:$H,Raw!$A:$A,Geography!$B15,Raw!$G:$G,Geography!BS$6,Raw!$E:$E,Geography!$A$6)))</f>
        <v>0</v>
      </c>
      <c r="BT15" s="105">
        <f>IF($B$6="Region",SUMIFS(Raw!$H:$H,Raw!$A:$A,Geography!$B15,Raw!$G:$G,Geography!BT$6,Raw!$I:$I,Geography!$A$6),IF($B$6="Provider",SUMIFS(Raw!$H:$H,Raw!$A:$A,Geography!$B15,Raw!$G:$G,Geography!BT$6,Raw!$C:$C,Geography!$A$6),SUMIFS(Raw!$H:$H,Raw!$A:$A,Geography!$B15,Raw!$G:$G,Geography!BT$6,Raw!$E:$E,Geography!$A$6)))</f>
        <v>0</v>
      </c>
      <c r="BU15" s="105">
        <f>IF($B$6="Region",SUMIFS(Raw!$H:$H,Raw!$A:$A,Geography!$B15,Raw!$G:$G,Geography!BU$6,Raw!$I:$I,Geography!$A$6),IF($B$6="Provider",SUMIFS(Raw!$H:$H,Raw!$A:$A,Geography!$B15,Raw!$G:$G,Geography!BU$6,Raw!$C:$C,Geography!$A$6),SUMIFS(Raw!$H:$H,Raw!$A:$A,Geography!$B15,Raw!$G:$G,Geography!BU$6,Raw!$E:$E,Geography!$A$6)))</f>
        <v>0</v>
      </c>
      <c r="BV15" s="105">
        <f>IF($B$6="Region",SUMIFS(Raw!$H:$H,Raw!$A:$A,Geography!$B15,Raw!$G:$G,Geography!BV$6,Raw!$I:$I,Geography!$A$6),IF($B$6="Provider",SUMIFS(Raw!$H:$H,Raw!$A:$A,Geography!$B15,Raw!$G:$G,Geography!BV$6,Raw!$C:$C,Geography!$A$6),SUMIFS(Raw!$H:$H,Raw!$A:$A,Geography!$B15,Raw!$G:$G,Geography!BV$6,Raw!$E:$E,Geography!$A$6)))</f>
        <v>0</v>
      </c>
      <c r="BW15" s="105">
        <f>IF($B$6="Region",SUMIFS(Raw!$H:$H,Raw!$A:$A,Geography!$B15,Raw!$G:$G,Geography!BW$6,Raw!$I:$I,Geography!$A$6),IF($B$6="Provider",SUMIFS(Raw!$H:$H,Raw!$A:$A,Geography!$B15,Raw!$G:$G,Geography!BW$6,Raw!$C:$C,Geography!$A$6),SUMIFS(Raw!$H:$H,Raw!$A:$A,Geography!$B15,Raw!$G:$G,Geography!BW$6,Raw!$E:$E,Geography!$A$6)))</f>
        <v>0</v>
      </c>
      <c r="BX15" s="105">
        <f>IF($B$6="Region",SUMIFS(Raw!$H:$H,Raw!$A:$A,Geography!$B15,Raw!$G:$G,Geography!BX$6,Raw!$I:$I,Geography!$A$6),IF($B$6="Provider",SUMIFS(Raw!$H:$H,Raw!$A:$A,Geography!$B15,Raw!$G:$G,Geography!BX$6,Raw!$C:$C,Geography!$A$6),SUMIFS(Raw!$H:$H,Raw!$A:$A,Geography!$B15,Raw!$G:$G,Geography!BX$6,Raw!$E:$E,Geography!$A$6)))</f>
        <v>0</v>
      </c>
      <c r="BY15" s="105">
        <f>IF($B$6="Region",SUMIFS(Raw!$H:$H,Raw!$A:$A,Geography!$B15,Raw!$G:$G,Geography!BY$6,Raw!$I:$I,Geography!$A$6),IF($B$6="Provider",SUMIFS(Raw!$H:$H,Raw!$A:$A,Geography!$B15,Raw!$G:$G,Geography!BY$6,Raw!$C:$C,Geography!$A$6),SUMIFS(Raw!$H:$H,Raw!$A:$A,Geography!$B15,Raw!$G:$G,Geography!BY$6,Raw!$E:$E,Geography!$A$6)))</f>
        <v>0</v>
      </c>
      <c r="BZ15" s="105">
        <f>IF($B$6="Region",SUMIFS(Raw!$H:$H,Raw!$A:$A,Geography!$B15,Raw!$G:$G,Geography!BZ$6,Raw!$I:$I,Geography!$A$6),IF($B$6="Provider",SUMIFS(Raw!$H:$H,Raw!$A:$A,Geography!$B15,Raw!$G:$G,Geography!BZ$6,Raw!$C:$C,Geography!$A$6),SUMIFS(Raw!$H:$H,Raw!$A:$A,Geography!$B15,Raw!$G:$G,Geography!BZ$6,Raw!$E:$E,Geography!$A$6)))</f>
        <v>0</v>
      </c>
      <c r="CA15" s="105">
        <f>IF($B$6="Region",SUMIFS(Raw!$H:$H,Raw!$A:$A,Geography!$B15,Raw!$G:$G,Geography!CA$6,Raw!$I:$I,Geography!$A$6),IF($B$6="Provider",SUMIFS(Raw!$H:$H,Raw!$A:$A,Geography!$B15,Raw!$G:$G,Geography!CA$6,Raw!$C:$C,Geography!$A$6),SUMIFS(Raw!$H:$H,Raw!$A:$A,Geography!$B15,Raw!$G:$G,Geography!CA$6,Raw!$E:$E,Geography!$A$6)))</f>
        <v>0</v>
      </c>
      <c r="CB15" s="105">
        <f>IF($B$6="Region",SUMIFS(Raw!$H:$H,Raw!$A:$A,Geography!$B15,Raw!$G:$G,Geography!CB$6,Raw!$I:$I,Geography!$A$6),IF($B$6="Provider",SUMIFS(Raw!$H:$H,Raw!$A:$A,Geography!$B15,Raw!$G:$G,Geography!CB$6,Raw!$C:$C,Geography!$A$6),SUMIFS(Raw!$H:$H,Raw!$A:$A,Geography!$B15,Raw!$G:$G,Geography!CB$6,Raw!$E:$E,Geography!$A$6)))</f>
        <v>0</v>
      </c>
      <c r="CC15" s="105">
        <f>IF($B$6="Region",SUMIFS(Raw!$H:$H,Raw!$A:$A,Geography!$B15,Raw!$G:$G,Geography!CC$6,Raw!$I:$I,Geography!$A$6),IF($B$6="Provider",SUMIFS(Raw!$H:$H,Raw!$A:$A,Geography!$B15,Raw!$G:$G,Geography!CC$6,Raw!$C:$C,Geography!$A$6),SUMIFS(Raw!$H:$H,Raw!$A:$A,Geography!$B15,Raw!$G:$G,Geography!CC$6,Raw!$E:$E,Geography!$A$6)))</f>
        <v>0</v>
      </c>
      <c r="CD15" s="105">
        <f>IF($B$6="Region",SUMIFS(Raw!$H:$H,Raw!$A:$A,Geography!$B15,Raw!$G:$G,Geography!CD$6,Raw!$I:$I,Geography!$A$6),IF($B$6="Provider",SUMIFS(Raw!$H:$H,Raw!$A:$A,Geography!$B15,Raw!$G:$G,Geography!CD$6,Raw!$C:$C,Geography!$A$6),SUMIFS(Raw!$H:$H,Raw!$A:$A,Geography!$B15,Raw!$G:$G,Geography!CD$6,Raw!$E:$E,Geography!$A$6)))</f>
        <v>0</v>
      </c>
      <c r="CE15" s="105">
        <f>IF($B$6="Region",SUMIFS(Raw!$H:$H,Raw!$A:$A,Geography!$B15,Raw!$G:$G,Geography!CE$6,Raw!$I:$I,Geography!$A$6),IF($B$6="Provider",SUMIFS(Raw!$H:$H,Raw!$A:$A,Geography!$B15,Raw!$G:$G,Geography!CE$6,Raw!$C:$C,Geography!$A$6),SUMIFS(Raw!$H:$H,Raw!$A:$A,Geography!$B15,Raw!$G:$G,Geography!CE$6,Raw!$E:$E,Geography!$A$6)))</f>
        <v>0</v>
      </c>
      <c r="CF15" s="105">
        <f>IF($B$6="Region",SUMIFS(Raw!$H:$H,Raw!$A:$A,Geography!$B15,Raw!$G:$G,Geography!CF$6,Raw!$I:$I,Geography!$A$6),IF($B$6="Provider",SUMIFS(Raw!$H:$H,Raw!$A:$A,Geography!$B15,Raw!$G:$G,Geography!CF$6,Raw!$C:$C,Geography!$A$6),SUMIFS(Raw!$H:$H,Raw!$A:$A,Geography!$B15,Raw!$G:$G,Geography!CF$6,Raw!$E:$E,Geography!$A$6)))</f>
        <v>0</v>
      </c>
      <c r="CG15" s="105">
        <f>IF($B$6="Region",SUMIFS(Raw!$H:$H,Raw!$A:$A,Geography!$B15,Raw!$G:$G,Geography!CG$6,Raw!$I:$I,Geography!$A$6),IF($B$6="Provider",SUMIFS(Raw!$H:$H,Raw!$A:$A,Geography!$B15,Raw!$G:$G,Geography!CG$6,Raw!$C:$C,Geography!$A$6),SUMIFS(Raw!$H:$H,Raw!$A:$A,Geography!$B15,Raw!$G:$G,Geography!CG$6,Raw!$E:$E,Geography!$A$6)))</f>
        <v>0</v>
      </c>
      <c r="CH15" s="105">
        <f>IF($B$6="Region",SUMIFS(Raw!$H:$H,Raw!$A:$A,Geography!$B15,Raw!$G:$G,Geography!CH$6,Raw!$I:$I,Geography!$A$6),IF($B$6="Provider",SUMIFS(Raw!$H:$H,Raw!$A:$A,Geography!$B15,Raw!$G:$G,Geography!CH$6,Raw!$C:$C,Geography!$A$6),SUMIFS(Raw!$H:$H,Raw!$A:$A,Geography!$B15,Raw!$G:$G,Geography!CH$6,Raw!$E:$E,Geography!$A$6)))</f>
        <v>0</v>
      </c>
      <c r="CI15" s="105">
        <f>IF($B$6="Region",SUMIFS(Raw!$H:$H,Raw!$A:$A,Geography!$B15,Raw!$G:$G,Geography!CI$6,Raw!$I:$I,Geography!$A$6),IF($B$6="Provider",SUMIFS(Raw!$H:$H,Raw!$A:$A,Geography!$B15,Raw!$G:$G,Geography!CI$6,Raw!$C:$C,Geography!$A$6),SUMIFS(Raw!$H:$H,Raw!$A:$A,Geography!$B15,Raw!$G:$G,Geography!CI$6,Raw!$E:$E,Geography!$A$6)))</f>
        <v>0</v>
      </c>
      <c r="CJ15" s="105">
        <f>IF($B$6="Region",SUMIFS(Raw!$H:$H,Raw!$A:$A,Geography!$B15,Raw!$G:$G,Geography!CJ$6,Raw!$I:$I,Geography!$A$6),IF($B$6="Provider",SUMIFS(Raw!$H:$H,Raw!$A:$A,Geography!$B15,Raw!$G:$G,Geography!CJ$6,Raw!$C:$C,Geography!$A$6),SUMIFS(Raw!$H:$H,Raw!$A:$A,Geography!$B15,Raw!$G:$G,Geography!CJ$6,Raw!$E:$E,Geography!$A$6)))</f>
        <v>0</v>
      </c>
      <c r="CK15" s="105">
        <f>IF($B$6="Region",SUMIFS(Raw!$H:$H,Raw!$A:$A,Geography!$B15,Raw!$G:$G,Geography!CK$6,Raw!$I:$I,Geography!$A$6),IF($B$6="Provider",SUMIFS(Raw!$H:$H,Raw!$A:$A,Geography!$B15,Raw!$G:$G,Geography!CK$6,Raw!$C:$C,Geography!$A$6),SUMIFS(Raw!$H:$H,Raw!$A:$A,Geography!$B15,Raw!$G:$G,Geography!CK$6,Raw!$E:$E,Geography!$A$6)))</f>
        <v>0</v>
      </c>
      <c r="CL15" s="105">
        <f>IF($B$6="Region",SUMIFS(Raw!$H:$H,Raw!$A:$A,Geography!$B15,Raw!$G:$G,Geography!CL$6,Raw!$I:$I,Geography!$A$6),IF($B$6="Provider",SUMIFS(Raw!$H:$H,Raw!$A:$A,Geography!$B15,Raw!$G:$G,Geography!CL$6,Raw!$C:$C,Geography!$A$6),SUMIFS(Raw!$H:$H,Raw!$A:$A,Geography!$B15,Raw!$G:$G,Geography!CL$6,Raw!$E:$E,Geography!$A$6)))</f>
        <v>0</v>
      </c>
      <c r="CM15" s="105">
        <f>IF($B$6="Region",SUMIFS(Raw!$H:$H,Raw!$A:$A,Geography!$B15,Raw!$G:$G,Geography!CM$6,Raw!$I:$I,Geography!$A$6),IF($B$6="Provider",SUMIFS(Raw!$H:$H,Raw!$A:$A,Geography!$B15,Raw!$G:$G,Geography!CM$6,Raw!$C:$C,Geography!$A$6),SUMIFS(Raw!$H:$H,Raw!$A:$A,Geography!$B15,Raw!$G:$G,Geography!CM$6,Raw!$E:$E,Geography!$A$6)))</f>
        <v>0</v>
      </c>
    </row>
    <row r="16" spans="1:112" hidden="1" x14ac:dyDescent="0.25">
      <c r="B16" s="14">
        <v>45870</v>
      </c>
      <c r="D16" s="105">
        <f>IF($B$6="Region",SUMIFS(Raw!$H:$H,Raw!$A:$A,Geography!$B16,Raw!$G:$G,Geography!D$6,Raw!$I:$I,Geography!$A$6),IF($B$6="Provider",SUMIFS(Raw!$H:$H,Raw!$A:$A,Geography!$B16,Raw!$G:$G,Geography!D$6,Raw!$C:$C,Geography!$A$6),SUMIFS(Raw!$H:$H,Raw!$A:$A,Geography!$B16,Raw!$G:$G,Geography!D$6,Raw!$E:$E,Geography!$A$6)))</f>
        <v>0</v>
      </c>
      <c r="E16" s="105">
        <f>IF($B$6="Region",SUMIFS(Raw!$H:$H,Raw!$A:$A,Geography!$B16,Raw!$G:$G,Geography!E$6,Raw!$I:$I,Geography!$A$6),IF($B$6="Provider",SUMIFS(Raw!$H:$H,Raw!$A:$A,Geography!$B16,Raw!$G:$G,Geography!E$6,Raw!$C:$C,Geography!$A$6),SUMIFS(Raw!$H:$H,Raw!$A:$A,Geography!$B16,Raw!$G:$G,Geography!E$6,Raw!$E:$E,Geography!$A$6)))</f>
        <v>0</v>
      </c>
      <c r="F16" s="105">
        <f>IF($B$6="Region",SUMIFS(Raw!$H:$H,Raw!$A:$A,Geography!$B16,Raw!$G:$G,Geography!F$6,Raw!$I:$I,Geography!$A$6),IF($B$6="Provider",SUMIFS(Raw!$H:$H,Raw!$A:$A,Geography!$B16,Raw!$G:$G,Geography!F$6,Raw!$C:$C,Geography!$A$6),SUMIFS(Raw!$H:$H,Raw!$A:$A,Geography!$B16,Raw!$G:$G,Geography!F$6,Raw!$E:$E,Geography!$A$6)))</f>
        <v>0</v>
      </c>
      <c r="G16" s="105">
        <f>IF($B$6="Region",SUMIFS(Raw!$H:$H,Raw!$A:$A,Geography!$B16,Raw!$G:$G,Geography!G$6,Raw!$I:$I,Geography!$A$6),IF($B$6="Provider",SUMIFS(Raw!$H:$H,Raw!$A:$A,Geography!$B16,Raw!$G:$G,Geography!G$6,Raw!$C:$C,Geography!$A$6),SUMIFS(Raw!$H:$H,Raw!$A:$A,Geography!$B16,Raw!$G:$G,Geography!G$6,Raw!$E:$E,Geography!$A$6)))</f>
        <v>0</v>
      </c>
      <c r="H16" s="105">
        <f>IF($B$6="Region",SUMIFS(Raw!$H:$H,Raw!$A:$A,Geography!$B16,Raw!$G:$G,Geography!H$6,Raw!$I:$I,Geography!$A$6),IF($B$6="Provider",SUMIFS(Raw!$H:$H,Raw!$A:$A,Geography!$B16,Raw!$G:$G,Geography!H$6,Raw!$C:$C,Geography!$A$6),SUMIFS(Raw!$H:$H,Raw!$A:$A,Geography!$B16,Raw!$G:$G,Geography!H$6,Raw!$E:$E,Geography!$A$6)))</f>
        <v>0</v>
      </c>
      <c r="I16" s="105">
        <f>IF($B$6="Region",SUMIFS(Raw!$H:$H,Raw!$A:$A,Geography!$B16,Raw!$G:$G,Geography!I$6,Raw!$I:$I,Geography!$A$6),IF($B$6="Provider",SUMIFS(Raw!$H:$H,Raw!$A:$A,Geography!$B16,Raw!$G:$G,Geography!I$6,Raw!$C:$C,Geography!$A$6),SUMIFS(Raw!$H:$H,Raw!$A:$A,Geography!$B16,Raw!$G:$G,Geography!I$6,Raw!$E:$E,Geography!$A$6)))</f>
        <v>0</v>
      </c>
      <c r="J16" s="105" t="str">
        <f>IF($B$6="Area", SUMIFS(Raw!$H:$H,Raw!$A:$A,Geography!$B16,Raw!$G:$G,Geography!J$6,Raw!$E:$E,Geography!$A$6), " ")</f>
        <v xml:space="preserve"> </v>
      </c>
      <c r="K16" s="105" t="str">
        <f>IF($B$6="Area", SUMIFS(Raw!$H:$H,Raw!$A:$A,Geography!$B16,Raw!$G:$G,Geography!K$6,Raw!$E:$E,Geography!$A$6), " ")</f>
        <v xml:space="preserve"> </v>
      </c>
      <c r="L16" s="105">
        <f>IF($B$6="Region",SUMIFS(Raw!$H:$H,Raw!$A:$A,Geography!$B16,Raw!$G:$G,Geography!L$6,Raw!$I:$I,Geography!$A$6),IF($B$6="Provider",SUMIFS(Raw!$H:$H,Raw!$A:$A,Geography!$B16,Raw!$G:$G,Geography!L$6,Raw!$C:$C,Geography!$A$6),SUMIFS(Raw!$H:$H,Raw!$A:$A,Geography!$B16,Raw!$G:$G,Geography!L$6,Raw!$E:$E,Geography!$A$6)))</f>
        <v>0</v>
      </c>
      <c r="M16" s="105">
        <f>IF($B$6="Region",SUMIFS(Raw!$H:$H,Raw!$A:$A,Geography!$B16,Raw!$G:$G,Geography!M$6,Raw!$I:$I,Geography!$A$6),IF($B$6="Provider",SUMIFS(Raw!$H:$H,Raw!$A:$A,Geography!$B16,Raw!$G:$G,Geography!M$6,Raw!$C:$C,Geography!$A$6),SUMIFS(Raw!$H:$H,Raw!$A:$A,Geography!$B16,Raw!$G:$G,Geography!M$6,Raw!$E:$E,Geography!$A$6)))</f>
        <v>0</v>
      </c>
      <c r="N16" s="105">
        <f>IF($B$6="Region",SUMIFS(Raw!$H:$H,Raw!$A:$A,Geography!$B16,Raw!$G:$G,Geography!N$6,Raw!$I:$I,Geography!$A$6),IF($B$6="Provider",SUMIFS(Raw!$H:$H,Raw!$A:$A,Geography!$B16,Raw!$G:$G,Geography!N$6,Raw!$C:$C,Geography!$A$6),SUMIFS(Raw!$H:$H,Raw!$A:$A,Geography!$B16,Raw!$G:$G,Geography!N$6,Raw!$E:$E,Geography!$A$6)))</f>
        <v>0</v>
      </c>
      <c r="O16" s="105">
        <f>IF($B$6="Region",SUMIFS(Raw!$H:$H,Raw!$A:$A,Geography!$B16,Raw!$G:$G,Geography!O$6,Raw!$I:$I,Geography!$A$6),IF($B$6="Provider",SUMIFS(Raw!$H:$H,Raw!$A:$A,Geography!$B16,Raw!$G:$G,Geography!O$6,Raw!$C:$C,Geography!$A$6),SUMIFS(Raw!$H:$H,Raw!$A:$A,Geography!$B16,Raw!$G:$G,Geography!O$6,Raw!$E:$E,Geography!$A$6)))</f>
        <v>0</v>
      </c>
      <c r="P16" s="105">
        <f>IF($B$6="Region",SUMIFS(Raw!$H:$H,Raw!$A:$A,Geography!$B16,Raw!$G:$G,Geography!P$6,Raw!$I:$I,Geography!$A$6),IF($B$6="Provider",SUMIFS(Raw!$H:$H,Raw!$A:$A,Geography!$B16,Raw!$G:$G,Geography!P$6,Raw!$C:$C,Geography!$A$6),SUMIFS(Raw!$H:$H,Raw!$A:$A,Geography!$B16,Raw!$G:$G,Geography!P$6,Raw!$E:$E,Geography!$A$6)))</f>
        <v>0</v>
      </c>
      <c r="Q16" s="105">
        <f>IF($B$6="Region",SUMIFS(Raw!$H:$H,Raw!$A:$A,Geography!$B16,Raw!$G:$G,Geography!Q$6,Raw!$I:$I,Geography!$A$6),IF($B$6="Provider",SUMIFS(Raw!$H:$H,Raw!$A:$A,Geography!$B16,Raw!$G:$G,Geography!Q$6,Raw!$C:$C,Geography!$A$6),SUMIFS(Raw!$H:$H,Raw!$A:$A,Geography!$B16,Raw!$G:$G,Geography!Q$6,Raw!$E:$E,Geography!$A$6)))</f>
        <v>0</v>
      </c>
      <c r="R16" s="105">
        <f>IF($B$6="Region",SUMIFS(Raw!$H:$H,Raw!$A:$A,Geography!$B16,Raw!$G:$G,Geography!R$6,Raw!$I:$I,Geography!$A$6),IF($B$6="Provider",SUMIFS(Raw!$H:$H,Raw!$A:$A,Geography!$B16,Raw!$G:$G,Geography!R$6,Raw!$C:$C,Geography!$A$6),SUMIFS(Raw!$H:$H,Raw!$A:$A,Geography!$B16,Raw!$G:$G,Geography!R$6,Raw!$E:$E,Geography!$A$6)))</f>
        <v>0</v>
      </c>
      <c r="S16" s="105">
        <f>IF($B$6="Region",SUMIFS(Raw!$H:$H,Raw!$A:$A,Geography!$B16,Raw!$G:$G,Geography!S$6,Raw!$I:$I,Geography!$A$6),IF($B$6="Provider",SUMIFS(Raw!$H:$H,Raw!$A:$A,Geography!$B16,Raw!$G:$G,Geography!S$6,Raw!$C:$C,Geography!$A$6),SUMIFS(Raw!$H:$H,Raw!$A:$A,Geography!$B16,Raw!$G:$G,Geography!S$6,Raw!$E:$E,Geography!$A$6)))</f>
        <v>0</v>
      </c>
      <c r="T16" s="105">
        <f>IF($B$6="Region",SUMIFS(Raw!$H:$H,Raw!$A:$A,Geography!$B16,Raw!$G:$G,Geography!T$6,Raw!$I:$I,Geography!$A$6),IF($B$6="Provider",SUMIFS(Raw!$H:$H,Raw!$A:$A,Geography!$B16,Raw!$G:$G,Geography!T$6,Raw!$C:$C,Geography!$A$6),SUMIFS(Raw!$H:$H,Raw!$A:$A,Geography!$B16,Raw!$G:$G,Geography!T$6,Raw!$E:$E,Geography!$A$6)))</f>
        <v>0</v>
      </c>
      <c r="U16" s="105">
        <f>IF($B$6="Region",SUMIFS(Raw!$H:$H,Raw!$A:$A,Geography!$B16,Raw!$G:$G,Geography!U$6,Raw!$I:$I,Geography!$A$6),IF($B$6="Provider",SUMIFS(Raw!$H:$H,Raw!$A:$A,Geography!$B16,Raw!$G:$G,Geography!U$6,Raw!$C:$C,Geography!$A$6),SUMIFS(Raw!$H:$H,Raw!$A:$A,Geography!$B16,Raw!$G:$G,Geography!U$6,Raw!$E:$E,Geography!$A$6)))</f>
        <v>0</v>
      </c>
      <c r="V16" s="105">
        <f>IF($B$6="Region",SUMIFS(Raw!$H:$H,Raw!$A:$A,Geography!$B16,Raw!$G:$G,Geography!V$6,Raw!$I:$I,Geography!$A$6),IF($B$6="Provider",SUMIFS(Raw!$H:$H,Raw!$A:$A,Geography!$B16,Raw!$G:$G,Geography!V$6,Raw!$C:$C,Geography!$A$6),SUMIFS(Raw!$H:$H,Raw!$A:$A,Geography!$B16,Raw!$G:$G,Geography!V$6,Raw!$E:$E,Geography!$A$6)))</f>
        <v>0</v>
      </c>
      <c r="W16" s="105">
        <f>IF($B$6="Region",SUMIFS(Raw!$H:$H,Raw!$A:$A,Geography!$B16,Raw!$G:$G,Geography!W$6,Raw!$I:$I,Geography!$A$6),IF($B$6="Provider",SUMIFS(Raw!$H:$H,Raw!$A:$A,Geography!$B16,Raw!$G:$G,Geography!W$6,Raw!$C:$C,Geography!$A$6),SUMIFS(Raw!$H:$H,Raw!$A:$A,Geography!$B16,Raw!$G:$G,Geography!W$6,Raw!$E:$E,Geography!$A$6)))</f>
        <v>0</v>
      </c>
      <c r="X16" s="105">
        <f>IF($B$6="Region",SUMIFS(Raw!$H:$H,Raw!$A:$A,Geography!$B16,Raw!$G:$G,Geography!X$6,Raw!$I:$I,Geography!$A$6),IF($B$6="Provider",SUMIFS(Raw!$H:$H,Raw!$A:$A,Geography!$B16,Raw!$G:$G,Geography!X$6,Raw!$C:$C,Geography!$A$6),SUMIFS(Raw!$H:$H,Raw!$A:$A,Geography!$B16,Raw!$G:$G,Geography!X$6,Raw!$E:$E,Geography!$A$6)))</f>
        <v>0</v>
      </c>
      <c r="Y16" s="105" t="str">
        <f>IF($B$6="Area", SUMIFS(Raw!$H:$H,Raw!$A:$A,Geography!$B16,Raw!$G:$G,Geography!Y$6,Raw!$E:$E,Geography!$A$6), " ")</f>
        <v xml:space="preserve"> </v>
      </c>
      <c r="Z16" s="105" t="str">
        <f>IF($B$6="Area", SUMIFS(Raw!$H:$H,Raw!$A:$A,Geography!$B16,Raw!$G:$G,Geography!Z$6,Raw!$E:$E,Geography!$A$6), " ")</f>
        <v xml:space="preserve"> </v>
      </c>
      <c r="AA16" s="105">
        <f>IF($B$6="Region",SUMIFS(Raw!$H:$H,Raw!$A:$A,Geography!$B16,Raw!$G:$G,Geography!AA$6,Raw!$I:$I,Geography!$A$6),IF($B$6="Provider",SUMIFS(Raw!$H:$H,Raw!$A:$A,Geography!$B16,Raw!$G:$G,Geography!AA$6,Raw!$C:$C,Geography!$A$6),SUMIFS(Raw!$H:$H,Raw!$A:$A,Geography!$B16,Raw!$G:$G,Geography!AA$6,Raw!$E:$E,Geography!$A$6)))</f>
        <v>0</v>
      </c>
      <c r="AB16" s="105">
        <f>IF($B$6="Region",SUMIFS(Raw!$H:$H,Raw!$A:$A,Geography!$B16,Raw!$G:$G,Geography!AB$6,Raw!$I:$I,Geography!$A$6),IF($B$6="Provider",SUMIFS(Raw!$H:$H,Raw!$A:$A,Geography!$B16,Raw!$G:$G,Geography!AB$6,Raw!$C:$C,Geography!$A$6),SUMIFS(Raw!$H:$H,Raw!$A:$A,Geography!$B16,Raw!$G:$G,Geography!AB$6,Raw!$E:$E,Geography!$A$6)))</f>
        <v>0</v>
      </c>
      <c r="AC16" s="105" t="str">
        <f>IF($B$6="Area", SUMIFS(Raw!$H:$H,Raw!$A:$A,Geography!$B16,Raw!$G:$G,Geography!AC$6,Raw!$E:$E,Geography!$A$6), " ")</f>
        <v xml:space="preserve"> </v>
      </c>
      <c r="AD16" s="105" t="str">
        <f>IF($B$6="Area", SUMIFS(Raw!$H:$H,Raw!$A:$A,Geography!$B16,Raw!$G:$G,Geography!AD$6,Raw!$E:$E,Geography!$A$6), " ")</f>
        <v xml:space="preserve"> </v>
      </c>
      <c r="AE16" s="105">
        <f>IF($B$6="Region",SUMIFS(Raw!$H:$H,Raw!$A:$A,Geography!$B16,Raw!$G:$G,Geography!AE$6,Raw!$I:$I,Geography!$A$6),IF($B$6="Provider",SUMIFS(Raw!$H:$H,Raw!$A:$A,Geography!$B16,Raw!$G:$G,Geography!AE$6,Raw!$C:$C,Geography!$A$6),SUMIFS(Raw!$H:$H,Raw!$A:$A,Geography!$B16,Raw!$G:$G,Geography!AE$6,Raw!$E:$E,Geography!$A$6)))</f>
        <v>0</v>
      </c>
      <c r="AF16" s="105">
        <f>IF($B$6="Region",SUMIFS(Raw!$H:$H,Raw!$A:$A,Geography!$B16,Raw!$G:$G,Geography!AF$6,Raw!$I:$I,Geography!$A$6),IF($B$6="Provider",SUMIFS(Raw!$H:$H,Raw!$A:$A,Geography!$B16,Raw!$G:$G,Geography!AF$6,Raw!$C:$C,Geography!$A$6),SUMIFS(Raw!$H:$H,Raw!$A:$A,Geography!$B16,Raw!$G:$G,Geography!AF$6,Raw!$E:$E,Geography!$A$6)))</f>
        <v>0</v>
      </c>
      <c r="AG16" s="105">
        <f>IF($B$6="Region",SUMIFS(Raw!$H:$H,Raw!$A:$A,Geography!$B16,Raw!$G:$G,Geography!AG$6,Raw!$I:$I,Geography!$A$6),IF($B$6="Provider",SUMIFS(Raw!$H:$H,Raw!$A:$A,Geography!$B16,Raw!$G:$G,Geography!AG$6,Raw!$C:$C,Geography!$A$6),SUMIFS(Raw!$H:$H,Raw!$A:$A,Geography!$B16,Raw!$G:$G,Geography!AG$6,Raw!$E:$E,Geography!$A$6)))</f>
        <v>0</v>
      </c>
      <c r="AH16" s="105">
        <f>IF($B$6="Region",SUMIFS(Raw!$H:$H,Raw!$A:$A,Geography!$B16,Raw!$G:$G,Geography!AH$6,Raw!$I:$I,Geography!$A$6),IF($B$6="Provider",SUMIFS(Raw!$H:$H,Raw!$A:$A,Geography!$B16,Raw!$G:$G,Geography!AH$6,Raw!$C:$C,Geography!$A$6),SUMIFS(Raw!$H:$H,Raw!$A:$A,Geography!$B16,Raw!$G:$G,Geography!AH$6,Raw!$E:$E,Geography!$A$6)))</f>
        <v>0</v>
      </c>
      <c r="AI16" s="105">
        <f>IF($B$6="Region",SUMIFS(Raw!$H:$H,Raw!$A:$A,Geography!$B16,Raw!$G:$G,Geography!AI$6,Raw!$I:$I,Geography!$A$6),IF($B$6="Provider",SUMIFS(Raw!$H:$H,Raw!$A:$A,Geography!$B16,Raw!$G:$G,Geography!AI$6,Raw!$C:$C,Geography!$A$6),SUMIFS(Raw!$H:$H,Raw!$A:$A,Geography!$B16,Raw!$G:$G,Geography!AI$6,Raw!$E:$E,Geography!$A$6)))</f>
        <v>0</v>
      </c>
      <c r="AJ16" s="105">
        <f>IF($B$6="Region",SUMIFS(Raw!$H:$H,Raw!$A:$A,Geography!$B16,Raw!$G:$G,Geography!AJ$6,Raw!$I:$I,Geography!$A$6),IF($B$6="Provider",SUMIFS(Raw!$H:$H,Raw!$A:$A,Geography!$B16,Raw!$G:$G,Geography!AJ$6,Raw!$C:$C,Geography!$A$6),SUMIFS(Raw!$H:$H,Raw!$A:$A,Geography!$B16,Raw!$G:$G,Geography!AJ$6,Raw!$E:$E,Geography!$A$6)))</f>
        <v>0</v>
      </c>
      <c r="AK16" s="105">
        <f>IF($B$6="Region",SUMIFS(Raw!$H:$H,Raw!$A:$A,Geography!$B16,Raw!$G:$G,Geography!AK$6,Raw!$I:$I,Geography!$A$6),IF($B$6="Provider",SUMIFS(Raw!$H:$H,Raw!$A:$A,Geography!$B16,Raw!$G:$G,Geography!AK$6,Raw!$C:$C,Geography!$A$6),SUMIFS(Raw!$H:$H,Raw!$A:$A,Geography!$B16,Raw!$G:$G,Geography!AK$6,Raw!$E:$E,Geography!$A$6)))</f>
        <v>0</v>
      </c>
      <c r="AL16" s="105">
        <f>IF($B$6="Region",SUMIFS(Raw!$H:$H,Raw!$A:$A,Geography!$B16,Raw!$G:$G,Geography!AL$6,Raw!$I:$I,Geography!$A$6),IF($B$6="Provider",SUMIFS(Raw!$H:$H,Raw!$A:$A,Geography!$B16,Raw!$G:$G,Geography!AL$6,Raw!$C:$C,Geography!$A$6),SUMIFS(Raw!$H:$H,Raw!$A:$A,Geography!$B16,Raw!$G:$G,Geography!AL$6,Raw!$E:$E,Geography!$A$6)))</f>
        <v>0</v>
      </c>
      <c r="AM16" s="105">
        <f>IF($B$6="Region",SUMIFS(Raw!$H:$H,Raw!$A:$A,Geography!$B16,Raw!$G:$G,Geography!AM$6,Raw!$I:$I,Geography!$A$6),IF($B$6="Provider",SUMIFS(Raw!$H:$H,Raw!$A:$A,Geography!$B16,Raw!$G:$G,Geography!AM$6,Raw!$C:$C,Geography!$A$6),SUMIFS(Raw!$H:$H,Raw!$A:$A,Geography!$B16,Raw!$G:$G,Geography!AM$6,Raw!$E:$E,Geography!$A$6)))</f>
        <v>0</v>
      </c>
      <c r="AN16" s="105">
        <f>IF($B$6="Region",SUMIFS(Raw!$H:$H,Raw!$A:$A,Geography!$B16,Raw!$G:$G,Geography!AN$6,Raw!$I:$I,Geography!$A$6),IF($B$6="Provider",SUMIFS(Raw!$H:$H,Raw!$A:$A,Geography!$B16,Raw!$G:$G,Geography!AN$6,Raw!$C:$C,Geography!$A$6),SUMIFS(Raw!$H:$H,Raw!$A:$A,Geography!$B16,Raw!$G:$G,Geography!AN$6,Raw!$E:$E,Geography!$A$6)))</f>
        <v>0</v>
      </c>
      <c r="AO16" s="105">
        <f>IF($B$6="Region",SUMIFS(Raw!$H:$H,Raw!$A:$A,Geography!$B16,Raw!$G:$G,Geography!AO$6,Raw!$I:$I,Geography!$A$6),IF($B$6="Provider",SUMIFS(Raw!$H:$H,Raw!$A:$A,Geography!$B16,Raw!$G:$G,Geography!AO$6,Raw!$C:$C,Geography!$A$6),SUMIFS(Raw!$H:$H,Raw!$A:$A,Geography!$B16,Raw!$G:$G,Geography!AO$6,Raw!$E:$E,Geography!$A$6)))</f>
        <v>0</v>
      </c>
      <c r="AP16" s="105">
        <f>IF($B$6="Region",SUMIFS(Raw!$H:$H,Raw!$A:$A,Geography!$B16,Raw!$G:$G,Geography!AP$6,Raw!$I:$I,Geography!$A$6),IF($B$6="Provider",SUMIFS(Raw!$H:$H,Raw!$A:$A,Geography!$B16,Raw!$G:$G,Geography!AP$6,Raw!$C:$C,Geography!$A$6),SUMIFS(Raw!$H:$H,Raw!$A:$A,Geography!$B16,Raw!$G:$G,Geography!AP$6,Raw!$E:$E,Geography!$A$6)))</f>
        <v>0</v>
      </c>
      <c r="AQ16" s="105">
        <f>IF($B$6="Region",SUMIFS(Raw!$H:$H,Raw!$A:$A,Geography!$B16,Raw!$G:$G,Geography!AQ$6,Raw!$I:$I,Geography!$A$6),IF($B$6="Provider",SUMIFS(Raw!$H:$H,Raw!$A:$A,Geography!$B16,Raw!$G:$G,Geography!AQ$6,Raw!$C:$C,Geography!$A$6),SUMIFS(Raw!$H:$H,Raw!$A:$A,Geography!$B16,Raw!$G:$G,Geography!AQ$6,Raw!$E:$E,Geography!$A$6)))</f>
        <v>0</v>
      </c>
      <c r="AR16" s="105">
        <f>IF($B$6="Region",SUMIFS(Raw!$H:$H,Raw!$A:$A,Geography!$B16,Raw!$G:$G,Geography!AR$6,Raw!$I:$I,Geography!$A$6),IF($B$6="Provider",SUMIFS(Raw!$H:$H,Raw!$A:$A,Geography!$B16,Raw!$G:$G,Geography!AR$6,Raw!$C:$C,Geography!$A$6),SUMIFS(Raw!$H:$H,Raw!$A:$A,Geography!$B16,Raw!$G:$G,Geography!AR$6,Raw!$E:$E,Geography!$A$6)))</f>
        <v>0</v>
      </c>
      <c r="AS16" s="105">
        <f>IF($B$6="Region",SUMIFS(Raw!$H:$H,Raw!$A:$A,Geography!$B16,Raw!$G:$G,Geography!AS$6,Raw!$I:$I,Geography!$A$6),IF($B$6="Provider",SUMIFS(Raw!$H:$H,Raw!$A:$A,Geography!$B16,Raw!$G:$G,Geography!AS$6,Raw!$C:$C,Geography!$A$6),SUMIFS(Raw!$H:$H,Raw!$A:$A,Geography!$B16,Raw!$G:$G,Geography!AS$6,Raw!$E:$E,Geography!$A$6)))</f>
        <v>0</v>
      </c>
      <c r="AT16" s="105">
        <f>IF($B$6="Region",SUMIFS(Raw!$H:$H,Raw!$A:$A,Geography!$B16,Raw!$G:$G,Geography!AT$6,Raw!$I:$I,Geography!$A$6),IF($B$6="Provider",SUMIFS(Raw!$H:$H,Raw!$A:$A,Geography!$B16,Raw!$G:$G,Geography!AT$6,Raw!$C:$C,Geography!$A$6),SUMIFS(Raw!$H:$H,Raw!$A:$A,Geography!$B16,Raw!$G:$G,Geography!AT$6,Raw!$E:$E,Geography!$A$6)))</f>
        <v>0</v>
      </c>
      <c r="AU16" s="105">
        <f>IF($B$6="Region",SUMIFS(Raw!$H:$H,Raw!$A:$A,Geography!$B16,Raw!$G:$G,Geography!AU$6,Raw!$I:$I,Geography!$A$6),IF($B$6="Provider",SUMIFS(Raw!$H:$H,Raw!$A:$A,Geography!$B16,Raw!$G:$G,Geography!AU$6,Raw!$C:$C,Geography!$A$6),SUMIFS(Raw!$H:$H,Raw!$A:$A,Geography!$B16,Raw!$G:$G,Geography!AU$6,Raw!$E:$E,Geography!$A$6)))</f>
        <v>0</v>
      </c>
      <c r="AV16" s="105">
        <f>IF($B$6="Region",SUMIFS(Raw!$H:$H,Raw!$A:$A,Geography!$B16,Raw!$G:$G,Geography!AV$6,Raw!$I:$I,Geography!$A$6),IF($B$6="Provider",SUMIFS(Raw!$H:$H,Raw!$A:$A,Geography!$B16,Raw!$G:$G,Geography!AV$6,Raw!$C:$C,Geography!$A$6),SUMIFS(Raw!$H:$H,Raw!$A:$A,Geography!$B16,Raw!$G:$G,Geography!AV$6,Raw!$E:$E,Geography!$A$6)))</f>
        <v>0</v>
      </c>
      <c r="AW16" s="105">
        <f>IF($B$6="Region",SUMIFS(Raw!$H:$H,Raw!$A:$A,Geography!$B16,Raw!$G:$G,Geography!AW$6,Raw!$I:$I,Geography!$A$6),IF($B$6="Provider",SUMIFS(Raw!$H:$H,Raw!$A:$A,Geography!$B16,Raw!$G:$G,Geography!AW$6,Raw!$C:$C,Geography!$A$6),SUMIFS(Raw!$H:$H,Raw!$A:$A,Geography!$B16,Raw!$G:$G,Geography!AW$6,Raw!$E:$E,Geography!$A$6)))</f>
        <v>0</v>
      </c>
      <c r="AX16" s="105">
        <f>IF($B$6="Region",SUMIFS(Raw!$H:$H,Raw!$A:$A,Geography!$B16,Raw!$G:$G,Geography!AX$6,Raw!$I:$I,Geography!$A$6),IF($B$6="Provider",SUMIFS(Raw!$H:$H,Raw!$A:$A,Geography!$B16,Raw!$G:$G,Geography!AX$6,Raw!$C:$C,Geography!$A$6),SUMIFS(Raw!$H:$H,Raw!$A:$A,Geography!$B16,Raw!$G:$G,Geography!AX$6,Raw!$E:$E,Geography!$A$6)))</f>
        <v>0</v>
      </c>
      <c r="AY16" s="105">
        <f>IF($B$6="Region",SUMIFS(Raw!$H:$H,Raw!$A:$A,Geography!$B16,Raw!$G:$G,Geography!AY$6,Raw!$I:$I,Geography!$A$6),IF($B$6="Provider",SUMIFS(Raw!$H:$H,Raw!$A:$A,Geography!$B16,Raw!$G:$G,Geography!AY$6,Raw!$C:$C,Geography!$A$6),SUMIFS(Raw!$H:$H,Raw!$A:$A,Geography!$B16,Raw!$G:$G,Geography!AY$6,Raw!$E:$E,Geography!$A$6)))</f>
        <v>0</v>
      </c>
      <c r="AZ16" s="105">
        <f>IF($B$6="Region",SUMIFS(Raw!$H:$H,Raw!$A:$A,Geography!$B16,Raw!$G:$G,Geography!AZ$6,Raw!$I:$I,Geography!$A$6),IF($B$6="Provider",SUMIFS(Raw!$H:$H,Raw!$A:$A,Geography!$B16,Raw!$G:$G,Geography!AZ$6,Raw!$C:$C,Geography!$A$6),SUMIFS(Raw!$H:$H,Raw!$A:$A,Geography!$B16,Raw!$G:$G,Geography!AZ$6,Raw!$E:$E,Geography!$A$6)))</f>
        <v>0</v>
      </c>
      <c r="BA16" s="105">
        <f>IF($B$6="Region",SUMIFS(Raw!$H:$H,Raw!$A:$A,Geography!$B16,Raw!$G:$G,Geography!BA$6,Raw!$I:$I,Geography!$A$6),IF($B$6="Provider",SUMIFS(Raw!$H:$H,Raw!$A:$A,Geography!$B16,Raw!$G:$G,Geography!BA$6,Raw!$C:$C,Geography!$A$6),SUMIFS(Raw!$H:$H,Raw!$A:$A,Geography!$B16,Raw!$G:$G,Geography!BA$6,Raw!$E:$E,Geography!$A$6)))</f>
        <v>0</v>
      </c>
      <c r="BB16" s="105">
        <f>IF($B$6="Region",SUMIFS(Raw!$H:$H,Raw!$A:$A,Geography!$B16,Raw!$G:$G,Geography!BB$6,Raw!$I:$I,Geography!$A$6),IF($B$6="Provider",SUMIFS(Raw!$H:$H,Raw!$A:$A,Geography!$B16,Raw!$G:$G,Geography!BB$6,Raw!$C:$C,Geography!$A$6),SUMIFS(Raw!$H:$H,Raw!$A:$A,Geography!$B16,Raw!$G:$G,Geography!BB$6,Raw!$E:$E,Geography!$A$6)))</f>
        <v>0</v>
      </c>
      <c r="BC16" s="105">
        <f>IF($B$6="Region",SUMIFS(Raw!$H:$H,Raw!$A:$A,Geography!$B16,Raw!$G:$G,Geography!BC$6,Raw!$I:$I,Geography!$A$6),IF($B$6="Provider",SUMIFS(Raw!$H:$H,Raw!$A:$A,Geography!$B16,Raw!$G:$G,Geography!BC$6,Raw!$C:$C,Geography!$A$6),SUMIFS(Raw!$H:$H,Raw!$A:$A,Geography!$B16,Raw!$G:$G,Geography!BC$6,Raw!$E:$E,Geography!$A$6)))</f>
        <v>0</v>
      </c>
      <c r="BD16" s="105">
        <f>IF($B$6="Region",SUMIFS(Raw!$H:$H,Raw!$A:$A,Geography!$B16,Raw!$G:$G,Geography!BD$6,Raw!$I:$I,Geography!$A$6),IF($B$6="Provider",SUMIFS(Raw!$H:$H,Raw!$A:$A,Geography!$B16,Raw!$G:$G,Geography!BD$6,Raw!$C:$C,Geography!$A$6),SUMIFS(Raw!$H:$H,Raw!$A:$A,Geography!$B16,Raw!$G:$G,Geography!BD$6,Raw!$E:$E,Geography!$A$6)))</f>
        <v>0</v>
      </c>
      <c r="BE16" s="105">
        <f>IF($B$6="Region",SUMIFS(Raw!$H:$H,Raw!$A:$A,Geography!$B16,Raw!$G:$G,Geography!BE$6,Raw!$I:$I,Geography!$A$6),IF($B$6="Provider",SUMIFS(Raw!$H:$H,Raw!$A:$A,Geography!$B16,Raw!$G:$G,Geography!BE$6,Raw!$C:$C,Geography!$A$6),SUMIFS(Raw!$H:$H,Raw!$A:$A,Geography!$B16,Raw!$G:$G,Geography!BE$6,Raw!$E:$E,Geography!$A$6)))</f>
        <v>0</v>
      </c>
      <c r="BF16" s="105">
        <f>IF($B$6="Region",SUMIFS(Raw!$H:$H,Raw!$A:$A,Geography!$B16,Raw!$G:$G,Geography!BF$6,Raw!$I:$I,Geography!$A$6),IF($B$6="Provider",SUMIFS(Raw!$H:$H,Raw!$A:$A,Geography!$B16,Raw!$G:$G,Geography!BF$6,Raw!$C:$C,Geography!$A$6),SUMIFS(Raw!$H:$H,Raw!$A:$A,Geography!$B16,Raw!$G:$G,Geography!BF$6,Raw!$E:$E,Geography!$A$6)))</f>
        <v>0</v>
      </c>
      <c r="BG16" s="105">
        <f>IF($B$6="Region",SUMIFS(Raw!$H:$H,Raw!$A:$A,Geography!$B16,Raw!$G:$G,Geography!BG$6,Raw!$I:$I,Geography!$A$6),IF($B$6="Provider",SUMIFS(Raw!$H:$H,Raw!$A:$A,Geography!$B16,Raw!$G:$G,Geography!BG$6,Raw!$C:$C,Geography!$A$6),SUMIFS(Raw!$H:$H,Raw!$A:$A,Geography!$B16,Raw!$G:$G,Geography!BG$6,Raw!$E:$E,Geography!$A$6)))</f>
        <v>0</v>
      </c>
      <c r="BH16" s="105">
        <f>IF($B$6="Region",SUMIFS(Raw!$H:$H,Raw!$A:$A,Geography!$B16,Raw!$G:$G,Geography!BH$6,Raw!$I:$I,Geography!$A$6),IF($B$6="Provider",SUMIFS(Raw!$H:$H,Raw!$A:$A,Geography!$B16,Raw!$G:$G,Geography!BH$6,Raw!$C:$C,Geography!$A$6),SUMIFS(Raw!$H:$H,Raw!$A:$A,Geography!$B16,Raw!$G:$G,Geography!BH$6,Raw!$E:$E,Geography!$A$6)))</f>
        <v>0</v>
      </c>
      <c r="BI16" s="105">
        <f>IF($B$6="Region",SUMIFS(Raw!$H:$H,Raw!$A:$A,Geography!$B16,Raw!$G:$G,Geography!BI$6,Raw!$I:$I,Geography!$A$6),IF($B$6="Provider",SUMIFS(Raw!$H:$H,Raw!$A:$A,Geography!$B16,Raw!$G:$G,Geography!BI$6,Raw!$C:$C,Geography!$A$6),SUMIFS(Raw!$H:$H,Raw!$A:$A,Geography!$B16,Raw!$G:$G,Geography!BI$6,Raw!$E:$E,Geography!$A$6)))</f>
        <v>0</v>
      </c>
      <c r="BJ16" s="105">
        <f>IF($B$6="Region",SUMIFS(Raw!$H:$H,Raw!$A:$A,Geography!$B16,Raw!$G:$G,Geography!BJ$6,Raw!$I:$I,Geography!$A$6),IF($B$6="Provider",SUMIFS(Raw!$H:$H,Raw!$A:$A,Geography!$B16,Raw!$G:$G,Geography!BJ$6,Raw!$C:$C,Geography!$A$6),SUMIFS(Raw!$H:$H,Raw!$A:$A,Geography!$B16,Raw!$G:$G,Geography!BJ$6,Raw!$E:$E,Geography!$A$6)))</f>
        <v>0</v>
      </c>
      <c r="BK16" s="105">
        <f>IF($B$6="Region",SUMIFS(Raw!$H:$H,Raw!$A:$A,Geography!$B16,Raw!$G:$G,Geography!BK$6,Raw!$I:$I,Geography!$A$6),IF($B$6="Provider",SUMIFS(Raw!$H:$H,Raw!$A:$A,Geography!$B16,Raw!$G:$G,Geography!BK$6,Raw!$C:$C,Geography!$A$6),SUMIFS(Raw!$H:$H,Raw!$A:$A,Geography!$B16,Raw!$G:$G,Geography!BK$6,Raw!$E:$E,Geography!$A$6)))</f>
        <v>0</v>
      </c>
      <c r="BL16" s="105">
        <f>IF($B$6="Region",SUMIFS(Raw!$H:$H,Raw!$A:$A,Geography!$B16,Raw!$G:$G,Geography!BL$6,Raw!$I:$I,Geography!$A$6),IF($B$6="Provider",SUMIFS(Raw!$H:$H,Raw!$A:$A,Geography!$B16,Raw!$G:$G,Geography!BL$6,Raw!$C:$C,Geography!$A$6),SUMIFS(Raw!$H:$H,Raw!$A:$A,Geography!$B16,Raw!$G:$G,Geography!BL$6,Raw!$E:$E,Geography!$A$6)))</f>
        <v>0</v>
      </c>
      <c r="BM16" s="105">
        <f>IF($B$6="Region",SUMIFS(Raw!$H:$H,Raw!$A:$A,Geography!$B16,Raw!$G:$G,Geography!BM$6,Raw!$I:$I,Geography!$A$6),IF($B$6="Provider",SUMIFS(Raw!$H:$H,Raw!$A:$A,Geography!$B16,Raw!$G:$G,Geography!BM$6,Raw!$C:$C,Geography!$A$6),SUMIFS(Raw!$H:$H,Raw!$A:$A,Geography!$B16,Raw!$G:$G,Geography!BM$6,Raw!$E:$E,Geography!$A$6)))</f>
        <v>0</v>
      </c>
      <c r="BN16" s="105">
        <f>IF($B$6="Region",SUMIFS(Raw!$H:$H,Raw!$A:$A,Geography!$B16,Raw!$G:$G,Geography!BN$6,Raw!$I:$I,Geography!$A$6),IF($B$6="Provider",SUMIFS(Raw!$H:$H,Raw!$A:$A,Geography!$B16,Raw!$G:$G,Geography!BN$6,Raw!$C:$C,Geography!$A$6),SUMIFS(Raw!$H:$H,Raw!$A:$A,Geography!$B16,Raw!$G:$G,Geography!BN$6,Raw!$E:$E,Geography!$A$6)))</f>
        <v>0</v>
      </c>
      <c r="BO16" s="105">
        <f>IF($B$6="Region",SUMIFS(Raw!$H:$H,Raw!$A:$A,Geography!$B16,Raw!$G:$G,Geography!BO$6,Raw!$I:$I,Geography!$A$6),IF($B$6="Provider",SUMIFS(Raw!$H:$H,Raw!$A:$A,Geography!$B16,Raw!$G:$G,Geography!BO$6,Raw!$C:$C,Geography!$A$6),SUMIFS(Raw!$H:$H,Raw!$A:$A,Geography!$B16,Raw!$G:$G,Geography!BO$6,Raw!$E:$E,Geography!$A$6)))</f>
        <v>0</v>
      </c>
      <c r="BP16" s="105">
        <f>IF($B$6="Region",SUMIFS(Raw!$H:$H,Raw!$A:$A,Geography!$B16,Raw!$G:$G,Geography!BP$6,Raw!$I:$I,Geography!$A$6),IF($B$6="Provider",SUMIFS(Raw!$H:$H,Raw!$A:$A,Geography!$B16,Raw!$G:$G,Geography!BP$6,Raw!$C:$C,Geography!$A$6),SUMIFS(Raw!$H:$H,Raw!$A:$A,Geography!$B16,Raw!$G:$G,Geography!BP$6,Raw!$E:$E,Geography!$A$6)))</f>
        <v>0</v>
      </c>
      <c r="BQ16" s="105">
        <f>IF($B$6="Region",SUMIFS(Raw!$H:$H,Raw!$A:$A,Geography!$B16,Raw!$G:$G,Geography!BQ$6,Raw!$I:$I,Geography!$A$6),IF($B$6="Provider",SUMIFS(Raw!$H:$H,Raw!$A:$A,Geography!$B16,Raw!$G:$G,Geography!BQ$6,Raw!$C:$C,Geography!$A$6),SUMIFS(Raw!$H:$H,Raw!$A:$A,Geography!$B16,Raw!$G:$G,Geography!BQ$6,Raw!$E:$E,Geography!$A$6)))</f>
        <v>0</v>
      </c>
      <c r="BR16" s="105">
        <f>IF($B$6="Region",SUMIFS(Raw!$H:$H,Raw!$A:$A,Geography!$B16,Raw!$G:$G,Geography!BR$6,Raw!$I:$I,Geography!$A$6),IF($B$6="Provider",SUMIFS(Raw!$H:$H,Raw!$A:$A,Geography!$B16,Raw!$G:$G,Geography!BR$6,Raw!$C:$C,Geography!$A$6),SUMIFS(Raw!$H:$H,Raw!$A:$A,Geography!$B16,Raw!$G:$G,Geography!BR$6,Raw!$E:$E,Geography!$A$6)))</f>
        <v>0</v>
      </c>
      <c r="BS16" s="105">
        <f>IF($B$6="Region",SUMIFS(Raw!$H:$H,Raw!$A:$A,Geography!$B16,Raw!$G:$G,Geography!BS$6,Raw!$I:$I,Geography!$A$6),IF($B$6="Provider",SUMIFS(Raw!$H:$H,Raw!$A:$A,Geography!$B16,Raw!$G:$G,Geography!BS$6,Raw!$C:$C,Geography!$A$6),SUMIFS(Raw!$H:$H,Raw!$A:$A,Geography!$B16,Raw!$G:$G,Geography!BS$6,Raw!$E:$E,Geography!$A$6)))</f>
        <v>0</v>
      </c>
      <c r="BT16" s="105">
        <f>IF($B$6="Region",SUMIFS(Raw!$H:$H,Raw!$A:$A,Geography!$B16,Raw!$G:$G,Geography!BT$6,Raw!$I:$I,Geography!$A$6),IF($B$6="Provider",SUMIFS(Raw!$H:$H,Raw!$A:$A,Geography!$B16,Raw!$G:$G,Geography!BT$6,Raw!$C:$C,Geography!$A$6),SUMIFS(Raw!$H:$H,Raw!$A:$A,Geography!$B16,Raw!$G:$G,Geography!BT$6,Raw!$E:$E,Geography!$A$6)))</f>
        <v>0</v>
      </c>
      <c r="BU16" s="105">
        <f>IF($B$6="Region",SUMIFS(Raw!$H:$H,Raw!$A:$A,Geography!$B16,Raw!$G:$G,Geography!BU$6,Raw!$I:$I,Geography!$A$6),IF($B$6="Provider",SUMIFS(Raw!$H:$H,Raw!$A:$A,Geography!$B16,Raw!$G:$G,Geography!BU$6,Raw!$C:$C,Geography!$A$6),SUMIFS(Raw!$H:$H,Raw!$A:$A,Geography!$B16,Raw!$G:$G,Geography!BU$6,Raw!$E:$E,Geography!$A$6)))</f>
        <v>0</v>
      </c>
      <c r="BV16" s="105">
        <f>IF($B$6="Region",SUMIFS(Raw!$H:$H,Raw!$A:$A,Geography!$B16,Raw!$G:$G,Geography!BV$6,Raw!$I:$I,Geography!$A$6),IF($B$6="Provider",SUMIFS(Raw!$H:$H,Raw!$A:$A,Geography!$B16,Raw!$G:$G,Geography!BV$6,Raw!$C:$C,Geography!$A$6),SUMIFS(Raw!$H:$H,Raw!$A:$A,Geography!$B16,Raw!$G:$G,Geography!BV$6,Raw!$E:$E,Geography!$A$6)))</f>
        <v>0</v>
      </c>
      <c r="BW16" s="105">
        <f>IF($B$6="Region",SUMIFS(Raw!$H:$H,Raw!$A:$A,Geography!$B16,Raw!$G:$G,Geography!BW$6,Raw!$I:$I,Geography!$A$6),IF($B$6="Provider",SUMIFS(Raw!$H:$H,Raw!$A:$A,Geography!$B16,Raw!$G:$G,Geography!BW$6,Raw!$C:$C,Geography!$A$6),SUMIFS(Raw!$H:$H,Raw!$A:$A,Geography!$B16,Raw!$G:$G,Geography!BW$6,Raw!$E:$E,Geography!$A$6)))</f>
        <v>0</v>
      </c>
      <c r="BX16" s="105">
        <f>IF($B$6="Region",SUMIFS(Raw!$H:$H,Raw!$A:$A,Geography!$B16,Raw!$G:$G,Geography!BX$6,Raw!$I:$I,Geography!$A$6),IF($B$6="Provider",SUMIFS(Raw!$H:$H,Raw!$A:$A,Geography!$B16,Raw!$G:$G,Geography!BX$6,Raw!$C:$C,Geography!$A$6),SUMIFS(Raw!$H:$H,Raw!$A:$A,Geography!$B16,Raw!$G:$G,Geography!BX$6,Raw!$E:$E,Geography!$A$6)))</f>
        <v>0</v>
      </c>
      <c r="BY16" s="105">
        <f>IF($B$6="Region",SUMIFS(Raw!$H:$H,Raw!$A:$A,Geography!$B16,Raw!$G:$G,Geography!BY$6,Raw!$I:$I,Geography!$A$6),IF($B$6="Provider",SUMIFS(Raw!$H:$H,Raw!$A:$A,Geography!$B16,Raw!$G:$G,Geography!BY$6,Raw!$C:$C,Geography!$A$6),SUMIFS(Raw!$H:$H,Raw!$A:$A,Geography!$B16,Raw!$G:$G,Geography!BY$6,Raw!$E:$E,Geography!$A$6)))</f>
        <v>0</v>
      </c>
      <c r="BZ16" s="105">
        <f>IF($B$6="Region",SUMIFS(Raw!$H:$H,Raw!$A:$A,Geography!$B16,Raw!$G:$G,Geography!BZ$6,Raw!$I:$I,Geography!$A$6),IF($B$6="Provider",SUMIFS(Raw!$H:$H,Raw!$A:$A,Geography!$B16,Raw!$G:$G,Geography!BZ$6,Raw!$C:$C,Geography!$A$6),SUMIFS(Raw!$H:$H,Raw!$A:$A,Geography!$B16,Raw!$G:$G,Geography!BZ$6,Raw!$E:$E,Geography!$A$6)))</f>
        <v>0</v>
      </c>
      <c r="CA16" s="105">
        <f>IF($B$6="Region",SUMIFS(Raw!$H:$H,Raw!$A:$A,Geography!$B16,Raw!$G:$G,Geography!CA$6,Raw!$I:$I,Geography!$A$6),IF($B$6="Provider",SUMIFS(Raw!$H:$H,Raw!$A:$A,Geography!$B16,Raw!$G:$G,Geography!CA$6,Raw!$C:$C,Geography!$A$6),SUMIFS(Raw!$H:$H,Raw!$A:$A,Geography!$B16,Raw!$G:$G,Geography!CA$6,Raw!$E:$E,Geography!$A$6)))</f>
        <v>0</v>
      </c>
      <c r="CB16" s="105">
        <f>IF($B$6="Region",SUMIFS(Raw!$H:$H,Raw!$A:$A,Geography!$B16,Raw!$G:$G,Geography!CB$6,Raw!$I:$I,Geography!$A$6),IF($B$6="Provider",SUMIFS(Raw!$H:$H,Raw!$A:$A,Geography!$B16,Raw!$G:$G,Geography!CB$6,Raw!$C:$C,Geography!$A$6),SUMIFS(Raw!$H:$H,Raw!$A:$A,Geography!$B16,Raw!$G:$G,Geography!CB$6,Raw!$E:$E,Geography!$A$6)))</f>
        <v>0</v>
      </c>
      <c r="CC16" s="105">
        <f>IF($B$6="Region",SUMIFS(Raw!$H:$H,Raw!$A:$A,Geography!$B16,Raw!$G:$G,Geography!CC$6,Raw!$I:$I,Geography!$A$6),IF($B$6="Provider",SUMIFS(Raw!$H:$H,Raw!$A:$A,Geography!$B16,Raw!$G:$G,Geography!CC$6,Raw!$C:$C,Geography!$A$6),SUMIFS(Raw!$H:$H,Raw!$A:$A,Geography!$B16,Raw!$G:$G,Geography!CC$6,Raw!$E:$E,Geography!$A$6)))</f>
        <v>0</v>
      </c>
      <c r="CD16" s="105">
        <f>IF($B$6="Region",SUMIFS(Raw!$H:$H,Raw!$A:$A,Geography!$B16,Raw!$G:$G,Geography!CD$6,Raw!$I:$I,Geography!$A$6),IF($B$6="Provider",SUMIFS(Raw!$H:$H,Raw!$A:$A,Geography!$B16,Raw!$G:$G,Geography!CD$6,Raw!$C:$C,Geography!$A$6),SUMIFS(Raw!$H:$H,Raw!$A:$A,Geography!$B16,Raw!$G:$G,Geography!CD$6,Raw!$E:$E,Geography!$A$6)))</f>
        <v>0</v>
      </c>
      <c r="CE16" s="105">
        <f>IF($B$6="Region",SUMIFS(Raw!$H:$H,Raw!$A:$A,Geography!$B16,Raw!$G:$G,Geography!CE$6,Raw!$I:$I,Geography!$A$6),IF($B$6="Provider",SUMIFS(Raw!$H:$H,Raw!$A:$A,Geography!$B16,Raw!$G:$G,Geography!CE$6,Raw!$C:$C,Geography!$A$6),SUMIFS(Raw!$H:$H,Raw!$A:$A,Geography!$B16,Raw!$G:$G,Geography!CE$6,Raw!$E:$E,Geography!$A$6)))</f>
        <v>0</v>
      </c>
      <c r="CF16" s="105">
        <f>IF($B$6="Region",SUMIFS(Raw!$H:$H,Raw!$A:$A,Geography!$B16,Raw!$G:$G,Geography!CF$6,Raw!$I:$I,Geography!$A$6),IF($B$6="Provider",SUMIFS(Raw!$H:$H,Raw!$A:$A,Geography!$B16,Raw!$G:$G,Geography!CF$6,Raw!$C:$C,Geography!$A$6),SUMIFS(Raw!$H:$H,Raw!$A:$A,Geography!$B16,Raw!$G:$G,Geography!CF$6,Raw!$E:$E,Geography!$A$6)))</f>
        <v>0</v>
      </c>
      <c r="CG16" s="105">
        <f>IF($B$6="Region",SUMIFS(Raw!$H:$H,Raw!$A:$A,Geography!$B16,Raw!$G:$G,Geography!CG$6,Raw!$I:$I,Geography!$A$6),IF($B$6="Provider",SUMIFS(Raw!$H:$H,Raw!$A:$A,Geography!$B16,Raw!$G:$G,Geography!CG$6,Raw!$C:$C,Geography!$A$6),SUMIFS(Raw!$H:$H,Raw!$A:$A,Geography!$B16,Raw!$G:$G,Geography!CG$6,Raw!$E:$E,Geography!$A$6)))</f>
        <v>0</v>
      </c>
      <c r="CH16" s="105">
        <f>IF($B$6="Region",SUMIFS(Raw!$H:$H,Raw!$A:$A,Geography!$B16,Raw!$G:$G,Geography!CH$6,Raw!$I:$I,Geography!$A$6),IF($B$6="Provider",SUMIFS(Raw!$H:$H,Raw!$A:$A,Geography!$B16,Raw!$G:$G,Geography!CH$6,Raw!$C:$C,Geography!$A$6),SUMIFS(Raw!$H:$H,Raw!$A:$A,Geography!$B16,Raw!$G:$G,Geography!CH$6,Raw!$E:$E,Geography!$A$6)))</f>
        <v>0</v>
      </c>
      <c r="CI16" s="105">
        <f>IF($B$6="Region",SUMIFS(Raw!$H:$H,Raw!$A:$A,Geography!$B16,Raw!$G:$G,Geography!CI$6,Raw!$I:$I,Geography!$A$6),IF($B$6="Provider",SUMIFS(Raw!$H:$H,Raw!$A:$A,Geography!$B16,Raw!$G:$G,Geography!CI$6,Raw!$C:$C,Geography!$A$6),SUMIFS(Raw!$H:$H,Raw!$A:$A,Geography!$B16,Raw!$G:$G,Geography!CI$6,Raw!$E:$E,Geography!$A$6)))</f>
        <v>0</v>
      </c>
      <c r="CJ16" s="105">
        <f>IF($B$6="Region",SUMIFS(Raw!$H:$H,Raw!$A:$A,Geography!$B16,Raw!$G:$G,Geography!CJ$6,Raw!$I:$I,Geography!$A$6),IF($B$6="Provider",SUMIFS(Raw!$H:$H,Raw!$A:$A,Geography!$B16,Raw!$G:$G,Geography!CJ$6,Raw!$C:$C,Geography!$A$6),SUMIFS(Raw!$H:$H,Raw!$A:$A,Geography!$B16,Raw!$G:$G,Geography!CJ$6,Raw!$E:$E,Geography!$A$6)))</f>
        <v>0</v>
      </c>
      <c r="CK16" s="105">
        <f>IF($B$6="Region",SUMIFS(Raw!$H:$H,Raw!$A:$A,Geography!$B16,Raw!$G:$G,Geography!CK$6,Raw!$I:$I,Geography!$A$6),IF($B$6="Provider",SUMIFS(Raw!$H:$H,Raw!$A:$A,Geography!$B16,Raw!$G:$G,Geography!CK$6,Raw!$C:$C,Geography!$A$6),SUMIFS(Raw!$H:$H,Raw!$A:$A,Geography!$B16,Raw!$G:$G,Geography!CK$6,Raw!$E:$E,Geography!$A$6)))</f>
        <v>0</v>
      </c>
      <c r="CL16" s="105">
        <f>IF($B$6="Region",SUMIFS(Raw!$H:$H,Raw!$A:$A,Geography!$B16,Raw!$G:$G,Geography!CL$6,Raw!$I:$I,Geography!$A$6),IF($B$6="Provider",SUMIFS(Raw!$H:$H,Raw!$A:$A,Geography!$B16,Raw!$G:$G,Geography!CL$6,Raw!$C:$C,Geography!$A$6),SUMIFS(Raw!$H:$H,Raw!$A:$A,Geography!$B16,Raw!$G:$G,Geography!CL$6,Raw!$E:$E,Geography!$A$6)))</f>
        <v>0</v>
      </c>
      <c r="CM16" s="105">
        <f>IF($B$6="Region",SUMIFS(Raw!$H:$H,Raw!$A:$A,Geography!$B16,Raw!$G:$G,Geography!CM$6,Raw!$I:$I,Geography!$A$6),IF($B$6="Provider",SUMIFS(Raw!$H:$H,Raw!$A:$A,Geography!$B16,Raw!$G:$G,Geography!CM$6,Raw!$C:$C,Geography!$A$6),SUMIFS(Raw!$H:$H,Raw!$A:$A,Geography!$B16,Raw!$G:$G,Geography!CM$6,Raw!$E:$E,Geography!$A$6)))</f>
        <v>0</v>
      </c>
    </row>
    <row r="17" spans="1:91" hidden="1" x14ac:dyDescent="0.25">
      <c r="B17" s="14">
        <v>45901</v>
      </c>
      <c r="D17" s="105">
        <f>IF($B$6="Region",SUMIFS(Raw!$H:$H,Raw!$A:$A,Geography!$B17,Raw!$G:$G,Geography!D$6,Raw!$I:$I,Geography!$A$6),IF($B$6="Provider",SUMIFS(Raw!$H:$H,Raw!$A:$A,Geography!$B17,Raw!$G:$G,Geography!D$6,Raw!$C:$C,Geography!$A$6),SUMIFS(Raw!$H:$H,Raw!$A:$A,Geography!$B17,Raw!$G:$G,Geography!D$6,Raw!$E:$E,Geography!$A$6)))</f>
        <v>0</v>
      </c>
      <c r="E17" s="105">
        <f>IF($B$6="Region",SUMIFS(Raw!$H:$H,Raw!$A:$A,Geography!$B17,Raw!$G:$G,Geography!E$6,Raw!$I:$I,Geography!$A$6),IF($B$6="Provider",SUMIFS(Raw!$H:$H,Raw!$A:$A,Geography!$B17,Raw!$G:$G,Geography!E$6,Raw!$C:$C,Geography!$A$6),SUMIFS(Raw!$H:$H,Raw!$A:$A,Geography!$B17,Raw!$G:$G,Geography!E$6,Raw!$E:$E,Geography!$A$6)))</f>
        <v>0</v>
      </c>
      <c r="F17" s="105">
        <f>IF($B$6="Region",SUMIFS(Raw!$H:$H,Raw!$A:$A,Geography!$B17,Raw!$G:$G,Geography!F$6,Raw!$I:$I,Geography!$A$6),IF($B$6="Provider",SUMIFS(Raw!$H:$H,Raw!$A:$A,Geography!$B17,Raw!$G:$G,Geography!F$6,Raw!$C:$C,Geography!$A$6),SUMIFS(Raw!$H:$H,Raw!$A:$A,Geography!$B17,Raw!$G:$G,Geography!F$6,Raw!$E:$E,Geography!$A$6)))</f>
        <v>0</v>
      </c>
      <c r="G17" s="105">
        <f>IF($B$6="Region",SUMIFS(Raw!$H:$H,Raw!$A:$A,Geography!$B17,Raw!$G:$G,Geography!G$6,Raw!$I:$I,Geography!$A$6),IF($B$6="Provider",SUMIFS(Raw!$H:$H,Raw!$A:$A,Geography!$B17,Raw!$G:$G,Geography!G$6,Raw!$C:$C,Geography!$A$6),SUMIFS(Raw!$H:$H,Raw!$A:$A,Geography!$B17,Raw!$G:$G,Geography!G$6,Raw!$E:$E,Geography!$A$6)))</f>
        <v>0</v>
      </c>
      <c r="H17" s="105">
        <f>IF($B$6="Region",SUMIFS(Raw!$H:$H,Raw!$A:$A,Geography!$B17,Raw!$G:$G,Geography!H$6,Raw!$I:$I,Geography!$A$6),IF($B$6="Provider",SUMIFS(Raw!$H:$H,Raw!$A:$A,Geography!$B17,Raw!$G:$G,Geography!H$6,Raw!$C:$C,Geography!$A$6),SUMIFS(Raw!$H:$H,Raw!$A:$A,Geography!$B17,Raw!$G:$G,Geography!H$6,Raw!$E:$E,Geography!$A$6)))</f>
        <v>0</v>
      </c>
      <c r="I17" s="105">
        <f>IF($B$6="Region",SUMIFS(Raw!$H:$H,Raw!$A:$A,Geography!$B17,Raw!$G:$G,Geography!I$6,Raw!$I:$I,Geography!$A$6),IF($B$6="Provider",SUMIFS(Raw!$H:$H,Raw!$A:$A,Geography!$B17,Raw!$G:$G,Geography!I$6,Raw!$C:$C,Geography!$A$6),SUMIFS(Raw!$H:$H,Raw!$A:$A,Geography!$B17,Raw!$G:$G,Geography!I$6,Raw!$E:$E,Geography!$A$6)))</f>
        <v>0</v>
      </c>
      <c r="J17" s="105" t="str">
        <f>IF($B$6="Area", SUMIFS(Raw!$H:$H,Raw!$A:$A,Geography!$B17,Raw!$G:$G,Geography!J$6,Raw!$E:$E,Geography!$A$6), " ")</f>
        <v xml:space="preserve"> </v>
      </c>
      <c r="K17" s="105" t="str">
        <f>IF($B$6="Area", SUMIFS(Raw!$H:$H,Raw!$A:$A,Geography!$B17,Raw!$G:$G,Geography!K$6,Raw!$E:$E,Geography!$A$6), " ")</f>
        <v xml:space="preserve"> </v>
      </c>
      <c r="L17" s="105">
        <f>IF($B$6="Region",SUMIFS(Raw!$H:$H,Raw!$A:$A,Geography!$B17,Raw!$G:$G,Geography!L$6,Raw!$I:$I,Geography!$A$6),IF($B$6="Provider",SUMIFS(Raw!$H:$H,Raw!$A:$A,Geography!$B17,Raw!$G:$G,Geography!L$6,Raw!$C:$C,Geography!$A$6),SUMIFS(Raw!$H:$H,Raw!$A:$A,Geography!$B17,Raw!$G:$G,Geography!L$6,Raw!$E:$E,Geography!$A$6)))</f>
        <v>0</v>
      </c>
      <c r="M17" s="105">
        <f>IF($B$6="Region",SUMIFS(Raw!$H:$H,Raw!$A:$A,Geography!$B17,Raw!$G:$G,Geography!M$6,Raw!$I:$I,Geography!$A$6),IF($B$6="Provider",SUMIFS(Raw!$H:$H,Raw!$A:$A,Geography!$B17,Raw!$G:$G,Geography!M$6,Raw!$C:$C,Geography!$A$6),SUMIFS(Raw!$H:$H,Raw!$A:$A,Geography!$B17,Raw!$G:$G,Geography!M$6,Raw!$E:$E,Geography!$A$6)))</f>
        <v>0</v>
      </c>
      <c r="N17" s="105">
        <f>IF($B$6="Region",SUMIFS(Raw!$H:$H,Raw!$A:$A,Geography!$B17,Raw!$G:$G,Geography!N$6,Raw!$I:$I,Geography!$A$6),IF($B$6="Provider",SUMIFS(Raw!$H:$H,Raw!$A:$A,Geography!$B17,Raw!$G:$G,Geography!N$6,Raw!$C:$C,Geography!$A$6),SUMIFS(Raw!$H:$H,Raw!$A:$A,Geography!$B17,Raw!$G:$G,Geography!N$6,Raw!$E:$E,Geography!$A$6)))</f>
        <v>0</v>
      </c>
      <c r="O17" s="105">
        <f>IF($B$6="Region",SUMIFS(Raw!$H:$H,Raw!$A:$A,Geography!$B17,Raw!$G:$G,Geography!O$6,Raw!$I:$I,Geography!$A$6),IF($B$6="Provider",SUMIFS(Raw!$H:$H,Raw!$A:$A,Geography!$B17,Raw!$G:$G,Geography!O$6,Raw!$C:$C,Geography!$A$6),SUMIFS(Raw!$H:$H,Raw!$A:$A,Geography!$B17,Raw!$G:$G,Geography!O$6,Raw!$E:$E,Geography!$A$6)))</f>
        <v>0</v>
      </c>
      <c r="P17" s="105">
        <f>IF($B$6="Region",SUMIFS(Raw!$H:$H,Raw!$A:$A,Geography!$B17,Raw!$G:$G,Geography!P$6,Raw!$I:$I,Geography!$A$6),IF($B$6="Provider",SUMIFS(Raw!$H:$H,Raw!$A:$A,Geography!$B17,Raw!$G:$G,Geography!P$6,Raw!$C:$C,Geography!$A$6),SUMIFS(Raw!$H:$H,Raw!$A:$A,Geography!$B17,Raw!$G:$G,Geography!P$6,Raw!$E:$E,Geography!$A$6)))</f>
        <v>0</v>
      </c>
      <c r="Q17" s="105">
        <f>IF($B$6="Region",SUMIFS(Raw!$H:$H,Raw!$A:$A,Geography!$B17,Raw!$G:$G,Geography!Q$6,Raw!$I:$I,Geography!$A$6),IF($B$6="Provider",SUMIFS(Raw!$H:$H,Raw!$A:$A,Geography!$B17,Raw!$G:$G,Geography!Q$6,Raw!$C:$C,Geography!$A$6),SUMIFS(Raw!$H:$H,Raw!$A:$A,Geography!$B17,Raw!$G:$G,Geography!Q$6,Raw!$E:$E,Geography!$A$6)))</f>
        <v>0</v>
      </c>
      <c r="R17" s="105">
        <f>IF($B$6="Region",SUMIFS(Raw!$H:$H,Raw!$A:$A,Geography!$B17,Raw!$G:$G,Geography!R$6,Raw!$I:$I,Geography!$A$6),IF($B$6="Provider",SUMIFS(Raw!$H:$H,Raw!$A:$A,Geography!$B17,Raw!$G:$G,Geography!R$6,Raw!$C:$C,Geography!$A$6),SUMIFS(Raw!$H:$H,Raw!$A:$A,Geography!$B17,Raw!$G:$G,Geography!R$6,Raw!$E:$E,Geography!$A$6)))</f>
        <v>0</v>
      </c>
      <c r="S17" s="105">
        <f>IF($B$6="Region",SUMIFS(Raw!$H:$H,Raw!$A:$A,Geography!$B17,Raw!$G:$G,Geography!S$6,Raw!$I:$I,Geography!$A$6),IF($B$6="Provider",SUMIFS(Raw!$H:$H,Raw!$A:$A,Geography!$B17,Raw!$G:$G,Geography!S$6,Raw!$C:$C,Geography!$A$6),SUMIFS(Raw!$H:$H,Raw!$A:$A,Geography!$B17,Raw!$G:$G,Geography!S$6,Raw!$E:$E,Geography!$A$6)))</f>
        <v>0</v>
      </c>
      <c r="T17" s="105">
        <f>IF($B$6="Region",SUMIFS(Raw!$H:$H,Raw!$A:$A,Geography!$B17,Raw!$G:$G,Geography!T$6,Raw!$I:$I,Geography!$A$6),IF($B$6="Provider",SUMIFS(Raw!$H:$H,Raw!$A:$A,Geography!$B17,Raw!$G:$G,Geography!T$6,Raw!$C:$C,Geography!$A$6),SUMIFS(Raw!$H:$H,Raw!$A:$A,Geography!$B17,Raw!$G:$G,Geography!T$6,Raw!$E:$E,Geography!$A$6)))</f>
        <v>0</v>
      </c>
      <c r="U17" s="105">
        <f>IF($B$6="Region",SUMIFS(Raw!$H:$H,Raw!$A:$A,Geography!$B17,Raw!$G:$G,Geography!U$6,Raw!$I:$I,Geography!$A$6),IF($B$6="Provider",SUMIFS(Raw!$H:$H,Raw!$A:$A,Geography!$B17,Raw!$G:$G,Geography!U$6,Raw!$C:$C,Geography!$A$6),SUMIFS(Raw!$H:$H,Raw!$A:$A,Geography!$B17,Raw!$G:$G,Geography!U$6,Raw!$E:$E,Geography!$A$6)))</f>
        <v>0</v>
      </c>
      <c r="V17" s="105">
        <f>IF($B$6="Region",SUMIFS(Raw!$H:$H,Raw!$A:$A,Geography!$B17,Raw!$G:$G,Geography!V$6,Raw!$I:$I,Geography!$A$6),IF($B$6="Provider",SUMIFS(Raw!$H:$H,Raw!$A:$A,Geography!$B17,Raw!$G:$G,Geography!V$6,Raw!$C:$C,Geography!$A$6),SUMIFS(Raw!$H:$H,Raw!$A:$A,Geography!$B17,Raw!$G:$G,Geography!V$6,Raw!$E:$E,Geography!$A$6)))</f>
        <v>0</v>
      </c>
      <c r="W17" s="105">
        <f>IF($B$6="Region",SUMIFS(Raw!$H:$H,Raw!$A:$A,Geography!$B17,Raw!$G:$G,Geography!W$6,Raw!$I:$I,Geography!$A$6),IF($B$6="Provider",SUMIFS(Raw!$H:$H,Raw!$A:$A,Geography!$B17,Raw!$G:$G,Geography!W$6,Raw!$C:$C,Geography!$A$6),SUMIFS(Raw!$H:$H,Raw!$A:$A,Geography!$B17,Raw!$G:$G,Geography!W$6,Raw!$E:$E,Geography!$A$6)))</f>
        <v>0</v>
      </c>
      <c r="X17" s="105">
        <f>IF($B$6="Region",SUMIFS(Raw!$H:$H,Raw!$A:$A,Geography!$B17,Raw!$G:$G,Geography!X$6,Raw!$I:$I,Geography!$A$6),IF($B$6="Provider",SUMIFS(Raw!$H:$H,Raw!$A:$A,Geography!$B17,Raw!$G:$G,Geography!X$6,Raw!$C:$C,Geography!$A$6),SUMIFS(Raw!$H:$H,Raw!$A:$A,Geography!$B17,Raw!$G:$G,Geography!X$6,Raw!$E:$E,Geography!$A$6)))</f>
        <v>0</v>
      </c>
      <c r="Y17" s="105" t="str">
        <f>IF($B$6="Area", SUMIFS(Raw!$H:$H,Raw!$A:$A,Geography!$B17,Raw!$G:$G,Geography!Y$6,Raw!$E:$E,Geography!$A$6), " ")</f>
        <v xml:space="preserve"> </v>
      </c>
      <c r="Z17" s="105" t="str">
        <f>IF($B$6="Area", SUMIFS(Raw!$H:$H,Raw!$A:$A,Geography!$B17,Raw!$G:$G,Geography!Z$6,Raw!$E:$E,Geography!$A$6), " ")</f>
        <v xml:space="preserve"> </v>
      </c>
      <c r="AA17" s="105">
        <f>IF($B$6="Region",SUMIFS(Raw!$H:$H,Raw!$A:$A,Geography!$B17,Raw!$G:$G,Geography!AA$6,Raw!$I:$I,Geography!$A$6),IF($B$6="Provider",SUMIFS(Raw!$H:$H,Raw!$A:$A,Geography!$B17,Raw!$G:$G,Geography!AA$6,Raw!$C:$C,Geography!$A$6),SUMIFS(Raw!$H:$H,Raw!$A:$A,Geography!$B17,Raw!$G:$G,Geography!AA$6,Raw!$E:$E,Geography!$A$6)))</f>
        <v>0</v>
      </c>
      <c r="AB17" s="105">
        <f>IF($B$6="Region",SUMIFS(Raw!$H:$H,Raw!$A:$A,Geography!$B17,Raw!$G:$G,Geography!AB$6,Raw!$I:$I,Geography!$A$6),IF($B$6="Provider",SUMIFS(Raw!$H:$H,Raw!$A:$A,Geography!$B17,Raw!$G:$G,Geography!AB$6,Raw!$C:$C,Geography!$A$6),SUMIFS(Raw!$H:$H,Raw!$A:$A,Geography!$B17,Raw!$G:$G,Geography!AB$6,Raw!$E:$E,Geography!$A$6)))</f>
        <v>0</v>
      </c>
      <c r="AC17" s="105" t="str">
        <f>IF($B$6="Area", SUMIFS(Raw!$H:$H,Raw!$A:$A,Geography!$B17,Raw!$G:$G,Geography!AC$6,Raw!$E:$E,Geography!$A$6), " ")</f>
        <v xml:space="preserve"> </v>
      </c>
      <c r="AD17" s="105" t="str">
        <f>IF($B$6="Area", SUMIFS(Raw!$H:$H,Raw!$A:$A,Geography!$B17,Raw!$G:$G,Geography!AD$6,Raw!$E:$E,Geography!$A$6), " ")</f>
        <v xml:space="preserve"> </v>
      </c>
      <c r="AE17" s="105">
        <f>IF($B$6="Region",SUMIFS(Raw!$H:$H,Raw!$A:$A,Geography!$B17,Raw!$G:$G,Geography!AE$6,Raw!$I:$I,Geography!$A$6),IF($B$6="Provider",SUMIFS(Raw!$H:$H,Raw!$A:$A,Geography!$B17,Raw!$G:$G,Geography!AE$6,Raw!$C:$C,Geography!$A$6),SUMIFS(Raw!$H:$H,Raw!$A:$A,Geography!$B17,Raw!$G:$G,Geography!AE$6,Raw!$E:$E,Geography!$A$6)))</f>
        <v>0</v>
      </c>
      <c r="AF17" s="105">
        <f>IF($B$6="Region",SUMIFS(Raw!$H:$H,Raw!$A:$A,Geography!$B17,Raw!$G:$G,Geography!AF$6,Raw!$I:$I,Geography!$A$6),IF($B$6="Provider",SUMIFS(Raw!$H:$H,Raw!$A:$A,Geography!$B17,Raw!$G:$G,Geography!AF$6,Raw!$C:$C,Geography!$A$6),SUMIFS(Raw!$H:$H,Raw!$A:$A,Geography!$B17,Raw!$G:$G,Geography!AF$6,Raw!$E:$E,Geography!$A$6)))</f>
        <v>0</v>
      </c>
      <c r="AG17" s="105">
        <f>IF($B$6="Region",SUMIFS(Raw!$H:$H,Raw!$A:$A,Geography!$B17,Raw!$G:$G,Geography!AG$6,Raw!$I:$I,Geography!$A$6),IF($B$6="Provider",SUMIFS(Raw!$H:$H,Raw!$A:$A,Geography!$B17,Raw!$G:$G,Geography!AG$6,Raw!$C:$C,Geography!$A$6),SUMIFS(Raw!$H:$H,Raw!$A:$A,Geography!$B17,Raw!$G:$G,Geography!AG$6,Raw!$E:$E,Geography!$A$6)))</f>
        <v>0</v>
      </c>
      <c r="AH17" s="105">
        <f>IF($B$6="Region",SUMIFS(Raw!$H:$H,Raw!$A:$A,Geography!$B17,Raw!$G:$G,Geography!AH$6,Raw!$I:$I,Geography!$A$6),IF($B$6="Provider",SUMIFS(Raw!$H:$H,Raw!$A:$A,Geography!$B17,Raw!$G:$G,Geography!AH$6,Raw!$C:$C,Geography!$A$6),SUMIFS(Raw!$H:$H,Raw!$A:$A,Geography!$B17,Raw!$G:$G,Geography!AH$6,Raw!$E:$E,Geography!$A$6)))</f>
        <v>0</v>
      </c>
      <c r="AI17" s="105">
        <f>IF($B$6="Region",SUMIFS(Raw!$H:$H,Raw!$A:$A,Geography!$B17,Raw!$G:$G,Geography!AI$6,Raw!$I:$I,Geography!$A$6),IF($B$6="Provider",SUMIFS(Raw!$H:$H,Raw!$A:$A,Geography!$B17,Raw!$G:$G,Geography!AI$6,Raw!$C:$C,Geography!$A$6),SUMIFS(Raw!$H:$H,Raw!$A:$A,Geography!$B17,Raw!$G:$G,Geography!AI$6,Raw!$E:$E,Geography!$A$6)))</f>
        <v>0</v>
      </c>
      <c r="AJ17" s="105">
        <f>IF($B$6="Region",SUMIFS(Raw!$H:$H,Raw!$A:$A,Geography!$B17,Raw!$G:$G,Geography!AJ$6,Raw!$I:$I,Geography!$A$6),IF($B$6="Provider",SUMIFS(Raw!$H:$H,Raw!$A:$A,Geography!$B17,Raw!$G:$G,Geography!AJ$6,Raw!$C:$C,Geography!$A$6),SUMIFS(Raw!$H:$H,Raw!$A:$A,Geography!$B17,Raw!$G:$G,Geography!AJ$6,Raw!$E:$E,Geography!$A$6)))</f>
        <v>0</v>
      </c>
      <c r="AK17" s="105">
        <f>IF($B$6="Region",SUMIFS(Raw!$H:$H,Raw!$A:$A,Geography!$B17,Raw!$G:$G,Geography!AK$6,Raw!$I:$I,Geography!$A$6),IF($B$6="Provider",SUMIFS(Raw!$H:$H,Raw!$A:$A,Geography!$B17,Raw!$G:$G,Geography!AK$6,Raw!$C:$C,Geography!$A$6),SUMIFS(Raw!$H:$H,Raw!$A:$A,Geography!$B17,Raw!$G:$G,Geography!AK$6,Raw!$E:$E,Geography!$A$6)))</f>
        <v>0</v>
      </c>
      <c r="AL17" s="105">
        <f>IF($B$6="Region",SUMIFS(Raw!$H:$H,Raw!$A:$A,Geography!$B17,Raw!$G:$G,Geography!AL$6,Raw!$I:$I,Geography!$A$6),IF($B$6="Provider",SUMIFS(Raw!$H:$H,Raw!$A:$A,Geography!$B17,Raw!$G:$G,Geography!AL$6,Raw!$C:$C,Geography!$A$6),SUMIFS(Raw!$H:$H,Raw!$A:$A,Geography!$B17,Raw!$G:$G,Geography!AL$6,Raw!$E:$E,Geography!$A$6)))</f>
        <v>0</v>
      </c>
      <c r="AM17" s="105">
        <f>IF($B$6="Region",SUMIFS(Raw!$H:$H,Raw!$A:$A,Geography!$B17,Raw!$G:$G,Geography!AM$6,Raw!$I:$I,Geography!$A$6),IF($B$6="Provider",SUMIFS(Raw!$H:$H,Raw!$A:$A,Geography!$B17,Raw!$G:$G,Geography!AM$6,Raw!$C:$C,Geography!$A$6),SUMIFS(Raw!$H:$H,Raw!$A:$A,Geography!$B17,Raw!$G:$G,Geography!AM$6,Raw!$E:$E,Geography!$A$6)))</f>
        <v>0</v>
      </c>
      <c r="AN17" s="105">
        <f>IF($B$6="Region",SUMIFS(Raw!$H:$H,Raw!$A:$A,Geography!$B17,Raw!$G:$G,Geography!AN$6,Raw!$I:$I,Geography!$A$6),IF($B$6="Provider",SUMIFS(Raw!$H:$H,Raw!$A:$A,Geography!$B17,Raw!$G:$G,Geography!AN$6,Raw!$C:$C,Geography!$A$6),SUMIFS(Raw!$H:$H,Raw!$A:$A,Geography!$B17,Raw!$G:$G,Geography!AN$6,Raw!$E:$E,Geography!$A$6)))</f>
        <v>0</v>
      </c>
      <c r="AO17" s="105">
        <f>IF($B$6="Region",SUMIFS(Raw!$H:$H,Raw!$A:$A,Geography!$B17,Raw!$G:$G,Geography!AO$6,Raw!$I:$I,Geography!$A$6),IF($B$6="Provider",SUMIFS(Raw!$H:$H,Raw!$A:$A,Geography!$B17,Raw!$G:$G,Geography!AO$6,Raw!$C:$C,Geography!$A$6),SUMIFS(Raw!$H:$H,Raw!$A:$A,Geography!$B17,Raw!$G:$G,Geography!AO$6,Raw!$E:$E,Geography!$A$6)))</f>
        <v>0</v>
      </c>
      <c r="AP17" s="105">
        <f>IF($B$6="Region",SUMIFS(Raw!$H:$H,Raw!$A:$A,Geography!$B17,Raw!$G:$G,Geography!AP$6,Raw!$I:$I,Geography!$A$6),IF($B$6="Provider",SUMIFS(Raw!$H:$H,Raw!$A:$A,Geography!$B17,Raw!$G:$G,Geography!AP$6,Raw!$C:$C,Geography!$A$6),SUMIFS(Raw!$H:$H,Raw!$A:$A,Geography!$B17,Raw!$G:$G,Geography!AP$6,Raw!$E:$E,Geography!$A$6)))</f>
        <v>0</v>
      </c>
      <c r="AQ17" s="105">
        <f>IF($B$6="Region",SUMIFS(Raw!$H:$H,Raw!$A:$A,Geography!$B17,Raw!$G:$G,Geography!AQ$6,Raw!$I:$I,Geography!$A$6),IF($B$6="Provider",SUMIFS(Raw!$H:$H,Raw!$A:$A,Geography!$B17,Raw!$G:$G,Geography!AQ$6,Raw!$C:$C,Geography!$A$6),SUMIFS(Raw!$H:$H,Raw!$A:$A,Geography!$B17,Raw!$G:$G,Geography!AQ$6,Raw!$E:$E,Geography!$A$6)))</f>
        <v>0</v>
      </c>
      <c r="AR17" s="105">
        <f>IF($B$6="Region",SUMIFS(Raw!$H:$H,Raw!$A:$A,Geography!$B17,Raw!$G:$G,Geography!AR$6,Raw!$I:$I,Geography!$A$6),IF($B$6="Provider",SUMIFS(Raw!$H:$H,Raw!$A:$A,Geography!$B17,Raw!$G:$G,Geography!AR$6,Raw!$C:$C,Geography!$A$6),SUMIFS(Raw!$H:$H,Raw!$A:$A,Geography!$B17,Raw!$G:$G,Geography!AR$6,Raw!$E:$E,Geography!$A$6)))</f>
        <v>0</v>
      </c>
      <c r="AS17" s="105">
        <f>IF($B$6="Region",SUMIFS(Raw!$H:$H,Raw!$A:$A,Geography!$B17,Raw!$G:$G,Geography!AS$6,Raw!$I:$I,Geography!$A$6),IF($B$6="Provider",SUMIFS(Raw!$H:$H,Raw!$A:$A,Geography!$B17,Raw!$G:$G,Geography!AS$6,Raw!$C:$C,Geography!$A$6),SUMIFS(Raw!$H:$H,Raw!$A:$A,Geography!$B17,Raw!$G:$G,Geography!AS$6,Raw!$E:$E,Geography!$A$6)))</f>
        <v>0</v>
      </c>
      <c r="AT17" s="105">
        <f>IF($B$6="Region",SUMIFS(Raw!$H:$H,Raw!$A:$A,Geography!$B17,Raw!$G:$G,Geography!AT$6,Raw!$I:$I,Geography!$A$6),IF($B$6="Provider",SUMIFS(Raw!$H:$H,Raw!$A:$A,Geography!$B17,Raw!$G:$G,Geography!AT$6,Raw!$C:$C,Geography!$A$6),SUMIFS(Raw!$H:$H,Raw!$A:$A,Geography!$B17,Raw!$G:$G,Geography!AT$6,Raw!$E:$E,Geography!$A$6)))</f>
        <v>0</v>
      </c>
      <c r="AU17" s="105">
        <f>IF($B$6="Region",SUMIFS(Raw!$H:$H,Raw!$A:$A,Geography!$B17,Raw!$G:$G,Geography!AU$6,Raw!$I:$I,Geography!$A$6),IF($B$6="Provider",SUMIFS(Raw!$H:$H,Raw!$A:$A,Geography!$B17,Raw!$G:$G,Geography!AU$6,Raw!$C:$C,Geography!$A$6),SUMIFS(Raw!$H:$H,Raw!$A:$A,Geography!$B17,Raw!$G:$G,Geography!AU$6,Raw!$E:$E,Geography!$A$6)))</f>
        <v>0</v>
      </c>
      <c r="AV17" s="105">
        <f>IF($B$6="Region",SUMIFS(Raw!$H:$H,Raw!$A:$A,Geography!$B17,Raw!$G:$G,Geography!AV$6,Raw!$I:$I,Geography!$A$6),IF($B$6="Provider",SUMIFS(Raw!$H:$H,Raw!$A:$A,Geography!$B17,Raw!$G:$G,Geography!AV$6,Raw!$C:$C,Geography!$A$6),SUMIFS(Raw!$H:$H,Raw!$A:$A,Geography!$B17,Raw!$G:$G,Geography!AV$6,Raw!$E:$E,Geography!$A$6)))</f>
        <v>0</v>
      </c>
      <c r="AW17" s="105">
        <f>IF($B$6="Region",SUMIFS(Raw!$H:$H,Raw!$A:$A,Geography!$B17,Raw!$G:$G,Geography!AW$6,Raw!$I:$I,Geography!$A$6),IF($B$6="Provider",SUMIFS(Raw!$H:$H,Raw!$A:$A,Geography!$B17,Raw!$G:$G,Geography!AW$6,Raw!$C:$C,Geography!$A$6),SUMIFS(Raw!$H:$H,Raw!$A:$A,Geography!$B17,Raw!$G:$G,Geography!AW$6,Raw!$E:$E,Geography!$A$6)))</f>
        <v>0</v>
      </c>
      <c r="AX17" s="105">
        <f>IF($B$6="Region",SUMIFS(Raw!$H:$H,Raw!$A:$A,Geography!$B17,Raw!$G:$G,Geography!AX$6,Raw!$I:$I,Geography!$A$6),IF($B$6="Provider",SUMIFS(Raw!$H:$H,Raw!$A:$A,Geography!$B17,Raw!$G:$G,Geography!AX$6,Raw!$C:$C,Geography!$A$6),SUMIFS(Raw!$H:$H,Raw!$A:$A,Geography!$B17,Raw!$G:$G,Geography!AX$6,Raw!$E:$E,Geography!$A$6)))</f>
        <v>0</v>
      </c>
      <c r="AY17" s="105">
        <f>IF($B$6="Region",SUMIFS(Raw!$H:$H,Raw!$A:$A,Geography!$B17,Raw!$G:$G,Geography!AY$6,Raw!$I:$I,Geography!$A$6),IF($B$6="Provider",SUMIFS(Raw!$H:$H,Raw!$A:$A,Geography!$B17,Raw!$G:$G,Geography!AY$6,Raw!$C:$C,Geography!$A$6),SUMIFS(Raw!$H:$H,Raw!$A:$A,Geography!$B17,Raw!$G:$G,Geography!AY$6,Raw!$E:$E,Geography!$A$6)))</f>
        <v>0</v>
      </c>
      <c r="AZ17" s="105">
        <f>IF($B$6="Region",SUMIFS(Raw!$H:$H,Raw!$A:$A,Geography!$B17,Raw!$G:$G,Geography!AZ$6,Raw!$I:$I,Geography!$A$6),IF($B$6="Provider",SUMIFS(Raw!$H:$H,Raw!$A:$A,Geography!$B17,Raw!$G:$G,Geography!AZ$6,Raw!$C:$C,Geography!$A$6),SUMIFS(Raw!$H:$H,Raw!$A:$A,Geography!$B17,Raw!$G:$G,Geography!AZ$6,Raw!$E:$E,Geography!$A$6)))</f>
        <v>0</v>
      </c>
      <c r="BA17" s="105">
        <f>IF($B$6="Region",SUMIFS(Raw!$H:$H,Raw!$A:$A,Geography!$B17,Raw!$G:$G,Geography!BA$6,Raw!$I:$I,Geography!$A$6),IF($B$6="Provider",SUMIFS(Raw!$H:$H,Raw!$A:$A,Geography!$B17,Raw!$G:$G,Geography!BA$6,Raw!$C:$C,Geography!$A$6),SUMIFS(Raw!$H:$H,Raw!$A:$A,Geography!$B17,Raw!$G:$G,Geography!BA$6,Raw!$E:$E,Geography!$A$6)))</f>
        <v>0</v>
      </c>
      <c r="BB17" s="105">
        <f>IF($B$6="Region",SUMIFS(Raw!$H:$H,Raw!$A:$A,Geography!$B17,Raw!$G:$G,Geography!BB$6,Raw!$I:$I,Geography!$A$6),IF($B$6="Provider",SUMIFS(Raw!$H:$H,Raw!$A:$A,Geography!$B17,Raw!$G:$G,Geography!BB$6,Raw!$C:$C,Geography!$A$6),SUMIFS(Raw!$H:$H,Raw!$A:$A,Geography!$B17,Raw!$G:$G,Geography!BB$6,Raw!$E:$E,Geography!$A$6)))</f>
        <v>0</v>
      </c>
      <c r="BC17" s="105">
        <f>IF($B$6="Region",SUMIFS(Raw!$H:$H,Raw!$A:$A,Geography!$B17,Raw!$G:$G,Geography!BC$6,Raw!$I:$I,Geography!$A$6),IF($B$6="Provider",SUMIFS(Raw!$H:$H,Raw!$A:$A,Geography!$B17,Raw!$G:$G,Geography!BC$6,Raw!$C:$C,Geography!$A$6),SUMIFS(Raw!$H:$H,Raw!$A:$A,Geography!$B17,Raw!$G:$G,Geography!BC$6,Raw!$E:$E,Geography!$A$6)))</f>
        <v>0</v>
      </c>
      <c r="BD17" s="105">
        <f>IF($B$6="Region",SUMIFS(Raw!$H:$H,Raw!$A:$A,Geography!$B17,Raw!$G:$G,Geography!BD$6,Raw!$I:$I,Geography!$A$6),IF($B$6="Provider",SUMIFS(Raw!$H:$H,Raw!$A:$A,Geography!$B17,Raw!$G:$G,Geography!BD$6,Raw!$C:$C,Geography!$A$6),SUMIFS(Raw!$H:$H,Raw!$A:$A,Geography!$B17,Raw!$G:$G,Geography!BD$6,Raw!$E:$E,Geography!$A$6)))</f>
        <v>0</v>
      </c>
      <c r="BE17" s="105">
        <f>IF($B$6="Region",SUMIFS(Raw!$H:$H,Raw!$A:$A,Geography!$B17,Raw!$G:$G,Geography!BE$6,Raw!$I:$I,Geography!$A$6),IF($B$6="Provider",SUMIFS(Raw!$H:$H,Raw!$A:$A,Geography!$B17,Raw!$G:$G,Geography!BE$6,Raw!$C:$C,Geography!$A$6),SUMIFS(Raw!$H:$H,Raw!$A:$A,Geography!$B17,Raw!$G:$G,Geography!BE$6,Raw!$E:$E,Geography!$A$6)))</f>
        <v>0</v>
      </c>
      <c r="BF17" s="105">
        <f>IF($B$6="Region",SUMIFS(Raw!$H:$H,Raw!$A:$A,Geography!$B17,Raw!$G:$G,Geography!BF$6,Raw!$I:$I,Geography!$A$6),IF($B$6="Provider",SUMIFS(Raw!$H:$H,Raw!$A:$A,Geography!$B17,Raw!$G:$G,Geography!BF$6,Raw!$C:$C,Geography!$A$6),SUMIFS(Raw!$H:$H,Raw!$A:$A,Geography!$B17,Raw!$G:$G,Geography!BF$6,Raw!$E:$E,Geography!$A$6)))</f>
        <v>0</v>
      </c>
      <c r="BG17" s="105">
        <f>IF($B$6="Region",SUMIFS(Raw!$H:$H,Raw!$A:$A,Geography!$B17,Raw!$G:$G,Geography!BG$6,Raw!$I:$I,Geography!$A$6),IF($B$6="Provider",SUMIFS(Raw!$H:$H,Raw!$A:$A,Geography!$B17,Raw!$G:$G,Geography!BG$6,Raw!$C:$C,Geography!$A$6),SUMIFS(Raw!$H:$H,Raw!$A:$A,Geography!$B17,Raw!$G:$G,Geography!BG$6,Raw!$E:$E,Geography!$A$6)))</f>
        <v>0</v>
      </c>
      <c r="BH17" s="105">
        <f>IF($B$6="Region",SUMIFS(Raw!$H:$H,Raw!$A:$A,Geography!$B17,Raw!$G:$G,Geography!BH$6,Raw!$I:$I,Geography!$A$6),IF($B$6="Provider",SUMIFS(Raw!$H:$H,Raw!$A:$A,Geography!$B17,Raw!$G:$G,Geography!BH$6,Raw!$C:$C,Geography!$A$6),SUMIFS(Raw!$H:$H,Raw!$A:$A,Geography!$B17,Raw!$G:$G,Geography!BH$6,Raw!$E:$E,Geography!$A$6)))</f>
        <v>0</v>
      </c>
      <c r="BI17" s="105">
        <f>IF($B$6="Region",SUMIFS(Raw!$H:$H,Raw!$A:$A,Geography!$B17,Raw!$G:$G,Geography!BI$6,Raw!$I:$I,Geography!$A$6),IF($B$6="Provider",SUMIFS(Raw!$H:$H,Raw!$A:$A,Geography!$B17,Raw!$G:$G,Geography!BI$6,Raw!$C:$C,Geography!$A$6),SUMIFS(Raw!$H:$H,Raw!$A:$A,Geography!$B17,Raw!$G:$G,Geography!BI$6,Raw!$E:$E,Geography!$A$6)))</f>
        <v>0</v>
      </c>
      <c r="BJ17" s="105">
        <f>IF($B$6="Region",SUMIFS(Raw!$H:$H,Raw!$A:$A,Geography!$B17,Raw!$G:$G,Geography!BJ$6,Raw!$I:$I,Geography!$A$6),IF($B$6="Provider",SUMIFS(Raw!$H:$H,Raw!$A:$A,Geography!$B17,Raw!$G:$G,Geography!BJ$6,Raw!$C:$C,Geography!$A$6),SUMIFS(Raw!$H:$H,Raw!$A:$A,Geography!$B17,Raw!$G:$G,Geography!BJ$6,Raw!$E:$E,Geography!$A$6)))</f>
        <v>0</v>
      </c>
      <c r="BK17" s="105">
        <f>IF($B$6="Region",SUMIFS(Raw!$H:$H,Raw!$A:$A,Geography!$B17,Raw!$G:$G,Geography!BK$6,Raw!$I:$I,Geography!$A$6),IF($B$6="Provider",SUMIFS(Raw!$H:$H,Raw!$A:$A,Geography!$B17,Raw!$G:$G,Geography!BK$6,Raw!$C:$C,Geography!$A$6),SUMIFS(Raw!$H:$H,Raw!$A:$A,Geography!$B17,Raw!$G:$G,Geography!BK$6,Raw!$E:$E,Geography!$A$6)))</f>
        <v>0</v>
      </c>
      <c r="BL17" s="105">
        <f>IF($B$6="Region",SUMIFS(Raw!$H:$H,Raw!$A:$A,Geography!$B17,Raw!$G:$G,Geography!BL$6,Raw!$I:$I,Geography!$A$6),IF($B$6="Provider",SUMIFS(Raw!$H:$H,Raw!$A:$A,Geography!$B17,Raw!$G:$G,Geography!BL$6,Raw!$C:$C,Geography!$A$6),SUMIFS(Raw!$H:$H,Raw!$A:$A,Geography!$B17,Raw!$G:$G,Geography!BL$6,Raw!$E:$E,Geography!$A$6)))</f>
        <v>0</v>
      </c>
      <c r="BM17" s="105">
        <f>IF($B$6="Region",SUMIFS(Raw!$H:$H,Raw!$A:$A,Geography!$B17,Raw!$G:$G,Geography!BM$6,Raw!$I:$I,Geography!$A$6),IF($B$6="Provider",SUMIFS(Raw!$H:$H,Raw!$A:$A,Geography!$B17,Raw!$G:$G,Geography!BM$6,Raw!$C:$C,Geography!$A$6),SUMIFS(Raw!$H:$H,Raw!$A:$A,Geography!$B17,Raw!$G:$G,Geography!BM$6,Raw!$E:$E,Geography!$A$6)))</f>
        <v>0</v>
      </c>
      <c r="BN17" s="105">
        <f>IF($B$6="Region",SUMIFS(Raw!$H:$H,Raw!$A:$A,Geography!$B17,Raw!$G:$G,Geography!BN$6,Raw!$I:$I,Geography!$A$6),IF($B$6="Provider",SUMIFS(Raw!$H:$H,Raw!$A:$A,Geography!$B17,Raw!$G:$G,Geography!BN$6,Raw!$C:$C,Geography!$A$6),SUMIFS(Raw!$H:$H,Raw!$A:$A,Geography!$B17,Raw!$G:$G,Geography!BN$6,Raw!$E:$E,Geography!$A$6)))</f>
        <v>0</v>
      </c>
      <c r="BO17" s="105">
        <f>IF($B$6="Region",SUMIFS(Raw!$H:$H,Raw!$A:$A,Geography!$B17,Raw!$G:$G,Geography!BO$6,Raw!$I:$I,Geography!$A$6),IF($B$6="Provider",SUMIFS(Raw!$H:$H,Raw!$A:$A,Geography!$B17,Raw!$G:$G,Geography!BO$6,Raw!$C:$C,Geography!$A$6),SUMIFS(Raw!$H:$H,Raw!$A:$A,Geography!$B17,Raw!$G:$G,Geography!BO$6,Raw!$E:$E,Geography!$A$6)))</f>
        <v>0</v>
      </c>
      <c r="BP17" s="105">
        <f>IF($B$6="Region",SUMIFS(Raw!$H:$H,Raw!$A:$A,Geography!$B17,Raw!$G:$G,Geography!BP$6,Raw!$I:$I,Geography!$A$6),IF($B$6="Provider",SUMIFS(Raw!$H:$H,Raw!$A:$A,Geography!$B17,Raw!$G:$G,Geography!BP$6,Raw!$C:$C,Geography!$A$6),SUMIFS(Raw!$H:$H,Raw!$A:$A,Geography!$B17,Raw!$G:$G,Geography!BP$6,Raw!$E:$E,Geography!$A$6)))</f>
        <v>0</v>
      </c>
      <c r="BQ17" s="105">
        <f>IF($B$6="Region",SUMIFS(Raw!$H:$H,Raw!$A:$A,Geography!$B17,Raw!$G:$G,Geography!BQ$6,Raw!$I:$I,Geography!$A$6),IF($B$6="Provider",SUMIFS(Raw!$H:$H,Raw!$A:$A,Geography!$B17,Raw!$G:$G,Geography!BQ$6,Raw!$C:$C,Geography!$A$6),SUMIFS(Raw!$H:$H,Raw!$A:$A,Geography!$B17,Raw!$G:$G,Geography!BQ$6,Raw!$E:$E,Geography!$A$6)))</f>
        <v>0</v>
      </c>
      <c r="BR17" s="105">
        <f>IF($B$6="Region",SUMIFS(Raw!$H:$H,Raw!$A:$A,Geography!$B17,Raw!$G:$G,Geography!BR$6,Raw!$I:$I,Geography!$A$6),IF($B$6="Provider",SUMIFS(Raw!$H:$H,Raw!$A:$A,Geography!$B17,Raw!$G:$G,Geography!BR$6,Raw!$C:$C,Geography!$A$6),SUMIFS(Raw!$H:$H,Raw!$A:$A,Geography!$B17,Raw!$G:$G,Geography!BR$6,Raw!$E:$E,Geography!$A$6)))</f>
        <v>0</v>
      </c>
      <c r="BS17" s="105">
        <f>IF($B$6="Region",SUMIFS(Raw!$H:$H,Raw!$A:$A,Geography!$B17,Raw!$G:$G,Geography!BS$6,Raw!$I:$I,Geography!$A$6),IF($B$6="Provider",SUMIFS(Raw!$H:$H,Raw!$A:$A,Geography!$B17,Raw!$G:$G,Geography!BS$6,Raw!$C:$C,Geography!$A$6),SUMIFS(Raw!$H:$H,Raw!$A:$A,Geography!$B17,Raw!$G:$G,Geography!BS$6,Raw!$E:$E,Geography!$A$6)))</f>
        <v>0</v>
      </c>
      <c r="BT17" s="105">
        <f>IF($B$6="Region",SUMIFS(Raw!$H:$H,Raw!$A:$A,Geography!$B17,Raw!$G:$G,Geography!BT$6,Raw!$I:$I,Geography!$A$6),IF($B$6="Provider",SUMIFS(Raw!$H:$H,Raw!$A:$A,Geography!$B17,Raw!$G:$G,Geography!BT$6,Raw!$C:$C,Geography!$A$6),SUMIFS(Raw!$H:$H,Raw!$A:$A,Geography!$B17,Raw!$G:$G,Geography!BT$6,Raw!$E:$E,Geography!$A$6)))</f>
        <v>0</v>
      </c>
      <c r="BU17" s="105">
        <f>IF($B$6="Region",SUMIFS(Raw!$H:$H,Raw!$A:$A,Geography!$B17,Raw!$G:$G,Geography!BU$6,Raw!$I:$I,Geography!$A$6),IF($B$6="Provider",SUMIFS(Raw!$H:$H,Raw!$A:$A,Geography!$B17,Raw!$G:$G,Geography!BU$6,Raw!$C:$C,Geography!$A$6),SUMIFS(Raw!$H:$H,Raw!$A:$A,Geography!$B17,Raw!$G:$G,Geography!BU$6,Raw!$E:$E,Geography!$A$6)))</f>
        <v>0</v>
      </c>
      <c r="BV17" s="105">
        <f>IF($B$6="Region",SUMIFS(Raw!$H:$H,Raw!$A:$A,Geography!$B17,Raw!$G:$G,Geography!BV$6,Raw!$I:$I,Geography!$A$6),IF($B$6="Provider",SUMIFS(Raw!$H:$H,Raw!$A:$A,Geography!$B17,Raw!$G:$G,Geography!BV$6,Raw!$C:$C,Geography!$A$6),SUMIFS(Raw!$H:$H,Raw!$A:$A,Geography!$B17,Raw!$G:$G,Geography!BV$6,Raw!$E:$E,Geography!$A$6)))</f>
        <v>0</v>
      </c>
      <c r="BW17" s="105">
        <f>IF($B$6="Region",SUMIFS(Raw!$H:$H,Raw!$A:$A,Geography!$B17,Raw!$G:$G,Geography!BW$6,Raw!$I:$I,Geography!$A$6),IF($B$6="Provider",SUMIFS(Raw!$H:$H,Raw!$A:$A,Geography!$B17,Raw!$G:$G,Geography!BW$6,Raw!$C:$C,Geography!$A$6),SUMIFS(Raw!$H:$H,Raw!$A:$A,Geography!$B17,Raw!$G:$G,Geography!BW$6,Raw!$E:$E,Geography!$A$6)))</f>
        <v>0</v>
      </c>
      <c r="BX17" s="105">
        <f>IF($B$6="Region",SUMIFS(Raw!$H:$H,Raw!$A:$A,Geography!$B17,Raw!$G:$G,Geography!BX$6,Raw!$I:$I,Geography!$A$6),IF($B$6="Provider",SUMIFS(Raw!$H:$H,Raw!$A:$A,Geography!$B17,Raw!$G:$G,Geography!BX$6,Raw!$C:$C,Geography!$A$6),SUMIFS(Raw!$H:$H,Raw!$A:$A,Geography!$B17,Raw!$G:$G,Geography!BX$6,Raw!$E:$E,Geography!$A$6)))</f>
        <v>0</v>
      </c>
      <c r="BY17" s="105">
        <f>IF($B$6="Region",SUMIFS(Raw!$H:$H,Raw!$A:$A,Geography!$B17,Raw!$G:$G,Geography!BY$6,Raw!$I:$I,Geography!$A$6),IF($B$6="Provider",SUMIFS(Raw!$H:$H,Raw!$A:$A,Geography!$B17,Raw!$G:$G,Geography!BY$6,Raw!$C:$C,Geography!$A$6),SUMIFS(Raw!$H:$H,Raw!$A:$A,Geography!$B17,Raw!$G:$G,Geography!BY$6,Raw!$E:$E,Geography!$A$6)))</f>
        <v>0</v>
      </c>
      <c r="BZ17" s="105">
        <f>IF($B$6="Region",SUMIFS(Raw!$H:$H,Raw!$A:$A,Geography!$B17,Raw!$G:$G,Geography!BZ$6,Raw!$I:$I,Geography!$A$6),IF($B$6="Provider",SUMIFS(Raw!$H:$H,Raw!$A:$A,Geography!$B17,Raw!$G:$G,Geography!BZ$6,Raw!$C:$C,Geography!$A$6),SUMIFS(Raw!$H:$H,Raw!$A:$A,Geography!$B17,Raw!$G:$G,Geography!BZ$6,Raw!$E:$E,Geography!$A$6)))</f>
        <v>0</v>
      </c>
      <c r="CA17" s="105">
        <f>IF($B$6="Region",SUMIFS(Raw!$H:$H,Raw!$A:$A,Geography!$B17,Raw!$G:$G,Geography!CA$6,Raw!$I:$I,Geography!$A$6),IF($B$6="Provider",SUMIFS(Raw!$H:$H,Raw!$A:$A,Geography!$B17,Raw!$G:$G,Geography!CA$6,Raw!$C:$C,Geography!$A$6),SUMIFS(Raw!$H:$H,Raw!$A:$A,Geography!$B17,Raw!$G:$G,Geography!CA$6,Raw!$E:$E,Geography!$A$6)))</f>
        <v>0</v>
      </c>
      <c r="CB17" s="105">
        <f>IF($B$6="Region",SUMIFS(Raw!$H:$H,Raw!$A:$A,Geography!$B17,Raw!$G:$G,Geography!CB$6,Raw!$I:$I,Geography!$A$6),IF($B$6="Provider",SUMIFS(Raw!$H:$H,Raw!$A:$A,Geography!$B17,Raw!$G:$G,Geography!CB$6,Raw!$C:$C,Geography!$A$6),SUMIFS(Raw!$H:$H,Raw!$A:$A,Geography!$B17,Raw!$G:$G,Geography!CB$6,Raw!$E:$E,Geography!$A$6)))</f>
        <v>0</v>
      </c>
      <c r="CC17" s="105">
        <f>IF($B$6="Region",SUMIFS(Raw!$H:$H,Raw!$A:$A,Geography!$B17,Raw!$G:$G,Geography!CC$6,Raw!$I:$I,Geography!$A$6),IF($B$6="Provider",SUMIFS(Raw!$H:$H,Raw!$A:$A,Geography!$B17,Raw!$G:$G,Geography!CC$6,Raw!$C:$C,Geography!$A$6),SUMIFS(Raw!$H:$H,Raw!$A:$A,Geography!$B17,Raw!$G:$G,Geography!CC$6,Raw!$E:$E,Geography!$A$6)))</f>
        <v>0</v>
      </c>
      <c r="CD17" s="105">
        <f>IF($B$6="Region",SUMIFS(Raw!$H:$H,Raw!$A:$A,Geography!$B17,Raw!$G:$G,Geography!CD$6,Raw!$I:$I,Geography!$A$6),IF($B$6="Provider",SUMIFS(Raw!$H:$H,Raw!$A:$A,Geography!$B17,Raw!$G:$G,Geography!CD$6,Raw!$C:$C,Geography!$A$6),SUMIFS(Raw!$H:$H,Raw!$A:$A,Geography!$B17,Raw!$G:$G,Geography!CD$6,Raw!$E:$E,Geography!$A$6)))</f>
        <v>0</v>
      </c>
      <c r="CE17" s="105">
        <f>IF($B$6="Region",SUMIFS(Raw!$H:$H,Raw!$A:$A,Geography!$B17,Raw!$G:$G,Geography!CE$6,Raw!$I:$I,Geography!$A$6),IF($B$6="Provider",SUMIFS(Raw!$H:$H,Raw!$A:$A,Geography!$B17,Raw!$G:$G,Geography!CE$6,Raw!$C:$C,Geography!$A$6),SUMIFS(Raw!$H:$H,Raw!$A:$A,Geography!$B17,Raw!$G:$G,Geography!CE$6,Raw!$E:$E,Geography!$A$6)))</f>
        <v>0</v>
      </c>
      <c r="CF17" s="105">
        <f>IF($B$6="Region",SUMIFS(Raw!$H:$H,Raw!$A:$A,Geography!$B17,Raw!$G:$G,Geography!CF$6,Raw!$I:$I,Geography!$A$6),IF($B$6="Provider",SUMIFS(Raw!$H:$H,Raw!$A:$A,Geography!$B17,Raw!$G:$G,Geography!CF$6,Raw!$C:$C,Geography!$A$6),SUMIFS(Raw!$H:$H,Raw!$A:$A,Geography!$B17,Raw!$G:$G,Geography!CF$6,Raw!$E:$E,Geography!$A$6)))</f>
        <v>0</v>
      </c>
      <c r="CG17" s="105">
        <f>IF($B$6="Region",SUMIFS(Raw!$H:$H,Raw!$A:$A,Geography!$B17,Raw!$G:$G,Geography!CG$6,Raw!$I:$I,Geography!$A$6),IF($B$6="Provider",SUMIFS(Raw!$H:$H,Raw!$A:$A,Geography!$B17,Raw!$G:$G,Geography!CG$6,Raw!$C:$C,Geography!$A$6),SUMIFS(Raw!$H:$H,Raw!$A:$A,Geography!$B17,Raw!$G:$G,Geography!CG$6,Raw!$E:$E,Geography!$A$6)))</f>
        <v>0</v>
      </c>
      <c r="CH17" s="105">
        <f>IF($B$6="Region",SUMIFS(Raw!$H:$H,Raw!$A:$A,Geography!$B17,Raw!$G:$G,Geography!CH$6,Raw!$I:$I,Geography!$A$6),IF($B$6="Provider",SUMIFS(Raw!$H:$H,Raw!$A:$A,Geography!$B17,Raw!$G:$G,Geography!CH$6,Raw!$C:$C,Geography!$A$6),SUMIFS(Raw!$H:$H,Raw!$A:$A,Geography!$B17,Raw!$G:$G,Geography!CH$6,Raw!$E:$E,Geography!$A$6)))</f>
        <v>0</v>
      </c>
      <c r="CI17" s="105">
        <f>IF($B$6="Region",SUMIFS(Raw!$H:$H,Raw!$A:$A,Geography!$B17,Raw!$G:$G,Geography!CI$6,Raw!$I:$I,Geography!$A$6),IF($B$6="Provider",SUMIFS(Raw!$H:$H,Raw!$A:$A,Geography!$B17,Raw!$G:$G,Geography!CI$6,Raw!$C:$C,Geography!$A$6),SUMIFS(Raw!$H:$H,Raw!$A:$A,Geography!$B17,Raw!$G:$G,Geography!CI$6,Raw!$E:$E,Geography!$A$6)))</f>
        <v>0</v>
      </c>
      <c r="CJ17" s="105">
        <f>IF($B$6="Region",SUMIFS(Raw!$H:$H,Raw!$A:$A,Geography!$B17,Raw!$G:$G,Geography!CJ$6,Raw!$I:$I,Geography!$A$6),IF($B$6="Provider",SUMIFS(Raw!$H:$H,Raw!$A:$A,Geography!$B17,Raw!$G:$G,Geography!CJ$6,Raw!$C:$C,Geography!$A$6),SUMIFS(Raw!$H:$H,Raw!$A:$A,Geography!$B17,Raw!$G:$G,Geography!CJ$6,Raw!$E:$E,Geography!$A$6)))</f>
        <v>0</v>
      </c>
      <c r="CK17" s="105">
        <f>IF($B$6="Region",SUMIFS(Raw!$H:$H,Raw!$A:$A,Geography!$B17,Raw!$G:$G,Geography!CK$6,Raw!$I:$I,Geography!$A$6),IF($B$6="Provider",SUMIFS(Raw!$H:$H,Raw!$A:$A,Geography!$B17,Raw!$G:$G,Geography!CK$6,Raw!$C:$C,Geography!$A$6),SUMIFS(Raw!$H:$H,Raw!$A:$A,Geography!$B17,Raw!$G:$G,Geography!CK$6,Raw!$E:$E,Geography!$A$6)))</f>
        <v>0</v>
      </c>
      <c r="CL17" s="105">
        <f>IF($B$6="Region",SUMIFS(Raw!$H:$H,Raw!$A:$A,Geography!$B17,Raw!$G:$G,Geography!CL$6,Raw!$I:$I,Geography!$A$6),IF($B$6="Provider",SUMIFS(Raw!$H:$H,Raw!$A:$A,Geography!$B17,Raw!$G:$G,Geography!CL$6,Raw!$C:$C,Geography!$A$6),SUMIFS(Raw!$H:$H,Raw!$A:$A,Geography!$B17,Raw!$G:$G,Geography!CL$6,Raw!$E:$E,Geography!$A$6)))</f>
        <v>0</v>
      </c>
      <c r="CM17" s="105">
        <f>IF($B$6="Region",SUMIFS(Raw!$H:$H,Raw!$A:$A,Geography!$B17,Raw!$G:$G,Geography!CM$6,Raw!$I:$I,Geography!$A$6),IF($B$6="Provider",SUMIFS(Raw!$H:$H,Raw!$A:$A,Geography!$B17,Raw!$G:$G,Geography!CM$6,Raw!$C:$C,Geography!$A$6),SUMIFS(Raw!$H:$H,Raw!$A:$A,Geography!$B17,Raw!$G:$G,Geography!CM$6,Raw!$E:$E,Geography!$A$6)))</f>
        <v>0</v>
      </c>
    </row>
    <row r="18" spans="1:91" hidden="1" x14ac:dyDescent="0.25">
      <c r="B18" s="14">
        <v>45931</v>
      </c>
      <c r="D18" s="105">
        <f>IF($B$6="Region",SUMIFS(Raw!$H:$H,Raw!$A:$A,Geography!$B18,Raw!$G:$G,Geography!D$6,Raw!$I:$I,Geography!$A$6),IF($B$6="Provider",SUMIFS(Raw!$H:$H,Raw!$A:$A,Geography!$B18,Raw!$G:$G,Geography!D$6,Raw!$C:$C,Geography!$A$6),SUMIFS(Raw!$H:$H,Raw!$A:$A,Geography!$B18,Raw!$G:$G,Geography!D$6,Raw!$E:$E,Geography!$A$6)))</f>
        <v>0</v>
      </c>
      <c r="E18" s="105">
        <f>IF($B$6="Region",SUMIFS(Raw!$H:$H,Raw!$A:$A,Geography!$B18,Raw!$G:$G,Geography!E$6,Raw!$I:$I,Geography!$A$6),IF($B$6="Provider",SUMIFS(Raw!$H:$H,Raw!$A:$A,Geography!$B18,Raw!$G:$G,Geography!E$6,Raw!$C:$C,Geography!$A$6),SUMIFS(Raw!$H:$H,Raw!$A:$A,Geography!$B18,Raw!$G:$G,Geography!E$6,Raw!$E:$E,Geography!$A$6)))</f>
        <v>0</v>
      </c>
      <c r="F18" s="105">
        <f>IF($B$6="Region",SUMIFS(Raw!$H:$H,Raw!$A:$A,Geography!$B18,Raw!$G:$G,Geography!F$6,Raw!$I:$I,Geography!$A$6),IF($B$6="Provider",SUMIFS(Raw!$H:$H,Raw!$A:$A,Geography!$B18,Raw!$G:$G,Geography!F$6,Raw!$C:$C,Geography!$A$6),SUMIFS(Raw!$H:$H,Raw!$A:$A,Geography!$B18,Raw!$G:$G,Geography!F$6,Raw!$E:$E,Geography!$A$6)))</f>
        <v>0</v>
      </c>
      <c r="G18" s="105">
        <f>IF($B$6="Region",SUMIFS(Raw!$H:$H,Raw!$A:$A,Geography!$B18,Raw!$G:$G,Geography!G$6,Raw!$I:$I,Geography!$A$6),IF($B$6="Provider",SUMIFS(Raw!$H:$H,Raw!$A:$A,Geography!$B18,Raw!$G:$G,Geography!G$6,Raw!$C:$C,Geography!$A$6),SUMIFS(Raw!$H:$H,Raw!$A:$A,Geography!$B18,Raw!$G:$G,Geography!G$6,Raw!$E:$E,Geography!$A$6)))</f>
        <v>0</v>
      </c>
      <c r="H18" s="105">
        <f>IF($B$6="Region",SUMIFS(Raw!$H:$H,Raw!$A:$A,Geography!$B18,Raw!$G:$G,Geography!H$6,Raw!$I:$I,Geography!$A$6),IF($B$6="Provider",SUMIFS(Raw!$H:$H,Raw!$A:$A,Geography!$B18,Raw!$G:$G,Geography!H$6,Raw!$C:$C,Geography!$A$6),SUMIFS(Raw!$H:$H,Raw!$A:$A,Geography!$B18,Raw!$G:$G,Geography!H$6,Raw!$E:$E,Geography!$A$6)))</f>
        <v>0</v>
      </c>
      <c r="I18" s="105">
        <f>IF($B$6="Region",SUMIFS(Raw!$H:$H,Raw!$A:$A,Geography!$B18,Raw!$G:$G,Geography!I$6,Raw!$I:$I,Geography!$A$6),IF($B$6="Provider",SUMIFS(Raw!$H:$H,Raw!$A:$A,Geography!$B18,Raw!$G:$G,Geography!I$6,Raw!$C:$C,Geography!$A$6),SUMIFS(Raw!$H:$H,Raw!$A:$A,Geography!$B18,Raw!$G:$G,Geography!I$6,Raw!$E:$E,Geography!$A$6)))</f>
        <v>0</v>
      </c>
      <c r="J18" s="105" t="str">
        <f>IF($B$6="Area", SUMIFS(Raw!$H:$H,Raw!$A:$A,Geography!$B18,Raw!$G:$G,Geography!J$6,Raw!$E:$E,Geography!$A$6), " ")</f>
        <v xml:space="preserve"> </v>
      </c>
      <c r="K18" s="105" t="str">
        <f>IF($B$6="Area", SUMIFS(Raw!$H:$H,Raw!$A:$A,Geography!$B18,Raw!$G:$G,Geography!K$6,Raw!$E:$E,Geography!$A$6), " ")</f>
        <v xml:space="preserve"> </v>
      </c>
      <c r="L18" s="105">
        <f>IF($B$6="Region",SUMIFS(Raw!$H:$H,Raw!$A:$A,Geography!$B18,Raw!$G:$G,Geography!L$6,Raw!$I:$I,Geography!$A$6),IF($B$6="Provider",SUMIFS(Raw!$H:$H,Raw!$A:$A,Geography!$B18,Raw!$G:$G,Geography!L$6,Raw!$C:$C,Geography!$A$6),SUMIFS(Raw!$H:$H,Raw!$A:$A,Geography!$B18,Raw!$G:$G,Geography!L$6,Raw!$E:$E,Geography!$A$6)))</f>
        <v>0</v>
      </c>
      <c r="M18" s="105">
        <f>IF($B$6="Region",SUMIFS(Raw!$H:$H,Raw!$A:$A,Geography!$B18,Raw!$G:$G,Geography!M$6,Raw!$I:$I,Geography!$A$6),IF($B$6="Provider",SUMIFS(Raw!$H:$H,Raw!$A:$A,Geography!$B18,Raw!$G:$G,Geography!M$6,Raw!$C:$C,Geography!$A$6),SUMIFS(Raw!$H:$H,Raw!$A:$A,Geography!$B18,Raw!$G:$G,Geography!M$6,Raw!$E:$E,Geography!$A$6)))</f>
        <v>0</v>
      </c>
      <c r="N18" s="105">
        <f>IF($B$6="Region",SUMIFS(Raw!$H:$H,Raw!$A:$A,Geography!$B18,Raw!$G:$G,Geography!N$6,Raw!$I:$I,Geography!$A$6),IF($B$6="Provider",SUMIFS(Raw!$H:$H,Raw!$A:$A,Geography!$B18,Raw!$G:$G,Geography!N$6,Raw!$C:$C,Geography!$A$6),SUMIFS(Raw!$H:$H,Raw!$A:$A,Geography!$B18,Raw!$G:$G,Geography!N$6,Raw!$E:$E,Geography!$A$6)))</f>
        <v>0</v>
      </c>
      <c r="O18" s="105">
        <f>IF($B$6="Region",SUMIFS(Raw!$H:$H,Raw!$A:$A,Geography!$B18,Raw!$G:$G,Geography!O$6,Raw!$I:$I,Geography!$A$6),IF($B$6="Provider",SUMIFS(Raw!$H:$H,Raw!$A:$A,Geography!$B18,Raw!$G:$G,Geography!O$6,Raw!$C:$C,Geography!$A$6),SUMIFS(Raw!$H:$H,Raw!$A:$A,Geography!$B18,Raw!$G:$G,Geography!O$6,Raw!$E:$E,Geography!$A$6)))</f>
        <v>0</v>
      </c>
      <c r="P18" s="105">
        <f>IF($B$6="Region",SUMIFS(Raw!$H:$H,Raw!$A:$A,Geography!$B18,Raw!$G:$G,Geography!P$6,Raw!$I:$I,Geography!$A$6),IF($B$6="Provider",SUMIFS(Raw!$H:$H,Raw!$A:$A,Geography!$B18,Raw!$G:$G,Geography!P$6,Raw!$C:$C,Geography!$A$6),SUMIFS(Raw!$H:$H,Raw!$A:$A,Geography!$B18,Raw!$G:$G,Geography!P$6,Raw!$E:$E,Geography!$A$6)))</f>
        <v>0</v>
      </c>
      <c r="Q18" s="105">
        <f>IF($B$6="Region",SUMIFS(Raw!$H:$H,Raw!$A:$A,Geography!$B18,Raw!$G:$G,Geography!Q$6,Raw!$I:$I,Geography!$A$6),IF($B$6="Provider",SUMIFS(Raw!$H:$H,Raw!$A:$A,Geography!$B18,Raw!$G:$G,Geography!Q$6,Raw!$C:$C,Geography!$A$6),SUMIFS(Raw!$H:$H,Raw!$A:$A,Geography!$B18,Raw!$G:$G,Geography!Q$6,Raw!$E:$E,Geography!$A$6)))</f>
        <v>0</v>
      </c>
      <c r="R18" s="105">
        <f>IF($B$6="Region",SUMIFS(Raw!$H:$H,Raw!$A:$A,Geography!$B18,Raw!$G:$G,Geography!R$6,Raw!$I:$I,Geography!$A$6),IF($B$6="Provider",SUMIFS(Raw!$H:$H,Raw!$A:$A,Geography!$B18,Raw!$G:$G,Geography!R$6,Raw!$C:$C,Geography!$A$6),SUMIFS(Raw!$H:$H,Raw!$A:$A,Geography!$B18,Raw!$G:$G,Geography!R$6,Raw!$E:$E,Geography!$A$6)))</f>
        <v>0</v>
      </c>
      <c r="S18" s="105">
        <f>IF($B$6="Region",SUMIFS(Raw!$H:$H,Raw!$A:$A,Geography!$B18,Raw!$G:$G,Geography!S$6,Raw!$I:$I,Geography!$A$6),IF($B$6="Provider",SUMIFS(Raw!$H:$H,Raw!$A:$A,Geography!$B18,Raw!$G:$G,Geography!S$6,Raw!$C:$C,Geography!$A$6),SUMIFS(Raw!$H:$H,Raw!$A:$A,Geography!$B18,Raw!$G:$G,Geography!S$6,Raw!$E:$E,Geography!$A$6)))</f>
        <v>0</v>
      </c>
      <c r="T18" s="105">
        <f>IF($B$6="Region",SUMIFS(Raw!$H:$H,Raw!$A:$A,Geography!$B18,Raw!$G:$G,Geography!T$6,Raw!$I:$I,Geography!$A$6),IF($B$6="Provider",SUMIFS(Raw!$H:$H,Raw!$A:$A,Geography!$B18,Raw!$G:$G,Geography!T$6,Raw!$C:$C,Geography!$A$6),SUMIFS(Raw!$H:$H,Raw!$A:$A,Geography!$B18,Raw!$G:$G,Geography!T$6,Raw!$E:$E,Geography!$A$6)))</f>
        <v>0</v>
      </c>
      <c r="U18" s="105">
        <f>IF($B$6="Region",SUMIFS(Raw!$H:$H,Raw!$A:$A,Geography!$B18,Raw!$G:$G,Geography!U$6,Raw!$I:$I,Geography!$A$6),IF($B$6="Provider",SUMIFS(Raw!$H:$H,Raw!$A:$A,Geography!$B18,Raw!$G:$G,Geography!U$6,Raw!$C:$C,Geography!$A$6),SUMIFS(Raw!$H:$H,Raw!$A:$A,Geography!$B18,Raw!$G:$G,Geography!U$6,Raw!$E:$E,Geography!$A$6)))</f>
        <v>0</v>
      </c>
      <c r="V18" s="105">
        <f>IF($B$6="Region",SUMIFS(Raw!$H:$H,Raw!$A:$A,Geography!$B18,Raw!$G:$G,Geography!V$6,Raw!$I:$I,Geography!$A$6),IF($B$6="Provider",SUMIFS(Raw!$H:$H,Raw!$A:$A,Geography!$B18,Raw!$G:$G,Geography!V$6,Raw!$C:$C,Geography!$A$6),SUMIFS(Raw!$H:$H,Raw!$A:$A,Geography!$B18,Raw!$G:$G,Geography!V$6,Raw!$E:$E,Geography!$A$6)))</f>
        <v>0</v>
      </c>
      <c r="W18" s="105">
        <f>IF($B$6="Region",SUMIFS(Raw!$H:$H,Raw!$A:$A,Geography!$B18,Raw!$G:$G,Geography!W$6,Raw!$I:$I,Geography!$A$6),IF($B$6="Provider",SUMIFS(Raw!$H:$H,Raw!$A:$A,Geography!$B18,Raw!$G:$G,Geography!W$6,Raw!$C:$C,Geography!$A$6),SUMIFS(Raw!$H:$H,Raw!$A:$A,Geography!$B18,Raw!$G:$G,Geography!W$6,Raw!$E:$E,Geography!$A$6)))</f>
        <v>0</v>
      </c>
      <c r="X18" s="105">
        <f>IF($B$6="Region",SUMIFS(Raw!$H:$H,Raw!$A:$A,Geography!$B18,Raw!$G:$G,Geography!X$6,Raw!$I:$I,Geography!$A$6),IF($B$6="Provider",SUMIFS(Raw!$H:$H,Raw!$A:$A,Geography!$B18,Raw!$G:$G,Geography!X$6,Raw!$C:$C,Geography!$A$6),SUMIFS(Raw!$H:$H,Raw!$A:$A,Geography!$B18,Raw!$G:$G,Geography!X$6,Raw!$E:$E,Geography!$A$6)))</f>
        <v>0</v>
      </c>
      <c r="Y18" s="105" t="str">
        <f>IF($B$6="Area", SUMIFS(Raw!$H:$H,Raw!$A:$A,Geography!$B18,Raw!$G:$G,Geography!Y$6,Raw!$E:$E,Geography!$A$6), " ")</f>
        <v xml:space="preserve"> </v>
      </c>
      <c r="Z18" s="105" t="str">
        <f>IF($B$6="Area", SUMIFS(Raw!$H:$H,Raw!$A:$A,Geography!$B18,Raw!$G:$G,Geography!Z$6,Raw!$E:$E,Geography!$A$6), " ")</f>
        <v xml:space="preserve"> </v>
      </c>
      <c r="AA18" s="105">
        <f>IF($B$6="Region",SUMIFS(Raw!$H:$H,Raw!$A:$A,Geography!$B18,Raw!$G:$G,Geography!AA$6,Raw!$I:$I,Geography!$A$6),IF($B$6="Provider",SUMIFS(Raw!$H:$H,Raw!$A:$A,Geography!$B18,Raw!$G:$G,Geography!AA$6,Raw!$C:$C,Geography!$A$6),SUMIFS(Raw!$H:$H,Raw!$A:$A,Geography!$B18,Raw!$G:$G,Geography!AA$6,Raw!$E:$E,Geography!$A$6)))</f>
        <v>0</v>
      </c>
      <c r="AB18" s="105">
        <f>IF($B$6="Region",SUMIFS(Raw!$H:$H,Raw!$A:$A,Geography!$B18,Raw!$G:$G,Geography!AB$6,Raw!$I:$I,Geography!$A$6),IF($B$6="Provider",SUMIFS(Raw!$H:$H,Raw!$A:$A,Geography!$B18,Raw!$G:$G,Geography!AB$6,Raw!$C:$C,Geography!$A$6),SUMIFS(Raw!$H:$H,Raw!$A:$A,Geography!$B18,Raw!$G:$G,Geography!AB$6,Raw!$E:$E,Geography!$A$6)))</f>
        <v>0</v>
      </c>
      <c r="AC18" s="105" t="str">
        <f>IF($B$6="Area", SUMIFS(Raw!$H:$H,Raw!$A:$A,Geography!$B18,Raw!$G:$G,Geography!AC$6,Raw!$E:$E,Geography!$A$6), " ")</f>
        <v xml:space="preserve"> </v>
      </c>
      <c r="AD18" s="105" t="str">
        <f>IF($B$6="Area", SUMIFS(Raw!$H:$H,Raw!$A:$A,Geography!$B18,Raw!$G:$G,Geography!AD$6,Raw!$E:$E,Geography!$A$6), " ")</f>
        <v xml:space="preserve"> </v>
      </c>
      <c r="AE18" s="105">
        <f>IF($B$6="Region",SUMIFS(Raw!$H:$H,Raw!$A:$A,Geography!$B18,Raw!$G:$G,Geography!AE$6,Raw!$I:$I,Geography!$A$6),IF($B$6="Provider",SUMIFS(Raw!$H:$H,Raw!$A:$A,Geography!$B18,Raw!$G:$G,Geography!AE$6,Raw!$C:$C,Geography!$A$6),SUMIFS(Raw!$H:$H,Raw!$A:$A,Geography!$B18,Raw!$G:$G,Geography!AE$6,Raw!$E:$E,Geography!$A$6)))</f>
        <v>0</v>
      </c>
      <c r="AF18" s="105">
        <f>IF($B$6="Region",SUMIFS(Raw!$H:$H,Raw!$A:$A,Geography!$B18,Raw!$G:$G,Geography!AF$6,Raw!$I:$I,Geography!$A$6),IF($B$6="Provider",SUMIFS(Raw!$H:$H,Raw!$A:$A,Geography!$B18,Raw!$G:$G,Geography!AF$6,Raw!$C:$C,Geography!$A$6),SUMIFS(Raw!$H:$H,Raw!$A:$A,Geography!$B18,Raw!$G:$G,Geography!AF$6,Raw!$E:$E,Geography!$A$6)))</f>
        <v>0</v>
      </c>
      <c r="AG18" s="105">
        <f>IF($B$6="Region",SUMIFS(Raw!$H:$H,Raw!$A:$A,Geography!$B18,Raw!$G:$G,Geography!AG$6,Raw!$I:$I,Geography!$A$6),IF($B$6="Provider",SUMIFS(Raw!$H:$H,Raw!$A:$A,Geography!$B18,Raw!$G:$G,Geography!AG$6,Raw!$C:$C,Geography!$A$6),SUMIFS(Raw!$H:$H,Raw!$A:$A,Geography!$B18,Raw!$G:$G,Geography!AG$6,Raw!$E:$E,Geography!$A$6)))</f>
        <v>0</v>
      </c>
      <c r="AH18" s="105">
        <f>IF($B$6="Region",SUMIFS(Raw!$H:$H,Raw!$A:$A,Geography!$B18,Raw!$G:$G,Geography!AH$6,Raw!$I:$I,Geography!$A$6),IF($B$6="Provider",SUMIFS(Raw!$H:$H,Raw!$A:$A,Geography!$B18,Raw!$G:$G,Geography!AH$6,Raw!$C:$C,Geography!$A$6),SUMIFS(Raw!$H:$H,Raw!$A:$A,Geography!$B18,Raw!$G:$G,Geography!AH$6,Raw!$E:$E,Geography!$A$6)))</f>
        <v>0</v>
      </c>
      <c r="AI18" s="105">
        <f>IF($B$6="Region",SUMIFS(Raw!$H:$H,Raw!$A:$A,Geography!$B18,Raw!$G:$G,Geography!AI$6,Raw!$I:$I,Geography!$A$6),IF($B$6="Provider",SUMIFS(Raw!$H:$H,Raw!$A:$A,Geography!$B18,Raw!$G:$G,Geography!AI$6,Raw!$C:$C,Geography!$A$6),SUMIFS(Raw!$H:$H,Raw!$A:$A,Geography!$B18,Raw!$G:$G,Geography!AI$6,Raw!$E:$E,Geography!$A$6)))</f>
        <v>0</v>
      </c>
      <c r="AJ18" s="105">
        <f>IF($B$6="Region",SUMIFS(Raw!$H:$H,Raw!$A:$A,Geography!$B18,Raw!$G:$G,Geography!AJ$6,Raw!$I:$I,Geography!$A$6),IF($B$6="Provider",SUMIFS(Raw!$H:$H,Raw!$A:$A,Geography!$B18,Raw!$G:$G,Geography!AJ$6,Raw!$C:$C,Geography!$A$6),SUMIFS(Raw!$H:$H,Raw!$A:$A,Geography!$B18,Raw!$G:$G,Geography!AJ$6,Raw!$E:$E,Geography!$A$6)))</f>
        <v>0</v>
      </c>
      <c r="AK18" s="105">
        <f>IF($B$6="Region",SUMIFS(Raw!$H:$H,Raw!$A:$A,Geography!$B18,Raw!$G:$G,Geography!AK$6,Raw!$I:$I,Geography!$A$6),IF($B$6="Provider",SUMIFS(Raw!$H:$H,Raw!$A:$A,Geography!$B18,Raw!$G:$G,Geography!AK$6,Raw!$C:$C,Geography!$A$6),SUMIFS(Raw!$H:$H,Raw!$A:$A,Geography!$B18,Raw!$G:$G,Geography!AK$6,Raw!$E:$E,Geography!$A$6)))</f>
        <v>0</v>
      </c>
      <c r="AL18" s="105">
        <f>IF($B$6="Region",SUMIFS(Raw!$H:$H,Raw!$A:$A,Geography!$B18,Raw!$G:$G,Geography!AL$6,Raw!$I:$I,Geography!$A$6),IF($B$6="Provider",SUMIFS(Raw!$H:$H,Raw!$A:$A,Geography!$B18,Raw!$G:$G,Geography!AL$6,Raw!$C:$C,Geography!$A$6),SUMIFS(Raw!$H:$H,Raw!$A:$A,Geography!$B18,Raw!$G:$G,Geography!AL$6,Raw!$E:$E,Geography!$A$6)))</f>
        <v>0</v>
      </c>
      <c r="AM18" s="105">
        <f>IF($B$6="Region",SUMIFS(Raw!$H:$H,Raw!$A:$A,Geography!$B18,Raw!$G:$G,Geography!AM$6,Raw!$I:$I,Geography!$A$6),IF($B$6="Provider",SUMIFS(Raw!$H:$H,Raw!$A:$A,Geography!$B18,Raw!$G:$G,Geography!AM$6,Raw!$C:$C,Geography!$A$6),SUMIFS(Raw!$H:$H,Raw!$A:$A,Geography!$B18,Raw!$G:$G,Geography!AM$6,Raw!$E:$E,Geography!$A$6)))</f>
        <v>0</v>
      </c>
      <c r="AN18" s="105">
        <f>IF($B$6="Region",SUMIFS(Raw!$H:$H,Raw!$A:$A,Geography!$B18,Raw!$G:$G,Geography!AN$6,Raw!$I:$I,Geography!$A$6),IF($B$6="Provider",SUMIFS(Raw!$H:$H,Raw!$A:$A,Geography!$B18,Raw!$G:$G,Geography!AN$6,Raw!$C:$C,Geography!$A$6),SUMIFS(Raw!$H:$H,Raw!$A:$A,Geography!$B18,Raw!$G:$G,Geography!AN$6,Raw!$E:$E,Geography!$A$6)))</f>
        <v>0</v>
      </c>
      <c r="AO18" s="105">
        <f>IF($B$6="Region",SUMIFS(Raw!$H:$H,Raw!$A:$A,Geography!$B18,Raw!$G:$G,Geography!AO$6,Raw!$I:$I,Geography!$A$6),IF($B$6="Provider",SUMIFS(Raw!$H:$H,Raw!$A:$A,Geography!$B18,Raw!$G:$G,Geography!AO$6,Raw!$C:$C,Geography!$A$6),SUMIFS(Raw!$H:$H,Raw!$A:$A,Geography!$B18,Raw!$G:$G,Geography!AO$6,Raw!$E:$E,Geography!$A$6)))</f>
        <v>0</v>
      </c>
      <c r="AP18" s="105">
        <f>IF($B$6="Region",SUMIFS(Raw!$H:$H,Raw!$A:$A,Geography!$B18,Raw!$G:$G,Geography!AP$6,Raw!$I:$I,Geography!$A$6),IF($B$6="Provider",SUMIFS(Raw!$H:$H,Raw!$A:$A,Geography!$B18,Raw!$G:$G,Geography!AP$6,Raw!$C:$C,Geography!$A$6),SUMIFS(Raw!$H:$H,Raw!$A:$A,Geography!$B18,Raw!$G:$G,Geography!AP$6,Raw!$E:$E,Geography!$A$6)))</f>
        <v>0</v>
      </c>
      <c r="AQ18" s="105">
        <f>IF($B$6="Region",SUMIFS(Raw!$H:$H,Raw!$A:$A,Geography!$B18,Raw!$G:$G,Geography!AQ$6,Raw!$I:$I,Geography!$A$6),IF($B$6="Provider",SUMIFS(Raw!$H:$H,Raw!$A:$A,Geography!$B18,Raw!$G:$G,Geography!AQ$6,Raw!$C:$C,Geography!$A$6),SUMIFS(Raw!$H:$H,Raw!$A:$A,Geography!$B18,Raw!$G:$G,Geography!AQ$6,Raw!$E:$E,Geography!$A$6)))</f>
        <v>0</v>
      </c>
      <c r="AR18" s="105">
        <f>IF($B$6="Region",SUMIFS(Raw!$H:$H,Raw!$A:$A,Geography!$B18,Raw!$G:$G,Geography!AR$6,Raw!$I:$I,Geography!$A$6),IF($B$6="Provider",SUMIFS(Raw!$H:$H,Raw!$A:$A,Geography!$B18,Raw!$G:$G,Geography!AR$6,Raw!$C:$C,Geography!$A$6),SUMIFS(Raw!$H:$H,Raw!$A:$A,Geography!$B18,Raw!$G:$G,Geography!AR$6,Raw!$E:$E,Geography!$A$6)))</f>
        <v>0</v>
      </c>
      <c r="AS18" s="105">
        <f>IF($B$6="Region",SUMIFS(Raw!$H:$H,Raw!$A:$A,Geography!$B18,Raw!$G:$G,Geography!AS$6,Raw!$I:$I,Geography!$A$6),IF($B$6="Provider",SUMIFS(Raw!$H:$H,Raw!$A:$A,Geography!$B18,Raw!$G:$G,Geography!AS$6,Raw!$C:$C,Geography!$A$6),SUMIFS(Raw!$H:$H,Raw!$A:$A,Geography!$B18,Raw!$G:$G,Geography!AS$6,Raw!$E:$E,Geography!$A$6)))</f>
        <v>0</v>
      </c>
      <c r="AT18" s="105">
        <f>IF($B$6="Region",SUMIFS(Raw!$H:$H,Raw!$A:$A,Geography!$B18,Raw!$G:$G,Geography!AT$6,Raw!$I:$I,Geography!$A$6),IF($B$6="Provider",SUMIFS(Raw!$H:$H,Raw!$A:$A,Geography!$B18,Raw!$G:$G,Geography!AT$6,Raw!$C:$C,Geography!$A$6),SUMIFS(Raw!$H:$H,Raw!$A:$A,Geography!$B18,Raw!$G:$G,Geography!AT$6,Raw!$E:$E,Geography!$A$6)))</f>
        <v>0</v>
      </c>
      <c r="AU18" s="105">
        <f>IF($B$6="Region",SUMIFS(Raw!$H:$H,Raw!$A:$A,Geography!$B18,Raw!$G:$G,Geography!AU$6,Raw!$I:$I,Geography!$A$6),IF($B$6="Provider",SUMIFS(Raw!$H:$H,Raw!$A:$A,Geography!$B18,Raw!$G:$G,Geography!AU$6,Raw!$C:$C,Geography!$A$6),SUMIFS(Raw!$H:$H,Raw!$A:$A,Geography!$B18,Raw!$G:$G,Geography!AU$6,Raw!$E:$E,Geography!$A$6)))</f>
        <v>0</v>
      </c>
      <c r="AV18" s="105">
        <f>IF($B$6="Region",SUMIFS(Raw!$H:$H,Raw!$A:$A,Geography!$B18,Raw!$G:$G,Geography!AV$6,Raw!$I:$I,Geography!$A$6),IF($B$6="Provider",SUMIFS(Raw!$H:$H,Raw!$A:$A,Geography!$B18,Raw!$G:$G,Geography!AV$6,Raw!$C:$C,Geography!$A$6),SUMIFS(Raw!$H:$H,Raw!$A:$A,Geography!$B18,Raw!$G:$G,Geography!AV$6,Raw!$E:$E,Geography!$A$6)))</f>
        <v>0</v>
      </c>
      <c r="AW18" s="105">
        <f>IF($B$6="Region",SUMIFS(Raw!$H:$H,Raw!$A:$A,Geography!$B18,Raw!$G:$G,Geography!AW$6,Raw!$I:$I,Geography!$A$6),IF($B$6="Provider",SUMIFS(Raw!$H:$H,Raw!$A:$A,Geography!$B18,Raw!$G:$G,Geography!AW$6,Raw!$C:$C,Geography!$A$6),SUMIFS(Raw!$H:$H,Raw!$A:$A,Geography!$B18,Raw!$G:$G,Geography!AW$6,Raw!$E:$E,Geography!$A$6)))</f>
        <v>0</v>
      </c>
      <c r="AX18" s="105">
        <f>IF($B$6="Region",SUMIFS(Raw!$H:$H,Raw!$A:$A,Geography!$B18,Raw!$G:$G,Geography!AX$6,Raw!$I:$I,Geography!$A$6),IF($B$6="Provider",SUMIFS(Raw!$H:$H,Raw!$A:$A,Geography!$B18,Raw!$G:$G,Geography!AX$6,Raw!$C:$C,Geography!$A$6),SUMIFS(Raw!$H:$H,Raw!$A:$A,Geography!$B18,Raw!$G:$G,Geography!AX$6,Raw!$E:$E,Geography!$A$6)))</f>
        <v>0</v>
      </c>
      <c r="AY18" s="105">
        <f>IF($B$6="Region",SUMIFS(Raw!$H:$H,Raw!$A:$A,Geography!$B18,Raw!$G:$G,Geography!AY$6,Raw!$I:$I,Geography!$A$6),IF($B$6="Provider",SUMIFS(Raw!$H:$H,Raw!$A:$A,Geography!$B18,Raw!$G:$G,Geography!AY$6,Raw!$C:$C,Geography!$A$6),SUMIFS(Raw!$H:$H,Raw!$A:$A,Geography!$B18,Raw!$G:$G,Geography!AY$6,Raw!$E:$E,Geography!$A$6)))</f>
        <v>0</v>
      </c>
      <c r="AZ18" s="105">
        <f>IF($B$6="Region",SUMIFS(Raw!$H:$H,Raw!$A:$A,Geography!$B18,Raw!$G:$G,Geography!AZ$6,Raw!$I:$I,Geography!$A$6),IF($B$6="Provider",SUMIFS(Raw!$H:$H,Raw!$A:$A,Geography!$B18,Raw!$G:$G,Geography!AZ$6,Raw!$C:$C,Geography!$A$6),SUMIFS(Raw!$H:$H,Raw!$A:$A,Geography!$B18,Raw!$G:$G,Geography!AZ$6,Raw!$E:$E,Geography!$A$6)))</f>
        <v>0</v>
      </c>
      <c r="BA18" s="105">
        <f>IF($B$6="Region",SUMIFS(Raw!$H:$H,Raw!$A:$A,Geography!$B18,Raw!$G:$G,Geography!BA$6,Raw!$I:$I,Geography!$A$6),IF($B$6="Provider",SUMIFS(Raw!$H:$H,Raw!$A:$A,Geography!$B18,Raw!$G:$G,Geography!BA$6,Raw!$C:$C,Geography!$A$6),SUMIFS(Raw!$H:$H,Raw!$A:$A,Geography!$B18,Raw!$G:$G,Geography!BA$6,Raw!$E:$E,Geography!$A$6)))</f>
        <v>0</v>
      </c>
      <c r="BB18" s="105">
        <f>IF($B$6="Region",SUMIFS(Raw!$H:$H,Raw!$A:$A,Geography!$B18,Raw!$G:$G,Geography!BB$6,Raw!$I:$I,Geography!$A$6),IF($B$6="Provider",SUMIFS(Raw!$H:$H,Raw!$A:$A,Geography!$B18,Raw!$G:$G,Geography!BB$6,Raw!$C:$C,Geography!$A$6),SUMIFS(Raw!$H:$H,Raw!$A:$A,Geography!$B18,Raw!$G:$G,Geography!BB$6,Raw!$E:$E,Geography!$A$6)))</f>
        <v>0</v>
      </c>
      <c r="BC18" s="105">
        <f>IF($B$6="Region",SUMIFS(Raw!$H:$H,Raw!$A:$A,Geography!$B18,Raw!$G:$G,Geography!BC$6,Raw!$I:$I,Geography!$A$6),IF($B$6="Provider",SUMIFS(Raw!$H:$H,Raw!$A:$A,Geography!$B18,Raw!$G:$G,Geography!BC$6,Raw!$C:$C,Geography!$A$6),SUMIFS(Raw!$H:$H,Raw!$A:$A,Geography!$B18,Raw!$G:$G,Geography!BC$6,Raw!$E:$E,Geography!$A$6)))</f>
        <v>0</v>
      </c>
      <c r="BD18" s="105">
        <f>IF($B$6="Region",SUMIFS(Raw!$H:$H,Raw!$A:$A,Geography!$B18,Raw!$G:$G,Geography!BD$6,Raw!$I:$I,Geography!$A$6),IF($B$6="Provider",SUMIFS(Raw!$H:$H,Raw!$A:$A,Geography!$B18,Raw!$G:$G,Geography!BD$6,Raw!$C:$C,Geography!$A$6),SUMIFS(Raw!$H:$H,Raw!$A:$A,Geography!$B18,Raw!$G:$G,Geography!BD$6,Raw!$E:$E,Geography!$A$6)))</f>
        <v>0</v>
      </c>
      <c r="BE18" s="105">
        <f>IF($B$6="Region",SUMIFS(Raw!$H:$H,Raw!$A:$A,Geography!$B18,Raw!$G:$G,Geography!BE$6,Raw!$I:$I,Geography!$A$6),IF($B$6="Provider",SUMIFS(Raw!$H:$H,Raw!$A:$A,Geography!$B18,Raw!$G:$G,Geography!BE$6,Raw!$C:$C,Geography!$A$6),SUMIFS(Raw!$H:$H,Raw!$A:$A,Geography!$B18,Raw!$G:$G,Geography!BE$6,Raw!$E:$E,Geography!$A$6)))</f>
        <v>0</v>
      </c>
      <c r="BF18" s="105">
        <f>IF($B$6="Region",SUMIFS(Raw!$H:$H,Raw!$A:$A,Geography!$B18,Raw!$G:$G,Geography!BF$6,Raw!$I:$I,Geography!$A$6),IF($B$6="Provider",SUMIFS(Raw!$H:$H,Raw!$A:$A,Geography!$B18,Raw!$G:$G,Geography!BF$6,Raw!$C:$C,Geography!$A$6),SUMIFS(Raw!$H:$H,Raw!$A:$A,Geography!$B18,Raw!$G:$G,Geography!BF$6,Raw!$E:$E,Geography!$A$6)))</f>
        <v>0</v>
      </c>
      <c r="BG18" s="105">
        <f>IF($B$6="Region",SUMIFS(Raw!$H:$H,Raw!$A:$A,Geography!$B18,Raw!$G:$G,Geography!BG$6,Raw!$I:$I,Geography!$A$6),IF($B$6="Provider",SUMIFS(Raw!$H:$H,Raw!$A:$A,Geography!$B18,Raw!$G:$G,Geography!BG$6,Raw!$C:$C,Geography!$A$6),SUMIFS(Raw!$H:$H,Raw!$A:$A,Geography!$B18,Raw!$G:$G,Geography!BG$6,Raw!$E:$E,Geography!$A$6)))</f>
        <v>0</v>
      </c>
      <c r="BH18" s="105">
        <f>IF($B$6="Region",SUMIFS(Raw!$H:$H,Raw!$A:$A,Geography!$B18,Raw!$G:$G,Geography!BH$6,Raw!$I:$I,Geography!$A$6),IF($B$6="Provider",SUMIFS(Raw!$H:$H,Raw!$A:$A,Geography!$B18,Raw!$G:$G,Geography!BH$6,Raw!$C:$C,Geography!$A$6),SUMIFS(Raw!$H:$H,Raw!$A:$A,Geography!$B18,Raw!$G:$G,Geography!BH$6,Raw!$E:$E,Geography!$A$6)))</f>
        <v>0</v>
      </c>
      <c r="BI18" s="105">
        <f>IF($B$6="Region",SUMIFS(Raw!$H:$H,Raw!$A:$A,Geography!$B18,Raw!$G:$G,Geography!BI$6,Raw!$I:$I,Geography!$A$6),IF($B$6="Provider",SUMIFS(Raw!$H:$H,Raw!$A:$A,Geography!$B18,Raw!$G:$G,Geography!BI$6,Raw!$C:$C,Geography!$A$6),SUMIFS(Raw!$H:$H,Raw!$A:$A,Geography!$B18,Raw!$G:$G,Geography!BI$6,Raw!$E:$E,Geography!$A$6)))</f>
        <v>0</v>
      </c>
      <c r="BJ18" s="105">
        <f>IF($B$6="Region",SUMIFS(Raw!$H:$H,Raw!$A:$A,Geography!$B18,Raw!$G:$G,Geography!BJ$6,Raw!$I:$I,Geography!$A$6),IF($B$6="Provider",SUMIFS(Raw!$H:$H,Raw!$A:$A,Geography!$B18,Raw!$G:$G,Geography!BJ$6,Raw!$C:$C,Geography!$A$6),SUMIFS(Raw!$H:$H,Raw!$A:$A,Geography!$B18,Raw!$G:$G,Geography!BJ$6,Raw!$E:$E,Geography!$A$6)))</f>
        <v>0</v>
      </c>
      <c r="BK18" s="105">
        <f>IF($B$6="Region",SUMIFS(Raw!$H:$H,Raw!$A:$A,Geography!$B18,Raw!$G:$G,Geography!BK$6,Raw!$I:$I,Geography!$A$6),IF($B$6="Provider",SUMIFS(Raw!$H:$H,Raw!$A:$A,Geography!$B18,Raw!$G:$G,Geography!BK$6,Raw!$C:$C,Geography!$A$6),SUMIFS(Raw!$H:$H,Raw!$A:$A,Geography!$B18,Raw!$G:$G,Geography!BK$6,Raw!$E:$E,Geography!$A$6)))</f>
        <v>0</v>
      </c>
      <c r="BL18" s="105">
        <f>IF($B$6="Region",SUMIFS(Raw!$H:$H,Raw!$A:$A,Geography!$B18,Raw!$G:$G,Geography!BL$6,Raw!$I:$I,Geography!$A$6),IF($B$6="Provider",SUMIFS(Raw!$H:$H,Raw!$A:$A,Geography!$B18,Raw!$G:$G,Geography!BL$6,Raw!$C:$C,Geography!$A$6),SUMIFS(Raw!$H:$H,Raw!$A:$A,Geography!$B18,Raw!$G:$G,Geography!BL$6,Raw!$E:$E,Geography!$A$6)))</f>
        <v>0</v>
      </c>
      <c r="BM18" s="105">
        <f>IF($B$6="Region",SUMIFS(Raw!$H:$H,Raw!$A:$A,Geography!$B18,Raw!$G:$G,Geography!BM$6,Raw!$I:$I,Geography!$A$6),IF($B$6="Provider",SUMIFS(Raw!$H:$H,Raw!$A:$A,Geography!$B18,Raw!$G:$G,Geography!BM$6,Raw!$C:$C,Geography!$A$6),SUMIFS(Raw!$H:$H,Raw!$A:$A,Geography!$B18,Raw!$G:$G,Geography!BM$6,Raw!$E:$E,Geography!$A$6)))</f>
        <v>0</v>
      </c>
      <c r="BN18" s="105">
        <f>IF($B$6="Region",SUMIFS(Raw!$H:$H,Raw!$A:$A,Geography!$B18,Raw!$G:$G,Geography!BN$6,Raw!$I:$I,Geography!$A$6),IF($B$6="Provider",SUMIFS(Raw!$H:$H,Raw!$A:$A,Geography!$B18,Raw!$G:$G,Geography!BN$6,Raw!$C:$C,Geography!$A$6),SUMIFS(Raw!$H:$H,Raw!$A:$A,Geography!$B18,Raw!$G:$G,Geography!BN$6,Raw!$E:$E,Geography!$A$6)))</f>
        <v>0</v>
      </c>
      <c r="BO18" s="105">
        <f>IF($B$6="Region",SUMIFS(Raw!$H:$H,Raw!$A:$A,Geography!$B18,Raw!$G:$G,Geography!BO$6,Raw!$I:$I,Geography!$A$6),IF($B$6="Provider",SUMIFS(Raw!$H:$H,Raw!$A:$A,Geography!$B18,Raw!$G:$G,Geography!BO$6,Raw!$C:$C,Geography!$A$6),SUMIFS(Raw!$H:$H,Raw!$A:$A,Geography!$B18,Raw!$G:$G,Geography!BO$6,Raw!$E:$E,Geography!$A$6)))</f>
        <v>0</v>
      </c>
      <c r="BP18" s="105">
        <f>IF($B$6="Region",SUMIFS(Raw!$H:$H,Raw!$A:$A,Geography!$B18,Raw!$G:$G,Geography!BP$6,Raw!$I:$I,Geography!$A$6),IF($B$6="Provider",SUMIFS(Raw!$H:$H,Raw!$A:$A,Geography!$B18,Raw!$G:$G,Geography!BP$6,Raw!$C:$C,Geography!$A$6),SUMIFS(Raw!$H:$H,Raw!$A:$A,Geography!$B18,Raw!$G:$G,Geography!BP$6,Raw!$E:$E,Geography!$A$6)))</f>
        <v>0</v>
      </c>
      <c r="BQ18" s="105">
        <f>IF($B$6="Region",SUMIFS(Raw!$H:$H,Raw!$A:$A,Geography!$B18,Raw!$G:$G,Geography!BQ$6,Raw!$I:$I,Geography!$A$6),IF($B$6="Provider",SUMIFS(Raw!$H:$H,Raw!$A:$A,Geography!$B18,Raw!$G:$G,Geography!BQ$6,Raw!$C:$C,Geography!$A$6),SUMIFS(Raw!$H:$H,Raw!$A:$A,Geography!$B18,Raw!$G:$G,Geography!BQ$6,Raw!$E:$E,Geography!$A$6)))</f>
        <v>0</v>
      </c>
      <c r="BR18" s="105">
        <f>IF($B$6="Region",SUMIFS(Raw!$H:$H,Raw!$A:$A,Geography!$B18,Raw!$G:$G,Geography!BR$6,Raw!$I:$I,Geography!$A$6),IF($B$6="Provider",SUMIFS(Raw!$H:$H,Raw!$A:$A,Geography!$B18,Raw!$G:$G,Geography!BR$6,Raw!$C:$C,Geography!$A$6),SUMIFS(Raw!$H:$H,Raw!$A:$A,Geography!$B18,Raw!$G:$G,Geography!BR$6,Raw!$E:$E,Geography!$A$6)))</f>
        <v>0</v>
      </c>
      <c r="BS18" s="105">
        <f>IF($B$6="Region",SUMIFS(Raw!$H:$H,Raw!$A:$A,Geography!$B18,Raw!$G:$G,Geography!BS$6,Raw!$I:$I,Geography!$A$6),IF($B$6="Provider",SUMIFS(Raw!$H:$H,Raw!$A:$A,Geography!$B18,Raw!$G:$G,Geography!BS$6,Raw!$C:$C,Geography!$A$6),SUMIFS(Raw!$H:$H,Raw!$A:$A,Geography!$B18,Raw!$G:$G,Geography!BS$6,Raw!$E:$E,Geography!$A$6)))</f>
        <v>0</v>
      </c>
      <c r="BT18" s="105">
        <f>IF($B$6="Region",SUMIFS(Raw!$H:$H,Raw!$A:$A,Geography!$B18,Raw!$G:$G,Geography!BT$6,Raw!$I:$I,Geography!$A$6),IF($B$6="Provider",SUMIFS(Raw!$H:$H,Raw!$A:$A,Geography!$B18,Raw!$G:$G,Geography!BT$6,Raw!$C:$C,Geography!$A$6),SUMIFS(Raw!$H:$H,Raw!$A:$A,Geography!$B18,Raw!$G:$G,Geography!BT$6,Raw!$E:$E,Geography!$A$6)))</f>
        <v>0</v>
      </c>
      <c r="BU18" s="105">
        <f>IF($B$6="Region",SUMIFS(Raw!$H:$H,Raw!$A:$A,Geography!$B18,Raw!$G:$G,Geography!BU$6,Raw!$I:$I,Geography!$A$6),IF($B$6="Provider",SUMIFS(Raw!$H:$H,Raw!$A:$A,Geography!$B18,Raw!$G:$G,Geography!BU$6,Raw!$C:$C,Geography!$A$6),SUMIFS(Raw!$H:$H,Raw!$A:$A,Geography!$B18,Raw!$G:$G,Geography!BU$6,Raw!$E:$E,Geography!$A$6)))</f>
        <v>0</v>
      </c>
      <c r="BV18" s="105">
        <f>IF($B$6="Region",SUMIFS(Raw!$H:$H,Raw!$A:$A,Geography!$B18,Raw!$G:$G,Geography!BV$6,Raw!$I:$I,Geography!$A$6),IF($B$6="Provider",SUMIFS(Raw!$H:$H,Raw!$A:$A,Geography!$B18,Raw!$G:$G,Geography!BV$6,Raw!$C:$C,Geography!$A$6),SUMIFS(Raw!$H:$H,Raw!$A:$A,Geography!$B18,Raw!$G:$G,Geography!BV$6,Raw!$E:$E,Geography!$A$6)))</f>
        <v>0</v>
      </c>
      <c r="BW18" s="105">
        <f>IF($B$6="Region",SUMIFS(Raw!$H:$H,Raw!$A:$A,Geography!$B18,Raw!$G:$G,Geography!BW$6,Raw!$I:$I,Geography!$A$6),IF($B$6="Provider",SUMIFS(Raw!$H:$H,Raw!$A:$A,Geography!$B18,Raw!$G:$G,Geography!BW$6,Raw!$C:$C,Geography!$A$6),SUMIFS(Raw!$H:$H,Raw!$A:$A,Geography!$B18,Raw!$G:$G,Geography!BW$6,Raw!$E:$E,Geography!$A$6)))</f>
        <v>0</v>
      </c>
      <c r="BX18" s="105">
        <f>IF($B$6="Region",SUMIFS(Raw!$H:$H,Raw!$A:$A,Geography!$B18,Raw!$G:$G,Geography!BX$6,Raw!$I:$I,Geography!$A$6),IF($B$6="Provider",SUMIFS(Raw!$H:$H,Raw!$A:$A,Geography!$B18,Raw!$G:$G,Geography!BX$6,Raw!$C:$C,Geography!$A$6),SUMIFS(Raw!$H:$H,Raw!$A:$A,Geography!$B18,Raw!$G:$G,Geography!BX$6,Raw!$E:$E,Geography!$A$6)))</f>
        <v>0</v>
      </c>
      <c r="BY18" s="105">
        <f>IF($B$6="Region",SUMIFS(Raw!$H:$H,Raw!$A:$A,Geography!$B18,Raw!$G:$G,Geography!BY$6,Raw!$I:$I,Geography!$A$6),IF($B$6="Provider",SUMIFS(Raw!$H:$H,Raw!$A:$A,Geography!$B18,Raw!$G:$G,Geography!BY$6,Raw!$C:$C,Geography!$A$6),SUMIFS(Raw!$H:$H,Raw!$A:$A,Geography!$B18,Raw!$G:$G,Geography!BY$6,Raw!$E:$E,Geography!$A$6)))</f>
        <v>0</v>
      </c>
      <c r="BZ18" s="105">
        <f>IF($B$6="Region",SUMIFS(Raw!$H:$H,Raw!$A:$A,Geography!$B18,Raw!$G:$G,Geography!BZ$6,Raw!$I:$I,Geography!$A$6),IF($B$6="Provider",SUMIFS(Raw!$H:$H,Raw!$A:$A,Geography!$B18,Raw!$G:$G,Geography!BZ$6,Raw!$C:$C,Geography!$A$6),SUMIFS(Raw!$H:$H,Raw!$A:$A,Geography!$B18,Raw!$G:$G,Geography!BZ$6,Raw!$E:$E,Geography!$A$6)))</f>
        <v>0</v>
      </c>
      <c r="CA18" s="105">
        <f>IF($B$6="Region",SUMIFS(Raw!$H:$H,Raw!$A:$A,Geography!$B18,Raw!$G:$G,Geography!CA$6,Raw!$I:$I,Geography!$A$6),IF($B$6="Provider",SUMIFS(Raw!$H:$H,Raw!$A:$A,Geography!$B18,Raw!$G:$G,Geography!CA$6,Raw!$C:$C,Geography!$A$6),SUMIFS(Raw!$H:$H,Raw!$A:$A,Geography!$B18,Raw!$G:$G,Geography!CA$6,Raw!$E:$E,Geography!$A$6)))</f>
        <v>0</v>
      </c>
      <c r="CB18" s="105">
        <f>IF($B$6="Region",SUMIFS(Raw!$H:$H,Raw!$A:$A,Geography!$B18,Raw!$G:$G,Geography!CB$6,Raw!$I:$I,Geography!$A$6),IF($B$6="Provider",SUMIFS(Raw!$H:$H,Raw!$A:$A,Geography!$B18,Raw!$G:$G,Geography!CB$6,Raw!$C:$C,Geography!$A$6),SUMIFS(Raw!$H:$H,Raw!$A:$A,Geography!$B18,Raw!$G:$G,Geography!CB$6,Raw!$E:$E,Geography!$A$6)))</f>
        <v>0</v>
      </c>
      <c r="CC18" s="105">
        <f>IF($B$6="Region",SUMIFS(Raw!$H:$H,Raw!$A:$A,Geography!$B18,Raw!$G:$G,Geography!CC$6,Raw!$I:$I,Geography!$A$6),IF($B$6="Provider",SUMIFS(Raw!$H:$H,Raw!$A:$A,Geography!$B18,Raw!$G:$G,Geography!CC$6,Raw!$C:$C,Geography!$A$6),SUMIFS(Raw!$H:$H,Raw!$A:$A,Geography!$B18,Raw!$G:$G,Geography!CC$6,Raw!$E:$E,Geography!$A$6)))</f>
        <v>0</v>
      </c>
      <c r="CD18" s="105">
        <f>IF($B$6="Region",SUMIFS(Raw!$H:$H,Raw!$A:$A,Geography!$B18,Raw!$G:$G,Geography!CD$6,Raw!$I:$I,Geography!$A$6),IF($B$6="Provider",SUMIFS(Raw!$H:$H,Raw!$A:$A,Geography!$B18,Raw!$G:$G,Geography!CD$6,Raw!$C:$C,Geography!$A$6),SUMIFS(Raw!$H:$H,Raw!$A:$A,Geography!$B18,Raw!$G:$G,Geography!CD$6,Raw!$E:$E,Geography!$A$6)))</f>
        <v>0</v>
      </c>
      <c r="CE18" s="105">
        <f>IF($B$6="Region",SUMIFS(Raw!$H:$H,Raw!$A:$A,Geography!$B18,Raw!$G:$G,Geography!CE$6,Raw!$I:$I,Geography!$A$6),IF($B$6="Provider",SUMIFS(Raw!$H:$H,Raw!$A:$A,Geography!$B18,Raw!$G:$G,Geography!CE$6,Raw!$C:$C,Geography!$A$6),SUMIFS(Raw!$H:$H,Raw!$A:$A,Geography!$B18,Raw!$G:$G,Geography!CE$6,Raw!$E:$E,Geography!$A$6)))</f>
        <v>0</v>
      </c>
      <c r="CF18" s="105">
        <f>IF($B$6="Region",SUMIFS(Raw!$H:$H,Raw!$A:$A,Geography!$B18,Raw!$G:$G,Geography!CF$6,Raw!$I:$I,Geography!$A$6),IF($B$6="Provider",SUMIFS(Raw!$H:$H,Raw!$A:$A,Geography!$B18,Raw!$G:$G,Geography!CF$6,Raw!$C:$C,Geography!$A$6),SUMIFS(Raw!$H:$H,Raw!$A:$A,Geography!$B18,Raw!$G:$G,Geography!CF$6,Raw!$E:$E,Geography!$A$6)))</f>
        <v>0</v>
      </c>
      <c r="CG18" s="105">
        <f>IF($B$6="Region",SUMIFS(Raw!$H:$H,Raw!$A:$A,Geography!$B18,Raw!$G:$G,Geography!CG$6,Raw!$I:$I,Geography!$A$6),IF($B$6="Provider",SUMIFS(Raw!$H:$H,Raw!$A:$A,Geography!$B18,Raw!$G:$G,Geography!CG$6,Raw!$C:$C,Geography!$A$6),SUMIFS(Raw!$H:$H,Raw!$A:$A,Geography!$B18,Raw!$G:$G,Geography!CG$6,Raw!$E:$E,Geography!$A$6)))</f>
        <v>0</v>
      </c>
      <c r="CH18" s="105">
        <f>IF($B$6="Region",SUMIFS(Raw!$H:$H,Raw!$A:$A,Geography!$B18,Raw!$G:$G,Geography!CH$6,Raw!$I:$I,Geography!$A$6),IF($B$6="Provider",SUMIFS(Raw!$H:$H,Raw!$A:$A,Geography!$B18,Raw!$G:$G,Geography!CH$6,Raw!$C:$C,Geography!$A$6),SUMIFS(Raw!$H:$H,Raw!$A:$A,Geography!$B18,Raw!$G:$G,Geography!CH$6,Raw!$E:$E,Geography!$A$6)))</f>
        <v>0</v>
      </c>
      <c r="CI18" s="105">
        <f>IF($B$6="Region",SUMIFS(Raw!$H:$H,Raw!$A:$A,Geography!$B18,Raw!$G:$G,Geography!CI$6,Raw!$I:$I,Geography!$A$6),IF($B$6="Provider",SUMIFS(Raw!$H:$H,Raw!$A:$A,Geography!$B18,Raw!$G:$G,Geography!CI$6,Raw!$C:$C,Geography!$A$6),SUMIFS(Raw!$H:$H,Raw!$A:$A,Geography!$B18,Raw!$G:$G,Geography!CI$6,Raw!$E:$E,Geography!$A$6)))</f>
        <v>0</v>
      </c>
      <c r="CJ18" s="105">
        <f>IF($B$6="Region",SUMIFS(Raw!$H:$H,Raw!$A:$A,Geography!$B18,Raw!$G:$G,Geography!CJ$6,Raw!$I:$I,Geography!$A$6),IF($B$6="Provider",SUMIFS(Raw!$H:$H,Raw!$A:$A,Geography!$B18,Raw!$G:$G,Geography!CJ$6,Raw!$C:$C,Geography!$A$6),SUMIFS(Raw!$H:$H,Raw!$A:$A,Geography!$B18,Raw!$G:$G,Geography!CJ$6,Raw!$E:$E,Geography!$A$6)))</f>
        <v>0</v>
      </c>
      <c r="CK18" s="105">
        <f>IF($B$6="Region",SUMIFS(Raw!$H:$H,Raw!$A:$A,Geography!$B18,Raw!$G:$G,Geography!CK$6,Raw!$I:$I,Geography!$A$6),IF($B$6="Provider",SUMIFS(Raw!$H:$H,Raw!$A:$A,Geography!$B18,Raw!$G:$G,Geography!CK$6,Raw!$C:$C,Geography!$A$6),SUMIFS(Raw!$H:$H,Raw!$A:$A,Geography!$B18,Raw!$G:$G,Geography!CK$6,Raw!$E:$E,Geography!$A$6)))</f>
        <v>0</v>
      </c>
      <c r="CL18" s="105">
        <f>IF($B$6="Region",SUMIFS(Raw!$H:$H,Raw!$A:$A,Geography!$B18,Raw!$G:$G,Geography!CL$6,Raw!$I:$I,Geography!$A$6),IF($B$6="Provider",SUMIFS(Raw!$H:$H,Raw!$A:$A,Geography!$B18,Raw!$G:$G,Geography!CL$6,Raw!$C:$C,Geography!$A$6),SUMIFS(Raw!$H:$H,Raw!$A:$A,Geography!$B18,Raw!$G:$G,Geography!CL$6,Raw!$E:$E,Geography!$A$6)))</f>
        <v>0</v>
      </c>
      <c r="CM18" s="105">
        <f>IF($B$6="Region",SUMIFS(Raw!$H:$H,Raw!$A:$A,Geography!$B18,Raw!$G:$G,Geography!CM$6,Raw!$I:$I,Geography!$A$6),IF($B$6="Provider",SUMIFS(Raw!$H:$H,Raw!$A:$A,Geography!$B18,Raw!$G:$G,Geography!CM$6,Raw!$C:$C,Geography!$A$6),SUMIFS(Raw!$H:$H,Raw!$A:$A,Geography!$B18,Raw!$G:$G,Geography!CM$6,Raw!$E:$E,Geography!$A$6)))</f>
        <v>0</v>
      </c>
    </row>
    <row r="19" spans="1:91" hidden="1" x14ac:dyDescent="0.25">
      <c r="B19" s="14">
        <v>45962</v>
      </c>
      <c r="D19" s="105">
        <f>IF($B$6="Region",SUMIFS(Raw!$H:$H,Raw!$A:$A,Geography!$B19,Raw!$G:$G,Geography!D$6,Raw!$I:$I,Geography!$A$6),IF($B$6="Provider",SUMIFS(Raw!$H:$H,Raw!$A:$A,Geography!$B19,Raw!$G:$G,Geography!D$6,Raw!$C:$C,Geography!$A$6),SUMIFS(Raw!$H:$H,Raw!$A:$A,Geography!$B19,Raw!$G:$G,Geography!D$6,Raw!$E:$E,Geography!$A$6)))</f>
        <v>0</v>
      </c>
      <c r="E19" s="105">
        <f>IF($B$6="Region",SUMIFS(Raw!$H:$H,Raw!$A:$A,Geography!$B19,Raw!$G:$G,Geography!E$6,Raw!$I:$I,Geography!$A$6),IF($B$6="Provider",SUMIFS(Raw!$H:$H,Raw!$A:$A,Geography!$B19,Raw!$G:$G,Geography!E$6,Raw!$C:$C,Geography!$A$6),SUMIFS(Raw!$H:$H,Raw!$A:$A,Geography!$B19,Raw!$G:$G,Geography!E$6,Raw!$E:$E,Geography!$A$6)))</f>
        <v>0</v>
      </c>
      <c r="F19" s="105">
        <f>IF($B$6="Region",SUMIFS(Raw!$H:$H,Raw!$A:$A,Geography!$B19,Raw!$G:$G,Geography!F$6,Raw!$I:$I,Geography!$A$6),IF($B$6="Provider",SUMIFS(Raw!$H:$H,Raw!$A:$A,Geography!$B19,Raw!$G:$G,Geography!F$6,Raw!$C:$C,Geography!$A$6),SUMIFS(Raw!$H:$H,Raw!$A:$A,Geography!$B19,Raw!$G:$G,Geography!F$6,Raw!$E:$E,Geography!$A$6)))</f>
        <v>0</v>
      </c>
      <c r="G19" s="105">
        <f>IF($B$6="Region",SUMIFS(Raw!$H:$H,Raw!$A:$A,Geography!$B19,Raw!$G:$G,Geography!G$6,Raw!$I:$I,Geography!$A$6),IF($B$6="Provider",SUMIFS(Raw!$H:$H,Raw!$A:$A,Geography!$B19,Raw!$G:$G,Geography!G$6,Raw!$C:$C,Geography!$A$6),SUMIFS(Raw!$H:$H,Raw!$A:$A,Geography!$B19,Raw!$G:$G,Geography!G$6,Raw!$E:$E,Geography!$A$6)))</f>
        <v>0</v>
      </c>
      <c r="H19" s="105">
        <f>IF($B$6="Region",SUMIFS(Raw!$H:$H,Raw!$A:$A,Geography!$B19,Raw!$G:$G,Geography!H$6,Raw!$I:$I,Geography!$A$6),IF($B$6="Provider",SUMIFS(Raw!$H:$H,Raw!$A:$A,Geography!$B19,Raw!$G:$G,Geography!H$6,Raw!$C:$C,Geography!$A$6),SUMIFS(Raw!$H:$H,Raw!$A:$A,Geography!$B19,Raw!$G:$G,Geography!H$6,Raw!$E:$E,Geography!$A$6)))</f>
        <v>0</v>
      </c>
      <c r="I19" s="105">
        <f>IF($B$6="Region",SUMIFS(Raw!$H:$H,Raw!$A:$A,Geography!$B19,Raw!$G:$G,Geography!I$6,Raw!$I:$I,Geography!$A$6),IF($B$6="Provider",SUMIFS(Raw!$H:$H,Raw!$A:$A,Geography!$B19,Raw!$G:$G,Geography!I$6,Raw!$C:$C,Geography!$A$6),SUMIFS(Raw!$H:$H,Raw!$A:$A,Geography!$B19,Raw!$G:$G,Geography!I$6,Raw!$E:$E,Geography!$A$6)))</f>
        <v>0</v>
      </c>
      <c r="J19" s="105" t="str">
        <f>IF($B$6="Area", SUMIFS(Raw!$H:$H,Raw!$A:$A,Geography!$B19,Raw!$G:$G,Geography!J$6,Raw!$E:$E,Geography!$A$6), " ")</f>
        <v xml:space="preserve"> </v>
      </c>
      <c r="K19" s="105" t="str">
        <f>IF($B$6="Area", SUMIFS(Raw!$H:$H,Raw!$A:$A,Geography!$B19,Raw!$G:$G,Geography!K$6,Raw!$E:$E,Geography!$A$6), " ")</f>
        <v xml:space="preserve"> </v>
      </c>
      <c r="L19" s="105">
        <f>IF($B$6="Region",SUMIFS(Raw!$H:$H,Raw!$A:$A,Geography!$B19,Raw!$G:$G,Geography!L$6,Raw!$I:$I,Geography!$A$6),IF($B$6="Provider",SUMIFS(Raw!$H:$H,Raw!$A:$A,Geography!$B19,Raw!$G:$G,Geography!L$6,Raw!$C:$C,Geography!$A$6),SUMIFS(Raw!$H:$H,Raw!$A:$A,Geography!$B19,Raw!$G:$G,Geography!L$6,Raw!$E:$E,Geography!$A$6)))</f>
        <v>0</v>
      </c>
      <c r="M19" s="105">
        <f>IF($B$6="Region",SUMIFS(Raw!$H:$H,Raw!$A:$A,Geography!$B19,Raw!$G:$G,Geography!M$6,Raw!$I:$I,Geography!$A$6),IF($B$6="Provider",SUMIFS(Raw!$H:$H,Raw!$A:$A,Geography!$B19,Raw!$G:$G,Geography!M$6,Raw!$C:$C,Geography!$A$6),SUMIFS(Raw!$H:$H,Raw!$A:$A,Geography!$B19,Raw!$G:$G,Geography!M$6,Raw!$E:$E,Geography!$A$6)))</f>
        <v>0</v>
      </c>
      <c r="N19" s="105">
        <f>IF($B$6="Region",SUMIFS(Raw!$H:$H,Raw!$A:$A,Geography!$B19,Raw!$G:$G,Geography!N$6,Raw!$I:$I,Geography!$A$6),IF($B$6="Provider",SUMIFS(Raw!$H:$H,Raw!$A:$A,Geography!$B19,Raw!$G:$G,Geography!N$6,Raw!$C:$C,Geography!$A$6),SUMIFS(Raw!$H:$H,Raw!$A:$A,Geography!$B19,Raw!$G:$G,Geography!N$6,Raw!$E:$E,Geography!$A$6)))</f>
        <v>0</v>
      </c>
      <c r="O19" s="105">
        <f>IF($B$6="Region",SUMIFS(Raw!$H:$H,Raw!$A:$A,Geography!$B19,Raw!$G:$G,Geography!O$6,Raw!$I:$I,Geography!$A$6),IF($B$6="Provider",SUMIFS(Raw!$H:$H,Raw!$A:$A,Geography!$B19,Raw!$G:$G,Geography!O$6,Raw!$C:$C,Geography!$A$6),SUMIFS(Raw!$H:$H,Raw!$A:$A,Geography!$B19,Raw!$G:$G,Geography!O$6,Raw!$E:$E,Geography!$A$6)))</f>
        <v>0</v>
      </c>
      <c r="P19" s="105">
        <f>IF($B$6="Region",SUMIFS(Raw!$H:$H,Raw!$A:$A,Geography!$B19,Raw!$G:$G,Geography!P$6,Raw!$I:$I,Geography!$A$6),IF($B$6="Provider",SUMIFS(Raw!$H:$H,Raw!$A:$A,Geography!$B19,Raw!$G:$G,Geography!P$6,Raw!$C:$C,Geography!$A$6),SUMIFS(Raw!$H:$H,Raw!$A:$A,Geography!$B19,Raw!$G:$G,Geography!P$6,Raw!$E:$E,Geography!$A$6)))</f>
        <v>0</v>
      </c>
      <c r="Q19" s="105">
        <f>IF($B$6="Region",SUMIFS(Raw!$H:$H,Raw!$A:$A,Geography!$B19,Raw!$G:$G,Geography!Q$6,Raw!$I:$I,Geography!$A$6),IF($B$6="Provider",SUMIFS(Raw!$H:$H,Raw!$A:$A,Geography!$B19,Raw!$G:$G,Geography!Q$6,Raw!$C:$C,Geography!$A$6),SUMIFS(Raw!$H:$H,Raw!$A:$A,Geography!$B19,Raw!$G:$G,Geography!Q$6,Raw!$E:$E,Geography!$A$6)))</f>
        <v>0</v>
      </c>
      <c r="R19" s="105">
        <f>IF($B$6="Region",SUMIFS(Raw!$H:$H,Raw!$A:$A,Geography!$B19,Raw!$G:$G,Geography!R$6,Raw!$I:$I,Geography!$A$6),IF($B$6="Provider",SUMIFS(Raw!$H:$H,Raw!$A:$A,Geography!$B19,Raw!$G:$G,Geography!R$6,Raw!$C:$C,Geography!$A$6),SUMIFS(Raw!$H:$H,Raw!$A:$A,Geography!$B19,Raw!$G:$G,Geography!R$6,Raw!$E:$E,Geography!$A$6)))</f>
        <v>0</v>
      </c>
      <c r="S19" s="105">
        <f>IF($B$6="Region",SUMIFS(Raw!$H:$H,Raw!$A:$A,Geography!$B19,Raw!$G:$G,Geography!S$6,Raw!$I:$I,Geography!$A$6),IF($B$6="Provider",SUMIFS(Raw!$H:$H,Raw!$A:$A,Geography!$B19,Raw!$G:$G,Geography!S$6,Raw!$C:$C,Geography!$A$6),SUMIFS(Raw!$H:$H,Raw!$A:$A,Geography!$B19,Raw!$G:$G,Geography!S$6,Raw!$E:$E,Geography!$A$6)))</f>
        <v>0</v>
      </c>
      <c r="T19" s="105">
        <f>IF($B$6="Region",SUMIFS(Raw!$H:$H,Raw!$A:$A,Geography!$B19,Raw!$G:$G,Geography!T$6,Raw!$I:$I,Geography!$A$6),IF($B$6="Provider",SUMIFS(Raw!$H:$H,Raw!$A:$A,Geography!$B19,Raw!$G:$G,Geography!T$6,Raw!$C:$C,Geography!$A$6),SUMIFS(Raw!$H:$H,Raw!$A:$A,Geography!$B19,Raw!$G:$G,Geography!T$6,Raw!$E:$E,Geography!$A$6)))</f>
        <v>0</v>
      </c>
      <c r="U19" s="105">
        <f>IF($B$6="Region",SUMIFS(Raw!$H:$H,Raw!$A:$A,Geography!$B19,Raw!$G:$G,Geography!U$6,Raw!$I:$I,Geography!$A$6),IF($B$6="Provider",SUMIFS(Raw!$H:$H,Raw!$A:$A,Geography!$B19,Raw!$G:$G,Geography!U$6,Raw!$C:$C,Geography!$A$6),SUMIFS(Raw!$H:$H,Raw!$A:$A,Geography!$B19,Raw!$G:$G,Geography!U$6,Raw!$E:$E,Geography!$A$6)))</f>
        <v>0</v>
      </c>
      <c r="V19" s="105">
        <f>IF($B$6="Region",SUMIFS(Raw!$H:$H,Raw!$A:$A,Geography!$B19,Raw!$G:$G,Geography!V$6,Raw!$I:$I,Geography!$A$6),IF($B$6="Provider",SUMIFS(Raw!$H:$H,Raw!$A:$A,Geography!$B19,Raw!$G:$G,Geography!V$6,Raw!$C:$C,Geography!$A$6),SUMIFS(Raw!$H:$H,Raw!$A:$A,Geography!$B19,Raw!$G:$G,Geography!V$6,Raw!$E:$E,Geography!$A$6)))</f>
        <v>0</v>
      </c>
      <c r="W19" s="105">
        <f>IF($B$6="Region",SUMIFS(Raw!$H:$H,Raw!$A:$A,Geography!$B19,Raw!$G:$G,Geography!W$6,Raw!$I:$I,Geography!$A$6),IF($B$6="Provider",SUMIFS(Raw!$H:$H,Raw!$A:$A,Geography!$B19,Raw!$G:$G,Geography!W$6,Raw!$C:$C,Geography!$A$6),SUMIFS(Raw!$H:$H,Raw!$A:$A,Geography!$B19,Raw!$G:$G,Geography!W$6,Raw!$E:$E,Geography!$A$6)))</f>
        <v>0</v>
      </c>
      <c r="X19" s="105">
        <f>IF($B$6="Region",SUMIFS(Raw!$H:$H,Raw!$A:$A,Geography!$B19,Raw!$G:$G,Geography!X$6,Raw!$I:$I,Geography!$A$6),IF($B$6="Provider",SUMIFS(Raw!$H:$H,Raw!$A:$A,Geography!$B19,Raw!$G:$G,Geography!X$6,Raw!$C:$C,Geography!$A$6),SUMIFS(Raw!$H:$H,Raw!$A:$A,Geography!$B19,Raw!$G:$G,Geography!X$6,Raw!$E:$E,Geography!$A$6)))</f>
        <v>0</v>
      </c>
      <c r="Y19" s="105" t="str">
        <f>IF($B$6="Area", SUMIFS(Raw!$H:$H,Raw!$A:$A,Geography!$B19,Raw!$G:$G,Geography!Y$6,Raw!$E:$E,Geography!$A$6), " ")</f>
        <v xml:space="preserve"> </v>
      </c>
      <c r="Z19" s="105" t="str">
        <f>IF($B$6="Area", SUMIFS(Raw!$H:$H,Raw!$A:$A,Geography!$B19,Raw!$G:$G,Geography!Z$6,Raw!$E:$E,Geography!$A$6), " ")</f>
        <v xml:space="preserve"> </v>
      </c>
      <c r="AA19" s="105">
        <f>IF($B$6="Region",SUMIFS(Raw!$H:$H,Raw!$A:$A,Geography!$B19,Raw!$G:$G,Geography!AA$6,Raw!$I:$I,Geography!$A$6),IF($B$6="Provider",SUMIFS(Raw!$H:$H,Raw!$A:$A,Geography!$B19,Raw!$G:$G,Geography!AA$6,Raw!$C:$C,Geography!$A$6),SUMIFS(Raw!$H:$H,Raw!$A:$A,Geography!$B19,Raw!$G:$G,Geography!AA$6,Raw!$E:$E,Geography!$A$6)))</f>
        <v>0</v>
      </c>
      <c r="AB19" s="105">
        <f>IF($B$6="Region",SUMIFS(Raw!$H:$H,Raw!$A:$A,Geography!$B19,Raw!$G:$G,Geography!AB$6,Raw!$I:$I,Geography!$A$6),IF($B$6="Provider",SUMIFS(Raw!$H:$H,Raw!$A:$A,Geography!$B19,Raw!$G:$G,Geography!AB$6,Raw!$C:$C,Geography!$A$6),SUMIFS(Raw!$H:$H,Raw!$A:$A,Geography!$B19,Raw!$G:$G,Geography!AB$6,Raw!$E:$E,Geography!$A$6)))</f>
        <v>0</v>
      </c>
      <c r="AC19" s="105" t="str">
        <f>IF($B$6="Area", SUMIFS(Raw!$H:$H,Raw!$A:$A,Geography!$B19,Raw!$G:$G,Geography!AC$6,Raw!$E:$E,Geography!$A$6), " ")</f>
        <v xml:space="preserve"> </v>
      </c>
      <c r="AD19" s="105" t="str">
        <f>IF($B$6="Area", SUMIFS(Raw!$H:$H,Raw!$A:$A,Geography!$B19,Raw!$G:$G,Geography!AD$6,Raw!$E:$E,Geography!$A$6), " ")</f>
        <v xml:space="preserve"> </v>
      </c>
      <c r="AE19" s="105">
        <f>IF($B$6="Region",SUMIFS(Raw!$H:$H,Raw!$A:$A,Geography!$B19,Raw!$G:$G,Geography!AE$6,Raw!$I:$I,Geography!$A$6),IF($B$6="Provider",SUMIFS(Raw!$H:$H,Raw!$A:$A,Geography!$B19,Raw!$G:$G,Geography!AE$6,Raw!$C:$C,Geography!$A$6),SUMIFS(Raw!$H:$H,Raw!$A:$A,Geography!$B19,Raw!$G:$G,Geography!AE$6,Raw!$E:$E,Geography!$A$6)))</f>
        <v>0</v>
      </c>
      <c r="AF19" s="105">
        <f>IF($B$6="Region",SUMIFS(Raw!$H:$H,Raw!$A:$A,Geography!$B19,Raw!$G:$G,Geography!AF$6,Raw!$I:$I,Geography!$A$6),IF($B$6="Provider",SUMIFS(Raw!$H:$H,Raw!$A:$A,Geography!$B19,Raw!$G:$G,Geography!AF$6,Raw!$C:$C,Geography!$A$6),SUMIFS(Raw!$H:$H,Raw!$A:$A,Geography!$B19,Raw!$G:$G,Geography!AF$6,Raw!$E:$E,Geography!$A$6)))</f>
        <v>0</v>
      </c>
      <c r="AG19" s="105">
        <f>IF($B$6="Region",SUMIFS(Raw!$H:$H,Raw!$A:$A,Geography!$B19,Raw!$G:$G,Geography!AG$6,Raw!$I:$I,Geography!$A$6),IF($B$6="Provider",SUMIFS(Raw!$H:$H,Raw!$A:$A,Geography!$B19,Raw!$G:$G,Geography!AG$6,Raw!$C:$C,Geography!$A$6),SUMIFS(Raw!$H:$H,Raw!$A:$A,Geography!$B19,Raw!$G:$G,Geography!AG$6,Raw!$E:$E,Geography!$A$6)))</f>
        <v>0</v>
      </c>
      <c r="AH19" s="105">
        <f>IF($B$6="Region",SUMIFS(Raw!$H:$H,Raw!$A:$A,Geography!$B19,Raw!$G:$G,Geography!AH$6,Raw!$I:$I,Geography!$A$6),IF($B$6="Provider",SUMIFS(Raw!$H:$H,Raw!$A:$A,Geography!$B19,Raw!$G:$G,Geography!AH$6,Raw!$C:$C,Geography!$A$6),SUMIFS(Raw!$H:$H,Raw!$A:$A,Geography!$B19,Raw!$G:$G,Geography!AH$6,Raw!$E:$E,Geography!$A$6)))</f>
        <v>0</v>
      </c>
      <c r="AI19" s="105">
        <f>IF($B$6="Region",SUMIFS(Raw!$H:$H,Raw!$A:$A,Geography!$B19,Raw!$G:$G,Geography!AI$6,Raw!$I:$I,Geography!$A$6),IF($B$6="Provider",SUMIFS(Raw!$H:$H,Raw!$A:$A,Geography!$B19,Raw!$G:$G,Geography!AI$6,Raw!$C:$C,Geography!$A$6),SUMIFS(Raw!$H:$H,Raw!$A:$A,Geography!$B19,Raw!$G:$G,Geography!AI$6,Raw!$E:$E,Geography!$A$6)))</f>
        <v>0</v>
      </c>
      <c r="AJ19" s="105">
        <f>IF($B$6="Region",SUMIFS(Raw!$H:$H,Raw!$A:$A,Geography!$B19,Raw!$G:$G,Geography!AJ$6,Raw!$I:$I,Geography!$A$6),IF($B$6="Provider",SUMIFS(Raw!$H:$H,Raw!$A:$A,Geography!$B19,Raw!$G:$G,Geography!AJ$6,Raw!$C:$C,Geography!$A$6),SUMIFS(Raw!$H:$H,Raw!$A:$A,Geography!$B19,Raw!$G:$G,Geography!AJ$6,Raw!$E:$E,Geography!$A$6)))</f>
        <v>0</v>
      </c>
      <c r="AK19" s="105">
        <f>IF($B$6="Region",SUMIFS(Raw!$H:$H,Raw!$A:$A,Geography!$B19,Raw!$G:$G,Geography!AK$6,Raw!$I:$I,Geography!$A$6),IF($B$6="Provider",SUMIFS(Raw!$H:$H,Raw!$A:$A,Geography!$B19,Raw!$G:$G,Geography!AK$6,Raw!$C:$C,Geography!$A$6),SUMIFS(Raw!$H:$H,Raw!$A:$A,Geography!$B19,Raw!$G:$G,Geography!AK$6,Raw!$E:$E,Geography!$A$6)))</f>
        <v>0</v>
      </c>
      <c r="AL19" s="105">
        <f>IF($B$6="Region",SUMIFS(Raw!$H:$H,Raw!$A:$A,Geography!$B19,Raw!$G:$G,Geography!AL$6,Raw!$I:$I,Geography!$A$6),IF($B$6="Provider",SUMIFS(Raw!$H:$H,Raw!$A:$A,Geography!$B19,Raw!$G:$G,Geography!AL$6,Raw!$C:$C,Geography!$A$6),SUMIFS(Raw!$H:$H,Raw!$A:$A,Geography!$B19,Raw!$G:$G,Geography!AL$6,Raw!$E:$E,Geography!$A$6)))</f>
        <v>0</v>
      </c>
      <c r="AM19" s="105">
        <f>IF($B$6="Region",SUMIFS(Raw!$H:$H,Raw!$A:$A,Geography!$B19,Raw!$G:$G,Geography!AM$6,Raw!$I:$I,Geography!$A$6),IF($B$6="Provider",SUMIFS(Raw!$H:$H,Raw!$A:$A,Geography!$B19,Raw!$G:$G,Geography!AM$6,Raw!$C:$C,Geography!$A$6),SUMIFS(Raw!$H:$H,Raw!$A:$A,Geography!$B19,Raw!$G:$G,Geography!AM$6,Raw!$E:$E,Geography!$A$6)))</f>
        <v>0</v>
      </c>
      <c r="AN19" s="105">
        <f>IF($B$6="Region",SUMIFS(Raw!$H:$H,Raw!$A:$A,Geography!$B19,Raw!$G:$G,Geography!AN$6,Raw!$I:$I,Geography!$A$6),IF($B$6="Provider",SUMIFS(Raw!$H:$H,Raw!$A:$A,Geography!$B19,Raw!$G:$G,Geography!AN$6,Raw!$C:$C,Geography!$A$6),SUMIFS(Raw!$H:$H,Raw!$A:$A,Geography!$B19,Raw!$G:$G,Geography!AN$6,Raw!$E:$E,Geography!$A$6)))</f>
        <v>0</v>
      </c>
      <c r="AO19" s="105">
        <f>IF($B$6="Region",SUMIFS(Raw!$H:$H,Raw!$A:$A,Geography!$B19,Raw!$G:$G,Geography!AO$6,Raw!$I:$I,Geography!$A$6),IF($B$6="Provider",SUMIFS(Raw!$H:$H,Raw!$A:$A,Geography!$B19,Raw!$G:$G,Geography!AO$6,Raw!$C:$C,Geography!$A$6),SUMIFS(Raw!$H:$H,Raw!$A:$A,Geography!$B19,Raw!$G:$G,Geography!AO$6,Raw!$E:$E,Geography!$A$6)))</f>
        <v>0</v>
      </c>
      <c r="AP19" s="105">
        <f>IF($B$6="Region",SUMIFS(Raw!$H:$H,Raw!$A:$A,Geography!$B19,Raw!$G:$G,Geography!AP$6,Raw!$I:$I,Geography!$A$6),IF($B$6="Provider",SUMIFS(Raw!$H:$H,Raw!$A:$A,Geography!$B19,Raw!$G:$G,Geography!AP$6,Raw!$C:$C,Geography!$A$6),SUMIFS(Raw!$H:$H,Raw!$A:$A,Geography!$B19,Raw!$G:$G,Geography!AP$6,Raw!$E:$E,Geography!$A$6)))</f>
        <v>0</v>
      </c>
      <c r="AQ19" s="105">
        <f>IF($B$6="Region",SUMIFS(Raw!$H:$H,Raw!$A:$A,Geography!$B19,Raw!$G:$G,Geography!AQ$6,Raw!$I:$I,Geography!$A$6),IF($B$6="Provider",SUMIFS(Raw!$H:$H,Raw!$A:$A,Geography!$B19,Raw!$G:$G,Geography!AQ$6,Raw!$C:$C,Geography!$A$6),SUMIFS(Raw!$H:$H,Raw!$A:$A,Geography!$B19,Raw!$G:$G,Geography!AQ$6,Raw!$E:$E,Geography!$A$6)))</f>
        <v>0</v>
      </c>
      <c r="AR19" s="105">
        <f>IF($B$6="Region",SUMIFS(Raw!$H:$H,Raw!$A:$A,Geography!$B19,Raw!$G:$G,Geography!AR$6,Raw!$I:$I,Geography!$A$6),IF($B$6="Provider",SUMIFS(Raw!$H:$H,Raw!$A:$A,Geography!$B19,Raw!$G:$G,Geography!AR$6,Raw!$C:$C,Geography!$A$6),SUMIFS(Raw!$H:$H,Raw!$A:$A,Geography!$B19,Raw!$G:$G,Geography!AR$6,Raw!$E:$E,Geography!$A$6)))</f>
        <v>0</v>
      </c>
      <c r="AS19" s="105">
        <f>IF($B$6="Region",SUMIFS(Raw!$H:$H,Raw!$A:$A,Geography!$B19,Raw!$G:$G,Geography!AS$6,Raw!$I:$I,Geography!$A$6),IF($B$6="Provider",SUMIFS(Raw!$H:$H,Raw!$A:$A,Geography!$B19,Raw!$G:$G,Geography!AS$6,Raw!$C:$C,Geography!$A$6),SUMIFS(Raw!$H:$H,Raw!$A:$A,Geography!$B19,Raw!$G:$G,Geography!AS$6,Raw!$E:$E,Geography!$A$6)))</f>
        <v>0</v>
      </c>
      <c r="AT19" s="105">
        <f>IF($B$6="Region",SUMIFS(Raw!$H:$H,Raw!$A:$A,Geography!$B19,Raw!$G:$G,Geography!AT$6,Raw!$I:$I,Geography!$A$6),IF($B$6="Provider",SUMIFS(Raw!$H:$H,Raw!$A:$A,Geography!$B19,Raw!$G:$G,Geography!AT$6,Raw!$C:$C,Geography!$A$6),SUMIFS(Raw!$H:$H,Raw!$A:$A,Geography!$B19,Raw!$G:$G,Geography!AT$6,Raw!$E:$E,Geography!$A$6)))</f>
        <v>0</v>
      </c>
      <c r="AU19" s="105">
        <f>IF($B$6="Region",SUMIFS(Raw!$H:$H,Raw!$A:$A,Geography!$B19,Raw!$G:$G,Geography!AU$6,Raw!$I:$I,Geography!$A$6),IF($B$6="Provider",SUMIFS(Raw!$H:$H,Raw!$A:$A,Geography!$B19,Raw!$G:$G,Geography!AU$6,Raw!$C:$C,Geography!$A$6),SUMIFS(Raw!$H:$H,Raw!$A:$A,Geography!$B19,Raw!$G:$G,Geography!AU$6,Raw!$E:$E,Geography!$A$6)))</f>
        <v>0</v>
      </c>
      <c r="AV19" s="105">
        <f>IF($B$6="Region",SUMIFS(Raw!$H:$H,Raw!$A:$A,Geography!$B19,Raw!$G:$G,Geography!AV$6,Raw!$I:$I,Geography!$A$6),IF($B$6="Provider",SUMIFS(Raw!$H:$H,Raw!$A:$A,Geography!$B19,Raw!$G:$G,Geography!AV$6,Raw!$C:$C,Geography!$A$6),SUMIFS(Raw!$H:$H,Raw!$A:$A,Geography!$B19,Raw!$G:$G,Geography!AV$6,Raw!$E:$E,Geography!$A$6)))</f>
        <v>0</v>
      </c>
      <c r="AW19" s="105">
        <f>IF($B$6="Region",SUMIFS(Raw!$H:$H,Raw!$A:$A,Geography!$B19,Raw!$G:$G,Geography!AW$6,Raw!$I:$I,Geography!$A$6),IF($B$6="Provider",SUMIFS(Raw!$H:$H,Raw!$A:$A,Geography!$B19,Raw!$G:$G,Geography!AW$6,Raw!$C:$C,Geography!$A$6),SUMIFS(Raw!$H:$H,Raw!$A:$A,Geography!$B19,Raw!$G:$G,Geography!AW$6,Raw!$E:$E,Geography!$A$6)))</f>
        <v>0</v>
      </c>
      <c r="AX19" s="105">
        <f>IF($B$6="Region",SUMIFS(Raw!$H:$H,Raw!$A:$A,Geography!$B19,Raw!$G:$G,Geography!AX$6,Raw!$I:$I,Geography!$A$6),IF($B$6="Provider",SUMIFS(Raw!$H:$H,Raw!$A:$A,Geography!$B19,Raw!$G:$G,Geography!AX$6,Raw!$C:$C,Geography!$A$6),SUMIFS(Raw!$H:$H,Raw!$A:$A,Geography!$B19,Raw!$G:$G,Geography!AX$6,Raw!$E:$E,Geography!$A$6)))</f>
        <v>0</v>
      </c>
      <c r="AY19" s="105">
        <f>IF($B$6="Region",SUMIFS(Raw!$H:$H,Raw!$A:$A,Geography!$B19,Raw!$G:$G,Geography!AY$6,Raw!$I:$I,Geography!$A$6),IF($B$6="Provider",SUMIFS(Raw!$H:$H,Raw!$A:$A,Geography!$B19,Raw!$G:$G,Geography!AY$6,Raw!$C:$C,Geography!$A$6),SUMIFS(Raw!$H:$H,Raw!$A:$A,Geography!$B19,Raw!$G:$G,Geography!AY$6,Raw!$E:$E,Geography!$A$6)))</f>
        <v>0</v>
      </c>
      <c r="AZ19" s="105">
        <f>IF($B$6="Region",SUMIFS(Raw!$H:$H,Raw!$A:$A,Geography!$B19,Raw!$G:$G,Geography!AZ$6,Raw!$I:$I,Geography!$A$6),IF($B$6="Provider",SUMIFS(Raw!$H:$H,Raw!$A:$A,Geography!$B19,Raw!$G:$G,Geography!AZ$6,Raw!$C:$C,Geography!$A$6),SUMIFS(Raw!$H:$H,Raw!$A:$A,Geography!$B19,Raw!$G:$G,Geography!AZ$6,Raw!$E:$E,Geography!$A$6)))</f>
        <v>0</v>
      </c>
      <c r="BA19" s="105">
        <f>IF($B$6="Region",SUMIFS(Raw!$H:$H,Raw!$A:$A,Geography!$B19,Raw!$G:$G,Geography!BA$6,Raw!$I:$I,Geography!$A$6),IF($B$6="Provider",SUMIFS(Raw!$H:$H,Raw!$A:$A,Geography!$B19,Raw!$G:$G,Geography!BA$6,Raw!$C:$C,Geography!$A$6),SUMIFS(Raw!$H:$H,Raw!$A:$A,Geography!$B19,Raw!$G:$G,Geography!BA$6,Raw!$E:$E,Geography!$A$6)))</f>
        <v>0</v>
      </c>
      <c r="BB19" s="105">
        <f>IF($B$6="Region",SUMIFS(Raw!$H:$H,Raw!$A:$A,Geography!$B19,Raw!$G:$G,Geography!BB$6,Raw!$I:$I,Geography!$A$6),IF($B$6="Provider",SUMIFS(Raw!$H:$H,Raw!$A:$A,Geography!$B19,Raw!$G:$G,Geography!BB$6,Raw!$C:$C,Geography!$A$6),SUMIFS(Raw!$H:$H,Raw!$A:$A,Geography!$B19,Raw!$G:$G,Geography!BB$6,Raw!$E:$E,Geography!$A$6)))</f>
        <v>0</v>
      </c>
      <c r="BC19" s="105">
        <f>IF($B$6="Region",SUMIFS(Raw!$H:$H,Raw!$A:$A,Geography!$B19,Raw!$G:$G,Geography!BC$6,Raw!$I:$I,Geography!$A$6),IF($B$6="Provider",SUMIFS(Raw!$H:$H,Raw!$A:$A,Geography!$B19,Raw!$G:$G,Geography!BC$6,Raw!$C:$C,Geography!$A$6),SUMIFS(Raw!$H:$H,Raw!$A:$A,Geography!$B19,Raw!$G:$G,Geography!BC$6,Raw!$E:$E,Geography!$A$6)))</f>
        <v>0</v>
      </c>
      <c r="BD19" s="105">
        <f>IF($B$6="Region",SUMIFS(Raw!$H:$H,Raw!$A:$A,Geography!$B19,Raw!$G:$G,Geography!BD$6,Raw!$I:$I,Geography!$A$6),IF($B$6="Provider",SUMIFS(Raw!$H:$H,Raw!$A:$A,Geography!$B19,Raw!$G:$G,Geography!BD$6,Raw!$C:$C,Geography!$A$6),SUMIFS(Raw!$H:$H,Raw!$A:$A,Geography!$B19,Raw!$G:$G,Geography!BD$6,Raw!$E:$E,Geography!$A$6)))</f>
        <v>0</v>
      </c>
      <c r="BE19" s="105">
        <f>IF($B$6="Region",SUMIFS(Raw!$H:$H,Raw!$A:$A,Geography!$B19,Raw!$G:$G,Geography!BE$6,Raw!$I:$I,Geography!$A$6),IF($B$6="Provider",SUMIFS(Raw!$H:$H,Raw!$A:$A,Geography!$B19,Raw!$G:$G,Geography!BE$6,Raw!$C:$C,Geography!$A$6),SUMIFS(Raw!$H:$H,Raw!$A:$A,Geography!$B19,Raw!$G:$G,Geography!BE$6,Raw!$E:$E,Geography!$A$6)))</f>
        <v>0</v>
      </c>
      <c r="BF19" s="105">
        <f>IF($B$6="Region",SUMIFS(Raw!$H:$H,Raw!$A:$A,Geography!$B19,Raw!$G:$G,Geography!BF$6,Raw!$I:$I,Geography!$A$6),IF($B$6="Provider",SUMIFS(Raw!$H:$H,Raw!$A:$A,Geography!$B19,Raw!$G:$G,Geography!BF$6,Raw!$C:$C,Geography!$A$6),SUMIFS(Raw!$H:$H,Raw!$A:$A,Geography!$B19,Raw!$G:$G,Geography!BF$6,Raw!$E:$E,Geography!$A$6)))</f>
        <v>0</v>
      </c>
      <c r="BG19" s="105">
        <f>IF($B$6="Region",SUMIFS(Raw!$H:$H,Raw!$A:$A,Geography!$B19,Raw!$G:$G,Geography!BG$6,Raw!$I:$I,Geography!$A$6),IF($B$6="Provider",SUMIFS(Raw!$H:$H,Raw!$A:$A,Geography!$B19,Raw!$G:$G,Geography!BG$6,Raw!$C:$C,Geography!$A$6),SUMIFS(Raw!$H:$H,Raw!$A:$A,Geography!$B19,Raw!$G:$G,Geography!BG$6,Raw!$E:$E,Geography!$A$6)))</f>
        <v>0</v>
      </c>
      <c r="BH19" s="105">
        <f>IF($B$6="Region",SUMIFS(Raw!$H:$H,Raw!$A:$A,Geography!$B19,Raw!$G:$G,Geography!BH$6,Raw!$I:$I,Geography!$A$6),IF($B$6="Provider",SUMIFS(Raw!$H:$H,Raw!$A:$A,Geography!$B19,Raw!$G:$G,Geography!BH$6,Raw!$C:$C,Geography!$A$6),SUMIFS(Raw!$H:$H,Raw!$A:$A,Geography!$B19,Raw!$G:$G,Geography!BH$6,Raw!$E:$E,Geography!$A$6)))</f>
        <v>0</v>
      </c>
      <c r="BI19" s="105">
        <f>IF($B$6="Region",SUMIFS(Raw!$H:$H,Raw!$A:$A,Geography!$B19,Raw!$G:$G,Geography!BI$6,Raw!$I:$I,Geography!$A$6),IF($B$6="Provider",SUMIFS(Raw!$H:$H,Raw!$A:$A,Geography!$B19,Raw!$G:$G,Geography!BI$6,Raw!$C:$C,Geography!$A$6),SUMIFS(Raw!$H:$H,Raw!$A:$A,Geography!$B19,Raw!$G:$G,Geography!BI$6,Raw!$E:$E,Geography!$A$6)))</f>
        <v>0</v>
      </c>
      <c r="BJ19" s="105">
        <f>IF($B$6="Region",SUMIFS(Raw!$H:$H,Raw!$A:$A,Geography!$B19,Raw!$G:$G,Geography!BJ$6,Raw!$I:$I,Geography!$A$6),IF($B$6="Provider",SUMIFS(Raw!$H:$H,Raw!$A:$A,Geography!$B19,Raw!$G:$G,Geography!BJ$6,Raw!$C:$C,Geography!$A$6),SUMIFS(Raw!$H:$H,Raw!$A:$A,Geography!$B19,Raw!$G:$G,Geography!BJ$6,Raw!$E:$E,Geography!$A$6)))</f>
        <v>0</v>
      </c>
      <c r="BK19" s="105">
        <f>IF($B$6="Region",SUMIFS(Raw!$H:$H,Raw!$A:$A,Geography!$B19,Raw!$G:$G,Geography!BK$6,Raw!$I:$I,Geography!$A$6),IF($B$6="Provider",SUMIFS(Raw!$H:$H,Raw!$A:$A,Geography!$B19,Raw!$G:$G,Geography!BK$6,Raw!$C:$C,Geography!$A$6),SUMIFS(Raw!$H:$H,Raw!$A:$A,Geography!$B19,Raw!$G:$G,Geography!BK$6,Raw!$E:$E,Geography!$A$6)))</f>
        <v>0</v>
      </c>
      <c r="BL19" s="105">
        <f>IF($B$6="Region",SUMIFS(Raw!$H:$H,Raw!$A:$A,Geography!$B19,Raw!$G:$G,Geography!BL$6,Raw!$I:$I,Geography!$A$6),IF($B$6="Provider",SUMIFS(Raw!$H:$H,Raw!$A:$A,Geography!$B19,Raw!$G:$G,Geography!BL$6,Raw!$C:$C,Geography!$A$6),SUMIFS(Raw!$H:$H,Raw!$A:$A,Geography!$B19,Raw!$G:$G,Geography!BL$6,Raw!$E:$E,Geography!$A$6)))</f>
        <v>0</v>
      </c>
      <c r="BM19" s="105">
        <f>IF($B$6="Region",SUMIFS(Raw!$H:$H,Raw!$A:$A,Geography!$B19,Raw!$G:$G,Geography!BM$6,Raw!$I:$I,Geography!$A$6),IF($B$6="Provider",SUMIFS(Raw!$H:$H,Raw!$A:$A,Geography!$B19,Raw!$G:$G,Geography!BM$6,Raw!$C:$C,Geography!$A$6),SUMIFS(Raw!$H:$H,Raw!$A:$A,Geography!$B19,Raw!$G:$G,Geography!BM$6,Raw!$E:$E,Geography!$A$6)))</f>
        <v>0</v>
      </c>
      <c r="BN19" s="105">
        <f>IF($B$6="Region",SUMIFS(Raw!$H:$H,Raw!$A:$A,Geography!$B19,Raw!$G:$G,Geography!BN$6,Raw!$I:$I,Geography!$A$6),IF($B$6="Provider",SUMIFS(Raw!$H:$H,Raw!$A:$A,Geography!$B19,Raw!$G:$G,Geography!BN$6,Raw!$C:$C,Geography!$A$6),SUMIFS(Raw!$H:$H,Raw!$A:$A,Geography!$B19,Raw!$G:$G,Geography!BN$6,Raw!$E:$E,Geography!$A$6)))</f>
        <v>0</v>
      </c>
      <c r="BO19" s="105">
        <f>IF($B$6="Region",SUMIFS(Raw!$H:$H,Raw!$A:$A,Geography!$B19,Raw!$G:$G,Geography!BO$6,Raw!$I:$I,Geography!$A$6),IF($B$6="Provider",SUMIFS(Raw!$H:$H,Raw!$A:$A,Geography!$B19,Raw!$G:$G,Geography!BO$6,Raw!$C:$C,Geography!$A$6),SUMIFS(Raw!$H:$H,Raw!$A:$A,Geography!$B19,Raw!$G:$G,Geography!BO$6,Raw!$E:$E,Geography!$A$6)))</f>
        <v>0</v>
      </c>
      <c r="BP19" s="105">
        <f>IF($B$6="Region",SUMIFS(Raw!$H:$H,Raw!$A:$A,Geography!$B19,Raw!$G:$G,Geography!BP$6,Raw!$I:$I,Geography!$A$6),IF($B$6="Provider",SUMIFS(Raw!$H:$H,Raw!$A:$A,Geography!$B19,Raw!$G:$G,Geography!BP$6,Raw!$C:$C,Geography!$A$6),SUMIFS(Raw!$H:$H,Raw!$A:$A,Geography!$B19,Raw!$G:$G,Geography!BP$6,Raw!$E:$E,Geography!$A$6)))</f>
        <v>0</v>
      </c>
      <c r="BQ19" s="105">
        <f>IF($B$6="Region",SUMIFS(Raw!$H:$H,Raw!$A:$A,Geography!$B19,Raw!$G:$G,Geography!BQ$6,Raw!$I:$I,Geography!$A$6),IF($B$6="Provider",SUMIFS(Raw!$H:$H,Raw!$A:$A,Geography!$B19,Raw!$G:$G,Geography!BQ$6,Raw!$C:$C,Geography!$A$6),SUMIFS(Raw!$H:$H,Raw!$A:$A,Geography!$B19,Raw!$G:$G,Geography!BQ$6,Raw!$E:$E,Geography!$A$6)))</f>
        <v>0</v>
      </c>
      <c r="BR19" s="105">
        <f>IF($B$6="Region",SUMIFS(Raw!$H:$H,Raw!$A:$A,Geography!$B19,Raw!$G:$G,Geography!BR$6,Raw!$I:$I,Geography!$A$6),IF($B$6="Provider",SUMIFS(Raw!$H:$H,Raw!$A:$A,Geography!$B19,Raw!$G:$G,Geography!BR$6,Raw!$C:$C,Geography!$A$6),SUMIFS(Raw!$H:$H,Raw!$A:$A,Geography!$B19,Raw!$G:$G,Geography!BR$6,Raw!$E:$E,Geography!$A$6)))</f>
        <v>0</v>
      </c>
      <c r="BS19" s="105">
        <f>IF($B$6="Region",SUMIFS(Raw!$H:$H,Raw!$A:$A,Geography!$B19,Raw!$G:$G,Geography!BS$6,Raw!$I:$I,Geography!$A$6),IF($B$6="Provider",SUMIFS(Raw!$H:$H,Raw!$A:$A,Geography!$B19,Raw!$G:$G,Geography!BS$6,Raw!$C:$C,Geography!$A$6),SUMIFS(Raw!$H:$H,Raw!$A:$A,Geography!$B19,Raw!$G:$G,Geography!BS$6,Raw!$E:$E,Geography!$A$6)))</f>
        <v>0</v>
      </c>
      <c r="BT19" s="105">
        <f>IF($B$6="Region",SUMIFS(Raw!$H:$H,Raw!$A:$A,Geography!$B19,Raw!$G:$G,Geography!BT$6,Raw!$I:$I,Geography!$A$6),IF($B$6="Provider",SUMIFS(Raw!$H:$H,Raw!$A:$A,Geography!$B19,Raw!$G:$G,Geography!BT$6,Raw!$C:$C,Geography!$A$6),SUMIFS(Raw!$H:$H,Raw!$A:$A,Geography!$B19,Raw!$G:$G,Geography!BT$6,Raw!$E:$E,Geography!$A$6)))</f>
        <v>0</v>
      </c>
      <c r="BU19" s="105">
        <f>IF($B$6="Region",SUMIFS(Raw!$H:$H,Raw!$A:$A,Geography!$B19,Raw!$G:$G,Geography!BU$6,Raw!$I:$I,Geography!$A$6),IF($B$6="Provider",SUMIFS(Raw!$H:$H,Raw!$A:$A,Geography!$B19,Raw!$G:$G,Geography!BU$6,Raw!$C:$C,Geography!$A$6),SUMIFS(Raw!$H:$H,Raw!$A:$A,Geography!$B19,Raw!$G:$G,Geography!BU$6,Raw!$E:$E,Geography!$A$6)))</f>
        <v>0</v>
      </c>
      <c r="BV19" s="105">
        <f>IF($B$6="Region",SUMIFS(Raw!$H:$H,Raw!$A:$A,Geography!$B19,Raw!$G:$G,Geography!BV$6,Raw!$I:$I,Geography!$A$6),IF($B$6="Provider",SUMIFS(Raw!$H:$H,Raw!$A:$A,Geography!$B19,Raw!$G:$G,Geography!BV$6,Raw!$C:$C,Geography!$A$6),SUMIFS(Raw!$H:$H,Raw!$A:$A,Geography!$B19,Raw!$G:$G,Geography!BV$6,Raw!$E:$E,Geography!$A$6)))</f>
        <v>0</v>
      </c>
      <c r="BW19" s="105">
        <f>IF($B$6="Region",SUMIFS(Raw!$H:$H,Raw!$A:$A,Geography!$B19,Raw!$G:$G,Geography!BW$6,Raw!$I:$I,Geography!$A$6),IF($B$6="Provider",SUMIFS(Raw!$H:$H,Raw!$A:$A,Geography!$B19,Raw!$G:$G,Geography!BW$6,Raw!$C:$C,Geography!$A$6),SUMIFS(Raw!$H:$H,Raw!$A:$A,Geography!$B19,Raw!$G:$G,Geography!BW$6,Raw!$E:$E,Geography!$A$6)))</f>
        <v>0</v>
      </c>
      <c r="BX19" s="105">
        <f>IF($B$6="Region",SUMIFS(Raw!$H:$H,Raw!$A:$A,Geography!$B19,Raw!$G:$G,Geography!BX$6,Raw!$I:$I,Geography!$A$6),IF($B$6="Provider",SUMIFS(Raw!$H:$H,Raw!$A:$A,Geography!$B19,Raw!$G:$G,Geography!BX$6,Raw!$C:$C,Geography!$A$6),SUMIFS(Raw!$H:$H,Raw!$A:$A,Geography!$B19,Raw!$G:$G,Geography!BX$6,Raw!$E:$E,Geography!$A$6)))</f>
        <v>0</v>
      </c>
      <c r="BY19" s="105">
        <f>IF($B$6="Region",SUMIFS(Raw!$H:$H,Raw!$A:$A,Geography!$B19,Raw!$G:$G,Geography!BY$6,Raw!$I:$I,Geography!$A$6),IF($B$6="Provider",SUMIFS(Raw!$H:$H,Raw!$A:$A,Geography!$B19,Raw!$G:$G,Geography!BY$6,Raw!$C:$C,Geography!$A$6),SUMIFS(Raw!$H:$H,Raw!$A:$A,Geography!$B19,Raw!$G:$G,Geography!BY$6,Raw!$E:$E,Geography!$A$6)))</f>
        <v>0</v>
      </c>
      <c r="BZ19" s="105">
        <f>IF($B$6="Region",SUMIFS(Raw!$H:$H,Raw!$A:$A,Geography!$B19,Raw!$G:$G,Geography!BZ$6,Raw!$I:$I,Geography!$A$6),IF($B$6="Provider",SUMIFS(Raw!$H:$H,Raw!$A:$A,Geography!$B19,Raw!$G:$G,Geography!BZ$6,Raw!$C:$C,Geography!$A$6),SUMIFS(Raw!$H:$H,Raw!$A:$A,Geography!$B19,Raw!$G:$G,Geography!BZ$6,Raw!$E:$E,Geography!$A$6)))</f>
        <v>0</v>
      </c>
      <c r="CA19" s="105">
        <f>IF($B$6="Region",SUMIFS(Raw!$H:$H,Raw!$A:$A,Geography!$B19,Raw!$G:$G,Geography!CA$6,Raw!$I:$I,Geography!$A$6),IF($B$6="Provider",SUMIFS(Raw!$H:$H,Raw!$A:$A,Geography!$B19,Raw!$G:$G,Geography!CA$6,Raw!$C:$C,Geography!$A$6),SUMIFS(Raw!$H:$H,Raw!$A:$A,Geography!$B19,Raw!$G:$G,Geography!CA$6,Raw!$E:$E,Geography!$A$6)))</f>
        <v>0</v>
      </c>
      <c r="CB19" s="105">
        <f>IF($B$6="Region",SUMIFS(Raw!$H:$H,Raw!$A:$A,Geography!$B19,Raw!$G:$G,Geography!CB$6,Raw!$I:$I,Geography!$A$6),IF($B$6="Provider",SUMIFS(Raw!$H:$H,Raw!$A:$A,Geography!$B19,Raw!$G:$G,Geography!CB$6,Raw!$C:$C,Geography!$A$6),SUMIFS(Raw!$H:$H,Raw!$A:$A,Geography!$B19,Raw!$G:$G,Geography!CB$6,Raw!$E:$E,Geography!$A$6)))</f>
        <v>0</v>
      </c>
      <c r="CC19" s="105">
        <f>IF($B$6="Region",SUMIFS(Raw!$H:$H,Raw!$A:$A,Geography!$B19,Raw!$G:$G,Geography!CC$6,Raw!$I:$I,Geography!$A$6),IF($B$6="Provider",SUMIFS(Raw!$H:$H,Raw!$A:$A,Geography!$B19,Raw!$G:$G,Geography!CC$6,Raw!$C:$C,Geography!$A$6),SUMIFS(Raw!$H:$H,Raw!$A:$A,Geography!$B19,Raw!$G:$G,Geography!CC$6,Raw!$E:$E,Geography!$A$6)))</f>
        <v>0</v>
      </c>
      <c r="CD19" s="105">
        <f>IF($B$6="Region",SUMIFS(Raw!$H:$H,Raw!$A:$A,Geography!$B19,Raw!$G:$G,Geography!CD$6,Raw!$I:$I,Geography!$A$6),IF($B$6="Provider",SUMIFS(Raw!$H:$H,Raw!$A:$A,Geography!$B19,Raw!$G:$G,Geography!CD$6,Raw!$C:$C,Geography!$A$6),SUMIFS(Raw!$H:$H,Raw!$A:$A,Geography!$B19,Raw!$G:$G,Geography!CD$6,Raw!$E:$E,Geography!$A$6)))</f>
        <v>0</v>
      </c>
      <c r="CE19" s="105">
        <f>IF($B$6="Region",SUMIFS(Raw!$H:$H,Raw!$A:$A,Geography!$B19,Raw!$G:$G,Geography!CE$6,Raw!$I:$I,Geography!$A$6),IF($B$6="Provider",SUMIFS(Raw!$H:$H,Raw!$A:$A,Geography!$B19,Raw!$G:$G,Geography!CE$6,Raw!$C:$C,Geography!$A$6),SUMIFS(Raw!$H:$H,Raw!$A:$A,Geography!$B19,Raw!$G:$G,Geography!CE$6,Raw!$E:$E,Geography!$A$6)))</f>
        <v>0</v>
      </c>
      <c r="CF19" s="105">
        <f>IF($B$6="Region",SUMIFS(Raw!$H:$H,Raw!$A:$A,Geography!$B19,Raw!$G:$G,Geography!CF$6,Raw!$I:$I,Geography!$A$6),IF($B$6="Provider",SUMIFS(Raw!$H:$H,Raw!$A:$A,Geography!$B19,Raw!$G:$G,Geography!CF$6,Raw!$C:$C,Geography!$A$6),SUMIFS(Raw!$H:$H,Raw!$A:$A,Geography!$B19,Raw!$G:$G,Geography!CF$6,Raw!$E:$E,Geography!$A$6)))</f>
        <v>0</v>
      </c>
      <c r="CG19" s="105">
        <f>IF($B$6="Region",SUMIFS(Raw!$H:$H,Raw!$A:$A,Geography!$B19,Raw!$G:$G,Geography!CG$6,Raw!$I:$I,Geography!$A$6),IF($B$6="Provider",SUMIFS(Raw!$H:$H,Raw!$A:$A,Geography!$B19,Raw!$G:$G,Geography!CG$6,Raw!$C:$C,Geography!$A$6),SUMIFS(Raw!$H:$H,Raw!$A:$A,Geography!$B19,Raw!$G:$G,Geography!CG$6,Raw!$E:$E,Geography!$A$6)))</f>
        <v>0</v>
      </c>
      <c r="CH19" s="105">
        <f>IF($B$6="Region",SUMIFS(Raw!$H:$H,Raw!$A:$A,Geography!$B19,Raw!$G:$G,Geography!CH$6,Raw!$I:$I,Geography!$A$6),IF($B$6="Provider",SUMIFS(Raw!$H:$H,Raw!$A:$A,Geography!$B19,Raw!$G:$G,Geography!CH$6,Raw!$C:$C,Geography!$A$6),SUMIFS(Raw!$H:$H,Raw!$A:$A,Geography!$B19,Raw!$G:$G,Geography!CH$6,Raw!$E:$E,Geography!$A$6)))</f>
        <v>0</v>
      </c>
      <c r="CI19" s="105">
        <f>IF($B$6="Region",SUMIFS(Raw!$H:$H,Raw!$A:$A,Geography!$B19,Raw!$G:$G,Geography!CI$6,Raw!$I:$I,Geography!$A$6),IF($B$6="Provider",SUMIFS(Raw!$H:$H,Raw!$A:$A,Geography!$B19,Raw!$G:$G,Geography!CI$6,Raw!$C:$C,Geography!$A$6),SUMIFS(Raw!$H:$H,Raw!$A:$A,Geography!$B19,Raw!$G:$G,Geography!CI$6,Raw!$E:$E,Geography!$A$6)))</f>
        <v>0</v>
      </c>
      <c r="CJ19" s="105">
        <f>IF($B$6="Region",SUMIFS(Raw!$H:$H,Raw!$A:$A,Geography!$B19,Raw!$G:$G,Geography!CJ$6,Raw!$I:$I,Geography!$A$6),IF($B$6="Provider",SUMIFS(Raw!$H:$H,Raw!$A:$A,Geography!$B19,Raw!$G:$G,Geography!CJ$6,Raw!$C:$C,Geography!$A$6),SUMIFS(Raw!$H:$H,Raw!$A:$A,Geography!$B19,Raw!$G:$G,Geography!CJ$6,Raw!$E:$E,Geography!$A$6)))</f>
        <v>0</v>
      </c>
      <c r="CK19" s="105">
        <f>IF($B$6="Region",SUMIFS(Raw!$H:$H,Raw!$A:$A,Geography!$B19,Raw!$G:$G,Geography!CK$6,Raw!$I:$I,Geography!$A$6),IF($B$6="Provider",SUMIFS(Raw!$H:$H,Raw!$A:$A,Geography!$B19,Raw!$G:$G,Geography!CK$6,Raw!$C:$C,Geography!$A$6),SUMIFS(Raw!$H:$H,Raw!$A:$A,Geography!$B19,Raw!$G:$G,Geography!CK$6,Raw!$E:$E,Geography!$A$6)))</f>
        <v>0</v>
      </c>
      <c r="CL19" s="105">
        <f>IF($B$6="Region",SUMIFS(Raw!$H:$H,Raw!$A:$A,Geography!$B19,Raw!$G:$G,Geography!CL$6,Raw!$I:$I,Geography!$A$6),IF($B$6="Provider",SUMIFS(Raw!$H:$H,Raw!$A:$A,Geography!$B19,Raw!$G:$G,Geography!CL$6,Raw!$C:$C,Geography!$A$6),SUMIFS(Raw!$H:$H,Raw!$A:$A,Geography!$B19,Raw!$G:$G,Geography!CL$6,Raw!$E:$E,Geography!$A$6)))</f>
        <v>0</v>
      </c>
      <c r="CM19" s="105">
        <f>IF($B$6="Region",SUMIFS(Raw!$H:$H,Raw!$A:$A,Geography!$B19,Raw!$G:$G,Geography!CM$6,Raw!$I:$I,Geography!$A$6),IF($B$6="Provider",SUMIFS(Raw!$H:$H,Raw!$A:$A,Geography!$B19,Raw!$G:$G,Geography!CM$6,Raw!$C:$C,Geography!$A$6),SUMIFS(Raw!$H:$H,Raw!$A:$A,Geography!$B19,Raw!$G:$G,Geography!CM$6,Raw!$E:$E,Geography!$A$6)))</f>
        <v>0</v>
      </c>
    </row>
    <row r="20" spans="1:91" hidden="1" x14ac:dyDescent="0.25">
      <c r="B20" s="14">
        <v>45992</v>
      </c>
      <c r="D20" s="105">
        <f>IF($B$6="Region",SUMIFS(Raw!$H:$H,Raw!$A:$A,Geography!$B20,Raw!$G:$G,Geography!D$6,Raw!$I:$I,Geography!$A$6),IF($B$6="Provider",SUMIFS(Raw!$H:$H,Raw!$A:$A,Geography!$B20,Raw!$G:$G,Geography!D$6,Raw!$C:$C,Geography!$A$6),SUMIFS(Raw!$H:$H,Raw!$A:$A,Geography!$B20,Raw!$G:$G,Geography!D$6,Raw!$E:$E,Geography!$A$6)))</f>
        <v>0</v>
      </c>
      <c r="E20" s="105">
        <f>IF($B$6="Region",SUMIFS(Raw!$H:$H,Raw!$A:$A,Geography!$B20,Raw!$G:$G,Geography!E$6,Raw!$I:$I,Geography!$A$6),IF($B$6="Provider",SUMIFS(Raw!$H:$H,Raw!$A:$A,Geography!$B20,Raw!$G:$G,Geography!E$6,Raw!$C:$C,Geography!$A$6),SUMIFS(Raw!$H:$H,Raw!$A:$A,Geography!$B20,Raw!$G:$G,Geography!E$6,Raw!$E:$E,Geography!$A$6)))</f>
        <v>0</v>
      </c>
      <c r="F20" s="105">
        <f>IF($B$6="Region",SUMIFS(Raw!$H:$H,Raw!$A:$A,Geography!$B20,Raw!$G:$G,Geography!F$6,Raw!$I:$I,Geography!$A$6),IF($B$6="Provider",SUMIFS(Raw!$H:$H,Raw!$A:$A,Geography!$B20,Raw!$G:$G,Geography!F$6,Raw!$C:$C,Geography!$A$6),SUMIFS(Raw!$H:$H,Raw!$A:$A,Geography!$B20,Raw!$G:$G,Geography!F$6,Raw!$E:$E,Geography!$A$6)))</f>
        <v>0</v>
      </c>
      <c r="G20" s="105">
        <f>IF($B$6="Region",SUMIFS(Raw!$H:$H,Raw!$A:$A,Geography!$B20,Raw!$G:$G,Geography!G$6,Raw!$I:$I,Geography!$A$6),IF($B$6="Provider",SUMIFS(Raw!$H:$H,Raw!$A:$A,Geography!$B20,Raw!$G:$G,Geography!G$6,Raw!$C:$C,Geography!$A$6),SUMIFS(Raw!$H:$H,Raw!$A:$A,Geography!$B20,Raw!$G:$G,Geography!G$6,Raw!$E:$E,Geography!$A$6)))</f>
        <v>0</v>
      </c>
      <c r="H20" s="105">
        <f>IF($B$6="Region",SUMIFS(Raw!$H:$H,Raw!$A:$A,Geography!$B20,Raw!$G:$G,Geography!H$6,Raw!$I:$I,Geography!$A$6),IF($B$6="Provider",SUMIFS(Raw!$H:$H,Raw!$A:$A,Geography!$B20,Raw!$G:$G,Geography!H$6,Raw!$C:$C,Geography!$A$6),SUMIFS(Raw!$H:$H,Raw!$A:$A,Geography!$B20,Raw!$G:$G,Geography!H$6,Raw!$E:$E,Geography!$A$6)))</f>
        <v>0</v>
      </c>
      <c r="I20" s="105">
        <f>IF($B$6="Region",SUMIFS(Raw!$H:$H,Raw!$A:$A,Geography!$B20,Raw!$G:$G,Geography!I$6,Raw!$I:$I,Geography!$A$6),IF($B$6="Provider",SUMIFS(Raw!$H:$H,Raw!$A:$A,Geography!$B20,Raw!$G:$G,Geography!I$6,Raw!$C:$C,Geography!$A$6),SUMIFS(Raw!$H:$H,Raw!$A:$A,Geography!$B20,Raw!$G:$G,Geography!I$6,Raw!$E:$E,Geography!$A$6)))</f>
        <v>0</v>
      </c>
      <c r="J20" s="105" t="str">
        <f>IF($B$6="Area", SUMIFS(Raw!$H:$H,Raw!$A:$A,Geography!$B20,Raw!$G:$G,Geography!J$6,Raw!$E:$E,Geography!$A$6), " ")</f>
        <v xml:space="preserve"> </v>
      </c>
      <c r="K20" s="105" t="str">
        <f>IF($B$6="Area", SUMIFS(Raw!$H:$H,Raw!$A:$A,Geography!$B20,Raw!$G:$G,Geography!K$6,Raw!$E:$E,Geography!$A$6), " ")</f>
        <v xml:space="preserve"> </v>
      </c>
      <c r="L20" s="105">
        <f>IF($B$6="Region",SUMIFS(Raw!$H:$H,Raw!$A:$A,Geography!$B20,Raw!$G:$G,Geography!L$6,Raw!$I:$I,Geography!$A$6),IF($B$6="Provider",SUMIFS(Raw!$H:$H,Raw!$A:$A,Geography!$B20,Raw!$G:$G,Geography!L$6,Raw!$C:$C,Geography!$A$6),SUMIFS(Raw!$H:$H,Raw!$A:$A,Geography!$B20,Raw!$G:$G,Geography!L$6,Raw!$E:$E,Geography!$A$6)))</f>
        <v>0</v>
      </c>
      <c r="M20" s="105">
        <f>IF($B$6="Region",SUMIFS(Raw!$H:$H,Raw!$A:$A,Geography!$B20,Raw!$G:$G,Geography!M$6,Raw!$I:$I,Geography!$A$6),IF($B$6="Provider",SUMIFS(Raw!$H:$H,Raw!$A:$A,Geography!$B20,Raw!$G:$G,Geography!M$6,Raw!$C:$C,Geography!$A$6),SUMIFS(Raw!$H:$H,Raw!$A:$A,Geography!$B20,Raw!$G:$G,Geography!M$6,Raw!$E:$E,Geography!$A$6)))</f>
        <v>0</v>
      </c>
      <c r="N20" s="105">
        <f>IF($B$6="Region",SUMIFS(Raw!$H:$H,Raw!$A:$A,Geography!$B20,Raw!$G:$G,Geography!N$6,Raw!$I:$I,Geography!$A$6),IF($B$6="Provider",SUMIFS(Raw!$H:$H,Raw!$A:$A,Geography!$B20,Raw!$G:$G,Geography!N$6,Raw!$C:$C,Geography!$A$6),SUMIFS(Raw!$H:$H,Raw!$A:$A,Geography!$B20,Raw!$G:$G,Geography!N$6,Raw!$E:$E,Geography!$A$6)))</f>
        <v>0</v>
      </c>
      <c r="O20" s="105">
        <f>IF($B$6="Region",SUMIFS(Raw!$H:$H,Raw!$A:$A,Geography!$B20,Raw!$G:$G,Geography!O$6,Raw!$I:$I,Geography!$A$6),IF($B$6="Provider",SUMIFS(Raw!$H:$H,Raw!$A:$A,Geography!$B20,Raw!$G:$G,Geography!O$6,Raw!$C:$C,Geography!$A$6),SUMIFS(Raw!$H:$H,Raw!$A:$A,Geography!$B20,Raw!$G:$G,Geography!O$6,Raw!$E:$E,Geography!$A$6)))</f>
        <v>0</v>
      </c>
      <c r="P20" s="105">
        <f>IF($B$6="Region",SUMIFS(Raw!$H:$H,Raw!$A:$A,Geography!$B20,Raw!$G:$G,Geography!P$6,Raw!$I:$I,Geography!$A$6),IF($B$6="Provider",SUMIFS(Raw!$H:$H,Raw!$A:$A,Geography!$B20,Raw!$G:$G,Geography!P$6,Raw!$C:$C,Geography!$A$6),SUMIFS(Raw!$H:$H,Raw!$A:$A,Geography!$B20,Raw!$G:$G,Geography!P$6,Raw!$E:$E,Geography!$A$6)))</f>
        <v>0</v>
      </c>
      <c r="Q20" s="105">
        <f>IF($B$6="Region",SUMIFS(Raw!$H:$H,Raw!$A:$A,Geography!$B20,Raw!$G:$G,Geography!Q$6,Raw!$I:$I,Geography!$A$6),IF($B$6="Provider",SUMIFS(Raw!$H:$H,Raw!$A:$A,Geography!$B20,Raw!$G:$G,Geography!Q$6,Raw!$C:$C,Geography!$A$6),SUMIFS(Raw!$H:$H,Raw!$A:$A,Geography!$B20,Raw!$G:$G,Geography!Q$6,Raw!$E:$E,Geography!$A$6)))</f>
        <v>0</v>
      </c>
      <c r="R20" s="105">
        <f>IF($B$6="Region",SUMIFS(Raw!$H:$H,Raw!$A:$A,Geography!$B20,Raw!$G:$G,Geography!R$6,Raw!$I:$I,Geography!$A$6),IF($B$6="Provider",SUMIFS(Raw!$H:$H,Raw!$A:$A,Geography!$B20,Raw!$G:$G,Geography!R$6,Raw!$C:$C,Geography!$A$6),SUMIFS(Raw!$H:$H,Raw!$A:$A,Geography!$B20,Raw!$G:$G,Geography!R$6,Raw!$E:$E,Geography!$A$6)))</f>
        <v>0</v>
      </c>
      <c r="S20" s="105">
        <f>IF($B$6="Region",SUMIFS(Raw!$H:$H,Raw!$A:$A,Geography!$B20,Raw!$G:$G,Geography!S$6,Raw!$I:$I,Geography!$A$6),IF($B$6="Provider",SUMIFS(Raw!$H:$H,Raw!$A:$A,Geography!$B20,Raw!$G:$G,Geography!S$6,Raw!$C:$C,Geography!$A$6),SUMIFS(Raw!$H:$H,Raw!$A:$A,Geography!$B20,Raw!$G:$G,Geography!S$6,Raw!$E:$E,Geography!$A$6)))</f>
        <v>0</v>
      </c>
      <c r="T20" s="105">
        <f>IF($B$6="Region",SUMIFS(Raw!$H:$H,Raw!$A:$A,Geography!$B20,Raw!$G:$G,Geography!T$6,Raw!$I:$I,Geography!$A$6),IF($B$6="Provider",SUMIFS(Raw!$H:$H,Raw!$A:$A,Geography!$B20,Raw!$G:$G,Geography!T$6,Raw!$C:$C,Geography!$A$6),SUMIFS(Raw!$H:$H,Raw!$A:$A,Geography!$B20,Raw!$G:$G,Geography!T$6,Raw!$E:$E,Geography!$A$6)))</f>
        <v>0</v>
      </c>
      <c r="U20" s="105">
        <f>IF($B$6="Region",SUMIFS(Raw!$H:$H,Raw!$A:$A,Geography!$B20,Raw!$G:$G,Geography!U$6,Raw!$I:$I,Geography!$A$6),IF($B$6="Provider",SUMIFS(Raw!$H:$H,Raw!$A:$A,Geography!$B20,Raw!$G:$G,Geography!U$6,Raw!$C:$C,Geography!$A$6),SUMIFS(Raw!$H:$H,Raw!$A:$A,Geography!$B20,Raw!$G:$G,Geography!U$6,Raw!$E:$E,Geography!$A$6)))</f>
        <v>0</v>
      </c>
      <c r="V20" s="105">
        <f>IF($B$6="Region",SUMIFS(Raw!$H:$H,Raw!$A:$A,Geography!$B20,Raw!$G:$G,Geography!V$6,Raw!$I:$I,Geography!$A$6),IF($B$6="Provider",SUMIFS(Raw!$H:$H,Raw!$A:$A,Geography!$B20,Raw!$G:$G,Geography!V$6,Raw!$C:$C,Geography!$A$6),SUMIFS(Raw!$H:$H,Raw!$A:$A,Geography!$B20,Raw!$G:$G,Geography!V$6,Raw!$E:$E,Geography!$A$6)))</f>
        <v>0</v>
      </c>
      <c r="W20" s="105">
        <f>IF($B$6="Region",SUMIFS(Raw!$H:$H,Raw!$A:$A,Geography!$B20,Raw!$G:$G,Geography!W$6,Raw!$I:$I,Geography!$A$6),IF($B$6="Provider",SUMIFS(Raw!$H:$H,Raw!$A:$A,Geography!$B20,Raw!$G:$G,Geography!W$6,Raw!$C:$C,Geography!$A$6),SUMIFS(Raw!$H:$H,Raw!$A:$A,Geography!$B20,Raw!$G:$G,Geography!W$6,Raw!$E:$E,Geography!$A$6)))</f>
        <v>0</v>
      </c>
      <c r="X20" s="105">
        <f>IF($B$6="Region",SUMIFS(Raw!$H:$H,Raw!$A:$A,Geography!$B20,Raw!$G:$G,Geography!X$6,Raw!$I:$I,Geography!$A$6),IF($B$6="Provider",SUMIFS(Raw!$H:$H,Raw!$A:$A,Geography!$B20,Raw!$G:$G,Geography!X$6,Raw!$C:$C,Geography!$A$6),SUMIFS(Raw!$H:$H,Raw!$A:$A,Geography!$B20,Raw!$G:$G,Geography!X$6,Raw!$E:$E,Geography!$A$6)))</f>
        <v>0</v>
      </c>
      <c r="Y20" s="105" t="str">
        <f>IF($B$6="Area", SUMIFS(Raw!$H:$H,Raw!$A:$A,Geography!$B20,Raw!$G:$G,Geography!Y$6,Raw!$E:$E,Geography!$A$6), " ")</f>
        <v xml:space="preserve"> </v>
      </c>
      <c r="Z20" s="105" t="str">
        <f>IF($B$6="Area", SUMIFS(Raw!$H:$H,Raw!$A:$A,Geography!$B20,Raw!$G:$G,Geography!Z$6,Raw!$E:$E,Geography!$A$6), " ")</f>
        <v xml:space="preserve"> </v>
      </c>
      <c r="AA20" s="105">
        <f>IF($B$6="Region",SUMIFS(Raw!$H:$H,Raw!$A:$A,Geography!$B20,Raw!$G:$G,Geography!AA$6,Raw!$I:$I,Geography!$A$6),IF($B$6="Provider",SUMIFS(Raw!$H:$H,Raw!$A:$A,Geography!$B20,Raw!$G:$G,Geography!AA$6,Raw!$C:$C,Geography!$A$6),SUMIFS(Raw!$H:$H,Raw!$A:$A,Geography!$B20,Raw!$G:$G,Geography!AA$6,Raw!$E:$E,Geography!$A$6)))</f>
        <v>0</v>
      </c>
      <c r="AB20" s="105">
        <f>IF($B$6="Region",SUMIFS(Raw!$H:$H,Raw!$A:$A,Geography!$B20,Raw!$G:$G,Geography!AB$6,Raw!$I:$I,Geography!$A$6),IF($B$6="Provider",SUMIFS(Raw!$H:$H,Raw!$A:$A,Geography!$B20,Raw!$G:$G,Geography!AB$6,Raw!$C:$C,Geography!$A$6),SUMIFS(Raw!$H:$H,Raw!$A:$A,Geography!$B20,Raw!$G:$G,Geography!AB$6,Raw!$E:$E,Geography!$A$6)))</f>
        <v>0</v>
      </c>
      <c r="AC20" s="105" t="str">
        <f>IF($B$6="Area", SUMIFS(Raw!$H:$H,Raw!$A:$A,Geography!$B20,Raw!$G:$G,Geography!AC$6,Raw!$E:$E,Geography!$A$6), " ")</f>
        <v xml:space="preserve"> </v>
      </c>
      <c r="AD20" s="105" t="str">
        <f>IF($B$6="Area", SUMIFS(Raw!$H:$H,Raw!$A:$A,Geography!$B20,Raw!$G:$G,Geography!AD$6,Raw!$E:$E,Geography!$A$6), " ")</f>
        <v xml:space="preserve"> </v>
      </c>
      <c r="AE20" s="105">
        <f>IF($B$6="Region",SUMIFS(Raw!$H:$H,Raw!$A:$A,Geography!$B20,Raw!$G:$G,Geography!AE$6,Raw!$I:$I,Geography!$A$6),IF($B$6="Provider",SUMIFS(Raw!$H:$H,Raw!$A:$A,Geography!$B20,Raw!$G:$G,Geography!AE$6,Raw!$C:$C,Geography!$A$6),SUMIFS(Raw!$H:$H,Raw!$A:$A,Geography!$B20,Raw!$G:$G,Geography!AE$6,Raw!$E:$E,Geography!$A$6)))</f>
        <v>0</v>
      </c>
      <c r="AF20" s="105">
        <f>IF($B$6="Region",SUMIFS(Raw!$H:$H,Raw!$A:$A,Geography!$B20,Raw!$G:$G,Geography!AF$6,Raw!$I:$I,Geography!$A$6),IF($B$6="Provider",SUMIFS(Raw!$H:$H,Raw!$A:$A,Geography!$B20,Raw!$G:$G,Geography!AF$6,Raw!$C:$C,Geography!$A$6),SUMIFS(Raw!$H:$H,Raw!$A:$A,Geography!$B20,Raw!$G:$G,Geography!AF$6,Raw!$E:$E,Geography!$A$6)))</f>
        <v>0</v>
      </c>
      <c r="AG20" s="105">
        <f>IF($B$6="Region",SUMIFS(Raw!$H:$H,Raw!$A:$A,Geography!$B20,Raw!$G:$G,Geography!AG$6,Raw!$I:$I,Geography!$A$6),IF($B$6="Provider",SUMIFS(Raw!$H:$H,Raw!$A:$A,Geography!$B20,Raw!$G:$G,Geography!AG$6,Raw!$C:$C,Geography!$A$6),SUMIFS(Raw!$H:$H,Raw!$A:$A,Geography!$B20,Raw!$G:$G,Geography!AG$6,Raw!$E:$E,Geography!$A$6)))</f>
        <v>0</v>
      </c>
      <c r="AH20" s="105">
        <f>IF($B$6="Region",SUMIFS(Raw!$H:$H,Raw!$A:$A,Geography!$B20,Raw!$G:$G,Geography!AH$6,Raw!$I:$I,Geography!$A$6),IF($B$6="Provider",SUMIFS(Raw!$H:$H,Raw!$A:$A,Geography!$B20,Raw!$G:$G,Geography!AH$6,Raw!$C:$C,Geography!$A$6),SUMIFS(Raw!$H:$H,Raw!$A:$A,Geography!$B20,Raw!$G:$G,Geography!AH$6,Raw!$E:$E,Geography!$A$6)))</f>
        <v>0</v>
      </c>
      <c r="AI20" s="105">
        <f>IF($B$6="Region",SUMIFS(Raw!$H:$H,Raw!$A:$A,Geography!$B20,Raw!$G:$G,Geography!AI$6,Raw!$I:$I,Geography!$A$6),IF($B$6="Provider",SUMIFS(Raw!$H:$H,Raw!$A:$A,Geography!$B20,Raw!$G:$G,Geography!AI$6,Raw!$C:$C,Geography!$A$6),SUMIFS(Raw!$H:$H,Raw!$A:$A,Geography!$B20,Raw!$G:$G,Geography!AI$6,Raw!$E:$E,Geography!$A$6)))</f>
        <v>0</v>
      </c>
      <c r="AJ20" s="105">
        <f>IF($B$6="Region",SUMIFS(Raw!$H:$H,Raw!$A:$A,Geography!$B20,Raw!$G:$G,Geography!AJ$6,Raw!$I:$I,Geography!$A$6),IF($B$6="Provider",SUMIFS(Raw!$H:$H,Raw!$A:$A,Geography!$B20,Raw!$G:$G,Geography!AJ$6,Raw!$C:$C,Geography!$A$6),SUMIFS(Raw!$H:$H,Raw!$A:$A,Geography!$B20,Raw!$G:$G,Geography!AJ$6,Raw!$E:$E,Geography!$A$6)))</f>
        <v>0</v>
      </c>
      <c r="AK20" s="105">
        <f>IF($B$6="Region",SUMIFS(Raw!$H:$H,Raw!$A:$A,Geography!$B20,Raw!$G:$G,Geography!AK$6,Raw!$I:$I,Geography!$A$6),IF($B$6="Provider",SUMIFS(Raw!$H:$H,Raw!$A:$A,Geography!$B20,Raw!$G:$G,Geography!AK$6,Raw!$C:$C,Geography!$A$6),SUMIFS(Raw!$H:$H,Raw!$A:$A,Geography!$B20,Raw!$G:$G,Geography!AK$6,Raw!$E:$E,Geography!$A$6)))</f>
        <v>0</v>
      </c>
      <c r="AL20" s="105">
        <f>IF($B$6="Region",SUMIFS(Raw!$H:$H,Raw!$A:$A,Geography!$B20,Raw!$G:$G,Geography!AL$6,Raw!$I:$I,Geography!$A$6),IF($B$6="Provider",SUMIFS(Raw!$H:$H,Raw!$A:$A,Geography!$B20,Raw!$G:$G,Geography!AL$6,Raw!$C:$C,Geography!$A$6),SUMIFS(Raw!$H:$H,Raw!$A:$A,Geography!$B20,Raw!$G:$G,Geography!AL$6,Raw!$E:$E,Geography!$A$6)))</f>
        <v>0</v>
      </c>
      <c r="AM20" s="105">
        <f>IF($B$6="Region",SUMIFS(Raw!$H:$H,Raw!$A:$A,Geography!$B20,Raw!$G:$G,Geography!AM$6,Raw!$I:$I,Geography!$A$6),IF($B$6="Provider",SUMIFS(Raw!$H:$H,Raw!$A:$A,Geography!$B20,Raw!$G:$G,Geography!AM$6,Raw!$C:$C,Geography!$A$6),SUMIFS(Raw!$H:$H,Raw!$A:$A,Geography!$B20,Raw!$G:$G,Geography!AM$6,Raw!$E:$E,Geography!$A$6)))</f>
        <v>0</v>
      </c>
      <c r="AN20" s="105">
        <f>IF($B$6="Region",SUMIFS(Raw!$H:$H,Raw!$A:$A,Geography!$B20,Raw!$G:$G,Geography!AN$6,Raw!$I:$I,Geography!$A$6),IF($B$6="Provider",SUMIFS(Raw!$H:$H,Raw!$A:$A,Geography!$B20,Raw!$G:$G,Geography!AN$6,Raw!$C:$C,Geography!$A$6),SUMIFS(Raw!$H:$H,Raw!$A:$A,Geography!$B20,Raw!$G:$G,Geography!AN$6,Raw!$E:$E,Geography!$A$6)))</f>
        <v>0</v>
      </c>
      <c r="AO20" s="105">
        <f>IF($B$6="Region",SUMIFS(Raw!$H:$H,Raw!$A:$A,Geography!$B20,Raw!$G:$G,Geography!AO$6,Raw!$I:$I,Geography!$A$6),IF($B$6="Provider",SUMIFS(Raw!$H:$H,Raw!$A:$A,Geography!$B20,Raw!$G:$G,Geography!AO$6,Raw!$C:$C,Geography!$A$6),SUMIFS(Raw!$H:$H,Raw!$A:$A,Geography!$B20,Raw!$G:$G,Geography!AO$6,Raw!$E:$E,Geography!$A$6)))</f>
        <v>0</v>
      </c>
      <c r="AP20" s="105">
        <f>IF($B$6="Region",SUMIFS(Raw!$H:$H,Raw!$A:$A,Geography!$B20,Raw!$G:$G,Geography!AP$6,Raw!$I:$I,Geography!$A$6),IF($B$6="Provider",SUMIFS(Raw!$H:$H,Raw!$A:$A,Geography!$B20,Raw!$G:$G,Geography!AP$6,Raw!$C:$C,Geography!$A$6),SUMIFS(Raw!$H:$H,Raw!$A:$A,Geography!$B20,Raw!$G:$G,Geography!AP$6,Raw!$E:$E,Geography!$A$6)))</f>
        <v>0</v>
      </c>
      <c r="AQ20" s="105">
        <f>IF($B$6="Region",SUMIFS(Raw!$H:$H,Raw!$A:$A,Geography!$B20,Raw!$G:$G,Geography!AQ$6,Raw!$I:$I,Geography!$A$6),IF($B$6="Provider",SUMIFS(Raw!$H:$H,Raw!$A:$A,Geography!$B20,Raw!$G:$G,Geography!AQ$6,Raw!$C:$C,Geography!$A$6),SUMIFS(Raw!$H:$H,Raw!$A:$A,Geography!$B20,Raw!$G:$G,Geography!AQ$6,Raw!$E:$E,Geography!$A$6)))</f>
        <v>0</v>
      </c>
      <c r="AR20" s="105">
        <f>IF($B$6="Region",SUMIFS(Raw!$H:$H,Raw!$A:$A,Geography!$B20,Raw!$G:$G,Geography!AR$6,Raw!$I:$I,Geography!$A$6),IF($B$6="Provider",SUMIFS(Raw!$H:$H,Raw!$A:$A,Geography!$B20,Raw!$G:$G,Geography!AR$6,Raw!$C:$C,Geography!$A$6),SUMIFS(Raw!$H:$H,Raw!$A:$A,Geography!$B20,Raw!$G:$G,Geography!AR$6,Raw!$E:$E,Geography!$A$6)))</f>
        <v>0</v>
      </c>
      <c r="AS20" s="105">
        <f>IF($B$6="Region",SUMIFS(Raw!$H:$H,Raw!$A:$A,Geography!$B20,Raw!$G:$G,Geography!AS$6,Raw!$I:$I,Geography!$A$6),IF($B$6="Provider",SUMIFS(Raw!$H:$H,Raw!$A:$A,Geography!$B20,Raw!$G:$G,Geography!AS$6,Raw!$C:$C,Geography!$A$6),SUMIFS(Raw!$H:$H,Raw!$A:$A,Geography!$B20,Raw!$G:$G,Geography!AS$6,Raw!$E:$E,Geography!$A$6)))</f>
        <v>0</v>
      </c>
      <c r="AT20" s="105">
        <f>IF($B$6="Region",SUMIFS(Raw!$H:$H,Raw!$A:$A,Geography!$B20,Raw!$G:$G,Geography!AT$6,Raw!$I:$I,Geography!$A$6),IF($B$6="Provider",SUMIFS(Raw!$H:$H,Raw!$A:$A,Geography!$B20,Raw!$G:$G,Geography!AT$6,Raw!$C:$C,Geography!$A$6),SUMIFS(Raw!$H:$H,Raw!$A:$A,Geography!$B20,Raw!$G:$G,Geography!AT$6,Raw!$E:$E,Geography!$A$6)))</f>
        <v>0</v>
      </c>
      <c r="AU20" s="105">
        <f>IF($B$6="Region",SUMIFS(Raw!$H:$H,Raw!$A:$A,Geography!$B20,Raw!$G:$G,Geography!AU$6,Raw!$I:$I,Geography!$A$6),IF($B$6="Provider",SUMIFS(Raw!$H:$H,Raw!$A:$A,Geography!$B20,Raw!$G:$G,Geography!AU$6,Raw!$C:$C,Geography!$A$6),SUMIFS(Raw!$H:$H,Raw!$A:$A,Geography!$B20,Raw!$G:$G,Geography!AU$6,Raw!$E:$E,Geography!$A$6)))</f>
        <v>0</v>
      </c>
      <c r="AV20" s="105">
        <f>IF($B$6="Region",SUMIFS(Raw!$H:$H,Raw!$A:$A,Geography!$B20,Raw!$G:$G,Geography!AV$6,Raw!$I:$I,Geography!$A$6),IF($B$6="Provider",SUMIFS(Raw!$H:$H,Raw!$A:$A,Geography!$B20,Raw!$G:$G,Geography!AV$6,Raw!$C:$C,Geography!$A$6),SUMIFS(Raw!$H:$H,Raw!$A:$A,Geography!$B20,Raw!$G:$G,Geography!AV$6,Raw!$E:$E,Geography!$A$6)))</f>
        <v>0</v>
      </c>
      <c r="AW20" s="105">
        <f>IF($B$6="Region",SUMIFS(Raw!$H:$H,Raw!$A:$A,Geography!$B20,Raw!$G:$G,Geography!AW$6,Raw!$I:$I,Geography!$A$6),IF($B$6="Provider",SUMIFS(Raw!$H:$H,Raw!$A:$A,Geography!$B20,Raw!$G:$G,Geography!AW$6,Raw!$C:$C,Geography!$A$6),SUMIFS(Raw!$H:$H,Raw!$A:$A,Geography!$B20,Raw!$G:$G,Geography!AW$6,Raw!$E:$E,Geography!$A$6)))</f>
        <v>0</v>
      </c>
      <c r="AX20" s="105">
        <f>IF($B$6="Region",SUMIFS(Raw!$H:$H,Raw!$A:$A,Geography!$B20,Raw!$G:$G,Geography!AX$6,Raw!$I:$I,Geography!$A$6),IF($B$6="Provider",SUMIFS(Raw!$H:$H,Raw!$A:$A,Geography!$B20,Raw!$G:$G,Geography!AX$6,Raw!$C:$C,Geography!$A$6),SUMIFS(Raw!$H:$H,Raw!$A:$A,Geography!$B20,Raw!$G:$G,Geography!AX$6,Raw!$E:$E,Geography!$A$6)))</f>
        <v>0</v>
      </c>
      <c r="AY20" s="105">
        <f>IF($B$6="Region",SUMIFS(Raw!$H:$H,Raw!$A:$A,Geography!$B20,Raw!$G:$G,Geography!AY$6,Raw!$I:$I,Geography!$A$6),IF($B$6="Provider",SUMIFS(Raw!$H:$H,Raw!$A:$A,Geography!$B20,Raw!$G:$G,Geography!AY$6,Raw!$C:$C,Geography!$A$6),SUMIFS(Raw!$H:$H,Raw!$A:$A,Geography!$B20,Raw!$G:$G,Geography!AY$6,Raw!$E:$E,Geography!$A$6)))</f>
        <v>0</v>
      </c>
      <c r="AZ20" s="105">
        <f>IF($B$6="Region",SUMIFS(Raw!$H:$H,Raw!$A:$A,Geography!$B20,Raw!$G:$G,Geography!AZ$6,Raw!$I:$I,Geography!$A$6),IF($B$6="Provider",SUMIFS(Raw!$H:$H,Raw!$A:$A,Geography!$B20,Raw!$G:$G,Geography!AZ$6,Raw!$C:$C,Geography!$A$6),SUMIFS(Raw!$H:$H,Raw!$A:$A,Geography!$B20,Raw!$G:$G,Geography!AZ$6,Raw!$E:$E,Geography!$A$6)))</f>
        <v>0</v>
      </c>
      <c r="BA20" s="105">
        <f>IF($B$6="Region",SUMIFS(Raw!$H:$H,Raw!$A:$A,Geography!$B20,Raw!$G:$G,Geography!BA$6,Raw!$I:$I,Geography!$A$6),IF($B$6="Provider",SUMIFS(Raw!$H:$H,Raw!$A:$A,Geography!$B20,Raw!$G:$G,Geography!BA$6,Raw!$C:$C,Geography!$A$6),SUMIFS(Raw!$H:$H,Raw!$A:$A,Geography!$B20,Raw!$G:$G,Geography!BA$6,Raw!$E:$E,Geography!$A$6)))</f>
        <v>0</v>
      </c>
      <c r="BB20" s="105">
        <f>IF($B$6="Region",SUMIFS(Raw!$H:$H,Raw!$A:$A,Geography!$B20,Raw!$G:$G,Geography!BB$6,Raw!$I:$I,Geography!$A$6),IF($B$6="Provider",SUMIFS(Raw!$H:$H,Raw!$A:$A,Geography!$B20,Raw!$G:$G,Geography!BB$6,Raw!$C:$C,Geography!$A$6),SUMIFS(Raw!$H:$H,Raw!$A:$A,Geography!$B20,Raw!$G:$G,Geography!BB$6,Raw!$E:$E,Geography!$A$6)))</f>
        <v>0</v>
      </c>
      <c r="BC20" s="105">
        <f>IF($B$6="Region",SUMIFS(Raw!$H:$H,Raw!$A:$A,Geography!$B20,Raw!$G:$G,Geography!BC$6,Raw!$I:$I,Geography!$A$6),IF($B$6="Provider",SUMIFS(Raw!$H:$H,Raw!$A:$A,Geography!$B20,Raw!$G:$G,Geography!BC$6,Raw!$C:$C,Geography!$A$6),SUMIFS(Raw!$H:$H,Raw!$A:$A,Geography!$B20,Raw!$G:$G,Geography!BC$6,Raw!$E:$E,Geography!$A$6)))</f>
        <v>0</v>
      </c>
      <c r="BD20" s="105">
        <f>IF($B$6="Region",SUMIFS(Raw!$H:$H,Raw!$A:$A,Geography!$B20,Raw!$G:$G,Geography!BD$6,Raw!$I:$I,Geography!$A$6),IF($B$6="Provider",SUMIFS(Raw!$H:$H,Raw!$A:$A,Geography!$B20,Raw!$G:$G,Geography!BD$6,Raw!$C:$C,Geography!$A$6),SUMIFS(Raw!$H:$H,Raw!$A:$A,Geography!$B20,Raw!$G:$G,Geography!BD$6,Raw!$E:$E,Geography!$A$6)))</f>
        <v>0</v>
      </c>
      <c r="BE20" s="105">
        <f>IF($B$6="Region",SUMIFS(Raw!$H:$H,Raw!$A:$A,Geography!$B20,Raw!$G:$G,Geography!BE$6,Raw!$I:$I,Geography!$A$6),IF($B$6="Provider",SUMIFS(Raw!$H:$H,Raw!$A:$A,Geography!$B20,Raw!$G:$G,Geography!BE$6,Raw!$C:$C,Geography!$A$6),SUMIFS(Raw!$H:$H,Raw!$A:$A,Geography!$B20,Raw!$G:$G,Geography!BE$6,Raw!$E:$E,Geography!$A$6)))</f>
        <v>0</v>
      </c>
      <c r="BF20" s="105">
        <f>IF($B$6="Region",SUMIFS(Raw!$H:$H,Raw!$A:$A,Geography!$B20,Raw!$G:$G,Geography!BF$6,Raw!$I:$I,Geography!$A$6),IF($B$6="Provider",SUMIFS(Raw!$H:$H,Raw!$A:$A,Geography!$B20,Raw!$G:$G,Geography!BF$6,Raw!$C:$C,Geography!$A$6),SUMIFS(Raw!$H:$H,Raw!$A:$A,Geography!$B20,Raw!$G:$G,Geography!BF$6,Raw!$E:$E,Geography!$A$6)))</f>
        <v>0</v>
      </c>
      <c r="BG20" s="105">
        <f>IF($B$6="Region",SUMIFS(Raw!$H:$H,Raw!$A:$A,Geography!$B20,Raw!$G:$G,Geography!BG$6,Raw!$I:$I,Geography!$A$6),IF($B$6="Provider",SUMIFS(Raw!$H:$H,Raw!$A:$A,Geography!$B20,Raw!$G:$G,Geography!BG$6,Raw!$C:$C,Geography!$A$6),SUMIFS(Raw!$H:$H,Raw!$A:$A,Geography!$B20,Raw!$G:$G,Geography!BG$6,Raw!$E:$E,Geography!$A$6)))</f>
        <v>0</v>
      </c>
      <c r="BH20" s="105">
        <f>IF($B$6="Region",SUMIFS(Raw!$H:$H,Raw!$A:$A,Geography!$B20,Raw!$G:$G,Geography!BH$6,Raw!$I:$I,Geography!$A$6),IF($B$6="Provider",SUMIFS(Raw!$H:$H,Raw!$A:$A,Geography!$B20,Raw!$G:$G,Geography!BH$6,Raw!$C:$C,Geography!$A$6),SUMIFS(Raw!$H:$H,Raw!$A:$A,Geography!$B20,Raw!$G:$G,Geography!BH$6,Raw!$E:$E,Geography!$A$6)))</f>
        <v>0</v>
      </c>
      <c r="BI20" s="105">
        <f>IF($B$6="Region",SUMIFS(Raw!$H:$H,Raw!$A:$A,Geography!$B20,Raw!$G:$G,Geography!BI$6,Raw!$I:$I,Geography!$A$6),IF($B$6="Provider",SUMIFS(Raw!$H:$H,Raw!$A:$A,Geography!$B20,Raw!$G:$G,Geography!BI$6,Raw!$C:$C,Geography!$A$6),SUMIFS(Raw!$H:$H,Raw!$A:$A,Geography!$B20,Raw!$G:$G,Geography!BI$6,Raw!$E:$E,Geography!$A$6)))</f>
        <v>0</v>
      </c>
      <c r="BJ20" s="105">
        <f>IF($B$6="Region",SUMIFS(Raw!$H:$H,Raw!$A:$A,Geography!$B20,Raw!$G:$G,Geography!BJ$6,Raw!$I:$I,Geography!$A$6),IF($B$6="Provider",SUMIFS(Raw!$H:$H,Raw!$A:$A,Geography!$B20,Raw!$G:$G,Geography!BJ$6,Raw!$C:$C,Geography!$A$6),SUMIFS(Raw!$H:$H,Raw!$A:$A,Geography!$B20,Raw!$G:$G,Geography!BJ$6,Raw!$E:$E,Geography!$A$6)))</f>
        <v>0</v>
      </c>
      <c r="BK20" s="105">
        <f>IF($B$6="Region",SUMIFS(Raw!$H:$H,Raw!$A:$A,Geography!$B20,Raw!$G:$G,Geography!BK$6,Raw!$I:$I,Geography!$A$6),IF($B$6="Provider",SUMIFS(Raw!$H:$H,Raw!$A:$A,Geography!$B20,Raw!$G:$G,Geography!BK$6,Raw!$C:$C,Geography!$A$6),SUMIFS(Raw!$H:$H,Raw!$A:$A,Geography!$B20,Raw!$G:$G,Geography!BK$6,Raw!$E:$E,Geography!$A$6)))</f>
        <v>0</v>
      </c>
      <c r="BL20" s="105">
        <f>IF($B$6="Region",SUMIFS(Raw!$H:$H,Raw!$A:$A,Geography!$B20,Raw!$G:$G,Geography!BL$6,Raw!$I:$I,Geography!$A$6),IF($B$6="Provider",SUMIFS(Raw!$H:$H,Raw!$A:$A,Geography!$B20,Raw!$G:$G,Geography!BL$6,Raw!$C:$C,Geography!$A$6),SUMIFS(Raw!$H:$H,Raw!$A:$A,Geography!$B20,Raw!$G:$G,Geography!BL$6,Raw!$E:$E,Geography!$A$6)))</f>
        <v>0</v>
      </c>
      <c r="BM20" s="105">
        <f>IF($B$6="Region",SUMIFS(Raw!$H:$H,Raw!$A:$A,Geography!$B20,Raw!$G:$G,Geography!BM$6,Raw!$I:$I,Geography!$A$6),IF($B$6="Provider",SUMIFS(Raw!$H:$H,Raw!$A:$A,Geography!$B20,Raw!$G:$G,Geography!BM$6,Raw!$C:$C,Geography!$A$6),SUMIFS(Raw!$H:$H,Raw!$A:$A,Geography!$B20,Raw!$G:$G,Geography!BM$6,Raw!$E:$E,Geography!$A$6)))</f>
        <v>0</v>
      </c>
      <c r="BN20" s="105">
        <f>IF($B$6="Region",SUMIFS(Raw!$H:$H,Raw!$A:$A,Geography!$B20,Raw!$G:$G,Geography!BN$6,Raw!$I:$I,Geography!$A$6),IF($B$6="Provider",SUMIFS(Raw!$H:$H,Raw!$A:$A,Geography!$B20,Raw!$G:$G,Geography!BN$6,Raw!$C:$C,Geography!$A$6),SUMIFS(Raw!$H:$H,Raw!$A:$A,Geography!$B20,Raw!$G:$G,Geography!BN$6,Raw!$E:$E,Geography!$A$6)))</f>
        <v>0</v>
      </c>
      <c r="BO20" s="105">
        <f>IF($B$6="Region",SUMIFS(Raw!$H:$H,Raw!$A:$A,Geography!$B20,Raw!$G:$G,Geography!BO$6,Raw!$I:$I,Geography!$A$6),IF($B$6="Provider",SUMIFS(Raw!$H:$H,Raw!$A:$A,Geography!$B20,Raw!$G:$G,Geography!BO$6,Raw!$C:$C,Geography!$A$6),SUMIFS(Raw!$H:$H,Raw!$A:$A,Geography!$B20,Raw!$G:$G,Geography!BO$6,Raw!$E:$E,Geography!$A$6)))</f>
        <v>0</v>
      </c>
      <c r="BP20" s="105">
        <f>IF($B$6="Region",SUMIFS(Raw!$H:$H,Raw!$A:$A,Geography!$B20,Raw!$G:$G,Geography!BP$6,Raw!$I:$I,Geography!$A$6),IF($B$6="Provider",SUMIFS(Raw!$H:$H,Raw!$A:$A,Geography!$B20,Raw!$G:$G,Geography!BP$6,Raw!$C:$C,Geography!$A$6),SUMIFS(Raw!$H:$H,Raw!$A:$A,Geography!$B20,Raw!$G:$G,Geography!BP$6,Raw!$E:$E,Geography!$A$6)))</f>
        <v>0</v>
      </c>
      <c r="BQ20" s="105">
        <f>IF($B$6="Region",SUMIFS(Raw!$H:$H,Raw!$A:$A,Geography!$B20,Raw!$G:$G,Geography!BQ$6,Raw!$I:$I,Geography!$A$6),IF($B$6="Provider",SUMIFS(Raw!$H:$H,Raw!$A:$A,Geography!$B20,Raw!$G:$G,Geography!BQ$6,Raw!$C:$C,Geography!$A$6),SUMIFS(Raw!$H:$H,Raw!$A:$A,Geography!$B20,Raw!$G:$G,Geography!BQ$6,Raw!$E:$E,Geography!$A$6)))</f>
        <v>0</v>
      </c>
      <c r="BR20" s="105">
        <f>IF($B$6="Region",SUMIFS(Raw!$H:$H,Raw!$A:$A,Geography!$B20,Raw!$G:$G,Geography!BR$6,Raw!$I:$I,Geography!$A$6),IF($B$6="Provider",SUMIFS(Raw!$H:$H,Raw!$A:$A,Geography!$B20,Raw!$G:$G,Geography!BR$6,Raw!$C:$C,Geography!$A$6),SUMIFS(Raw!$H:$H,Raw!$A:$A,Geography!$B20,Raw!$G:$G,Geography!BR$6,Raw!$E:$E,Geography!$A$6)))</f>
        <v>0</v>
      </c>
      <c r="BS20" s="105">
        <f>IF($B$6="Region",SUMIFS(Raw!$H:$H,Raw!$A:$A,Geography!$B20,Raw!$G:$G,Geography!BS$6,Raw!$I:$I,Geography!$A$6),IF($B$6="Provider",SUMIFS(Raw!$H:$H,Raw!$A:$A,Geography!$B20,Raw!$G:$G,Geography!BS$6,Raw!$C:$C,Geography!$A$6),SUMIFS(Raw!$H:$H,Raw!$A:$A,Geography!$B20,Raw!$G:$G,Geography!BS$6,Raw!$E:$E,Geography!$A$6)))</f>
        <v>0</v>
      </c>
      <c r="BT20" s="105">
        <f>IF($B$6="Region",SUMIFS(Raw!$H:$H,Raw!$A:$A,Geography!$B20,Raw!$G:$G,Geography!BT$6,Raw!$I:$I,Geography!$A$6),IF($B$6="Provider",SUMIFS(Raw!$H:$H,Raw!$A:$A,Geography!$B20,Raw!$G:$G,Geography!BT$6,Raw!$C:$C,Geography!$A$6),SUMIFS(Raw!$H:$H,Raw!$A:$A,Geography!$B20,Raw!$G:$G,Geography!BT$6,Raw!$E:$E,Geography!$A$6)))</f>
        <v>0</v>
      </c>
      <c r="BU20" s="105">
        <f>IF($B$6="Region",SUMIFS(Raw!$H:$H,Raw!$A:$A,Geography!$B20,Raw!$G:$G,Geography!BU$6,Raw!$I:$I,Geography!$A$6),IF($B$6="Provider",SUMIFS(Raw!$H:$H,Raw!$A:$A,Geography!$B20,Raw!$G:$G,Geography!BU$6,Raw!$C:$C,Geography!$A$6),SUMIFS(Raw!$H:$H,Raw!$A:$A,Geography!$B20,Raw!$G:$G,Geography!BU$6,Raw!$E:$E,Geography!$A$6)))</f>
        <v>0</v>
      </c>
      <c r="BV20" s="105">
        <f>IF($B$6="Region",SUMIFS(Raw!$H:$H,Raw!$A:$A,Geography!$B20,Raw!$G:$G,Geography!BV$6,Raw!$I:$I,Geography!$A$6),IF($B$6="Provider",SUMIFS(Raw!$H:$H,Raw!$A:$A,Geography!$B20,Raw!$G:$G,Geography!BV$6,Raw!$C:$C,Geography!$A$6),SUMIFS(Raw!$H:$H,Raw!$A:$A,Geography!$B20,Raw!$G:$G,Geography!BV$6,Raw!$E:$E,Geography!$A$6)))</f>
        <v>0</v>
      </c>
      <c r="BW20" s="105">
        <f>IF($B$6="Region",SUMIFS(Raw!$H:$H,Raw!$A:$A,Geography!$B20,Raw!$G:$G,Geography!BW$6,Raw!$I:$I,Geography!$A$6),IF($B$6="Provider",SUMIFS(Raw!$H:$H,Raw!$A:$A,Geography!$B20,Raw!$G:$G,Geography!BW$6,Raw!$C:$C,Geography!$A$6),SUMIFS(Raw!$H:$H,Raw!$A:$A,Geography!$B20,Raw!$G:$G,Geography!BW$6,Raw!$E:$E,Geography!$A$6)))</f>
        <v>0</v>
      </c>
      <c r="BX20" s="105">
        <f>IF($B$6="Region",SUMIFS(Raw!$H:$H,Raw!$A:$A,Geography!$B20,Raw!$G:$G,Geography!BX$6,Raw!$I:$I,Geography!$A$6),IF($B$6="Provider",SUMIFS(Raw!$H:$H,Raw!$A:$A,Geography!$B20,Raw!$G:$G,Geography!BX$6,Raw!$C:$C,Geography!$A$6),SUMIFS(Raw!$H:$H,Raw!$A:$A,Geography!$B20,Raw!$G:$G,Geography!BX$6,Raw!$E:$E,Geography!$A$6)))</f>
        <v>0</v>
      </c>
      <c r="BY20" s="105">
        <f>IF($B$6="Region",SUMIFS(Raw!$H:$H,Raw!$A:$A,Geography!$B20,Raw!$G:$G,Geography!BY$6,Raw!$I:$I,Geography!$A$6),IF($B$6="Provider",SUMIFS(Raw!$H:$H,Raw!$A:$A,Geography!$B20,Raw!$G:$G,Geography!BY$6,Raw!$C:$C,Geography!$A$6),SUMIFS(Raw!$H:$H,Raw!$A:$A,Geography!$B20,Raw!$G:$G,Geography!BY$6,Raw!$E:$E,Geography!$A$6)))</f>
        <v>0</v>
      </c>
      <c r="BZ20" s="105">
        <f>IF($B$6="Region",SUMIFS(Raw!$H:$H,Raw!$A:$A,Geography!$B20,Raw!$G:$G,Geography!BZ$6,Raw!$I:$I,Geography!$A$6),IF($B$6="Provider",SUMIFS(Raw!$H:$H,Raw!$A:$A,Geography!$B20,Raw!$G:$G,Geography!BZ$6,Raw!$C:$C,Geography!$A$6),SUMIFS(Raw!$H:$H,Raw!$A:$A,Geography!$B20,Raw!$G:$G,Geography!BZ$6,Raw!$E:$E,Geography!$A$6)))</f>
        <v>0</v>
      </c>
      <c r="CA20" s="105">
        <f>IF($B$6="Region",SUMIFS(Raw!$H:$H,Raw!$A:$A,Geography!$B20,Raw!$G:$G,Geography!CA$6,Raw!$I:$I,Geography!$A$6),IF($B$6="Provider",SUMIFS(Raw!$H:$H,Raw!$A:$A,Geography!$B20,Raw!$G:$G,Geography!CA$6,Raw!$C:$C,Geography!$A$6),SUMIFS(Raw!$H:$H,Raw!$A:$A,Geography!$B20,Raw!$G:$G,Geography!CA$6,Raw!$E:$E,Geography!$A$6)))</f>
        <v>0</v>
      </c>
      <c r="CB20" s="105">
        <f>IF($B$6="Region",SUMIFS(Raw!$H:$H,Raw!$A:$A,Geography!$B20,Raw!$G:$G,Geography!CB$6,Raw!$I:$I,Geography!$A$6),IF($B$6="Provider",SUMIFS(Raw!$H:$H,Raw!$A:$A,Geography!$B20,Raw!$G:$G,Geography!CB$6,Raw!$C:$C,Geography!$A$6),SUMIFS(Raw!$H:$H,Raw!$A:$A,Geography!$B20,Raw!$G:$G,Geography!CB$6,Raw!$E:$E,Geography!$A$6)))</f>
        <v>0</v>
      </c>
      <c r="CC20" s="105">
        <f>IF($B$6="Region",SUMIFS(Raw!$H:$H,Raw!$A:$A,Geography!$B20,Raw!$G:$G,Geography!CC$6,Raw!$I:$I,Geography!$A$6),IF($B$6="Provider",SUMIFS(Raw!$H:$H,Raw!$A:$A,Geography!$B20,Raw!$G:$G,Geography!CC$6,Raw!$C:$C,Geography!$A$6),SUMIFS(Raw!$H:$H,Raw!$A:$A,Geography!$B20,Raw!$G:$G,Geography!CC$6,Raw!$E:$E,Geography!$A$6)))</f>
        <v>0</v>
      </c>
      <c r="CD20" s="105">
        <f>IF($B$6="Region",SUMIFS(Raw!$H:$H,Raw!$A:$A,Geography!$B20,Raw!$G:$G,Geography!CD$6,Raw!$I:$I,Geography!$A$6),IF($B$6="Provider",SUMIFS(Raw!$H:$H,Raw!$A:$A,Geography!$B20,Raw!$G:$G,Geography!CD$6,Raw!$C:$C,Geography!$A$6),SUMIFS(Raw!$H:$H,Raw!$A:$A,Geography!$B20,Raw!$G:$G,Geography!CD$6,Raw!$E:$E,Geography!$A$6)))</f>
        <v>0</v>
      </c>
      <c r="CE20" s="105">
        <f>IF($B$6="Region",SUMIFS(Raw!$H:$H,Raw!$A:$A,Geography!$B20,Raw!$G:$G,Geography!CE$6,Raw!$I:$I,Geography!$A$6),IF($B$6="Provider",SUMIFS(Raw!$H:$H,Raw!$A:$A,Geography!$B20,Raw!$G:$G,Geography!CE$6,Raw!$C:$C,Geography!$A$6),SUMIFS(Raw!$H:$H,Raw!$A:$A,Geography!$B20,Raw!$G:$G,Geography!CE$6,Raw!$E:$E,Geography!$A$6)))</f>
        <v>0</v>
      </c>
      <c r="CF20" s="105">
        <f>IF($B$6="Region",SUMIFS(Raw!$H:$H,Raw!$A:$A,Geography!$B20,Raw!$G:$G,Geography!CF$6,Raw!$I:$I,Geography!$A$6),IF($B$6="Provider",SUMIFS(Raw!$H:$H,Raw!$A:$A,Geography!$B20,Raw!$G:$G,Geography!CF$6,Raw!$C:$C,Geography!$A$6),SUMIFS(Raw!$H:$H,Raw!$A:$A,Geography!$B20,Raw!$G:$G,Geography!CF$6,Raw!$E:$E,Geography!$A$6)))</f>
        <v>0</v>
      </c>
      <c r="CG20" s="105">
        <f>IF($B$6="Region",SUMIFS(Raw!$H:$H,Raw!$A:$A,Geography!$B20,Raw!$G:$G,Geography!CG$6,Raw!$I:$I,Geography!$A$6),IF($B$6="Provider",SUMIFS(Raw!$H:$H,Raw!$A:$A,Geography!$B20,Raw!$G:$G,Geography!CG$6,Raw!$C:$C,Geography!$A$6),SUMIFS(Raw!$H:$H,Raw!$A:$A,Geography!$B20,Raw!$G:$G,Geography!CG$6,Raw!$E:$E,Geography!$A$6)))</f>
        <v>0</v>
      </c>
      <c r="CH20" s="105">
        <f>IF($B$6="Region",SUMIFS(Raw!$H:$H,Raw!$A:$A,Geography!$B20,Raw!$G:$G,Geography!CH$6,Raw!$I:$I,Geography!$A$6),IF($B$6="Provider",SUMIFS(Raw!$H:$H,Raw!$A:$A,Geography!$B20,Raw!$G:$G,Geography!CH$6,Raw!$C:$C,Geography!$A$6),SUMIFS(Raw!$H:$H,Raw!$A:$A,Geography!$B20,Raw!$G:$G,Geography!CH$6,Raw!$E:$E,Geography!$A$6)))</f>
        <v>0</v>
      </c>
      <c r="CI20" s="105">
        <f>IF($B$6="Region",SUMIFS(Raw!$H:$H,Raw!$A:$A,Geography!$B20,Raw!$G:$G,Geography!CI$6,Raw!$I:$I,Geography!$A$6),IF($B$6="Provider",SUMIFS(Raw!$H:$H,Raw!$A:$A,Geography!$B20,Raw!$G:$G,Geography!CI$6,Raw!$C:$C,Geography!$A$6),SUMIFS(Raw!$H:$H,Raw!$A:$A,Geography!$B20,Raw!$G:$G,Geography!CI$6,Raw!$E:$E,Geography!$A$6)))</f>
        <v>0</v>
      </c>
      <c r="CJ20" s="105">
        <f>IF($B$6="Region",SUMIFS(Raw!$H:$H,Raw!$A:$A,Geography!$B20,Raw!$G:$G,Geography!CJ$6,Raw!$I:$I,Geography!$A$6),IF($B$6="Provider",SUMIFS(Raw!$H:$H,Raw!$A:$A,Geography!$B20,Raw!$G:$G,Geography!CJ$6,Raw!$C:$C,Geography!$A$6),SUMIFS(Raw!$H:$H,Raw!$A:$A,Geography!$B20,Raw!$G:$G,Geography!CJ$6,Raw!$E:$E,Geography!$A$6)))</f>
        <v>0</v>
      </c>
      <c r="CK20" s="105">
        <f>IF($B$6="Region",SUMIFS(Raw!$H:$H,Raw!$A:$A,Geography!$B20,Raw!$G:$G,Geography!CK$6,Raw!$I:$I,Geography!$A$6),IF($B$6="Provider",SUMIFS(Raw!$H:$H,Raw!$A:$A,Geography!$B20,Raw!$G:$G,Geography!CK$6,Raw!$C:$C,Geography!$A$6),SUMIFS(Raw!$H:$H,Raw!$A:$A,Geography!$B20,Raw!$G:$G,Geography!CK$6,Raw!$E:$E,Geography!$A$6)))</f>
        <v>0</v>
      </c>
      <c r="CL20" s="105">
        <f>IF($B$6="Region",SUMIFS(Raw!$H:$H,Raw!$A:$A,Geography!$B20,Raw!$G:$G,Geography!CL$6,Raw!$I:$I,Geography!$A$6),IF($B$6="Provider",SUMIFS(Raw!$H:$H,Raw!$A:$A,Geography!$B20,Raw!$G:$G,Geography!CL$6,Raw!$C:$C,Geography!$A$6),SUMIFS(Raw!$H:$H,Raw!$A:$A,Geography!$B20,Raw!$G:$G,Geography!CL$6,Raw!$E:$E,Geography!$A$6)))</f>
        <v>0</v>
      </c>
      <c r="CM20" s="105">
        <f>IF($B$6="Region",SUMIFS(Raw!$H:$H,Raw!$A:$A,Geography!$B20,Raw!$G:$G,Geography!CM$6,Raw!$I:$I,Geography!$A$6),IF($B$6="Provider",SUMIFS(Raw!$H:$H,Raw!$A:$A,Geography!$B20,Raw!$G:$G,Geography!CM$6,Raw!$C:$C,Geography!$A$6),SUMIFS(Raw!$H:$H,Raw!$A:$A,Geography!$B20,Raw!$G:$G,Geography!CM$6,Raw!$E:$E,Geography!$A$6)))</f>
        <v>0</v>
      </c>
    </row>
    <row r="21" spans="1:91" hidden="1" x14ac:dyDescent="0.25">
      <c r="B21" s="14">
        <v>46023</v>
      </c>
      <c r="D21" s="105">
        <f>IF($B$6="Region",SUMIFS(Raw!$H:$H,Raw!$A:$A,Geography!$B21,Raw!$G:$G,Geography!D$6,Raw!$I:$I,Geography!$A$6),IF($B$6="Provider",SUMIFS(Raw!$H:$H,Raw!$A:$A,Geography!$B21,Raw!$G:$G,Geography!D$6,Raw!$C:$C,Geography!$A$6),SUMIFS(Raw!$H:$H,Raw!$A:$A,Geography!$B21,Raw!$G:$G,Geography!D$6,Raw!$E:$E,Geography!$A$6)))</f>
        <v>0</v>
      </c>
      <c r="E21" s="105">
        <f>IF($B$6="Region",SUMIFS(Raw!$H:$H,Raw!$A:$A,Geography!$B21,Raw!$G:$G,Geography!E$6,Raw!$I:$I,Geography!$A$6),IF($B$6="Provider",SUMIFS(Raw!$H:$H,Raw!$A:$A,Geography!$B21,Raw!$G:$G,Geography!E$6,Raw!$C:$C,Geography!$A$6),SUMIFS(Raw!$H:$H,Raw!$A:$A,Geography!$B21,Raw!$G:$G,Geography!E$6,Raw!$E:$E,Geography!$A$6)))</f>
        <v>0</v>
      </c>
      <c r="F21" s="105">
        <f>IF($B$6="Region",SUMIFS(Raw!$H:$H,Raw!$A:$A,Geography!$B21,Raw!$G:$G,Geography!F$6,Raw!$I:$I,Geography!$A$6),IF($B$6="Provider",SUMIFS(Raw!$H:$H,Raw!$A:$A,Geography!$B21,Raw!$G:$G,Geography!F$6,Raw!$C:$C,Geography!$A$6),SUMIFS(Raw!$H:$H,Raw!$A:$A,Geography!$B21,Raw!$G:$G,Geography!F$6,Raw!$E:$E,Geography!$A$6)))</f>
        <v>0</v>
      </c>
      <c r="G21" s="105">
        <f>IF($B$6="Region",SUMIFS(Raw!$H:$H,Raw!$A:$A,Geography!$B21,Raw!$G:$G,Geography!G$6,Raw!$I:$I,Geography!$A$6),IF($B$6="Provider",SUMIFS(Raw!$H:$H,Raw!$A:$A,Geography!$B21,Raw!$G:$G,Geography!G$6,Raw!$C:$C,Geography!$A$6),SUMIFS(Raw!$H:$H,Raw!$A:$A,Geography!$B21,Raw!$G:$G,Geography!G$6,Raw!$E:$E,Geography!$A$6)))</f>
        <v>0</v>
      </c>
      <c r="H21" s="105">
        <f>IF($B$6="Region",SUMIFS(Raw!$H:$H,Raw!$A:$A,Geography!$B21,Raw!$G:$G,Geography!H$6,Raw!$I:$I,Geography!$A$6),IF($B$6="Provider",SUMIFS(Raw!$H:$H,Raw!$A:$A,Geography!$B21,Raw!$G:$G,Geography!H$6,Raw!$C:$C,Geography!$A$6),SUMIFS(Raw!$H:$H,Raw!$A:$A,Geography!$B21,Raw!$G:$G,Geography!H$6,Raw!$E:$E,Geography!$A$6)))</f>
        <v>0</v>
      </c>
      <c r="I21" s="105">
        <f>IF($B$6="Region",SUMIFS(Raw!$H:$H,Raw!$A:$A,Geography!$B21,Raw!$G:$G,Geography!I$6,Raw!$I:$I,Geography!$A$6),IF($B$6="Provider",SUMIFS(Raw!$H:$H,Raw!$A:$A,Geography!$B21,Raw!$G:$G,Geography!I$6,Raw!$C:$C,Geography!$A$6),SUMIFS(Raw!$H:$H,Raw!$A:$A,Geography!$B21,Raw!$G:$G,Geography!I$6,Raw!$E:$E,Geography!$A$6)))</f>
        <v>0</v>
      </c>
      <c r="J21" s="105" t="str">
        <f>IF($B$6="Area", SUMIFS(Raw!$H:$H,Raw!$A:$A,Geography!$B21,Raw!$G:$G,Geography!J$6,Raw!$E:$E,Geography!$A$6), " ")</f>
        <v xml:space="preserve"> </v>
      </c>
      <c r="K21" s="105" t="str">
        <f>IF($B$6="Area", SUMIFS(Raw!$H:$H,Raw!$A:$A,Geography!$B21,Raw!$G:$G,Geography!K$6,Raw!$E:$E,Geography!$A$6), " ")</f>
        <v xml:space="preserve"> </v>
      </c>
      <c r="L21" s="105">
        <f>IF($B$6="Region",SUMIFS(Raw!$H:$H,Raw!$A:$A,Geography!$B21,Raw!$G:$G,Geography!L$6,Raw!$I:$I,Geography!$A$6),IF($B$6="Provider",SUMIFS(Raw!$H:$H,Raw!$A:$A,Geography!$B21,Raw!$G:$G,Geography!L$6,Raw!$C:$C,Geography!$A$6),SUMIFS(Raw!$H:$H,Raw!$A:$A,Geography!$B21,Raw!$G:$G,Geography!L$6,Raw!$E:$E,Geography!$A$6)))</f>
        <v>0</v>
      </c>
      <c r="M21" s="105">
        <f>IF($B$6="Region",SUMIFS(Raw!$H:$H,Raw!$A:$A,Geography!$B21,Raw!$G:$G,Geography!M$6,Raw!$I:$I,Geography!$A$6),IF($B$6="Provider",SUMIFS(Raw!$H:$H,Raw!$A:$A,Geography!$B21,Raw!$G:$G,Geography!M$6,Raw!$C:$C,Geography!$A$6),SUMIFS(Raw!$H:$H,Raw!$A:$A,Geography!$B21,Raw!$G:$G,Geography!M$6,Raw!$E:$E,Geography!$A$6)))</f>
        <v>0</v>
      </c>
      <c r="N21" s="105">
        <f>IF($B$6="Region",SUMIFS(Raw!$H:$H,Raw!$A:$A,Geography!$B21,Raw!$G:$G,Geography!N$6,Raw!$I:$I,Geography!$A$6),IF($B$6="Provider",SUMIFS(Raw!$H:$H,Raw!$A:$A,Geography!$B21,Raw!$G:$G,Geography!N$6,Raw!$C:$C,Geography!$A$6),SUMIFS(Raw!$H:$H,Raw!$A:$A,Geography!$B21,Raw!$G:$G,Geography!N$6,Raw!$E:$E,Geography!$A$6)))</f>
        <v>0</v>
      </c>
      <c r="O21" s="105">
        <f>IF($B$6="Region",SUMIFS(Raw!$H:$H,Raw!$A:$A,Geography!$B21,Raw!$G:$G,Geography!O$6,Raw!$I:$I,Geography!$A$6),IF($B$6="Provider",SUMIFS(Raw!$H:$H,Raw!$A:$A,Geography!$B21,Raw!$G:$G,Geography!O$6,Raw!$C:$C,Geography!$A$6),SUMIFS(Raw!$H:$H,Raw!$A:$A,Geography!$B21,Raw!$G:$G,Geography!O$6,Raw!$E:$E,Geography!$A$6)))</f>
        <v>0</v>
      </c>
      <c r="P21" s="105">
        <f>IF($B$6="Region",SUMIFS(Raw!$H:$H,Raw!$A:$A,Geography!$B21,Raw!$G:$G,Geography!P$6,Raw!$I:$I,Geography!$A$6),IF($B$6="Provider",SUMIFS(Raw!$H:$H,Raw!$A:$A,Geography!$B21,Raw!$G:$G,Geography!P$6,Raw!$C:$C,Geography!$A$6),SUMIFS(Raw!$H:$H,Raw!$A:$A,Geography!$B21,Raw!$G:$G,Geography!P$6,Raw!$E:$E,Geography!$A$6)))</f>
        <v>0</v>
      </c>
      <c r="Q21" s="105">
        <f>IF($B$6="Region",SUMIFS(Raw!$H:$H,Raw!$A:$A,Geography!$B21,Raw!$G:$G,Geography!Q$6,Raw!$I:$I,Geography!$A$6),IF($B$6="Provider",SUMIFS(Raw!$H:$H,Raw!$A:$A,Geography!$B21,Raw!$G:$G,Geography!Q$6,Raw!$C:$C,Geography!$A$6),SUMIFS(Raw!$H:$H,Raw!$A:$A,Geography!$B21,Raw!$G:$G,Geography!Q$6,Raw!$E:$E,Geography!$A$6)))</f>
        <v>0</v>
      </c>
      <c r="R21" s="105">
        <f>IF($B$6="Region",SUMIFS(Raw!$H:$H,Raw!$A:$A,Geography!$B21,Raw!$G:$G,Geography!R$6,Raw!$I:$I,Geography!$A$6),IF($B$6="Provider",SUMIFS(Raw!$H:$H,Raw!$A:$A,Geography!$B21,Raw!$G:$G,Geography!R$6,Raw!$C:$C,Geography!$A$6),SUMIFS(Raw!$H:$H,Raw!$A:$A,Geography!$B21,Raw!$G:$G,Geography!R$6,Raw!$E:$E,Geography!$A$6)))</f>
        <v>0</v>
      </c>
      <c r="S21" s="105">
        <f>IF($B$6="Region",SUMIFS(Raw!$H:$H,Raw!$A:$A,Geography!$B21,Raw!$G:$G,Geography!S$6,Raw!$I:$I,Geography!$A$6),IF($B$6="Provider",SUMIFS(Raw!$H:$H,Raw!$A:$A,Geography!$B21,Raw!$G:$G,Geography!S$6,Raw!$C:$C,Geography!$A$6),SUMIFS(Raw!$H:$H,Raw!$A:$A,Geography!$B21,Raw!$G:$G,Geography!S$6,Raw!$E:$E,Geography!$A$6)))</f>
        <v>0</v>
      </c>
      <c r="T21" s="105">
        <f>IF($B$6="Region",SUMIFS(Raw!$H:$H,Raw!$A:$A,Geography!$B21,Raw!$G:$G,Geography!T$6,Raw!$I:$I,Geography!$A$6),IF($B$6="Provider",SUMIFS(Raw!$H:$H,Raw!$A:$A,Geography!$B21,Raw!$G:$G,Geography!T$6,Raw!$C:$C,Geography!$A$6),SUMIFS(Raw!$H:$H,Raw!$A:$A,Geography!$B21,Raw!$G:$G,Geography!T$6,Raw!$E:$E,Geography!$A$6)))</f>
        <v>0</v>
      </c>
      <c r="U21" s="105">
        <f>IF($B$6="Region",SUMIFS(Raw!$H:$H,Raw!$A:$A,Geography!$B21,Raw!$G:$G,Geography!U$6,Raw!$I:$I,Geography!$A$6),IF($B$6="Provider",SUMIFS(Raw!$H:$H,Raw!$A:$A,Geography!$B21,Raw!$G:$G,Geography!U$6,Raw!$C:$C,Geography!$A$6),SUMIFS(Raw!$H:$H,Raw!$A:$A,Geography!$B21,Raw!$G:$G,Geography!U$6,Raw!$E:$E,Geography!$A$6)))</f>
        <v>0</v>
      </c>
      <c r="V21" s="105">
        <f>IF($B$6="Region",SUMIFS(Raw!$H:$H,Raw!$A:$A,Geography!$B21,Raw!$G:$G,Geography!V$6,Raw!$I:$I,Geography!$A$6),IF($B$6="Provider",SUMIFS(Raw!$H:$H,Raw!$A:$A,Geography!$B21,Raw!$G:$G,Geography!V$6,Raw!$C:$C,Geography!$A$6),SUMIFS(Raw!$H:$H,Raw!$A:$A,Geography!$B21,Raw!$G:$G,Geography!V$6,Raw!$E:$E,Geography!$A$6)))</f>
        <v>0</v>
      </c>
      <c r="W21" s="105">
        <f>IF($B$6="Region",SUMIFS(Raw!$H:$H,Raw!$A:$A,Geography!$B21,Raw!$G:$G,Geography!W$6,Raw!$I:$I,Geography!$A$6),IF($B$6="Provider",SUMIFS(Raw!$H:$H,Raw!$A:$A,Geography!$B21,Raw!$G:$G,Geography!W$6,Raw!$C:$C,Geography!$A$6),SUMIFS(Raw!$H:$H,Raw!$A:$A,Geography!$B21,Raw!$G:$G,Geography!W$6,Raw!$E:$E,Geography!$A$6)))</f>
        <v>0</v>
      </c>
      <c r="X21" s="105">
        <f>IF($B$6="Region",SUMIFS(Raw!$H:$H,Raw!$A:$A,Geography!$B21,Raw!$G:$G,Geography!X$6,Raw!$I:$I,Geography!$A$6),IF($B$6="Provider",SUMIFS(Raw!$H:$H,Raw!$A:$A,Geography!$B21,Raw!$G:$G,Geography!X$6,Raw!$C:$C,Geography!$A$6),SUMIFS(Raw!$H:$H,Raw!$A:$A,Geography!$B21,Raw!$G:$G,Geography!X$6,Raw!$E:$E,Geography!$A$6)))</f>
        <v>0</v>
      </c>
      <c r="Y21" s="105" t="str">
        <f>IF($B$6="Area", SUMIFS(Raw!$H:$H,Raw!$A:$A,Geography!$B21,Raw!$G:$G,Geography!Y$6,Raw!$E:$E,Geography!$A$6), " ")</f>
        <v xml:space="preserve"> </v>
      </c>
      <c r="Z21" s="105" t="str">
        <f>IF($B$6="Area", SUMIFS(Raw!$H:$H,Raw!$A:$A,Geography!$B21,Raw!$G:$G,Geography!Z$6,Raw!$E:$E,Geography!$A$6), " ")</f>
        <v xml:space="preserve"> </v>
      </c>
      <c r="AA21" s="105">
        <f>IF($B$6="Region",SUMIFS(Raw!$H:$H,Raw!$A:$A,Geography!$B21,Raw!$G:$G,Geography!AA$6,Raw!$I:$I,Geography!$A$6),IF($B$6="Provider",SUMIFS(Raw!$H:$H,Raw!$A:$A,Geography!$B21,Raw!$G:$G,Geography!AA$6,Raw!$C:$C,Geography!$A$6),SUMIFS(Raw!$H:$H,Raw!$A:$A,Geography!$B21,Raw!$G:$G,Geography!AA$6,Raw!$E:$E,Geography!$A$6)))</f>
        <v>0</v>
      </c>
      <c r="AB21" s="105">
        <f>IF($B$6="Region",SUMIFS(Raw!$H:$H,Raw!$A:$A,Geography!$B21,Raw!$G:$G,Geography!AB$6,Raw!$I:$I,Geography!$A$6),IF($B$6="Provider",SUMIFS(Raw!$H:$H,Raw!$A:$A,Geography!$B21,Raw!$G:$G,Geography!AB$6,Raw!$C:$C,Geography!$A$6),SUMIFS(Raw!$H:$H,Raw!$A:$A,Geography!$B21,Raw!$G:$G,Geography!AB$6,Raw!$E:$E,Geography!$A$6)))</f>
        <v>0</v>
      </c>
      <c r="AC21" s="105" t="str">
        <f>IF($B$6="Area", SUMIFS(Raw!$H:$H,Raw!$A:$A,Geography!$B21,Raw!$G:$G,Geography!AC$6,Raw!$E:$E,Geography!$A$6), " ")</f>
        <v xml:space="preserve"> </v>
      </c>
      <c r="AD21" s="105" t="str">
        <f>IF($B$6="Area", SUMIFS(Raw!$H:$H,Raw!$A:$A,Geography!$B21,Raw!$G:$G,Geography!AD$6,Raw!$E:$E,Geography!$A$6), " ")</f>
        <v xml:space="preserve"> </v>
      </c>
      <c r="AE21" s="105">
        <f>IF($B$6="Region",SUMIFS(Raw!$H:$H,Raw!$A:$A,Geography!$B21,Raw!$G:$G,Geography!AE$6,Raw!$I:$I,Geography!$A$6),IF($B$6="Provider",SUMIFS(Raw!$H:$H,Raw!$A:$A,Geography!$B21,Raw!$G:$G,Geography!AE$6,Raw!$C:$C,Geography!$A$6),SUMIFS(Raw!$H:$H,Raw!$A:$A,Geography!$B21,Raw!$G:$G,Geography!AE$6,Raw!$E:$E,Geography!$A$6)))</f>
        <v>0</v>
      </c>
      <c r="AF21" s="105">
        <f>IF($B$6="Region",SUMIFS(Raw!$H:$H,Raw!$A:$A,Geography!$B21,Raw!$G:$G,Geography!AF$6,Raw!$I:$I,Geography!$A$6),IF($B$6="Provider",SUMIFS(Raw!$H:$H,Raw!$A:$A,Geography!$B21,Raw!$G:$G,Geography!AF$6,Raw!$C:$C,Geography!$A$6),SUMIFS(Raw!$H:$H,Raw!$A:$A,Geography!$B21,Raw!$G:$G,Geography!AF$6,Raw!$E:$E,Geography!$A$6)))</f>
        <v>0</v>
      </c>
      <c r="AG21" s="105">
        <f>IF($B$6="Region",SUMIFS(Raw!$H:$H,Raw!$A:$A,Geography!$B21,Raw!$G:$G,Geography!AG$6,Raw!$I:$I,Geography!$A$6),IF($B$6="Provider",SUMIFS(Raw!$H:$H,Raw!$A:$A,Geography!$B21,Raw!$G:$G,Geography!AG$6,Raw!$C:$C,Geography!$A$6),SUMIFS(Raw!$H:$H,Raw!$A:$A,Geography!$B21,Raw!$G:$G,Geography!AG$6,Raw!$E:$E,Geography!$A$6)))</f>
        <v>0</v>
      </c>
      <c r="AH21" s="105">
        <f>IF($B$6="Region",SUMIFS(Raw!$H:$H,Raw!$A:$A,Geography!$B21,Raw!$G:$G,Geography!AH$6,Raw!$I:$I,Geography!$A$6),IF($B$6="Provider",SUMIFS(Raw!$H:$H,Raw!$A:$A,Geography!$B21,Raw!$G:$G,Geography!AH$6,Raw!$C:$C,Geography!$A$6),SUMIFS(Raw!$H:$H,Raw!$A:$A,Geography!$B21,Raw!$G:$G,Geography!AH$6,Raw!$E:$E,Geography!$A$6)))</f>
        <v>0</v>
      </c>
      <c r="AI21" s="105">
        <f>IF($B$6="Region",SUMIFS(Raw!$H:$H,Raw!$A:$A,Geography!$B21,Raw!$G:$G,Geography!AI$6,Raw!$I:$I,Geography!$A$6),IF($B$6="Provider",SUMIFS(Raw!$H:$H,Raw!$A:$A,Geography!$B21,Raw!$G:$G,Geography!AI$6,Raw!$C:$C,Geography!$A$6),SUMIFS(Raw!$H:$H,Raw!$A:$A,Geography!$B21,Raw!$G:$G,Geography!AI$6,Raw!$E:$E,Geography!$A$6)))</f>
        <v>0</v>
      </c>
      <c r="AJ21" s="105">
        <f>IF($B$6="Region",SUMIFS(Raw!$H:$H,Raw!$A:$A,Geography!$B21,Raw!$G:$G,Geography!AJ$6,Raw!$I:$I,Geography!$A$6),IF($B$6="Provider",SUMIFS(Raw!$H:$H,Raw!$A:$A,Geography!$B21,Raw!$G:$G,Geography!AJ$6,Raw!$C:$C,Geography!$A$6),SUMIFS(Raw!$H:$H,Raw!$A:$A,Geography!$B21,Raw!$G:$G,Geography!AJ$6,Raw!$E:$E,Geography!$A$6)))</f>
        <v>0</v>
      </c>
      <c r="AK21" s="105">
        <f>IF($B$6="Region",SUMIFS(Raw!$H:$H,Raw!$A:$A,Geography!$B21,Raw!$G:$G,Geography!AK$6,Raw!$I:$I,Geography!$A$6),IF($B$6="Provider",SUMIFS(Raw!$H:$H,Raw!$A:$A,Geography!$B21,Raw!$G:$G,Geography!AK$6,Raw!$C:$C,Geography!$A$6),SUMIFS(Raw!$H:$H,Raw!$A:$A,Geography!$B21,Raw!$G:$G,Geography!AK$6,Raw!$E:$E,Geography!$A$6)))</f>
        <v>0</v>
      </c>
      <c r="AL21" s="105">
        <f>IF($B$6="Region",SUMIFS(Raw!$H:$H,Raw!$A:$A,Geography!$B21,Raw!$G:$G,Geography!AL$6,Raw!$I:$I,Geography!$A$6),IF($B$6="Provider",SUMIFS(Raw!$H:$H,Raw!$A:$A,Geography!$B21,Raw!$G:$G,Geography!AL$6,Raw!$C:$C,Geography!$A$6),SUMIFS(Raw!$H:$H,Raw!$A:$A,Geography!$B21,Raw!$G:$G,Geography!AL$6,Raw!$E:$E,Geography!$A$6)))</f>
        <v>0</v>
      </c>
      <c r="AM21" s="105">
        <f>IF($B$6="Region",SUMIFS(Raw!$H:$H,Raw!$A:$A,Geography!$B21,Raw!$G:$G,Geography!AM$6,Raw!$I:$I,Geography!$A$6),IF($B$6="Provider",SUMIFS(Raw!$H:$H,Raw!$A:$A,Geography!$B21,Raw!$G:$G,Geography!AM$6,Raw!$C:$C,Geography!$A$6),SUMIFS(Raw!$H:$H,Raw!$A:$A,Geography!$B21,Raw!$G:$G,Geography!AM$6,Raw!$E:$E,Geography!$A$6)))</f>
        <v>0</v>
      </c>
      <c r="AN21" s="105">
        <f>IF($B$6="Region",SUMIFS(Raw!$H:$H,Raw!$A:$A,Geography!$B21,Raw!$G:$G,Geography!AN$6,Raw!$I:$I,Geography!$A$6),IF($B$6="Provider",SUMIFS(Raw!$H:$H,Raw!$A:$A,Geography!$B21,Raw!$G:$G,Geography!AN$6,Raw!$C:$C,Geography!$A$6),SUMIFS(Raw!$H:$H,Raw!$A:$A,Geography!$B21,Raw!$G:$G,Geography!AN$6,Raw!$E:$E,Geography!$A$6)))</f>
        <v>0</v>
      </c>
      <c r="AO21" s="105">
        <f>IF($B$6="Region",SUMIFS(Raw!$H:$H,Raw!$A:$A,Geography!$B21,Raw!$G:$G,Geography!AO$6,Raw!$I:$I,Geography!$A$6),IF($B$6="Provider",SUMIFS(Raw!$H:$H,Raw!$A:$A,Geography!$B21,Raw!$G:$G,Geography!AO$6,Raw!$C:$C,Geography!$A$6),SUMIFS(Raw!$H:$H,Raw!$A:$A,Geography!$B21,Raw!$G:$G,Geography!AO$6,Raw!$E:$E,Geography!$A$6)))</f>
        <v>0</v>
      </c>
      <c r="AP21" s="105">
        <f>IF($B$6="Region",SUMIFS(Raw!$H:$H,Raw!$A:$A,Geography!$B21,Raw!$G:$G,Geography!AP$6,Raw!$I:$I,Geography!$A$6),IF($B$6="Provider",SUMIFS(Raw!$H:$H,Raw!$A:$A,Geography!$B21,Raw!$G:$G,Geography!AP$6,Raw!$C:$C,Geography!$A$6),SUMIFS(Raw!$H:$H,Raw!$A:$A,Geography!$B21,Raw!$G:$G,Geography!AP$6,Raw!$E:$E,Geography!$A$6)))</f>
        <v>0</v>
      </c>
      <c r="AQ21" s="105">
        <f>IF($B$6="Region",SUMIFS(Raw!$H:$H,Raw!$A:$A,Geography!$B21,Raw!$G:$G,Geography!AQ$6,Raw!$I:$I,Geography!$A$6),IF($B$6="Provider",SUMIFS(Raw!$H:$H,Raw!$A:$A,Geography!$B21,Raw!$G:$G,Geography!AQ$6,Raw!$C:$C,Geography!$A$6),SUMIFS(Raw!$H:$H,Raw!$A:$A,Geography!$B21,Raw!$G:$G,Geography!AQ$6,Raw!$E:$E,Geography!$A$6)))</f>
        <v>0</v>
      </c>
      <c r="AR21" s="105">
        <f>IF($B$6="Region",SUMIFS(Raw!$H:$H,Raw!$A:$A,Geography!$B21,Raw!$G:$G,Geography!AR$6,Raw!$I:$I,Geography!$A$6),IF($B$6="Provider",SUMIFS(Raw!$H:$H,Raw!$A:$A,Geography!$B21,Raw!$G:$G,Geography!AR$6,Raw!$C:$C,Geography!$A$6),SUMIFS(Raw!$H:$H,Raw!$A:$A,Geography!$B21,Raw!$G:$G,Geography!AR$6,Raw!$E:$E,Geography!$A$6)))</f>
        <v>0</v>
      </c>
      <c r="AS21" s="105">
        <f>IF($B$6="Region",SUMIFS(Raw!$H:$H,Raw!$A:$A,Geography!$B21,Raw!$G:$G,Geography!AS$6,Raw!$I:$I,Geography!$A$6),IF($B$6="Provider",SUMIFS(Raw!$H:$H,Raw!$A:$A,Geography!$B21,Raw!$G:$G,Geography!AS$6,Raw!$C:$C,Geography!$A$6),SUMIFS(Raw!$H:$H,Raw!$A:$A,Geography!$B21,Raw!$G:$G,Geography!AS$6,Raw!$E:$E,Geography!$A$6)))</f>
        <v>0</v>
      </c>
      <c r="AT21" s="105">
        <f>IF($B$6="Region",SUMIFS(Raw!$H:$H,Raw!$A:$A,Geography!$B21,Raw!$G:$G,Geography!AT$6,Raw!$I:$I,Geography!$A$6),IF($B$6="Provider",SUMIFS(Raw!$H:$H,Raw!$A:$A,Geography!$B21,Raw!$G:$G,Geography!AT$6,Raw!$C:$C,Geography!$A$6),SUMIFS(Raw!$H:$H,Raw!$A:$A,Geography!$B21,Raw!$G:$G,Geography!AT$6,Raw!$E:$E,Geography!$A$6)))</f>
        <v>0</v>
      </c>
      <c r="AU21" s="105">
        <f>IF($B$6="Region",SUMIFS(Raw!$H:$H,Raw!$A:$A,Geography!$B21,Raw!$G:$G,Geography!AU$6,Raw!$I:$I,Geography!$A$6),IF($B$6="Provider",SUMIFS(Raw!$H:$H,Raw!$A:$A,Geography!$B21,Raw!$G:$G,Geography!AU$6,Raw!$C:$C,Geography!$A$6),SUMIFS(Raw!$H:$H,Raw!$A:$A,Geography!$B21,Raw!$G:$G,Geography!AU$6,Raw!$E:$E,Geography!$A$6)))</f>
        <v>0</v>
      </c>
      <c r="AV21" s="105">
        <f>IF($B$6="Region",SUMIFS(Raw!$H:$H,Raw!$A:$A,Geography!$B21,Raw!$G:$G,Geography!AV$6,Raw!$I:$I,Geography!$A$6),IF($B$6="Provider",SUMIFS(Raw!$H:$H,Raw!$A:$A,Geography!$B21,Raw!$G:$G,Geography!AV$6,Raw!$C:$C,Geography!$A$6),SUMIFS(Raw!$H:$H,Raw!$A:$A,Geography!$B21,Raw!$G:$G,Geography!AV$6,Raw!$E:$E,Geography!$A$6)))</f>
        <v>0</v>
      </c>
      <c r="AW21" s="105">
        <f>IF($B$6="Region",SUMIFS(Raw!$H:$H,Raw!$A:$A,Geography!$B21,Raw!$G:$G,Geography!AW$6,Raw!$I:$I,Geography!$A$6),IF($B$6="Provider",SUMIFS(Raw!$H:$H,Raw!$A:$A,Geography!$B21,Raw!$G:$G,Geography!AW$6,Raw!$C:$C,Geography!$A$6),SUMIFS(Raw!$H:$H,Raw!$A:$A,Geography!$B21,Raw!$G:$G,Geography!AW$6,Raw!$E:$E,Geography!$A$6)))</f>
        <v>0</v>
      </c>
      <c r="AX21" s="105">
        <f>IF($B$6="Region",SUMIFS(Raw!$H:$H,Raw!$A:$A,Geography!$B21,Raw!$G:$G,Geography!AX$6,Raw!$I:$I,Geography!$A$6),IF($B$6="Provider",SUMIFS(Raw!$H:$H,Raw!$A:$A,Geography!$B21,Raw!$G:$G,Geography!AX$6,Raw!$C:$C,Geography!$A$6),SUMIFS(Raw!$H:$H,Raw!$A:$A,Geography!$B21,Raw!$G:$G,Geography!AX$6,Raw!$E:$E,Geography!$A$6)))</f>
        <v>0</v>
      </c>
      <c r="AY21" s="105">
        <f>IF($B$6="Region",SUMIFS(Raw!$H:$H,Raw!$A:$A,Geography!$B21,Raw!$G:$G,Geography!AY$6,Raw!$I:$I,Geography!$A$6),IF($B$6="Provider",SUMIFS(Raw!$H:$H,Raw!$A:$A,Geography!$B21,Raw!$G:$G,Geography!AY$6,Raw!$C:$C,Geography!$A$6),SUMIFS(Raw!$H:$H,Raw!$A:$A,Geography!$B21,Raw!$G:$G,Geography!AY$6,Raw!$E:$E,Geography!$A$6)))</f>
        <v>0</v>
      </c>
      <c r="AZ21" s="105">
        <f>IF($B$6="Region",SUMIFS(Raw!$H:$H,Raw!$A:$A,Geography!$B21,Raw!$G:$G,Geography!AZ$6,Raw!$I:$I,Geography!$A$6),IF($B$6="Provider",SUMIFS(Raw!$H:$H,Raw!$A:$A,Geography!$B21,Raw!$G:$G,Geography!AZ$6,Raw!$C:$C,Geography!$A$6),SUMIFS(Raw!$H:$H,Raw!$A:$A,Geography!$B21,Raw!$G:$G,Geography!AZ$6,Raw!$E:$E,Geography!$A$6)))</f>
        <v>0</v>
      </c>
      <c r="BA21" s="105">
        <f>IF($B$6="Region",SUMIFS(Raw!$H:$H,Raw!$A:$A,Geography!$B21,Raw!$G:$G,Geography!BA$6,Raw!$I:$I,Geography!$A$6),IF($B$6="Provider",SUMIFS(Raw!$H:$H,Raw!$A:$A,Geography!$B21,Raw!$G:$G,Geography!BA$6,Raw!$C:$C,Geography!$A$6),SUMIFS(Raw!$H:$H,Raw!$A:$A,Geography!$B21,Raw!$G:$G,Geography!BA$6,Raw!$E:$E,Geography!$A$6)))</f>
        <v>0</v>
      </c>
      <c r="BB21" s="105">
        <f>IF($B$6="Region",SUMIFS(Raw!$H:$H,Raw!$A:$A,Geography!$B21,Raw!$G:$G,Geography!BB$6,Raw!$I:$I,Geography!$A$6),IF($B$6="Provider",SUMIFS(Raw!$H:$H,Raw!$A:$A,Geography!$B21,Raw!$G:$G,Geography!BB$6,Raw!$C:$C,Geography!$A$6),SUMIFS(Raw!$H:$H,Raw!$A:$A,Geography!$B21,Raw!$G:$G,Geography!BB$6,Raw!$E:$E,Geography!$A$6)))</f>
        <v>0</v>
      </c>
      <c r="BC21" s="105">
        <f>IF($B$6="Region",SUMIFS(Raw!$H:$H,Raw!$A:$A,Geography!$B21,Raw!$G:$G,Geography!BC$6,Raw!$I:$I,Geography!$A$6),IF($B$6="Provider",SUMIFS(Raw!$H:$H,Raw!$A:$A,Geography!$B21,Raw!$G:$G,Geography!BC$6,Raw!$C:$C,Geography!$A$6),SUMIFS(Raw!$H:$H,Raw!$A:$A,Geography!$B21,Raw!$G:$G,Geography!BC$6,Raw!$E:$E,Geography!$A$6)))</f>
        <v>0</v>
      </c>
      <c r="BD21" s="105">
        <f>IF($B$6="Region",SUMIFS(Raw!$H:$H,Raw!$A:$A,Geography!$B21,Raw!$G:$G,Geography!BD$6,Raw!$I:$I,Geography!$A$6),IF($B$6="Provider",SUMIFS(Raw!$H:$H,Raw!$A:$A,Geography!$B21,Raw!$G:$G,Geography!BD$6,Raw!$C:$C,Geography!$A$6),SUMIFS(Raw!$H:$H,Raw!$A:$A,Geography!$B21,Raw!$G:$G,Geography!BD$6,Raw!$E:$E,Geography!$A$6)))</f>
        <v>0</v>
      </c>
      <c r="BE21" s="105">
        <f>IF($B$6="Region",SUMIFS(Raw!$H:$H,Raw!$A:$A,Geography!$B21,Raw!$G:$G,Geography!BE$6,Raw!$I:$I,Geography!$A$6),IF($B$6="Provider",SUMIFS(Raw!$H:$H,Raw!$A:$A,Geography!$B21,Raw!$G:$G,Geography!BE$6,Raw!$C:$C,Geography!$A$6),SUMIFS(Raw!$H:$H,Raw!$A:$A,Geography!$B21,Raw!$G:$G,Geography!BE$6,Raw!$E:$E,Geography!$A$6)))</f>
        <v>0</v>
      </c>
      <c r="BF21" s="105">
        <f>IF($B$6="Region",SUMIFS(Raw!$H:$H,Raw!$A:$A,Geography!$B21,Raw!$G:$G,Geography!BF$6,Raw!$I:$I,Geography!$A$6),IF($B$6="Provider",SUMIFS(Raw!$H:$H,Raw!$A:$A,Geography!$B21,Raw!$G:$G,Geography!BF$6,Raw!$C:$C,Geography!$A$6),SUMIFS(Raw!$H:$H,Raw!$A:$A,Geography!$B21,Raw!$G:$G,Geography!BF$6,Raw!$E:$E,Geography!$A$6)))</f>
        <v>0</v>
      </c>
      <c r="BG21" s="105">
        <f>IF($B$6="Region",SUMIFS(Raw!$H:$H,Raw!$A:$A,Geography!$B21,Raw!$G:$G,Geography!BG$6,Raw!$I:$I,Geography!$A$6),IF($B$6="Provider",SUMIFS(Raw!$H:$H,Raw!$A:$A,Geography!$B21,Raw!$G:$G,Geography!BG$6,Raw!$C:$C,Geography!$A$6),SUMIFS(Raw!$H:$H,Raw!$A:$A,Geography!$B21,Raw!$G:$G,Geography!BG$6,Raw!$E:$E,Geography!$A$6)))</f>
        <v>0</v>
      </c>
      <c r="BH21" s="105">
        <f>IF($B$6="Region",SUMIFS(Raw!$H:$H,Raw!$A:$A,Geography!$B21,Raw!$G:$G,Geography!BH$6,Raw!$I:$I,Geography!$A$6),IF($B$6="Provider",SUMIFS(Raw!$H:$H,Raw!$A:$A,Geography!$B21,Raw!$G:$G,Geography!BH$6,Raw!$C:$C,Geography!$A$6),SUMIFS(Raw!$H:$H,Raw!$A:$A,Geography!$B21,Raw!$G:$G,Geography!BH$6,Raw!$E:$E,Geography!$A$6)))</f>
        <v>0</v>
      </c>
      <c r="BI21" s="105">
        <f>IF($B$6="Region",SUMIFS(Raw!$H:$H,Raw!$A:$A,Geography!$B21,Raw!$G:$G,Geography!BI$6,Raw!$I:$I,Geography!$A$6),IF($B$6="Provider",SUMIFS(Raw!$H:$H,Raw!$A:$A,Geography!$B21,Raw!$G:$G,Geography!BI$6,Raw!$C:$C,Geography!$A$6),SUMIFS(Raw!$H:$H,Raw!$A:$A,Geography!$B21,Raw!$G:$G,Geography!BI$6,Raw!$E:$E,Geography!$A$6)))</f>
        <v>0</v>
      </c>
      <c r="BJ21" s="105">
        <f>IF($B$6="Region",SUMIFS(Raw!$H:$H,Raw!$A:$A,Geography!$B21,Raw!$G:$G,Geography!BJ$6,Raw!$I:$I,Geography!$A$6),IF($B$6="Provider",SUMIFS(Raw!$H:$H,Raw!$A:$A,Geography!$B21,Raw!$G:$G,Geography!BJ$6,Raw!$C:$C,Geography!$A$6),SUMIFS(Raw!$H:$H,Raw!$A:$A,Geography!$B21,Raw!$G:$G,Geography!BJ$6,Raw!$E:$E,Geography!$A$6)))</f>
        <v>0</v>
      </c>
      <c r="BK21" s="105">
        <f>IF($B$6="Region",SUMIFS(Raw!$H:$H,Raw!$A:$A,Geography!$B21,Raw!$G:$G,Geography!BK$6,Raw!$I:$I,Geography!$A$6),IF($B$6="Provider",SUMIFS(Raw!$H:$H,Raw!$A:$A,Geography!$B21,Raw!$G:$G,Geography!BK$6,Raw!$C:$C,Geography!$A$6),SUMIFS(Raw!$H:$H,Raw!$A:$A,Geography!$B21,Raw!$G:$G,Geography!BK$6,Raw!$E:$E,Geography!$A$6)))</f>
        <v>0</v>
      </c>
      <c r="BL21" s="105">
        <f>IF($B$6="Region",SUMIFS(Raw!$H:$H,Raw!$A:$A,Geography!$B21,Raw!$G:$G,Geography!BL$6,Raw!$I:$I,Geography!$A$6),IF($B$6="Provider",SUMIFS(Raw!$H:$H,Raw!$A:$A,Geography!$B21,Raw!$G:$G,Geography!BL$6,Raw!$C:$C,Geography!$A$6),SUMIFS(Raw!$H:$H,Raw!$A:$A,Geography!$B21,Raw!$G:$G,Geography!BL$6,Raw!$E:$E,Geography!$A$6)))</f>
        <v>0</v>
      </c>
      <c r="BM21" s="105">
        <f>IF($B$6="Region",SUMIFS(Raw!$H:$H,Raw!$A:$A,Geography!$B21,Raw!$G:$G,Geography!BM$6,Raw!$I:$I,Geography!$A$6),IF($B$6="Provider",SUMIFS(Raw!$H:$H,Raw!$A:$A,Geography!$B21,Raw!$G:$G,Geography!BM$6,Raw!$C:$C,Geography!$A$6),SUMIFS(Raw!$H:$H,Raw!$A:$A,Geography!$B21,Raw!$G:$G,Geography!BM$6,Raw!$E:$E,Geography!$A$6)))</f>
        <v>0</v>
      </c>
      <c r="BN21" s="105">
        <f>IF($B$6="Region",SUMIFS(Raw!$H:$H,Raw!$A:$A,Geography!$B21,Raw!$G:$G,Geography!BN$6,Raw!$I:$I,Geography!$A$6),IF($B$6="Provider",SUMIFS(Raw!$H:$H,Raw!$A:$A,Geography!$B21,Raw!$G:$G,Geography!BN$6,Raw!$C:$C,Geography!$A$6),SUMIFS(Raw!$H:$H,Raw!$A:$A,Geography!$B21,Raw!$G:$G,Geography!BN$6,Raw!$E:$E,Geography!$A$6)))</f>
        <v>0</v>
      </c>
      <c r="BO21" s="105">
        <f>IF($B$6="Region",SUMIFS(Raw!$H:$H,Raw!$A:$A,Geography!$B21,Raw!$G:$G,Geography!BO$6,Raw!$I:$I,Geography!$A$6),IF($B$6="Provider",SUMIFS(Raw!$H:$H,Raw!$A:$A,Geography!$B21,Raw!$G:$G,Geography!BO$6,Raw!$C:$C,Geography!$A$6),SUMIFS(Raw!$H:$H,Raw!$A:$A,Geography!$B21,Raw!$G:$G,Geography!BO$6,Raw!$E:$E,Geography!$A$6)))</f>
        <v>0</v>
      </c>
      <c r="BP21" s="105">
        <f>IF($B$6="Region",SUMIFS(Raw!$H:$H,Raw!$A:$A,Geography!$B21,Raw!$G:$G,Geography!BP$6,Raw!$I:$I,Geography!$A$6),IF($B$6="Provider",SUMIFS(Raw!$H:$H,Raw!$A:$A,Geography!$B21,Raw!$G:$G,Geography!BP$6,Raw!$C:$C,Geography!$A$6),SUMIFS(Raw!$H:$H,Raw!$A:$A,Geography!$B21,Raw!$G:$G,Geography!BP$6,Raw!$E:$E,Geography!$A$6)))</f>
        <v>0</v>
      </c>
      <c r="BQ21" s="105">
        <f>IF($B$6="Region",SUMIFS(Raw!$H:$H,Raw!$A:$A,Geography!$B21,Raw!$G:$G,Geography!BQ$6,Raw!$I:$I,Geography!$A$6),IF($B$6="Provider",SUMIFS(Raw!$H:$H,Raw!$A:$A,Geography!$B21,Raw!$G:$G,Geography!BQ$6,Raw!$C:$C,Geography!$A$6),SUMIFS(Raw!$H:$H,Raw!$A:$A,Geography!$B21,Raw!$G:$G,Geography!BQ$6,Raw!$E:$E,Geography!$A$6)))</f>
        <v>0</v>
      </c>
      <c r="BR21" s="105">
        <f>IF($B$6="Region",SUMIFS(Raw!$H:$H,Raw!$A:$A,Geography!$B21,Raw!$G:$G,Geography!BR$6,Raw!$I:$I,Geography!$A$6),IF($B$6="Provider",SUMIFS(Raw!$H:$H,Raw!$A:$A,Geography!$B21,Raw!$G:$G,Geography!BR$6,Raw!$C:$C,Geography!$A$6),SUMIFS(Raw!$H:$H,Raw!$A:$A,Geography!$B21,Raw!$G:$G,Geography!BR$6,Raw!$E:$E,Geography!$A$6)))</f>
        <v>0</v>
      </c>
      <c r="BS21" s="105">
        <f>IF($B$6="Region",SUMIFS(Raw!$H:$H,Raw!$A:$A,Geography!$B21,Raw!$G:$G,Geography!BS$6,Raw!$I:$I,Geography!$A$6),IF($B$6="Provider",SUMIFS(Raw!$H:$H,Raw!$A:$A,Geography!$B21,Raw!$G:$G,Geography!BS$6,Raw!$C:$C,Geography!$A$6),SUMIFS(Raw!$H:$H,Raw!$A:$A,Geography!$B21,Raw!$G:$G,Geography!BS$6,Raw!$E:$E,Geography!$A$6)))</f>
        <v>0</v>
      </c>
      <c r="BT21" s="105">
        <f>IF($B$6="Region",SUMIFS(Raw!$H:$H,Raw!$A:$A,Geography!$B21,Raw!$G:$G,Geography!BT$6,Raw!$I:$I,Geography!$A$6),IF($B$6="Provider",SUMIFS(Raw!$H:$H,Raw!$A:$A,Geography!$B21,Raw!$G:$G,Geography!BT$6,Raw!$C:$C,Geography!$A$6),SUMIFS(Raw!$H:$H,Raw!$A:$A,Geography!$B21,Raw!$G:$G,Geography!BT$6,Raw!$E:$E,Geography!$A$6)))</f>
        <v>0</v>
      </c>
      <c r="BU21" s="105">
        <f>IF($B$6="Region",SUMIFS(Raw!$H:$H,Raw!$A:$A,Geography!$B21,Raw!$G:$G,Geography!BU$6,Raw!$I:$I,Geography!$A$6),IF($B$6="Provider",SUMIFS(Raw!$H:$H,Raw!$A:$A,Geography!$B21,Raw!$G:$G,Geography!BU$6,Raw!$C:$C,Geography!$A$6),SUMIFS(Raw!$H:$H,Raw!$A:$A,Geography!$B21,Raw!$G:$G,Geography!BU$6,Raw!$E:$E,Geography!$A$6)))</f>
        <v>0</v>
      </c>
      <c r="BV21" s="105">
        <f>IF($B$6="Region",SUMIFS(Raw!$H:$H,Raw!$A:$A,Geography!$B21,Raw!$G:$G,Geography!BV$6,Raw!$I:$I,Geography!$A$6),IF($B$6="Provider",SUMIFS(Raw!$H:$H,Raw!$A:$A,Geography!$B21,Raw!$G:$G,Geography!BV$6,Raw!$C:$C,Geography!$A$6),SUMIFS(Raw!$H:$H,Raw!$A:$A,Geography!$B21,Raw!$G:$G,Geography!BV$6,Raw!$E:$E,Geography!$A$6)))</f>
        <v>0</v>
      </c>
      <c r="BW21" s="105">
        <f>IF($B$6="Region",SUMIFS(Raw!$H:$H,Raw!$A:$A,Geography!$B21,Raw!$G:$G,Geography!BW$6,Raw!$I:$I,Geography!$A$6),IF($B$6="Provider",SUMIFS(Raw!$H:$H,Raw!$A:$A,Geography!$B21,Raw!$G:$G,Geography!BW$6,Raw!$C:$C,Geography!$A$6),SUMIFS(Raw!$H:$H,Raw!$A:$A,Geography!$B21,Raw!$G:$G,Geography!BW$6,Raw!$E:$E,Geography!$A$6)))</f>
        <v>0</v>
      </c>
      <c r="BX21" s="105">
        <f>IF($B$6="Region",SUMIFS(Raw!$H:$H,Raw!$A:$A,Geography!$B21,Raw!$G:$G,Geography!BX$6,Raw!$I:$I,Geography!$A$6),IF($B$6="Provider",SUMIFS(Raw!$H:$H,Raw!$A:$A,Geography!$B21,Raw!$G:$G,Geography!BX$6,Raw!$C:$C,Geography!$A$6),SUMIFS(Raw!$H:$H,Raw!$A:$A,Geography!$B21,Raw!$G:$G,Geography!BX$6,Raw!$E:$E,Geography!$A$6)))</f>
        <v>0</v>
      </c>
      <c r="BY21" s="105">
        <f>IF($B$6="Region",SUMIFS(Raw!$H:$H,Raw!$A:$A,Geography!$B21,Raw!$G:$G,Geography!BY$6,Raw!$I:$I,Geography!$A$6),IF($B$6="Provider",SUMIFS(Raw!$H:$H,Raw!$A:$A,Geography!$B21,Raw!$G:$G,Geography!BY$6,Raw!$C:$C,Geography!$A$6),SUMIFS(Raw!$H:$H,Raw!$A:$A,Geography!$B21,Raw!$G:$G,Geography!BY$6,Raw!$E:$E,Geography!$A$6)))</f>
        <v>0</v>
      </c>
      <c r="BZ21" s="105">
        <f>IF($B$6="Region",SUMIFS(Raw!$H:$H,Raw!$A:$A,Geography!$B21,Raw!$G:$G,Geography!BZ$6,Raw!$I:$I,Geography!$A$6),IF($B$6="Provider",SUMIFS(Raw!$H:$H,Raw!$A:$A,Geography!$B21,Raw!$G:$G,Geography!BZ$6,Raw!$C:$C,Geography!$A$6),SUMIFS(Raw!$H:$H,Raw!$A:$A,Geography!$B21,Raw!$G:$G,Geography!BZ$6,Raw!$E:$E,Geography!$A$6)))</f>
        <v>0</v>
      </c>
      <c r="CA21" s="105">
        <f>IF($B$6="Region",SUMIFS(Raw!$H:$H,Raw!$A:$A,Geography!$B21,Raw!$G:$G,Geography!CA$6,Raw!$I:$I,Geography!$A$6),IF($B$6="Provider",SUMIFS(Raw!$H:$H,Raw!$A:$A,Geography!$B21,Raw!$G:$G,Geography!CA$6,Raw!$C:$C,Geography!$A$6),SUMIFS(Raw!$H:$H,Raw!$A:$A,Geography!$B21,Raw!$G:$G,Geography!CA$6,Raw!$E:$E,Geography!$A$6)))</f>
        <v>0</v>
      </c>
      <c r="CB21" s="105">
        <f>IF($B$6="Region",SUMIFS(Raw!$H:$H,Raw!$A:$A,Geography!$B21,Raw!$G:$G,Geography!CB$6,Raw!$I:$I,Geography!$A$6),IF($B$6="Provider",SUMIFS(Raw!$H:$H,Raw!$A:$A,Geography!$B21,Raw!$G:$G,Geography!CB$6,Raw!$C:$C,Geography!$A$6),SUMIFS(Raw!$H:$H,Raw!$A:$A,Geography!$B21,Raw!$G:$G,Geography!CB$6,Raw!$E:$E,Geography!$A$6)))</f>
        <v>0</v>
      </c>
      <c r="CC21" s="105">
        <f>IF($B$6="Region",SUMIFS(Raw!$H:$H,Raw!$A:$A,Geography!$B21,Raw!$G:$G,Geography!CC$6,Raw!$I:$I,Geography!$A$6),IF($B$6="Provider",SUMIFS(Raw!$H:$H,Raw!$A:$A,Geography!$B21,Raw!$G:$G,Geography!CC$6,Raw!$C:$C,Geography!$A$6),SUMIFS(Raw!$H:$H,Raw!$A:$A,Geography!$B21,Raw!$G:$G,Geography!CC$6,Raw!$E:$E,Geography!$A$6)))</f>
        <v>0</v>
      </c>
      <c r="CD21" s="105">
        <f>IF($B$6="Region",SUMIFS(Raw!$H:$H,Raw!$A:$A,Geography!$B21,Raw!$G:$G,Geography!CD$6,Raw!$I:$I,Geography!$A$6),IF($B$6="Provider",SUMIFS(Raw!$H:$H,Raw!$A:$A,Geography!$B21,Raw!$G:$G,Geography!CD$6,Raw!$C:$C,Geography!$A$6),SUMIFS(Raw!$H:$H,Raw!$A:$A,Geography!$B21,Raw!$G:$G,Geography!CD$6,Raw!$E:$E,Geography!$A$6)))</f>
        <v>0</v>
      </c>
      <c r="CE21" s="105">
        <f>IF($B$6="Region",SUMIFS(Raw!$H:$H,Raw!$A:$A,Geography!$B21,Raw!$G:$G,Geography!CE$6,Raw!$I:$I,Geography!$A$6),IF($B$6="Provider",SUMIFS(Raw!$H:$H,Raw!$A:$A,Geography!$B21,Raw!$G:$G,Geography!CE$6,Raw!$C:$C,Geography!$A$6),SUMIFS(Raw!$H:$H,Raw!$A:$A,Geography!$B21,Raw!$G:$G,Geography!CE$6,Raw!$E:$E,Geography!$A$6)))</f>
        <v>0</v>
      </c>
      <c r="CF21" s="105">
        <f>IF($B$6="Region",SUMIFS(Raw!$H:$H,Raw!$A:$A,Geography!$B21,Raw!$G:$G,Geography!CF$6,Raw!$I:$I,Geography!$A$6),IF($B$6="Provider",SUMIFS(Raw!$H:$H,Raw!$A:$A,Geography!$B21,Raw!$G:$G,Geography!CF$6,Raw!$C:$C,Geography!$A$6),SUMIFS(Raw!$H:$H,Raw!$A:$A,Geography!$B21,Raw!$G:$G,Geography!CF$6,Raw!$E:$E,Geography!$A$6)))</f>
        <v>0</v>
      </c>
      <c r="CG21" s="105">
        <f>IF($B$6="Region",SUMIFS(Raw!$H:$H,Raw!$A:$A,Geography!$B21,Raw!$G:$G,Geography!CG$6,Raw!$I:$I,Geography!$A$6),IF($B$6="Provider",SUMIFS(Raw!$H:$H,Raw!$A:$A,Geography!$B21,Raw!$G:$G,Geography!CG$6,Raw!$C:$C,Geography!$A$6),SUMIFS(Raw!$H:$H,Raw!$A:$A,Geography!$B21,Raw!$G:$G,Geography!CG$6,Raw!$E:$E,Geography!$A$6)))</f>
        <v>0</v>
      </c>
      <c r="CH21" s="105">
        <f>IF($B$6="Region",SUMIFS(Raw!$H:$H,Raw!$A:$A,Geography!$B21,Raw!$G:$G,Geography!CH$6,Raw!$I:$I,Geography!$A$6),IF($B$6="Provider",SUMIFS(Raw!$H:$H,Raw!$A:$A,Geography!$B21,Raw!$G:$G,Geography!CH$6,Raw!$C:$C,Geography!$A$6),SUMIFS(Raw!$H:$H,Raw!$A:$A,Geography!$B21,Raw!$G:$G,Geography!CH$6,Raw!$E:$E,Geography!$A$6)))</f>
        <v>0</v>
      </c>
      <c r="CI21" s="105">
        <f>IF($B$6="Region",SUMIFS(Raw!$H:$H,Raw!$A:$A,Geography!$B21,Raw!$G:$G,Geography!CI$6,Raw!$I:$I,Geography!$A$6),IF($B$6="Provider",SUMIFS(Raw!$H:$H,Raw!$A:$A,Geography!$B21,Raw!$G:$G,Geography!CI$6,Raw!$C:$C,Geography!$A$6),SUMIFS(Raw!$H:$H,Raw!$A:$A,Geography!$B21,Raw!$G:$G,Geography!CI$6,Raw!$E:$E,Geography!$A$6)))</f>
        <v>0</v>
      </c>
      <c r="CJ21" s="105">
        <f>IF($B$6="Region",SUMIFS(Raw!$H:$H,Raw!$A:$A,Geography!$B21,Raw!$G:$G,Geography!CJ$6,Raw!$I:$I,Geography!$A$6),IF($B$6="Provider",SUMIFS(Raw!$H:$H,Raw!$A:$A,Geography!$B21,Raw!$G:$G,Geography!CJ$6,Raw!$C:$C,Geography!$A$6),SUMIFS(Raw!$H:$H,Raw!$A:$A,Geography!$B21,Raw!$G:$G,Geography!CJ$6,Raw!$E:$E,Geography!$A$6)))</f>
        <v>0</v>
      </c>
      <c r="CK21" s="105">
        <f>IF($B$6="Region",SUMIFS(Raw!$H:$H,Raw!$A:$A,Geography!$B21,Raw!$G:$G,Geography!CK$6,Raw!$I:$I,Geography!$A$6),IF($B$6="Provider",SUMIFS(Raw!$H:$H,Raw!$A:$A,Geography!$B21,Raw!$G:$G,Geography!CK$6,Raw!$C:$C,Geography!$A$6),SUMIFS(Raw!$H:$H,Raw!$A:$A,Geography!$B21,Raw!$G:$G,Geography!CK$6,Raw!$E:$E,Geography!$A$6)))</f>
        <v>0</v>
      </c>
      <c r="CL21" s="105">
        <f>IF($B$6="Region",SUMIFS(Raw!$H:$H,Raw!$A:$A,Geography!$B21,Raw!$G:$G,Geography!CL$6,Raw!$I:$I,Geography!$A$6),IF($B$6="Provider",SUMIFS(Raw!$H:$H,Raw!$A:$A,Geography!$B21,Raw!$G:$G,Geography!CL$6,Raw!$C:$C,Geography!$A$6),SUMIFS(Raw!$H:$H,Raw!$A:$A,Geography!$B21,Raw!$G:$G,Geography!CL$6,Raw!$E:$E,Geography!$A$6)))</f>
        <v>0</v>
      </c>
      <c r="CM21" s="105">
        <f>IF($B$6="Region",SUMIFS(Raw!$H:$H,Raw!$A:$A,Geography!$B21,Raw!$G:$G,Geography!CM$6,Raw!$I:$I,Geography!$A$6),IF($B$6="Provider",SUMIFS(Raw!$H:$H,Raw!$A:$A,Geography!$B21,Raw!$G:$G,Geography!CM$6,Raw!$C:$C,Geography!$A$6),SUMIFS(Raw!$H:$H,Raw!$A:$A,Geography!$B21,Raw!$G:$G,Geography!CM$6,Raw!$E:$E,Geography!$A$6)))</f>
        <v>0</v>
      </c>
    </row>
    <row r="22" spans="1:91" hidden="1" x14ac:dyDescent="0.25">
      <c r="B22" s="14">
        <v>46054</v>
      </c>
      <c r="D22" s="105">
        <f>IF($B$6="Region",SUMIFS(Raw!$H:$H,Raw!$A:$A,Geography!$B22,Raw!$G:$G,Geography!D$6,Raw!$I:$I,Geography!$A$6),IF($B$6="Provider",SUMIFS(Raw!$H:$H,Raw!$A:$A,Geography!$B22,Raw!$G:$G,Geography!D$6,Raw!$C:$C,Geography!$A$6),SUMIFS(Raw!$H:$H,Raw!$A:$A,Geography!$B22,Raw!$G:$G,Geography!D$6,Raw!$E:$E,Geography!$A$6)))</f>
        <v>0</v>
      </c>
      <c r="E22" s="105">
        <f>IF($B$6="Region",SUMIFS(Raw!$H:$H,Raw!$A:$A,Geography!$B22,Raw!$G:$G,Geography!E$6,Raw!$I:$I,Geography!$A$6),IF($B$6="Provider",SUMIFS(Raw!$H:$H,Raw!$A:$A,Geography!$B22,Raw!$G:$G,Geography!E$6,Raw!$C:$C,Geography!$A$6),SUMIFS(Raw!$H:$H,Raw!$A:$A,Geography!$B22,Raw!$G:$G,Geography!E$6,Raw!$E:$E,Geography!$A$6)))</f>
        <v>0</v>
      </c>
      <c r="F22" s="105">
        <f>IF($B$6="Region",SUMIFS(Raw!$H:$H,Raw!$A:$A,Geography!$B22,Raw!$G:$G,Geography!F$6,Raw!$I:$I,Geography!$A$6),IF($B$6="Provider",SUMIFS(Raw!$H:$H,Raw!$A:$A,Geography!$B22,Raw!$G:$G,Geography!F$6,Raw!$C:$C,Geography!$A$6),SUMIFS(Raw!$H:$H,Raw!$A:$A,Geography!$B22,Raw!$G:$G,Geography!F$6,Raw!$E:$E,Geography!$A$6)))</f>
        <v>0</v>
      </c>
      <c r="G22" s="105">
        <f>IF($B$6="Region",SUMIFS(Raw!$H:$H,Raw!$A:$A,Geography!$B22,Raw!$G:$G,Geography!G$6,Raw!$I:$I,Geography!$A$6),IF($B$6="Provider",SUMIFS(Raw!$H:$H,Raw!$A:$A,Geography!$B22,Raw!$G:$G,Geography!G$6,Raw!$C:$C,Geography!$A$6),SUMIFS(Raw!$H:$H,Raw!$A:$A,Geography!$B22,Raw!$G:$G,Geography!G$6,Raw!$E:$E,Geography!$A$6)))</f>
        <v>0</v>
      </c>
      <c r="H22" s="105">
        <f>IF($B$6="Region",SUMIFS(Raw!$H:$H,Raw!$A:$A,Geography!$B22,Raw!$G:$G,Geography!H$6,Raw!$I:$I,Geography!$A$6),IF($B$6="Provider",SUMIFS(Raw!$H:$H,Raw!$A:$A,Geography!$B22,Raw!$G:$G,Geography!H$6,Raw!$C:$C,Geography!$A$6),SUMIFS(Raw!$H:$H,Raw!$A:$A,Geography!$B22,Raw!$G:$G,Geography!H$6,Raw!$E:$E,Geography!$A$6)))</f>
        <v>0</v>
      </c>
      <c r="I22" s="105">
        <f>IF($B$6="Region",SUMIFS(Raw!$H:$H,Raw!$A:$A,Geography!$B22,Raw!$G:$G,Geography!I$6,Raw!$I:$I,Geography!$A$6),IF($B$6="Provider",SUMIFS(Raw!$H:$H,Raw!$A:$A,Geography!$B22,Raw!$G:$G,Geography!I$6,Raw!$C:$C,Geography!$A$6),SUMIFS(Raw!$H:$H,Raw!$A:$A,Geography!$B22,Raw!$G:$G,Geography!I$6,Raw!$E:$E,Geography!$A$6)))</f>
        <v>0</v>
      </c>
      <c r="J22" s="105" t="str">
        <f>IF($B$6="Area", SUMIFS(Raw!$H:$H,Raw!$A:$A,Geography!$B22,Raw!$G:$G,Geography!J$6,Raw!$E:$E,Geography!$A$6), " ")</f>
        <v xml:space="preserve"> </v>
      </c>
      <c r="K22" s="105" t="str">
        <f>IF($B$6="Area", SUMIFS(Raw!$H:$H,Raw!$A:$A,Geography!$B22,Raw!$G:$G,Geography!K$6,Raw!$E:$E,Geography!$A$6), " ")</f>
        <v xml:space="preserve"> </v>
      </c>
      <c r="L22" s="105">
        <f>IF($B$6="Region",SUMIFS(Raw!$H:$H,Raw!$A:$A,Geography!$B22,Raw!$G:$G,Geography!L$6,Raw!$I:$I,Geography!$A$6),IF($B$6="Provider",SUMIFS(Raw!$H:$H,Raw!$A:$A,Geography!$B22,Raw!$G:$G,Geography!L$6,Raw!$C:$C,Geography!$A$6),SUMIFS(Raw!$H:$H,Raw!$A:$A,Geography!$B22,Raw!$G:$G,Geography!L$6,Raw!$E:$E,Geography!$A$6)))</f>
        <v>0</v>
      </c>
      <c r="M22" s="105">
        <f>IF($B$6="Region",SUMIFS(Raw!$H:$H,Raw!$A:$A,Geography!$B22,Raw!$G:$G,Geography!M$6,Raw!$I:$I,Geography!$A$6),IF($B$6="Provider",SUMIFS(Raw!$H:$H,Raw!$A:$A,Geography!$B22,Raw!$G:$G,Geography!M$6,Raw!$C:$C,Geography!$A$6),SUMIFS(Raw!$H:$H,Raw!$A:$A,Geography!$B22,Raw!$G:$G,Geography!M$6,Raw!$E:$E,Geography!$A$6)))</f>
        <v>0</v>
      </c>
      <c r="N22" s="105">
        <f>IF($B$6="Region",SUMIFS(Raw!$H:$H,Raw!$A:$A,Geography!$B22,Raw!$G:$G,Geography!N$6,Raw!$I:$I,Geography!$A$6),IF($B$6="Provider",SUMIFS(Raw!$H:$H,Raw!$A:$A,Geography!$B22,Raw!$G:$G,Geography!N$6,Raw!$C:$C,Geography!$A$6),SUMIFS(Raw!$H:$H,Raw!$A:$A,Geography!$B22,Raw!$G:$G,Geography!N$6,Raw!$E:$E,Geography!$A$6)))</f>
        <v>0</v>
      </c>
      <c r="O22" s="105">
        <f>IF($B$6="Region",SUMIFS(Raw!$H:$H,Raw!$A:$A,Geography!$B22,Raw!$G:$G,Geography!O$6,Raw!$I:$I,Geography!$A$6),IF($B$6="Provider",SUMIFS(Raw!$H:$H,Raw!$A:$A,Geography!$B22,Raw!$G:$G,Geography!O$6,Raw!$C:$C,Geography!$A$6),SUMIFS(Raw!$H:$H,Raw!$A:$A,Geography!$B22,Raw!$G:$G,Geography!O$6,Raw!$E:$E,Geography!$A$6)))</f>
        <v>0</v>
      </c>
      <c r="P22" s="105">
        <f>IF($B$6="Region",SUMIFS(Raw!$H:$H,Raw!$A:$A,Geography!$B22,Raw!$G:$G,Geography!P$6,Raw!$I:$I,Geography!$A$6),IF($B$6="Provider",SUMIFS(Raw!$H:$H,Raw!$A:$A,Geography!$B22,Raw!$G:$G,Geography!P$6,Raw!$C:$C,Geography!$A$6),SUMIFS(Raw!$H:$H,Raw!$A:$A,Geography!$B22,Raw!$G:$G,Geography!P$6,Raw!$E:$E,Geography!$A$6)))</f>
        <v>0</v>
      </c>
      <c r="Q22" s="105">
        <f>IF($B$6="Region",SUMIFS(Raw!$H:$H,Raw!$A:$A,Geography!$B22,Raw!$G:$G,Geography!Q$6,Raw!$I:$I,Geography!$A$6),IF($B$6="Provider",SUMIFS(Raw!$H:$H,Raw!$A:$A,Geography!$B22,Raw!$G:$G,Geography!Q$6,Raw!$C:$C,Geography!$A$6),SUMIFS(Raw!$H:$H,Raw!$A:$A,Geography!$B22,Raw!$G:$G,Geography!Q$6,Raw!$E:$E,Geography!$A$6)))</f>
        <v>0</v>
      </c>
      <c r="R22" s="105">
        <f>IF($B$6="Region",SUMIFS(Raw!$H:$H,Raw!$A:$A,Geography!$B22,Raw!$G:$G,Geography!R$6,Raw!$I:$I,Geography!$A$6),IF($B$6="Provider",SUMIFS(Raw!$H:$H,Raw!$A:$A,Geography!$B22,Raw!$G:$G,Geography!R$6,Raw!$C:$C,Geography!$A$6),SUMIFS(Raw!$H:$H,Raw!$A:$A,Geography!$B22,Raw!$G:$G,Geography!R$6,Raw!$E:$E,Geography!$A$6)))</f>
        <v>0</v>
      </c>
      <c r="S22" s="105">
        <f>IF($B$6="Region",SUMIFS(Raw!$H:$H,Raw!$A:$A,Geography!$B22,Raw!$G:$G,Geography!S$6,Raw!$I:$I,Geography!$A$6),IF($B$6="Provider",SUMIFS(Raw!$H:$H,Raw!$A:$A,Geography!$B22,Raw!$G:$G,Geography!S$6,Raw!$C:$C,Geography!$A$6),SUMIFS(Raw!$H:$H,Raw!$A:$A,Geography!$B22,Raw!$G:$G,Geography!S$6,Raw!$E:$E,Geography!$A$6)))</f>
        <v>0</v>
      </c>
      <c r="T22" s="105">
        <f>IF($B$6="Region",SUMIFS(Raw!$H:$H,Raw!$A:$A,Geography!$B22,Raw!$G:$G,Geography!T$6,Raw!$I:$I,Geography!$A$6),IF($B$6="Provider",SUMIFS(Raw!$H:$H,Raw!$A:$A,Geography!$B22,Raw!$G:$G,Geography!T$6,Raw!$C:$C,Geography!$A$6),SUMIFS(Raw!$H:$H,Raw!$A:$A,Geography!$B22,Raw!$G:$G,Geography!T$6,Raw!$E:$E,Geography!$A$6)))</f>
        <v>0</v>
      </c>
      <c r="U22" s="105">
        <f>IF($B$6="Region",SUMIFS(Raw!$H:$H,Raw!$A:$A,Geography!$B22,Raw!$G:$G,Geography!U$6,Raw!$I:$I,Geography!$A$6),IF($B$6="Provider",SUMIFS(Raw!$H:$H,Raw!$A:$A,Geography!$B22,Raw!$G:$G,Geography!U$6,Raw!$C:$C,Geography!$A$6),SUMIFS(Raw!$H:$H,Raw!$A:$A,Geography!$B22,Raw!$G:$G,Geography!U$6,Raw!$E:$E,Geography!$A$6)))</f>
        <v>0</v>
      </c>
      <c r="V22" s="105">
        <f>IF($B$6="Region",SUMIFS(Raw!$H:$H,Raw!$A:$A,Geography!$B22,Raw!$G:$G,Geography!V$6,Raw!$I:$I,Geography!$A$6),IF($B$6="Provider",SUMIFS(Raw!$H:$H,Raw!$A:$A,Geography!$B22,Raw!$G:$G,Geography!V$6,Raw!$C:$C,Geography!$A$6),SUMIFS(Raw!$H:$H,Raw!$A:$A,Geography!$B22,Raw!$G:$G,Geography!V$6,Raw!$E:$E,Geography!$A$6)))</f>
        <v>0</v>
      </c>
      <c r="W22" s="105">
        <f>IF($B$6="Region",SUMIFS(Raw!$H:$H,Raw!$A:$A,Geography!$B22,Raw!$G:$G,Geography!W$6,Raw!$I:$I,Geography!$A$6),IF($B$6="Provider",SUMIFS(Raw!$H:$H,Raw!$A:$A,Geography!$B22,Raw!$G:$G,Geography!W$6,Raw!$C:$C,Geography!$A$6),SUMIFS(Raw!$H:$H,Raw!$A:$A,Geography!$B22,Raw!$G:$G,Geography!W$6,Raw!$E:$E,Geography!$A$6)))</f>
        <v>0</v>
      </c>
      <c r="X22" s="105">
        <f>IF($B$6="Region",SUMIFS(Raw!$H:$H,Raw!$A:$A,Geography!$B22,Raw!$G:$G,Geography!X$6,Raw!$I:$I,Geography!$A$6),IF($B$6="Provider",SUMIFS(Raw!$H:$H,Raw!$A:$A,Geography!$B22,Raw!$G:$G,Geography!X$6,Raw!$C:$C,Geography!$A$6),SUMIFS(Raw!$H:$H,Raw!$A:$A,Geography!$B22,Raw!$G:$G,Geography!X$6,Raw!$E:$E,Geography!$A$6)))</f>
        <v>0</v>
      </c>
      <c r="Y22" s="105" t="str">
        <f>IF($B$6="Area", SUMIFS(Raw!$H:$H,Raw!$A:$A,Geography!$B22,Raw!$G:$G,Geography!Y$6,Raw!$E:$E,Geography!$A$6), " ")</f>
        <v xml:space="preserve"> </v>
      </c>
      <c r="Z22" s="105" t="str">
        <f>IF($B$6="Area", SUMIFS(Raw!$H:$H,Raw!$A:$A,Geography!$B22,Raw!$G:$G,Geography!Z$6,Raw!$E:$E,Geography!$A$6), " ")</f>
        <v xml:space="preserve"> </v>
      </c>
      <c r="AA22" s="105">
        <f>IF($B$6="Region",SUMIFS(Raw!$H:$H,Raw!$A:$A,Geography!$B22,Raw!$G:$G,Geography!AA$6,Raw!$I:$I,Geography!$A$6),IF($B$6="Provider",SUMIFS(Raw!$H:$H,Raw!$A:$A,Geography!$B22,Raw!$G:$G,Geography!AA$6,Raw!$C:$C,Geography!$A$6),SUMIFS(Raw!$H:$H,Raw!$A:$A,Geography!$B22,Raw!$G:$G,Geography!AA$6,Raw!$E:$E,Geography!$A$6)))</f>
        <v>0</v>
      </c>
      <c r="AB22" s="105">
        <f>IF($B$6="Region",SUMIFS(Raw!$H:$H,Raw!$A:$A,Geography!$B22,Raw!$G:$G,Geography!AB$6,Raw!$I:$I,Geography!$A$6),IF($B$6="Provider",SUMIFS(Raw!$H:$H,Raw!$A:$A,Geography!$B22,Raw!$G:$G,Geography!AB$6,Raw!$C:$C,Geography!$A$6),SUMIFS(Raw!$H:$H,Raw!$A:$A,Geography!$B22,Raw!$G:$G,Geography!AB$6,Raw!$E:$E,Geography!$A$6)))</f>
        <v>0</v>
      </c>
      <c r="AC22" s="105" t="str">
        <f>IF($B$6="Area", SUMIFS(Raw!$H:$H,Raw!$A:$A,Geography!$B22,Raw!$G:$G,Geography!AC$6,Raw!$E:$E,Geography!$A$6), " ")</f>
        <v xml:space="preserve"> </v>
      </c>
      <c r="AD22" s="105" t="str">
        <f>IF($B$6="Area", SUMIFS(Raw!$H:$H,Raw!$A:$A,Geography!$B22,Raw!$G:$G,Geography!AD$6,Raw!$E:$E,Geography!$A$6), " ")</f>
        <v xml:space="preserve"> </v>
      </c>
      <c r="AE22" s="105">
        <f>IF($B$6="Region",SUMIFS(Raw!$H:$H,Raw!$A:$A,Geography!$B22,Raw!$G:$G,Geography!AE$6,Raw!$I:$I,Geography!$A$6),IF($B$6="Provider",SUMIFS(Raw!$H:$H,Raw!$A:$A,Geography!$B22,Raw!$G:$G,Geography!AE$6,Raw!$C:$C,Geography!$A$6),SUMIFS(Raw!$H:$H,Raw!$A:$A,Geography!$B22,Raw!$G:$G,Geography!AE$6,Raw!$E:$E,Geography!$A$6)))</f>
        <v>0</v>
      </c>
      <c r="AF22" s="105">
        <f>IF($B$6="Region",SUMIFS(Raw!$H:$H,Raw!$A:$A,Geography!$B22,Raw!$G:$G,Geography!AF$6,Raw!$I:$I,Geography!$A$6),IF($B$6="Provider",SUMIFS(Raw!$H:$H,Raw!$A:$A,Geography!$B22,Raw!$G:$G,Geography!AF$6,Raw!$C:$C,Geography!$A$6),SUMIFS(Raw!$H:$H,Raw!$A:$A,Geography!$B22,Raw!$G:$G,Geography!AF$6,Raw!$E:$E,Geography!$A$6)))</f>
        <v>0</v>
      </c>
      <c r="AG22" s="105">
        <f>IF($B$6="Region",SUMIFS(Raw!$H:$H,Raw!$A:$A,Geography!$B22,Raw!$G:$G,Geography!AG$6,Raw!$I:$I,Geography!$A$6),IF($B$6="Provider",SUMIFS(Raw!$H:$H,Raw!$A:$A,Geography!$B22,Raw!$G:$G,Geography!AG$6,Raw!$C:$C,Geography!$A$6),SUMIFS(Raw!$H:$H,Raw!$A:$A,Geography!$B22,Raw!$G:$G,Geography!AG$6,Raw!$E:$E,Geography!$A$6)))</f>
        <v>0</v>
      </c>
      <c r="AH22" s="105">
        <f>IF($B$6="Region",SUMIFS(Raw!$H:$H,Raw!$A:$A,Geography!$B22,Raw!$G:$G,Geography!AH$6,Raw!$I:$I,Geography!$A$6),IF($B$6="Provider",SUMIFS(Raw!$H:$H,Raw!$A:$A,Geography!$B22,Raw!$G:$G,Geography!AH$6,Raw!$C:$C,Geography!$A$6),SUMIFS(Raw!$H:$H,Raw!$A:$A,Geography!$B22,Raw!$G:$G,Geography!AH$6,Raw!$E:$E,Geography!$A$6)))</f>
        <v>0</v>
      </c>
      <c r="AI22" s="105">
        <f>IF($B$6="Region",SUMIFS(Raw!$H:$H,Raw!$A:$A,Geography!$B22,Raw!$G:$G,Geography!AI$6,Raw!$I:$I,Geography!$A$6),IF($B$6="Provider",SUMIFS(Raw!$H:$H,Raw!$A:$A,Geography!$B22,Raw!$G:$G,Geography!AI$6,Raw!$C:$C,Geography!$A$6),SUMIFS(Raw!$H:$H,Raw!$A:$A,Geography!$B22,Raw!$G:$G,Geography!AI$6,Raw!$E:$E,Geography!$A$6)))</f>
        <v>0</v>
      </c>
      <c r="AJ22" s="105">
        <f>IF($B$6="Region",SUMIFS(Raw!$H:$H,Raw!$A:$A,Geography!$B22,Raw!$G:$G,Geography!AJ$6,Raw!$I:$I,Geography!$A$6),IF($B$6="Provider",SUMIFS(Raw!$H:$H,Raw!$A:$A,Geography!$B22,Raw!$G:$G,Geography!AJ$6,Raw!$C:$C,Geography!$A$6),SUMIFS(Raw!$H:$H,Raw!$A:$A,Geography!$B22,Raw!$G:$G,Geography!AJ$6,Raw!$E:$E,Geography!$A$6)))</f>
        <v>0</v>
      </c>
      <c r="AK22" s="105">
        <f>IF($B$6="Region",SUMIFS(Raw!$H:$H,Raw!$A:$A,Geography!$B22,Raw!$G:$G,Geography!AK$6,Raw!$I:$I,Geography!$A$6),IF($B$6="Provider",SUMIFS(Raw!$H:$H,Raw!$A:$A,Geography!$B22,Raw!$G:$G,Geography!AK$6,Raw!$C:$C,Geography!$A$6),SUMIFS(Raw!$H:$H,Raw!$A:$A,Geography!$B22,Raw!$G:$G,Geography!AK$6,Raw!$E:$E,Geography!$A$6)))</f>
        <v>0</v>
      </c>
      <c r="AL22" s="105">
        <f>IF($B$6="Region",SUMIFS(Raw!$H:$H,Raw!$A:$A,Geography!$B22,Raw!$G:$G,Geography!AL$6,Raw!$I:$I,Geography!$A$6),IF($B$6="Provider",SUMIFS(Raw!$H:$H,Raw!$A:$A,Geography!$B22,Raw!$G:$G,Geography!AL$6,Raw!$C:$C,Geography!$A$6),SUMIFS(Raw!$H:$H,Raw!$A:$A,Geography!$B22,Raw!$G:$G,Geography!AL$6,Raw!$E:$E,Geography!$A$6)))</f>
        <v>0</v>
      </c>
      <c r="AM22" s="105">
        <f>IF($B$6="Region",SUMIFS(Raw!$H:$H,Raw!$A:$A,Geography!$B22,Raw!$G:$G,Geography!AM$6,Raw!$I:$I,Geography!$A$6),IF($B$6="Provider",SUMIFS(Raw!$H:$H,Raw!$A:$A,Geography!$B22,Raw!$G:$G,Geography!AM$6,Raw!$C:$C,Geography!$A$6),SUMIFS(Raw!$H:$H,Raw!$A:$A,Geography!$B22,Raw!$G:$G,Geography!AM$6,Raw!$E:$E,Geography!$A$6)))</f>
        <v>0</v>
      </c>
      <c r="AN22" s="105">
        <f>IF($B$6="Region",SUMIFS(Raw!$H:$H,Raw!$A:$A,Geography!$B22,Raw!$G:$G,Geography!AN$6,Raw!$I:$I,Geography!$A$6),IF($B$6="Provider",SUMIFS(Raw!$H:$H,Raw!$A:$A,Geography!$B22,Raw!$G:$G,Geography!AN$6,Raw!$C:$C,Geography!$A$6),SUMIFS(Raw!$H:$H,Raw!$A:$A,Geography!$B22,Raw!$G:$G,Geography!AN$6,Raw!$E:$E,Geography!$A$6)))</f>
        <v>0</v>
      </c>
      <c r="AO22" s="105">
        <f>IF($B$6="Region",SUMIFS(Raw!$H:$H,Raw!$A:$A,Geography!$B22,Raw!$G:$G,Geography!AO$6,Raw!$I:$I,Geography!$A$6),IF($B$6="Provider",SUMIFS(Raw!$H:$H,Raw!$A:$A,Geography!$B22,Raw!$G:$G,Geography!AO$6,Raw!$C:$C,Geography!$A$6),SUMIFS(Raw!$H:$H,Raw!$A:$A,Geography!$B22,Raw!$G:$G,Geography!AO$6,Raw!$E:$E,Geography!$A$6)))</f>
        <v>0</v>
      </c>
      <c r="AP22" s="105">
        <f>IF($B$6="Region",SUMIFS(Raw!$H:$H,Raw!$A:$A,Geography!$B22,Raw!$G:$G,Geography!AP$6,Raw!$I:$I,Geography!$A$6),IF($B$6="Provider",SUMIFS(Raw!$H:$H,Raw!$A:$A,Geography!$B22,Raw!$G:$G,Geography!AP$6,Raw!$C:$C,Geography!$A$6),SUMIFS(Raw!$H:$H,Raw!$A:$A,Geography!$B22,Raw!$G:$G,Geography!AP$6,Raw!$E:$E,Geography!$A$6)))</f>
        <v>0</v>
      </c>
      <c r="AQ22" s="105">
        <f>IF($B$6="Region",SUMIFS(Raw!$H:$H,Raw!$A:$A,Geography!$B22,Raw!$G:$G,Geography!AQ$6,Raw!$I:$I,Geography!$A$6),IF($B$6="Provider",SUMIFS(Raw!$H:$H,Raw!$A:$A,Geography!$B22,Raw!$G:$G,Geography!AQ$6,Raw!$C:$C,Geography!$A$6),SUMIFS(Raw!$H:$H,Raw!$A:$A,Geography!$B22,Raw!$G:$G,Geography!AQ$6,Raw!$E:$E,Geography!$A$6)))</f>
        <v>0</v>
      </c>
      <c r="AR22" s="105">
        <f>IF($B$6="Region",SUMIFS(Raw!$H:$H,Raw!$A:$A,Geography!$B22,Raw!$G:$G,Geography!AR$6,Raw!$I:$I,Geography!$A$6),IF($B$6="Provider",SUMIFS(Raw!$H:$H,Raw!$A:$A,Geography!$B22,Raw!$G:$G,Geography!AR$6,Raw!$C:$C,Geography!$A$6),SUMIFS(Raw!$H:$H,Raw!$A:$A,Geography!$B22,Raw!$G:$G,Geography!AR$6,Raw!$E:$E,Geography!$A$6)))</f>
        <v>0</v>
      </c>
      <c r="AS22" s="105">
        <f>IF($B$6="Region",SUMIFS(Raw!$H:$H,Raw!$A:$A,Geography!$B22,Raw!$G:$G,Geography!AS$6,Raw!$I:$I,Geography!$A$6),IF($B$6="Provider",SUMIFS(Raw!$H:$H,Raw!$A:$A,Geography!$B22,Raw!$G:$G,Geography!AS$6,Raw!$C:$C,Geography!$A$6),SUMIFS(Raw!$H:$H,Raw!$A:$A,Geography!$B22,Raw!$G:$G,Geography!AS$6,Raw!$E:$E,Geography!$A$6)))</f>
        <v>0</v>
      </c>
      <c r="AT22" s="105">
        <f>IF($B$6="Region",SUMIFS(Raw!$H:$H,Raw!$A:$A,Geography!$B22,Raw!$G:$G,Geography!AT$6,Raw!$I:$I,Geography!$A$6),IF($B$6="Provider",SUMIFS(Raw!$H:$H,Raw!$A:$A,Geography!$B22,Raw!$G:$G,Geography!AT$6,Raw!$C:$C,Geography!$A$6),SUMIFS(Raw!$H:$H,Raw!$A:$A,Geography!$B22,Raw!$G:$G,Geography!AT$6,Raw!$E:$E,Geography!$A$6)))</f>
        <v>0</v>
      </c>
      <c r="AU22" s="105">
        <f>IF($B$6="Region",SUMIFS(Raw!$H:$H,Raw!$A:$A,Geography!$B22,Raw!$G:$G,Geography!AU$6,Raw!$I:$I,Geography!$A$6),IF($B$6="Provider",SUMIFS(Raw!$H:$H,Raw!$A:$A,Geography!$B22,Raw!$G:$G,Geography!AU$6,Raw!$C:$C,Geography!$A$6),SUMIFS(Raw!$H:$H,Raw!$A:$A,Geography!$B22,Raw!$G:$G,Geography!AU$6,Raw!$E:$E,Geography!$A$6)))</f>
        <v>0</v>
      </c>
      <c r="AV22" s="105">
        <f>IF($B$6="Region",SUMIFS(Raw!$H:$H,Raw!$A:$A,Geography!$B22,Raw!$G:$G,Geography!AV$6,Raw!$I:$I,Geography!$A$6),IF($B$6="Provider",SUMIFS(Raw!$H:$H,Raw!$A:$A,Geography!$B22,Raw!$G:$G,Geography!AV$6,Raw!$C:$C,Geography!$A$6),SUMIFS(Raw!$H:$H,Raw!$A:$A,Geography!$B22,Raw!$G:$G,Geography!AV$6,Raw!$E:$E,Geography!$A$6)))</f>
        <v>0</v>
      </c>
      <c r="AW22" s="105">
        <f>IF($B$6="Region",SUMIFS(Raw!$H:$H,Raw!$A:$A,Geography!$B22,Raw!$G:$G,Geography!AW$6,Raw!$I:$I,Geography!$A$6),IF($B$6="Provider",SUMIFS(Raw!$H:$H,Raw!$A:$A,Geography!$B22,Raw!$G:$G,Geography!AW$6,Raw!$C:$C,Geography!$A$6),SUMIFS(Raw!$H:$H,Raw!$A:$A,Geography!$B22,Raw!$G:$G,Geography!AW$6,Raw!$E:$E,Geography!$A$6)))</f>
        <v>0</v>
      </c>
      <c r="AX22" s="105">
        <f>IF($B$6="Region",SUMIFS(Raw!$H:$H,Raw!$A:$A,Geography!$B22,Raw!$G:$G,Geography!AX$6,Raw!$I:$I,Geography!$A$6),IF($B$6="Provider",SUMIFS(Raw!$H:$H,Raw!$A:$A,Geography!$B22,Raw!$G:$G,Geography!AX$6,Raw!$C:$C,Geography!$A$6),SUMIFS(Raw!$H:$H,Raw!$A:$A,Geography!$B22,Raw!$G:$G,Geography!AX$6,Raw!$E:$E,Geography!$A$6)))</f>
        <v>0</v>
      </c>
      <c r="AY22" s="105">
        <f>IF($B$6="Region",SUMIFS(Raw!$H:$H,Raw!$A:$A,Geography!$B22,Raw!$G:$G,Geography!AY$6,Raw!$I:$I,Geography!$A$6),IF($B$6="Provider",SUMIFS(Raw!$H:$H,Raw!$A:$A,Geography!$B22,Raw!$G:$G,Geography!AY$6,Raw!$C:$C,Geography!$A$6),SUMIFS(Raw!$H:$H,Raw!$A:$A,Geography!$B22,Raw!$G:$G,Geography!AY$6,Raw!$E:$E,Geography!$A$6)))</f>
        <v>0</v>
      </c>
      <c r="AZ22" s="105">
        <f>IF($B$6="Region",SUMIFS(Raw!$H:$H,Raw!$A:$A,Geography!$B22,Raw!$G:$G,Geography!AZ$6,Raw!$I:$I,Geography!$A$6),IF($B$6="Provider",SUMIFS(Raw!$H:$H,Raw!$A:$A,Geography!$B22,Raw!$G:$G,Geography!AZ$6,Raw!$C:$C,Geography!$A$6),SUMIFS(Raw!$H:$H,Raw!$A:$A,Geography!$B22,Raw!$G:$G,Geography!AZ$6,Raw!$E:$E,Geography!$A$6)))</f>
        <v>0</v>
      </c>
      <c r="BA22" s="105">
        <f>IF($B$6="Region",SUMIFS(Raw!$H:$H,Raw!$A:$A,Geography!$B22,Raw!$G:$G,Geography!BA$6,Raw!$I:$I,Geography!$A$6),IF($B$6="Provider",SUMIFS(Raw!$H:$H,Raw!$A:$A,Geography!$B22,Raw!$G:$G,Geography!BA$6,Raw!$C:$C,Geography!$A$6),SUMIFS(Raw!$H:$H,Raw!$A:$A,Geography!$B22,Raw!$G:$G,Geography!BA$6,Raw!$E:$E,Geography!$A$6)))</f>
        <v>0</v>
      </c>
      <c r="BB22" s="105">
        <f>IF($B$6="Region",SUMIFS(Raw!$H:$H,Raw!$A:$A,Geography!$B22,Raw!$G:$G,Geography!BB$6,Raw!$I:$I,Geography!$A$6),IF($B$6="Provider",SUMIFS(Raw!$H:$H,Raw!$A:$A,Geography!$B22,Raw!$G:$G,Geography!BB$6,Raw!$C:$C,Geography!$A$6),SUMIFS(Raw!$H:$H,Raw!$A:$A,Geography!$B22,Raw!$G:$G,Geography!BB$6,Raw!$E:$E,Geography!$A$6)))</f>
        <v>0</v>
      </c>
      <c r="BC22" s="105">
        <f>IF($B$6="Region",SUMIFS(Raw!$H:$H,Raw!$A:$A,Geography!$B22,Raw!$G:$G,Geography!BC$6,Raw!$I:$I,Geography!$A$6),IF($B$6="Provider",SUMIFS(Raw!$H:$H,Raw!$A:$A,Geography!$B22,Raw!$G:$G,Geography!BC$6,Raw!$C:$C,Geography!$A$6),SUMIFS(Raw!$H:$H,Raw!$A:$A,Geography!$B22,Raw!$G:$G,Geography!BC$6,Raw!$E:$E,Geography!$A$6)))</f>
        <v>0</v>
      </c>
      <c r="BD22" s="105">
        <f>IF($B$6="Region",SUMIFS(Raw!$H:$H,Raw!$A:$A,Geography!$B22,Raw!$G:$G,Geography!BD$6,Raw!$I:$I,Geography!$A$6),IF($B$6="Provider",SUMIFS(Raw!$H:$H,Raw!$A:$A,Geography!$B22,Raw!$G:$G,Geography!BD$6,Raw!$C:$C,Geography!$A$6),SUMIFS(Raw!$H:$H,Raw!$A:$A,Geography!$B22,Raw!$G:$G,Geography!BD$6,Raw!$E:$E,Geography!$A$6)))</f>
        <v>0</v>
      </c>
      <c r="BE22" s="105">
        <f>IF($B$6="Region",SUMIFS(Raw!$H:$H,Raw!$A:$A,Geography!$B22,Raw!$G:$G,Geography!BE$6,Raw!$I:$I,Geography!$A$6),IF($B$6="Provider",SUMIFS(Raw!$H:$H,Raw!$A:$A,Geography!$B22,Raw!$G:$G,Geography!BE$6,Raw!$C:$C,Geography!$A$6),SUMIFS(Raw!$H:$H,Raw!$A:$A,Geography!$B22,Raw!$G:$G,Geography!BE$6,Raw!$E:$E,Geography!$A$6)))</f>
        <v>0</v>
      </c>
      <c r="BF22" s="105">
        <f>IF($B$6="Region",SUMIFS(Raw!$H:$H,Raw!$A:$A,Geography!$B22,Raw!$G:$G,Geography!BF$6,Raw!$I:$I,Geography!$A$6),IF($B$6="Provider",SUMIFS(Raw!$H:$H,Raw!$A:$A,Geography!$B22,Raw!$G:$G,Geography!BF$6,Raw!$C:$C,Geography!$A$6),SUMIFS(Raw!$H:$H,Raw!$A:$A,Geography!$B22,Raw!$G:$G,Geography!BF$6,Raw!$E:$E,Geography!$A$6)))</f>
        <v>0</v>
      </c>
      <c r="BG22" s="105">
        <f>IF($B$6="Region",SUMIFS(Raw!$H:$H,Raw!$A:$A,Geography!$B22,Raw!$G:$G,Geography!BG$6,Raw!$I:$I,Geography!$A$6),IF($B$6="Provider",SUMIFS(Raw!$H:$H,Raw!$A:$A,Geography!$B22,Raw!$G:$G,Geography!BG$6,Raw!$C:$C,Geography!$A$6),SUMIFS(Raw!$H:$H,Raw!$A:$A,Geography!$B22,Raw!$G:$G,Geography!BG$6,Raw!$E:$E,Geography!$A$6)))</f>
        <v>0</v>
      </c>
      <c r="BH22" s="105">
        <f>IF($B$6="Region",SUMIFS(Raw!$H:$H,Raw!$A:$A,Geography!$B22,Raw!$G:$G,Geography!BH$6,Raw!$I:$I,Geography!$A$6),IF($B$6="Provider",SUMIFS(Raw!$H:$H,Raw!$A:$A,Geography!$B22,Raw!$G:$G,Geography!BH$6,Raw!$C:$C,Geography!$A$6),SUMIFS(Raw!$H:$H,Raw!$A:$A,Geography!$B22,Raw!$G:$G,Geography!BH$6,Raw!$E:$E,Geography!$A$6)))</f>
        <v>0</v>
      </c>
      <c r="BI22" s="105">
        <f>IF($B$6="Region",SUMIFS(Raw!$H:$H,Raw!$A:$A,Geography!$B22,Raw!$G:$G,Geography!BI$6,Raw!$I:$I,Geography!$A$6),IF($B$6="Provider",SUMIFS(Raw!$H:$H,Raw!$A:$A,Geography!$B22,Raw!$G:$G,Geography!BI$6,Raw!$C:$C,Geography!$A$6),SUMIFS(Raw!$H:$H,Raw!$A:$A,Geography!$B22,Raw!$G:$G,Geography!BI$6,Raw!$E:$E,Geography!$A$6)))</f>
        <v>0</v>
      </c>
      <c r="BJ22" s="105">
        <f>IF($B$6="Region",SUMIFS(Raw!$H:$H,Raw!$A:$A,Geography!$B22,Raw!$G:$G,Geography!BJ$6,Raw!$I:$I,Geography!$A$6),IF($B$6="Provider",SUMIFS(Raw!$H:$H,Raw!$A:$A,Geography!$B22,Raw!$G:$G,Geography!BJ$6,Raw!$C:$C,Geography!$A$6),SUMIFS(Raw!$H:$H,Raw!$A:$A,Geography!$B22,Raw!$G:$G,Geography!BJ$6,Raw!$E:$E,Geography!$A$6)))</f>
        <v>0</v>
      </c>
      <c r="BK22" s="105">
        <f>IF($B$6="Region",SUMIFS(Raw!$H:$H,Raw!$A:$A,Geography!$B22,Raw!$G:$G,Geography!BK$6,Raw!$I:$I,Geography!$A$6),IF($B$6="Provider",SUMIFS(Raw!$H:$H,Raw!$A:$A,Geography!$B22,Raw!$G:$G,Geography!BK$6,Raw!$C:$C,Geography!$A$6),SUMIFS(Raw!$H:$H,Raw!$A:$A,Geography!$B22,Raw!$G:$G,Geography!BK$6,Raw!$E:$E,Geography!$A$6)))</f>
        <v>0</v>
      </c>
      <c r="BL22" s="105">
        <f>IF($B$6="Region",SUMIFS(Raw!$H:$H,Raw!$A:$A,Geography!$B22,Raw!$G:$G,Geography!BL$6,Raw!$I:$I,Geography!$A$6),IF($B$6="Provider",SUMIFS(Raw!$H:$H,Raw!$A:$A,Geography!$B22,Raw!$G:$G,Geography!BL$6,Raw!$C:$C,Geography!$A$6),SUMIFS(Raw!$H:$H,Raw!$A:$A,Geography!$B22,Raw!$G:$G,Geography!BL$6,Raw!$E:$E,Geography!$A$6)))</f>
        <v>0</v>
      </c>
      <c r="BM22" s="105">
        <f>IF($B$6="Region",SUMIFS(Raw!$H:$H,Raw!$A:$A,Geography!$B22,Raw!$G:$G,Geography!BM$6,Raw!$I:$I,Geography!$A$6),IF($B$6="Provider",SUMIFS(Raw!$H:$H,Raw!$A:$A,Geography!$B22,Raw!$G:$G,Geography!BM$6,Raw!$C:$C,Geography!$A$6),SUMIFS(Raw!$H:$H,Raw!$A:$A,Geography!$B22,Raw!$G:$G,Geography!BM$6,Raw!$E:$E,Geography!$A$6)))</f>
        <v>0</v>
      </c>
      <c r="BN22" s="105">
        <f>IF($B$6="Region",SUMIFS(Raw!$H:$H,Raw!$A:$A,Geography!$B22,Raw!$G:$G,Geography!BN$6,Raw!$I:$I,Geography!$A$6),IF($B$6="Provider",SUMIFS(Raw!$H:$H,Raw!$A:$A,Geography!$B22,Raw!$G:$G,Geography!BN$6,Raw!$C:$C,Geography!$A$6),SUMIFS(Raw!$H:$H,Raw!$A:$A,Geography!$B22,Raw!$G:$G,Geography!BN$6,Raw!$E:$E,Geography!$A$6)))</f>
        <v>0</v>
      </c>
      <c r="BO22" s="105">
        <f>IF($B$6="Region",SUMIFS(Raw!$H:$H,Raw!$A:$A,Geography!$B22,Raw!$G:$G,Geography!BO$6,Raw!$I:$I,Geography!$A$6),IF($B$6="Provider",SUMIFS(Raw!$H:$H,Raw!$A:$A,Geography!$B22,Raw!$G:$G,Geography!BO$6,Raw!$C:$C,Geography!$A$6),SUMIFS(Raw!$H:$H,Raw!$A:$A,Geography!$B22,Raw!$G:$G,Geography!BO$6,Raw!$E:$E,Geography!$A$6)))</f>
        <v>0</v>
      </c>
      <c r="BP22" s="105">
        <f>IF($B$6="Region",SUMIFS(Raw!$H:$H,Raw!$A:$A,Geography!$B22,Raw!$G:$G,Geography!BP$6,Raw!$I:$I,Geography!$A$6),IF($B$6="Provider",SUMIFS(Raw!$H:$H,Raw!$A:$A,Geography!$B22,Raw!$G:$G,Geography!BP$6,Raw!$C:$C,Geography!$A$6),SUMIFS(Raw!$H:$H,Raw!$A:$A,Geography!$B22,Raw!$G:$G,Geography!BP$6,Raw!$E:$E,Geography!$A$6)))</f>
        <v>0</v>
      </c>
      <c r="BQ22" s="105">
        <f>IF($B$6="Region",SUMIFS(Raw!$H:$H,Raw!$A:$A,Geography!$B22,Raw!$G:$G,Geography!BQ$6,Raw!$I:$I,Geography!$A$6),IF($B$6="Provider",SUMIFS(Raw!$H:$H,Raw!$A:$A,Geography!$B22,Raw!$G:$G,Geography!BQ$6,Raw!$C:$C,Geography!$A$6),SUMIFS(Raw!$H:$H,Raw!$A:$A,Geography!$B22,Raw!$G:$G,Geography!BQ$6,Raw!$E:$E,Geography!$A$6)))</f>
        <v>0</v>
      </c>
      <c r="BR22" s="105">
        <f>IF($B$6="Region",SUMIFS(Raw!$H:$H,Raw!$A:$A,Geography!$B22,Raw!$G:$G,Geography!BR$6,Raw!$I:$I,Geography!$A$6),IF($B$6="Provider",SUMIFS(Raw!$H:$H,Raw!$A:$A,Geography!$B22,Raw!$G:$G,Geography!BR$6,Raw!$C:$C,Geography!$A$6),SUMIFS(Raw!$H:$H,Raw!$A:$A,Geography!$B22,Raw!$G:$G,Geography!BR$6,Raw!$E:$E,Geography!$A$6)))</f>
        <v>0</v>
      </c>
      <c r="BS22" s="105">
        <f>IF($B$6="Region",SUMIFS(Raw!$H:$H,Raw!$A:$A,Geography!$B22,Raw!$G:$G,Geography!BS$6,Raw!$I:$I,Geography!$A$6),IF($B$6="Provider",SUMIFS(Raw!$H:$H,Raw!$A:$A,Geography!$B22,Raw!$G:$G,Geography!BS$6,Raw!$C:$C,Geography!$A$6),SUMIFS(Raw!$H:$H,Raw!$A:$A,Geography!$B22,Raw!$G:$G,Geography!BS$6,Raw!$E:$E,Geography!$A$6)))</f>
        <v>0</v>
      </c>
      <c r="BT22" s="105">
        <f>IF($B$6="Region",SUMIFS(Raw!$H:$H,Raw!$A:$A,Geography!$B22,Raw!$G:$G,Geography!BT$6,Raw!$I:$I,Geography!$A$6),IF($B$6="Provider",SUMIFS(Raw!$H:$H,Raw!$A:$A,Geography!$B22,Raw!$G:$G,Geography!BT$6,Raw!$C:$C,Geography!$A$6),SUMIFS(Raw!$H:$H,Raw!$A:$A,Geography!$B22,Raw!$G:$G,Geography!BT$6,Raw!$E:$E,Geography!$A$6)))</f>
        <v>0</v>
      </c>
      <c r="BU22" s="105">
        <f>IF($B$6="Region",SUMIFS(Raw!$H:$H,Raw!$A:$A,Geography!$B22,Raw!$G:$G,Geography!BU$6,Raw!$I:$I,Geography!$A$6),IF($B$6="Provider",SUMIFS(Raw!$H:$H,Raw!$A:$A,Geography!$B22,Raw!$G:$G,Geography!BU$6,Raw!$C:$C,Geography!$A$6),SUMIFS(Raw!$H:$H,Raw!$A:$A,Geography!$B22,Raw!$G:$G,Geography!BU$6,Raw!$E:$E,Geography!$A$6)))</f>
        <v>0</v>
      </c>
      <c r="BV22" s="105">
        <f>IF($B$6="Region",SUMIFS(Raw!$H:$H,Raw!$A:$A,Geography!$B22,Raw!$G:$G,Geography!BV$6,Raw!$I:$I,Geography!$A$6),IF($B$6="Provider",SUMIFS(Raw!$H:$H,Raw!$A:$A,Geography!$B22,Raw!$G:$G,Geography!BV$6,Raw!$C:$C,Geography!$A$6),SUMIFS(Raw!$H:$H,Raw!$A:$A,Geography!$B22,Raw!$G:$G,Geography!BV$6,Raw!$E:$E,Geography!$A$6)))</f>
        <v>0</v>
      </c>
      <c r="BW22" s="105">
        <f>IF($B$6="Region",SUMIFS(Raw!$H:$H,Raw!$A:$A,Geography!$B22,Raw!$G:$G,Geography!BW$6,Raw!$I:$I,Geography!$A$6),IF($B$6="Provider",SUMIFS(Raw!$H:$H,Raw!$A:$A,Geography!$B22,Raw!$G:$G,Geography!BW$6,Raw!$C:$C,Geography!$A$6),SUMIFS(Raw!$H:$H,Raw!$A:$A,Geography!$B22,Raw!$G:$G,Geography!BW$6,Raw!$E:$E,Geography!$A$6)))</f>
        <v>0</v>
      </c>
      <c r="BX22" s="105">
        <f>IF($B$6="Region",SUMIFS(Raw!$H:$H,Raw!$A:$A,Geography!$B22,Raw!$G:$G,Geography!BX$6,Raw!$I:$I,Geography!$A$6),IF($B$6="Provider",SUMIFS(Raw!$H:$H,Raw!$A:$A,Geography!$B22,Raw!$G:$G,Geography!BX$6,Raw!$C:$C,Geography!$A$6),SUMIFS(Raw!$H:$H,Raw!$A:$A,Geography!$B22,Raw!$G:$G,Geography!BX$6,Raw!$E:$E,Geography!$A$6)))</f>
        <v>0</v>
      </c>
      <c r="BY22" s="105">
        <f>IF($B$6="Region",SUMIFS(Raw!$H:$H,Raw!$A:$A,Geography!$B22,Raw!$G:$G,Geography!BY$6,Raw!$I:$I,Geography!$A$6),IF($B$6="Provider",SUMIFS(Raw!$H:$H,Raw!$A:$A,Geography!$B22,Raw!$G:$G,Geography!BY$6,Raw!$C:$C,Geography!$A$6),SUMIFS(Raw!$H:$H,Raw!$A:$A,Geography!$B22,Raw!$G:$G,Geography!BY$6,Raw!$E:$E,Geography!$A$6)))</f>
        <v>0</v>
      </c>
      <c r="BZ22" s="105">
        <f>IF($B$6="Region",SUMIFS(Raw!$H:$H,Raw!$A:$A,Geography!$B22,Raw!$G:$G,Geography!BZ$6,Raw!$I:$I,Geography!$A$6),IF($B$6="Provider",SUMIFS(Raw!$H:$H,Raw!$A:$A,Geography!$B22,Raw!$G:$G,Geography!BZ$6,Raw!$C:$C,Geography!$A$6),SUMIFS(Raw!$H:$H,Raw!$A:$A,Geography!$B22,Raw!$G:$G,Geography!BZ$6,Raw!$E:$E,Geography!$A$6)))</f>
        <v>0</v>
      </c>
      <c r="CA22" s="105">
        <f>IF($B$6="Region",SUMIFS(Raw!$H:$H,Raw!$A:$A,Geography!$B22,Raw!$G:$G,Geography!CA$6,Raw!$I:$I,Geography!$A$6),IF($B$6="Provider",SUMIFS(Raw!$H:$H,Raw!$A:$A,Geography!$B22,Raw!$G:$G,Geography!CA$6,Raw!$C:$C,Geography!$A$6),SUMIFS(Raw!$H:$H,Raw!$A:$A,Geography!$B22,Raw!$G:$G,Geography!CA$6,Raw!$E:$E,Geography!$A$6)))</f>
        <v>0</v>
      </c>
      <c r="CB22" s="105">
        <f>IF($B$6="Region",SUMIFS(Raw!$H:$H,Raw!$A:$A,Geography!$B22,Raw!$G:$G,Geography!CB$6,Raw!$I:$I,Geography!$A$6),IF($B$6="Provider",SUMIFS(Raw!$H:$H,Raw!$A:$A,Geography!$B22,Raw!$G:$G,Geography!CB$6,Raw!$C:$C,Geography!$A$6),SUMIFS(Raw!$H:$H,Raw!$A:$A,Geography!$B22,Raw!$G:$G,Geography!CB$6,Raw!$E:$E,Geography!$A$6)))</f>
        <v>0</v>
      </c>
      <c r="CC22" s="105">
        <f>IF($B$6="Region",SUMIFS(Raw!$H:$H,Raw!$A:$A,Geography!$B22,Raw!$G:$G,Geography!CC$6,Raw!$I:$I,Geography!$A$6),IF($B$6="Provider",SUMIFS(Raw!$H:$H,Raw!$A:$A,Geography!$B22,Raw!$G:$G,Geography!CC$6,Raw!$C:$C,Geography!$A$6),SUMIFS(Raw!$H:$H,Raw!$A:$A,Geography!$B22,Raw!$G:$G,Geography!CC$6,Raw!$E:$E,Geography!$A$6)))</f>
        <v>0</v>
      </c>
      <c r="CD22" s="105">
        <f>IF($B$6="Region",SUMIFS(Raw!$H:$H,Raw!$A:$A,Geography!$B22,Raw!$G:$G,Geography!CD$6,Raw!$I:$I,Geography!$A$6),IF($B$6="Provider",SUMIFS(Raw!$H:$H,Raw!$A:$A,Geography!$B22,Raw!$G:$G,Geography!CD$6,Raw!$C:$C,Geography!$A$6),SUMIFS(Raw!$H:$H,Raw!$A:$A,Geography!$B22,Raw!$G:$G,Geography!CD$6,Raw!$E:$E,Geography!$A$6)))</f>
        <v>0</v>
      </c>
      <c r="CE22" s="105">
        <f>IF($B$6="Region",SUMIFS(Raw!$H:$H,Raw!$A:$A,Geography!$B22,Raw!$G:$G,Geography!CE$6,Raw!$I:$I,Geography!$A$6),IF($B$6="Provider",SUMIFS(Raw!$H:$H,Raw!$A:$A,Geography!$B22,Raw!$G:$G,Geography!CE$6,Raw!$C:$C,Geography!$A$6),SUMIFS(Raw!$H:$H,Raw!$A:$A,Geography!$B22,Raw!$G:$G,Geography!CE$6,Raw!$E:$E,Geography!$A$6)))</f>
        <v>0</v>
      </c>
      <c r="CF22" s="105">
        <f>IF($B$6="Region",SUMIFS(Raw!$H:$H,Raw!$A:$A,Geography!$B22,Raw!$G:$G,Geography!CF$6,Raw!$I:$I,Geography!$A$6),IF($B$6="Provider",SUMIFS(Raw!$H:$H,Raw!$A:$A,Geography!$B22,Raw!$G:$G,Geography!CF$6,Raw!$C:$C,Geography!$A$6),SUMIFS(Raw!$H:$H,Raw!$A:$A,Geography!$B22,Raw!$G:$G,Geography!CF$6,Raw!$E:$E,Geography!$A$6)))</f>
        <v>0</v>
      </c>
      <c r="CG22" s="105">
        <f>IF($B$6="Region",SUMIFS(Raw!$H:$H,Raw!$A:$A,Geography!$B22,Raw!$G:$G,Geography!CG$6,Raw!$I:$I,Geography!$A$6),IF($B$6="Provider",SUMIFS(Raw!$H:$H,Raw!$A:$A,Geography!$B22,Raw!$G:$G,Geography!CG$6,Raw!$C:$C,Geography!$A$6),SUMIFS(Raw!$H:$H,Raw!$A:$A,Geography!$B22,Raw!$G:$G,Geography!CG$6,Raw!$E:$E,Geography!$A$6)))</f>
        <v>0</v>
      </c>
      <c r="CH22" s="105">
        <f>IF($B$6="Region",SUMIFS(Raw!$H:$H,Raw!$A:$A,Geography!$B22,Raw!$G:$G,Geography!CH$6,Raw!$I:$I,Geography!$A$6),IF($B$6="Provider",SUMIFS(Raw!$H:$H,Raw!$A:$A,Geography!$B22,Raw!$G:$G,Geography!CH$6,Raw!$C:$C,Geography!$A$6),SUMIFS(Raw!$H:$H,Raw!$A:$A,Geography!$B22,Raw!$G:$G,Geography!CH$6,Raw!$E:$E,Geography!$A$6)))</f>
        <v>0</v>
      </c>
      <c r="CI22" s="105">
        <f>IF($B$6="Region",SUMIFS(Raw!$H:$H,Raw!$A:$A,Geography!$B22,Raw!$G:$G,Geography!CI$6,Raw!$I:$I,Geography!$A$6),IF($B$6="Provider",SUMIFS(Raw!$H:$H,Raw!$A:$A,Geography!$B22,Raw!$G:$G,Geography!CI$6,Raw!$C:$C,Geography!$A$6),SUMIFS(Raw!$H:$H,Raw!$A:$A,Geography!$B22,Raw!$G:$G,Geography!CI$6,Raw!$E:$E,Geography!$A$6)))</f>
        <v>0</v>
      </c>
      <c r="CJ22" s="105">
        <f>IF($B$6="Region",SUMIFS(Raw!$H:$H,Raw!$A:$A,Geography!$B22,Raw!$G:$G,Geography!CJ$6,Raw!$I:$I,Geography!$A$6),IF($B$6="Provider",SUMIFS(Raw!$H:$H,Raw!$A:$A,Geography!$B22,Raw!$G:$G,Geography!CJ$6,Raw!$C:$C,Geography!$A$6),SUMIFS(Raw!$H:$H,Raw!$A:$A,Geography!$B22,Raw!$G:$G,Geography!CJ$6,Raw!$E:$E,Geography!$A$6)))</f>
        <v>0</v>
      </c>
      <c r="CK22" s="105">
        <f>IF($B$6="Region",SUMIFS(Raw!$H:$H,Raw!$A:$A,Geography!$B22,Raw!$G:$G,Geography!CK$6,Raw!$I:$I,Geography!$A$6),IF($B$6="Provider",SUMIFS(Raw!$H:$H,Raw!$A:$A,Geography!$B22,Raw!$G:$G,Geography!CK$6,Raw!$C:$C,Geography!$A$6),SUMIFS(Raw!$H:$H,Raw!$A:$A,Geography!$B22,Raw!$G:$G,Geography!CK$6,Raw!$E:$E,Geography!$A$6)))</f>
        <v>0</v>
      </c>
      <c r="CL22" s="105">
        <f>IF($B$6="Region",SUMIFS(Raw!$H:$H,Raw!$A:$A,Geography!$B22,Raw!$G:$G,Geography!CL$6,Raw!$I:$I,Geography!$A$6),IF($B$6="Provider",SUMIFS(Raw!$H:$H,Raw!$A:$A,Geography!$B22,Raw!$G:$G,Geography!CL$6,Raw!$C:$C,Geography!$A$6),SUMIFS(Raw!$H:$H,Raw!$A:$A,Geography!$B22,Raw!$G:$G,Geography!CL$6,Raw!$E:$E,Geography!$A$6)))</f>
        <v>0</v>
      </c>
      <c r="CM22" s="105">
        <f>IF($B$6="Region",SUMIFS(Raw!$H:$H,Raw!$A:$A,Geography!$B22,Raw!$G:$G,Geography!CM$6,Raw!$I:$I,Geography!$A$6),IF($B$6="Provider",SUMIFS(Raw!$H:$H,Raw!$A:$A,Geography!$B22,Raw!$G:$G,Geography!CM$6,Raw!$C:$C,Geography!$A$6),SUMIFS(Raw!$H:$H,Raw!$A:$A,Geography!$B22,Raw!$G:$G,Geography!CM$6,Raw!$E:$E,Geography!$A$6)))</f>
        <v>0</v>
      </c>
    </row>
    <row r="23" spans="1:91" hidden="1" x14ac:dyDescent="0.25">
      <c r="B23" s="14">
        <v>46082</v>
      </c>
      <c r="D23" s="105">
        <f>IF($B$6="Region",SUMIFS(Raw!$H:$H,Raw!$A:$A,Geography!$B23,Raw!$G:$G,Geography!D$6,Raw!$I:$I,Geography!$A$6),IF($B$6="Provider",SUMIFS(Raw!$H:$H,Raw!$A:$A,Geography!$B23,Raw!$G:$G,Geography!D$6,Raw!$C:$C,Geography!$A$6),SUMIFS(Raw!$H:$H,Raw!$A:$A,Geography!$B23,Raw!$G:$G,Geography!D$6,Raw!$E:$E,Geography!$A$6)))</f>
        <v>0</v>
      </c>
      <c r="E23" s="105">
        <f>IF($B$6="Region",SUMIFS(Raw!$H:$H,Raw!$A:$A,Geography!$B23,Raw!$G:$G,Geography!E$6,Raw!$I:$I,Geography!$A$6),IF($B$6="Provider",SUMIFS(Raw!$H:$H,Raw!$A:$A,Geography!$B23,Raw!$G:$G,Geography!E$6,Raw!$C:$C,Geography!$A$6),SUMIFS(Raw!$H:$H,Raw!$A:$A,Geography!$B23,Raw!$G:$G,Geography!E$6,Raw!$E:$E,Geography!$A$6)))</f>
        <v>0</v>
      </c>
      <c r="F23" s="105">
        <f>IF($B$6="Region",SUMIFS(Raw!$H:$H,Raw!$A:$A,Geography!$B23,Raw!$G:$G,Geography!F$6,Raw!$I:$I,Geography!$A$6),IF($B$6="Provider",SUMIFS(Raw!$H:$H,Raw!$A:$A,Geography!$B23,Raw!$G:$G,Geography!F$6,Raw!$C:$C,Geography!$A$6),SUMIFS(Raw!$H:$H,Raw!$A:$A,Geography!$B23,Raw!$G:$G,Geography!F$6,Raw!$E:$E,Geography!$A$6)))</f>
        <v>0</v>
      </c>
      <c r="G23" s="105">
        <f>IF($B$6="Region",SUMIFS(Raw!$H:$H,Raw!$A:$A,Geography!$B23,Raw!$G:$G,Geography!G$6,Raw!$I:$I,Geography!$A$6),IF($B$6="Provider",SUMIFS(Raw!$H:$H,Raw!$A:$A,Geography!$B23,Raw!$G:$G,Geography!G$6,Raw!$C:$C,Geography!$A$6),SUMIFS(Raw!$H:$H,Raw!$A:$A,Geography!$B23,Raw!$G:$G,Geography!G$6,Raw!$E:$E,Geography!$A$6)))</f>
        <v>0</v>
      </c>
      <c r="H23" s="105">
        <f>IF($B$6="Region",SUMIFS(Raw!$H:$H,Raw!$A:$A,Geography!$B23,Raw!$G:$G,Geography!H$6,Raw!$I:$I,Geography!$A$6),IF($B$6="Provider",SUMIFS(Raw!$H:$H,Raw!$A:$A,Geography!$B23,Raw!$G:$G,Geography!H$6,Raw!$C:$C,Geography!$A$6),SUMIFS(Raw!$H:$H,Raw!$A:$A,Geography!$B23,Raw!$G:$G,Geography!H$6,Raw!$E:$E,Geography!$A$6)))</f>
        <v>0</v>
      </c>
      <c r="I23" s="105">
        <f>IF($B$6="Region",SUMIFS(Raw!$H:$H,Raw!$A:$A,Geography!$B23,Raw!$G:$G,Geography!I$6,Raw!$I:$I,Geography!$A$6),IF($B$6="Provider",SUMIFS(Raw!$H:$H,Raw!$A:$A,Geography!$B23,Raw!$G:$G,Geography!I$6,Raw!$C:$C,Geography!$A$6),SUMIFS(Raw!$H:$H,Raw!$A:$A,Geography!$B23,Raw!$G:$G,Geography!I$6,Raw!$E:$E,Geography!$A$6)))</f>
        <v>0</v>
      </c>
      <c r="J23" s="105" t="str">
        <f>IF($B$6="Area", SUMIFS(Raw!$H:$H,Raw!$A:$A,Geography!$B23,Raw!$G:$G,Geography!J$6,Raw!$E:$E,Geography!$A$6), " ")</f>
        <v xml:space="preserve"> </v>
      </c>
      <c r="K23" s="105" t="str">
        <f>IF($B$6="Area", SUMIFS(Raw!$H:$H,Raw!$A:$A,Geography!$B23,Raw!$G:$G,Geography!K$6,Raw!$E:$E,Geography!$A$6), " ")</f>
        <v xml:space="preserve"> </v>
      </c>
      <c r="L23" s="105">
        <f>IF($B$6="Region",SUMIFS(Raw!$H:$H,Raw!$A:$A,Geography!$B23,Raw!$G:$G,Geography!L$6,Raw!$I:$I,Geography!$A$6),IF($B$6="Provider",SUMIFS(Raw!$H:$H,Raw!$A:$A,Geography!$B23,Raw!$G:$G,Geography!L$6,Raw!$C:$C,Geography!$A$6),SUMIFS(Raw!$H:$H,Raw!$A:$A,Geography!$B23,Raw!$G:$G,Geography!L$6,Raw!$E:$E,Geography!$A$6)))</f>
        <v>0</v>
      </c>
      <c r="M23" s="105">
        <f>IF($B$6="Region",SUMIFS(Raw!$H:$H,Raw!$A:$A,Geography!$B23,Raw!$G:$G,Geography!M$6,Raw!$I:$I,Geography!$A$6),IF($B$6="Provider",SUMIFS(Raw!$H:$H,Raw!$A:$A,Geography!$B23,Raw!$G:$G,Geography!M$6,Raw!$C:$C,Geography!$A$6),SUMIFS(Raw!$H:$H,Raw!$A:$A,Geography!$B23,Raw!$G:$G,Geography!M$6,Raw!$E:$E,Geography!$A$6)))</f>
        <v>0</v>
      </c>
      <c r="N23" s="105">
        <f>IF($B$6="Region",SUMIFS(Raw!$H:$H,Raw!$A:$A,Geography!$B23,Raw!$G:$G,Geography!N$6,Raw!$I:$I,Geography!$A$6),IF($B$6="Provider",SUMIFS(Raw!$H:$H,Raw!$A:$A,Geography!$B23,Raw!$G:$G,Geography!N$6,Raw!$C:$C,Geography!$A$6),SUMIFS(Raw!$H:$H,Raw!$A:$A,Geography!$B23,Raw!$G:$G,Geography!N$6,Raw!$E:$E,Geography!$A$6)))</f>
        <v>0</v>
      </c>
      <c r="O23" s="105">
        <f>IF($B$6="Region",SUMIFS(Raw!$H:$H,Raw!$A:$A,Geography!$B23,Raw!$G:$G,Geography!O$6,Raw!$I:$I,Geography!$A$6),IF($B$6="Provider",SUMIFS(Raw!$H:$H,Raw!$A:$A,Geography!$B23,Raw!$G:$G,Geography!O$6,Raw!$C:$C,Geography!$A$6),SUMIFS(Raw!$H:$H,Raw!$A:$A,Geography!$B23,Raw!$G:$G,Geography!O$6,Raw!$E:$E,Geography!$A$6)))</f>
        <v>0</v>
      </c>
      <c r="P23" s="105">
        <f>IF($B$6="Region",SUMIFS(Raw!$H:$H,Raw!$A:$A,Geography!$B23,Raw!$G:$G,Geography!P$6,Raw!$I:$I,Geography!$A$6),IF($B$6="Provider",SUMIFS(Raw!$H:$H,Raw!$A:$A,Geography!$B23,Raw!$G:$G,Geography!P$6,Raw!$C:$C,Geography!$A$6),SUMIFS(Raw!$H:$H,Raw!$A:$A,Geography!$B23,Raw!$G:$G,Geography!P$6,Raw!$E:$E,Geography!$A$6)))</f>
        <v>0</v>
      </c>
      <c r="Q23" s="105">
        <f>IF($B$6="Region",SUMIFS(Raw!$H:$H,Raw!$A:$A,Geography!$B23,Raw!$G:$G,Geography!Q$6,Raw!$I:$I,Geography!$A$6),IF($B$6="Provider",SUMIFS(Raw!$H:$H,Raw!$A:$A,Geography!$B23,Raw!$G:$G,Geography!Q$6,Raw!$C:$C,Geography!$A$6),SUMIFS(Raw!$H:$H,Raw!$A:$A,Geography!$B23,Raw!$G:$G,Geography!Q$6,Raw!$E:$E,Geography!$A$6)))</f>
        <v>0</v>
      </c>
      <c r="R23" s="105">
        <f>IF($B$6="Region",SUMIFS(Raw!$H:$H,Raw!$A:$A,Geography!$B23,Raw!$G:$G,Geography!R$6,Raw!$I:$I,Geography!$A$6),IF($B$6="Provider",SUMIFS(Raw!$H:$H,Raw!$A:$A,Geography!$B23,Raw!$G:$G,Geography!R$6,Raw!$C:$C,Geography!$A$6),SUMIFS(Raw!$H:$H,Raw!$A:$A,Geography!$B23,Raw!$G:$G,Geography!R$6,Raw!$E:$E,Geography!$A$6)))</f>
        <v>0</v>
      </c>
      <c r="S23" s="105">
        <f>IF($B$6="Region",SUMIFS(Raw!$H:$H,Raw!$A:$A,Geography!$B23,Raw!$G:$G,Geography!S$6,Raw!$I:$I,Geography!$A$6),IF($B$6="Provider",SUMIFS(Raw!$H:$H,Raw!$A:$A,Geography!$B23,Raw!$G:$G,Geography!S$6,Raw!$C:$C,Geography!$A$6),SUMIFS(Raw!$H:$H,Raw!$A:$A,Geography!$B23,Raw!$G:$G,Geography!S$6,Raw!$E:$E,Geography!$A$6)))</f>
        <v>0</v>
      </c>
      <c r="T23" s="105">
        <f>IF($B$6="Region",SUMIFS(Raw!$H:$H,Raw!$A:$A,Geography!$B23,Raw!$G:$G,Geography!T$6,Raw!$I:$I,Geography!$A$6),IF($B$6="Provider",SUMIFS(Raw!$H:$H,Raw!$A:$A,Geography!$B23,Raw!$G:$G,Geography!T$6,Raw!$C:$C,Geography!$A$6),SUMIFS(Raw!$H:$H,Raw!$A:$A,Geography!$B23,Raw!$G:$G,Geography!T$6,Raw!$E:$E,Geography!$A$6)))</f>
        <v>0</v>
      </c>
      <c r="U23" s="105">
        <f>IF($B$6="Region",SUMIFS(Raw!$H:$H,Raw!$A:$A,Geography!$B23,Raw!$G:$G,Geography!U$6,Raw!$I:$I,Geography!$A$6),IF($B$6="Provider",SUMIFS(Raw!$H:$H,Raw!$A:$A,Geography!$B23,Raw!$G:$G,Geography!U$6,Raw!$C:$C,Geography!$A$6),SUMIFS(Raw!$H:$H,Raw!$A:$A,Geography!$B23,Raw!$G:$G,Geography!U$6,Raw!$E:$E,Geography!$A$6)))</f>
        <v>0</v>
      </c>
      <c r="V23" s="105">
        <f>IF($B$6="Region",SUMIFS(Raw!$H:$H,Raw!$A:$A,Geography!$B23,Raw!$G:$G,Geography!V$6,Raw!$I:$I,Geography!$A$6),IF($B$6="Provider",SUMIFS(Raw!$H:$H,Raw!$A:$A,Geography!$B23,Raw!$G:$G,Geography!V$6,Raw!$C:$C,Geography!$A$6),SUMIFS(Raw!$H:$H,Raw!$A:$A,Geography!$B23,Raw!$G:$G,Geography!V$6,Raw!$E:$E,Geography!$A$6)))</f>
        <v>0</v>
      </c>
      <c r="W23" s="105">
        <f>IF($B$6="Region",SUMIFS(Raw!$H:$H,Raw!$A:$A,Geography!$B23,Raw!$G:$G,Geography!W$6,Raw!$I:$I,Geography!$A$6),IF($B$6="Provider",SUMIFS(Raw!$H:$H,Raw!$A:$A,Geography!$B23,Raw!$G:$G,Geography!W$6,Raw!$C:$C,Geography!$A$6),SUMIFS(Raw!$H:$H,Raw!$A:$A,Geography!$B23,Raw!$G:$G,Geography!W$6,Raw!$E:$E,Geography!$A$6)))</f>
        <v>0</v>
      </c>
      <c r="X23" s="105">
        <f>IF($B$6="Region",SUMIFS(Raw!$H:$H,Raw!$A:$A,Geography!$B23,Raw!$G:$G,Geography!X$6,Raw!$I:$I,Geography!$A$6),IF($B$6="Provider",SUMIFS(Raw!$H:$H,Raw!$A:$A,Geography!$B23,Raw!$G:$G,Geography!X$6,Raw!$C:$C,Geography!$A$6),SUMIFS(Raw!$H:$H,Raw!$A:$A,Geography!$B23,Raw!$G:$G,Geography!X$6,Raw!$E:$E,Geography!$A$6)))</f>
        <v>0</v>
      </c>
      <c r="Y23" s="105" t="str">
        <f>IF($B$6="Area", SUMIFS(Raw!$H:$H,Raw!$A:$A,Geography!$B23,Raw!$G:$G,Geography!Y$6,Raw!$E:$E,Geography!$A$6), " ")</f>
        <v xml:space="preserve"> </v>
      </c>
      <c r="Z23" s="105" t="str">
        <f>IF($B$6="Area", SUMIFS(Raw!$H:$H,Raw!$A:$A,Geography!$B23,Raw!$G:$G,Geography!Z$6,Raw!$E:$E,Geography!$A$6), " ")</f>
        <v xml:space="preserve"> </v>
      </c>
      <c r="AA23" s="105">
        <f>IF($B$6="Region",SUMIFS(Raw!$H:$H,Raw!$A:$A,Geography!$B23,Raw!$G:$G,Geography!AA$6,Raw!$I:$I,Geography!$A$6),IF($B$6="Provider",SUMIFS(Raw!$H:$H,Raw!$A:$A,Geography!$B23,Raw!$G:$G,Geography!AA$6,Raw!$C:$C,Geography!$A$6),SUMIFS(Raw!$H:$H,Raw!$A:$A,Geography!$B23,Raw!$G:$G,Geography!AA$6,Raw!$E:$E,Geography!$A$6)))</f>
        <v>0</v>
      </c>
      <c r="AB23" s="105">
        <f>IF($B$6="Region",SUMIFS(Raw!$H:$H,Raw!$A:$A,Geography!$B23,Raw!$G:$G,Geography!AB$6,Raw!$I:$I,Geography!$A$6),IF($B$6="Provider",SUMIFS(Raw!$H:$H,Raw!$A:$A,Geography!$B23,Raw!$G:$G,Geography!AB$6,Raw!$C:$C,Geography!$A$6),SUMIFS(Raw!$H:$H,Raw!$A:$A,Geography!$B23,Raw!$G:$G,Geography!AB$6,Raw!$E:$E,Geography!$A$6)))</f>
        <v>0</v>
      </c>
      <c r="AC23" s="105" t="str">
        <f>IF($B$6="Area", SUMIFS(Raw!$H:$H,Raw!$A:$A,Geography!$B23,Raw!$G:$G,Geography!AC$6,Raw!$E:$E,Geography!$A$6), " ")</f>
        <v xml:space="preserve"> </v>
      </c>
      <c r="AD23" s="105" t="str">
        <f>IF($B$6="Area", SUMIFS(Raw!$H:$H,Raw!$A:$A,Geography!$B23,Raw!$G:$G,Geography!AD$6,Raw!$E:$E,Geography!$A$6), " ")</f>
        <v xml:space="preserve"> </v>
      </c>
      <c r="AE23" s="105">
        <f>IF($B$6="Region",SUMIFS(Raw!$H:$H,Raw!$A:$A,Geography!$B23,Raw!$G:$G,Geography!AE$6,Raw!$I:$I,Geography!$A$6),IF($B$6="Provider",SUMIFS(Raw!$H:$H,Raw!$A:$A,Geography!$B23,Raw!$G:$G,Geography!AE$6,Raw!$C:$C,Geography!$A$6),SUMIFS(Raw!$H:$H,Raw!$A:$A,Geography!$B23,Raw!$G:$G,Geography!AE$6,Raw!$E:$E,Geography!$A$6)))</f>
        <v>0</v>
      </c>
      <c r="AF23" s="105">
        <f>IF($B$6="Region",SUMIFS(Raw!$H:$H,Raw!$A:$A,Geography!$B23,Raw!$G:$G,Geography!AF$6,Raw!$I:$I,Geography!$A$6),IF($B$6="Provider",SUMIFS(Raw!$H:$H,Raw!$A:$A,Geography!$B23,Raw!$G:$G,Geography!AF$6,Raw!$C:$C,Geography!$A$6),SUMIFS(Raw!$H:$H,Raw!$A:$A,Geography!$B23,Raw!$G:$G,Geography!AF$6,Raw!$E:$E,Geography!$A$6)))</f>
        <v>0</v>
      </c>
      <c r="AG23" s="105">
        <f>IF($B$6="Region",SUMIFS(Raw!$H:$H,Raw!$A:$A,Geography!$B23,Raw!$G:$G,Geography!AG$6,Raw!$I:$I,Geography!$A$6),IF($B$6="Provider",SUMIFS(Raw!$H:$H,Raw!$A:$A,Geography!$B23,Raw!$G:$G,Geography!AG$6,Raw!$C:$C,Geography!$A$6),SUMIFS(Raw!$H:$H,Raw!$A:$A,Geography!$B23,Raw!$G:$G,Geography!AG$6,Raw!$E:$E,Geography!$A$6)))</f>
        <v>0</v>
      </c>
      <c r="AH23" s="105">
        <f>IF($B$6="Region",SUMIFS(Raw!$H:$H,Raw!$A:$A,Geography!$B23,Raw!$G:$G,Geography!AH$6,Raw!$I:$I,Geography!$A$6),IF($B$6="Provider",SUMIFS(Raw!$H:$H,Raw!$A:$A,Geography!$B23,Raw!$G:$G,Geography!AH$6,Raw!$C:$C,Geography!$A$6),SUMIFS(Raw!$H:$H,Raw!$A:$A,Geography!$B23,Raw!$G:$G,Geography!AH$6,Raw!$E:$E,Geography!$A$6)))</f>
        <v>0</v>
      </c>
      <c r="AI23" s="105">
        <f>IF($B$6="Region",SUMIFS(Raw!$H:$H,Raw!$A:$A,Geography!$B23,Raw!$G:$G,Geography!AI$6,Raw!$I:$I,Geography!$A$6),IF($B$6="Provider",SUMIFS(Raw!$H:$H,Raw!$A:$A,Geography!$B23,Raw!$G:$G,Geography!AI$6,Raw!$C:$C,Geography!$A$6),SUMIFS(Raw!$H:$H,Raw!$A:$A,Geography!$B23,Raw!$G:$G,Geography!AI$6,Raw!$E:$E,Geography!$A$6)))</f>
        <v>0</v>
      </c>
      <c r="AJ23" s="105">
        <f>IF($B$6="Region",SUMIFS(Raw!$H:$H,Raw!$A:$A,Geography!$B23,Raw!$G:$G,Geography!AJ$6,Raw!$I:$I,Geography!$A$6),IF($B$6="Provider",SUMIFS(Raw!$H:$H,Raw!$A:$A,Geography!$B23,Raw!$G:$G,Geography!AJ$6,Raw!$C:$C,Geography!$A$6),SUMIFS(Raw!$H:$H,Raw!$A:$A,Geography!$B23,Raw!$G:$G,Geography!AJ$6,Raw!$E:$E,Geography!$A$6)))</f>
        <v>0</v>
      </c>
      <c r="AK23" s="105">
        <f>IF($B$6="Region",SUMIFS(Raw!$H:$H,Raw!$A:$A,Geography!$B23,Raw!$G:$G,Geography!AK$6,Raw!$I:$I,Geography!$A$6),IF($B$6="Provider",SUMIFS(Raw!$H:$H,Raw!$A:$A,Geography!$B23,Raw!$G:$G,Geography!AK$6,Raw!$C:$C,Geography!$A$6),SUMIFS(Raw!$H:$H,Raw!$A:$A,Geography!$B23,Raw!$G:$G,Geography!AK$6,Raw!$E:$E,Geography!$A$6)))</f>
        <v>0</v>
      </c>
      <c r="AL23" s="105">
        <f>IF($B$6="Region",SUMIFS(Raw!$H:$H,Raw!$A:$A,Geography!$B23,Raw!$G:$G,Geography!AL$6,Raw!$I:$I,Geography!$A$6),IF($B$6="Provider",SUMIFS(Raw!$H:$H,Raw!$A:$A,Geography!$B23,Raw!$G:$G,Geography!AL$6,Raw!$C:$C,Geography!$A$6),SUMIFS(Raw!$H:$H,Raw!$A:$A,Geography!$B23,Raw!$G:$G,Geography!AL$6,Raw!$E:$E,Geography!$A$6)))</f>
        <v>0</v>
      </c>
      <c r="AM23" s="105">
        <f>IF($B$6="Region",SUMIFS(Raw!$H:$H,Raw!$A:$A,Geography!$B23,Raw!$G:$G,Geography!AM$6,Raw!$I:$I,Geography!$A$6),IF($B$6="Provider",SUMIFS(Raw!$H:$H,Raw!$A:$A,Geography!$B23,Raw!$G:$G,Geography!AM$6,Raw!$C:$C,Geography!$A$6),SUMIFS(Raw!$H:$H,Raw!$A:$A,Geography!$B23,Raw!$G:$G,Geography!AM$6,Raw!$E:$E,Geography!$A$6)))</f>
        <v>0</v>
      </c>
      <c r="AN23" s="105">
        <f>IF($B$6="Region",SUMIFS(Raw!$H:$H,Raw!$A:$A,Geography!$B23,Raw!$G:$G,Geography!AN$6,Raw!$I:$I,Geography!$A$6),IF($B$6="Provider",SUMIFS(Raw!$H:$H,Raw!$A:$A,Geography!$B23,Raw!$G:$G,Geography!AN$6,Raw!$C:$C,Geography!$A$6),SUMIFS(Raw!$H:$H,Raw!$A:$A,Geography!$B23,Raw!$G:$G,Geography!AN$6,Raw!$E:$E,Geography!$A$6)))</f>
        <v>0</v>
      </c>
      <c r="AO23" s="105">
        <f>IF($B$6="Region",SUMIFS(Raw!$H:$H,Raw!$A:$A,Geography!$B23,Raw!$G:$G,Geography!AO$6,Raw!$I:$I,Geography!$A$6),IF($B$6="Provider",SUMIFS(Raw!$H:$H,Raw!$A:$A,Geography!$B23,Raw!$G:$G,Geography!AO$6,Raw!$C:$C,Geography!$A$6),SUMIFS(Raw!$H:$H,Raw!$A:$A,Geography!$B23,Raw!$G:$G,Geography!AO$6,Raw!$E:$E,Geography!$A$6)))</f>
        <v>0</v>
      </c>
      <c r="AP23" s="105">
        <f>IF($B$6="Region",SUMIFS(Raw!$H:$H,Raw!$A:$A,Geography!$B23,Raw!$G:$G,Geography!AP$6,Raw!$I:$I,Geography!$A$6),IF($B$6="Provider",SUMIFS(Raw!$H:$H,Raw!$A:$A,Geography!$B23,Raw!$G:$G,Geography!AP$6,Raw!$C:$C,Geography!$A$6),SUMIFS(Raw!$H:$H,Raw!$A:$A,Geography!$B23,Raw!$G:$G,Geography!AP$6,Raw!$E:$E,Geography!$A$6)))</f>
        <v>0</v>
      </c>
      <c r="AQ23" s="105">
        <f>IF($B$6="Region",SUMIFS(Raw!$H:$H,Raw!$A:$A,Geography!$B23,Raw!$G:$G,Geography!AQ$6,Raw!$I:$I,Geography!$A$6),IF($B$6="Provider",SUMIFS(Raw!$H:$H,Raw!$A:$A,Geography!$B23,Raw!$G:$G,Geography!AQ$6,Raw!$C:$C,Geography!$A$6),SUMIFS(Raw!$H:$H,Raw!$A:$A,Geography!$B23,Raw!$G:$G,Geography!AQ$6,Raw!$E:$E,Geography!$A$6)))</f>
        <v>0</v>
      </c>
      <c r="AR23" s="105">
        <f>IF($B$6="Region",SUMIFS(Raw!$H:$H,Raw!$A:$A,Geography!$B23,Raw!$G:$G,Geography!AR$6,Raw!$I:$I,Geography!$A$6),IF($B$6="Provider",SUMIFS(Raw!$H:$H,Raw!$A:$A,Geography!$B23,Raw!$G:$G,Geography!AR$6,Raw!$C:$C,Geography!$A$6),SUMIFS(Raw!$H:$H,Raw!$A:$A,Geography!$B23,Raw!$G:$G,Geography!AR$6,Raw!$E:$E,Geography!$A$6)))</f>
        <v>0</v>
      </c>
      <c r="AS23" s="105">
        <f>IF($B$6="Region",SUMIFS(Raw!$H:$H,Raw!$A:$A,Geography!$B23,Raw!$G:$G,Geography!AS$6,Raw!$I:$I,Geography!$A$6),IF($B$6="Provider",SUMIFS(Raw!$H:$H,Raw!$A:$A,Geography!$B23,Raw!$G:$G,Geography!AS$6,Raw!$C:$C,Geography!$A$6),SUMIFS(Raw!$H:$H,Raw!$A:$A,Geography!$B23,Raw!$G:$G,Geography!AS$6,Raw!$E:$E,Geography!$A$6)))</f>
        <v>0</v>
      </c>
      <c r="AT23" s="105">
        <f>IF($B$6="Region",SUMIFS(Raw!$H:$H,Raw!$A:$A,Geography!$B23,Raw!$G:$G,Geography!AT$6,Raw!$I:$I,Geography!$A$6),IF($B$6="Provider",SUMIFS(Raw!$H:$H,Raw!$A:$A,Geography!$B23,Raw!$G:$G,Geography!AT$6,Raw!$C:$C,Geography!$A$6),SUMIFS(Raw!$H:$H,Raw!$A:$A,Geography!$B23,Raw!$G:$G,Geography!AT$6,Raw!$E:$E,Geography!$A$6)))</f>
        <v>0</v>
      </c>
      <c r="AU23" s="105">
        <f>IF($B$6="Region",SUMIFS(Raw!$H:$H,Raw!$A:$A,Geography!$B23,Raw!$G:$G,Geography!AU$6,Raw!$I:$I,Geography!$A$6),IF($B$6="Provider",SUMIFS(Raw!$H:$H,Raw!$A:$A,Geography!$B23,Raw!$G:$G,Geography!AU$6,Raw!$C:$C,Geography!$A$6),SUMIFS(Raw!$H:$H,Raw!$A:$A,Geography!$B23,Raw!$G:$G,Geography!AU$6,Raw!$E:$E,Geography!$A$6)))</f>
        <v>0</v>
      </c>
      <c r="AV23" s="105">
        <f>IF($B$6="Region",SUMIFS(Raw!$H:$H,Raw!$A:$A,Geography!$B23,Raw!$G:$G,Geography!AV$6,Raw!$I:$I,Geography!$A$6),IF($B$6="Provider",SUMIFS(Raw!$H:$H,Raw!$A:$A,Geography!$B23,Raw!$G:$G,Geography!AV$6,Raw!$C:$C,Geography!$A$6),SUMIFS(Raw!$H:$H,Raw!$A:$A,Geography!$B23,Raw!$G:$G,Geography!AV$6,Raw!$E:$E,Geography!$A$6)))</f>
        <v>0</v>
      </c>
      <c r="AW23" s="105">
        <f>IF($B$6="Region",SUMIFS(Raw!$H:$H,Raw!$A:$A,Geography!$B23,Raw!$G:$G,Geography!AW$6,Raw!$I:$I,Geography!$A$6),IF($B$6="Provider",SUMIFS(Raw!$H:$H,Raw!$A:$A,Geography!$B23,Raw!$G:$G,Geography!AW$6,Raw!$C:$C,Geography!$A$6),SUMIFS(Raw!$H:$H,Raw!$A:$A,Geography!$B23,Raw!$G:$G,Geography!AW$6,Raw!$E:$E,Geography!$A$6)))</f>
        <v>0</v>
      </c>
      <c r="AX23" s="105">
        <f>IF($B$6="Region",SUMIFS(Raw!$H:$H,Raw!$A:$A,Geography!$B23,Raw!$G:$G,Geography!AX$6,Raw!$I:$I,Geography!$A$6),IF($B$6="Provider",SUMIFS(Raw!$H:$H,Raw!$A:$A,Geography!$B23,Raw!$G:$G,Geography!AX$6,Raw!$C:$C,Geography!$A$6),SUMIFS(Raw!$H:$H,Raw!$A:$A,Geography!$B23,Raw!$G:$G,Geography!AX$6,Raw!$E:$E,Geography!$A$6)))</f>
        <v>0</v>
      </c>
      <c r="AY23" s="105">
        <f>IF($B$6="Region",SUMIFS(Raw!$H:$H,Raw!$A:$A,Geography!$B23,Raw!$G:$G,Geography!AY$6,Raw!$I:$I,Geography!$A$6),IF($B$6="Provider",SUMIFS(Raw!$H:$H,Raw!$A:$A,Geography!$B23,Raw!$G:$G,Geography!AY$6,Raw!$C:$C,Geography!$A$6),SUMIFS(Raw!$H:$H,Raw!$A:$A,Geography!$B23,Raw!$G:$G,Geography!AY$6,Raw!$E:$E,Geography!$A$6)))</f>
        <v>0</v>
      </c>
      <c r="AZ23" s="105">
        <f>IF($B$6="Region",SUMIFS(Raw!$H:$H,Raw!$A:$A,Geography!$B23,Raw!$G:$G,Geography!AZ$6,Raw!$I:$I,Geography!$A$6),IF($B$6="Provider",SUMIFS(Raw!$H:$H,Raw!$A:$A,Geography!$B23,Raw!$G:$G,Geography!AZ$6,Raw!$C:$C,Geography!$A$6),SUMIFS(Raw!$H:$H,Raw!$A:$A,Geography!$B23,Raw!$G:$G,Geography!AZ$6,Raw!$E:$E,Geography!$A$6)))</f>
        <v>0</v>
      </c>
      <c r="BA23" s="105">
        <f>IF($B$6="Region",SUMIFS(Raw!$H:$H,Raw!$A:$A,Geography!$B23,Raw!$G:$G,Geography!BA$6,Raw!$I:$I,Geography!$A$6),IF($B$6="Provider",SUMIFS(Raw!$H:$H,Raw!$A:$A,Geography!$B23,Raw!$G:$G,Geography!BA$6,Raw!$C:$C,Geography!$A$6),SUMIFS(Raw!$H:$H,Raw!$A:$A,Geography!$B23,Raw!$G:$G,Geography!BA$6,Raw!$E:$E,Geography!$A$6)))</f>
        <v>0</v>
      </c>
      <c r="BB23" s="105">
        <f>IF($B$6="Region",SUMIFS(Raw!$H:$H,Raw!$A:$A,Geography!$B23,Raw!$G:$G,Geography!BB$6,Raw!$I:$I,Geography!$A$6),IF($B$6="Provider",SUMIFS(Raw!$H:$H,Raw!$A:$A,Geography!$B23,Raw!$G:$G,Geography!BB$6,Raw!$C:$C,Geography!$A$6),SUMIFS(Raw!$H:$H,Raw!$A:$A,Geography!$B23,Raw!$G:$G,Geography!BB$6,Raw!$E:$E,Geography!$A$6)))</f>
        <v>0</v>
      </c>
      <c r="BC23" s="105">
        <f>IF($B$6="Region",SUMIFS(Raw!$H:$H,Raw!$A:$A,Geography!$B23,Raw!$G:$G,Geography!BC$6,Raw!$I:$I,Geography!$A$6),IF($B$6="Provider",SUMIFS(Raw!$H:$H,Raw!$A:$A,Geography!$B23,Raw!$G:$G,Geography!BC$6,Raw!$C:$C,Geography!$A$6),SUMIFS(Raw!$H:$H,Raw!$A:$A,Geography!$B23,Raw!$G:$G,Geography!BC$6,Raw!$E:$E,Geography!$A$6)))</f>
        <v>0</v>
      </c>
      <c r="BD23" s="105">
        <f>IF($B$6="Region",SUMIFS(Raw!$H:$H,Raw!$A:$A,Geography!$B23,Raw!$G:$G,Geography!BD$6,Raw!$I:$I,Geography!$A$6),IF($B$6="Provider",SUMIFS(Raw!$H:$H,Raw!$A:$A,Geography!$B23,Raw!$G:$G,Geography!BD$6,Raw!$C:$C,Geography!$A$6),SUMIFS(Raw!$H:$H,Raw!$A:$A,Geography!$B23,Raw!$G:$G,Geography!BD$6,Raw!$E:$E,Geography!$A$6)))</f>
        <v>0</v>
      </c>
      <c r="BE23" s="105">
        <f>IF($B$6="Region",SUMIFS(Raw!$H:$H,Raw!$A:$A,Geography!$B23,Raw!$G:$G,Geography!BE$6,Raw!$I:$I,Geography!$A$6),IF($B$6="Provider",SUMIFS(Raw!$H:$H,Raw!$A:$A,Geography!$B23,Raw!$G:$G,Geography!BE$6,Raw!$C:$C,Geography!$A$6),SUMIFS(Raw!$H:$H,Raw!$A:$A,Geography!$B23,Raw!$G:$G,Geography!BE$6,Raw!$E:$E,Geography!$A$6)))</f>
        <v>0</v>
      </c>
      <c r="BF23" s="105">
        <f>IF($B$6="Region",SUMIFS(Raw!$H:$H,Raw!$A:$A,Geography!$B23,Raw!$G:$G,Geography!BF$6,Raw!$I:$I,Geography!$A$6),IF($B$6="Provider",SUMIFS(Raw!$H:$H,Raw!$A:$A,Geography!$B23,Raw!$G:$G,Geography!BF$6,Raw!$C:$C,Geography!$A$6),SUMIFS(Raw!$H:$H,Raw!$A:$A,Geography!$B23,Raw!$G:$G,Geography!BF$6,Raw!$E:$E,Geography!$A$6)))</f>
        <v>0</v>
      </c>
      <c r="BG23" s="105">
        <f>IF($B$6="Region",SUMIFS(Raw!$H:$H,Raw!$A:$A,Geography!$B23,Raw!$G:$G,Geography!BG$6,Raw!$I:$I,Geography!$A$6),IF($B$6="Provider",SUMIFS(Raw!$H:$H,Raw!$A:$A,Geography!$B23,Raw!$G:$G,Geography!BG$6,Raw!$C:$C,Geography!$A$6),SUMIFS(Raw!$H:$H,Raw!$A:$A,Geography!$B23,Raw!$G:$G,Geography!BG$6,Raw!$E:$E,Geography!$A$6)))</f>
        <v>0</v>
      </c>
      <c r="BH23" s="105">
        <f>IF($B$6="Region",SUMIFS(Raw!$H:$H,Raw!$A:$A,Geography!$B23,Raw!$G:$G,Geography!BH$6,Raw!$I:$I,Geography!$A$6),IF($B$6="Provider",SUMIFS(Raw!$H:$H,Raw!$A:$A,Geography!$B23,Raw!$G:$G,Geography!BH$6,Raw!$C:$C,Geography!$A$6),SUMIFS(Raw!$H:$H,Raw!$A:$A,Geography!$B23,Raw!$G:$G,Geography!BH$6,Raw!$E:$E,Geography!$A$6)))</f>
        <v>0</v>
      </c>
      <c r="BI23" s="105">
        <f>IF($B$6="Region",SUMIFS(Raw!$H:$H,Raw!$A:$A,Geography!$B23,Raw!$G:$G,Geography!BI$6,Raw!$I:$I,Geography!$A$6),IF($B$6="Provider",SUMIFS(Raw!$H:$H,Raw!$A:$A,Geography!$B23,Raw!$G:$G,Geography!BI$6,Raw!$C:$C,Geography!$A$6),SUMIFS(Raw!$H:$H,Raw!$A:$A,Geography!$B23,Raw!$G:$G,Geography!BI$6,Raw!$E:$E,Geography!$A$6)))</f>
        <v>0</v>
      </c>
      <c r="BJ23" s="105">
        <f>IF($B$6="Region",SUMIFS(Raw!$H:$H,Raw!$A:$A,Geography!$B23,Raw!$G:$G,Geography!BJ$6,Raw!$I:$I,Geography!$A$6),IF($B$6="Provider",SUMIFS(Raw!$H:$H,Raw!$A:$A,Geography!$B23,Raw!$G:$G,Geography!BJ$6,Raw!$C:$C,Geography!$A$6),SUMIFS(Raw!$H:$H,Raw!$A:$A,Geography!$B23,Raw!$G:$G,Geography!BJ$6,Raw!$E:$E,Geography!$A$6)))</f>
        <v>0</v>
      </c>
      <c r="BK23" s="105">
        <f>IF($B$6="Region",SUMIFS(Raw!$H:$H,Raw!$A:$A,Geography!$B23,Raw!$G:$G,Geography!BK$6,Raw!$I:$I,Geography!$A$6),IF($B$6="Provider",SUMIFS(Raw!$H:$H,Raw!$A:$A,Geography!$B23,Raw!$G:$G,Geography!BK$6,Raw!$C:$C,Geography!$A$6),SUMIFS(Raw!$H:$H,Raw!$A:$A,Geography!$B23,Raw!$G:$G,Geography!BK$6,Raw!$E:$E,Geography!$A$6)))</f>
        <v>0</v>
      </c>
      <c r="BL23" s="105">
        <f>IF($B$6="Region",SUMIFS(Raw!$H:$H,Raw!$A:$A,Geography!$B23,Raw!$G:$G,Geography!BL$6,Raw!$I:$I,Geography!$A$6),IF($B$6="Provider",SUMIFS(Raw!$H:$H,Raw!$A:$A,Geography!$B23,Raw!$G:$G,Geography!BL$6,Raw!$C:$C,Geography!$A$6),SUMIFS(Raw!$H:$H,Raw!$A:$A,Geography!$B23,Raw!$G:$G,Geography!BL$6,Raw!$E:$E,Geography!$A$6)))</f>
        <v>0</v>
      </c>
      <c r="BM23" s="105">
        <f>IF($B$6="Region",SUMIFS(Raw!$H:$H,Raw!$A:$A,Geography!$B23,Raw!$G:$G,Geography!BM$6,Raw!$I:$I,Geography!$A$6),IF($B$6="Provider",SUMIFS(Raw!$H:$H,Raw!$A:$A,Geography!$B23,Raw!$G:$G,Geography!BM$6,Raw!$C:$C,Geography!$A$6),SUMIFS(Raw!$H:$H,Raw!$A:$A,Geography!$B23,Raw!$G:$G,Geography!BM$6,Raw!$E:$E,Geography!$A$6)))</f>
        <v>0</v>
      </c>
      <c r="BN23" s="105">
        <f>IF($B$6="Region",SUMIFS(Raw!$H:$H,Raw!$A:$A,Geography!$B23,Raw!$G:$G,Geography!BN$6,Raw!$I:$I,Geography!$A$6),IF($B$6="Provider",SUMIFS(Raw!$H:$H,Raw!$A:$A,Geography!$B23,Raw!$G:$G,Geography!BN$6,Raw!$C:$C,Geography!$A$6),SUMIFS(Raw!$H:$H,Raw!$A:$A,Geography!$B23,Raw!$G:$G,Geography!BN$6,Raw!$E:$E,Geography!$A$6)))</f>
        <v>0</v>
      </c>
      <c r="BO23" s="105">
        <f>IF($B$6="Region",SUMIFS(Raw!$H:$H,Raw!$A:$A,Geography!$B23,Raw!$G:$G,Geography!BO$6,Raw!$I:$I,Geography!$A$6),IF($B$6="Provider",SUMIFS(Raw!$H:$H,Raw!$A:$A,Geography!$B23,Raw!$G:$G,Geography!BO$6,Raw!$C:$C,Geography!$A$6),SUMIFS(Raw!$H:$H,Raw!$A:$A,Geography!$B23,Raw!$G:$G,Geography!BO$6,Raw!$E:$E,Geography!$A$6)))</f>
        <v>0</v>
      </c>
      <c r="BP23" s="105">
        <f>IF($B$6="Region",SUMIFS(Raw!$H:$H,Raw!$A:$A,Geography!$B23,Raw!$G:$G,Geography!BP$6,Raw!$I:$I,Geography!$A$6),IF($B$6="Provider",SUMIFS(Raw!$H:$H,Raw!$A:$A,Geography!$B23,Raw!$G:$G,Geography!BP$6,Raw!$C:$C,Geography!$A$6),SUMIFS(Raw!$H:$H,Raw!$A:$A,Geography!$B23,Raw!$G:$G,Geography!BP$6,Raw!$E:$E,Geography!$A$6)))</f>
        <v>0</v>
      </c>
      <c r="BQ23" s="105">
        <f>IF($B$6="Region",SUMIFS(Raw!$H:$H,Raw!$A:$A,Geography!$B23,Raw!$G:$G,Geography!BQ$6,Raw!$I:$I,Geography!$A$6),IF($B$6="Provider",SUMIFS(Raw!$H:$H,Raw!$A:$A,Geography!$B23,Raw!$G:$G,Geography!BQ$6,Raw!$C:$C,Geography!$A$6),SUMIFS(Raw!$H:$H,Raw!$A:$A,Geography!$B23,Raw!$G:$G,Geography!BQ$6,Raw!$E:$E,Geography!$A$6)))</f>
        <v>0</v>
      </c>
      <c r="BR23" s="105">
        <f>IF($B$6="Region",SUMIFS(Raw!$H:$H,Raw!$A:$A,Geography!$B23,Raw!$G:$G,Geography!BR$6,Raw!$I:$I,Geography!$A$6),IF($B$6="Provider",SUMIFS(Raw!$H:$H,Raw!$A:$A,Geography!$B23,Raw!$G:$G,Geography!BR$6,Raw!$C:$C,Geography!$A$6),SUMIFS(Raw!$H:$H,Raw!$A:$A,Geography!$B23,Raw!$G:$G,Geography!BR$6,Raw!$E:$E,Geography!$A$6)))</f>
        <v>0</v>
      </c>
      <c r="BS23" s="105">
        <f>IF($B$6="Region",SUMIFS(Raw!$H:$H,Raw!$A:$A,Geography!$B23,Raw!$G:$G,Geography!BS$6,Raw!$I:$I,Geography!$A$6),IF($B$6="Provider",SUMIFS(Raw!$H:$H,Raw!$A:$A,Geography!$B23,Raw!$G:$G,Geography!BS$6,Raw!$C:$C,Geography!$A$6),SUMIFS(Raw!$H:$H,Raw!$A:$A,Geography!$B23,Raw!$G:$G,Geography!BS$6,Raw!$E:$E,Geography!$A$6)))</f>
        <v>0</v>
      </c>
      <c r="BT23" s="105">
        <f>IF($B$6="Region",SUMIFS(Raw!$H:$H,Raw!$A:$A,Geography!$B23,Raw!$G:$G,Geography!BT$6,Raw!$I:$I,Geography!$A$6),IF($B$6="Provider",SUMIFS(Raw!$H:$H,Raw!$A:$A,Geography!$B23,Raw!$G:$G,Geography!BT$6,Raw!$C:$C,Geography!$A$6),SUMIFS(Raw!$H:$H,Raw!$A:$A,Geography!$B23,Raw!$G:$G,Geography!BT$6,Raw!$E:$E,Geography!$A$6)))</f>
        <v>0</v>
      </c>
      <c r="BU23" s="105">
        <f>IF($B$6="Region",SUMIFS(Raw!$H:$H,Raw!$A:$A,Geography!$B23,Raw!$G:$G,Geography!BU$6,Raw!$I:$I,Geography!$A$6),IF($B$6="Provider",SUMIFS(Raw!$H:$H,Raw!$A:$A,Geography!$B23,Raw!$G:$G,Geography!BU$6,Raw!$C:$C,Geography!$A$6),SUMIFS(Raw!$H:$H,Raw!$A:$A,Geography!$B23,Raw!$G:$G,Geography!BU$6,Raw!$E:$E,Geography!$A$6)))</f>
        <v>0</v>
      </c>
      <c r="BV23" s="105">
        <f>IF($B$6="Region",SUMIFS(Raw!$H:$H,Raw!$A:$A,Geography!$B23,Raw!$G:$G,Geography!BV$6,Raw!$I:$I,Geography!$A$6),IF($B$6="Provider",SUMIFS(Raw!$H:$H,Raw!$A:$A,Geography!$B23,Raw!$G:$G,Geography!BV$6,Raw!$C:$C,Geography!$A$6),SUMIFS(Raw!$H:$H,Raw!$A:$A,Geography!$B23,Raw!$G:$G,Geography!BV$6,Raw!$E:$E,Geography!$A$6)))</f>
        <v>0</v>
      </c>
      <c r="BW23" s="105">
        <f>IF($B$6="Region",SUMIFS(Raw!$H:$H,Raw!$A:$A,Geography!$B23,Raw!$G:$G,Geography!BW$6,Raw!$I:$I,Geography!$A$6),IF($B$6="Provider",SUMIFS(Raw!$H:$H,Raw!$A:$A,Geography!$B23,Raw!$G:$G,Geography!BW$6,Raw!$C:$C,Geography!$A$6),SUMIFS(Raw!$H:$H,Raw!$A:$A,Geography!$B23,Raw!$G:$G,Geography!BW$6,Raw!$E:$E,Geography!$A$6)))</f>
        <v>0</v>
      </c>
      <c r="BX23" s="105">
        <f>IF($B$6="Region",SUMIFS(Raw!$H:$H,Raw!$A:$A,Geography!$B23,Raw!$G:$G,Geography!BX$6,Raw!$I:$I,Geography!$A$6),IF($B$6="Provider",SUMIFS(Raw!$H:$H,Raw!$A:$A,Geography!$B23,Raw!$G:$G,Geography!BX$6,Raw!$C:$C,Geography!$A$6),SUMIFS(Raw!$H:$H,Raw!$A:$A,Geography!$B23,Raw!$G:$G,Geography!BX$6,Raw!$E:$E,Geography!$A$6)))</f>
        <v>0</v>
      </c>
      <c r="BY23" s="105">
        <f>IF($B$6="Region",SUMIFS(Raw!$H:$H,Raw!$A:$A,Geography!$B23,Raw!$G:$G,Geography!BY$6,Raw!$I:$I,Geography!$A$6),IF($B$6="Provider",SUMIFS(Raw!$H:$H,Raw!$A:$A,Geography!$B23,Raw!$G:$G,Geography!BY$6,Raw!$C:$C,Geography!$A$6),SUMIFS(Raw!$H:$H,Raw!$A:$A,Geography!$B23,Raw!$G:$G,Geography!BY$6,Raw!$E:$E,Geography!$A$6)))</f>
        <v>0</v>
      </c>
      <c r="BZ23" s="105">
        <f>IF($B$6="Region",SUMIFS(Raw!$H:$H,Raw!$A:$A,Geography!$B23,Raw!$G:$G,Geography!BZ$6,Raw!$I:$I,Geography!$A$6),IF($B$6="Provider",SUMIFS(Raw!$H:$H,Raw!$A:$A,Geography!$B23,Raw!$G:$G,Geography!BZ$6,Raw!$C:$C,Geography!$A$6),SUMIFS(Raw!$H:$H,Raw!$A:$A,Geography!$B23,Raw!$G:$G,Geography!BZ$6,Raw!$E:$E,Geography!$A$6)))</f>
        <v>0</v>
      </c>
      <c r="CA23" s="105">
        <f>IF($B$6="Region",SUMIFS(Raw!$H:$H,Raw!$A:$A,Geography!$B23,Raw!$G:$G,Geography!CA$6,Raw!$I:$I,Geography!$A$6),IF($B$6="Provider",SUMIFS(Raw!$H:$H,Raw!$A:$A,Geography!$B23,Raw!$G:$G,Geography!CA$6,Raw!$C:$C,Geography!$A$6),SUMIFS(Raw!$H:$H,Raw!$A:$A,Geography!$B23,Raw!$G:$G,Geography!CA$6,Raw!$E:$E,Geography!$A$6)))</f>
        <v>0</v>
      </c>
      <c r="CB23" s="105">
        <f>IF($B$6="Region",SUMIFS(Raw!$H:$H,Raw!$A:$A,Geography!$B23,Raw!$G:$G,Geography!CB$6,Raw!$I:$I,Geography!$A$6),IF($B$6="Provider",SUMIFS(Raw!$H:$H,Raw!$A:$A,Geography!$B23,Raw!$G:$G,Geography!CB$6,Raw!$C:$C,Geography!$A$6),SUMIFS(Raw!$H:$H,Raw!$A:$A,Geography!$B23,Raw!$G:$G,Geography!CB$6,Raw!$E:$E,Geography!$A$6)))</f>
        <v>0</v>
      </c>
      <c r="CC23" s="105">
        <f>IF($B$6="Region",SUMIFS(Raw!$H:$H,Raw!$A:$A,Geography!$B23,Raw!$G:$G,Geography!CC$6,Raw!$I:$I,Geography!$A$6),IF($B$6="Provider",SUMIFS(Raw!$H:$H,Raw!$A:$A,Geography!$B23,Raw!$G:$G,Geography!CC$6,Raw!$C:$C,Geography!$A$6),SUMIFS(Raw!$H:$H,Raw!$A:$A,Geography!$B23,Raw!$G:$G,Geography!CC$6,Raw!$E:$E,Geography!$A$6)))</f>
        <v>0</v>
      </c>
      <c r="CD23" s="105">
        <f>IF($B$6="Region",SUMIFS(Raw!$H:$H,Raw!$A:$A,Geography!$B23,Raw!$G:$G,Geography!CD$6,Raw!$I:$I,Geography!$A$6),IF($B$6="Provider",SUMIFS(Raw!$H:$H,Raw!$A:$A,Geography!$B23,Raw!$G:$G,Geography!CD$6,Raw!$C:$C,Geography!$A$6),SUMIFS(Raw!$H:$H,Raw!$A:$A,Geography!$B23,Raw!$G:$G,Geography!CD$6,Raw!$E:$E,Geography!$A$6)))</f>
        <v>0</v>
      </c>
      <c r="CE23" s="105">
        <f>IF($B$6="Region",SUMIFS(Raw!$H:$H,Raw!$A:$A,Geography!$B23,Raw!$G:$G,Geography!CE$6,Raw!$I:$I,Geography!$A$6),IF($B$6="Provider",SUMIFS(Raw!$H:$H,Raw!$A:$A,Geography!$B23,Raw!$G:$G,Geography!CE$6,Raw!$C:$C,Geography!$A$6),SUMIFS(Raw!$H:$H,Raw!$A:$A,Geography!$B23,Raw!$G:$G,Geography!CE$6,Raw!$E:$E,Geography!$A$6)))</f>
        <v>0</v>
      </c>
      <c r="CF23" s="105">
        <f>IF($B$6="Region",SUMIFS(Raw!$H:$H,Raw!$A:$A,Geography!$B23,Raw!$G:$G,Geography!CF$6,Raw!$I:$I,Geography!$A$6),IF($B$6="Provider",SUMIFS(Raw!$H:$H,Raw!$A:$A,Geography!$B23,Raw!$G:$G,Geography!CF$6,Raw!$C:$C,Geography!$A$6),SUMIFS(Raw!$H:$H,Raw!$A:$A,Geography!$B23,Raw!$G:$G,Geography!CF$6,Raw!$E:$E,Geography!$A$6)))</f>
        <v>0</v>
      </c>
      <c r="CG23" s="105">
        <f>IF($B$6="Region",SUMIFS(Raw!$H:$H,Raw!$A:$A,Geography!$B23,Raw!$G:$G,Geography!CG$6,Raw!$I:$I,Geography!$A$6),IF($B$6="Provider",SUMIFS(Raw!$H:$H,Raw!$A:$A,Geography!$B23,Raw!$G:$G,Geography!CG$6,Raw!$C:$C,Geography!$A$6),SUMIFS(Raw!$H:$H,Raw!$A:$A,Geography!$B23,Raw!$G:$G,Geography!CG$6,Raw!$E:$E,Geography!$A$6)))</f>
        <v>0</v>
      </c>
      <c r="CH23" s="105">
        <f>IF($B$6="Region",SUMIFS(Raw!$H:$H,Raw!$A:$A,Geography!$B23,Raw!$G:$G,Geography!CH$6,Raw!$I:$I,Geography!$A$6),IF($B$6="Provider",SUMIFS(Raw!$H:$H,Raw!$A:$A,Geography!$B23,Raw!$G:$G,Geography!CH$6,Raw!$C:$C,Geography!$A$6),SUMIFS(Raw!$H:$H,Raw!$A:$A,Geography!$B23,Raw!$G:$G,Geography!CH$6,Raw!$E:$E,Geography!$A$6)))</f>
        <v>0</v>
      </c>
      <c r="CI23" s="105">
        <f>IF($B$6="Region",SUMIFS(Raw!$H:$H,Raw!$A:$A,Geography!$B23,Raw!$G:$G,Geography!CI$6,Raw!$I:$I,Geography!$A$6),IF($B$6="Provider",SUMIFS(Raw!$H:$H,Raw!$A:$A,Geography!$B23,Raw!$G:$G,Geography!CI$6,Raw!$C:$C,Geography!$A$6),SUMIFS(Raw!$H:$H,Raw!$A:$A,Geography!$B23,Raw!$G:$G,Geography!CI$6,Raw!$E:$E,Geography!$A$6)))</f>
        <v>0</v>
      </c>
      <c r="CJ23" s="105">
        <f>IF($B$6="Region",SUMIFS(Raw!$H:$H,Raw!$A:$A,Geography!$B23,Raw!$G:$G,Geography!CJ$6,Raw!$I:$I,Geography!$A$6),IF($B$6="Provider",SUMIFS(Raw!$H:$H,Raw!$A:$A,Geography!$B23,Raw!$G:$G,Geography!CJ$6,Raw!$C:$C,Geography!$A$6),SUMIFS(Raw!$H:$H,Raw!$A:$A,Geography!$B23,Raw!$G:$G,Geography!CJ$6,Raw!$E:$E,Geography!$A$6)))</f>
        <v>0</v>
      </c>
      <c r="CK23" s="105">
        <f>IF($B$6="Region",SUMIFS(Raw!$H:$H,Raw!$A:$A,Geography!$B23,Raw!$G:$G,Geography!CK$6,Raw!$I:$I,Geography!$A$6),IF($B$6="Provider",SUMIFS(Raw!$H:$H,Raw!$A:$A,Geography!$B23,Raw!$G:$G,Geography!CK$6,Raw!$C:$C,Geography!$A$6),SUMIFS(Raw!$H:$H,Raw!$A:$A,Geography!$B23,Raw!$G:$G,Geography!CK$6,Raw!$E:$E,Geography!$A$6)))</f>
        <v>0</v>
      </c>
      <c r="CL23" s="105">
        <f>IF($B$6="Region",SUMIFS(Raw!$H:$H,Raw!$A:$A,Geography!$B23,Raw!$G:$G,Geography!CL$6,Raw!$I:$I,Geography!$A$6),IF($B$6="Provider",SUMIFS(Raw!$H:$H,Raw!$A:$A,Geography!$B23,Raw!$G:$G,Geography!CL$6,Raw!$C:$C,Geography!$A$6),SUMIFS(Raw!$H:$H,Raw!$A:$A,Geography!$B23,Raw!$G:$G,Geography!CL$6,Raw!$E:$E,Geography!$A$6)))</f>
        <v>0</v>
      </c>
      <c r="CM23" s="105">
        <f>IF($B$6="Region",SUMIFS(Raw!$H:$H,Raw!$A:$A,Geography!$B23,Raw!$G:$G,Geography!CM$6,Raw!$I:$I,Geography!$A$6),IF($B$6="Provider",SUMIFS(Raw!$H:$H,Raw!$A:$A,Geography!$B23,Raw!$G:$G,Geography!CM$6,Raw!$C:$C,Geography!$A$6),SUMIFS(Raw!$H:$H,Raw!$A:$A,Geography!$B23,Raw!$G:$G,Geography!CM$6,Raw!$E:$E,Geography!$A$6)))</f>
        <v>0</v>
      </c>
    </row>
    <row r="24" spans="1:91" s="219" customFormat="1" hidden="1" x14ac:dyDescent="0.25">
      <c r="B24" s="14">
        <v>46113</v>
      </c>
      <c r="C24" s="3"/>
      <c r="D24" s="99">
        <f>IF($B$6="Region",SUMIFS(Raw!$H:$H,Raw!$A:$A,Geography!$B24,Raw!$G:$G,Geography!D$6,Raw!$I:$I,Geography!$A$6),IF($B$6="Provider",SUMIFS(Raw!$H:$H,Raw!$A:$A,Geography!$B24,Raw!$G:$G,Geography!D$6,Raw!$C:$C,Geography!$A$6),SUMIFS(Raw!$H:$H,Raw!$A:$A,Geography!$B24,Raw!$G:$G,Geography!D$6,Raw!$E:$E,Geography!$A$6)))</f>
        <v>0</v>
      </c>
      <c r="E24" s="99">
        <f>IF($B$6="Region",SUMIFS(Raw!$H:$H,Raw!$A:$A,Geography!$B24,Raw!$G:$G,Geography!E$6,Raw!$I:$I,Geography!$A$6),IF($B$6="Provider",SUMIFS(Raw!$H:$H,Raw!$A:$A,Geography!$B24,Raw!$G:$G,Geography!E$6,Raw!$C:$C,Geography!$A$6),SUMIFS(Raw!$H:$H,Raw!$A:$A,Geography!$B24,Raw!$G:$G,Geography!E$6,Raw!$E:$E,Geography!$A$6)))</f>
        <v>0</v>
      </c>
      <c r="F24" s="99">
        <f>IF($B$6="Region",SUMIFS(Raw!$H:$H,Raw!$A:$A,Geography!$B24,Raw!$G:$G,Geography!F$6,Raw!$I:$I,Geography!$A$6),IF($B$6="Provider",SUMIFS(Raw!$H:$H,Raw!$A:$A,Geography!$B24,Raw!$G:$G,Geography!F$6,Raw!$C:$C,Geography!$A$6),SUMIFS(Raw!$H:$H,Raw!$A:$A,Geography!$B24,Raw!$G:$G,Geography!F$6,Raw!$E:$E,Geography!$A$6)))</f>
        <v>0</v>
      </c>
      <c r="G24" s="99">
        <f>IF($B$6="Region",SUMIFS(Raw!$H:$H,Raw!$A:$A,Geography!$B24,Raw!$G:$G,Geography!G$6,Raw!$I:$I,Geography!$A$6),IF($B$6="Provider",SUMIFS(Raw!$H:$H,Raw!$A:$A,Geography!$B24,Raw!$G:$G,Geography!G$6,Raw!$C:$C,Geography!$A$6),SUMIFS(Raw!$H:$H,Raw!$A:$A,Geography!$B24,Raw!$G:$G,Geography!G$6,Raw!$E:$E,Geography!$A$6)))</f>
        <v>0</v>
      </c>
      <c r="H24" s="99">
        <f>IF($B$6="Region",SUMIFS(Raw!$H:$H,Raw!$A:$A,Geography!$B24,Raw!$G:$G,Geography!H$6,Raw!$I:$I,Geography!$A$6),IF($B$6="Provider",SUMIFS(Raw!$H:$H,Raw!$A:$A,Geography!$B24,Raw!$G:$G,Geography!H$6,Raw!$C:$C,Geography!$A$6),SUMIFS(Raw!$H:$H,Raw!$A:$A,Geography!$B24,Raw!$G:$G,Geography!H$6,Raw!$E:$E,Geography!$A$6)))</f>
        <v>0</v>
      </c>
      <c r="I24" s="99">
        <f>IF($B$6="Region",SUMIFS(Raw!$H:$H,Raw!$A:$A,Geography!$B24,Raw!$G:$G,Geography!I$6,Raw!$I:$I,Geography!$A$6),IF($B$6="Provider",SUMIFS(Raw!$H:$H,Raw!$A:$A,Geography!$B24,Raw!$G:$G,Geography!I$6,Raw!$C:$C,Geography!$A$6),SUMIFS(Raw!$H:$H,Raw!$A:$A,Geography!$B24,Raw!$G:$G,Geography!I$6,Raw!$E:$E,Geography!$A$6)))</f>
        <v>0</v>
      </c>
      <c r="J24" s="99" t="str">
        <f>IF($B$6="Area", SUMIFS(Raw!$H:$H,Raw!$A:$A,Geography!$B24,Raw!$G:$G,Geography!J$6,Raw!$E:$E,Geography!$A$6), " ")</f>
        <v xml:space="preserve"> </v>
      </c>
      <c r="K24" s="99" t="str">
        <f>IF($B$6="Area", SUMIFS(Raw!$H:$H,Raw!$A:$A,Geography!$B24,Raw!$G:$G,Geography!K$6,Raw!$E:$E,Geography!$A$6), " ")</f>
        <v xml:space="preserve"> </v>
      </c>
      <c r="L24" s="99">
        <f>IF($B$6="Region",SUMIFS(Raw!$H:$H,Raw!$A:$A,Geography!$B24,Raw!$G:$G,Geography!L$6,Raw!$I:$I,Geography!$A$6),IF($B$6="Provider",SUMIFS(Raw!$H:$H,Raw!$A:$A,Geography!$B24,Raw!$G:$G,Geography!L$6,Raw!$C:$C,Geography!$A$6),SUMIFS(Raw!$H:$H,Raw!$A:$A,Geography!$B24,Raw!$G:$G,Geography!L$6,Raw!$E:$E,Geography!$A$6)))</f>
        <v>0</v>
      </c>
      <c r="M24" s="99">
        <f>IF($B$6="Region",SUMIFS(Raw!$H:$H,Raw!$A:$A,Geography!$B24,Raw!$G:$G,Geography!M$6,Raw!$I:$I,Geography!$A$6),IF($B$6="Provider",SUMIFS(Raw!$H:$H,Raw!$A:$A,Geography!$B24,Raw!$G:$G,Geography!M$6,Raw!$C:$C,Geography!$A$6),SUMIFS(Raw!$H:$H,Raw!$A:$A,Geography!$B24,Raw!$G:$G,Geography!M$6,Raw!$E:$E,Geography!$A$6)))</f>
        <v>0</v>
      </c>
      <c r="N24" s="99">
        <f>IF($B$6="Region",SUMIFS(Raw!$H:$H,Raw!$A:$A,Geography!$B24,Raw!$G:$G,Geography!N$6,Raw!$I:$I,Geography!$A$6),IF($B$6="Provider",SUMIFS(Raw!$H:$H,Raw!$A:$A,Geography!$B24,Raw!$G:$G,Geography!N$6,Raw!$C:$C,Geography!$A$6),SUMIFS(Raw!$H:$H,Raw!$A:$A,Geography!$B24,Raw!$G:$G,Geography!N$6,Raw!$E:$E,Geography!$A$6)))</f>
        <v>0</v>
      </c>
      <c r="O24" s="99">
        <f>IF($B$6="Region",SUMIFS(Raw!$H:$H,Raw!$A:$A,Geography!$B24,Raw!$G:$G,Geography!O$6,Raw!$I:$I,Geography!$A$6),IF($B$6="Provider",SUMIFS(Raw!$H:$H,Raw!$A:$A,Geography!$B24,Raw!$G:$G,Geography!O$6,Raw!$C:$C,Geography!$A$6),SUMIFS(Raw!$H:$H,Raw!$A:$A,Geography!$B24,Raw!$G:$G,Geography!O$6,Raw!$E:$E,Geography!$A$6)))</f>
        <v>0</v>
      </c>
      <c r="P24" s="99">
        <f>IF($B$6="Region",SUMIFS(Raw!$H:$H,Raw!$A:$A,Geography!$B24,Raw!$G:$G,Geography!P$6,Raw!$I:$I,Geography!$A$6),IF($B$6="Provider",SUMIFS(Raw!$H:$H,Raw!$A:$A,Geography!$B24,Raw!$G:$G,Geography!P$6,Raw!$C:$C,Geography!$A$6),SUMIFS(Raw!$H:$H,Raw!$A:$A,Geography!$B24,Raw!$G:$G,Geography!P$6,Raw!$E:$E,Geography!$A$6)))</f>
        <v>0</v>
      </c>
      <c r="Q24" s="99">
        <f>IF($B$6="Region",SUMIFS(Raw!$H:$H,Raw!$A:$A,Geography!$B24,Raw!$G:$G,Geography!Q$6,Raw!$I:$I,Geography!$A$6),IF($B$6="Provider",SUMIFS(Raw!$H:$H,Raw!$A:$A,Geography!$B24,Raw!$G:$G,Geography!Q$6,Raw!$C:$C,Geography!$A$6),SUMIFS(Raw!$H:$H,Raw!$A:$A,Geography!$B24,Raw!$G:$G,Geography!Q$6,Raw!$E:$E,Geography!$A$6)))</f>
        <v>0</v>
      </c>
      <c r="R24" s="99">
        <f>IF($B$6="Region",SUMIFS(Raw!$H:$H,Raw!$A:$A,Geography!$B24,Raw!$G:$G,Geography!R$6,Raw!$I:$I,Geography!$A$6),IF($B$6="Provider",SUMIFS(Raw!$H:$H,Raw!$A:$A,Geography!$B24,Raw!$G:$G,Geography!R$6,Raw!$C:$C,Geography!$A$6),SUMIFS(Raw!$H:$H,Raw!$A:$A,Geography!$B24,Raw!$G:$G,Geography!R$6,Raw!$E:$E,Geography!$A$6)))</f>
        <v>0</v>
      </c>
      <c r="S24" s="99">
        <f>IF($B$6="Region",SUMIFS(Raw!$H:$H,Raw!$A:$A,Geography!$B24,Raw!$G:$G,Geography!S$6,Raw!$I:$I,Geography!$A$6),IF($B$6="Provider",SUMIFS(Raw!$H:$H,Raw!$A:$A,Geography!$B24,Raw!$G:$G,Geography!S$6,Raw!$C:$C,Geography!$A$6),SUMIFS(Raw!$H:$H,Raw!$A:$A,Geography!$B24,Raw!$G:$G,Geography!S$6,Raw!$E:$E,Geography!$A$6)))</f>
        <v>0</v>
      </c>
      <c r="T24" s="99">
        <f>IF($B$6="Region",SUMIFS(Raw!$H:$H,Raw!$A:$A,Geography!$B24,Raw!$G:$G,Geography!T$6,Raw!$I:$I,Geography!$A$6),IF($B$6="Provider",SUMIFS(Raw!$H:$H,Raw!$A:$A,Geography!$B24,Raw!$G:$G,Geography!T$6,Raw!$C:$C,Geography!$A$6),SUMIFS(Raw!$H:$H,Raw!$A:$A,Geography!$B24,Raw!$G:$G,Geography!T$6,Raw!$E:$E,Geography!$A$6)))</f>
        <v>0</v>
      </c>
      <c r="U24" s="99">
        <f>IF($B$6="Region",SUMIFS(Raw!$H:$H,Raw!$A:$A,Geography!$B24,Raw!$G:$G,Geography!U$6,Raw!$I:$I,Geography!$A$6),IF($B$6="Provider",SUMIFS(Raw!$H:$H,Raw!$A:$A,Geography!$B24,Raw!$G:$G,Geography!U$6,Raw!$C:$C,Geography!$A$6),SUMIFS(Raw!$H:$H,Raw!$A:$A,Geography!$B24,Raw!$G:$G,Geography!U$6,Raw!$E:$E,Geography!$A$6)))</f>
        <v>0</v>
      </c>
      <c r="V24" s="99">
        <f>IF($B$6="Region",SUMIFS(Raw!$H:$H,Raw!$A:$A,Geography!$B24,Raw!$G:$G,Geography!V$6,Raw!$I:$I,Geography!$A$6),IF($B$6="Provider",SUMIFS(Raw!$H:$H,Raw!$A:$A,Geography!$B24,Raw!$G:$G,Geography!V$6,Raw!$C:$C,Geography!$A$6),SUMIFS(Raw!$H:$H,Raw!$A:$A,Geography!$B24,Raw!$G:$G,Geography!V$6,Raw!$E:$E,Geography!$A$6)))</f>
        <v>0</v>
      </c>
      <c r="W24" s="99">
        <f>IF($B$6="Region",SUMIFS(Raw!$H:$H,Raw!$A:$A,Geography!$B24,Raw!$G:$G,Geography!W$6,Raw!$I:$I,Geography!$A$6),IF($B$6="Provider",SUMIFS(Raw!$H:$H,Raw!$A:$A,Geography!$B24,Raw!$G:$G,Geography!W$6,Raw!$C:$C,Geography!$A$6),SUMIFS(Raw!$H:$H,Raw!$A:$A,Geography!$B24,Raw!$G:$G,Geography!W$6,Raw!$E:$E,Geography!$A$6)))</f>
        <v>0</v>
      </c>
      <c r="X24" s="99">
        <f>IF($B$6="Region",SUMIFS(Raw!$H:$H,Raw!$A:$A,Geography!$B24,Raw!$G:$G,Geography!X$6,Raw!$I:$I,Geography!$A$6),IF($B$6="Provider",SUMIFS(Raw!$H:$H,Raw!$A:$A,Geography!$B24,Raw!$G:$G,Geography!X$6,Raw!$C:$C,Geography!$A$6),SUMIFS(Raw!$H:$H,Raw!$A:$A,Geography!$B24,Raw!$G:$G,Geography!X$6,Raw!$E:$E,Geography!$A$6)))</f>
        <v>0</v>
      </c>
      <c r="Y24" s="99" t="str">
        <f>IF($B$6="Area", SUMIFS(Raw!$H:$H,Raw!$A:$A,Geography!$B24,Raw!$G:$G,Geography!Y$6,Raw!$E:$E,Geography!$A$6), " ")</f>
        <v xml:space="preserve"> </v>
      </c>
      <c r="Z24" s="99" t="str">
        <f>IF($B$6="Area", SUMIFS(Raw!$H:$H,Raw!$A:$A,Geography!$B24,Raw!$G:$G,Geography!Z$6,Raw!$E:$E,Geography!$A$6), " ")</f>
        <v xml:space="preserve"> </v>
      </c>
      <c r="AA24" s="99">
        <f>IF($B$6="Region",SUMIFS(Raw!$H:$H,Raw!$A:$A,Geography!$B24,Raw!$G:$G,Geography!AA$6,Raw!$I:$I,Geography!$A$6),IF($B$6="Provider",SUMIFS(Raw!$H:$H,Raw!$A:$A,Geography!$B24,Raw!$G:$G,Geography!AA$6,Raw!$C:$C,Geography!$A$6),SUMIFS(Raw!$H:$H,Raw!$A:$A,Geography!$B24,Raw!$G:$G,Geography!AA$6,Raw!$E:$E,Geography!$A$6)))</f>
        <v>0</v>
      </c>
      <c r="AB24" s="99">
        <f>IF($B$6="Region",SUMIFS(Raw!$H:$H,Raw!$A:$A,Geography!$B24,Raw!$G:$G,Geography!AB$6,Raw!$I:$I,Geography!$A$6),IF($B$6="Provider",SUMIFS(Raw!$H:$H,Raw!$A:$A,Geography!$B24,Raw!$G:$G,Geography!AB$6,Raw!$C:$C,Geography!$A$6),SUMIFS(Raw!$H:$H,Raw!$A:$A,Geography!$B24,Raw!$G:$G,Geography!AB$6,Raw!$E:$E,Geography!$A$6)))</f>
        <v>0</v>
      </c>
      <c r="AC24" s="99" t="str">
        <f>IF($B$6="Area", SUMIFS(Raw!$H:$H,Raw!$A:$A,Geography!$B24,Raw!$G:$G,Geography!AC$6,Raw!$E:$E,Geography!$A$6), " ")</f>
        <v xml:space="preserve"> </v>
      </c>
      <c r="AD24" s="99" t="str">
        <f>IF($B$6="Area", SUMIFS(Raw!$H:$H,Raw!$A:$A,Geography!$B24,Raw!$G:$G,Geography!AD$6,Raw!$E:$E,Geography!$A$6), " ")</f>
        <v xml:space="preserve"> </v>
      </c>
      <c r="AE24" s="99">
        <f>IF($B$6="Region",SUMIFS(Raw!$H:$H,Raw!$A:$A,Geography!$B24,Raw!$G:$G,Geography!AE$6,Raw!$I:$I,Geography!$A$6),IF($B$6="Provider",SUMIFS(Raw!$H:$H,Raw!$A:$A,Geography!$B24,Raw!$G:$G,Geography!AE$6,Raw!$C:$C,Geography!$A$6),SUMIFS(Raw!$H:$H,Raw!$A:$A,Geography!$B24,Raw!$G:$G,Geography!AE$6,Raw!$E:$E,Geography!$A$6)))</f>
        <v>0</v>
      </c>
      <c r="AF24" s="99">
        <f>IF($B$6="Region",SUMIFS(Raw!$H:$H,Raw!$A:$A,Geography!$B24,Raw!$G:$G,Geography!AF$6,Raw!$I:$I,Geography!$A$6),IF($B$6="Provider",SUMIFS(Raw!$H:$H,Raw!$A:$A,Geography!$B24,Raw!$G:$G,Geography!AF$6,Raw!$C:$C,Geography!$A$6),SUMIFS(Raw!$H:$H,Raw!$A:$A,Geography!$B24,Raw!$G:$G,Geography!AF$6,Raw!$E:$E,Geography!$A$6)))</f>
        <v>0</v>
      </c>
      <c r="AG24" s="99">
        <f>IF($B$6="Region",SUMIFS(Raw!$H:$H,Raw!$A:$A,Geography!$B24,Raw!$G:$G,Geography!AG$6,Raw!$I:$I,Geography!$A$6),IF($B$6="Provider",SUMIFS(Raw!$H:$H,Raw!$A:$A,Geography!$B24,Raw!$G:$G,Geography!AG$6,Raw!$C:$C,Geography!$A$6),SUMIFS(Raw!$H:$H,Raw!$A:$A,Geography!$B24,Raw!$G:$G,Geography!AG$6,Raw!$E:$E,Geography!$A$6)))</f>
        <v>0</v>
      </c>
      <c r="AH24" s="99">
        <f>IF($B$6="Region",SUMIFS(Raw!$H:$H,Raw!$A:$A,Geography!$B24,Raw!$G:$G,Geography!AH$6,Raw!$I:$I,Geography!$A$6),IF($B$6="Provider",SUMIFS(Raw!$H:$H,Raw!$A:$A,Geography!$B24,Raw!$G:$G,Geography!AH$6,Raw!$C:$C,Geography!$A$6),SUMIFS(Raw!$H:$H,Raw!$A:$A,Geography!$B24,Raw!$G:$G,Geography!AH$6,Raw!$E:$E,Geography!$A$6)))</f>
        <v>0</v>
      </c>
      <c r="AI24" s="99">
        <f>IF($B$6="Region",SUMIFS(Raw!$H:$H,Raw!$A:$A,Geography!$B24,Raw!$G:$G,Geography!AI$6,Raw!$I:$I,Geography!$A$6),IF($B$6="Provider",SUMIFS(Raw!$H:$H,Raw!$A:$A,Geography!$B24,Raw!$G:$G,Geography!AI$6,Raw!$C:$C,Geography!$A$6),SUMIFS(Raw!$H:$H,Raw!$A:$A,Geography!$B24,Raw!$G:$G,Geography!AI$6,Raw!$E:$E,Geography!$A$6)))</f>
        <v>0</v>
      </c>
      <c r="AJ24" s="99">
        <f>IF($B$6="Region",SUMIFS(Raw!$H:$H,Raw!$A:$A,Geography!$B24,Raw!$G:$G,Geography!AJ$6,Raw!$I:$I,Geography!$A$6),IF($B$6="Provider",SUMIFS(Raw!$H:$H,Raw!$A:$A,Geography!$B24,Raw!$G:$G,Geography!AJ$6,Raw!$C:$C,Geography!$A$6),SUMIFS(Raw!$H:$H,Raw!$A:$A,Geography!$B24,Raw!$G:$G,Geography!AJ$6,Raw!$E:$E,Geography!$A$6)))</f>
        <v>0</v>
      </c>
      <c r="AK24" s="99">
        <f>IF($B$6="Region",SUMIFS(Raw!$H:$H,Raw!$A:$A,Geography!$B24,Raw!$G:$G,Geography!AK$6,Raw!$I:$I,Geography!$A$6),IF($B$6="Provider",SUMIFS(Raw!$H:$H,Raw!$A:$A,Geography!$B24,Raw!$G:$G,Geography!AK$6,Raw!$C:$C,Geography!$A$6),SUMIFS(Raw!$H:$H,Raw!$A:$A,Geography!$B24,Raw!$G:$G,Geography!AK$6,Raw!$E:$E,Geography!$A$6)))</f>
        <v>0</v>
      </c>
      <c r="AL24" s="99">
        <f>IF($B$6="Region",SUMIFS(Raw!$H:$H,Raw!$A:$A,Geography!$B24,Raw!$G:$G,Geography!AL$6,Raw!$I:$I,Geography!$A$6),IF($B$6="Provider",SUMIFS(Raw!$H:$H,Raw!$A:$A,Geography!$B24,Raw!$G:$G,Geography!AL$6,Raw!$C:$C,Geography!$A$6),SUMIFS(Raw!$H:$H,Raw!$A:$A,Geography!$B24,Raw!$G:$G,Geography!AL$6,Raw!$E:$E,Geography!$A$6)))</f>
        <v>0</v>
      </c>
      <c r="AM24" s="99">
        <f>IF($B$6="Region",SUMIFS(Raw!$H:$H,Raw!$A:$A,Geography!$B24,Raw!$G:$G,Geography!AM$6,Raw!$I:$I,Geography!$A$6),IF($B$6="Provider",SUMIFS(Raw!$H:$H,Raw!$A:$A,Geography!$B24,Raw!$G:$G,Geography!AM$6,Raw!$C:$C,Geography!$A$6),SUMIFS(Raw!$H:$H,Raw!$A:$A,Geography!$B24,Raw!$G:$G,Geography!AM$6,Raw!$E:$E,Geography!$A$6)))</f>
        <v>0</v>
      </c>
      <c r="AN24" s="99">
        <f>IF($B$6="Region",SUMIFS(Raw!$H:$H,Raw!$A:$A,Geography!$B24,Raw!$G:$G,Geography!AN$6,Raw!$I:$I,Geography!$A$6),IF($B$6="Provider",SUMIFS(Raw!$H:$H,Raw!$A:$A,Geography!$B24,Raw!$G:$G,Geography!AN$6,Raw!$C:$C,Geography!$A$6),SUMIFS(Raw!$H:$H,Raw!$A:$A,Geography!$B24,Raw!$G:$G,Geography!AN$6,Raw!$E:$E,Geography!$A$6)))</f>
        <v>0</v>
      </c>
      <c r="AO24" s="99">
        <f>IF($B$6="Region",SUMIFS(Raw!$H:$H,Raw!$A:$A,Geography!$B24,Raw!$G:$G,Geography!AO$6,Raw!$I:$I,Geography!$A$6),IF($B$6="Provider",SUMIFS(Raw!$H:$H,Raw!$A:$A,Geography!$B24,Raw!$G:$G,Geography!AO$6,Raw!$C:$C,Geography!$A$6),SUMIFS(Raw!$H:$H,Raw!$A:$A,Geography!$B24,Raw!$G:$G,Geography!AO$6,Raw!$E:$E,Geography!$A$6)))</f>
        <v>0</v>
      </c>
      <c r="AP24" s="99">
        <f>IF($B$6="Region",SUMIFS(Raw!$H:$H,Raw!$A:$A,Geography!$B24,Raw!$G:$G,Geography!AP$6,Raw!$I:$I,Geography!$A$6),IF($B$6="Provider",SUMIFS(Raw!$H:$H,Raw!$A:$A,Geography!$B24,Raw!$G:$G,Geography!AP$6,Raw!$C:$C,Geography!$A$6),SUMIFS(Raw!$H:$H,Raw!$A:$A,Geography!$B24,Raw!$G:$G,Geography!AP$6,Raw!$E:$E,Geography!$A$6)))</f>
        <v>0</v>
      </c>
      <c r="AQ24" s="99">
        <f>IF($B$6="Region",SUMIFS(Raw!$H:$H,Raw!$A:$A,Geography!$B24,Raw!$G:$G,Geography!AQ$6,Raw!$I:$I,Geography!$A$6),IF($B$6="Provider",SUMIFS(Raw!$H:$H,Raw!$A:$A,Geography!$B24,Raw!$G:$G,Geography!AQ$6,Raw!$C:$C,Geography!$A$6),SUMIFS(Raw!$H:$H,Raw!$A:$A,Geography!$B24,Raw!$G:$G,Geography!AQ$6,Raw!$E:$E,Geography!$A$6)))</f>
        <v>0</v>
      </c>
      <c r="AR24" s="99">
        <f>IF($B$6="Region",SUMIFS(Raw!$H:$H,Raw!$A:$A,Geography!$B24,Raw!$G:$G,Geography!AR$6,Raw!$I:$I,Geography!$A$6),IF($B$6="Provider",SUMIFS(Raw!$H:$H,Raw!$A:$A,Geography!$B24,Raw!$G:$G,Geography!AR$6,Raw!$C:$C,Geography!$A$6),SUMIFS(Raw!$H:$H,Raw!$A:$A,Geography!$B24,Raw!$G:$G,Geography!AR$6,Raw!$E:$E,Geography!$A$6)))</f>
        <v>0</v>
      </c>
      <c r="AS24" s="99">
        <f>IF($B$6="Region",SUMIFS(Raw!$H:$H,Raw!$A:$A,Geography!$B24,Raw!$G:$G,Geography!AS$6,Raw!$I:$I,Geography!$A$6),IF($B$6="Provider",SUMIFS(Raw!$H:$H,Raw!$A:$A,Geography!$B24,Raw!$G:$G,Geography!AS$6,Raw!$C:$C,Geography!$A$6),SUMIFS(Raw!$H:$H,Raw!$A:$A,Geography!$B24,Raw!$G:$G,Geography!AS$6,Raw!$E:$E,Geography!$A$6)))</f>
        <v>0</v>
      </c>
      <c r="AT24" s="99">
        <f>IF($B$6="Region",SUMIFS(Raw!$H:$H,Raw!$A:$A,Geography!$B24,Raw!$G:$G,Geography!AT$6,Raw!$I:$I,Geography!$A$6),IF($B$6="Provider",SUMIFS(Raw!$H:$H,Raw!$A:$A,Geography!$B24,Raw!$G:$G,Geography!AT$6,Raw!$C:$C,Geography!$A$6),SUMIFS(Raw!$H:$H,Raw!$A:$A,Geography!$B24,Raw!$G:$G,Geography!AT$6,Raw!$E:$E,Geography!$A$6)))</f>
        <v>0</v>
      </c>
      <c r="AU24" s="99">
        <f>IF($B$6="Region",SUMIFS(Raw!$H:$H,Raw!$A:$A,Geography!$B24,Raw!$G:$G,Geography!AU$6,Raw!$I:$I,Geography!$A$6),IF($B$6="Provider",SUMIFS(Raw!$H:$H,Raw!$A:$A,Geography!$B24,Raw!$G:$G,Geography!AU$6,Raw!$C:$C,Geography!$A$6),SUMIFS(Raw!$H:$H,Raw!$A:$A,Geography!$B24,Raw!$G:$G,Geography!AU$6,Raw!$E:$E,Geography!$A$6)))</f>
        <v>0</v>
      </c>
      <c r="AV24" s="99">
        <f>IF($B$6="Region",SUMIFS(Raw!$H:$H,Raw!$A:$A,Geography!$B24,Raw!$G:$G,Geography!AV$6,Raw!$I:$I,Geography!$A$6),IF($B$6="Provider",SUMIFS(Raw!$H:$H,Raw!$A:$A,Geography!$B24,Raw!$G:$G,Geography!AV$6,Raw!$C:$C,Geography!$A$6),SUMIFS(Raw!$H:$H,Raw!$A:$A,Geography!$B24,Raw!$G:$G,Geography!AV$6,Raw!$E:$E,Geography!$A$6)))</f>
        <v>0</v>
      </c>
      <c r="AW24" s="99">
        <f>IF($B$6="Region",SUMIFS(Raw!$H:$H,Raw!$A:$A,Geography!$B24,Raw!$G:$G,Geography!AW$6,Raw!$I:$I,Geography!$A$6),IF($B$6="Provider",SUMIFS(Raw!$H:$H,Raw!$A:$A,Geography!$B24,Raw!$G:$G,Geography!AW$6,Raw!$C:$C,Geography!$A$6),SUMIFS(Raw!$H:$H,Raw!$A:$A,Geography!$B24,Raw!$G:$G,Geography!AW$6,Raw!$E:$E,Geography!$A$6)))</f>
        <v>0</v>
      </c>
      <c r="AX24" s="99">
        <f>IF($B$6="Region",SUMIFS(Raw!$H:$H,Raw!$A:$A,Geography!$B24,Raw!$G:$G,Geography!AX$6,Raw!$I:$I,Geography!$A$6),IF($B$6="Provider",SUMIFS(Raw!$H:$H,Raw!$A:$A,Geography!$B24,Raw!$G:$G,Geography!AX$6,Raw!$C:$C,Geography!$A$6),SUMIFS(Raw!$H:$H,Raw!$A:$A,Geography!$B24,Raw!$G:$G,Geography!AX$6,Raw!$E:$E,Geography!$A$6)))</f>
        <v>0</v>
      </c>
      <c r="AY24" s="99">
        <f>IF($B$6="Region",SUMIFS(Raw!$H:$H,Raw!$A:$A,Geography!$B24,Raw!$G:$G,Geography!AY$6,Raw!$I:$I,Geography!$A$6),IF($B$6="Provider",SUMIFS(Raw!$H:$H,Raw!$A:$A,Geography!$B24,Raw!$G:$G,Geography!AY$6,Raw!$C:$C,Geography!$A$6),SUMIFS(Raw!$H:$H,Raw!$A:$A,Geography!$B24,Raw!$G:$G,Geography!AY$6,Raw!$E:$E,Geography!$A$6)))</f>
        <v>0</v>
      </c>
      <c r="AZ24" s="99">
        <f>IF($B$6="Region",SUMIFS(Raw!$H:$H,Raw!$A:$A,Geography!$B24,Raw!$G:$G,Geography!AZ$6,Raw!$I:$I,Geography!$A$6),IF($B$6="Provider",SUMIFS(Raw!$H:$H,Raw!$A:$A,Geography!$B24,Raw!$G:$G,Geography!AZ$6,Raw!$C:$C,Geography!$A$6),SUMIFS(Raw!$H:$H,Raw!$A:$A,Geography!$B24,Raw!$G:$G,Geography!AZ$6,Raw!$E:$E,Geography!$A$6)))</f>
        <v>0</v>
      </c>
      <c r="BA24" s="99">
        <f>IF($B$6="Region",SUMIFS(Raw!$H:$H,Raw!$A:$A,Geography!$B24,Raw!$G:$G,Geography!BA$6,Raw!$I:$I,Geography!$A$6),IF($B$6="Provider",SUMIFS(Raw!$H:$H,Raw!$A:$A,Geography!$B24,Raw!$G:$G,Geography!BA$6,Raw!$C:$C,Geography!$A$6),SUMIFS(Raw!$H:$H,Raw!$A:$A,Geography!$B24,Raw!$G:$G,Geography!BA$6,Raw!$E:$E,Geography!$A$6)))</f>
        <v>0</v>
      </c>
      <c r="BB24" s="99">
        <f>IF($B$6="Region",SUMIFS(Raw!$H:$H,Raw!$A:$A,Geography!$B24,Raw!$G:$G,Geography!BB$6,Raw!$I:$I,Geography!$A$6),IF($B$6="Provider",SUMIFS(Raw!$H:$H,Raw!$A:$A,Geography!$B24,Raw!$G:$G,Geography!BB$6,Raw!$C:$C,Geography!$A$6),SUMIFS(Raw!$H:$H,Raw!$A:$A,Geography!$B24,Raw!$G:$G,Geography!BB$6,Raw!$E:$E,Geography!$A$6)))</f>
        <v>0</v>
      </c>
      <c r="BC24" s="99">
        <f>IF($B$6="Region",SUMIFS(Raw!$H:$H,Raw!$A:$A,Geography!$B24,Raw!$G:$G,Geography!BC$6,Raw!$I:$I,Geography!$A$6),IF($B$6="Provider",SUMIFS(Raw!$H:$H,Raw!$A:$A,Geography!$B24,Raw!$G:$G,Geography!BC$6,Raw!$C:$C,Geography!$A$6),SUMIFS(Raw!$H:$H,Raw!$A:$A,Geography!$B24,Raw!$G:$G,Geography!BC$6,Raw!$E:$E,Geography!$A$6)))</f>
        <v>0</v>
      </c>
      <c r="BD24" s="99">
        <f>IF($B$6="Region",SUMIFS(Raw!$H:$H,Raw!$A:$A,Geography!$B24,Raw!$G:$G,Geography!BD$6,Raw!$I:$I,Geography!$A$6),IF($B$6="Provider",SUMIFS(Raw!$H:$H,Raw!$A:$A,Geography!$B24,Raw!$G:$G,Geography!BD$6,Raw!$C:$C,Geography!$A$6),SUMIFS(Raw!$H:$H,Raw!$A:$A,Geography!$B24,Raw!$G:$G,Geography!BD$6,Raw!$E:$E,Geography!$A$6)))</f>
        <v>0</v>
      </c>
      <c r="BE24" s="99">
        <f>IF($B$6="Region",SUMIFS(Raw!$H:$H,Raw!$A:$A,Geography!$B24,Raw!$G:$G,Geography!BE$6,Raw!$I:$I,Geography!$A$6),IF($B$6="Provider",SUMIFS(Raw!$H:$H,Raw!$A:$A,Geography!$B24,Raw!$G:$G,Geography!BE$6,Raw!$C:$C,Geography!$A$6),SUMIFS(Raw!$H:$H,Raw!$A:$A,Geography!$B24,Raw!$G:$G,Geography!BE$6,Raw!$E:$E,Geography!$A$6)))</f>
        <v>0</v>
      </c>
      <c r="BF24" s="99">
        <f>IF($B$6="Region",SUMIFS(Raw!$H:$H,Raw!$A:$A,Geography!$B24,Raw!$G:$G,Geography!BF$6,Raw!$I:$I,Geography!$A$6),IF($B$6="Provider",SUMIFS(Raw!$H:$H,Raw!$A:$A,Geography!$B24,Raw!$G:$G,Geography!BF$6,Raw!$C:$C,Geography!$A$6),SUMIFS(Raw!$H:$H,Raw!$A:$A,Geography!$B24,Raw!$G:$G,Geography!BF$6,Raw!$E:$E,Geography!$A$6)))</f>
        <v>0</v>
      </c>
      <c r="BG24" s="99">
        <f>IF($B$6="Region",SUMIFS(Raw!$H:$H,Raw!$A:$A,Geography!$B24,Raw!$G:$G,Geography!BG$6,Raw!$I:$I,Geography!$A$6),IF($B$6="Provider",SUMIFS(Raw!$H:$H,Raw!$A:$A,Geography!$B24,Raw!$G:$G,Geography!BG$6,Raw!$C:$C,Geography!$A$6),SUMIFS(Raw!$H:$H,Raw!$A:$A,Geography!$B24,Raw!$G:$G,Geography!BG$6,Raw!$E:$E,Geography!$A$6)))</f>
        <v>0</v>
      </c>
      <c r="BH24" s="99">
        <f>IF($B$6="Region",SUMIFS(Raw!$H:$H,Raw!$A:$A,Geography!$B24,Raw!$G:$G,Geography!BH$6,Raw!$I:$I,Geography!$A$6),IF($B$6="Provider",SUMIFS(Raw!$H:$H,Raw!$A:$A,Geography!$B24,Raw!$G:$G,Geography!BH$6,Raw!$C:$C,Geography!$A$6),SUMIFS(Raw!$H:$H,Raw!$A:$A,Geography!$B24,Raw!$G:$G,Geography!BH$6,Raw!$E:$E,Geography!$A$6)))</f>
        <v>0</v>
      </c>
      <c r="BI24" s="99">
        <f>IF($B$6="Region",SUMIFS(Raw!$H:$H,Raw!$A:$A,Geography!$B24,Raw!$G:$G,Geography!BI$6,Raw!$I:$I,Geography!$A$6),IF($B$6="Provider",SUMIFS(Raw!$H:$H,Raw!$A:$A,Geography!$B24,Raw!$G:$G,Geography!BI$6,Raw!$C:$C,Geography!$A$6),SUMIFS(Raw!$H:$H,Raw!$A:$A,Geography!$B24,Raw!$G:$G,Geography!BI$6,Raw!$E:$E,Geography!$A$6)))</f>
        <v>0</v>
      </c>
      <c r="BJ24" s="99">
        <f>IF($B$6="Region",SUMIFS(Raw!$H:$H,Raw!$A:$A,Geography!$B24,Raw!$G:$G,Geography!BJ$6,Raw!$I:$I,Geography!$A$6),IF($B$6="Provider",SUMIFS(Raw!$H:$H,Raw!$A:$A,Geography!$B24,Raw!$G:$G,Geography!BJ$6,Raw!$C:$C,Geography!$A$6),SUMIFS(Raw!$H:$H,Raw!$A:$A,Geography!$B24,Raw!$G:$G,Geography!BJ$6,Raw!$E:$E,Geography!$A$6)))</f>
        <v>0</v>
      </c>
      <c r="BK24" s="99">
        <f>IF($B$6="Region",SUMIFS(Raw!$H:$H,Raw!$A:$A,Geography!$B24,Raw!$G:$G,Geography!BK$6,Raw!$I:$I,Geography!$A$6),IF($B$6="Provider",SUMIFS(Raw!$H:$H,Raw!$A:$A,Geography!$B24,Raw!$G:$G,Geography!BK$6,Raw!$C:$C,Geography!$A$6),SUMIFS(Raw!$H:$H,Raw!$A:$A,Geography!$B24,Raw!$G:$G,Geography!BK$6,Raw!$E:$E,Geography!$A$6)))</f>
        <v>0</v>
      </c>
      <c r="BL24" s="99">
        <f>IF($B$6="Region",SUMIFS(Raw!$H:$H,Raw!$A:$A,Geography!$B24,Raw!$G:$G,Geography!BL$6,Raw!$I:$I,Geography!$A$6),IF($B$6="Provider",SUMIFS(Raw!$H:$H,Raw!$A:$A,Geography!$B24,Raw!$G:$G,Geography!BL$6,Raw!$C:$C,Geography!$A$6),SUMIFS(Raw!$H:$H,Raw!$A:$A,Geography!$B24,Raw!$G:$G,Geography!BL$6,Raw!$E:$E,Geography!$A$6)))</f>
        <v>0</v>
      </c>
      <c r="BM24" s="99">
        <f>IF($B$6="Region",SUMIFS(Raw!$H:$H,Raw!$A:$A,Geography!$B24,Raw!$G:$G,Geography!BM$6,Raw!$I:$I,Geography!$A$6),IF($B$6="Provider",SUMIFS(Raw!$H:$H,Raw!$A:$A,Geography!$B24,Raw!$G:$G,Geography!BM$6,Raw!$C:$C,Geography!$A$6),SUMIFS(Raw!$H:$H,Raw!$A:$A,Geography!$B24,Raw!$G:$G,Geography!BM$6,Raw!$E:$E,Geography!$A$6)))</f>
        <v>0</v>
      </c>
      <c r="BN24" s="99">
        <f>IF($B$6="Region",SUMIFS(Raw!$H:$H,Raw!$A:$A,Geography!$B24,Raw!$G:$G,Geography!BN$6,Raw!$I:$I,Geography!$A$6),IF($B$6="Provider",SUMIFS(Raw!$H:$H,Raw!$A:$A,Geography!$B24,Raw!$G:$G,Geography!BN$6,Raw!$C:$C,Geography!$A$6),SUMIFS(Raw!$H:$H,Raw!$A:$A,Geography!$B24,Raw!$G:$G,Geography!BN$6,Raw!$E:$E,Geography!$A$6)))</f>
        <v>0</v>
      </c>
      <c r="BO24" s="99">
        <f>IF($B$6="Region",SUMIFS(Raw!$H:$H,Raw!$A:$A,Geography!$B24,Raw!$G:$G,Geography!BO$6,Raw!$I:$I,Geography!$A$6),IF($B$6="Provider",SUMIFS(Raw!$H:$H,Raw!$A:$A,Geography!$B24,Raw!$G:$G,Geography!BO$6,Raw!$C:$C,Geography!$A$6),SUMIFS(Raw!$H:$H,Raw!$A:$A,Geography!$B24,Raw!$G:$G,Geography!BO$6,Raw!$E:$E,Geography!$A$6)))</f>
        <v>0</v>
      </c>
      <c r="BP24" s="99">
        <f>IF($B$6="Region",SUMIFS(Raw!$H:$H,Raw!$A:$A,Geography!$B24,Raw!$G:$G,Geography!BP$6,Raw!$I:$I,Geography!$A$6),IF($B$6="Provider",SUMIFS(Raw!$H:$H,Raw!$A:$A,Geography!$B24,Raw!$G:$G,Geography!BP$6,Raw!$C:$C,Geography!$A$6),SUMIFS(Raw!$H:$H,Raw!$A:$A,Geography!$B24,Raw!$G:$G,Geography!BP$6,Raw!$E:$E,Geography!$A$6)))</f>
        <v>0</v>
      </c>
      <c r="BQ24" s="99">
        <f>IF($B$6="Region",SUMIFS(Raw!$H:$H,Raw!$A:$A,Geography!$B24,Raw!$G:$G,Geography!BQ$6,Raw!$I:$I,Geography!$A$6),IF($B$6="Provider",SUMIFS(Raw!$H:$H,Raw!$A:$A,Geography!$B24,Raw!$G:$G,Geography!BQ$6,Raw!$C:$C,Geography!$A$6),SUMIFS(Raw!$H:$H,Raw!$A:$A,Geography!$B24,Raw!$G:$G,Geography!BQ$6,Raw!$E:$E,Geography!$A$6)))</f>
        <v>0</v>
      </c>
      <c r="BR24" s="99">
        <f>IF($B$6="Region",SUMIFS(Raw!$H:$H,Raw!$A:$A,Geography!$B24,Raw!$G:$G,Geography!BR$6,Raw!$I:$I,Geography!$A$6),IF($B$6="Provider",SUMIFS(Raw!$H:$H,Raw!$A:$A,Geography!$B24,Raw!$G:$G,Geography!BR$6,Raw!$C:$C,Geography!$A$6),SUMIFS(Raw!$H:$H,Raw!$A:$A,Geography!$B24,Raw!$G:$G,Geography!BR$6,Raw!$E:$E,Geography!$A$6)))</f>
        <v>0</v>
      </c>
      <c r="BS24" s="99">
        <f>IF($B$6="Region",SUMIFS(Raw!$H:$H,Raw!$A:$A,Geography!$B24,Raw!$G:$G,Geography!BS$6,Raw!$I:$I,Geography!$A$6),IF($B$6="Provider",SUMIFS(Raw!$H:$H,Raw!$A:$A,Geography!$B24,Raw!$G:$G,Geography!BS$6,Raw!$C:$C,Geography!$A$6),SUMIFS(Raw!$H:$H,Raw!$A:$A,Geography!$B24,Raw!$G:$G,Geography!BS$6,Raw!$E:$E,Geography!$A$6)))</f>
        <v>0</v>
      </c>
      <c r="BT24" s="99">
        <f>IF($B$6="Region",SUMIFS(Raw!$H:$H,Raw!$A:$A,Geography!$B24,Raw!$G:$G,Geography!BT$6,Raw!$I:$I,Geography!$A$6),IF($B$6="Provider",SUMIFS(Raw!$H:$H,Raw!$A:$A,Geography!$B24,Raw!$G:$G,Geography!BT$6,Raw!$C:$C,Geography!$A$6),SUMIFS(Raw!$H:$H,Raw!$A:$A,Geography!$B24,Raw!$G:$G,Geography!BT$6,Raw!$E:$E,Geography!$A$6)))</f>
        <v>0</v>
      </c>
      <c r="BU24" s="99">
        <f>IF($B$6="Region",SUMIFS(Raw!$H:$H,Raw!$A:$A,Geography!$B24,Raw!$G:$G,Geography!BU$6,Raw!$I:$I,Geography!$A$6),IF($B$6="Provider",SUMIFS(Raw!$H:$H,Raw!$A:$A,Geography!$B24,Raw!$G:$G,Geography!BU$6,Raw!$C:$C,Geography!$A$6),SUMIFS(Raw!$H:$H,Raw!$A:$A,Geography!$B24,Raw!$G:$G,Geography!BU$6,Raw!$E:$E,Geography!$A$6)))</f>
        <v>0</v>
      </c>
      <c r="BV24" s="99">
        <f>IF($B$6="Region",SUMIFS(Raw!$H:$H,Raw!$A:$A,Geography!$B24,Raw!$G:$G,Geography!BV$6,Raw!$I:$I,Geography!$A$6),IF($B$6="Provider",SUMIFS(Raw!$H:$H,Raw!$A:$A,Geography!$B24,Raw!$G:$G,Geography!BV$6,Raw!$C:$C,Geography!$A$6),SUMIFS(Raw!$H:$H,Raw!$A:$A,Geography!$B24,Raw!$G:$G,Geography!BV$6,Raw!$E:$E,Geography!$A$6)))</f>
        <v>0</v>
      </c>
      <c r="BW24" s="99">
        <f>IF($B$6="Region",SUMIFS(Raw!$H:$H,Raw!$A:$A,Geography!$B24,Raw!$G:$G,Geography!BW$6,Raw!$I:$I,Geography!$A$6),IF($B$6="Provider",SUMIFS(Raw!$H:$H,Raw!$A:$A,Geography!$B24,Raw!$G:$G,Geography!BW$6,Raw!$C:$C,Geography!$A$6),SUMIFS(Raw!$H:$H,Raw!$A:$A,Geography!$B24,Raw!$G:$G,Geography!BW$6,Raw!$E:$E,Geography!$A$6)))</f>
        <v>0</v>
      </c>
      <c r="BX24" s="99">
        <f>IF($B$6="Region",SUMIFS(Raw!$H:$H,Raw!$A:$A,Geography!$B24,Raw!$G:$G,Geography!BX$6,Raw!$I:$I,Geography!$A$6),IF($B$6="Provider",SUMIFS(Raw!$H:$H,Raw!$A:$A,Geography!$B24,Raw!$G:$G,Geography!BX$6,Raw!$C:$C,Geography!$A$6),SUMIFS(Raw!$H:$H,Raw!$A:$A,Geography!$B24,Raw!$G:$G,Geography!BX$6,Raw!$E:$E,Geography!$A$6)))</f>
        <v>0</v>
      </c>
      <c r="BY24" s="99">
        <f>IF($B$6="Region",SUMIFS(Raw!$H:$H,Raw!$A:$A,Geography!$B24,Raw!$G:$G,Geography!BY$6,Raw!$I:$I,Geography!$A$6),IF($B$6="Provider",SUMIFS(Raw!$H:$H,Raw!$A:$A,Geography!$B24,Raw!$G:$G,Geography!BY$6,Raw!$C:$C,Geography!$A$6),SUMIFS(Raw!$H:$H,Raw!$A:$A,Geography!$B24,Raw!$G:$G,Geography!BY$6,Raw!$E:$E,Geography!$A$6)))</f>
        <v>0</v>
      </c>
      <c r="BZ24" s="99">
        <f>IF($B$6="Region",SUMIFS(Raw!$H:$H,Raw!$A:$A,Geography!$B24,Raw!$G:$G,Geography!BZ$6,Raw!$I:$I,Geography!$A$6),IF($B$6="Provider",SUMIFS(Raw!$H:$H,Raw!$A:$A,Geography!$B24,Raw!$G:$G,Geography!BZ$6,Raw!$C:$C,Geography!$A$6),SUMIFS(Raw!$H:$H,Raw!$A:$A,Geography!$B24,Raw!$G:$G,Geography!BZ$6,Raw!$E:$E,Geography!$A$6)))</f>
        <v>0</v>
      </c>
      <c r="CA24" s="99">
        <f>IF($B$6="Region",SUMIFS(Raw!$H:$H,Raw!$A:$A,Geography!$B24,Raw!$G:$G,Geography!CA$6,Raw!$I:$I,Geography!$A$6),IF($B$6="Provider",SUMIFS(Raw!$H:$H,Raw!$A:$A,Geography!$B24,Raw!$G:$G,Geography!CA$6,Raw!$C:$C,Geography!$A$6),SUMIFS(Raw!$H:$H,Raw!$A:$A,Geography!$B24,Raw!$G:$G,Geography!CA$6,Raw!$E:$E,Geography!$A$6)))</f>
        <v>0</v>
      </c>
      <c r="CB24" s="99">
        <f>IF($B$6="Region",SUMIFS(Raw!$H:$H,Raw!$A:$A,Geography!$B24,Raw!$G:$G,Geography!CB$6,Raw!$I:$I,Geography!$A$6),IF($B$6="Provider",SUMIFS(Raw!$H:$H,Raw!$A:$A,Geography!$B24,Raw!$G:$G,Geography!CB$6,Raw!$C:$C,Geography!$A$6),SUMIFS(Raw!$H:$H,Raw!$A:$A,Geography!$B24,Raw!$G:$G,Geography!CB$6,Raw!$E:$E,Geography!$A$6)))</f>
        <v>0</v>
      </c>
      <c r="CC24" s="99">
        <f>IF($B$6="Region",SUMIFS(Raw!$H:$H,Raw!$A:$A,Geography!$B24,Raw!$G:$G,Geography!CC$6,Raw!$I:$I,Geography!$A$6),IF($B$6="Provider",SUMIFS(Raw!$H:$H,Raw!$A:$A,Geography!$B24,Raw!$G:$G,Geography!CC$6,Raw!$C:$C,Geography!$A$6),SUMIFS(Raw!$H:$H,Raw!$A:$A,Geography!$B24,Raw!$G:$G,Geography!CC$6,Raw!$E:$E,Geography!$A$6)))</f>
        <v>0</v>
      </c>
      <c r="CD24" s="99">
        <f>IF($B$6="Region",SUMIFS(Raw!$H:$H,Raw!$A:$A,Geography!$B24,Raw!$G:$G,Geography!CD$6,Raw!$I:$I,Geography!$A$6),IF($B$6="Provider",SUMIFS(Raw!$H:$H,Raw!$A:$A,Geography!$B24,Raw!$G:$G,Geography!CD$6,Raw!$C:$C,Geography!$A$6),SUMIFS(Raw!$H:$H,Raw!$A:$A,Geography!$B24,Raw!$G:$G,Geography!CD$6,Raw!$E:$E,Geography!$A$6)))</f>
        <v>0</v>
      </c>
      <c r="CE24" s="99">
        <f>IF($B$6="Region",SUMIFS(Raw!$H:$H,Raw!$A:$A,Geography!$B24,Raw!$G:$G,Geography!CE$6,Raw!$I:$I,Geography!$A$6),IF($B$6="Provider",SUMIFS(Raw!$H:$H,Raw!$A:$A,Geography!$B24,Raw!$G:$G,Geography!CE$6,Raw!$C:$C,Geography!$A$6),SUMIFS(Raw!$H:$H,Raw!$A:$A,Geography!$B24,Raw!$G:$G,Geography!CE$6,Raw!$E:$E,Geography!$A$6)))</f>
        <v>0</v>
      </c>
      <c r="CF24" s="99">
        <f>IF($B$6="Region",SUMIFS(Raw!$H:$H,Raw!$A:$A,Geography!$B24,Raw!$G:$G,Geography!CF$6,Raw!$I:$I,Geography!$A$6),IF($B$6="Provider",SUMIFS(Raw!$H:$H,Raw!$A:$A,Geography!$B24,Raw!$G:$G,Geography!CF$6,Raw!$C:$C,Geography!$A$6),SUMIFS(Raw!$H:$H,Raw!$A:$A,Geography!$B24,Raw!$G:$G,Geography!CF$6,Raw!$E:$E,Geography!$A$6)))</f>
        <v>0</v>
      </c>
      <c r="CG24" s="99">
        <f>IF($B$6="Region",SUMIFS(Raw!$H:$H,Raw!$A:$A,Geography!$B24,Raw!$G:$G,Geography!CG$6,Raw!$I:$I,Geography!$A$6),IF($B$6="Provider",SUMIFS(Raw!$H:$H,Raw!$A:$A,Geography!$B24,Raw!$G:$G,Geography!CG$6,Raw!$C:$C,Geography!$A$6),SUMIFS(Raw!$H:$H,Raw!$A:$A,Geography!$B24,Raw!$G:$G,Geography!CG$6,Raw!$E:$E,Geography!$A$6)))</f>
        <v>0</v>
      </c>
      <c r="CH24" s="99">
        <f>IF($B$6="Region",SUMIFS(Raw!$H:$H,Raw!$A:$A,Geography!$B24,Raw!$G:$G,Geography!CH$6,Raw!$I:$I,Geography!$A$6),IF($B$6="Provider",SUMIFS(Raw!$H:$H,Raw!$A:$A,Geography!$B24,Raw!$G:$G,Geography!CH$6,Raw!$C:$C,Geography!$A$6),SUMIFS(Raw!$H:$H,Raw!$A:$A,Geography!$B24,Raw!$G:$G,Geography!CH$6,Raw!$E:$E,Geography!$A$6)))</f>
        <v>0</v>
      </c>
      <c r="CI24" s="99">
        <f>IF($B$6="Region",SUMIFS(Raw!$H:$H,Raw!$A:$A,Geography!$B24,Raw!$G:$G,Geography!CI$6,Raw!$I:$I,Geography!$A$6),IF($B$6="Provider",SUMIFS(Raw!$H:$H,Raw!$A:$A,Geography!$B24,Raw!$G:$G,Geography!CI$6,Raw!$C:$C,Geography!$A$6),SUMIFS(Raw!$H:$H,Raw!$A:$A,Geography!$B24,Raw!$G:$G,Geography!CI$6,Raw!$E:$E,Geography!$A$6)))</f>
        <v>0</v>
      </c>
      <c r="CJ24" s="99">
        <f>IF($B$6="Region",SUMIFS(Raw!$H:$H,Raw!$A:$A,Geography!$B24,Raw!$G:$G,Geography!CJ$6,Raw!$I:$I,Geography!$A$6),IF($B$6="Provider",SUMIFS(Raw!$H:$H,Raw!$A:$A,Geography!$B24,Raw!$G:$G,Geography!CJ$6,Raw!$C:$C,Geography!$A$6),SUMIFS(Raw!$H:$H,Raw!$A:$A,Geography!$B24,Raw!$G:$G,Geography!CJ$6,Raw!$E:$E,Geography!$A$6)))</f>
        <v>0</v>
      </c>
      <c r="CK24" s="99">
        <f>IF($B$6="Region",SUMIFS(Raw!$H:$H,Raw!$A:$A,Geography!$B24,Raw!$G:$G,Geography!CK$6,Raw!$I:$I,Geography!$A$6),IF($B$6="Provider",SUMIFS(Raw!$H:$H,Raw!$A:$A,Geography!$B24,Raw!$G:$G,Geography!CK$6,Raw!$C:$C,Geography!$A$6),SUMIFS(Raw!$H:$H,Raw!$A:$A,Geography!$B24,Raw!$G:$G,Geography!CK$6,Raw!$E:$E,Geography!$A$6)))</f>
        <v>0</v>
      </c>
      <c r="CL24" s="99">
        <f>IF($B$6="Region",SUMIFS(Raw!$H:$H,Raw!$A:$A,Geography!$B24,Raw!$G:$G,Geography!CL$6,Raw!$I:$I,Geography!$A$6),IF($B$6="Provider",SUMIFS(Raw!$H:$H,Raw!$A:$A,Geography!$B24,Raw!$G:$G,Geography!CL$6,Raw!$C:$C,Geography!$A$6),SUMIFS(Raw!$H:$H,Raw!$A:$A,Geography!$B24,Raw!$G:$G,Geography!CL$6,Raw!$E:$E,Geography!$A$6)))</f>
        <v>0</v>
      </c>
      <c r="CM24" s="99">
        <f>IF($B$6="Region",SUMIFS(Raw!$H:$H,Raw!$A:$A,Geography!$B24,Raw!$G:$G,Geography!CM$6,Raw!$I:$I,Geography!$A$6),IF($B$6="Provider",SUMIFS(Raw!$H:$H,Raw!$A:$A,Geography!$B24,Raw!$G:$G,Geography!CM$6,Raw!$C:$C,Geography!$A$6),SUMIFS(Raw!$H:$H,Raw!$A:$A,Geography!$B24,Raw!$G:$G,Geography!CM$6,Raw!$E:$E,Geography!$A$6)))</f>
        <v>0</v>
      </c>
    </row>
    <row r="25" spans="1:91" s="219" customFormat="1" hidden="1" x14ac:dyDescent="0.25">
      <c r="B25" s="14">
        <v>46143</v>
      </c>
      <c r="C25" s="3"/>
      <c r="D25" s="99">
        <f>IF($B$6="Region",SUMIFS(Raw!$H:$H,Raw!$A:$A,Geography!$B25,Raw!$G:$G,Geography!D$6,Raw!$I:$I,Geography!$A$6),IF($B$6="Provider",SUMIFS(Raw!$H:$H,Raw!$A:$A,Geography!$B25,Raw!$G:$G,Geography!D$6,Raw!$C:$C,Geography!$A$6),SUMIFS(Raw!$H:$H,Raw!$A:$A,Geography!$B25,Raw!$G:$G,Geography!D$6,Raw!$E:$E,Geography!$A$6)))</f>
        <v>0</v>
      </c>
      <c r="E25" s="99">
        <f>IF($B$6="Region",SUMIFS(Raw!$H:$H,Raw!$A:$A,Geography!$B25,Raw!$G:$G,Geography!E$6,Raw!$I:$I,Geography!$A$6),IF($B$6="Provider",SUMIFS(Raw!$H:$H,Raw!$A:$A,Geography!$B25,Raw!$G:$G,Geography!E$6,Raw!$C:$C,Geography!$A$6),SUMIFS(Raw!$H:$H,Raw!$A:$A,Geography!$B25,Raw!$G:$G,Geography!E$6,Raw!$E:$E,Geography!$A$6)))</f>
        <v>0</v>
      </c>
      <c r="F25" s="99">
        <f>IF($B$6="Region",SUMIFS(Raw!$H:$H,Raw!$A:$A,Geography!$B25,Raw!$G:$G,Geography!F$6,Raw!$I:$I,Geography!$A$6),IF($B$6="Provider",SUMIFS(Raw!$H:$H,Raw!$A:$A,Geography!$B25,Raw!$G:$G,Geography!F$6,Raw!$C:$C,Geography!$A$6),SUMIFS(Raw!$H:$H,Raw!$A:$A,Geography!$B25,Raw!$G:$G,Geography!F$6,Raw!$E:$E,Geography!$A$6)))</f>
        <v>0</v>
      </c>
      <c r="G25" s="99">
        <f>IF($B$6="Region",SUMIFS(Raw!$H:$H,Raw!$A:$A,Geography!$B25,Raw!$G:$G,Geography!G$6,Raw!$I:$I,Geography!$A$6),IF($B$6="Provider",SUMIFS(Raw!$H:$H,Raw!$A:$A,Geography!$B25,Raw!$G:$G,Geography!G$6,Raw!$C:$C,Geography!$A$6),SUMIFS(Raw!$H:$H,Raw!$A:$A,Geography!$B25,Raw!$G:$G,Geography!G$6,Raw!$E:$E,Geography!$A$6)))</f>
        <v>0</v>
      </c>
      <c r="H25" s="99">
        <f>IF($B$6="Region",SUMIFS(Raw!$H:$H,Raw!$A:$A,Geography!$B25,Raw!$G:$G,Geography!H$6,Raw!$I:$I,Geography!$A$6),IF($B$6="Provider",SUMIFS(Raw!$H:$H,Raw!$A:$A,Geography!$B25,Raw!$G:$G,Geography!H$6,Raw!$C:$C,Geography!$A$6),SUMIFS(Raw!$H:$H,Raw!$A:$A,Geography!$B25,Raw!$G:$G,Geography!H$6,Raw!$E:$E,Geography!$A$6)))</f>
        <v>0</v>
      </c>
      <c r="I25" s="99">
        <f>IF($B$6="Region",SUMIFS(Raw!$H:$H,Raw!$A:$A,Geography!$B25,Raw!$G:$G,Geography!I$6,Raw!$I:$I,Geography!$A$6),IF($B$6="Provider",SUMIFS(Raw!$H:$H,Raw!$A:$A,Geography!$B25,Raw!$G:$G,Geography!I$6,Raw!$C:$C,Geography!$A$6),SUMIFS(Raw!$H:$H,Raw!$A:$A,Geography!$B25,Raw!$G:$G,Geography!I$6,Raw!$E:$E,Geography!$A$6)))</f>
        <v>0</v>
      </c>
      <c r="J25" s="99" t="str">
        <f>IF($B$6="Area", SUMIFS(Raw!$H:$H,Raw!$A:$A,Geography!$B25,Raw!$G:$G,Geography!J$6,Raw!$E:$E,Geography!$A$6), " ")</f>
        <v xml:space="preserve"> </v>
      </c>
      <c r="K25" s="99" t="str">
        <f>IF($B$6="Area", SUMIFS(Raw!$H:$H,Raw!$A:$A,Geography!$B25,Raw!$G:$G,Geography!K$6,Raw!$E:$E,Geography!$A$6), " ")</f>
        <v xml:space="preserve"> </v>
      </c>
      <c r="L25" s="99">
        <f>IF($B$6="Region",SUMIFS(Raw!$H:$H,Raw!$A:$A,Geography!$B25,Raw!$G:$G,Geography!L$6,Raw!$I:$I,Geography!$A$6),IF($B$6="Provider",SUMIFS(Raw!$H:$H,Raw!$A:$A,Geography!$B25,Raw!$G:$G,Geography!L$6,Raw!$C:$C,Geography!$A$6),SUMIFS(Raw!$H:$H,Raw!$A:$A,Geography!$B25,Raw!$G:$G,Geography!L$6,Raw!$E:$E,Geography!$A$6)))</f>
        <v>0</v>
      </c>
      <c r="M25" s="99">
        <f>IF($B$6="Region",SUMIFS(Raw!$H:$H,Raw!$A:$A,Geography!$B25,Raw!$G:$G,Geography!M$6,Raw!$I:$I,Geography!$A$6),IF($B$6="Provider",SUMIFS(Raw!$H:$H,Raw!$A:$A,Geography!$B25,Raw!$G:$G,Geography!M$6,Raw!$C:$C,Geography!$A$6),SUMIFS(Raw!$H:$H,Raw!$A:$A,Geography!$B25,Raw!$G:$G,Geography!M$6,Raw!$E:$E,Geography!$A$6)))</f>
        <v>0</v>
      </c>
      <c r="N25" s="99">
        <f>IF($B$6="Region",SUMIFS(Raw!$H:$H,Raw!$A:$A,Geography!$B25,Raw!$G:$G,Geography!N$6,Raw!$I:$I,Geography!$A$6),IF($B$6="Provider",SUMIFS(Raw!$H:$H,Raw!$A:$A,Geography!$B25,Raw!$G:$G,Geography!N$6,Raw!$C:$C,Geography!$A$6),SUMIFS(Raw!$H:$H,Raw!$A:$A,Geography!$B25,Raw!$G:$G,Geography!N$6,Raw!$E:$E,Geography!$A$6)))</f>
        <v>0</v>
      </c>
      <c r="O25" s="99">
        <f>IF($B$6="Region",SUMIFS(Raw!$H:$H,Raw!$A:$A,Geography!$B25,Raw!$G:$G,Geography!O$6,Raw!$I:$I,Geography!$A$6),IF($B$6="Provider",SUMIFS(Raw!$H:$H,Raw!$A:$A,Geography!$B25,Raw!$G:$G,Geography!O$6,Raw!$C:$C,Geography!$A$6),SUMIFS(Raw!$H:$H,Raw!$A:$A,Geography!$B25,Raw!$G:$G,Geography!O$6,Raw!$E:$E,Geography!$A$6)))</f>
        <v>0</v>
      </c>
      <c r="P25" s="99">
        <f>IF($B$6="Region",SUMIFS(Raw!$H:$H,Raw!$A:$A,Geography!$B25,Raw!$G:$G,Geography!P$6,Raw!$I:$I,Geography!$A$6),IF($B$6="Provider",SUMIFS(Raw!$H:$H,Raw!$A:$A,Geography!$B25,Raw!$G:$G,Geography!P$6,Raw!$C:$C,Geography!$A$6),SUMIFS(Raw!$H:$H,Raw!$A:$A,Geography!$B25,Raw!$G:$G,Geography!P$6,Raw!$E:$E,Geography!$A$6)))</f>
        <v>0</v>
      </c>
      <c r="Q25" s="99">
        <f>IF($B$6="Region",SUMIFS(Raw!$H:$H,Raw!$A:$A,Geography!$B25,Raw!$G:$G,Geography!Q$6,Raw!$I:$I,Geography!$A$6),IF($B$6="Provider",SUMIFS(Raw!$H:$H,Raw!$A:$A,Geography!$B25,Raw!$G:$G,Geography!Q$6,Raw!$C:$C,Geography!$A$6),SUMIFS(Raw!$H:$H,Raw!$A:$A,Geography!$B25,Raw!$G:$G,Geography!Q$6,Raw!$E:$E,Geography!$A$6)))</f>
        <v>0</v>
      </c>
      <c r="R25" s="99">
        <f>IF($B$6="Region",SUMIFS(Raw!$H:$H,Raw!$A:$A,Geography!$B25,Raw!$G:$G,Geography!R$6,Raw!$I:$I,Geography!$A$6),IF($B$6="Provider",SUMIFS(Raw!$H:$H,Raw!$A:$A,Geography!$B25,Raw!$G:$G,Geography!R$6,Raw!$C:$C,Geography!$A$6),SUMIFS(Raw!$H:$H,Raw!$A:$A,Geography!$B25,Raw!$G:$G,Geography!R$6,Raw!$E:$E,Geography!$A$6)))</f>
        <v>0</v>
      </c>
      <c r="S25" s="99">
        <f>IF($B$6="Region",SUMIFS(Raw!$H:$H,Raw!$A:$A,Geography!$B25,Raw!$G:$G,Geography!S$6,Raw!$I:$I,Geography!$A$6),IF($B$6="Provider",SUMIFS(Raw!$H:$H,Raw!$A:$A,Geography!$B25,Raw!$G:$G,Geography!S$6,Raw!$C:$C,Geography!$A$6),SUMIFS(Raw!$H:$H,Raw!$A:$A,Geography!$B25,Raw!$G:$G,Geography!S$6,Raw!$E:$E,Geography!$A$6)))</f>
        <v>0</v>
      </c>
      <c r="T25" s="99">
        <f>IF($B$6="Region",SUMIFS(Raw!$H:$H,Raw!$A:$A,Geography!$B25,Raw!$G:$G,Geography!T$6,Raw!$I:$I,Geography!$A$6),IF($B$6="Provider",SUMIFS(Raw!$H:$H,Raw!$A:$A,Geography!$B25,Raw!$G:$G,Geography!T$6,Raw!$C:$C,Geography!$A$6),SUMIFS(Raw!$H:$H,Raw!$A:$A,Geography!$B25,Raw!$G:$G,Geography!T$6,Raw!$E:$E,Geography!$A$6)))</f>
        <v>0</v>
      </c>
      <c r="U25" s="99">
        <f>IF($B$6="Region",SUMIFS(Raw!$H:$H,Raw!$A:$A,Geography!$B25,Raw!$G:$G,Geography!U$6,Raw!$I:$I,Geography!$A$6),IF($B$6="Provider",SUMIFS(Raw!$H:$H,Raw!$A:$A,Geography!$B25,Raw!$G:$G,Geography!U$6,Raw!$C:$C,Geography!$A$6),SUMIFS(Raw!$H:$H,Raw!$A:$A,Geography!$B25,Raw!$G:$G,Geography!U$6,Raw!$E:$E,Geography!$A$6)))</f>
        <v>0</v>
      </c>
      <c r="V25" s="99">
        <f>IF($B$6="Region",SUMIFS(Raw!$H:$H,Raw!$A:$A,Geography!$B25,Raw!$G:$G,Geography!V$6,Raw!$I:$I,Geography!$A$6),IF($B$6="Provider",SUMIFS(Raw!$H:$H,Raw!$A:$A,Geography!$B25,Raw!$G:$G,Geography!V$6,Raw!$C:$C,Geography!$A$6),SUMIFS(Raw!$H:$H,Raw!$A:$A,Geography!$B25,Raw!$G:$G,Geography!V$6,Raw!$E:$E,Geography!$A$6)))</f>
        <v>0</v>
      </c>
      <c r="W25" s="99">
        <f>IF($B$6="Region",SUMIFS(Raw!$H:$H,Raw!$A:$A,Geography!$B25,Raw!$G:$G,Geography!W$6,Raw!$I:$I,Geography!$A$6),IF($B$6="Provider",SUMIFS(Raw!$H:$H,Raw!$A:$A,Geography!$B25,Raw!$G:$G,Geography!W$6,Raw!$C:$C,Geography!$A$6),SUMIFS(Raw!$H:$H,Raw!$A:$A,Geography!$B25,Raw!$G:$G,Geography!W$6,Raw!$E:$E,Geography!$A$6)))</f>
        <v>0</v>
      </c>
      <c r="X25" s="99">
        <f>IF($B$6="Region",SUMIFS(Raw!$H:$H,Raw!$A:$A,Geography!$B25,Raw!$G:$G,Geography!X$6,Raw!$I:$I,Geography!$A$6),IF($B$6="Provider",SUMIFS(Raw!$H:$H,Raw!$A:$A,Geography!$B25,Raw!$G:$G,Geography!X$6,Raw!$C:$C,Geography!$A$6),SUMIFS(Raw!$H:$H,Raw!$A:$A,Geography!$B25,Raw!$G:$G,Geography!X$6,Raw!$E:$E,Geography!$A$6)))</f>
        <v>0</v>
      </c>
      <c r="Y25" s="99" t="str">
        <f>IF($B$6="Area", SUMIFS(Raw!$H:$H,Raw!$A:$A,Geography!$B25,Raw!$G:$G,Geography!Y$6,Raw!$E:$E,Geography!$A$6), " ")</f>
        <v xml:space="preserve"> </v>
      </c>
      <c r="Z25" s="99" t="str">
        <f>IF($B$6="Area", SUMIFS(Raw!$H:$H,Raw!$A:$A,Geography!$B25,Raw!$G:$G,Geography!Z$6,Raw!$E:$E,Geography!$A$6), " ")</f>
        <v xml:space="preserve"> </v>
      </c>
      <c r="AA25" s="99">
        <f>IF($B$6="Region",SUMIFS(Raw!$H:$H,Raw!$A:$A,Geography!$B25,Raw!$G:$G,Geography!AA$6,Raw!$I:$I,Geography!$A$6),IF($B$6="Provider",SUMIFS(Raw!$H:$H,Raw!$A:$A,Geography!$B25,Raw!$G:$G,Geography!AA$6,Raw!$C:$C,Geography!$A$6),SUMIFS(Raw!$H:$H,Raw!$A:$A,Geography!$B25,Raw!$G:$G,Geography!AA$6,Raw!$E:$E,Geography!$A$6)))</f>
        <v>0</v>
      </c>
      <c r="AB25" s="99">
        <f>IF($B$6="Region",SUMIFS(Raw!$H:$H,Raw!$A:$A,Geography!$B25,Raw!$G:$G,Geography!AB$6,Raw!$I:$I,Geography!$A$6),IF($B$6="Provider",SUMIFS(Raw!$H:$H,Raw!$A:$A,Geography!$B25,Raw!$G:$G,Geography!AB$6,Raw!$C:$C,Geography!$A$6),SUMIFS(Raw!$H:$H,Raw!$A:$A,Geography!$B25,Raw!$G:$G,Geography!AB$6,Raw!$E:$E,Geography!$A$6)))</f>
        <v>0</v>
      </c>
      <c r="AC25" s="99" t="str">
        <f>IF($B$6="Area", SUMIFS(Raw!$H:$H,Raw!$A:$A,Geography!$B25,Raw!$G:$G,Geography!AC$6,Raw!$E:$E,Geography!$A$6), " ")</f>
        <v xml:space="preserve"> </v>
      </c>
      <c r="AD25" s="99" t="str">
        <f>IF($B$6="Area", SUMIFS(Raw!$H:$H,Raw!$A:$A,Geography!$B25,Raw!$G:$G,Geography!AD$6,Raw!$E:$E,Geography!$A$6), " ")</f>
        <v xml:space="preserve"> </v>
      </c>
      <c r="AE25" s="99">
        <f>IF($B$6="Region",SUMIFS(Raw!$H:$H,Raw!$A:$A,Geography!$B25,Raw!$G:$G,Geography!AE$6,Raw!$I:$I,Geography!$A$6),IF($B$6="Provider",SUMIFS(Raw!$H:$H,Raw!$A:$A,Geography!$B25,Raw!$G:$G,Geography!AE$6,Raw!$C:$C,Geography!$A$6),SUMIFS(Raw!$H:$H,Raw!$A:$A,Geography!$B25,Raw!$G:$G,Geography!AE$6,Raw!$E:$E,Geography!$A$6)))</f>
        <v>0</v>
      </c>
      <c r="AF25" s="99">
        <f>IF($B$6="Region",SUMIFS(Raw!$H:$H,Raw!$A:$A,Geography!$B25,Raw!$G:$G,Geography!AF$6,Raw!$I:$I,Geography!$A$6),IF($B$6="Provider",SUMIFS(Raw!$H:$H,Raw!$A:$A,Geography!$B25,Raw!$G:$G,Geography!AF$6,Raw!$C:$C,Geography!$A$6),SUMIFS(Raw!$H:$H,Raw!$A:$A,Geography!$B25,Raw!$G:$G,Geography!AF$6,Raw!$E:$E,Geography!$A$6)))</f>
        <v>0</v>
      </c>
      <c r="AG25" s="99">
        <f>IF($B$6="Region",SUMIFS(Raw!$H:$H,Raw!$A:$A,Geography!$B25,Raw!$G:$G,Geography!AG$6,Raw!$I:$I,Geography!$A$6),IF($B$6="Provider",SUMIFS(Raw!$H:$H,Raw!$A:$A,Geography!$B25,Raw!$G:$G,Geography!AG$6,Raw!$C:$C,Geography!$A$6),SUMIFS(Raw!$H:$H,Raw!$A:$A,Geography!$B25,Raw!$G:$G,Geography!AG$6,Raw!$E:$E,Geography!$A$6)))</f>
        <v>0</v>
      </c>
      <c r="AH25" s="99">
        <f>IF($B$6="Region",SUMIFS(Raw!$H:$H,Raw!$A:$A,Geography!$B25,Raw!$G:$G,Geography!AH$6,Raw!$I:$I,Geography!$A$6),IF($B$6="Provider",SUMIFS(Raw!$H:$H,Raw!$A:$A,Geography!$B25,Raw!$G:$G,Geography!AH$6,Raw!$C:$C,Geography!$A$6),SUMIFS(Raw!$H:$H,Raw!$A:$A,Geography!$B25,Raw!$G:$G,Geography!AH$6,Raw!$E:$E,Geography!$A$6)))</f>
        <v>0</v>
      </c>
      <c r="AI25" s="99">
        <f>IF($B$6="Region",SUMIFS(Raw!$H:$H,Raw!$A:$A,Geography!$B25,Raw!$G:$G,Geography!AI$6,Raw!$I:$I,Geography!$A$6),IF($B$6="Provider",SUMIFS(Raw!$H:$H,Raw!$A:$A,Geography!$B25,Raw!$G:$G,Geography!AI$6,Raw!$C:$C,Geography!$A$6),SUMIFS(Raw!$H:$H,Raw!$A:$A,Geography!$B25,Raw!$G:$G,Geography!AI$6,Raw!$E:$E,Geography!$A$6)))</f>
        <v>0</v>
      </c>
      <c r="AJ25" s="99">
        <f>IF($B$6="Region",SUMIFS(Raw!$H:$H,Raw!$A:$A,Geography!$B25,Raw!$G:$G,Geography!AJ$6,Raw!$I:$I,Geography!$A$6),IF($B$6="Provider",SUMIFS(Raw!$H:$H,Raw!$A:$A,Geography!$B25,Raw!$G:$G,Geography!AJ$6,Raw!$C:$C,Geography!$A$6),SUMIFS(Raw!$H:$H,Raw!$A:$A,Geography!$B25,Raw!$G:$G,Geography!AJ$6,Raw!$E:$E,Geography!$A$6)))</f>
        <v>0</v>
      </c>
      <c r="AK25" s="99">
        <f>IF($B$6="Region",SUMIFS(Raw!$H:$H,Raw!$A:$A,Geography!$B25,Raw!$G:$G,Geography!AK$6,Raw!$I:$I,Geography!$A$6),IF($B$6="Provider",SUMIFS(Raw!$H:$H,Raw!$A:$A,Geography!$B25,Raw!$G:$G,Geography!AK$6,Raw!$C:$C,Geography!$A$6),SUMIFS(Raw!$H:$H,Raw!$A:$A,Geography!$B25,Raw!$G:$G,Geography!AK$6,Raw!$E:$E,Geography!$A$6)))</f>
        <v>0</v>
      </c>
      <c r="AL25" s="99">
        <f>IF($B$6="Region",SUMIFS(Raw!$H:$H,Raw!$A:$A,Geography!$B25,Raw!$G:$G,Geography!AL$6,Raw!$I:$I,Geography!$A$6),IF($B$6="Provider",SUMIFS(Raw!$H:$H,Raw!$A:$A,Geography!$B25,Raw!$G:$G,Geography!AL$6,Raw!$C:$C,Geography!$A$6),SUMIFS(Raw!$H:$H,Raw!$A:$A,Geography!$B25,Raw!$G:$G,Geography!AL$6,Raw!$E:$E,Geography!$A$6)))</f>
        <v>0</v>
      </c>
      <c r="AM25" s="99">
        <f>IF($B$6="Region",SUMIFS(Raw!$H:$H,Raw!$A:$A,Geography!$B25,Raw!$G:$G,Geography!AM$6,Raw!$I:$I,Geography!$A$6),IF($B$6="Provider",SUMIFS(Raw!$H:$H,Raw!$A:$A,Geography!$B25,Raw!$G:$G,Geography!AM$6,Raw!$C:$C,Geography!$A$6),SUMIFS(Raw!$H:$H,Raw!$A:$A,Geography!$B25,Raw!$G:$G,Geography!AM$6,Raw!$E:$E,Geography!$A$6)))</f>
        <v>0</v>
      </c>
      <c r="AN25" s="99">
        <f>IF($B$6="Region",SUMIFS(Raw!$H:$H,Raw!$A:$A,Geography!$B25,Raw!$G:$G,Geography!AN$6,Raw!$I:$I,Geography!$A$6),IF($B$6="Provider",SUMIFS(Raw!$H:$H,Raw!$A:$A,Geography!$B25,Raw!$G:$G,Geography!AN$6,Raw!$C:$C,Geography!$A$6),SUMIFS(Raw!$H:$H,Raw!$A:$A,Geography!$B25,Raw!$G:$G,Geography!AN$6,Raw!$E:$E,Geography!$A$6)))</f>
        <v>0</v>
      </c>
      <c r="AO25" s="99">
        <f>IF($B$6="Region",SUMIFS(Raw!$H:$H,Raw!$A:$A,Geography!$B25,Raw!$G:$G,Geography!AO$6,Raw!$I:$I,Geography!$A$6),IF($B$6="Provider",SUMIFS(Raw!$H:$H,Raw!$A:$A,Geography!$B25,Raw!$G:$G,Geography!AO$6,Raw!$C:$C,Geography!$A$6),SUMIFS(Raw!$H:$H,Raw!$A:$A,Geography!$B25,Raw!$G:$G,Geography!AO$6,Raw!$E:$E,Geography!$A$6)))</f>
        <v>0</v>
      </c>
      <c r="AP25" s="99">
        <f>IF($B$6="Region",SUMIFS(Raw!$H:$H,Raw!$A:$A,Geography!$B25,Raw!$G:$G,Geography!AP$6,Raw!$I:$I,Geography!$A$6),IF($B$6="Provider",SUMIFS(Raw!$H:$H,Raw!$A:$A,Geography!$B25,Raw!$G:$G,Geography!AP$6,Raw!$C:$C,Geography!$A$6),SUMIFS(Raw!$H:$H,Raw!$A:$A,Geography!$B25,Raw!$G:$G,Geography!AP$6,Raw!$E:$E,Geography!$A$6)))</f>
        <v>0</v>
      </c>
      <c r="AQ25" s="99">
        <f>IF($B$6="Region",SUMIFS(Raw!$H:$H,Raw!$A:$A,Geography!$B25,Raw!$G:$G,Geography!AQ$6,Raw!$I:$I,Geography!$A$6),IF($B$6="Provider",SUMIFS(Raw!$H:$H,Raw!$A:$A,Geography!$B25,Raw!$G:$G,Geography!AQ$6,Raw!$C:$C,Geography!$A$6),SUMIFS(Raw!$H:$H,Raw!$A:$A,Geography!$B25,Raw!$G:$G,Geography!AQ$6,Raw!$E:$E,Geography!$A$6)))</f>
        <v>0</v>
      </c>
      <c r="AR25" s="99">
        <f>IF($B$6="Region",SUMIFS(Raw!$H:$H,Raw!$A:$A,Geography!$B25,Raw!$G:$G,Geography!AR$6,Raw!$I:$I,Geography!$A$6),IF($B$6="Provider",SUMIFS(Raw!$H:$H,Raw!$A:$A,Geography!$B25,Raw!$G:$G,Geography!AR$6,Raw!$C:$C,Geography!$A$6),SUMIFS(Raw!$H:$H,Raw!$A:$A,Geography!$B25,Raw!$G:$G,Geography!AR$6,Raw!$E:$E,Geography!$A$6)))</f>
        <v>0</v>
      </c>
      <c r="AS25" s="99">
        <f>IF($B$6="Region",SUMIFS(Raw!$H:$H,Raw!$A:$A,Geography!$B25,Raw!$G:$G,Geography!AS$6,Raw!$I:$I,Geography!$A$6),IF($B$6="Provider",SUMIFS(Raw!$H:$H,Raw!$A:$A,Geography!$B25,Raw!$G:$G,Geography!AS$6,Raw!$C:$C,Geography!$A$6),SUMIFS(Raw!$H:$H,Raw!$A:$A,Geography!$B25,Raw!$G:$G,Geography!AS$6,Raw!$E:$E,Geography!$A$6)))</f>
        <v>0</v>
      </c>
      <c r="AT25" s="99">
        <f>IF($B$6="Region",SUMIFS(Raw!$H:$H,Raw!$A:$A,Geography!$B25,Raw!$G:$G,Geography!AT$6,Raw!$I:$I,Geography!$A$6),IF($B$6="Provider",SUMIFS(Raw!$H:$H,Raw!$A:$A,Geography!$B25,Raw!$G:$G,Geography!AT$6,Raw!$C:$C,Geography!$A$6),SUMIFS(Raw!$H:$H,Raw!$A:$A,Geography!$B25,Raw!$G:$G,Geography!AT$6,Raw!$E:$E,Geography!$A$6)))</f>
        <v>0</v>
      </c>
      <c r="AU25" s="99">
        <f>IF($B$6="Region",SUMIFS(Raw!$H:$H,Raw!$A:$A,Geography!$B25,Raw!$G:$G,Geography!AU$6,Raw!$I:$I,Geography!$A$6),IF($B$6="Provider",SUMIFS(Raw!$H:$H,Raw!$A:$A,Geography!$B25,Raw!$G:$G,Geography!AU$6,Raw!$C:$C,Geography!$A$6),SUMIFS(Raw!$H:$H,Raw!$A:$A,Geography!$B25,Raw!$G:$G,Geography!AU$6,Raw!$E:$E,Geography!$A$6)))</f>
        <v>0</v>
      </c>
      <c r="AV25" s="99">
        <f>IF($B$6="Region",SUMIFS(Raw!$H:$H,Raw!$A:$A,Geography!$B25,Raw!$G:$G,Geography!AV$6,Raw!$I:$I,Geography!$A$6),IF($B$6="Provider",SUMIFS(Raw!$H:$H,Raw!$A:$A,Geography!$B25,Raw!$G:$G,Geography!AV$6,Raw!$C:$C,Geography!$A$6),SUMIFS(Raw!$H:$H,Raw!$A:$A,Geography!$B25,Raw!$G:$G,Geography!AV$6,Raw!$E:$E,Geography!$A$6)))</f>
        <v>0</v>
      </c>
      <c r="AW25" s="99">
        <f>IF($B$6="Region",SUMIFS(Raw!$H:$H,Raw!$A:$A,Geography!$B25,Raw!$G:$G,Geography!AW$6,Raw!$I:$I,Geography!$A$6),IF($B$6="Provider",SUMIFS(Raw!$H:$H,Raw!$A:$A,Geography!$B25,Raw!$G:$G,Geography!AW$6,Raw!$C:$C,Geography!$A$6),SUMIFS(Raw!$H:$H,Raw!$A:$A,Geography!$B25,Raw!$G:$G,Geography!AW$6,Raw!$E:$E,Geography!$A$6)))</f>
        <v>0</v>
      </c>
      <c r="AX25" s="99">
        <f>IF($B$6="Region",SUMIFS(Raw!$H:$H,Raw!$A:$A,Geography!$B25,Raw!$G:$G,Geography!AX$6,Raw!$I:$I,Geography!$A$6),IF($B$6="Provider",SUMIFS(Raw!$H:$H,Raw!$A:$A,Geography!$B25,Raw!$G:$G,Geography!AX$6,Raw!$C:$C,Geography!$A$6),SUMIFS(Raw!$H:$H,Raw!$A:$A,Geography!$B25,Raw!$G:$G,Geography!AX$6,Raw!$E:$E,Geography!$A$6)))</f>
        <v>0</v>
      </c>
      <c r="AY25" s="99">
        <f>IF($B$6="Region",SUMIFS(Raw!$H:$H,Raw!$A:$A,Geography!$B25,Raw!$G:$G,Geography!AY$6,Raw!$I:$I,Geography!$A$6),IF($B$6="Provider",SUMIFS(Raw!$H:$H,Raw!$A:$A,Geography!$B25,Raw!$G:$G,Geography!AY$6,Raw!$C:$C,Geography!$A$6),SUMIFS(Raw!$H:$H,Raw!$A:$A,Geography!$B25,Raw!$G:$G,Geography!AY$6,Raw!$E:$E,Geography!$A$6)))</f>
        <v>0</v>
      </c>
      <c r="AZ25" s="99">
        <f>IF($B$6="Region",SUMIFS(Raw!$H:$H,Raw!$A:$A,Geography!$B25,Raw!$G:$G,Geography!AZ$6,Raw!$I:$I,Geography!$A$6),IF($B$6="Provider",SUMIFS(Raw!$H:$H,Raw!$A:$A,Geography!$B25,Raw!$G:$G,Geography!AZ$6,Raw!$C:$C,Geography!$A$6),SUMIFS(Raw!$H:$H,Raw!$A:$A,Geography!$B25,Raw!$G:$G,Geography!AZ$6,Raw!$E:$E,Geography!$A$6)))</f>
        <v>0</v>
      </c>
      <c r="BA25" s="99">
        <f>IF($B$6="Region",SUMIFS(Raw!$H:$H,Raw!$A:$A,Geography!$B25,Raw!$G:$G,Geography!BA$6,Raw!$I:$I,Geography!$A$6),IF($B$6="Provider",SUMIFS(Raw!$H:$H,Raw!$A:$A,Geography!$B25,Raw!$G:$G,Geography!BA$6,Raw!$C:$C,Geography!$A$6),SUMIFS(Raw!$H:$H,Raw!$A:$A,Geography!$B25,Raw!$G:$G,Geography!BA$6,Raw!$E:$E,Geography!$A$6)))</f>
        <v>0</v>
      </c>
      <c r="BB25" s="99">
        <f>IF($B$6="Region",SUMIFS(Raw!$H:$H,Raw!$A:$A,Geography!$B25,Raw!$G:$G,Geography!BB$6,Raw!$I:$I,Geography!$A$6),IF($B$6="Provider",SUMIFS(Raw!$H:$H,Raw!$A:$A,Geography!$B25,Raw!$G:$G,Geography!BB$6,Raw!$C:$C,Geography!$A$6),SUMIFS(Raw!$H:$H,Raw!$A:$A,Geography!$B25,Raw!$G:$G,Geography!BB$6,Raw!$E:$E,Geography!$A$6)))</f>
        <v>0</v>
      </c>
      <c r="BC25" s="99">
        <f>IF($B$6="Region",SUMIFS(Raw!$H:$H,Raw!$A:$A,Geography!$B25,Raw!$G:$G,Geography!BC$6,Raw!$I:$I,Geography!$A$6),IF($B$6="Provider",SUMIFS(Raw!$H:$H,Raw!$A:$A,Geography!$B25,Raw!$G:$G,Geography!BC$6,Raw!$C:$C,Geography!$A$6),SUMIFS(Raw!$H:$H,Raw!$A:$A,Geography!$B25,Raw!$G:$G,Geography!BC$6,Raw!$E:$E,Geography!$A$6)))</f>
        <v>0</v>
      </c>
      <c r="BD25" s="99">
        <f>IF($B$6="Region",SUMIFS(Raw!$H:$H,Raw!$A:$A,Geography!$B25,Raw!$G:$G,Geography!BD$6,Raw!$I:$I,Geography!$A$6),IF($B$6="Provider",SUMIFS(Raw!$H:$H,Raw!$A:$A,Geography!$B25,Raw!$G:$G,Geography!BD$6,Raw!$C:$C,Geography!$A$6),SUMIFS(Raw!$H:$H,Raw!$A:$A,Geography!$B25,Raw!$G:$G,Geography!BD$6,Raw!$E:$E,Geography!$A$6)))</f>
        <v>0</v>
      </c>
      <c r="BE25" s="99">
        <f>IF($B$6="Region",SUMIFS(Raw!$H:$H,Raw!$A:$A,Geography!$B25,Raw!$G:$G,Geography!BE$6,Raw!$I:$I,Geography!$A$6),IF($B$6="Provider",SUMIFS(Raw!$H:$H,Raw!$A:$A,Geography!$B25,Raw!$G:$G,Geography!BE$6,Raw!$C:$C,Geography!$A$6),SUMIFS(Raw!$H:$H,Raw!$A:$A,Geography!$B25,Raw!$G:$G,Geography!BE$6,Raw!$E:$E,Geography!$A$6)))</f>
        <v>0</v>
      </c>
      <c r="BF25" s="99">
        <f>IF($B$6="Region",SUMIFS(Raw!$H:$H,Raw!$A:$A,Geography!$B25,Raw!$G:$G,Geography!BF$6,Raw!$I:$I,Geography!$A$6),IF($B$6="Provider",SUMIFS(Raw!$H:$H,Raw!$A:$A,Geography!$B25,Raw!$G:$G,Geography!BF$6,Raw!$C:$C,Geography!$A$6),SUMIFS(Raw!$H:$H,Raw!$A:$A,Geography!$B25,Raw!$G:$G,Geography!BF$6,Raw!$E:$E,Geography!$A$6)))</f>
        <v>0</v>
      </c>
      <c r="BG25" s="99">
        <f>IF($B$6="Region",SUMIFS(Raw!$H:$H,Raw!$A:$A,Geography!$B25,Raw!$G:$G,Geography!BG$6,Raw!$I:$I,Geography!$A$6),IF($B$6="Provider",SUMIFS(Raw!$H:$H,Raw!$A:$A,Geography!$B25,Raw!$G:$G,Geography!BG$6,Raw!$C:$C,Geography!$A$6),SUMIFS(Raw!$H:$H,Raw!$A:$A,Geography!$B25,Raw!$G:$G,Geography!BG$6,Raw!$E:$E,Geography!$A$6)))</f>
        <v>0</v>
      </c>
      <c r="BH25" s="99">
        <f>IF($B$6="Region",SUMIFS(Raw!$H:$H,Raw!$A:$A,Geography!$B25,Raw!$G:$G,Geography!BH$6,Raw!$I:$I,Geography!$A$6),IF($B$6="Provider",SUMIFS(Raw!$H:$H,Raw!$A:$A,Geography!$B25,Raw!$G:$G,Geography!BH$6,Raw!$C:$C,Geography!$A$6),SUMIFS(Raw!$H:$H,Raw!$A:$A,Geography!$B25,Raw!$G:$G,Geography!BH$6,Raw!$E:$E,Geography!$A$6)))</f>
        <v>0</v>
      </c>
      <c r="BI25" s="99">
        <f>IF($B$6="Region",SUMIFS(Raw!$H:$H,Raw!$A:$A,Geography!$B25,Raw!$G:$G,Geography!BI$6,Raw!$I:$I,Geography!$A$6),IF($B$6="Provider",SUMIFS(Raw!$H:$H,Raw!$A:$A,Geography!$B25,Raw!$G:$G,Geography!BI$6,Raw!$C:$C,Geography!$A$6),SUMIFS(Raw!$H:$H,Raw!$A:$A,Geography!$B25,Raw!$G:$G,Geography!BI$6,Raw!$E:$E,Geography!$A$6)))</f>
        <v>0</v>
      </c>
      <c r="BJ25" s="99">
        <f>IF($B$6="Region",SUMIFS(Raw!$H:$H,Raw!$A:$A,Geography!$B25,Raw!$G:$G,Geography!BJ$6,Raw!$I:$I,Geography!$A$6),IF($B$6="Provider",SUMIFS(Raw!$H:$H,Raw!$A:$A,Geography!$B25,Raw!$G:$G,Geography!BJ$6,Raw!$C:$C,Geography!$A$6),SUMIFS(Raw!$H:$H,Raw!$A:$A,Geography!$B25,Raw!$G:$G,Geography!BJ$6,Raw!$E:$E,Geography!$A$6)))</f>
        <v>0</v>
      </c>
      <c r="BK25" s="99">
        <f>IF($B$6="Region",SUMIFS(Raw!$H:$H,Raw!$A:$A,Geography!$B25,Raw!$G:$G,Geography!BK$6,Raw!$I:$I,Geography!$A$6),IF($B$6="Provider",SUMIFS(Raw!$H:$H,Raw!$A:$A,Geography!$B25,Raw!$G:$G,Geography!BK$6,Raw!$C:$C,Geography!$A$6),SUMIFS(Raw!$H:$H,Raw!$A:$A,Geography!$B25,Raw!$G:$G,Geography!BK$6,Raw!$E:$E,Geography!$A$6)))</f>
        <v>0</v>
      </c>
      <c r="BL25" s="99">
        <f>IF($B$6="Region",SUMIFS(Raw!$H:$H,Raw!$A:$A,Geography!$B25,Raw!$G:$G,Geography!BL$6,Raw!$I:$I,Geography!$A$6),IF($B$6="Provider",SUMIFS(Raw!$H:$H,Raw!$A:$A,Geography!$B25,Raw!$G:$G,Geography!BL$6,Raw!$C:$C,Geography!$A$6),SUMIFS(Raw!$H:$H,Raw!$A:$A,Geography!$B25,Raw!$G:$G,Geography!BL$6,Raw!$E:$E,Geography!$A$6)))</f>
        <v>0</v>
      </c>
      <c r="BM25" s="99">
        <f>IF($B$6="Region",SUMIFS(Raw!$H:$H,Raw!$A:$A,Geography!$B25,Raw!$G:$G,Geography!BM$6,Raw!$I:$I,Geography!$A$6),IF($B$6="Provider",SUMIFS(Raw!$H:$H,Raw!$A:$A,Geography!$B25,Raw!$G:$G,Geography!BM$6,Raw!$C:$C,Geography!$A$6),SUMIFS(Raw!$H:$H,Raw!$A:$A,Geography!$B25,Raw!$G:$G,Geography!BM$6,Raw!$E:$E,Geography!$A$6)))</f>
        <v>0</v>
      </c>
      <c r="BN25" s="99">
        <f>IF($B$6="Region",SUMIFS(Raw!$H:$H,Raw!$A:$A,Geography!$B25,Raw!$G:$G,Geography!BN$6,Raw!$I:$I,Geography!$A$6),IF($B$6="Provider",SUMIFS(Raw!$H:$H,Raw!$A:$A,Geography!$B25,Raw!$G:$G,Geography!BN$6,Raw!$C:$C,Geography!$A$6),SUMIFS(Raw!$H:$H,Raw!$A:$A,Geography!$B25,Raw!$G:$G,Geography!BN$6,Raw!$E:$E,Geography!$A$6)))</f>
        <v>0</v>
      </c>
      <c r="BO25" s="99">
        <f>IF($B$6="Region",SUMIFS(Raw!$H:$H,Raw!$A:$A,Geography!$B25,Raw!$G:$G,Geography!BO$6,Raw!$I:$I,Geography!$A$6),IF($B$6="Provider",SUMIFS(Raw!$H:$H,Raw!$A:$A,Geography!$B25,Raw!$G:$G,Geography!BO$6,Raw!$C:$C,Geography!$A$6),SUMIFS(Raw!$H:$H,Raw!$A:$A,Geography!$B25,Raw!$G:$G,Geography!BO$6,Raw!$E:$E,Geography!$A$6)))</f>
        <v>0</v>
      </c>
      <c r="BP25" s="99">
        <f>IF($B$6="Region",SUMIFS(Raw!$H:$H,Raw!$A:$A,Geography!$B25,Raw!$G:$G,Geography!BP$6,Raw!$I:$I,Geography!$A$6),IF($B$6="Provider",SUMIFS(Raw!$H:$H,Raw!$A:$A,Geography!$B25,Raw!$G:$G,Geography!BP$6,Raw!$C:$C,Geography!$A$6),SUMIFS(Raw!$H:$H,Raw!$A:$A,Geography!$B25,Raw!$G:$G,Geography!BP$6,Raw!$E:$E,Geography!$A$6)))</f>
        <v>0</v>
      </c>
      <c r="BQ25" s="99">
        <f>IF($B$6="Region",SUMIFS(Raw!$H:$H,Raw!$A:$A,Geography!$B25,Raw!$G:$G,Geography!BQ$6,Raw!$I:$I,Geography!$A$6),IF($B$6="Provider",SUMIFS(Raw!$H:$H,Raw!$A:$A,Geography!$B25,Raw!$G:$G,Geography!BQ$6,Raw!$C:$C,Geography!$A$6),SUMIFS(Raw!$H:$H,Raw!$A:$A,Geography!$B25,Raw!$G:$G,Geography!BQ$6,Raw!$E:$E,Geography!$A$6)))</f>
        <v>0</v>
      </c>
      <c r="BR25" s="99">
        <f>IF($B$6="Region",SUMIFS(Raw!$H:$H,Raw!$A:$A,Geography!$B25,Raw!$G:$G,Geography!BR$6,Raw!$I:$I,Geography!$A$6),IF($B$6="Provider",SUMIFS(Raw!$H:$H,Raw!$A:$A,Geography!$B25,Raw!$G:$G,Geography!BR$6,Raw!$C:$C,Geography!$A$6),SUMIFS(Raw!$H:$H,Raw!$A:$A,Geography!$B25,Raw!$G:$G,Geography!BR$6,Raw!$E:$E,Geography!$A$6)))</f>
        <v>0</v>
      </c>
      <c r="BS25" s="99">
        <f>IF($B$6="Region",SUMIFS(Raw!$H:$H,Raw!$A:$A,Geography!$B25,Raw!$G:$G,Geography!BS$6,Raw!$I:$I,Geography!$A$6),IF($B$6="Provider",SUMIFS(Raw!$H:$H,Raw!$A:$A,Geography!$B25,Raw!$G:$G,Geography!BS$6,Raw!$C:$C,Geography!$A$6),SUMIFS(Raw!$H:$H,Raw!$A:$A,Geography!$B25,Raw!$G:$G,Geography!BS$6,Raw!$E:$E,Geography!$A$6)))</f>
        <v>0</v>
      </c>
      <c r="BT25" s="99">
        <f>IF($B$6="Region",SUMIFS(Raw!$H:$H,Raw!$A:$A,Geography!$B25,Raw!$G:$G,Geography!BT$6,Raw!$I:$I,Geography!$A$6),IF($B$6="Provider",SUMIFS(Raw!$H:$H,Raw!$A:$A,Geography!$B25,Raw!$G:$G,Geography!BT$6,Raw!$C:$C,Geography!$A$6),SUMIFS(Raw!$H:$H,Raw!$A:$A,Geography!$B25,Raw!$G:$G,Geography!BT$6,Raw!$E:$E,Geography!$A$6)))</f>
        <v>0</v>
      </c>
      <c r="BU25" s="99">
        <f>IF($B$6="Region",SUMIFS(Raw!$H:$H,Raw!$A:$A,Geography!$B25,Raw!$G:$G,Geography!BU$6,Raw!$I:$I,Geography!$A$6),IF($B$6="Provider",SUMIFS(Raw!$H:$H,Raw!$A:$A,Geography!$B25,Raw!$G:$G,Geography!BU$6,Raw!$C:$C,Geography!$A$6),SUMIFS(Raw!$H:$H,Raw!$A:$A,Geography!$B25,Raw!$G:$G,Geography!BU$6,Raw!$E:$E,Geography!$A$6)))</f>
        <v>0</v>
      </c>
      <c r="BV25" s="99">
        <f>IF($B$6="Region",SUMIFS(Raw!$H:$H,Raw!$A:$A,Geography!$B25,Raw!$G:$G,Geography!BV$6,Raw!$I:$I,Geography!$A$6),IF($B$6="Provider",SUMIFS(Raw!$H:$H,Raw!$A:$A,Geography!$B25,Raw!$G:$G,Geography!BV$6,Raw!$C:$C,Geography!$A$6),SUMIFS(Raw!$H:$H,Raw!$A:$A,Geography!$B25,Raw!$G:$G,Geography!BV$6,Raw!$E:$E,Geography!$A$6)))</f>
        <v>0</v>
      </c>
      <c r="BW25" s="99">
        <f>IF($B$6="Region",SUMIFS(Raw!$H:$H,Raw!$A:$A,Geography!$B25,Raw!$G:$G,Geography!BW$6,Raw!$I:$I,Geography!$A$6),IF($B$6="Provider",SUMIFS(Raw!$H:$H,Raw!$A:$A,Geography!$B25,Raw!$G:$G,Geography!BW$6,Raw!$C:$C,Geography!$A$6),SUMIFS(Raw!$H:$H,Raw!$A:$A,Geography!$B25,Raw!$G:$G,Geography!BW$6,Raw!$E:$E,Geography!$A$6)))</f>
        <v>0</v>
      </c>
      <c r="BX25" s="99">
        <f>IF($B$6="Region",SUMIFS(Raw!$H:$H,Raw!$A:$A,Geography!$B25,Raw!$G:$G,Geography!BX$6,Raw!$I:$I,Geography!$A$6),IF($B$6="Provider",SUMIFS(Raw!$H:$H,Raw!$A:$A,Geography!$B25,Raw!$G:$G,Geography!BX$6,Raw!$C:$C,Geography!$A$6),SUMIFS(Raw!$H:$H,Raw!$A:$A,Geography!$B25,Raw!$G:$G,Geography!BX$6,Raw!$E:$E,Geography!$A$6)))</f>
        <v>0</v>
      </c>
      <c r="BY25" s="99">
        <f>IF($B$6="Region",SUMIFS(Raw!$H:$H,Raw!$A:$A,Geography!$B25,Raw!$G:$G,Geography!BY$6,Raw!$I:$I,Geography!$A$6),IF($B$6="Provider",SUMIFS(Raw!$H:$H,Raw!$A:$A,Geography!$B25,Raw!$G:$G,Geography!BY$6,Raw!$C:$C,Geography!$A$6),SUMIFS(Raw!$H:$H,Raw!$A:$A,Geography!$B25,Raw!$G:$G,Geography!BY$6,Raw!$E:$E,Geography!$A$6)))</f>
        <v>0</v>
      </c>
      <c r="BZ25" s="99">
        <f>IF($B$6="Region",SUMIFS(Raw!$H:$H,Raw!$A:$A,Geography!$B25,Raw!$G:$G,Geography!BZ$6,Raw!$I:$I,Geography!$A$6),IF($B$6="Provider",SUMIFS(Raw!$H:$H,Raw!$A:$A,Geography!$B25,Raw!$G:$G,Geography!BZ$6,Raw!$C:$C,Geography!$A$6),SUMIFS(Raw!$H:$H,Raw!$A:$A,Geography!$B25,Raw!$G:$G,Geography!BZ$6,Raw!$E:$E,Geography!$A$6)))</f>
        <v>0</v>
      </c>
      <c r="CA25" s="99">
        <f>IF($B$6="Region",SUMIFS(Raw!$H:$H,Raw!$A:$A,Geography!$B25,Raw!$G:$G,Geography!CA$6,Raw!$I:$I,Geography!$A$6),IF($B$6="Provider",SUMIFS(Raw!$H:$H,Raw!$A:$A,Geography!$B25,Raw!$G:$G,Geography!CA$6,Raw!$C:$C,Geography!$A$6),SUMIFS(Raw!$H:$H,Raw!$A:$A,Geography!$B25,Raw!$G:$G,Geography!CA$6,Raw!$E:$E,Geography!$A$6)))</f>
        <v>0</v>
      </c>
      <c r="CB25" s="99">
        <f>IF($B$6="Region",SUMIFS(Raw!$H:$H,Raw!$A:$A,Geography!$B25,Raw!$G:$G,Geography!CB$6,Raw!$I:$I,Geography!$A$6),IF($B$6="Provider",SUMIFS(Raw!$H:$H,Raw!$A:$A,Geography!$B25,Raw!$G:$G,Geography!CB$6,Raw!$C:$C,Geography!$A$6),SUMIFS(Raw!$H:$H,Raw!$A:$A,Geography!$B25,Raw!$G:$G,Geography!CB$6,Raw!$E:$E,Geography!$A$6)))</f>
        <v>0</v>
      </c>
      <c r="CC25" s="99">
        <f>IF($B$6="Region",SUMIFS(Raw!$H:$H,Raw!$A:$A,Geography!$B25,Raw!$G:$G,Geography!CC$6,Raw!$I:$I,Geography!$A$6),IF($B$6="Provider",SUMIFS(Raw!$H:$H,Raw!$A:$A,Geography!$B25,Raw!$G:$G,Geography!CC$6,Raw!$C:$C,Geography!$A$6),SUMIFS(Raw!$H:$H,Raw!$A:$A,Geography!$B25,Raw!$G:$G,Geography!CC$6,Raw!$E:$E,Geography!$A$6)))</f>
        <v>0</v>
      </c>
      <c r="CD25" s="99">
        <f>IF($B$6="Region",SUMIFS(Raw!$H:$H,Raw!$A:$A,Geography!$B25,Raw!$G:$G,Geography!CD$6,Raw!$I:$I,Geography!$A$6),IF($B$6="Provider",SUMIFS(Raw!$H:$H,Raw!$A:$A,Geography!$B25,Raw!$G:$G,Geography!CD$6,Raw!$C:$C,Geography!$A$6),SUMIFS(Raw!$H:$H,Raw!$A:$A,Geography!$B25,Raw!$G:$G,Geography!CD$6,Raw!$E:$E,Geography!$A$6)))</f>
        <v>0</v>
      </c>
      <c r="CE25" s="99">
        <f>IF($B$6="Region",SUMIFS(Raw!$H:$H,Raw!$A:$A,Geography!$B25,Raw!$G:$G,Geography!CE$6,Raw!$I:$I,Geography!$A$6),IF($B$6="Provider",SUMIFS(Raw!$H:$H,Raw!$A:$A,Geography!$B25,Raw!$G:$G,Geography!CE$6,Raw!$C:$C,Geography!$A$6),SUMIFS(Raw!$H:$H,Raw!$A:$A,Geography!$B25,Raw!$G:$G,Geography!CE$6,Raw!$E:$E,Geography!$A$6)))</f>
        <v>0</v>
      </c>
      <c r="CF25" s="99">
        <f>IF($B$6="Region",SUMIFS(Raw!$H:$H,Raw!$A:$A,Geography!$B25,Raw!$G:$G,Geography!CF$6,Raw!$I:$I,Geography!$A$6),IF($B$6="Provider",SUMIFS(Raw!$H:$H,Raw!$A:$A,Geography!$B25,Raw!$G:$G,Geography!CF$6,Raw!$C:$C,Geography!$A$6),SUMIFS(Raw!$H:$H,Raw!$A:$A,Geography!$B25,Raw!$G:$G,Geography!CF$6,Raw!$E:$E,Geography!$A$6)))</f>
        <v>0</v>
      </c>
      <c r="CG25" s="99">
        <f>IF($B$6="Region",SUMIFS(Raw!$H:$H,Raw!$A:$A,Geography!$B25,Raw!$G:$G,Geography!CG$6,Raw!$I:$I,Geography!$A$6),IF($B$6="Provider",SUMIFS(Raw!$H:$H,Raw!$A:$A,Geography!$B25,Raw!$G:$G,Geography!CG$6,Raw!$C:$C,Geography!$A$6),SUMIFS(Raw!$H:$H,Raw!$A:$A,Geography!$B25,Raw!$G:$G,Geography!CG$6,Raw!$E:$E,Geography!$A$6)))</f>
        <v>0</v>
      </c>
      <c r="CH25" s="99">
        <f>IF($B$6="Region",SUMIFS(Raw!$H:$H,Raw!$A:$A,Geography!$B25,Raw!$G:$G,Geography!CH$6,Raw!$I:$I,Geography!$A$6),IF($B$6="Provider",SUMIFS(Raw!$H:$H,Raw!$A:$A,Geography!$B25,Raw!$G:$G,Geography!CH$6,Raw!$C:$C,Geography!$A$6),SUMIFS(Raw!$H:$H,Raw!$A:$A,Geography!$B25,Raw!$G:$G,Geography!CH$6,Raw!$E:$E,Geography!$A$6)))</f>
        <v>0</v>
      </c>
      <c r="CI25" s="99">
        <f>IF($B$6="Region",SUMIFS(Raw!$H:$H,Raw!$A:$A,Geography!$B25,Raw!$G:$G,Geography!CI$6,Raw!$I:$I,Geography!$A$6),IF($B$6="Provider",SUMIFS(Raw!$H:$H,Raw!$A:$A,Geography!$B25,Raw!$G:$G,Geography!CI$6,Raw!$C:$C,Geography!$A$6),SUMIFS(Raw!$H:$H,Raw!$A:$A,Geography!$B25,Raw!$G:$G,Geography!CI$6,Raw!$E:$E,Geography!$A$6)))</f>
        <v>0</v>
      </c>
      <c r="CJ25" s="99">
        <f>IF($B$6="Region",SUMIFS(Raw!$H:$H,Raw!$A:$A,Geography!$B25,Raw!$G:$G,Geography!CJ$6,Raw!$I:$I,Geography!$A$6),IF($B$6="Provider",SUMIFS(Raw!$H:$H,Raw!$A:$A,Geography!$B25,Raw!$G:$G,Geography!CJ$6,Raw!$C:$C,Geography!$A$6),SUMIFS(Raw!$H:$H,Raw!$A:$A,Geography!$B25,Raw!$G:$G,Geography!CJ$6,Raw!$E:$E,Geography!$A$6)))</f>
        <v>0</v>
      </c>
      <c r="CK25" s="99">
        <f>IF($B$6="Region",SUMIFS(Raw!$H:$H,Raw!$A:$A,Geography!$B25,Raw!$G:$G,Geography!CK$6,Raw!$I:$I,Geography!$A$6),IF($B$6="Provider",SUMIFS(Raw!$H:$H,Raw!$A:$A,Geography!$B25,Raw!$G:$G,Geography!CK$6,Raw!$C:$C,Geography!$A$6),SUMIFS(Raw!$H:$H,Raw!$A:$A,Geography!$B25,Raw!$G:$G,Geography!CK$6,Raw!$E:$E,Geography!$A$6)))</f>
        <v>0</v>
      </c>
      <c r="CL25" s="99">
        <f>IF($B$6="Region",SUMIFS(Raw!$H:$H,Raw!$A:$A,Geography!$B25,Raw!$G:$G,Geography!CL$6,Raw!$I:$I,Geography!$A$6),IF($B$6="Provider",SUMIFS(Raw!$H:$H,Raw!$A:$A,Geography!$B25,Raw!$G:$G,Geography!CL$6,Raw!$C:$C,Geography!$A$6),SUMIFS(Raw!$H:$H,Raw!$A:$A,Geography!$B25,Raw!$G:$G,Geography!CL$6,Raw!$E:$E,Geography!$A$6)))</f>
        <v>0</v>
      </c>
      <c r="CM25" s="99">
        <f>IF($B$6="Region",SUMIFS(Raw!$H:$H,Raw!$A:$A,Geography!$B25,Raw!$G:$G,Geography!CM$6,Raw!$I:$I,Geography!$A$6),IF($B$6="Provider",SUMIFS(Raw!$H:$H,Raw!$A:$A,Geography!$B25,Raw!$G:$G,Geography!CM$6,Raw!$C:$C,Geography!$A$6),SUMIFS(Raw!$H:$H,Raw!$A:$A,Geography!$B25,Raw!$G:$G,Geography!CM$6,Raw!$E:$E,Geography!$A$6)))</f>
        <v>0</v>
      </c>
    </row>
    <row r="26" spans="1:91" s="219" customFormat="1" ht="12.5" hidden="1" customHeight="1" x14ac:dyDescent="0.25">
      <c r="B26" s="14">
        <v>46174</v>
      </c>
      <c r="C26" s="3"/>
      <c r="D26" s="99">
        <f>IF($B$6="Region",SUMIFS(Raw!$H:$H,Raw!$A:$A,Geography!$B26,Raw!$G:$G,Geography!D$6,Raw!$I:$I,Geography!$A$6),IF($B$6="Provider",SUMIFS(Raw!$H:$H,Raw!$A:$A,Geography!$B26,Raw!$G:$G,Geography!D$6,Raw!$C:$C,Geography!$A$6),SUMIFS(Raw!$H:$H,Raw!$A:$A,Geography!$B26,Raw!$G:$G,Geography!D$6,Raw!$E:$E,Geography!$A$6)))</f>
        <v>0</v>
      </c>
      <c r="E26" s="99">
        <f>IF($B$6="Region",SUMIFS(Raw!$H:$H,Raw!$A:$A,Geography!$B26,Raw!$G:$G,Geography!E$6,Raw!$I:$I,Geography!$A$6),IF($B$6="Provider",SUMIFS(Raw!$H:$H,Raw!$A:$A,Geography!$B26,Raw!$G:$G,Geography!E$6,Raw!$C:$C,Geography!$A$6),SUMIFS(Raw!$H:$H,Raw!$A:$A,Geography!$B26,Raw!$G:$G,Geography!E$6,Raw!$E:$E,Geography!$A$6)))</f>
        <v>0</v>
      </c>
      <c r="F26" s="99">
        <f>IF($B$6="Region",SUMIFS(Raw!$H:$H,Raw!$A:$A,Geography!$B26,Raw!$G:$G,Geography!F$6,Raw!$I:$I,Geography!$A$6),IF($B$6="Provider",SUMIFS(Raw!$H:$H,Raw!$A:$A,Geography!$B26,Raw!$G:$G,Geography!F$6,Raw!$C:$C,Geography!$A$6),SUMIFS(Raw!$H:$H,Raw!$A:$A,Geography!$B26,Raw!$G:$G,Geography!F$6,Raw!$E:$E,Geography!$A$6)))</f>
        <v>0</v>
      </c>
      <c r="G26" s="99">
        <f>IF($B$6="Region",SUMIFS(Raw!$H:$H,Raw!$A:$A,Geography!$B26,Raw!$G:$G,Geography!G$6,Raw!$I:$I,Geography!$A$6),IF($B$6="Provider",SUMIFS(Raw!$H:$H,Raw!$A:$A,Geography!$B26,Raw!$G:$G,Geography!G$6,Raw!$C:$C,Geography!$A$6),SUMIFS(Raw!$H:$H,Raw!$A:$A,Geography!$B26,Raw!$G:$G,Geography!G$6,Raw!$E:$E,Geography!$A$6)))</f>
        <v>0</v>
      </c>
      <c r="H26" s="99">
        <f>IF($B$6="Region",SUMIFS(Raw!$H:$H,Raw!$A:$A,Geography!$B26,Raw!$G:$G,Geography!H$6,Raw!$I:$I,Geography!$A$6),IF($B$6="Provider",SUMIFS(Raw!$H:$H,Raw!$A:$A,Geography!$B26,Raw!$G:$G,Geography!H$6,Raw!$C:$C,Geography!$A$6),SUMIFS(Raw!$H:$H,Raw!$A:$A,Geography!$B26,Raw!$G:$G,Geography!H$6,Raw!$E:$E,Geography!$A$6)))</f>
        <v>0</v>
      </c>
      <c r="I26" s="99">
        <f>IF($B$6="Region",SUMIFS(Raw!$H:$H,Raw!$A:$A,Geography!$B26,Raw!$G:$G,Geography!I$6,Raw!$I:$I,Geography!$A$6),IF($B$6="Provider",SUMIFS(Raw!$H:$H,Raw!$A:$A,Geography!$B26,Raw!$G:$G,Geography!I$6,Raw!$C:$C,Geography!$A$6),SUMIFS(Raw!$H:$H,Raw!$A:$A,Geography!$B26,Raw!$G:$G,Geography!I$6,Raw!$E:$E,Geography!$A$6)))</f>
        <v>0</v>
      </c>
      <c r="J26" s="99" t="str">
        <f>IF($B$6="Area", SUMIFS(Raw!$H:$H,Raw!$A:$A,Geography!$B26,Raw!$G:$G,Geography!J$6,Raw!$E:$E,Geography!$A$6), " ")</f>
        <v xml:space="preserve"> </v>
      </c>
      <c r="K26" s="99" t="str">
        <f>IF($B$6="Area", SUMIFS(Raw!$H:$H,Raw!$A:$A,Geography!$B26,Raw!$G:$G,Geography!K$6,Raw!$E:$E,Geography!$A$6), " ")</f>
        <v xml:space="preserve"> </v>
      </c>
      <c r="L26" s="99">
        <f>IF($B$6="Region",SUMIFS(Raw!$H:$H,Raw!$A:$A,Geography!$B26,Raw!$G:$G,Geography!L$6,Raw!$I:$I,Geography!$A$6),IF($B$6="Provider",SUMIFS(Raw!$H:$H,Raw!$A:$A,Geography!$B26,Raw!$G:$G,Geography!L$6,Raw!$C:$C,Geography!$A$6),SUMIFS(Raw!$H:$H,Raw!$A:$A,Geography!$B26,Raw!$G:$G,Geography!L$6,Raw!$E:$E,Geography!$A$6)))</f>
        <v>0</v>
      </c>
      <c r="M26" s="99">
        <f>IF($B$6="Region",SUMIFS(Raw!$H:$H,Raw!$A:$A,Geography!$B26,Raw!$G:$G,Geography!M$6,Raw!$I:$I,Geography!$A$6),IF($B$6="Provider",SUMIFS(Raw!$H:$H,Raw!$A:$A,Geography!$B26,Raw!$G:$G,Geography!M$6,Raw!$C:$C,Geography!$A$6),SUMIFS(Raw!$H:$H,Raw!$A:$A,Geography!$B26,Raw!$G:$G,Geography!M$6,Raw!$E:$E,Geography!$A$6)))</f>
        <v>0</v>
      </c>
      <c r="N26" s="99">
        <f>IF($B$6="Region",SUMIFS(Raw!$H:$H,Raw!$A:$A,Geography!$B26,Raw!$G:$G,Geography!N$6,Raw!$I:$I,Geography!$A$6),IF($B$6="Provider",SUMIFS(Raw!$H:$H,Raw!$A:$A,Geography!$B26,Raw!$G:$G,Geography!N$6,Raw!$C:$C,Geography!$A$6),SUMIFS(Raw!$H:$H,Raw!$A:$A,Geography!$B26,Raw!$G:$G,Geography!N$6,Raw!$E:$E,Geography!$A$6)))</f>
        <v>0</v>
      </c>
      <c r="O26" s="99">
        <f>IF($B$6="Region",SUMIFS(Raw!$H:$H,Raw!$A:$A,Geography!$B26,Raw!$G:$G,Geography!O$6,Raw!$I:$I,Geography!$A$6),IF($B$6="Provider",SUMIFS(Raw!$H:$H,Raw!$A:$A,Geography!$B26,Raw!$G:$G,Geography!O$6,Raw!$C:$C,Geography!$A$6),SUMIFS(Raw!$H:$H,Raw!$A:$A,Geography!$B26,Raw!$G:$G,Geography!O$6,Raw!$E:$E,Geography!$A$6)))</f>
        <v>0</v>
      </c>
      <c r="P26" s="99">
        <f>IF($B$6="Region",SUMIFS(Raw!$H:$H,Raw!$A:$A,Geography!$B26,Raw!$G:$G,Geography!P$6,Raw!$I:$I,Geography!$A$6),IF($B$6="Provider",SUMIFS(Raw!$H:$H,Raw!$A:$A,Geography!$B26,Raw!$G:$G,Geography!P$6,Raw!$C:$C,Geography!$A$6),SUMIFS(Raw!$H:$H,Raw!$A:$A,Geography!$B26,Raw!$G:$G,Geography!P$6,Raw!$E:$E,Geography!$A$6)))</f>
        <v>0</v>
      </c>
      <c r="Q26" s="99">
        <f>IF($B$6="Region",SUMIFS(Raw!$H:$H,Raw!$A:$A,Geography!$B26,Raw!$G:$G,Geography!Q$6,Raw!$I:$I,Geography!$A$6),IF($B$6="Provider",SUMIFS(Raw!$H:$H,Raw!$A:$A,Geography!$B26,Raw!$G:$G,Geography!Q$6,Raw!$C:$C,Geography!$A$6),SUMIFS(Raw!$H:$H,Raw!$A:$A,Geography!$B26,Raw!$G:$G,Geography!Q$6,Raw!$E:$E,Geography!$A$6)))</f>
        <v>0</v>
      </c>
      <c r="R26" s="99">
        <f>IF($B$6="Region",SUMIFS(Raw!$H:$H,Raw!$A:$A,Geography!$B26,Raw!$G:$G,Geography!R$6,Raw!$I:$I,Geography!$A$6),IF($B$6="Provider",SUMIFS(Raw!$H:$H,Raw!$A:$A,Geography!$B26,Raw!$G:$G,Geography!R$6,Raw!$C:$C,Geography!$A$6),SUMIFS(Raw!$H:$H,Raw!$A:$A,Geography!$B26,Raw!$G:$G,Geography!R$6,Raw!$E:$E,Geography!$A$6)))</f>
        <v>0</v>
      </c>
      <c r="S26" s="99">
        <f>IF($B$6="Region",SUMIFS(Raw!$H:$H,Raw!$A:$A,Geography!$B26,Raw!$G:$G,Geography!S$6,Raw!$I:$I,Geography!$A$6),IF($B$6="Provider",SUMIFS(Raw!$H:$H,Raw!$A:$A,Geography!$B26,Raw!$G:$G,Geography!S$6,Raw!$C:$C,Geography!$A$6),SUMIFS(Raw!$H:$H,Raw!$A:$A,Geography!$B26,Raw!$G:$G,Geography!S$6,Raw!$E:$E,Geography!$A$6)))</f>
        <v>0</v>
      </c>
      <c r="T26" s="99">
        <f>IF($B$6="Region",SUMIFS(Raw!$H:$H,Raw!$A:$A,Geography!$B26,Raw!$G:$G,Geography!T$6,Raw!$I:$I,Geography!$A$6),IF($B$6="Provider",SUMIFS(Raw!$H:$H,Raw!$A:$A,Geography!$B26,Raw!$G:$G,Geography!T$6,Raw!$C:$C,Geography!$A$6),SUMIFS(Raw!$H:$H,Raw!$A:$A,Geography!$B26,Raw!$G:$G,Geography!T$6,Raw!$E:$E,Geography!$A$6)))</f>
        <v>0</v>
      </c>
      <c r="U26" s="99">
        <f>IF($B$6="Region",SUMIFS(Raw!$H:$H,Raw!$A:$A,Geography!$B26,Raw!$G:$G,Geography!U$6,Raw!$I:$I,Geography!$A$6),IF($B$6="Provider",SUMIFS(Raw!$H:$H,Raw!$A:$A,Geography!$B26,Raw!$G:$G,Geography!U$6,Raw!$C:$C,Geography!$A$6),SUMIFS(Raw!$H:$H,Raw!$A:$A,Geography!$B26,Raw!$G:$G,Geography!U$6,Raw!$E:$E,Geography!$A$6)))</f>
        <v>0</v>
      </c>
      <c r="V26" s="99">
        <f>IF($B$6="Region",SUMIFS(Raw!$H:$H,Raw!$A:$A,Geography!$B26,Raw!$G:$G,Geography!V$6,Raw!$I:$I,Geography!$A$6),IF($B$6="Provider",SUMIFS(Raw!$H:$H,Raw!$A:$A,Geography!$B26,Raw!$G:$G,Geography!V$6,Raw!$C:$C,Geography!$A$6),SUMIFS(Raw!$H:$H,Raw!$A:$A,Geography!$B26,Raw!$G:$G,Geography!V$6,Raw!$E:$E,Geography!$A$6)))</f>
        <v>0</v>
      </c>
      <c r="W26" s="99">
        <f>IF($B$6="Region",SUMIFS(Raw!$H:$H,Raw!$A:$A,Geography!$B26,Raw!$G:$G,Geography!W$6,Raw!$I:$I,Geography!$A$6),IF($B$6="Provider",SUMIFS(Raw!$H:$H,Raw!$A:$A,Geography!$B26,Raw!$G:$G,Geography!W$6,Raw!$C:$C,Geography!$A$6),SUMIFS(Raw!$H:$H,Raw!$A:$A,Geography!$B26,Raw!$G:$G,Geography!W$6,Raw!$E:$E,Geography!$A$6)))</f>
        <v>0</v>
      </c>
      <c r="X26" s="99">
        <f>IF($B$6="Region",SUMIFS(Raw!$H:$H,Raw!$A:$A,Geography!$B26,Raw!$G:$G,Geography!X$6,Raw!$I:$I,Geography!$A$6),IF($B$6="Provider",SUMIFS(Raw!$H:$H,Raw!$A:$A,Geography!$B26,Raw!$G:$G,Geography!X$6,Raw!$C:$C,Geography!$A$6),SUMIFS(Raw!$H:$H,Raw!$A:$A,Geography!$B26,Raw!$G:$G,Geography!X$6,Raw!$E:$E,Geography!$A$6)))</f>
        <v>0</v>
      </c>
      <c r="Y26" s="99" t="str">
        <f>IF($B$6="Area", SUMIFS(Raw!$H:$H,Raw!$A:$A,Geography!$B26,Raw!$G:$G,Geography!Y$6,Raw!$E:$E,Geography!$A$6), " ")</f>
        <v xml:space="preserve"> </v>
      </c>
      <c r="Z26" s="99" t="str">
        <f>IF($B$6="Area", SUMIFS(Raw!$H:$H,Raw!$A:$A,Geography!$B26,Raw!$G:$G,Geography!Z$6,Raw!$E:$E,Geography!$A$6), " ")</f>
        <v xml:space="preserve"> </v>
      </c>
      <c r="AA26" s="99">
        <f>IF($B$6="Region",SUMIFS(Raw!$H:$H,Raw!$A:$A,Geography!$B26,Raw!$G:$G,Geography!AA$6,Raw!$I:$I,Geography!$A$6),IF($B$6="Provider",SUMIFS(Raw!$H:$H,Raw!$A:$A,Geography!$B26,Raw!$G:$G,Geography!AA$6,Raw!$C:$C,Geography!$A$6),SUMIFS(Raw!$H:$H,Raw!$A:$A,Geography!$B26,Raw!$G:$G,Geography!AA$6,Raw!$E:$E,Geography!$A$6)))</f>
        <v>0</v>
      </c>
      <c r="AB26" s="99">
        <f>IF($B$6="Region",SUMIFS(Raw!$H:$H,Raw!$A:$A,Geography!$B26,Raw!$G:$G,Geography!AB$6,Raw!$I:$I,Geography!$A$6),IF($B$6="Provider",SUMIFS(Raw!$H:$H,Raw!$A:$A,Geography!$B26,Raw!$G:$G,Geography!AB$6,Raw!$C:$C,Geography!$A$6),SUMIFS(Raw!$H:$H,Raw!$A:$A,Geography!$B26,Raw!$G:$G,Geography!AB$6,Raw!$E:$E,Geography!$A$6)))</f>
        <v>0</v>
      </c>
      <c r="AC26" s="99" t="str">
        <f>IF($B$6="Area", SUMIFS(Raw!$H:$H,Raw!$A:$A,Geography!$B26,Raw!$G:$G,Geography!AC$6,Raw!$E:$E,Geography!$A$6), " ")</f>
        <v xml:space="preserve"> </v>
      </c>
      <c r="AD26" s="99" t="str">
        <f>IF($B$6="Area", SUMIFS(Raw!$H:$H,Raw!$A:$A,Geography!$B26,Raw!$G:$G,Geography!AD$6,Raw!$E:$E,Geography!$A$6), " ")</f>
        <v xml:space="preserve"> </v>
      </c>
      <c r="AE26" s="99">
        <f>IF($B$6="Region",SUMIFS(Raw!$H:$H,Raw!$A:$A,Geography!$B26,Raw!$G:$G,Geography!AE$6,Raw!$I:$I,Geography!$A$6),IF($B$6="Provider",SUMIFS(Raw!$H:$H,Raw!$A:$A,Geography!$B26,Raw!$G:$G,Geography!AE$6,Raw!$C:$C,Geography!$A$6),SUMIFS(Raw!$H:$H,Raw!$A:$A,Geography!$B26,Raw!$G:$G,Geography!AE$6,Raw!$E:$E,Geography!$A$6)))</f>
        <v>0</v>
      </c>
      <c r="AF26" s="99">
        <f>IF($B$6="Region",SUMIFS(Raw!$H:$H,Raw!$A:$A,Geography!$B26,Raw!$G:$G,Geography!AF$6,Raw!$I:$I,Geography!$A$6),IF($B$6="Provider",SUMIFS(Raw!$H:$H,Raw!$A:$A,Geography!$B26,Raw!$G:$G,Geography!AF$6,Raw!$C:$C,Geography!$A$6),SUMIFS(Raw!$H:$H,Raw!$A:$A,Geography!$B26,Raw!$G:$G,Geography!AF$6,Raw!$E:$E,Geography!$A$6)))</f>
        <v>0</v>
      </c>
      <c r="AG26" s="99">
        <f>IF($B$6="Region",SUMIFS(Raw!$H:$H,Raw!$A:$A,Geography!$B26,Raw!$G:$G,Geography!AG$6,Raw!$I:$I,Geography!$A$6),IF($B$6="Provider",SUMIFS(Raw!$H:$H,Raw!$A:$A,Geography!$B26,Raw!$G:$G,Geography!AG$6,Raw!$C:$C,Geography!$A$6),SUMIFS(Raw!$H:$H,Raw!$A:$A,Geography!$B26,Raw!$G:$G,Geography!AG$6,Raw!$E:$E,Geography!$A$6)))</f>
        <v>0</v>
      </c>
      <c r="AH26" s="99">
        <f>IF($B$6="Region",SUMIFS(Raw!$H:$H,Raw!$A:$A,Geography!$B26,Raw!$G:$G,Geography!AH$6,Raw!$I:$I,Geography!$A$6),IF($B$6="Provider",SUMIFS(Raw!$H:$H,Raw!$A:$A,Geography!$B26,Raw!$G:$G,Geography!AH$6,Raw!$C:$C,Geography!$A$6),SUMIFS(Raw!$H:$H,Raw!$A:$A,Geography!$B26,Raw!$G:$G,Geography!AH$6,Raw!$E:$E,Geography!$A$6)))</f>
        <v>0</v>
      </c>
      <c r="AI26" s="99">
        <f>IF($B$6="Region",SUMIFS(Raw!$H:$H,Raw!$A:$A,Geography!$B26,Raw!$G:$G,Geography!AI$6,Raw!$I:$I,Geography!$A$6),IF($B$6="Provider",SUMIFS(Raw!$H:$H,Raw!$A:$A,Geography!$B26,Raw!$G:$G,Geography!AI$6,Raw!$C:$C,Geography!$A$6),SUMIFS(Raw!$H:$H,Raw!$A:$A,Geography!$B26,Raw!$G:$G,Geography!AI$6,Raw!$E:$E,Geography!$A$6)))</f>
        <v>0</v>
      </c>
      <c r="AJ26" s="99">
        <f>IF($B$6="Region",SUMIFS(Raw!$H:$H,Raw!$A:$A,Geography!$B26,Raw!$G:$G,Geography!AJ$6,Raw!$I:$I,Geography!$A$6),IF($B$6="Provider",SUMIFS(Raw!$H:$H,Raw!$A:$A,Geography!$B26,Raw!$G:$G,Geography!AJ$6,Raw!$C:$C,Geography!$A$6),SUMIFS(Raw!$H:$H,Raw!$A:$A,Geography!$B26,Raw!$G:$G,Geography!AJ$6,Raw!$E:$E,Geography!$A$6)))</f>
        <v>0</v>
      </c>
      <c r="AK26" s="99">
        <f>IF($B$6="Region",SUMIFS(Raw!$H:$H,Raw!$A:$A,Geography!$B26,Raw!$G:$G,Geography!AK$6,Raw!$I:$I,Geography!$A$6),IF($B$6="Provider",SUMIFS(Raw!$H:$H,Raw!$A:$A,Geography!$B26,Raw!$G:$G,Geography!AK$6,Raw!$C:$C,Geography!$A$6),SUMIFS(Raw!$H:$H,Raw!$A:$A,Geography!$B26,Raw!$G:$G,Geography!AK$6,Raw!$E:$E,Geography!$A$6)))</f>
        <v>0</v>
      </c>
      <c r="AL26" s="99">
        <f>IF($B$6="Region",SUMIFS(Raw!$H:$H,Raw!$A:$A,Geography!$B26,Raw!$G:$G,Geography!AL$6,Raw!$I:$I,Geography!$A$6),IF($B$6="Provider",SUMIFS(Raw!$H:$H,Raw!$A:$A,Geography!$B26,Raw!$G:$G,Geography!AL$6,Raw!$C:$C,Geography!$A$6),SUMIFS(Raw!$H:$H,Raw!$A:$A,Geography!$B26,Raw!$G:$G,Geography!AL$6,Raw!$E:$E,Geography!$A$6)))</f>
        <v>0</v>
      </c>
      <c r="AM26" s="99">
        <f>IF($B$6="Region",SUMIFS(Raw!$H:$H,Raw!$A:$A,Geography!$B26,Raw!$G:$G,Geography!AM$6,Raw!$I:$I,Geography!$A$6),IF($B$6="Provider",SUMIFS(Raw!$H:$H,Raw!$A:$A,Geography!$B26,Raw!$G:$G,Geography!AM$6,Raw!$C:$C,Geography!$A$6),SUMIFS(Raw!$H:$H,Raw!$A:$A,Geography!$B26,Raw!$G:$G,Geography!AM$6,Raw!$E:$E,Geography!$A$6)))</f>
        <v>0</v>
      </c>
      <c r="AN26" s="99">
        <f>IF($B$6="Region",SUMIFS(Raw!$H:$H,Raw!$A:$A,Geography!$B26,Raw!$G:$G,Geography!AN$6,Raw!$I:$I,Geography!$A$6),IF($B$6="Provider",SUMIFS(Raw!$H:$H,Raw!$A:$A,Geography!$B26,Raw!$G:$G,Geography!AN$6,Raw!$C:$C,Geography!$A$6),SUMIFS(Raw!$H:$H,Raw!$A:$A,Geography!$B26,Raw!$G:$G,Geography!AN$6,Raw!$E:$E,Geography!$A$6)))</f>
        <v>0</v>
      </c>
      <c r="AO26" s="99">
        <f>IF($B$6="Region",SUMIFS(Raw!$H:$H,Raw!$A:$A,Geography!$B26,Raw!$G:$G,Geography!AO$6,Raw!$I:$I,Geography!$A$6),IF($B$6="Provider",SUMIFS(Raw!$H:$H,Raw!$A:$A,Geography!$B26,Raw!$G:$G,Geography!AO$6,Raw!$C:$C,Geography!$A$6),SUMIFS(Raw!$H:$H,Raw!$A:$A,Geography!$B26,Raw!$G:$G,Geography!AO$6,Raw!$E:$E,Geography!$A$6)))</f>
        <v>0</v>
      </c>
      <c r="AP26" s="99">
        <f>IF($B$6="Region",SUMIFS(Raw!$H:$H,Raw!$A:$A,Geography!$B26,Raw!$G:$G,Geography!AP$6,Raw!$I:$I,Geography!$A$6),IF($B$6="Provider",SUMIFS(Raw!$H:$H,Raw!$A:$A,Geography!$B26,Raw!$G:$G,Geography!AP$6,Raw!$C:$C,Geography!$A$6),SUMIFS(Raw!$H:$H,Raw!$A:$A,Geography!$B26,Raw!$G:$G,Geography!AP$6,Raw!$E:$E,Geography!$A$6)))</f>
        <v>0</v>
      </c>
      <c r="AQ26" s="99">
        <f>IF($B$6="Region",SUMIFS(Raw!$H:$H,Raw!$A:$A,Geography!$B26,Raw!$G:$G,Geography!AQ$6,Raw!$I:$I,Geography!$A$6),IF($B$6="Provider",SUMIFS(Raw!$H:$H,Raw!$A:$A,Geography!$B26,Raw!$G:$G,Geography!AQ$6,Raw!$C:$C,Geography!$A$6),SUMIFS(Raw!$H:$H,Raw!$A:$A,Geography!$B26,Raw!$G:$G,Geography!AQ$6,Raw!$E:$E,Geography!$A$6)))</f>
        <v>0</v>
      </c>
      <c r="AR26" s="99">
        <f>IF($B$6="Region",SUMIFS(Raw!$H:$H,Raw!$A:$A,Geography!$B26,Raw!$G:$G,Geography!AR$6,Raw!$I:$I,Geography!$A$6),IF($B$6="Provider",SUMIFS(Raw!$H:$H,Raw!$A:$A,Geography!$B26,Raw!$G:$G,Geography!AR$6,Raw!$C:$C,Geography!$A$6),SUMIFS(Raw!$H:$H,Raw!$A:$A,Geography!$B26,Raw!$G:$G,Geography!AR$6,Raw!$E:$E,Geography!$A$6)))</f>
        <v>0</v>
      </c>
      <c r="AS26" s="99">
        <f>IF($B$6="Region",SUMIFS(Raw!$H:$H,Raw!$A:$A,Geography!$B26,Raw!$G:$G,Geography!AS$6,Raw!$I:$I,Geography!$A$6),IF($B$6="Provider",SUMIFS(Raw!$H:$H,Raw!$A:$A,Geography!$B26,Raw!$G:$G,Geography!AS$6,Raw!$C:$C,Geography!$A$6),SUMIFS(Raw!$H:$H,Raw!$A:$A,Geography!$B26,Raw!$G:$G,Geography!AS$6,Raw!$E:$E,Geography!$A$6)))</f>
        <v>0</v>
      </c>
      <c r="AT26" s="99">
        <f>IF($B$6="Region",SUMIFS(Raw!$H:$H,Raw!$A:$A,Geography!$B26,Raw!$G:$G,Geography!AT$6,Raw!$I:$I,Geography!$A$6),IF($B$6="Provider",SUMIFS(Raw!$H:$H,Raw!$A:$A,Geography!$B26,Raw!$G:$G,Geography!AT$6,Raw!$C:$C,Geography!$A$6),SUMIFS(Raw!$H:$H,Raw!$A:$A,Geography!$B26,Raw!$G:$G,Geography!AT$6,Raw!$E:$E,Geography!$A$6)))</f>
        <v>0</v>
      </c>
      <c r="AU26" s="99">
        <f>IF($B$6="Region",SUMIFS(Raw!$H:$H,Raw!$A:$A,Geography!$B26,Raw!$G:$G,Geography!AU$6,Raw!$I:$I,Geography!$A$6),IF($B$6="Provider",SUMIFS(Raw!$H:$H,Raw!$A:$A,Geography!$B26,Raw!$G:$G,Geography!AU$6,Raw!$C:$C,Geography!$A$6),SUMIFS(Raw!$H:$H,Raw!$A:$A,Geography!$B26,Raw!$G:$G,Geography!AU$6,Raw!$E:$E,Geography!$A$6)))</f>
        <v>0</v>
      </c>
      <c r="AV26" s="99">
        <f>IF($B$6="Region",SUMIFS(Raw!$H:$H,Raw!$A:$A,Geography!$B26,Raw!$G:$G,Geography!AV$6,Raw!$I:$I,Geography!$A$6),IF($B$6="Provider",SUMIFS(Raw!$H:$H,Raw!$A:$A,Geography!$B26,Raw!$G:$G,Geography!AV$6,Raw!$C:$C,Geography!$A$6),SUMIFS(Raw!$H:$H,Raw!$A:$A,Geography!$B26,Raw!$G:$G,Geography!AV$6,Raw!$E:$E,Geography!$A$6)))</f>
        <v>0</v>
      </c>
      <c r="AW26" s="99">
        <f>IF($B$6="Region",SUMIFS(Raw!$H:$H,Raw!$A:$A,Geography!$B26,Raw!$G:$G,Geography!AW$6,Raw!$I:$I,Geography!$A$6),IF($B$6="Provider",SUMIFS(Raw!$H:$H,Raw!$A:$A,Geography!$B26,Raw!$G:$G,Geography!AW$6,Raw!$C:$C,Geography!$A$6),SUMIFS(Raw!$H:$H,Raw!$A:$A,Geography!$B26,Raw!$G:$G,Geography!AW$6,Raw!$E:$E,Geography!$A$6)))</f>
        <v>0</v>
      </c>
      <c r="AX26" s="99">
        <f>IF($B$6="Region",SUMIFS(Raw!$H:$H,Raw!$A:$A,Geography!$B26,Raw!$G:$G,Geography!AX$6,Raw!$I:$I,Geography!$A$6),IF($B$6="Provider",SUMIFS(Raw!$H:$H,Raw!$A:$A,Geography!$B26,Raw!$G:$G,Geography!AX$6,Raw!$C:$C,Geography!$A$6),SUMIFS(Raw!$H:$H,Raw!$A:$A,Geography!$B26,Raw!$G:$G,Geography!AX$6,Raw!$E:$E,Geography!$A$6)))</f>
        <v>0</v>
      </c>
      <c r="AY26" s="99">
        <f>IF($B$6="Region",SUMIFS(Raw!$H:$H,Raw!$A:$A,Geography!$B26,Raw!$G:$G,Geography!AY$6,Raw!$I:$I,Geography!$A$6),IF($B$6="Provider",SUMIFS(Raw!$H:$H,Raw!$A:$A,Geography!$B26,Raw!$G:$G,Geography!AY$6,Raw!$C:$C,Geography!$A$6),SUMIFS(Raw!$H:$H,Raw!$A:$A,Geography!$B26,Raw!$G:$G,Geography!AY$6,Raw!$E:$E,Geography!$A$6)))</f>
        <v>0</v>
      </c>
      <c r="AZ26" s="99">
        <f>IF($B$6="Region",SUMIFS(Raw!$H:$H,Raw!$A:$A,Geography!$B26,Raw!$G:$G,Geography!AZ$6,Raw!$I:$I,Geography!$A$6),IF($B$6="Provider",SUMIFS(Raw!$H:$H,Raw!$A:$A,Geography!$B26,Raw!$G:$G,Geography!AZ$6,Raw!$C:$C,Geography!$A$6),SUMIFS(Raw!$H:$H,Raw!$A:$A,Geography!$B26,Raw!$G:$G,Geography!AZ$6,Raw!$E:$E,Geography!$A$6)))</f>
        <v>0</v>
      </c>
      <c r="BA26" s="99">
        <f>IF($B$6="Region",SUMIFS(Raw!$H:$H,Raw!$A:$A,Geography!$B26,Raw!$G:$G,Geography!BA$6,Raw!$I:$I,Geography!$A$6),IF($B$6="Provider",SUMIFS(Raw!$H:$H,Raw!$A:$A,Geography!$B26,Raw!$G:$G,Geography!BA$6,Raw!$C:$C,Geography!$A$6),SUMIFS(Raw!$H:$H,Raw!$A:$A,Geography!$B26,Raw!$G:$G,Geography!BA$6,Raw!$E:$E,Geography!$A$6)))</f>
        <v>0</v>
      </c>
      <c r="BB26" s="99">
        <f>IF($B$6="Region",SUMIFS(Raw!$H:$H,Raw!$A:$A,Geography!$B26,Raw!$G:$G,Geography!BB$6,Raw!$I:$I,Geography!$A$6),IF($B$6="Provider",SUMIFS(Raw!$H:$H,Raw!$A:$A,Geography!$B26,Raw!$G:$G,Geography!BB$6,Raw!$C:$C,Geography!$A$6),SUMIFS(Raw!$H:$H,Raw!$A:$A,Geography!$B26,Raw!$G:$G,Geography!BB$6,Raw!$E:$E,Geography!$A$6)))</f>
        <v>0</v>
      </c>
      <c r="BC26" s="99">
        <f>IF($B$6="Region",SUMIFS(Raw!$H:$H,Raw!$A:$A,Geography!$B26,Raw!$G:$G,Geography!BC$6,Raw!$I:$I,Geography!$A$6),IF($B$6="Provider",SUMIFS(Raw!$H:$H,Raw!$A:$A,Geography!$B26,Raw!$G:$G,Geography!BC$6,Raw!$C:$C,Geography!$A$6),SUMIFS(Raw!$H:$H,Raw!$A:$A,Geography!$B26,Raw!$G:$G,Geography!BC$6,Raw!$E:$E,Geography!$A$6)))</f>
        <v>0</v>
      </c>
      <c r="BD26" s="99">
        <f>IF($B$6="Region",SUMIFS(Raw!$H:$H,Raw!$A:$A,Geography!$B26,Raw!$G:$G,Geography!BD$6,Raw!$I:$I,Geography!$A$6),IF($B$6="Provider",SUMIFS(Raw!$H:$H,Raw!$A:$A,Geography!$B26,Raw!$G:$G,Geography!BD$6,Raw!$C:$C,Geography!$A$6),SUMIFS(Raw!$H:$H,Raw!$A:$A,Geography!$B26,Raw!$G:$G,Geography!BD$6,Raw!$E:$E,Geography!$A$6)))</f>
        <v>0</v>
      </c>
      <c r="BE26" s="99">
        <f>IF($B$6="Region",SUMIFS(Raw!$H:$H,Raw!$A:$A,Geography!$B26,Raw!$G:$G,Geography!BE$6,Raw!$I:$I,Geography!$A$6),IF($B$6="Provider",SUMIFS(Raw!$H:$H,Raw!$A:$A,Geography!$B26,Raw!$G:$G,Geography!BE$6,Raw!$C:$C,Geography!$A$6),SUMIFS(Raw!$H:$H,Raw!$A:$A,Geography!$B26,Raw!$G:$G,Geography!BE$6,Raw!$E:$E,Geography!$A$6)))</f>
        <v>0</v>
      </c>
      <c r="BF26" s="99">
        <f>IF($B$6="Region",SUMIFS(Raw!$H:$H,Raw!$A:$A,Geography!$B26,Raw!$G:$G,Geography!BF$6,Raw!$I:$I,Geography!$A$6),IF($B$6="Provider",SUMIFS(Raw!$H:$H,Raw!$A:$A,Geography!$B26,Raw!$G:$G,Geography!BF$6,Raw!$C:$C,Geography!$A$6),SUMIFS(Raw!$H:$H,Raw!$A:$A,Geography!$B26,Raw!$G:$G,Geography!BF$6,Raw!$E:$E,Geography!$A$6)))</f>
        <v>0</v>
      </c>
      <c r="BG26" s="99">
        <f>IF($B$6="Region",SUMIFS(Raw!$H:$H,Raw!$A:$A,Geography!$B26,Raw!$G:$G,Geography!BG$6,Raw!$I:$I,Geography!$A$6),IF($B$6="Provider",SUMIFS(Raw!$H:$H,Raw!$A:$A,Geography!$B26,Raw!$G:$G,Geography!BG$6,Raw!$C:$C,Geography!$A$6),SUMIFS(Raw!$H:$H,Raw!$A:$A,Geography!$B26,Raw!$G:$G,Geography!BG$6,Raw!$E:$E,Geography!$A$6)))</f>
        <v>0</v>
      </c>
      <c r="BH26" s="99">
        <f>IF($B$6="Region",SUMIFS(Raw!$H:$H,Raw!$A:$A,Geography!$B26,Raw!$G:$G,Geography!BH$6,Raw!$I:$I,Geography!$A$6),IF($B$6="Provider",SUMIFS(Raw!$H:$H,Raw!$A:$A,Geography!$B26,Raw!$G:$G,Geography!BH$6,Raw!$C:$C,Geography!$A$6),SUMIFS(Raw!$H:$H,Raw!$A:$A,Geography!$B26,Raw!$G:$G,Geography!BH$6,Raw!$E:$E,Geography!$A$6)))</f>
        <v>0</v>
      </c>
      <c r="BI26" s="99">
        <f>IF($B$6="Region",SUMIFS(Raw!$H:$H,Raw!$A:$A,Geography!$B26,Raw!$G:$G,Geography!BI$6,Raw!$I:$I,Geography!$A$6),IF($B$6="Provider",SUMIFS(Raw!$H:$H,Raw!$A:$A,Geography!$B26,Raw!$G:$G,Geography!BI$6,Raw!$C:$C,Geography!$A$6),SUMIFS(Raw!$H:$H,Raw!$A:$A,Geography!$B26,Raw!$G:$G,Geography!BI$6,Raw!$E:$E,Geography!$A$6)))</f>
        <v>0</v>
      </c>
      <c r="BJ26" s="99">
        <f>IF($B$6="Region",SUMIFS(Raw!$H:$H,Raw!$A:$A,Geography!$B26,Raw!$G:$G,Geography!BJ$6,Raw!$I:$I,Geography!$A$6),IF($B$6="Provider",SUMIFS(Raw!$H:$H,Raw!$A:$A,Geography!$B26,Raw!$G:$G,Geography!BJ$6,Raw!$C:$C,Geography!$A$6),SUMIFS(Raw!$H:$H,Raw!$A:$A,Geography!$B26,Raw!$G:$G,Geography!BJ$6,Raw!$E:$E,Geography!$A$6)))</f>
        <v>0</v>
      </c>
      <c r="BK26" s="99">
        <f>IF($B$6="Region",SUMIFS(Raw!$H:$H,Raw!$A:$A,Geography!$B26,Raw!$G:$G,Geography!BK$6,Raw!$I:$I,Geography!$A$6),IF($B$6="Provider",SUMIFS(Raw!$H:$H,Raw!$A:$A,Geography!$B26,Raw!$G:$G,Geography!BK$6,Raw!$C:$C,Geography!$A$6),SUMIFS(Raw!$H:$H,Raw!$A:$A,Geography!$B26,Raw!$G:$G,Geography!BK$6,Raw!$E:$E,Geography!$A$6)))</f>
        <v>0</v>
      </c>
      <c r="BL26" s="99">
        <f>IF($B$6="Region",SUMIFS(Raw!$H:$H,Raw!$A:$A,Geography!$B26,Raw!$G:$G,Geography!BL$6,Raw!$I:$I,Geography!$A$6),IF($B$6="Provider",SUMIFS(Raw!$H:$H,Raw!$A:$A,Geography!$B26,Raw!$G:$G,Geography!BL$6,Raw!$C:$C,Geography!$A$6),SUMIFS(Raw!$H:$H,Raw!$A:$A,Geography!$B26,Raw!$G:$G,Geography!BL$6,Raw!$E:$E,Geography!$A$6)))</f>
        <v>0</v>
      </c>
      <c r="BM26" s="99">
        <f>IF($B$6="Region",SUMIFS(Raw!$H:$H,Raw!$A:$A,Geography!$B26,Raw!$G:$G,Geography!BM$6,Raw!$I:$I,Geography!$A$6),IF($B$6="Provider",SUMIFS(Raw!$H:$H,Raw!$A:$A,Geography!$B26,Raw!$G:$G,Geography!BM$6,Raw!$C:$C,Geography!$A$6),SUMIFS(Raw!$H:$H,Raw!$A:$A,Geography!$B26,Raw!$G:$G,Geography!BM$6,Raw!$E:$E,Geography!$A$6)))</f>
        <v>0</v>
      </c>
      <c r="BN26" s="99">
        <f>IF($B$6="Region",SUMIFS(Raw!$H:$H,Raw!$A:$A,Geography!$B26,Raw!$G:$G,Geography!BN$6,Raw!$I:$I,Geography!$A$6),IF($B$6="Provider",SUMIFS(Raw!$H:$H,Raw!$A:$A,Geography!$B26,Raw!$G:$G,Geography!BN$6,Raw!$C:$C,Geography!$A$6),SUMIFS(Raw!$H:$H,Raw!$A:$A,Geography!$B26,Raw!$G:$G,Geography!BN$6,Raw!$E:$E,Geography!$A$6)))</f>
        <v>0</v>
      </c>
      <c r="BO26" s="99">
        <f>IF($B$6="Region",SUMIFS(Raw!$H:$H,Raw!$A:$A,Geography!$B26,Raw!$G:$G,Geography!BO$6,Raw!$I:$I,Geography!$A$6),IF($B$6="Provider",SUMIFS(Raw!$H:$H,Raw!$A:$A,Geography!$B26,Raw!$G:$G,Geography!BO$6,Raw!$C:$C,Geography!$A$6),SUMIFS(Raw!$H:$H,Raw!$A:$A,Geography!$B26,Raw!$G:$G,Geography!BO$6,Raw!$E:$E,Geography!$A$6)))</f>
        <v>0</v>
      </c>
      <c r="BP26" s="99">
        <f>IF($B$6="Region",SUMIFS(Raw!$H:$H,Raw!$A:$A,Geography!$B26,Raw!$G:$G,Geography!BP$6,Raw!$I:$I,Geography!$A$6),IF($B$6="Provider",SUMIFS(Raw!$H:$H,Raw!$A:$A,Geography!$B26,Raw!$G:$G,Geography!BP$6,Raw!$C:$C,Geography!$A$6),SUMIFS(Raw!$H:$H,Raw!$A:$A,Geography!$B26,Raw!$G:$G,Geography!BP$6,Raw!$E:$E,Geography!$A$6)))</f>
        <v>0</v>
      </c>
      <c r="BQ26" s="99">
        <f>IF($B$6="Region",SUMIFS(Raw!$H:$H,Raw!$A:$A,Geography!$B26,Raw!$G:$G,Geography!BQ$6,Raw!$I:$I,Geography!$A$6),IF($B$6="Provider",SUMIFS(Raw!$H:$H,Raw!$A:$A,Geography!$B26,Raw!$G:$G,Geography!BQ$6,Raw!$C:$C,Geography!$A$6),SUMIFS(Raw!$H:$H,Raw!$A:$A,Geography!$B26,Raw!$G:$G,Geography!BQ$6,Raw!$E:$E,Geography!$A$6)))</f>
        <v>0</v>
      </c>
      <c r="BR26" s="99">
        <f>IF($B$6="Region",SUMIFS(Raw!$H:$H,Raw!$A:$A,Geography!$B26,Raw!$G:$G,Geography!BR$6,Raw!$I:$I,Geography!$A$6),IF($B$6="Provider",SUMIFS(Raw!$H:$H,Raw!$A:$A,Geography!$B26,Raw!$G:$G,Geography!BR$6,Raw!$C:$C,Geography!$A$6),SUMIFS(Raw!$H:$H,Raw!$A:$A,Geography!$B26,Raw!$G:$G,Geography!BR$6,Raw!$E:$E,Geography!$A$6)))</f>
        <v>0</v>
      </c>
      <c r="BS26" s="99">
        <f>IF($B$6="Region",SUMIFS(Raw!$H:$H,Raw!$A:$A,Geography!$B26,Raw!$G:$G,Geography!BS$6,Raw!$I:$I,Geography!$A$6),IF($B$6="Provider",SUMIFS(Raw!$H:$H,Raw!$A:$A,Geography!$B26,Raw!$G:$G,Geography!BS$6,Raw!$C:$C,Geography!$A$6),SUMIFS(Raw!$H:$H,Raw!$A:$A,Geography!$B26,Raw!$G:$G,Geography!BS$6,Raw!$E:$E,Geography!$A$6)))</f>
        <v>0</v>
      </c>
      <c r="BT26" s="99">
        <f>IF($B$6="Region",SUMIFS(Raw!$H:$H,Raw!$A:$A,Geography!$B26,Raw!$G:$G,Geography!BT$6,Raw!$I:$I,Geography!$A$6),IF($B$6="Provider",SUMIFS(Raw!$H:$H,Raw!$A:$A,Geography!$B26,Raw!$G:$G,Geography!BT$6,Raw!$C:$C,Geography!$A$6),SUMIFS(Raw!$H:$H,Raw!$A:$A,Geography!$B26,Raw!$G:$G,Geography!BT$6,Raw!$E:$E,Geography!$A$6)))</f>
        <v>0</v>
      </c>
      <c r="BU26" s="99">
        <f>IF($B$6="Region",SUMIFS(Raw!$H:$H,Raw!$A:$A,Geography!$B26,Raw!$G:$G,Geography!BU$6,Raw!$I:$I,Geography!$A$6),IF($B$6="Provider",SUMIFS(Raw!$H:$H,Raw!$A:$A,Geography!$B26,Raw!$G:$G,Geography!BU$6,Raw!$C:$C,Geography!$A$6),SUMIFS(Raw!$H:$H,Raw!$A:$A,Geography!$B26,Raw!$G:$G,Geography!BU$6,Raw!$E:$E,Geography!$A$6)))</f>
        <v>0</v>
      </c>
      <c r="BV26" s="99">
        <f>IF($B$6="Region",SUMIFS(Raw!$H:$H,Raw!$A:$A,Geography!$B26,Raw!$G:$G,Geography!BV$6,Raw!$I:$I,Geography!$A$6),IF($B$6="Provider",SUMIFS(Raw!$H:$H,Raw!$A:$A,Geography!$B26,Raw!$G:$G,Geography!BV$6,Raw!$C:$C,Geography!$A$6),SUMIFS(Raw!$H:$H,Raw!$A:$A,Geography!$B26,Raw!$G:$G,Geography!BV$6,Raw!$E:$E,Geography!$A$6)))</f>
        <v>0</v>
      </c>
      <c r="BW26" s="99">
        <f>IF($B$6="Region",SUMIFS(Raw!$H:$H,Raw!$A:$A,Geography!$B26,Raw!$G:$G,Geography!BW$6,Raw!$I:$I,Geography!$A$6),IF($B$6="Provider",SUMIFS(Raw!$H:$H,Raw!$A:$A,Geography!$B26,Raw!$G:$G,Geography!BW$6,Raw!$C:$C,Geography!$A$6),SUMIFS(Raw!$H:$H,Raw!$A:$A,Geography!$B26,Raw!$G:$G,Geography!BW$6,Raw!$E:$E,Geography!$A$6)))</f>
        <v>0</v>
      </c>
      <c r="BX26" s="99">
        <f>IF($B$6="Region",SUMIFS(Raw!$H:$H,Raw!$A:$A,Geography!$B26,Raw!$G:$G,Geography!BX$6,Raw!$I:$I,Geography!$A$6),IF($B$6="Provider",SUMIFS(Raw!$H:$H,Raw!$A:$A,Geography!$B26,Raw!$G:$G,Geography!BX$6,Raw!$C:$C,Geography!$A$6),SUMIFS(Raw!$H:$H,Raw!$A:$A,Geography!$B26,Raw!$G:$G,Geography!BX$6,Raw!$E:$E,Geography!$A$6)))</f>
        <v>0</v>
      </c>
      <c r="BY26" s="99">
        <f>IF($B$6="Region",SUMIFS(Raw!$H:$H,Raw!$A:$A,Geography!$B26,Raw!$G:$G,Geography!BY$6,Raw!$I:$I,Geography!$A$6),IF($B$6="Provider",SUMIFS(Raw!$H:$H,Raw!$A:$A,Geography!$B26,Raw!$G:$G,Geography!BY$6,Raw!$C:$C,Geography!$A$6),SUMIFS(Raw!$H:$H,Raw!$A:$A,Geography!$B26,Raw!$G:$G,Geography!BY$6,Raw!$E:$E,Geography!$A$6)))</f>
        <v>0</v>
      </c>
      <c r="BZ26" s="99">
        <f>IF($B$6="Region",SUMIFS(Raw!$H:$H,Raw!$A:$A,Geography!$B26,Raw!$G:$G,Geography!BZ$6,Raw!$I:$I,Geography!$A$6),IF($B$6="Provider",SUMIFS(Raw!$H:$H,Raw!$A:$A,Geography!$B26,Raw!$G:$G,Geography!BZ$6,Raw!$C:$C,Geography!$A$6),SUMIFS(Raw!$H:$H,Raw!$A:$A,Geography!$B26,Raw!$G:$G,Geography!BZ$6,Raw!$E:$E,Geography!$A$6)))</f>
        <v>0</v>
      </c>
      <c r="CA26" s="99">
        <f>IF($B$6="Region",SUMIFS(Raw!$H:$H,Raw!$A:$A,Geography!$B26,Raw!$G:$G,Geography!CA$6,Raw!$I:$I,Geography!$A$6),IF($B$6="Provider",SUMIFS(Raw!$H:$H,Raw!$A:$A,Geography!$B26,Raw!$G:$G,Geography!CA$6,Raw!$C:$C,Geography!$A$6),SUMIFS(Raw!$H:$H,Raw!$A:$A,Geography!$B26,Raw!$G:$G,Geography!CA$6,Raw!$E:$E,Geography!$A$6)))</f>
        <v>0</v>
      </c>
      <c r="CB26" s="99">
        <f>IF($B$6="Region",SUMIFS(Raw!$H:$H,Raw!$A:$A,Geography!$B26,Raw!$G:$G,Geography!CB$6,Raw!$I:$I,Geography!$A$6),IF($B$6="Provider",SUMIFS(Raw!$H:$H,Raw!$A:$A,Geography!$B26,Raw!$G:$G,Geography!CB$6,Raw!$C:$C,Geography!$A$6),SUMIFS(Raw!$H:$H,Raw!$A:$A,Geography!$B26,Raw!$G:$G,Geography!CB$6,Raw!$E:$E,Geography!$A$6)))</f>
        <v>0</v>
      </c>
      <c r="CC26" s="99">
        <f>IF($B$6="Region",SUMIFS(Raw!$H:$H,Raw!$A:$A,Geography!$B26,Raw!$G:$G,Geography!CC$6,Raw!$I:$I,Geography!$A$6),IF($B$6="Provider",SUMIFS(Raw!$H:$H,Raw!$A:$A,Geography!$B26,Raw!$G:$G,Geography!CC$6,Raw!$C:$C,Geography!$A$6),SUMIFS(Raw!$H:$H,Raw!$A:$A,Geography!$B26,Raw!$G:$G,Geography!CC$6,Raw!$E:$E,Geography!$A$6)))</f>
        <v>0</v>
      </c>
      <c r="CD26" s="99">
        <f>IF($B$6="Region",SUMIFS(Raw!$H:$H,Raw!$A:$A,Geography!$B26,Raw!$G:$G,Geography!CD$6,Raw!$I:$I,Geography!$A$6),IF($B$6="Provider",SUMIFS(Raw!$H:$H,Raw!$A:$A,Geography!$B26,Raw!$G:$G,Geography!CD$6,Raw!$C:$C,Geography!$A$6),SUMIFS(Raw!$H:$H,Raw!$A:$A,Geography!$B26,Raw!$G:$G,Geography!CD$6,Raw!$E:$E,Geography!$A$6)))</f>
        <v>0</v>
      </c>
      <c r="CE26" s="99">
        <f>IF($B$6="Region",SUMIFS(Raw!$H:$H,Raw!$A:$A,Geography!$B26,Raw!$G:$G,Geography!CE$6,Raw!$I:$I,Geography!$A$6),IF($B$6="Provider",SUMIFS(Raw!$H:$H,Raw!$A:$A,Geography!$B26,Raw!$G:$G,Geography!CE$6,Raw!$C:$C,Geography!$A$6),SUMIFS(Raw!$H:$H,Raw!$A:$A,Geography!$B26,Raw!$G:$G,Geography!CE$6,Raw!$E:$E,Geography!$A$6)))</f>
        <v>0</v>
      </c>
      <c r="CF26" s="99">
        <f>IF($B$6="Region",SUMIFS(Raw!$H:$H,Raw!$A:$A,Geography!$B26,Raw!$G:$G,Geography!CF$6,Raw!$I:$I,Geography!$A$6),IF($B$6="Provider",SUMIFS(Raw!$H:$H,Raw!$A:$A,Geography!$B26,Raw!$G:$G,Geography!CF$6,Raw!$C:$C,Geography!$A$6),SUMIFS(Raw!$H:$H,Raw!$A:$A,Geography!$B26,Raw!$G:$G,Geography!CF$6,Raw!$E:$E,Geography!$A$6)))</f>
        <v>0</v>
      </c>
      <c r="CG26" s="99">
        <f>IF($B$6="Region",SUMIFS(Raw!$H:$H,Raw!$A:$A,Geography!$B26,Raw!$G:$G,Geography!CG$6,Raw!$I:$I,Geography!$A$6),IF($B$6="Provider",SUMIFS(Raw!$H:$H,Raw!$A:$A,Geography!$B26,Raw!$G:$G,Geography!CG$6,Raw!$C:$C,Geography!$A$6),SUMIFS(Raw!$H:$H,Raw!$A:$A,Geography!$B26,Raw!$G:$G,Geography!CG$6,Raw!$E:$E,Geography!$A$6)))</f>
        <v>0</v>
      </c>
      <c r="CH26" s="99">
        <f>IF($B$6="Region",SUMIFS(Raw!$H:$H,Raw!$A:$A,Geography!$B26,Raw!$G:$G,Geography!CH$6,Raw!$I:$I,Geography!$A$6),IF($B$6="Provider",SUMIFS(Raw!$H:$H,Raw!$A:$A,Geography!$B26,Raw!$G:$G,Geography!CH$6,Raw!$C:$C,Geography!$A$6),SUMIFS(Raw!$H:$H,Raw!$A:$A,Geography!$B26,Raw!$G:$G,Geography!CH$6,Raw!$E:$E,Geography!$A$6)))</f>
        <v>0</v>
      </c>
      <c r="CI26" s="99">
        <f>IF($B$6="Region",SUMIFS(Raw!$H:$H,Raw!$A:$A,Geography!$B26,Raw!$G:$G,Geography!CI$6,Raw!$I:$I,Geography!$A$6),IF($B$6="Provider",SUMIFS(Raw!$H:$H,Raw!$A:$A,Geography!$B26,Raw!$G:$G,Geography!CI$6,Raw!$C:$C,Geography!$A$6),SUMIFS(Raw!$H:$H,Raw!$A:$A,Geography!$B26,Raw!$G:$G,Geography!CI$6,Raw!$E:$E,Geography!$A$6)))</f>
        <v>0</v>
      </c>
      <c r="CJ26" s="99">
        <f>IF($B$6="Region",SUMIFS(Raw!$H:$H,Raw!$A:$A,Geography!$B26,Raw!$G:$G,Geography!CJ$6,Raw!$I:$I,Geography!$A$6),IF($B$6="Provider",SUMIFS(Raw!$H:$H,Raw!$A:$A,Geography!$B26,Raw!$G:$G,Geography!CJ$6,Raw!$C:$C,Geography!$A$6),SUMIFS(Raw!$H:$H,Raw!$A:$A,Geography!$B26,Raw!$G:$G,Geography!CJ$6,Raw!$E:$E,Geography!$A$6)))</f>
        <v>0</v>
      </c>
      <c r="CK26" s="99">
        <f>IF($B$6="Region",SUMIFS(Raw!$H:$H,Raw!$A:$A,Geography!$B26,Raw!$G:$G,Geography!CK$6,Raw!$I:$I,Geography!$A$6),IF($B$6="Provider",SUMIFS(Raw!$H:$H,Raw!$A:$A,Geography!$B26,Raw!$G:$G,Geography!CK$6,Raw!$C:$C,Geography!$A$6),SUMIFS(Raw!$H:$H,Raw!$A:$A,Geography!$B26,Raw!$G:$G,Geography!CK$6,Raw!$E:$E,Geography!$A$6)))</f>
        <v>0</v>
      </c>
      <c r="CL26" s="99">
        <f>IF($B$6="Region",SUMIFS(Raw!$H:$H,Raw!$A:$A,Geography!$B26,Raw!$G:$G,Geography!CL$6,Raw!$I:$I,Geography!$A$6),IF($B$6="Provider",SUMIFS(Raw!$H:$H,Raw!$A:$A,Geography!$B26,Raw!$G:$G,Geography!CL$6,Raw!$C:$C,Geography!$A$6),SUMIFS(Raw!$H:$H,Raw!$A:$A,Geography!$B26,Raw!$G:$G,Geography!CL$6,Raw!$E:$E,Geography!$A$6)))</f>
        <v>0</v>
      </c>
      <c r="CM26" s="99">
        <f>IF($B$6="Region",SUMIFS(Raw!$H:$H,Raw!$A:$A,Geography!$B26,Raw!$G:$G,Geography!CM$6,Raw!$I:$I,Geography!$A$6),IF($B$6="Provider",SUMIFS(Raw!$H:$H,Raw!$A:$A,Geography!$B26,Raw!$G:$G,Geography!CM$6,Raw!$C:$C,Geography!$A$6),SUMIFS(Raw!$H:$H,Raw!$A:$A,Geography!$B26,Raw!$G:$G,Geography!CM$6,Raw!$E:$E,Geography!$A$6)))</f>
        <v>0</v>
      </c>
    </row>
    <row r="27" spans="1:91" s="219" customFormat="1" ht="12.5" hidden="1" customHeight="1" x14ac:dyDescent="0.25">
      <c r="B27" s="14">
        <v>46204</v>
      </c>
      <c r="C27" s="3"/>
      <c r="D27" s="99">
        <f>IF($B$6="Region",SUMIFS(Raw!$H:$H,Raw!$A:$A,Geography!$B27,Raw!$G:$G,Geography!D$6,Raw!$I:$I,Geography!$A$6),IF($B$6="Provider",SUMIFS(Raw!$H:$H,Raw!$A:$A,Geography!$B27,Raw!$G:$G,Geography!D$6,Raw!$C:$C,Geography!$A$6),SUMIFS(Raw!$H:$H,Raw!$A:$A,Geography!$B27,Raw!$G:$G,Geography!D$6,Raw!$E:$E,Geography!$A$6)))</f>
        <v>0</v>
      </c>
      <c r="E27" s="99">
        <f>IF($B$6="Region",SUMIFS(Raw!$H:$H,Raw!$A:$A,Geography!$B27,Raw!$G:$G,Geography!E$6,Raw!$I:$I,Geography!$A$6),IF($B$6="Provider",SUMIFS(Raw!$H:$H,Raw!$A:$A,Geography!$B27,Raw!$G:$G,Geography!E$6,Raw!$C:$C,Geography!$A$6),SUMIFS(Raw!$H:$H,Raw!$A:$A,Geography!$B27,Raw!$G:$G,Geography!E$6,Raw!$E:$E,Geography!$A$6)))</f>
        <v>0</v>
      </c>
      <c r="F27" s="99">
        <f>IF($B$6="Region",SUMIFS(Raw!$H:$H,Raw!$A:$A,Geography!$B27,Raw!$G:$G,Geography!F$6,Raw!$I:$I,Geography!$A$6),IF($B$6="Provider",SUMIFS(Raw!$H:$H,Raw!$A:$A,Geography!$B27,Raw!$G:$G,Geography!F$6,Raw!$C:$C,Geography!$A$6),SUMIFS(Raw!$H:$H,Raw!$A:$A,Geography!$B27,Raw!$G:$G,Geography!F$6,Raw!$E:$E,Geography!$A$6)))</f>
        <v>0</v>
      </c>
      <c r="G27" s="99">
        <f>IF($B$6="Region",SUMIFS(Raw!$H:$H,Raw!$A:$A,Geography!$B27,Raw!$G:$G,Geography!G$6,Raw!$I:$I,Geography!$A$6),IF($B$6="Provider",SUMIFS(Raw!$H:$H,Raw!$A:$A,Geography!$B27,Raw!$G:$G,Geography!G$6,Raw!$C:$C,Geography!$A$6),SUMIFS(Raw!$H:$H,Raw!$A:$A,Geography!$B27,Raw!$G:$G,Geography!G$6,Raw!$E:$E,Geography!$A$6)))</f>
        <v>0</v>
      </c>
      <c r="H27" s="99">
        <f>IF($B$6="Region",SUMIFS(Raw!$H:$H,Raw!$A:$A,Geography!$B27,Raw!$G:$G,Geography!H$6,Raw!$I:$I,Geography!$A$6),IF($B$6="Provider",SUMIFS(Raw!$H:$H,Raw!$A:$A,Geography!$B27,Raw!$G:$G,Geography!H$6,Raw!$C:$C,Geography!$A$6),SUMIFS(Raw!$H:$H,Raw!$A:$A,Geography!$B27,Raw!$G:$G,Geography!H$6,Raw!$E:$E,Geography!$A$6)))</f>
        <v>0</v>
      </c>
      <c r="I27" s="99">
        <f>IF($B$6="Region",SUMIFS(Raw!$H:$H,Raw!$A:$A,Geography!$B27,Raw!$G:$G,Geography!I$6,Raw!$I:$I,Geography!$A$6),IF($B$6="Provider",SUMIFS(Raw!$H:$H,Raw!$A:$A,Geography!$B27,Raw!$G:$G,Geography!I$6,Raw!$C:$C,Geography!$A$6),SUMIFS(Raw!$H:$H,Raw!$A:$A,Geography!$B27,Raw!$G:$G,Geography!I$6,Raw!$E:$E,Geography!$A$6)))</f>
        <v>0</v>
      </c>
      <c r="J27" s="99" t="str">
        <f>IF($B$6="Area", SUMIFS(Raw!$H:$H,Raw!$A:$A,Geography!$B27,Raw!$G:$G,Geography!J$6,Raw!$E:$E,Geography!$A$6), " ")</f>
        <v xml:space="preserve"> </v>
      </c>
      <c r="K27" s="99" t="str">
        <f>IF($B$6="Area", SUMIFS(Raw!$H:$H,Raw!$A:$A,Geography!$B27,Raw!$G:$G,Geography!K$6,Raw!$E:$E,Geography!$A$6), " ")</f>
        <v xml:space="preserve"> </v>
      </c>
      <c r="L27" s="99">
        <f>IF($B$6="Region",SUMIFS(Raw!$H:$H,Raw!$A:$A,Geography!$B27,Raw!$G:$G,Geography!L$6,Raw!$I:$I,Geography!$A$6),IF($B$6="Provider",SUMIFS(Raw!$H:$H,Raw!$A:$A,Geography!$B27,Raw!$G:$G,Geography!L$6,Raw!$C:$C,Geography!$A$6),SUMIFS(Raw!$H:$H,Raw!$A:$A,Geography!$B27,Raw!$G:$G,Geography!L$6,Raw!$E:$E,Geography!$A$6)))</f>
        <v>0</v>
      </c>
      <c r="M27" s="99">
        <f>IF($B$6="Region",SUMIFS(Raw!$H:$H,Raw!$A:$A,Geography!$B27,Raw!$G:$G,Geography!M$6,Raw!$I:$I,Geography!$A$6),IF($B$6="Provider",SUMIFS(Raw!$H:$H,Raw!$A:$A,Geography!$B27,Raw!$G:$G,Geography!M$6,Raw!$C:$C,Geography!$A$6),SUMIFS(Raw!$H:$H,Raw!$A:$A,Geography!$B27,Raw!$G:$G,Geography!M$6,Raw!$E:$E,Geography!$A$6)))</f>
        <v>0</v>
      </c>
      <c r="N27" s="99">
        <f>IF($B$6="Region",SUMIFS(Raw!$H:$H,Raw!$A:$A,Geography!$B27,Raw!$G:$G,Geography!N$6,Raw!$I:$I,Geography!$A$6),IF($B$6="Provider",SUMIFS(Raw!$H:$H,Raw!$A:$A,Geography!$B27,Raw!$G:$G,Geography!N$6,Raw!$C:$C,Geography!$A$6),SUMIFS(Raw!$H:$H,Raw!$A:$A,Geography!$B27,Raw!$G:$G,Geography!N$6,Raw!$E:$E,Geography!$A$6)))</f>
        <v>0</v>
      </c>
      <c r="O27" s="99">
        <f>IF($B$6="Region",SUMIFS(Raw!$H:$H,Raw!$A:$A,Geography!$B27,Raw!$G:$G,Geography!O$6,Raw!$I:$I,Geography!$A$6),IF($B$6="Provider",SUMIFS(Raw!$H:$H,Raw!$A:$A,Geography!$B27,Raw!$G:$G,Geography!O$6,Raw!$C:$C,Geography!$A$6),SUMIFS(Raw!$H:$H,Raw!$A:$A,Geography!$B27,Raw!$G:$G,Geography!O$6,Raw!$E:$E,Geography!$A$6)))</f>
        <v>0</v>
      </c>
      <c r="P27" s="99">
        <f>IF($B$6="Region",SUMIFS(Raw!$H:$H,Raw!$A:$A,Geography!$B27,Raw!$G:$G,Geography!P$6,Raw!$I:$I,Geography!$A$6),IF($B$6="Provider",SUMIFS(Raw!$H:$H,Raw!$A:$A,Geography!$B27,Raw!$G:$G,Geography!P$6,Raw!$C:$C,Geography!$A$6),SUMIFS(Raw!$H:$H,Raw!$A:$A,Geography!$B27,Raw!$G:$G,Geography!P$6,Raw!$E:$E,Geography!$A$6)))</f>
        <v>0</v>
      </c>
      <c r="Q27" s="99">
        <f>IF($B$6="Region",SUMIFS(Raw!$H:$H,Raw!$A:$A,Geography!$B27,Raw!$G:$G,Geography!Q$6,Raw!$I:$I,Geography!$A$6),IF($B$6="Provider",SUMIFS(Raw!$H:$H,Raw!$A:$A,Geography!$B27,Raw!$G:$G,Geography!Q$6,Raw!$C:$C,Geography!$A$6),SUMIFS(Raw!$H:$H,Raw!$A:$A,Geography!$B27,Raw!$G:$G,Geography!Q$6,Raw!$E:$E,Geography!$A$6)))</f>
        <v>0</v>
      </c>
      <c r="R27" s="99">
        <f>IF($B$6="Region",SUMIFS(Raw!$H:$H,Raw!$A:$A,Geography!$B27,Raw!$G:$G,Geography!R$6,Raw!$I:$I,Geography!$A$6),IF($B$6="Provider",SUMIFS(Raw!$H:$H,Raw!$A:$A,Geography!$B27,Raw!$G:$G,Geography!R$6,Raw!$C:$C,Geography!$A$6),SUMIFS(Raw!$H:$H,Raw!$A:$A,Geography!$B27,Raw!$G:$G,Geography!R$6,Raw!$E:$E,Geography!$A$6)))</f>
        <v>0</v>
      </c>
      <c r="S27" s="99">
        <f>IF($B$6="Region",SUMIFS(Raw!$H:$H,Raw!$A:$A,Geography!$B27,Raw!$G:$G,Geography!S$6,Raw!$I:$I,Geography!$A$6),IF($B$6="Provider",SUMIFS(Raw!$H:$H,Raw!$A:$A,Geography!$B27,Raw!$G:$G,Geography!S$6,Raw!$C:$C,Geography!$A$6),SUMIFS(Raw!$H:$H,Raw!$A:$A,Geography!$B27,Raw!$G:$G,Geography!S$6,Raw!$E:$E,Geography!$A$6)))</f>
        <v>0</v>
      </c>
      <c r="T27" s="99">
        <f>IF($B$6="Region",SUMIFS(Raw!$H:$H,Raw!$A:$A,Geography!$B27,Raw!$G:$G,Geography!T$6,Raw!$I:$I,Geography!$A$6),IF($B$6="Provider",SUMIFS(Raw!$H:$H,Raw!$A:$A,Geography!$B27,Raw!$G:$G,Geography!T$6,Raw!$C:$C,Geography!$A$6),SUMIFS(Raw!$H:$H,Raw!$A:$A,Geography!$B27,Raw!$G:$G,Geography!T$6,Raw!$E:$E,Geography!$A$6)))</f>
        <v>0</v>
      </c>
      <c r="U27" s="99">
        <f>IF($B$6="Region",SUMIFS(Raw!$H:$H,Raw!$A:$A,Geography!$B27,Raw!$G:$G,Geography!U$6,Raw!$I:$I,Geography!$A$6),IF($B$6="Provider",SUMIFS(Raw!$H:$H,Raw!$A:$A,Geography!$B27,Raw!$G:$G,Geography!U$6,Raw!$C:$C,Geography!$A$6),SUMIFS(Raw!$H:$H,Raw!$A:$A,Geography!$B27,Raw!$G:$G,Geography!U$6,Raw!$E:$E,Geography!$A$6)))</f>
        <v>0</v>
      </c>
      <c r="V27" s="99">
        <f>IF($B$6="Region",SUMIFS(Raw!$H:$H,Raw!$A:$A,Geography!$B27,Raw!$G:$G,Geography!V$6,Raw!$I:$I,Geography!$A$6),IF($B$6="Provider",SUMIFS(Raw!$H:$H,Raw!$A:$A,Geography!$B27,Raw!$G:$G,Geography!V$6,Raw!$C:$C,Geography!$A$6),SUMIFS(Raw!$H:$H,Raw!$A:$A,Geography!$B27,Raw!$G:$G,Geography!V$6,Raw!$E:$E,Geography!$A$6)))</f>
        <v>0</v>
      </c>
      <c r="W27" s="99">
        <f>IF($B$6="Region",SUMIFS(Raw!$H:$H,Raw!$A:$A,Geography!$B27,Raw!$G:$G,Geography!W$6,Raw!$I:$I,Geography!$A$6),IF($B$6="Provider",SUMIFS(Raw!$H:$H,Raw!$A:$A,Geography!$B27,Raw!$G:$G,Geography!W$6,Raw!$C:$C,Geography!$A$6),SUMIFS(Raw!$H:$H,Raw!$A:$A,Geography!$B27,Raw!$G:$G,Geography!W$6,Raw!$E:$E,Geography!$A$6)))</f>
        <v>0</v>
      </c>
      <c r="X27" s="99">
        <f>IF($B$6="Region",SUMIFS(Raw!$H:$H,Raw!$A:$A,Geography!$B27,Raw!$G:$G,Geography!X$6,Raw!$I:$I,Geography!$A$6),IF($B$6="Provider",SUMIFS(Raw!$H:$H,Raw!$A:$A,Geography!$B27,Raw!$G:$G,Geography!X$6,Raw!$C:$C,Geography!$A$6),SUMIFS(Raw!$H:$H,Raw!$A:$A,Geography!$B27,Raw!$G:$G,Geography!X$6,Raw!$E:$E,Geography!$A$6)))</f>
        <v>0</v>
      </c>
      <c r="Y27" s="99" t="str">
        <f>IF($B$6="Area", SUMIFS(Raw!$H:$H,Raw!$A:$A,Geography!$B27,Raw!$G:$G,Geography!Y$6,Raw!$E:$E,Geography!$A$6), " ")</f>
        <v xml:space="preserve"> </v>
      </c>
      <c r="Z27" s="99" t="str">
        <f>IF($B$6="Area", SUMIFS(Raw!$H:$H,Raw!$A:$A,Geography!$B27,Raw!$G:$G,Geography!Z$6,Raw!$E:$E,Geography!$A$6), " ")</f>
        <v xml:space="preserve"> </v>
      </c>
      <c r="AA27" s="99">
        <f>IF($B$6="Region",SUMIFS(Raw!$H:$H,Raw!$A:$A,Geography!$B27,Raw!$G:$G,Geography!AA$6,Raw!$I:$I,Geography!$A$6),IF($B$6="Provider",SUMIFS(Raw!$H:$H,Raw!$A:$A,Geography!$B27,Raw!$G:$G,Geography!AA$6,Raw!$C:$C,Geography!$A$6),SUMIFS(Raw!$H:$H,Raw!$A:$A,Geography!$B27,Raw!$G:$G,Geography!AA$6,Raw!$E:$E,Geography!$A$6)))</f>
        <v>0</v>
      </c>
      <c r="AB27" s="99">
        <f>IF($B$6="Region",SUMIFS(Raw!$H:$H,Raw!$A:$A,Geography!$B27,Raw!$G:$G,Geography!AB$6,Raw!$I:$I,Geography!$A$6),IF($B$6="Provider",SUMIFS(Raw!$H:$H,Raw!$A:$A,Geography!$B27,Raw!$G:$G,Geography!AB$6,Raw!$C:$C,Geography!$A$6),SUMIFS(Raw!$H:$H,Raw!$A:$A,Geography!$B27,Raw!$G:$G,Geography!AB$6,Raw!$E:$E,Geography!$A$6)))</f>
        <v>0</v>
      </c>
      <c r="AC27" s="99" t="str">
        <f>IF($B$6="Area", SUMIFS(Raw!$H:$H,Raw!$A:$A,Geography!$B27,Raw!$G:$G,Geography!AC$6,Raw!$E:$E,Geography!$A$6), " ")</f>
        <v xml:space="preserve"> </v>
      </c>
      <c r="AD27" s="99" t="str">
        <f>IF($B$6="Area", SUMIFS(Raw!$H:$H,Raw!$A:$A,Geography!$B27,Raw!$G:$G,Geography!AD$6,Raw!$E:$E,Geography!$A$6), " ")</f>
        <v xml:space="preserve"> </v>
      </c>
      <c r="AE27" s="99">
        <f>IF($B$6="Region",SUMIFS(Raw!$H:$H,Raw!$A:$A,Geography!$B27,Raw!$G:$G,Geography!AE$6,Raw!$I:$I,Geography!$A$6),IF($B$6="Provider",SUMIFS(Raw!$H:$H,Raw!$A:$A,Geography!$B27,Raw!$G:$G,Geography!AE$6,Raw!$C:$C,Geography!$A$6),SUMIFS(Raw!$H:$H,Raw!$A:$A,Geography!$B27,Raw!$G:$G,Geography!AE$6,Raw!$E:$E,Geography!$A$6)))</f>
        <v>0</v>
      </c>
      <c r="AF27" s="99">
        <f>IF($B$6="Region",SUMIFS(Raw!$H:$H,Raw!$A:$A,Geography!$B27,Raw!$G:$G,Geography!AF$6,Raw!$I:$I,Geography!$A$6),IF($B$6="Provider",SUMIFS(Raw!$H:$H,Raw!$A:$A,Geography!$B27,Raw!$G:$G,Geography!AF$6,Raw!$C:$C,Geography!$A$6),SUMIFS(Raw!$H:$H,Raw!$A:$A,Geography!$B27,Raw!$G:$G,Geography!AF$6,Raw!$E:$E,Geography!$A$6)))</f>
        <v>0</v>
      </c>
      <c r="AG27" s="99">
        <f>IF($B$6="Region",SUMIFS(Raw!$H:$H,Raw!$A:$A,Geography!$B27,Raw!$G:$G,Geography!AG$6,Raw!$I:$I,Geography!$A$6),IF($B$6="Provider",SUMIFS(Raw!$H:$H,Raw!$A:$A,Geography!$B27,Raw!$G:$G,Geography!AG$6,Raw!$C:$C,Geography!$A$6),SUMIFS(Raw!$H:$H,Raw!$A:$A,Geography!$B27,Raw!$G:$G,Geography!AG$6,Raw!$E:$E,Geography!$A$6)))</f>
        <v>0</v>
      </c>
      <c r="AH27" s="99">
        <f>IF($B$6="Region",SUMIFS(Raw!$H:$H,Raw!$A:$A,Geography!$B27,Raw!$G:$G,Geography!AH$6,Raw!$I:$I,Geography!$A$6),IF($B$6="Provider",SUMIFS(Raw!$H:$H,Raw!$A:$A,Geography!$B27,Raw!$G:$G,Geography!AH$6,Raw!$C:$C,Geography!$A$6),SUMIFS(Raw!$H:$H,Raw!$A:$A,Geography!$B27,Raw!$G:$G,Geography!AH$6,Raw!$E:$E,Geography!$A$6)))</f>
        <v>0</v>
      </c>
      <c r="AI27" s="99">
        <f>IF($B$6="Region",SUMIFS(Raw!$H:$H,Raw!$A:$A,Geography!$B27,Raw!$G:$G,Geography!AI$6,Raw!$I:$I,Geography!$A$6),IF($B$6="Provider",SUMIFS(Raw!$H:$H,Raw!$A:$A,Geography!$B27,Raw!$G:$G,Geography!AI$6,Raw!$C:$C,Geography!$A$6),SUMIFS(Raw!$H:$H,Raw!$A:$A,Geography!$B27,Raw!$G:$G,Geography!AI$6,Raw!$E:$E,Geography!$A$6)))</f>
        <v>0</v>
      </c>
      <c r="AJ27" s="99">
        <f>IF($B$6="Region",SUMIFS(Raw!$H:$H,Raw!$A:$A,Geography!$B27,Raw!$G:$G,Geography!AJ$6,Raw!$I:$I,Geography!$A$6),IF($B$6="Provider",SUMIFS(Raw!$H:$H,Raw!$A:$A,Geography!$B27,Raw!$G:$G,Geography!AJ$6,Raw!$C:$C,Geography!$A$6),SUMIFS(Raw!$H:$H,Raw!$A:$A,Geography!$B27,Raw!$G:$G,Geography!AJ$6,Raw!$E:$E,Geography!$A$6)))</f>
        <v>0</v>
      </c>
      <c r="AK27" s="99">
        <f>IF($B$6="Region",SUMIFS(Raw!$H:$H,Raw!$A:$A,Geography!$B27,Raw!$G:$G,Geography!AK$6,Raw!$I:$I,Geography!$A$6),IF($B$6="Provider",SUMIFS(Raw!$H:$H,Raw!$A:$A,Geography!$B27,Raw!$G:$G,Geography!AK$6,Raw!$C:$C,Geography!$A$6),SUMIFS(Raw!$H:$H,Raw!$A:$A,Geography!$B27,Raw!$G:$G,Geography!AK$6,Raw!$E:$E,Geography!$A$6)))</f>
        <v>0</v>
      </c>
      <c r="AL27" s="99">
        <f>IF($B$6="Region",SUMIFS(Raw!$H:$H,Raw!$A:$A,Geography!$B27,Raw!$G:$G,Geography!AL$6,Raw!$I:$I,Geography!$A$6),IF($B$6="Provider",SUMIFS(Raw!$H:$H,Raw!$A:$A,Geography!$B27,Raw!$G:$G,Geography!AL$6,Raw!$C:$C,Geography!$A$6),SUMIFS(Raw!$H:$H,Raw!$A:$A,Geography!$B27,Raw!$G:$G,Geography!AL$6,Raw!$E:$E,Geography!$A$6)))</f>
        <v>0</v>
      </c>
      <c r="AM27" s="99">
        <f>IF($B$6="Region",SUMIFS(Raw!$H:$H,Raw!$A:$A,Geography!$B27,Raw!$G:$G,Geography!AM$6,Raw!$I:$I,Geography!$A$6),IF($B$6="Provider",SUMIFS(Raw!$H:$H,Raw!$A:$A,Geography!$B27,Raw!$G:$G,Geography!AM$6,Raw!$C:$C,Geography!$A$6),SUMIFS(Raw!$H:$H,Raw!$A:$A,Geography!$B27,Raw!$G:$G,Geography!AM$6,Raw!$E:$E,Geography!$A$6)))</f>
        <v>0</v>
      </c>
      <c r="AN27" s="99">
        <f>IF($B$6="Region",SUMIFS(Raw!$H:$H,Raw!$A:$A,Geography!$B27,Raw!$G:$G,Geography!AN$6,Raw!$I:$I,Geography!$A$6),IF($B$6="Provider",SUMIFS(Raw!$H:$H,Raw!$A:$A,Geography!$B27,Raw!$G:$G,Geography!AN$6,Raw!$C:$C,Geography!$A$6),SUMIFS(Raw!$H:$H,Raw!$A:$A,Geography!$B27,Raw!$G:$G,Geography!AN$6,Raw!$E:$E,Geography!$A$6)))</f>
        <v>0</v>
      </c>
      <c r="AO27" s="99">
        <f>IF($B$6="Region",SUMIFS(Raw!$H:$H,Raw!$A:$A,Geography!$B27,Raw!$G:$G,Geography!AO$6,Raw!$I:$I,Geography!$A$6),IF($B$6="Provider",SUMIFS(Raw!$H:$H,Raw!$A:$A,Geography!$B27,Raw!$G:$G,Geography!AO$6,Raw!$C:$C,Geography!$A$6),SUMIFS(Raw!$H:$H,Raw!$A:$A,Geography!$B27,Raw!$G:$G,Geography!AO$6,Raw!$E:$E,Geography!$A$6)))</f>
        <v>0</v>
      </c>
      <c r="AP27" s="99">
        <f>IF($B$6="Region",SUMIFS(Raw!$H:$H,Raw!$A:$A,Geography!$B27,Raw!$G:$G,Geography!AP$6,Raw!$I:$I,Geography!$A$6),IF($B$6="Provider",SUMIFS(Raw!$H:$H,Raw!$A:$A,Geography!$B27,Raw!$G:$G,Geography!AP$6,Raw!$C:$C,Geography!$A$6),SUMIFS(Raw!$H:$H,Raw!$A:$A,Geography!$B27,Raw!$G:$G,Geography!AP$6,Raw!$E:$E,Geography!$A$6)))</f>
        <v>0</v>
      </c>
      <c r="AQ27" s="99">
        <f>IF($B$6="Region",SUMIFS(Raw!$H:$H,Raw!$A:$A,Geography!$B27,Raw!$G:$G,Geography!AQ$6,Raw!$I:$I,Geography!$A$6),IF($B$6="Provider",SUMIFS(Raw!$H:$H,Raw!$A:$A,Geography!$B27,Raw!$G:$G,Geography!AQ$6,Raw!$C:$C,Geography!$A$6),SUMIFS(Raw!$H:$H,Raw!$A:$A,Geography!$B27,Raw!$G:$G,Geography!AQ$6,Raw!$E:$E,Geography!$A$6)))</f>
        <v>0</v>
      </c>
      <c r="AR27" s="99">
        <f>IF($B$6="Region",SUMIFS(Raw!$H:$H,Raw!$A:$A,Geography!$B27,Raw!$G:$G,Geography!AR$6,Raw!$I:$I,Geography!$A$6),IF($B$6="Provider",SUMIFS(Raw!$H:$H,Raw!$A:$A,Geography!$B27,Raw!$G:$G,Geography!AR$6,Raw!$C:$C,Geography!$A$6),SUMIFS(Raw!$H:$H,Raw!$A:$A,Geography!$B27,Raw!$G:$G,Geography!AR$6,Raw!$E:$E,Geography!$A$6)))</f>
        <v>0</v>
      </c>
      <c r="AS27" s="99">
        <f>IF($B$6="Region",SUMIFS(Raw!$H:$H,Raw!$A:$A,Geography!$B27,Raw!$G:$G,Geography!AS$6,Raw!$I:$I,Geography!$A$6),IF($B$6="Provider",SUMIFS(Raw!$H:$H,Raw!$A:$A,Geography!$B27,Raw!$G:$G,Geography!AS$6,Raw!$C:$C,Geography!$A$6),SUMIFS(Raw!$H:$H,Raw!$A:$A,Geography!$B27,Raw!$G:$G,Geography!AS$6,Raw!$E:$E,Geography!$A$6)))</f>
        <v>0</v>
      </c>
      <c r="AT27" s="99">
        <f>IF($B$6="Region",SUMIFS(Raw!$H:$H,Raw!$A:$A,Geography!$B27,Raw!$G:$G,Geography!AT$6,Raw!$I:$I,Geography!$A$6),IF($B$6="Provider",SUMIFS(Raw!$H:$H,Raw!$A:$A,Geography!$B27,Raw!$G:$G,Geography!AT$6,Raw!$C:$C,Geography!$A$6),SUMIFS(Raw!$H:$H,Raw!$A:$A,Geography!$B27,Raw!$G:$G,Geography!AT$6,Raw!$E:$E,Geography!$A$6)))</f>
        <v>0</v>
      </c>
      <c r="AU27" s="99">
        <f>IF($B$6="Region",SUMIFS(Raw!$H:$H,Raw!$A:$A,Geography!$B27,Raw!$G:$G,Geography!AU$6,Raw!$I:$I,Geography!$A$6),IF($B$6="Provider",SUMIFS(Raw!$H:$H,Raw!$A:$A,Geography!$B27,Raw!$G:$G,Geography!AU$6,Raw!$C:$C,Geography!$A$6),SUMIFS(Raw!$H:$H,Raw!$A:$A,Geography!$B27,Raw!$G:$G,Geography!AU$6,Raw!$E:$E,Geography!$A$6)))</f>
        <v>0</v>
      </c>
      <c r="AV27" s="99">
        <f>IF($B$6="Region",SUMIFS(Raw!$H:$H,Raw!$A:$A,Geography!$B27,Raw!$G:$G,Geography!AV$6,Raw!$I:$I,Geography!$A$6),IF($B$6="Provider",SUMIFS(Raw!$H:$H,Raw!$A:$A,Geography!$B27,Raw!$G:$G,Geography!AV$6,Raw!$C:$C,Geography!$A$6),SUMIFS(Raw!$H:$H,Raw!$A:$A,Geography!$B27,Raw!$G:$G,Geography!AV$6,Raw!$E:$E,Geography!$A$6)))</f>
        <v>0</v>
      </c>
      <c r="AW27" s="99">
        <f>IF($B$6="Region",SUMIFS(Raw!$H:$H,Raw!$A:$A,Geography!$B27,Raw!$G:$G,Geography!AW$6,Raw!$I:$I,Geography!$A$6),IF($B$6="Provider",SUMIFS(Raw!$H:$H,Raw!$A:$A,Geography!$B27,Raw!$G:$G,Geography!AW$6,Raw!$C:$C,Geography!$A$6),SUMIFS(Raw!$H:$H,Raw!$A:$A,Geography!$B27,Raw!$G:$G,Geography!AW$6,Raw!$E:$E,Geography!$A$6)))</f>
        <v>0</v>
      </c>
      <c r="AX27" s="99">
        <f>IF($B$6="Region",SUMIFS(Raw!$H:$H,Raw!$A:$A,Geography!$B27,Raw!$G:$G,Geography!AX$6,Raw!$I:$I,Geography!$A$6),IF($B$6="Provider",SUMIFS(Raw!$H:$H,Raw!$A:$A,Geography!$B27,Raw!$G:$G,Geography!AX$6,Raw!$C:$C,Geography!$A$6),SUMIFS(Raw!$H:$H,Raw!$A:$A,Geography!$B27,Raw!$G:$G,Geography!AX$6,Raw!$E:$E,Geography!$A$6)))</f>
        <v>0</v>
      </c>
      <c r="AY27" s="99">
        <f>IF($B$6="Region",SUMIFS(Raw!$H:$H,Raw!$A:$A,Geography!$B27,Raw!$G:$G,Geography!AY$6,Raw!$I:$I,Geography!$A$6),IF($B$6="Provider",SUMIFS(Raw!$H:$H,Raw!$A:$A,Geography!$B27,Raw!$G:$G,Geography!AY$6,Raw!$C:$C,Geography!$A$6),SUMIFS(Raw!$H:$H,Raw!$A:$A,Geography!$B27,Raw!$G:$G,Geography!AY$6,Raw!$E:$E,Geography!$A$6)))</f>
        <v>0</v>
      </c>
      <c r="AZ27" s="99">
        <f>IF($B$6="Region",SUMIFS(Raw!$H:$H,Raw!$A:$A,Geography!$B27,Raw!$G:$G,Geography!AZ$6,Raw!$I:$I,Geography!$A$6),IF($B$6="Provider",SUMIFS(Raw!$H:$H,Raw!$A:$A,Geography!$B27,Raw!$G:$G,Geography!AZ$6,Raw!$C:$C,Geography!$A$6),SUMIFS(Raw!$H:$H,Raw!$A:$A,Geography!$B27,Raw!$G:$G,Geography!AZ$6,Raw!$E:$E,Geography!$A$6)))</f>
        <v>0</v>
      </c>
      <c r="BA27" s="99">
        <f>IF($B$6="Region",SUMIFS(Raw!$H:$H,Raw!$A:$A,Geography!$B27,Raw!$G:$G,Geography!BA$6,Raw!$I:$I,Geography!$A$6),IF($B$6="Provider",SUMIFS(Raw!$H:$H,Raw!$A:$A,Geography!$B27,Raw!$G:$G,Geography!BA$6,Raw!$C:$C,Geography!$A$6),SUMIFS(Raw!$H:$H,Raw!$A:$A,Geography!$B27,Raw!$G:$G,Geography!BA$6,Raw!$E:$E,Geography!$A$6)))</f>
        <v>0</v>
      </c>
      <c r="BB27" s="99">
        <f>IF($B$6="Region",SUMIFS(Raw!$H:$H,Raw!$A:$A,Geography!$B27,Raw!$G:$G,Geography!BB$6,Raw!$I:$I,Geography!$A$6),IF($B$6="Provider",SUMIFS(Raw!$H:$H,Raw!$A:$A,Geography!$B27,Raw!$G:$G,Geography!BB$6,Raw!$C:$C,Geography!$A$6),SUMIFS(Raw!$H:$H,Raw!$A:$A,Geography!$B27,Raw!$G:$G,Geography!BB$6,Raw!$E:$E,Geography!$A$6)))</f>
        <v>0</v>
      </c>
      <c r="BC27" s="99">
        <f>IF($B$6="Region",SUMIFS(Raw!$H:$H,Raw!$A:$A,Geography!$B27,Raw!$G:$G,Geography!BC$6,Raw!$I:$I,Geography!$A$6),IF($B$6="Provider",SUMIFS(Raw!$H:$H,Raw!$A:$A,Geography!$B27,Raw!$G:$G,Geography!BC$6,Raw!$C:$C,Geography!$A$6),SUMIFS(Raw!$H:$H,Raw!$A:$A,Geography!$B27,Raw!$G:$G,Geography!BC$6,Raw!$E:$E,Geography!$A$6)))</f>
        <v>0</v>
      </c>
      <c r="BD27" s="99">
        <f>IF($B$6="Region",SUMIFS(Raw!$H:$H,Raw!$A:$A,Geography!$B27,Raw!$G:$G,Geography!BD$6,Raw!$I:$I,Geography!$A$6),IF($B$6="Provider",SUMIFS(Raw!$H:$H,Raw!$A:$A,Geography!$B27,Raw!$G:$G,Geography!BD$6,Raw!$C:$C,Geography!$A$6),SUMIFS(Raw!$H:$H,Raw!$A:$A,Geography!$B27,Raw!$G:$G,Geography!BD$6,Raw!$E:$E,Geography!$A$6)))</f>
        <v>0</v>
      </c>
      <c r="BE27" s="99">
        <f>IF($B$6="Region",SUMIFS(Raw!$H:$H,Raw!$A:$A,Geography!$B27,Raw!$G:$G,Geography!BE$6,Raw!$I:$I,Geography!$A$6),IF($B$6="Provider",SUMIFS(Raw!$H:$H,Raw!$A:$A,Geography!$B27,Raw!$G:$G,Geography!BE$6,Raw!$C:$C,Geography!$A$6),SUMIFS(Raw!$H:$H,Raw!$A:$A,Geography!$B27,Raw!$G:$G,Geography!BE$6,Raw!$E:$E,Geography!$A$6)))</f>
        <v>0</v>
      </c>
      <c r="BF27" s="99">
        <f>IF($B$6="Region",SUMIFS(Raw!$H:$H,Raw!$A:$A,Geography!$B27,Raw!$G:$G,Geography!BF$6,Raw!$I:$I,Geography!$A$6),IF($B$6="Provider",SUMIFS(Raw!$H:$H,Raw!$A:$A,Geography!$B27,Raw!$G:$G,Geography!BF$6,Raw!$C:$C,Geography!$A$6),SUMIFS(Raw!$H:$H,Raw!$A:$A,Geography!$B27,Raw!$G:$G,Geography!BF$6,Raw!$E:$E,Geography!$A$6)))</f>
        <v>0</v>
      </c>
      <c r="BG27" s="99">
        <f>IF($B$6="Region",SUMIFS(Raw!$H:$H,Raw!$A:$A,Geography!$B27,Raw!$G:$G,Geography!BG$6,Raw!$I:$I,Geography!$A$6),IF($B$6="Provider",SUMIFS(Raw!$H:$H,Raw!$A:$A,Geography!$B27,Raw!$G:$G,Geography!BG$6,Raw!$C:$C,Geography!$A$6),SUMIFS(Raw!$H:$H,Raw!$A:$A,Geography!$B27,Raw!$G:$G,Geography!BG$6,Raw!$E:$E,Geography!$A$6)))</f>
        <v>0</v>
      </c>
      <c r="BH27" s="99">
        <f>IF($B$6="Region",SUMIFS(Raw!$H:$H,Raw!$A:$A,Geography!$B27,Raw!$G:$G,Geography!BH$6,Raw!$I:$I,Geography!$A$6),IF($B$6="Provider",SUMIFS(Raw!$H:$H,Raw!$A:$A,Geography!$B27,Raw!$G:$G,Geography!BH$6,Raw!$C:$C,Geography!$A$6),SUMIFS(Raw!$H:$H,Raw!$A:$A,Geography!$B27,Raw!$G:$G,Geography!BH$6,Raw!$E:$E,Geography!$A$6)))</f>
        <v>0</v>
      </c>
      <c r="BI27" s="99">
        <f>IF($B$6="Region",SUMIFS(Raw!$H:$H,Raw!$A:$A,Geography!$B27,Raw!$G:$G,Geography!BI$6,Raw!$I:$I,Geography!$A$6),IF($B$6="Provider",SUMIFS(Raw!$H:$H,Raw!$A:$A,Geography!$B27,Raw!$G:$G,Geography!BI$6,Raw!$C:$C,Geography!$A$6),SUMIFS(Raw!$H:$H,Raw!$A:$A,Geography!$B27,Raw!$G:$G,Geography!BI$6,Raw!$E:$E,Geography!$A$6)))</f>
        <v>0</v>
      </c>
      <c r="BJ27" s="99">
        <f>IF($B$6="Region",SUMIFS(Raw!$H:$H,Raw!$A:$A,Geography!$B27,Raw!$G:$G,Geography!BJ$6,Raw!$I:$I,Geography!$A$6),IF($B$6="Provider",SUMIFS(Raw!$H:$H,Raw!$A:$A,Geography!$B27,Raw!$G:$G,Geography!BJ$6,Raw!$C:$C,Geography!$A$6),SUMIFS(Raw!$H:$H,Raw!$A:$A,Geography!$B27,Raw!$G:$G,Geography!BJ$6,Raw!$E:$E,Geography!$A$6)))</f>
        <v>0</v>
      </c>
      <c r="BK27" s="99">
        <f>IF($B$6="Region",SUMIFS(Raw!$H:$H,Raw!$A:$A,Geography!$B27,Raw!$G:$G,Geography!BK$6,Raw!$I:$I,Geography!$A$6),IF($B$6="Provider",SUMIFS(Raw!$H:$H,Raw!$A:$A,Geography!$B27,Raw!$G:$G,Geography!BK$6,Raw!$C:$C,Geography!$A$6),SUMIFS(Raw!$H:$H,Raw!$A:$A,Geography!$B27,Raw!$G:$G,Geography!BK$6,Raw!$E:$E,Geography!$A$6)))</f>
        <v>0</v>
      </c>
      <c r="BL27" s="99">
        <f>IF($B$6="Region",SUMIFS(Raw!$H:$H,Raw!$A:$A,Geography!$B27,Raw!$G:$G,Geography!BL$6,Raw!$I:$I,Geography!$A$6),IF($B$6="Provider",SUMIFS(Raw!$H:$H,Raw!$A:$A,Geography!$B27,Raw!$G:$G,Geography!BL$6,Raw!$C:$C,Geography!$A$6),SUMIFS(Raw!$H:$H,Raw!$A:$A,Geography!$B27,Raw!$G:$G,Geography!BL$6,Raw!$E:$E,Geography!$A$6)))</f>
        <v>0</v>
      </c>
      <c r="BM27" s="99">
        <f>IF($B$6="Region",SUMIFS(Raw!$H:$H,Raw!$A:$A,Geography!$B27,Raw!$G:$G,Geography!BM$6,Raw!$I:$I,Geography!$A$6),IF($B$6="Provider",SUMIFS(Raw!$H:$H,Raw!$A:$A,Geography!$B27,Raw!$G:$G,Geography!BM$6,Raw!$C:$C,Geography!$A$6),SUMIFS(Raw!$H:$H,Raw!$A:$A,Geography!$B27,Raw!$G:$G,Geography!BM$6,Raw!$E:$E,Geography!$A$6)))</f>
        <v>0</v>
      </c>
      <c r="BN27" s="99">
        <f>IF($B$6="Region",SUMIFS(Raw!$H:$H,Raw!$A:$A,Geography!$B27,Raw!$G:$G,Geography!BN$6,Raw!$I:$I,Geography!$A$6),IF($B$6="Provider",SUMIFS(Raw!$H:$H,Raw!$A:$A,Geography!$B27,Raw!$G:$G,Geography!BN$6,Raw!$C:$C,Geography!$A$6),SUMIFS(Raw!$H:$H,Raw!$A:$A,Geography!$B27,Raw!$G:$G,Geography!BN$6,Raw!$E:$E,Geography!$A$6)))</f>
        <v>0</v>
      </c>
      <c r="BO27" s="99">
        <f>IF($B$6="Region",SUMIFS(Raw!$H:$H,Raw!$A:$A,Geography!$B27,Raw!$G:$G,Geography!BO$6,Raw!$I:$I,Geography!$A$6),IF($B$6="Provider",SUMIFS(Raw!$H:$H,Raw!$A:$A,Geography!$B27,Raw!$G:$G,Geography!BO$6,Raw!$C:$C,Geography!$A$6),SUMIFS(Raw!$H:$H,Raw!$A:$A,Geography!$B27,Raw!$G:$G,Geography!BO$6,Raw!$E:$E,Geography!$A$6)))</f>
        <v>0</v>
      </c>
      <c r="BP27" s="99">
        <f>IF($B$6="Region",SUMIFS(Raw!$H:$H,Raw!$A:$A,Geography!$B27,Raw!$G:$G,Geography!BP$6,Raw!$I:$I,Geography!$A$6),IF($B$6="Provider",SUMIFS(Raw!$H:$H,Raw!$A:$A,Geography!$B27,Raw!$G:$G,Geography!BP$6,Raw!$C:$C,Geography!$A$6),SUMIFS(Raw!$H:$H,Raw!$A:$A,Geography!$B27,Raw!$G:$G,Geography!BP$6,Raw!$E:$E,Geography!$A$6)))</f>
        <v>0</v>
      </c>
      <c r="BQ27" s="99">
        <f>IF($B$6="Region",SUMIFS(Raw!$H:$H,Raw!$A:$A,Geography!$B27,Raw!$G:$G,Geography!BQ$6,Raw!$I:$I,Geography!$A$6),IF($B$6="Provider",SUMIFS(Raw!$H:$H,Raw!$A:$A,Geography!$B27,Raw!$G:$G,Geography!BQ$6,Raw!$C:$C,Geography!$A$6),SUMIFS(Raw!$H:$H,Raw!$A:$A,Geography!$B27,Raw!$G:$G,Geography!BQ$6,Raw!$E:$E,Geography!$A$6)))</f>
        <v>0</v>
      </c>
      <c r="BR27" s="99">
        <f>IF($B$6="Region",SUMIFS(Raw!$H:$H,Raw!$A:$A,Geography!$B27,Raw!$G:$G,Geography!BR$6,Raw!$I:$I,Geography!$A$6),IF($B$6="Provider",SUMIFS(Raw!$H:$H,Raw!$A:$A,Geography!$B27,Raw!$G:$G,Geography!BR$6,Raw!$C:$C,Geography!$A$6),SUMIFS(Raw!$H:$H,Raw!$A:$A,Geography!$B27,Raw!$G:$G,Geography!BR$6,Raw!$E:$E,Geography!$A$6)))</f>
        <v>0</v>
      </c>
      <c r="BS27" s="99">
        <f>IF($B$6="Region",SUMIFS(Raw!$H:$H,Raw!$A:$A,Geography!$B27,Raw!$G:$G,Geography!BS$6,Raw!$I:$I,Geography!$A$6),IF($B$6="Provider",SUMIFS(Raw!$H:$H,Raw!$A:$A,Geography!$B27,Raw!$G:$G,Geography!BS$6,Raw!$C:$C,Geography!$A$6),SUMIFS(Raw!$H:$H,Raw!$A:$A,Geography!$B27,Raw!$G:$G,Geography!BS$6,Raw!$E:$E,Geography!$A$6)))</f>
        <v>0</v>
      </c>
      <c r="BT27" s="99">
        <f>IF($B$6="Region",SUMIFS(Raw!$H:$H,Raw!$A:$A,Geography!$B27,Raw!$G:$G,Geography!BT$6,Raw!$I:$I,Geography!$A$6),IF($B$6="Provider",SUMIFS(Raw!$H:$H,Raw!$A:$A,Geography!$B27,Raw!$G:$G,Geography!BT$6,Raw!$C:$C,Geography!$A$6),SUMIFS(Raw!$H:$H,Raw!$A:$A,Geography!$B27,Raw!$G:$G,Geography!BT$6,Raw!$E:$E,Geography!$A$6)))</f>
        <v>0</v>
      </c>
      <c r="BU27" s="99">
        <f>IF($B$6="Region",SUMIFS(Raw!$H:$H,Raw!$A:$A,Geography!$B27,Raw!$G:$G,Geography!BU$6,Raw!$I:$I,Geography!$A$6),IF($B$6="Provider",SUMIFS(Raw!$H:$H,Raw!$A:$A,Geography!$B27,Raw!$G:$G,Geography!BU$6,Raw!$C:$C,Geography!$A$6),SUMIFS(Raw!$H:$H,Raw!$A:$A,Geography!$B27,Raw!$G:$G,Geography!BU$6,Raw!$E:$E,Geography!$A$6)))</f>
        <v>0</v>
      </c>
      <c r="BV27" s="99">
        <f>IF($B$6="Region",SUMIFS(Raw!$H:$H,Raw!$A:$A,Geography!$B27,Raw!$G:$G,Geography!BV$6,Raw!$I:$I,Geography!$A$6),IF($B$6="Provider",SUMIFS(Raw!$H:$H,Raw!$A:$A,Geography!$B27,Raw!$G:$G,Geography!BV$6,Raw!$C:$C,Geography!$A$6),SUMIFS(Raw!$H:$H,Raw!$A:$A,Geography!$B27,Raw!$G:$G,Geography!BV$6,Raw!$E:$E,Geography!$A$6)))</f>
        <v>0</v>
      </c>
      <c r="BW27" s="99">
        <f>IF($B$6="Region",SUMIFS(Raw!$H:$H,Raw!$A:$A,Geography!$B27,Raw!$G:$G,Geography!BW$6,Raw!$I:$I,Geography!$A$6),IF($B$6="Provider",SUMIFS(Raw!$H:$H,Raw!$A:$A,Geography!$B27,Raw!$G:$G,Geography!BW$6,Raw!$C:$C,Geography!$A$6),SUMIFS(Raw!$H:$H,Raw!$A:$A,Geography!$B27,Raw!$G:$G,Geography!BW$6,Raw!$E:$E,Geography!$A$6)))</f>
        <v>0</v>
      </c>
      <c r="BX27" s="99">
        <f>IF($B$6="Region",SUMIFS(Raw!$H:$H,Raw!$A:$A,Geography!$B27,Raw!$G:$G,Geography!BX$6,Raw!$I:$I,Geography!$A$6),IF($B$6="Provider",SUMIFS(Raw!$H:$H,Raw!$A:$A,Geography!$B27,Raw!$G:$G,Geography!BX$6,Raw!$C:$C,Geography!$A$6),SUMIFS(Raw!$H:$H,Raw!$A:$A,Geography!$B27,Raw!$G:$G,Geography!BX$6,Raw!$E:$E,Geography!$A$6)))</f>
        <v>0</v>
      </c>
      <c r="BY27" s="99">
        <f>IF($B$6="Region",SUMIFS(Raw!$H:$H,Raw!$A:$A,Geography!$B27,Raw!$G:$G,Geography!BY$6,Raw!$I:$I,Geography!$A$6),IF($B$6="Provider",SUMIFS(Raw!$H:$H,Raw!$A:$A,Geography!$B27,Raw!$G:$G,Geography!BY$6,Raw!$C:$C,Geography!$A$6),SUMIFS(Raw!$H:$H,Raw!$A:$A,Geography!$B27,Raw!$G:$G,Geography!BY$6,Raw!$E:$E,Geography!$A$6)))</f>
        <v>0</v>
      </c>
      <c r="BZ27" s="99">
        <f>IF($B$6="Region",SUMIFS(Raw!$H:$H,Raw!$A:$A,Geography!$B27,Raw!$G:$G,Geography!BZ$6,Raw!$I:$I,Geography!$A$6),IF($B$6="Provider",SUMIFS(Raw!$H:$H,Raw!$A:$A,Geography!$B27,Raw!$G:$G,Geography!BZ$6,Raw!$C:$C,Geography!$A$6),SUMIFS(Raw!$H:$H,Raw!$A:$A,Geography!$B27,Raw!$G:$G,Geography!BZ$6,Raw!$E:$E,Geography!$A$6)))</f>
        <v>0</v>
      </c>
      <c r="CA27" s="99">
        <f>IF($B$6="Region",SUMIFS(Raw!$H:$H,Raw!$A:$A,Geography!$B27,Raw!$G:$G,Geography!CA$6,Raw!$I:$I,Geography!$A$6),IF($B$6="Provider",SUMIFS(Raw!$H:$H,Raw!$A:$A,Geography!$B27,Raw!$G:$G,Geography!CA$6,Raw!$C:$C,Geography!$A$6),SUMIFS(Raw!$H:$H,Raw!$A:$A,Geography!$B27,Raw!$G:$G,Geography!CA$6,Raw!$E:$E,Geography!$A$6)))</f>
        <v>0</v>
      </c>
      <c r="CB27" s="99">
        <f>IF($B$6="Region",SUMIFS(Raw!$H:$H,Raw!$A:$A,Geography!$B27,Raw!$G:$G,Geography!CB$6,Raw!$I:$I,Geography!$A$6),IF($B$6="Provider",SUMIFS(Raw!$H:$H,Raw!$A:$A,Geography!$B27,Raw!$G:$G,Geography!CB$6,Raw!$C:$C,Geography!$A$6),SUMIFS(Raw!$H:$H,Raw!$A:$A,Geography!$B27,Raw!$G:$G,Geography!CB$6,Raw!$E:$E,Geography!$A$6)))</f>
        <v>0</v>
      </c>
      <c r="CC27" s="99">
        <f>IF($B$6="Region",SUMIFS(Raw!$H:$H,Raw!$A:$A,Geography!$B27,Raw!$G:$G,Geography!CC$6,Raw!$I:$I,Geography!$A$6),IF($B$6="Provider",SUMIFS(Raw!$H:$H,Raw!$A:$A,Geography!$B27,Raw!$G:$G,Geography!CC$6,Raw!$C:$C,Geography!$A$6),SUMIFS(Raw!$H:$H,Raw!$A:$A,Geography!$B27,Raw!$G:$G,Geography!CC$6,Raw!$E:$E,Geography!$A$6)))</f>
        <v>0</v>
      </c>
      <c r="CD27" s="99">
        <f>IF($B$6="Region",SUMIFS(Raw!$H:$H,Raw!$A:$A,Geography!$B27,Raw!$G:$G,Geography!CD$6,Raw!$I:$I,Geography!$A$6),IF($B$6="Provider",SUMIFS(Raw!$H:$H,Raw!$A:$A,Geography!$B27,Raw!$G:$G,Geography!CD$6,Raw!$C:$C,Geography!$A$6),SUMIFS(Raw!$H:$H,Raw!$A:$A,Geography!$B27,Raw!$G:$G,Geography!CD$6,Raw!$E:$E,Geography!$A$6)))</f>
        <v>0</v>
      </c>
      <c r="CE27" s="99">
        <f>IF($B$6="Region",SUMIFS(Raw!$H:$H,Raw!$A:$A,Geography!$B27,Raw!$G:$G,Geography!CE$6,Raw!$I:$I,Geography!$A$6),IF($B$6="Provider",SUMIFS(Raw!$H:$H,Raw!$A:$A,Geography!$B27,Raw!$G:$G,Geography!CE$6,Raw!$C:$C,Geography!$A$6),SUMIFS(Raw!$H:$H,Raw!$A:$A,Geography!$B27,Raw!$G:$G,Geography!CE$6,Raw!$E:$E,Geography!$A$6)))</f>
        <v>0</v>
      </c>
      <c r="CF27" s="99">
        <f>IF($B$6="Region",SUMIFS(Raw!$H:$H,Raw!$A:$A,Geography!$B27,Raw!$G:$G,Geography!CF$6,Raw!$I:$I,Geography!$A$6),IF($B$6="Provider",SUMIFS(Raw!$H:$H,Raw!$A:$A,Geography!$B27,Raw!$G:$G,Geography!CF$6,Raw!$C:$C,Geography!$A$6),SUMIFS(Raw!$H:$H,Raw!$A:$A,Geography!$B27,Raw!$G:$G,Geography!CF$6,Raw!$E:$E,Geography!$A$6)))</f>
        <v>0</v>
      </c>
      <c r="CG27" s="99">
        <f>IF($B$6="Region",SUMIFS(Raw!$H:$H,Raw!$A:$A,Geography!$B27,Raw!$G:$G,Geography!CG$6,Raw!$I:$I,Geography!$A$6),IF($B$6="Provider",SUMIFS(Raw!$H:$H,Raw!$A:$A,Geography!$B27,Raw!$G:$G,Geography!CG$6,Raw!$C:$C,Geography!$A$6),SUMIFS(Raw!$H:$H,Raw!$A:$A,Geography!$B27,Raw!$G:$G,Geography!CG$6,Raw!$E:$E,Geography!$A$6)))</f>
        <v>0</v>
      </c>
      <c r="CH27" s="99">
        <f>IF($B$6="Region",SUMIFS(Raw!$H:$H,Raw!$A:$A,Geography!$B27,Raw!$G:$G,Geography!CH$6,Raw!$I:$I,Geography!$A$6),IF($B$6="Provider",SUMIFS(Raw!$H:$H,Raw!$A:$A,Geography!$B27,Raw!$G:$G,Geography!CH$6,Raw!$C:$C,Geography!$A$6),SUMIFS(Raw!$H:$H,Raw!$A:$A,Geography!$B27,Raw!$G:$G,Geography!CH$6,Raw!$E:$E,Geography!$A$6)))</f>
        <v>0</v>
      </c>
      <c r="CI27" s="99">
        <f>IF($B$6="Region",SUMIFS(Raw!$H:$H,Raw!$A:$A,Geography!$B27,Raw!$G:$G,Geography!CI$6,Raw!$I:$I,Geography!$A$6),IF($B$6="Provider",SUMIFS(Raw!$H:$H,Raw!$A:$A,Geography!$B27,Raw!$G:$G,Geography!CI$6,Raw!$C:$C,Geography!$A$6),SUMIFS(Raw!$H:$H,Raw!$A:$A,Geography!$B27,Raw!$G:$G,Geography!CI$6,Raw!$E:$E,Geography!$A$6)))</f>
        <v>0</v>
      </c>
      <c r="CJ27" s="99">
        <f>IF($B$6="Region",SUMIFS(Raw!$H:$H,Raw!$A:$A,Geography!$B27,Raw!$G:$G,Geography!CJ$6,Raw!$I:$I,Geography!$A$6),IF($B$6="Provider",SUMIFS(Raw!$H:$H,Raw!$A:$A,Geography!$B27,Raw!$G:$G,Geography!CJ$6,Raw!$C:$C,Geography!$A$6),SUMIFS(Raw!$H:$H,Raw!$A:$A,Geography!$B27,Raw!$G:$G,Geography!CJ$6,Raw!$E:$E,Geography!$A$6)))</f>
        <v>0</v>
      </c>
      <c r="CK27" s="99">
        <f>IF($B$6="Region",SUMIFS(Raw!$H:$H,Raw!$A:$A,Geography!$B27,Raw!$G:$G,Geography!CK$6,Raw!$I:$I,Geography!$A$6),IF($B$6="Provider",SUMIFS(Raw!$H:$H,Raw!$A:$A,Geography!$B27,Raw!$G:$G,Geography!CK$6,Raw!$C:$C,Geography!$A$6),SUMIFS(Raw!$H:$H,Raw!$A:$A,Geography!$B27,Raw!$G:$G,Geography!CK$6,Raw!$E:$E,Geography!$A$6)))</f>
        <v>0</v>
      </c>
      <c r="CL27" s="99">
        <f>IF($B$6="Region",SUMIFS(Raw!$H:$H,Raw!$A:$A,Geography!$B27,Raw!$G:$G,Geography!CL$6,Raw!$I:$I,Geography!$A$6),IF($B$6="Provider",SUMIFS(Raw!$H:$H,Raw!$A:$A,Geography!$B27,Raw!$G:$G,Geography!CL$6,Raw!$C:$C,Geography!$A$6),SUMIFS(Raw!$H:$H,Raw!$A:$A,Geography!$B27,Raw!$G:$G,Geography!CL$6,Raw!$E:$E,Geography!$A$6)))</f>
        <v>0</v>
      </c>
      <c r="CM27" s="99">
        <f>IF($B$6="Region",SUMIFS(Raw!$H:$H,Raw!$A:$A,Geography!$B27,Raw!$G:$G,Geography!CM$6,Raw!$I:$I,Geography!$A$6),IF($B$6="Provider",SUMIFS(Raw!$H:$H,Raw!$A:$A,Geography!$B27,Raw!$G:$G,Geography!CM$6,Raw!$C:$C,Geography!$A$6),SUMIFS(Raw!$H:$H,Raw!$A:$A,Geography!$B27,Raw!$G:$G,Geography!CM$6,Raw!$E:$E,Geography!$A$6)))</f>
        <v>0</v>
      </c>
    </row>
    <row r="28" spans="1:91" s="219" customFormat="1" ht="12.5" hidden="1" customHeight="1" x14ac:dyDescent="0.25">
      <c r="B28" s="14">
        <v>46235</v>
      </c>
      <c r="C28" s="3"/>
      <c r="D28" s="99">
        <f>IF($B$6="Region",SUMIFS(Raw!$H:$H,Raw!$A:$A,Geography!$B28,Raw!$G:$G,Geography!D$6,Raw!$I:$I,Geography!$A$6),IF($B$6="Provider",SUMIFS(Raw!$H:$H,Raw!$A:$A,Geography!$B28,Raw!$G:$G,Geography!D$6,Raw!$C:$C,Geography!$A$6),SUMIFS(Raw!$H:$H,Raw!$A:$A,Geography!$B28,Raw!$G:$G,Geography!D$6,Raw!$E:$E,Geography!$A$6)))</f>
        <v>0</v>
      </c>
      <c r="E28" s="99">
        <f>IF($B$6="Region",SUMIFS(Raw!$H:$H,Raw!$A:$A,Geography!$B28,Raw!$G:$G,Geography!E$6,Raw!$I:$I,Geography!$A$6),IF($B$6="Provider",SUMIFS(Raw!$H:$H,Raw!$A:$A,Geography!$B28,Raw!$G:$G,Geography!E$6,Raw!$C:$C,Geography!$A$6),SUMIFS(Raw!$H:$H,Raw!$A:$A,Geography!$B28,Raw!$G:$G,Geography!E$6,Raw!$E:$E,Geography!$A$6)))</f>
        <v>0</v>
      </c>
      <c r="F28" s="99">
        <f>IF($B$6="Region",SUMIFS(Raw!$H:$H,Raw!$A:$A,Geography!$B28,Raw!$G:$G,Geography!F$6,Raw!$I:$I,Geography!$A$6),IF($B$6="Provider",SUMIFS(Raw!$H:$H,Raw!$A:$A,Geography!$B28,Raw!$G:$G,Geography!F$6,Raw!$C:$C,Geography!$A$6),SUMIFS(Raw!$H:$H,Raw!$A:$A,Geography!$B28,Raw!$G:$G,Geography!F$6,Raw!$E:$E,Geography!$A$6)))</f>
        <v>0</v>
      </c>
      <c r="G28" s="99">
        <f>IF($B$6="Region",SUMIFS(Raw!$H:$H,Raw!$A:$A,Geography!$B28,Raw!$G:$G,Geography!G$6,Raw!$I:$I,Geography!$A$6),IF($B$6="Provider",SUMIFS(Raw!$H:$H,Raw!$A:$A,Geography!$B28,Raw!$G:$G,Geography!G$6,Raw!$C:$C,Geography!$A$6),SUMIFS(Raw!$H:$H,Raw!$A:$A,Geography!$B28,Raw!$G:$G,Geography!G$6,Raw!$E:$E,Geography!$A$6)))</f>
        <v>0</v>
      </c>
      <c r="H28" s="99">
        <f>IF($B$6="Region",SUMIFS(Raw!$H:$H,Raw!$A:$A,Geography!$B28,Raw!$G:$G,Geography!H$6,Raw!$I:$I,Geography!$A$6),IF($B$6="Provider",SUMIFS(Raw!$H:$H,Raw!$A:$A,Geography!$B28,Raw!$G:$G,Geography!H$6,Raw!$C:$C,Geography!$A$6),SUMIFS(Raw!$H:$H,Raw!$A:$A,Geography!$B28,Raw!$G:$G,Geography!H$6,Raw!$E:$E,Geography!$A$6)))</f>
        <v>0</v>
      </c>
      <c r="I28" s="99">
        <f>IF($B$6="Region",SUMIFS(Raw!$H:$H,Raw!$A:$A,Geography!$B28,Raw!$G:$G,Geography!I$6,Raw!$I:$I,Geography!$A$6),IF($B$6="Provider",SUMIFS(Raw!$H:$H,Raw!$A:$A,Geography!$B28,Raw!$G:$G,Geography!I$6,Raw!$C:$C,Geography!$A$6),SUMIFS(Raw!$H:$H,Raw!$A:$A,Geography!$B28,Raw!$G:$G,Geography!I$6,Raw!$E:$E,Geography!$A$6)))</f>
        <v>0</v>
      </c>
      <c r="J28" s="99" t="str">
        <f>IF($B$6="Area", SUMIFS(Raw!$H:$H,Raw!$A:$A,Geography!$B28,Raw!$G:$G,Geography!J$6,Raw!$E:$E,Geography!$A$6), " ")</f>
        <v xml:space="preserve"> </v>
      </c>
      <c r="K28" s="99" t="str">
        <f>IF($B$6="Area", SUMIFS(Raw!$H:$H,Raw!$A:$A,Geography!$B28,Raw!$G:$G,Geography!K$6,Raw!$E:$E,Geography!$A$6), " ")</f>
        <v xml:space="preserve"> </v>
      </c>
      <c r="L28" s="99">
        <f>IF($B$6="Region",SUMIFS(Raw!$H:$H,Raw!$A:$A,Geography!$B28,Raw!$G:$G,Geography!L$6,Raw!$I:$I,Geography!$A$6),IF($B$6="Provider",SUMIFS(Raw!$H:$H,Raw!$A:$A,Geography!$B28,Raw!$G:$G,Geography!L$6,Raw!$C:$C,Geography!$A$6),SUMIFS(Raw!$H:$H,Raw!$A:$A,Geography!$B28,Raw!$G:$G,Geography!L$6,Raw!$E:$E,Geography!$A$6)))</f>
        <v>0</v>
      </c>
      <c r="M28" s="99">
        <f>IF($B$6="Region",SUMIFS(Raw!$H:$H,Raw!$A:$A,Geography!$B28,Raw!$G:$G,Geography!M$6,Raw!$I:$I,Geography!$A$6),IF($B$6="Provider",SUMIFS(Raw!$H:$H,Raw!$A:$A,Geography!$B28,Raw!$G:$G,Geography!M$6,Raw!$C:$C,Geography!$A$6),SUMIFS(Raw!$H:$H,Raw!$A:$A,Geography!$B28,Raw!$G:$G,Geography!M$6,Raw!$E:$E,Geography!$A$6)))</f>
        <v>0</v>
      </c>
      <c r="N28" s="99">
        <f>IF($B$6="Region",SUMIFS(Raw!$H:$H,Raw!$A:$A,Geography!$B28,Raw!$G:$G,Geography!N$6,Raw!$I:$I,Geography!$A$6),IF($B$6="Provider",SUMIFS(Raw!$H:$H,Raw!$A:$A,Geography!$B28,Raw!$G:$G,Geography!N$6,Raw!$C:$C,Geography!$A$6),SUMIFS(Raw!$H:$H,Raw!$A:$A,Geography!$B28,Raw!$G:$G,Geography!N$6,Raw!$E:$E,Geography!$A$6)))</f>
        <v>0</v>
      </c>
      <c r="O28" s="99">
        <f>IF($B$6="Region",SUMIFS(Raw!$H:$H,Raw!$A:$A,Geography!$B28,Raw!$G:$G,Geography!O$6,Raw!$I:$I,Geography!$A$6),IF($B$6="Provider",SUMIFS(Raw!$H:$H,Raw!$A:$A,Geography!$B28,Raw!$G:$G,Geography!O$6,Raw!$C:$C,Geography!$A$6),SUMIFS(Raw!$H:$H,Raw!$A:$A,Geography!$B28,Raw!$G:$G,Geography!O$6,Raw!$E:$E,Geography!$A$6)))</f>
        <v>0</v>
      </c>
      <c r="P28" s="99">
        <f>IF($B$6="Region",SUMIFS(Raw!$H:$H,Raw!$A:$A,Geography!$B28,Raw!$G:$G,Geography!P$6,Raw!$I:$I,Geography!$A$6),IF($B$6="Provider",SUMIFS(Raw!$H:$H,Raw!$A:$A,Geography!$B28,Raw!$G:$G,Geography!P$6,Raw!$C:$C,Geography!$A$6),SUMIFS(Raw!$H:$H,Raw!$A:$A,Geography!$B28,Raw!$G:$G,Geography!P$6,Raw!$E:$E,Geography!$A$6)))</f>
        <v>0</v>
      </c>
      <c r="Q28" s="99">
        <f>IF($B$6="Region",SUMIFS(Raw!$H:$H,Raw!$A:$A,Geography!$B28,Raw!$G:$G,Geography!Q$6,Raw!$I:$I,Geography!$A$6),IF($B$6="Provider",SUMIFS(Raw!$H:$H,Raw!$A:$A,Geography!$B28,Raw!$G:$G,Geography!Q$6,Raw!$C:$C,Geography!$A$6),SUMIFS(Raw!$H:$H,Raw!$A:$A,Geography!$B28,Raw!$G:$G,Geography!Q$6,Raw!$E:$E,Geography!$A$6)))</f>
        <v>0</v>
      </c>
      <c r="R28" s="99">
        <f>IF($B$6="Region",SUMIFS(Raw!$H:$H,Raw!$A:$A,Geography!$B28,Raw!$G:$G,Geography!R$6,Raw!$I:$I,Geography!$A$6),IF($B$6="Provider",SUMIFS(Raw!$H:$H,Raw!$A:$A,Geography!$B28,Raw!$G:$G,Geography!R$6,Raw!$C:$C,Geography!$A$6),SUMIFS(Raw!$H:$H,Raw!$A:$A,Geography!$B28,Raw!$G:$G,Geography!R$6,Raw!$E:$E,Geography!$A$6)))</f>
        <v>0</v>
      </c>
      <c r="S28" s="99">
        <f>IF($B$6="Region",SUMIFS(Raw!$H:$H,Raw!$A:$A,Geography!$B28,Raw!$G:$G,Geography!S$6,Raw!$I:$I,Geography!$A$6),IF($B$6="Provider",SUMIFS(Raw!$H:$H,Raw!$A:$A,Geography!$B28,Raw!$G:$G,Geography!S$6,Raw!$C:$C,Geography!$A$6),SUMIFS(Raw!$H:$H,Raw!$A:$A,Geography!$B28,Raw!$G:$G,Geography!S$6,Raw!$E:$E,Geography!$A$6)))</f>
        <v>0</v>
      </c>
      <c r="T28" s="99">
        <f>IF($B$6="Region",SUMIFS(Raw!$H:$H,Raw!$A:$A,Geography!$B28,Raw!$G:$G,Geography!T$6,Raw!$I:$I,Geography!$A$6),IF($B$6="Provider",SUMIFS(Raw!$H:$H,Raw!$A:$A,Geography!$B28,Raw!$G:$G,Geography!T$6,Raw!$C:$C,Geography!$A$6),SUMIFS(Raw!$H:$H,Raw!$A:$A,Geography!$B28,Raw!$G:$G,Geography!T$6,Raw!$E:$E,Geography!$A$6)))</f>
        <v>0</v>
      </c>
      <c r="U28" s="99">
        <f>IF($B$6="Region",SUMIFS(Raw!$H:$H,Raw!$A:$A,Geography!$B28,Raw!$G:$G,Geography!U$6,Raw!$I:$I,Geography!$A$6),IF($B$6="Provider",SUMIFS(Raw!$H:$H,Raw!$A:$A,Geography!$B28,Raw!$G:$G,Geography!U$6,Raw!$C:$C,Geography!$A$6),SUMIFS(Raw!$H:$H,Raw!$A:$A,Geography!$B28,Raw!$G:$G,Geography!U$6,Raw!$E:$E,Geography!$A$6)))</f>
        <v>0</v>
      </c>
      <c r="V28" s="99">
        <f>IF($B$6="Region",SUMIFS(Raw!$H:$H,Raw!$A:$A,Geography!$B28,Raw!$G:$G,Geography!V$6,Raw!$I:$I,Geography!$A$6),IF($B$6="Provider",SUMIFS(Raw!$H:$H,Raw!$A:$A,Geography!$B28,Raw!$G:$G,Geography!V$6,Raw!$C:$C,Geography!$A$6),SUMIFS(Raw!$H:$H,Raw!$A:$A,Geography!$B28,Raw!$G:$G,Geography!V$6,Raw!$E:$E,Geography!$A$6)))</f>
        <v>0</v>
      </c>
      <c r="W28" s="99">
        <f>IF($B$6="Region",SUMIFS(Raw!$H:$H,Raw!$A:$A,Geography!$B28,Raw!$G:$G,Geography!W$6,Raw!$I:$I,Geography!$A$6),IF($B$6="Provider",SUMIFS(Raw!$H:$H,Raw!$A:$A,Geography!$B28,Raw!$G:$G,Geography!W$6,Raw!$C:$C,Geography!$A$6),SUMIFS(Raw!$H:$H,Raw!$A:$A,Geography!$B28,Raw!$G:$G,Geography!W$6,Raw!$E:$E,Geography!$A$6)))</f>
        <v>0</v>
      </c>
      <c r="X28" s="99">
        <f>IF($B$6="Region",SUMIFS(Raw!$H:$H,Raw!$A:$A,Geography!$B28,Raw!$G:$G,Geography!X$6,Raw!$I:$I,Geography!$A$6),IF($B$6="Provider",SUMIFS(Raw!$H:$H,Raw!$A:$A,Geography!$B28,Raw!$G:$G,Geography!X$6,Raw!$C:$C,Geography!$A$6),SUMIFS(Raw!$H:$H,Raw!$A:$A,Geography!$B28,Raw!$G:$G,Geography!X$6,Raw!$E:$E,Geography!$A$6)))</f>
        <v>0</v>
      </c>
      <c r="Y28" s="99" t="str">
        <f>IF($B$6="Area", SUMIFS(Raw!$H:$H,Raw!$A:$A,Geography!$B28,Raw!$G:$G,Geography!Y$6,Raw!$E:$E,Geography!$A$6), " ")</f>
        <v xml:space="preserve"> </v>
      </c>
      <c r="Z28" s="99" t="str">
        <f>IF($B$6="Area", SUMIFS(Raw!$H:$H,Raw!$A:$A,Geography!$B28,Raw!$G:$G,Geography!Z$6,Raw!$E:$E,Geography!$A$6), " ")</f>
        <v xml:space="preserve"> </v>
      </c>
      <c r="AA28" s="99">
        <f>IF($B$6="Region",SUMIFS(Raw!$H:$H,Raw!$A:$A,Geography!$B28,Raw!$G:$G,Geography!AA$6,Raw!$I:$I,Geography!$A$6),IF($B$6="Provider",SUMIFS(Raw!$H:$H,Raw!$A:$A,Geography!$B28,Raw!$G:$G,Geography!AA$6,Raw!$C:$C,Geography!$A$6),SUMIFS(Raw!$H:$H,Raw!$A:$A,Geography!$B28,Raw!$G:$G,Geography!AA$6,Raw!$E:$E,Geography!$A$6)))</f>
        <v>0</v>
      </c>
      <c r="AB28" s="99">
        <f>IF($B$6="Region",SUMIFS(Raw!$H:$H,Raw!$A:$A,Geography!$B28,Raw!$G:$G,Geography!AB$6,Raw!$I:$I,Geography!$A$6),IF($B$6="Provider",SUMIFS(Raw!$H:$H,Raw!$A:$A,Geography!$B28,Raw!$G:$G,Geography!AB$6,Raw!$C:$C,Geography!$A$6),SUMIFS(Raw!$H:$H,Raw!$A:$A,Geography!$B28,Raw!$G:$G,Geography!AB$6,Raw!$E:$E,Geography!$A$6)))</f>
        <v>0</v>
      </c>
      <c r="AC28" s="99" t="str">
        <f>IF($B$6="Area", SUMIFS(Raw!$H:$H,Raw!$A:$A,Geography!$B28,Raw!$G:$G,Geography!AC$6,Raw!$E:$E,Geography!$A$6), " ")</f>
        <v xml:space="preserve"> </v>
      </c>
      <c r="AD28" s="99" t="str">
        <f>IF($B$6="Area", SUMIFS(Raw!$H:$H,Raw!$A:$A,Geography!$B28,Raw!$G:$G,Geography!AD$6,Raw!$E:$E,Geography!$A$6), " ")</f>
        <v xml:space="preserve"> </v>
      </c>
      <c r="AE28" s="99">
        <f>IF($B$6="Region",SUMIFS(Raw!$H:$H,Raw!$A:$A,Geography!$B28,Raw!$G:$G,Geography!AE$6,Raw!$I:$I,Geography!$A$6),IF($B$6="Provider",SUMIFS(Raw!$H:$H,Raw!$A:$A,Geography!$B28,Raw!$G:$G,Geography!AE$6,Raw!$C:$C,Geography!$A$6),SUMIFS(Raw!$H:$H,Raw!$A:$A,Geography!$B28,Raw!$G:$G,Geography!AE$6,Raw!$E:$E,Geography!$A$6)))</f>
        <v>0</v>
      </c>
      <c r="AF28" s="99">
        <f>IF($B$6="Region",SUMIFS(Raw!$H:$H,Raw!$A:$A,Geography!$B28,Raw!$G:$G,Geography!AF$6,Raw!$I:$I,Geography!$A$6),IF($B$6="Provider",SUMIFS(Raw!$H:$H,Raw!$A:$A,Geography!$B28,Raw!$G:$G,Geography!AF$6,Raw!$C:$C,Geography!$A$6),SUMIFS(Raw!$H:$H,Raw!$A:$A,Geography!$B28,Raw!$G:$G,Geography!AF$6,Raw!$E:$E,Geography!$A$6)))</f>
        <v>0</v>
      </c>
      <c r="AG28" s="99">
        <f>IF($B$6="Region",SUMIFS(Raw!$H:$H,Raw!$A:$A,Geography!$B28,Raw!$G:$G,Geography!AG$6,Raw!$I:$I,Geography!$A$6),IF($B$6="Provider",SUMIFS(Raw!$H:$H,Raw!$A:$A,Geography!$B28,Raw!$G:$G,Geography!AG$6,Raw!$C:$C,Geography!$A$6),SUMIFS(Raw!$H:$H,Raw!$A:$A,Geography!$B28,Raw!$G:$G,Geography!AG$6,Raw!$E:$E,Geography!$A$6)))</f>
        <v>0</v>
      </c>
      <c r="AH28" s="99">
        <f>IF($B$6="Region",SUMIFS(Raw!$H:$H,Raw!$A:$A,Geography!$B28,Raw!$G:$G,Geography!AH$6,Raw!$I:$I,Geography!$A$6),IF($B$6="Provider",SUMIFS(Raw!$H:$H,Raw!$A:$A,Geography!$B28,Raw!$G:$G,Geography!AH$6,Raw!$C:$C,Geography!$A$6),SUMIFS(Raw!$H:$H,Raw!$A:$A,Geography!$B28,Raw!$G:$G,Geography!AH$6,Raw!$E:$E,Geography!$A$6)))</f>
        <v>0</v>
      </c>
      <c r="AI28" s="99">
        <f>IF($B$6="Region",SUMIFS(Raw!$H:$H,Raw!$A:$A,Geography!$B28,Raw!$G:$G,Geography!AI$6,Raw!$I:$I,Geography!$A$6),IF($B$6="Provider",SUMIFS(Raw!$H:$H,Raw!$A:$A,Geography!$B28,Raw!$G:$G,Geography!AI$6,Raw!$C:$C,Geography!$A$6),SUMIFS(Raw!$H:$H,Raw!$A:$A,Geography!$B28,Raw!$G:$G,Geography!AI$6,Raw!$E:$E,Geography!$A$6)))</f>
        <v>0</v>
      </c>
      <c r="AJ28" s="99">
        <f>IF($B$6="Region",SUMIFS(Raw!$H:$H,Raw!$A:$A,Geography!$B28,Raw!$G:$G,Geography!AJ$6,Raw!$I:$I,Geography!$A$6),IF($B$6="Provider",SUMIFS(Raw!$H:$H,Raw!$A:$A,Geography!$B28,Raw!$G:$G,Geography!AJ$6,Raw!$C:$C,Geography!$A$6),SUMIFS(Raw!$H:$H,Raw!$A:$A,Geography!$B28,Raw!$G:$G,Geography!AJ$6,Raw!$E:$E,Geography!$A$6)))</f>
        <v>0</v>
      </c>
      <c r="AK28" s="99">
        <f>IF($B$6="Region",SUMIFS(Raw!$H:$H,Raw!$A:$A,Geography!$B28,Raw!$G:$G,Geography!AK$6,Raw!$I:$I,Geography!$A$6),IF($B$6="Provider",SUMIFS(Raw!$H:$H,Raw!$A:$A,Geography!$B28,Raw!$G:$G,Geography!AK$6,Raw!$C:$C,Geography!$A$6),SUMIFS(Raw!$H:$H,Raw!$A:$A,Geography!$B28,Raw!$G:$G,Geography!AK$6,Raw!$E:$E,Geography!$A$6)))</f>
        <v>0</v>
      </c>
      <c r="AL28" s="99">
        <f>IF($B$6="Region",SUMIFS(Raw!$H:$H,Raw!$A:$A,Geography!$B28,Raw!$G:$G,Geography!AL$6,Raw!$I:$I,Geography!$A$6),IF($B$6="Provider",SUMIFS(Raw!$H:$H,Raw!$A:$A,Geography!$B28,Raw!$G:$G,Geography!AL$6,Raw!$C:$C,Geography!$A$6),SUMIFS(Raw!$H:$H,Raw!$A:$A,Geography!$B28,Raw!$G:$G,Geography!AL$6,Raw!$E:$E,Geography!$A$6)))</f>
        <v>0</v>
      </c>
      <c r="AM28" s="99">
        <f>IF($B$6="Region",SUMIFS(Raw!$H:$H,Raw!$A:$A,Geography!$B28,Raw!$G:$G,Geography!AM$6,Raw!$I:$I,Geography!$A$6),IF($B$6="Provider",SUMIFS(Raw!$H:$H,Raw!$A:$A,Geography!$B28,Raw!$G:$G,Geography!AM$6,Raw!$C:$C,Geography!$A$6),SUMIFS(Raw!$H:$H,Raw!$A:$A,Geography!$B28,Raw!$G:$G,Geography!AM$6,Raw!$E:$E,Geography!$A$6)))</f>
        <v>0</v>
      </c>
      <c r="AN28" s="99">
        <f>IF($B$6="Region",SUMIFS(Raw!$H:$H,Raw!$A:$A,Geography!$B28,Raw!$G:$G,Geography!AN$6,Raw!$I:$I,Geography!$A$6),IF($B$6="Provider",SUMIFS(Raw!$H:$H,Raw!$A:$A,Geography!$B28,Raw!$G:$G,Geography!AN$6,Raw!$C:$C,Geography!$A$6),SUMIFS(Raw!$H:$H,Raw!$A:$A,Geography!$B28,Raw!$G:$G,Geography!AN$6,Raw!$E:$E,Geography!$A$6)))</f>
        <v>0</v>
      </c>
      <c r="AO28" s="99">
        <f>IF($B$6="Region",SUMIFS(Raw!$H:$H,Raw!$A:$A,Geography!$B28,Raw!$G:$G,Geography!AO$6,Raw!$I:$I,Geography!$A$6),IF($B$6="Provider",SUMIFS(Raw!$H:$H,Raw!$A:$A,Geography!$B28,Raw!$G:$G,Geography!AO$6,Raw!$C:$C,Geography!$A$6),SUMIFS(Raw!$H:$H,Raw!$A:$A,Geography!$B28,Raw!$G:$G,Geography!AO$6,Raw!$E:$E,Geography!$A$6)))</f>
        <v>0</v>
      </c>
      <c r="AP28" s="99">
        <f>IF($B$6="Region",SUMIFS(Raw!$H:$H,Raw!$A:$A,Geography!$B28,Raw!$G:$G,Geography!AP$6,Raw!$I:$I,Geography!$A$6),IF($B$6="Provider",SUMIFS(Raw!$H:$H,Raw!$A:$A,Geography!$B28,Raw!$G:$G,Geography!AP$6,Raw!$C:$C,Geography!$A$6),SUMIFS(Raw!$H:$H,Raw!$A:$A,Geography!$B28,Raw!$G:$G,Geography!AP$6,Raw!$E:$E,Geography!$A$6)))</f>
        <v>0</v>
      </c>
      <c r="AQ28" s="99">
        <f>IF($B$6="Region",SUMIFS(Raw!$H:$H,Raw!$A:$A,Geography!$B28,Raw!$G:$G,Geography!AQ$6,Raw!$I:$I,Geography!$A$6),IF($B$6="Provider",SUMIFS(Raw!$H:$H,Raw!$A:$A,Geography!$B28,Raw!$G:$G,Geography!AQ$6,Raw!$C:$C,Geography!$A$6),SUMIFS(Raw!$H:$H,Raw!$A:$A,Geography!$B28,Raw!$G:$G,Geography!AQ$6,Raw!$E:$E,Geography!$A$6)))</f>
        <v>0</v>
      </c>
      <c r="AR28" s="99">
        <f>IF($B$6="Region",SUMIFS(Raw!$H:$H,Raw!$A:$A,Geography!$B28,Raw!$G:$G,Geography!AR$6,Raw!$I:$I,Geography!$A$6),IF($B$6="Provider",SUMIFS(Raw!$H:$H,Raw!$A:$A,Geography!$B28,Raw!$G:$G,Geography!AR$6,Raw!$C:$C,Geography!$A$6),SUMIFS(Raw!$H:$H,Raw!$A:$A,Geography!$B28,Raw!$G:$G,Geography!AR$6,Raw!$E:$E,Geography!$A$6)))</f>
        <v>0</v>
      </c>
      <c r="AS28" s="99">
        <f>IF($B$6="Region",SUMIFS(Raw!$H:$H,Raw!$A:$A,Geography!$B28,Raw!$G:$G,Geography!AS$6,Raw!$I:$I,Geography!$A$6),IF($B$6="Provider",SUMIFS(Raw!$H:$H,Raw!$A:$A,Geography!$B28,Raw!$G:$G,Geography!AS$6,Raw!$C:$C,Geography!$A$6),SUMIFS(Raw!$H:$H,Raw!$A:$A,Geography!$B28,Raw!$G:$G,Geography!AS$6,Raw!$E:$E,Geography!$A$6)))</f>
        <v>0</v>
      </c>
      <c r="AT28" s="99">
        <f>IF($B$6="Region",SUMIFS(Raw!$H:$H,Raw!$A:$A,Geography!$B28,Raw!$G:$G,Geography!AT$6,Raw!$I:$I,Geography!$A$6),IF($B$6="Provider",SUMIFS(Raw!$H:$H,Raw!$A:$A,Geography!$B28,Raw!$G:$G,Geography!AT$6,Raw!$C:$C,Geography!$A$6),SUMIFS(Raw!$H:$H,Raw!$A:$A,Geography!$B28,Raw!$G:$G,Geography!AT$6,Raw!$E:$E,Geography!$A$6)))</f>
        <v>0</v>
      </c>
      <c r="AU28" s="99">
        <f>IF($B$6="Region",SUMIFS(Raw!$H:$H,Raw!$A:$A,Geography!$B28,Raw!$G:$G,Geography!AU$6,Raw!$I:$I,Geography!$A$6),IF($B$6="Provider",SUMIFS(Raw!$H:$H,Raw!$A:$A,Geography!$B28,Raw!$G:$G,Geography!AU$6,Raw!$C:$C,Geography!$A$6),SUMIFS(Raw!$H:$H,Raw!$A:$A,Geography!$B28,Raw!$G:$G,Geography!AU$6,Raw!$E:$E,Geography!$A$6)))</f>
        <v>0</v>
      </c>
      <c r="AV28" s="99">
        <f>IF($B$6="Region",SUMIFS(Raw!$H:$H,Raw!$A:$A,Geography!$B28,Raw!$G:$G,Geography!AV$6,Raw!$I:$I,Geography!$A$6),IF($B$6="Provider",SUMIFS(Raw!$H:$H,Raw!$A:$A,Geography!$B28,Raw!$G:$G,Geography!AV$6,Raw!$C:$C,Geography!$A$6),SUMIFS(Raw!$H:$H,Raw!$A:$A,Geography!$B28,Raw!$G:$G,Geography!AV$6,Raw!$E:$E,Geography!$A$6)))</f>
        <v>0</v>
      </c>
      <c r="AW28" s="99">
        <f>IF($B$6="Region",SUMIFS(Raw!$H:$H,Raw!$A:$A,Geography!$B28,Raw!$G:$G,Geography!AW$6,Raw!$I:$I,Geography!$A$6),IF($B$6="Provider",SUMIFS(Raw!$H:$H,Raw!$A:$A,Geography!$B28,Raw!$G:$G,Geography!AW$6,Raw!$C:$C,Geography!$A$6),SUMIFS(Raw!$H:$H,Raw!$A:$A,Geography!$B28,Raw!$G:$G,Geography!AW$6,Raw!$E:$E,Geography!$A$6)))</f>
        <v>0</v>
      </c>
      <c r="AX28" s="99">
        <f>IF($B$6="Region",SUMIFS(Raw!$H:$H,Raw!$A:$A,Geography!$B28,Raw!$G:$G,Geography!AX$6,Raw!$I:$I,Geography!$A$6),IF($B$6="Provider",SUMIFS(Raw!$H:$H,Raw!$A:$A,Geography!$B28,Raw!$G:$G,Geography!AX$6,Raw!$C:$C,Geography!$A$6),SUMIFS(Raw!$H:$H,Raw!$A:$A,Geography!$B28,Raw!$G:$G,Geography!AX$6,Raw!$E:$E,Geography!$A$6)))</f>
        <v>0</v>
      </c>
      <c r="AY28" s="99">
        <f>IF($B$6="Region",SUMIFS(Raw!$H:$H,Raw!$A:$A,Geography!$B28,Raw!$G:$G,Geography!AY$6,Raw!$I:$I,Geography!$A$6),IF($B$6="Provider",SUMIFS(Raw!$H:$H,Raw!$A:$A,Geography!$B28,Raw!$G:$G,Geography!AY$6,Raw!$C:$C,Geography!$A$6),SUMIFS(Raw!$H:$H,Raw!$A:$A,Geography!$B28,Raw!$G:$G,Geography!AY$6,Raw!$E:$E,Geography!$A$6)))</f>
        <v>0</v>
      </c>
      <c r="AZ28" s="99">
        <f>IF($B$6="Region",SUMIFS(Raw!$H:$H,Raw!$A:$A,Geography!$B28,Raw!$G:$G,Geography!AZ$6,Raw!$I:$I,Geography!$A$6),IF($B$6="Provider",SUMIFS(Raw!$H:$H,Raw!$A:$A,Geography!$B28,Raw!$G:$G,Geography!AZ$6,Raw!$C:$C,Geography!$A$6),SUMIFS(Raw!$H:$H,Raw!$A:$A,Geography!$B28,Raw!$G:$G,Geography!AZ$6,Raw!$E:$E,Geography!$A$6)))</f>
        <v>0</v>
      </c>
      <c r="BA28" s="99">
        <f>IF($B$6="Region",SUMIFS(Raw!$H:$H,Raw!$A:$A,Geography!$B28,Raw!$G:$G,Geography!BA$6,Raw!$I:$I,Geography!$A$6),IF($B$6="Provider",SUMIFS(Raw!$H:$H,Raw!$A:$A,Geography!$B28,Raw!$G:$G,Geography!BA$6,Raw!$C:$C,Geography!$A$6),SUMIFS(Raw!$H:$H,Raw!$A:$A,Geography!$B28,Raw!$G:$G,Geography!BA$6,Raw!$E:$E,Geography!$A$6)))</f>
        <v>0</v>
      </c>
      <c r="BB28" s="99">
        <f>IF($B$6="Region",SUMIFS(Raw!$H:$H,Raw!$A:$A,Geography!$B28,Raw!$G:$G,Geography!BB$6,Raw!$I:$I,Geography!$A$6),IF($B$6="Provider",SUMIFS(Raw!$H:$H,Raw!$A:$A,Geography!$B28,Raw!$G:$G,Geography!BB$6,Raw!$C:$C,Geography!$A$6),SUMIFS(Raw!$H:$H,Raw!$A:$A,Geography!$B28,Raw!$G:$G,Geography!BB$6,Raw!$E:$E,Geography!$A$6)))</f>
        <v>0</v>
      </c>
      <c r="BC28" s="99">
        <f>IF($B$6="Region",SUMIFS(Raw!$H:$H,Raw!$A:$A,Geography!$B28,Raw!$G:$G,Geography!BC$6,Raw!$I:$I,Geography!$A$6),IF($B$6="Provider",SUMIFS(Raw!$H:$H,Raw!$A:$A,Geography!$B28,Raw!$G:$G,Geography!BC$6,Raw!$C:$C,Geography!$A$6),SUMIFS(Raw!$H:$H,Raw!$A:$A,Geography!$B28,Raw!$G:$G,Geography!BC$6,Raw!$E:$E,Geography!$A$6)))</f>
        <v>0</v>
      </c>
      <c r="BD28" s="99">
        <f>IF($B$6="Region",SUMIFS(Raw!$H:$H,Raw!$A:$A,Geography!$B28,Raw!$G:$G,Geography!BD$6,Raw!$I:$I,Geography!$A$6),IF($B$6="Provider",SUMIFS(Raw!$H:$H,Raw!$A:$A,Geography!$B28,Raw!$G:$G,Geography!BD$6,Raw!$C:$C,Geography!$A$6),SUMIFS(Raw!$H:$H,Raw!$A:$A,Geography!$B28,Raw!$G:$G,Geography!BD$6,Raw!$E:$E,Geography!$A$6)))</f>
        <v>0</v>
      </c>
      <c r="BE28" s="99">
        <f>IF($B$6="Region",SUMIFS(Raw!$H:$H,Raw!$A:$A,Geography!$B28,Raw!$G:$G,Geography!BE$6,Raw!$I:$I,Geography!$A$6),IF($B$6="Provider",SUMIFS(Raw!$H:$H,Raw!$A:$A,Geography!$B28,Raw!$G:$G,Geography!BE$6,Raw!$C:$C,Geography!$A$6),SUMIFS(Raw!$H:$H,Raw!$A:$A,Geography!$B28,Raw!$G:$G,Geography!BE$6,Raw!$E:$E,Geography!$A$6)))</f>
        <v>0</v>
      </c>
      <c r="BF28" s="99">
        <f>IF($B$6="Region",SUMIFS(Raw!$H:$H,Raw!$A:$A,Geography!$B28,Raw!$G:$G,Geography!BF$6,Raw!$I:$I,Geography!$A$6),IF($B$6="Provider",SUMIFS(Raw!$H:$H,Raw!$A:$A,Geography!$B28,Raw!$G:$G,Geography!BF$6,Raw!$C:$C,Geography!$A$6),SUMIFS(Raw!$H:$H,Raw!$A:$A,Geography!$B28,Raw!$G:$G,Geography!BF$6,Raw!$E:$E,Geography!$A$6)))</f>
        <v>0</v>
      </c>
      <c r="BG28" s="99">
        <f>IF($B$6="Region",SUMIFS(Raw!$H:$H,Raw!$A:$A,Geography!$B28,Raw!$G:$G,Geography!BG$6,Raw!$I:$I,Geography!$A$6),IF($B$6="Provider",SUMIFS(Raw!$H:$H,Raw!$A:$A,Geography!$B28,Raw!$G:$G,Geography!BG$6,Raw!$C:$C,Geography!$A$6),SUMIFS(Raw!$H:$H,Raw!$A:$A,Geography!$B28,Raw!$G:$G,Geography!BG$6,Raw!$E:$E,Geography!$A$6)))</f>
        <v>0</v>
      </c>
      <c r="BH28" s="99">
        <f>IF($B$6="Region",SUMIFS(Raw!$H:$H,Raw!$A:$A,Geography!$B28,Raw!$G:$G,Geography!BH$6,Raw!$I:$I,Geography!$A$6),IF($B$6="Provider",SUMIFS(Raw!$H:$H,Raw!$A:$A,Geography!$B28,Raw!$G:$G,Geography!BH$6,Raw!$C:$C,Geography!$A$6),SUMIFS(Raw!$H:$H,Raw!$A:$A,Geography!$B28,Raw!$G:$G,Geography!BH$6,Raw!$E:$E,Geography!$A$6)))</f>
        <v>0</v>
      </c>
      <c r="BI28" s="99">
        <f>IF($B$6="Region",SUMIFS(Raw!$H:$H,Raw!$A:$A,Geography!$B28,Raw!$G:$G,Geography!BI$6,Raw!$I:$I,Geography!$A$6),IF($B$6="Provider",SUMIFS(Raw!$H:$H,Raw!$A:$A,Geography!$B28,Raw!$G:$G,Geography!BI$6,Raw!$C:$C,Geography!$A$6),SUMIFS(Raw!$H:$H,Raw!$A:$A,Geography!$B28,Raw!$G:$G,Geography!BI$6,Raw!$E:$E,Geography!$A$6)))</f>
        <v>0</v>
      </c>
      <c r="BJ28" s="99">
        <f>IF($B$6="Region",SUMIFS(Raw!$H:$H,Raw!$A:$A,Geography!$B28,Raw!$G:$G,Geography!BJ$6,Raw!$I:$I,Geography!$A$6),IF($B$6="Provider",SUMIFS(Raw!$H:$H,Raw!$A:$A,Geography!$B28,Raw!$G:$G,Geography!BJ$6,Raw!$C:$C,Geography!$A$6),SUMIFS(Raw!$H:$H,Raw!$A:$A,Geography!$B28,Raw!$G:$G,Geography!BJ$6,Raw!$E:$E,Geography!$A$6)))</f>
        <v>0</v>
      </c>
      <c r="BK28" s="99">
        <f>IF($B$6="Region",SUMIFS(Raw!$H:$H,Raw!$A:$A,Geography!$B28,Raw!$G:$G,Geography!BK$6,Raw!$I:$I,Geography!$A$6),IF($B$6="Provider",SUMIFS(Raw!$H:$H,Raw!$A:$A,Geography!$B28,Raw!$G:$G,Geography!BK$6,Raw!$C:$C,Geography!$A$6),SUMIFS(Raw!$H:$H,Raw!$A:$A,Geography!$B28,Raw!$G:$G,Geography!BK$6,Raw!$E:$E,Geography!$A$6)))</f>
        <v>0</v>
      </c>
      <c r="BL28" s="99">
        <f>IF($B$6="Region",SUMIFS(Raw!$H:$H,Raw!$A:$A,Geography!$B28,Raw!$G:$G,Geography!BL$6,Raw!$I:$I,Geography!$A$6),IF($B$6="Provider",SUMIFS(Raw!$H:$H,Raw!$A:$A,Geography!$B28,Raw!$G:$G,Geography!BL$6,Raw!$C:$C,Geography!$A$6),SUMIFS(Raw!$H:$H,Raw!$A:$A,Geography!$B28,Raw!$G:$G,Geography!BL$6,Raw!$E:$E,Geography!$A$6)))</f>
        <v>0</v>
      </c>
      <c r="BM28" s="99">
        <f>IF($B$6="Region",SUMIFS(Raw!$H:$H,Raw!$A:$A,Geography!$B28,Raw!$G:$G,Geography!BM$6,Raw!$I:$I,Geography!$A$6),IF($B$6="Provider",SUMIFS(Raw!$H:$H,Raw!$A:$A,Geography!$B28,Raw!$G:$G,Geography!BM$6,Raw!$C:$C,Geography!$A$6),SUMIFS(Raw!$H:$H,Raw!$A:$A,Geography!$B28,Raw!$G:$G,Geography!BM$6,Raw!$E:$E,Geography!$A$6)))</f>
        <v>0</v>
      </c>
      <c r="BN28" s="99">
        <f>IF($B$6="Region",SUMIFS(Raw!$H:$H,Raw!$A:$A,Geography!$B28,Raw!$G:$G,Geography!BN$6,Raw!$I:$I,Geography!$A$6),IF($B$6="Provider",SUMIFS(Raw!$H:$H,Raw!$A:$A,Geography!$B28,Raw!$G:$G,Geography!BN$6,Raw!$C:$C,Geography!$A$6),SUMIFS(Raw!$H:$H,Raw!$A:$A,Geography!$B28,Raw!$G:$G,Geography!BN$6,Raw!$E:$E,Geography!$A$6)))</f>
        <v>0</v>
      </c>
      <c r="BO28" s="99">
        <f>IF($B$6="Region",SUMIFS(Raw!$H:$H,Raw!$A:$A,Geography!$B28,Raw!$G:$G,Geography!BO$6,Raw!$I:$I,Geography!$A$6),IF($B$6="Provider",SUMIFS(Raw!$H:$H,Raw!$A:$A,Geography!$B28,Raw!$G:$G,Geography!BO$6,Raw!$C:$C,Geography!$A$6),SUMIFS(Raw!$H:$H,Raw!$A:$A,Geography!$B28,Raw!$G:$G,Geography!BO$6,Raw!$E:$E,Geography!$A$6)))</f>
        <v>0</v>
      </c>
      <c r="BP28" s="99">
        <f>IF($B$6="Region",SUMIFS(Raw!$H:$H,Raw!$A:$A,Geography!$B28,Raw!$G:$G,Geography!BP$6,Raw!$I:$I,Geography!$A$6),IF($B$6="Provider",SUMIFS(Raw!$H:$H,Raw!$A:$A,Geography!$B28,Raw!$G:$G,Geography!BP$6,Raw!$C:$C,Geography!$A$6),SUMIFS(Raw!$H:$H,Raw!$A:$A,Geography!$B28,Raw!$G:$G,Geography!BP$6,Raw!$E:$E,Geography!$A$6)))</f>
        <v>0</v>
      </c>
      <c r="BQ28" s="99">
        <f>IF($B$6="Region",SUMIFS(Raw!$H:$H,Raw!$A:$A,Geography!$B28,Raw!$G:$G,Geography!BQ$6,Raw!$I:$I,Geography!$A$6),IF($B$6="Provider",SUMIFS(Raw!$H:$H,Raw!$A:$A,Geography!$B28,Raw!$G:$G,Geography!BQ$6,Raw!$C:$C,Geography!$A$6),SUMIFS(Raw!$H:$H,Raw!$A:$A,Geography!$B28,Raw!$G:$G,Geography!BQ$6,Raw!$E:$E,Geography!$A$6)))</f>
        <v>0</v>
      </c>
      <c r="BR28" s="99">
        <f>IF($B$6="Region",SUMIFS(Raw!$H:$H,Raw!$A:$A,Geography!$B28,Raw!$G:$G,Geography!BR$6,Raw!$I:$I,Geography!$A$6),IF($B$6="Provider",SUMIFS(Raw!$H:$H,Raw!$A:$A,Geography!$B28,Raw!$G:$G,Geography!BR$6,Raw!$C:$C,Geography!$A$6),SUMIFS(Raw!$H:$H,Raw!$A:$A,Geography!$B28,Raw!$G:$G,Geography!BR$6,Raw!$E:$E,Geography!$A$6)))</f>
        <v>0</v>
      </c>
      <c r="BS28" s="99">
        <f>IF($B$6="Region",SUMIFS(Raw!$H:$H,Raw!$A:$A,Geography!$B28,Raw!$G:$G,Geography!BS$6,Raw!$I:$I,Geography!$A$6),IF($B$6="Provider",SUMIFS(Raw!$H:$H,Raw!$A:$A,Geography!$B28,Raw!$G:$G,Geography!BS$6,Raw!$C:$C,Geography!$A$6),SUMIFS(Raw!$H:$H,Raw!$A:$A,Geography!$B28,Raw!$G:$G,Geography!BS$6,Raw!$E:$E,Geography!$A$6)))</f>
        <v>0</v>
      </c>
      <c r="BT28" s="99">
        <f>IF($B$6="Region",SUMIFS(Raw!$H:$H,Raw!$A:$A,Geography!$B28,Raw!$G:$G,Geography!BT$6,Raw!$I:$I,Geography!$A$6),IF($B$6="Provider",SUMIFS(Raw!$H:$H,Raw!$A:$A,Geography!$B28,Raw!$G:$G,Geography!BT$6,Raw!$C:$C,Geography!$A$6),SUMIFS(Raw!$H:$H,Raw!$A:$A,Geography!$B28,Raw!$G:$G,Geography!BT$6,Raw!$E:$E,Geography!$A$6)))</f>
        <v>0</v>
      </c>
      <c r="BU28" s="99">
        <f>IF($B$6="Region",SUMIFS(Raw!$H:$H,Raw!$A:$A,Geography!$B28,Raw!$G:$G,Geography!BU$6,Raw!$I:$I,Geography!$A$6),IF($B$6="Provider",SUMIFS(Raw!$H:$H,Raw!$A:$A,Geography!$B28,Raw!$G:$G,Geography!BU$6,Raw!$C:$C,Geography!$A$6),SUMIFS(Raw!$H:$H,Raw!$A:$A,Geography!$B28,Raw!$G:$G,Geography!BU$6,Raw!$E:$E,Geography!$A$6)))</f>
        <v>0</v>
      </c>
      <c r="BV28" s="99">
        <f>IF($B$6="Region",SUMIFS(Raw!$H:$H,Raw!$A:$A,Geography!$B28,Raw!$G:$G,Geography!BV$6,Raw!$I:$I,Geography!$A$6),IF($B$6="Provider",SUMIFS(Raw!$H:$H,Raw!$A:$A,Geography!$B28,Raw!$G:$G,Geography!BV$6,Raw!$C:$C,Geography!$A$6),SUMIFS(Raw!$H:$H,Raw!$A:$A,Geography!$B28,Raw!$G:$G,Geography!BV$6,Raw!$E:$E,Geography!$A$6)))</f>
        <v>0</v>
      </c>
      <c r="BW28" s="99">
        <f>IF($B$6="Region",SUMIFS(Raw!$H:$H,Raw!$A:$A,Geography!$B28,Raw!$G:$G,Geography!BW$6,Raw!$I:$I,Geography!$A$6),IF($B$6="Provider",SUMIFS(Raw!$H:$H,Raw!$A:$A,Geography!$B28,Raw!$G:$G,Geography!BW$6,Raw!$C:$C,Geography!$A$6),SUMIFS(Raw!$H:$H,Raw!$A:$A,Geography!$B28,Raw!$G:$G,Geography!BW$6,Raw!$E:$E,Geography!$A$6)))</f>
        <v>0</v>
      </c>
      <c r="BX28" s="99">
        <f>IF($B$6="Region",SUMIFS(Raw!$H:$H,Raw!$A:$A,Geography!$B28,Raw!$G:$G,Geography!BX$6,Raw!$I:$I,Geography!$A$6),IF($B$6="Provider",SUMIFS(Raw!$H:$H,Raw!$A:$A,Geography!$B28,Raw!$G:$G,Geography!BX$6,Raw!$C:$C,Geography!$A$6),SUMIFS(Raw!$H:$H,Raw!$A:$A,Geography!$B28,Raw!$G:$G,Geography!BX$6,Raw!$E:$E,Geography!$A$6)))</f>
        <v>0</v>
      </c>
      <c r="BY28" s="99">
        <f>IF($B$6="Region",SUMIFS(Raw!$H:$H,Raw!$A:$A,Geography!$B28,Raw!$G:$G,Geography!BY$6,Raw!$I:$I,Geography!$A$6),IF($B$6="Provider",SUMIFS(Raw!$H:$H,Raw!$A:$A,Geography!$B28,Raw!$G:$G,Geography!BY$6,Raw!$C:$C,Geography!$A$6),SUMIFS(Raw!$H:$H,Raw!$A:$A,Geography!$B28,Raw!$G:$G,Geography!BY$6,Raw!$E:$E,Geography!$A$6)))</f>
        <v>0</v>
      </c>
      <c r="BZ28" s="99">
        <f>IF($B$6="Region",SUMIFS(Raw!$H:$H,Raw!$A:$A,Geography!$B28,Raw!$G:$G,Geography!BZ$6,Raw!$I:$I,Geography!$A$6),IF($B$6="Provider",SUMIFS(Raw!$H:$H,Raw!$A:$A,Geography!$B28,Raw!$G:$G,Geography!BZ$6,Raw!$C:$C,Geography!$A$6),SUMIFS(Raw!$H:$H,Raw!$A:$A,Geography!$B28,Raw!$G:$G,Geography!BZ$6,Raw!$E:$E,Geography!$A$6)))</f>
        <v>0</v>
      </c>
      <c r="CA28" s="99">
        <f>IF($B$6="Region",SUMIFS(Raw!$H:$H,Raw!$A:$A,Geography!$B28,Raw!$G:$G,Geography!CA$6,Raw!$I:$I,Geography!$A$6),IF($B$6="Provider",SUMIFS(Raw!$H:$H,Raw!$A:$A,Geography!$B28,Raw!$G:$G,Geography!CA$6,Raw!$C:$C,Geography!$A$6),SUMIFS(Raw!$H:$H,Raw!$A:$A,Geography!$B28,Raw!$G:$G,Geography!CA$6,Raw!$E:$E,Geography!$A$6)))</f>
        <v>0</v>
      </c>
      <c r="CB28" s="99">
        <f>IF($B$6="Region",SUMIFS(Raw!$H:$H,Raw!$A:$A,Geography!$B28,Raw!$G:$G,Geography!CB$6,Raw!$I:$I,Geography!$A$6),IF($B$6="Provider",SUMIFS(Raw!$H:$H,Raw!$A:$A,Geography!$B28,Raw!$G:$G,Geography!CB$6,Raw!$C:$C,Geography!$A$6),SUMIFS(Raw!$H:$H,Raw!$A:$A,Geography!$B28,Raw!$G:$G,Geography!CB$6,Raw!$E:$E,Geography!$A$6)))</f>
        <v>0</v>
      </c>
      <c r="CC28" s="99">
        <f>IF($B$6="Region",SUMIFS(Raw!$H:$H,Raw!$A:$A,Geography!$B28,Raw!$G:$G,Geography!CC$6,Raw!$I:$I,Geography!$A$6),IF($B$6="Provider",SUMIFS(Raw!$H:$H,Raw!$A:$A,Geography!$B28,Raw!$G:$G,Geography!CC$6,Raw!$C:$C,Geography!$A$6),SUMIFS(Raw!$H:$H,Raw!$A:$A,Geography!$B28,Raw!$G:$G,Geography!CC$6,Raw!$E:$E,Geography!$A$6)))</f>
        <v>0</v>
      </c>
      <c r="CD28" s="99">
        <f>IF($B$6="Region",SUMIFS(Raw!$H:$H,Raw!$A:$A,Geography!$B28,Raw!$G:$G,Geography!CD$6,Raw!$I:$I,Geography!$A$6),IF($B$6="Provider",SUMIFS(Raw!$H:$H,Raw!$A:$A,Geography!$B28,Raw!$G:$G,Geography!CD$6,Raw!$C:$C,Geography!$A$6),SUMIFS(Raw!$H:$H,Raw!$A:$A,Geography!$B28,Raw!$G:$G,Geography!CD$6,Raw!$E:$E,Geography!$A$6)))</f>
        <v>0</v>
      </c>
      <c r="CE28" s="99">
        <f>IF($B$6="Region",SUMIFS(Raw!$H:$H,Raw!$A:$A,Geography!$B28,Raw!$G:$G,Geography!CE$6,Raw!$I:$I,Geography!$A$6),IF($B$6="Provider",SUMIFS(Raw!$H:$H,Raw!$A:$A,Geography!$B28,Raw!$G:$G,Geography!CE$6,Raw!$C:$C,Geography!$A$6),SUMIFS(Raw!$H:$H,Raw!$A:$A,Geography!$B28,Raw!$G:$G,Geography!CE$6,Raw!$E:$E,Geography!$A$6)))</f>
        <v>0</v>
      </c>
      <c r="CF28" s="99">
        <f>IF($B$6="Region",SUMIFS(Raw!$H:$H,Raw!$A:$A,Geography!$B28,Raw!$G:$G,Geography!CF$6,Raw!$I:$I,Geography!$A$6),IF($B$6="Provider",SUMIFS(Raw!$H:$H,Raw!$A:$A,Geography!$B28,Raw!$G:$G,Geography!CF$6,Raw!$C:$C,Geography!$A$6),SUMIFS(Raw!$H:$H,Raw!$A:$A,Geography!$B28,Raw!$G:$G,Geography!CF$6,Raw!$E:$E,Geography!$A$6)))</f>
        <v>0</v>
      </c>
      <c r="CG28" s="99">
        <f>IF($B$6="Region",SUMIFS(Raw!$H:$H,Raw!$A:$A,Geography!$B28,Raw!$G:$G,Geography!CG$6,Raw!$I:$I,Geography!$A$6),IF($B$6="Provider",SUMIFS(Raw!$H:$H,Raw!$A:$A,Geography!$B28,Raw!$G:$G,Geography!CG$6,Raw!$C:$C,Geography!$A$6),SUMIFS(Raw!$H:$H,Raw!$A:$A,Geography!$B28,Raw!$G:$G,Geography!CG$6,Raw!$E:$E,Geography!$A$6)))</f>
        <v>0</v>
      </c>
      <c r="CH28" s="99">
        <f>IF($B$6="Region",SUMIFS(Raw!$H:$H,Raw!$A:$A,Geography!$B28,Raw!$G:$G,Geography!CH$6,Raw!$I:$I,Geography!$A$6),IF($B$6="Provider",SUMIFS(Raw!$H:$H,Raw!$A:$A,Geography!$B28,Raw!$G:$G,Geography!CH$6,Raw!$C:$C,Geography!$A$6),SUMIFS(Raw!$H:$H,Raw!$A:$A,Geography!$B28,Raw!$G:$G,Geography!CH$6,Raw!$E:$E,Geography!$A$6)))</f>
        <v>0</v>
      </c>
      <c r="CI28" s="99">
        <f>IF($B$6="Region",SUMIFS(Raw!$H:$H,Raw!$A:$A,Geography!$B28,Raw!$G:$G,Geography!CI$6,Raw!$I:$I,Geography!$A$6),IF($B$6="Provider",SUMIFS(Raw!$H:$H,Raw!$A:$A,Geography!$B28,Raw!$G:$G,Geography!CI$6,Raw!$C:$C,Geography!$A$6),SUMIFS(Raw!$H:$H,Raw!$A:$A,Geography!$B28,Raw!$G:$G,Geography!CI$6,Raw!$E:$E,Geography!$A$6)))</f>
        <v>0</v>
      </c>
      <c r="CJ28" s="99">
        <f>IF($B$6="Region",SUMIFS(Raw!$H:$H,Raw!$A:$A,Geography!$B28,Raw!$G:$G,Geography!CJ$6,Raw!$I:$I,Geography!$A$6),IF($B$6="Provider",SUMIFS(Raw!$H:$H,Raw!$A:$A,Geography!$B28,Raw!$G:$G,Geography!CJ$6,Raw!$C:$C,Geography!$A$6),SUMIFS(Raw!$H:$H,Raw!$A:$A,Geography!$B28,Raw!$G:$G,Geography!CJ$6,Raw!$E:$E,Geography!$A$6)))</f>
        <v>0</v>
      </c>
      <c r="CK28" s="99">
        <f>IF($B$6="Region",SUMIFS(Raw!$H:$H,Raw!$A:$A,Geography!$B28,Raw!$G:$G,Geography!CK$6,Raw!$I:$I,Geography!$A$6),IF($B$6="Provider",SUMIFS(Raw!$H:$H,Raw!$A:$A,Geography!$B28,Raw!$G:$G,Geography!CK$6,Raw!$C:$C,Geography!$A$6),SUMIFS(Raw!$H:$H,Raw!$A:$A,Geography!$B28,Raw!$G:$G,Geography!CK$6,Raw!$E:$E,Geography!$A$6)))</f>
        <v>0</v>
      </c>
      <c r="CL28" s="99">
        <f>IF($B$6="Region",SUMIFS(Raw!$H:$H,Raw!$A:$A,Geography!$B28,Raw!$G:$G,Geography!CL$6,Raw!$I:$I,Geography!$A$6),IF($B$6="Provider",SUMIFS(Raw!$H:$H,Raw!$A:$A,Geography!$B28,Raw!$G:$G,Geography!CL$6,Raw!$C:$C,Geography!$A$6),SUMIFS(Raw!$H:$H,Raw!$A:$A,Geography!$B28,Raw!$G:$G,Geography!CL$6,Raw!$E:$E,Geography!$A$6)))</f>
        <v>0</v>
      </c>
      <c r="CM28" s="99">
        <f>IF($B$6="Region",SUMIFS(Raw!$H:$H,Raw!$A:$A,Geography!$B28,Raw!$G:$G,Geography!CM$6,Raw!$I:$I,Geography!$A$6),IF($B$6="Provider",SUMIFS(Raw!$H:$H,Raw!$A:$A,Geography!$B28,Raw!$G:$G,Geography!CM$6,Raw!$C:$C,Geography!$A$6),SUMIFS(Raw!$H:$H,Raw!$A:$A,Geography!$B28,Raw!$G:$G,Geography!CM$6,Raw!$E:$E,Geography!$A$6)))</f>
        <v>0</v>
      </c>
    </row>
    <row r="29" spans="1:91" s="219" customFormat="1" ht="12.5" hidden="1" customHeight="1" x14ac:dyDescent="0.25">
      <c r="A29" s="260"/>
      <c r="B29" s="14">
        <v>46266</v>
      </c>
      <c r="C29" s="3"/>
      <c r="D29" s="99">
        <f>IF($B$6="Region",SUMIFS(Raw!$H:$H,Raw!$A:$A,Geography!$B29,Raw!$G:$G,Geography!D$6,Raw!$I:$I,Geography!$A$6),IF($B$6="Provider",SUMIFS(Raw!$H:$H,Raw!$A:$A,Geography!$B29,Raw!$G:$G,Geography!D$6,Raw!$C:$C,Geography!$A$6),SUMIFS(Raw!$H:$H,Raw!$A:$A,Geography!$B29,Raw!$G:$G,Geography!D$6,Raw!$E:$E,Geography!$A$6)))</f>
        <v>0</v>
      </c>
      <c r="E29" s="99">
        <f>IF($B$6="Region",SUMIFS(Raw!$H:$H,Raw!$A:$A,Geography!$B29,Raw!$G:$G,Geography!E$6,Raw!$I:$I,Geography!$A$6),IF($B$6="Provider",SUMIFS(Raw!$H:$H,Raw!$A:$A,Geography!$B29,Raw!$G:$G,Geography!E$6,Raw!$C:$C,Geography!$A$6),SUMIFS(Raw!$H:$H,Raw!$A:$A,Geography!$B29,Raw!$G:$G,Geography!E$6,Raw!$E:$E,Geography!$A$6)))</f>
        <v>0</v>
      </c>
      <c r="F29" s="99">
        <f>IF($B$6="Region",SUMIFS(Raw!$H:$H,Raw!$A:$A,Geography!$B29,Raw!$G:$G,Geography!F$6,Raw!$I:$I,Geography!$A$6),IF($B$6="Provider",SUMIFS(Raw!$H:$H,Raw!$A:$A,Geography!$B29,Raw!$G:$G,Geography!F$6,Raw!$C:$C,Geography!$A$6),SUMIFS(Raw!$H:$H,Raw!$A:$A,Geography!$B29,Raw!$G:$G,Geography!F$6,Raw!$E:$E,Geography!$A$6)))</f>
        <v>0</v>
      </c>
      <c r="G29" s="99">
        <f>IF($B$6="Region",SUMIFS(Raw!$H:$H,Raw!$A:$A,Geography!$B29,Raw!$G:$G,Geography!G$6,Raw!$I:$I,Geography!$A$6),IF($B$6="Provider",SUMIFS(Raw!$H:$H,Raw!$A:$A,Geography!$B29,Raw!$G:$G,Geography!G$6,Raw!$C:$C,Geography!$A$6),SUMIFS(Raw!$H:$H,Raw!$A:$A,Geography!$B29,Raw!$G:$G,Geography!G$6,Raw!$E:$E,Geography!$A$6)))</f>
        <v>0</v>
      </c>
      <c r="H29" s="99">
        <f>IF($B$6="Region",SUMIFS(Raw!$H:$H,Raw!$A:$A,Geography!$B29,Raw!$G:$G,Geography!H$6,Raw!$I:$I,Geography!$A$6),IF($B$6="Provider",SUMIFS(Raw!$H:$H,Raw!$A:$A,Geography!$B29,Raw!$G:$G,Geography!H$6,Raw!$C:$C,Geography!$A$6),SUMIFS(Raw!$H:$H,Raw!$A:$A,Geography!$B29,Raw!$G:$G,Geography!H$6,Raw!$E:$E,Geography!$A$6)))</f>
        <v>0</v>
      </c>
      <c r="I29" s="99">
        <f>IF($B$6="Region",SUMIFS(Raw!$H:$H,Raw!$A:$A,Geography!$B29,Raw!$G:$G,Geography!I$6,Raw!$I:$I,Geography!$A$6),IF($B$6="Provider",SUMIFS(Raw!$H:$H,Raw!$A:$A,Geography!$B29,Raw!$G:$G,Geography!I$6,Raw!$C:$C,Geography!$A$6),SUMIFS(Raw!$H:$H,Raw!$A:$A,Geography!$B29,Raw!$G:$G,Geography!I$6,Raw!$E:$E,Geography!$A$6)))</f>
        <v>0</v>
      </c>
      <c r="J29" s="99" t="str">
        <f>IF($B$6="Area", SUMIFS(Raw!$H:$H,Raw!$A:$A,Geography!$B29,Raw!$G:$G,Geography!J$6,Raw!$E:$E,Geography!$A$6), " ")</f>
        <v xml:space="preserve"> </v>
      </c>
      <c r="K29" s="99" t="str">
        <f>IF($B$6="Area", SUMIFS(Raw!$H:$H,Raw!$A:$A,Geography!$B29,Raw!$G:$G,Geography!K$6,Raw!$E:$E,Geography!$A$6), " ")</f>
        <v xml:space="preserve"> </v>
      </c>
      <c r="L29" s="99">
        <f>IF($B$6="Region",SUMIFS(Raw!$H:$H,Raw!$A:$A,Geography!$B29,Raw!$G:$G,Geography!L$6,Raw!$I:$I,Geography!$A$6),IF($B$6="Provider",SUMIFS(Raw!$H:$H,Raw!$A:$A,Geography!$B29,Raw!$G:$G,Geography!L$6,Raw!$C:$C,Geography!$A$6),SUMIFS(Raw!$H:$H,Raw!$A:$A,Geography!$B29,Raw!$G:$G,Geography!L$6,Raw!$E:$E,Geography!$A$6)))</f>
        <v>0</v>
      </c>
      <c r="M29" s="99">
        <f>IF($B$6="Region",SUMIFS(Raw!$H:$H,Raw!$A:$A,Geography!$B29,Raw!$G:$G,Geography!M$6,Raw!$I:$I,Geography!$A$6),IF($B$6="Provider",SUMIFS(Raw!$H:$H,Raw!$A:$A,Geography!$B29,Raw!$G:$G,Geography!M$6,Raw!$C:$C,Geography!$A$6),SUMIFS(Raw!$H:$H,Raw!$A:$A,Geography!$B29,Raw!$G:$G,Geography!M$6,Raw!$E:$E,Geography!$A$6)))</f>
        <v>0</v>
      </c>
      <c r="N29" s="99">
        <f>IF($B$6="Region",SUMIFS(Raw!$H:$H,Raw!$A:$A,Geography!$B29,Raw!$G:$G,Geography!N$6,Raw!$I:$I,Geography!$A$6),IF($B$6="Provider",SUMIFS(Raw!$H:$H,Raw!$A:$A,Geography!$B29,Raw!$G:$G,Geography!N$6,Raw!$C:$C,Geography!$A$6),SUMIFS(Raw!$H:$H,Raw!$A:$A,Geography!$B29,Raw!$G:$G,Geography!N$6,Raw!$E:$E,Geography!$A$6)))</f>
        <v>0</v>
      </c>
      <c r="O29" s="99">
        <f>IF($B$6="Region",SUMIFS(Raw!$H:$H,Raw!$A:$A,Geography!$B29,Raw!$G:$G,Geography!O$6,Raw!$I:$I,Geography!$A$6),IF($B$6="Provider",SUMIFS(Raw!$H:$H,Raw!$A:$A,Geography!$B29,Raw!$G:$G,Geography!O$6,Raw!$C:$C,Geography!$A$6),SUMIFS(Raw!$H:$H,Raw!$A:$A,Geography!$B29,Raw!$G:$G,Geography!O$6,Raw!$E:$E,Geography!$A$6)))</f>
        <v>0</v>
      </c>
      <c r="P29" s="99">
        <f>IF($B$6="Region",SUMIFS(Raw!$H:$H,Raw!$A:$A,Geography!$B29,Raw!$G:$G,Geography!P$6,Raw!$I:$I,Geography!$A$6),IF($B$6="Provider",SUMIFS(Raw!$H:$H,Raw!$A:$A,Geography!$B29,Raw!$G:$G,Geography!P$6,Raw!$C:$C,Geography!$A$6),SUMIFS(Raw!$H:$H,Raw!$A:$A,Geography!$B29,Raw!$G:$G,Geography!P$6,Raw!$E:$E,Geography!$A$6)))</f>
        <v>0</v>
      </c>
      <c r="Q29" s="99">
        <f>IF($B$6="Region",SUMIFS(Raw!$H:$H,Raw!$A:$A,Geography!$B29,Raw!$G:$G,Geography!Q$6,Raw!$I:$I,Geography!$A$6),IF($B$6="Provider",SUMIFS(Raw!$H:$H,Raw!$A:$A,Geography!$B29,Raw!$G:$G,Geography!Q$6,Raw!$C:$C,Geography!$A$6),SUMIFS(Raw!$H:$H,Raw!$A:$A,Geography!$B29,Raw!$G:$G,Geography!Q$6,Raw!$E:$E,Geography!$A$6)))</f>
        <v>0</v>
      </c>
      <c r="R29" s="99">
        <f>IF($B$6="Region",SUMIFS(Raw!$H:$H,Raw!$A:$A,Geography!$B29,Raw!$G:$G,Geography!R$6,Raw!$I:$I,Geography!$A$6),IF($B$6="Provider",SUMIFS(Raw!$H:$H,Raw!$A:$A,Geography!$B29,Raw!$G:$G,Geography!R$6,Raw!$C:$C,Geography!$A$6),SUMIFS(Raw!$H:$H,Raw!$A:$A,Geography!$B29,Raw!$G:$G,Geography!R$6,Raw!$E:$E,Geography!$A$6)))</f>
        <v>0</v>
      </c>
      <c r="S29" s="99">
        <f>IF($B$6="Region",SUMIFS(Raw!$H:$H,Raw!$A:$A,Geography!$B29,Raw!$G:$G,Geography!S$6,Raw!$I:$I,Geography!$A$6),IF($B$6="Provider",SUMIFS(Raw!$H:$H,Raw!$A:$A,Geography!$B29,Raw!$G:$G,Geography!S$6,Raw!$C:$C,Geography!$A$6),SUMIFS(Raw!$H:$H,Raw!$A:$A,Geography!$B29,Raw!$G:$G,Geography!S$6,Raw!$E:$E,Geography!$A$6)))</f>
        <v>0</v>
      </c>
      <c r="T29" s="99">
        <f>IF($B$6="Region",SUMIFS(Raw!$H:$H,Raw!$A:$A,Geography!$B29,Raw!$G:$G,Geography!T$6,Raw!$I:$I,Geography!$A$6),IF($B$6="Provider",SUMIFS(Raw!$H:$H,Raw!$A:$A,Geography!$B29,Raw!$G:$G,Geography!T$6,Raw!$C:$C,Geography!$A$6),SUMIFS(Raw!$H:$H,Raw!$A:$A,Geography!$B29,Raw!$G:$G,Geography!T$6,Raw!$E:$E,Geography!$A$6)))</f>
        <v>0</v>
      </c>
      <c r="U29" s="99">
        <f>IF($B$6="Region",SUMIFS(Raw!$H:$H,Raw!$A:$A,Geography!$B29,Raw!$G:$G,Geography!U$6,Raw!$I:$I,Geography!$A$6),IF($B$6="Provider",SUMIFS(Raw!$H:$H,Raw!$A:$A,Geography!$B29,Raw!$G:$G,Geography!U$6,Raw!$C:$C,Geography!$A$6),SUMIFS(Raw!$H:$H,Raw!$A:$A,Geography!$B29,Raw!$G:$G,Geography!U$6,Raw!$E:$E,Geography!$A$6)))</f>
        <v>0</v>
      </c>
      <c r="V29" s="99">
        <f>IF($B$6="Region",SUMIFS(Raw!$H:$H,Raw!$A:$A,Geography!$B29,Raw!$G:$G,Geography!V$6,Raw!$I:$I,Geography!$A$6),IF($B$6="Provider",SUMIFS(Raw!$H:$H,Raw!$A:$A,Geography!$B29,Raw!$G:$G,Geography!V$6,Raw!$C:$C,Geography!$A$6),SUMIFS(Raw!$H:$H,Raw!$A:$A,Geography!$B29,Raw!$G:$G,Geography!V$6,Raw!$E:$E,Geography!$A$6)))</f>
        <v>0</v>
      </c>
      <c r="W29" s="99">
        <f>IF($B$6="Region",SUMIFS(Raw!$H:$H,Raw!$A:$A,Geography!$B29,Raw!$G:$G,Geography!W$6,Raw!$I:$I,Geography!$A$6),IF($B$6="Provider",SUMIFS(Raw!$H:$H,Raw!$A:$A,Geography!$B29,Raw!$G:$G,Geography!W$6,Raw!$C:$C,Geography!$A$6),SUMIFS(Raw!$H:$H,Raw!$A:$A,Geography!$B29,Raw!$G:$G,Geography!W$6,Raw!$E:$E,Geography!$A$6)))</f>
        <v>0</v>
      </c>
      <c r="X29" s="99">
        <f>IF($B$6="Region",SUMIFS(Raw!$H:$H,Raw!$A:$A,Geography!$B29,Raw!$G:$G,Geography!X$6,Raw!$I:$I,Geography!$A$6),IF($B$6="Provider",SUMIFS(Raw!$H:$H,Raw!$A:$A,Geography!$B29,Raw!$G:$G,Geography!X$6,Raw!$C:$C,Geography!$A$6),SUMIFS(Raw!$H:$H,Raw!$A:$A,Geography!$B29,Raw!$G:$G,Geography!X$6,Raw!$E:$E,Geography!$A$6)))</f>
        <v>0</v>
      </c>
      <c r="Y29" s="99" t="str">
        <f>IF($B$6="Area", SUMIFS(Raw!$H:$H,Raw!$A:$A,Geography!$B29,Raw!$G:$G,Geography!Y$6,Raw!$E:$E,Geography!$A$6), " ")</f>
        <v xml:space="preserve"> </v>
      </c>
      <c r="Z29" s="99" t="str">
        <f>IF($B$6="Area", SUMIFS(Raw!$H:$H,Raw!$A:$A,Geography!$B29,Raw!$G:$G,Geography!Z$6,Raw!$E:$E,Geography!$A$6), " ")</f>
        <v xml:space="preserve"> </v>
      </c>
      <c r="AA29" s="99">
        <f>IF($B$6="Region",SUMIFS(Raw!$H:$H,Raw!$A:$A,Geography!$B29,Raw!$G:$G,Geography!AA$6,Raw!$I:$I,Geography!$A$6),IF($B$6="Provider",SUMIFS(Raw!$H:$H,Raw!$A:$A,Geography!$B29,Raw!$G:$G,Geography!AA$6,Raw!$C:$C,Geography!$A$6),SUMIFS(Raw!$H:$H,Raw!$A:$A,Geography!$B29,Raw!$G:$G,Geography!AA$6,Raw!$E:$E,Geography!$A$6)))</f>
        <v>0</v>
      </c>
      <c r="AB29" s="99">
        <f>IF($B$6="Region",SUMIFS(Raw!$H:$H,Raw!$A:$A,Geography!$B29,Raw!$G:$G,Geography!AB$6,Raw!$I:$I,Geography!$A$6),IF($B$6="Provider",SUMIFS(Raw!$H:$H,Raw!$A:$A,Geography!$B29,Raw!$G:$G,Geography!AB$6,Raw!$C:$C,Geography!$A$6),SUMIFS(Raw!$H:$H,Raw!$A:$A,Geography!$B29,Raw!$G:$G,Geography!AB$6,Raw!$E:$E,Geography!$A$6)))</f>
        <v>0</v>
      </c>
      <c r="AC29" s="99" t="str">
        <f>IF($B$6="Area", SUMIFS(Raw!$H:$H,Raw!$A:$A,Geography!$B29,Raw!$G:$G,Geography!AC$6,Raw!$E:$E,Geography!$A$6), " ")</f>
        <v xml:space="preserve"> </v>
      </c>
      <c r="AD29" s="99" t="str">
        <f>IF($B$6="Area", SUMIFS(Raw!$H:$H,Raw!$A:$A,Geography!$B29,Raw!$G:$G,Geography!AD$6,Raw!$E:$E,Geography!$A$6), " ")</f>
        <v xml:space="preserve"> </v>
      </c>
      <c r="AE29" s="99">
        <f>IF($B$6="Region",SUMIFS(Raw!$H:$H,Raw!$A:$A,Geography!$B29,Raw!$G:$G,Geography!AE$6,Raw!$I:$I,Geography!$A$6),IF($B$6="Provider",SUMIFS(Raw!$H:$H,Raw!$A:$A,Geography!$B29,Raw!$G:$G,Geography!AE$6,Raw!$C:$C,Geography!$A$6),SUMIFS(Raw!$H:$H,Raw!$A:$A,Geography!$B29,Raw!$G:$G,Geography!AE$6,Raw!$E:$E,Geography!$A$6)))</f>
        <v>0</v>
      </c>
      <c r="AF29" s="99">
        <f>IF($B$6="Region",SUMIFS(Raw!$H:$H,Raw!$A:$A,Geography!$B29,Raw!$G:$G,Geography!AF$6,Raw!$I:$I,Geography!$A$6),IF($B$6="Provider",SUMIFS(Raw!$H:$H,Raw!$A:$A,Geography!$B29,Raw!$G:$G,Geography!AF$6,Raw!$C:$C,Geography!$A$6),SUMIFS(Raw!$H:$H,Raw!$A:$A,Geography!$B29,Raw!$G:$G,Geography!AF$6,Raw!$E:$E,Geography!$A$6)))</f>
        <v>0</v>
      </c>
      <c r="AG29" s="99">
        <f>IF($B$6="Region",SUMIFS(Raw!$H:$H,Raw!$A:$A,Geography!$B29,Raw!$G:$G,Geography!AG$6,Raw!$I:$I,Geography!$A$6),IF($B$6="Provider",SUMIFS(Raw!$H:$H,Raw!$A:$A,Geography!$B29,Raw!$G:$G,Geography!AG$6,Raw!$C:$C,Geography!$A$6),SUMIFS(Raw!$H:$H,Raw!$A:$A,Geography!$B29,Raw!$G:$G,Geography!AG$6,Raw!$E:$E,Geography!$A$6)))</f>
        <v>0</v>
      </c>
      <c r="AH29" s="99">
        <f>IF($B$6="Region",SUMIFS(Raw!$H:$H,Raw!$A:$A,Geography!$B29,Raw!$G:$G,Geography!AH$6,Raw!$I:$I,Geography!$A$6),IF($B$6="Provider",SUMIFS(Raw!$H:$H,Raw!$A:$A,Geography!$B29,Raw!$G:$G,Geography!AH$6,Raw!$C:$C,Geography!$A$6),SUMIFS(Raw!$H:$H,Raw!$A:$A,Geography!$B29,Raw!$G:$G,Geography!AH$6,Raw!$E:$E,Geography!$A$6)))</f>
        <v>0</v>
      </c>
      <c r="AI29" s="99">
        <f>IF($B$6="Region",SUMIFS(Raw!$H:$H,Raw!$A:$A,Geography!$B29,Raw!$G:$G,Geography!AI$6,Raw!$I:$I,Geography!$A$6),IF($B$6="Provider",SUMIFS(Raw!$H:$H,Raw!$A:$A,Geography!$B29,Raw!$G:$G,Geography!AI$6,Raw!$C:$C,Geography!$A$6),SUMIFS(Raw!$H:$H,Raw!$A:$A,Geography!$B29,Raw!$G:$G,Geography!AI$6,Raw!$E:$E,Geography!$A$6)))</f>
        <v>0</v>
      </c>
      <c r="AJ29" s="99">
        <f>IF($B$6="Region",SUMIFS(Raw!$H:$H,Raw!$A:$A,Geography!$B29,Raw!$G:$G,Geography!AJ$6,Raw!$I:$I,Geography!$A$6),IF($B$6="Provider",SUMIFS(Raw!$H:$H,Raw!$A:$A,Geography!$B29,Raw!$G:$G,Geography!AJ$6,Raw!$C:$C,Geography!$A$6),SUMIFS(Raw!$H:$H,Raw!$A:$A,Geography!$B29,Raw!$G:$G,Geography!AJ$6,Raw!$E:$E,Geography!$A$6)))</f>
        <v>0</v>
      </c>
      <c r="AK29" s="99">
        <f>IF($B$6="Region",SUMIFS(Raw!$H:$H,Raw!$A:$A,Geography!$B29,Raw!$G:$G,Geography!AK$6,Raw!$I:$I,Geography!$A$6),IF($B$6="Provider",SUMIFS(Raw!$H:$H,Raw!$A:$A,Geography!$B29,Raw!$G:$G,Geography!AK$6,Raw!$C:$C,Geography!$A$6),SUMIFS(Raw!$H:$H,Raw!$A:$A,Geography!$B29,Raw!$G:$G,Geography!AK$6,Raw!$E:$E,Geography!$A$6)))</f>
        <v>0</v>
      </c>
      <c r="AL29" s="99">
        <f>IF($B$6="Region",SUMIFS(Raw!$H:$H,Raw!$A:$A,Geography!$B29,Raw!$G:$G,Geography!AL$6,Raw!$I:$I,Geography!$A$6),IF($B$6="Provider",SUMIFS(Raw!$H:$H,Raw!$A:$A,Geography!$B29,Raw!$G:$G,Geography!AL$6,Raw!$C:$C,Geography!$A$6),SUMIFS(Raw!$H:$H,Raw!$A:$A,Geography!$B29,Raw!$G:$G,Geography!AL$6,Raw!$E:$E,Geography!$A$6)))</f>
        <v>0</v>
      </c>
      <c r="AM29" s="99">
        <f>IF($B$6="Region",SUMIFS(Raw!$H:$H,Raw!$A:$A,Geography!$B29,Raw!$G:$G,Geography!AM$6,Raw!$I:$I,Geography!$A$6),IF($B$6="Provider",SUMIFS(Raw!$H:$H,Raw!$A:$A,Geography!$B29,Raw!$G:$G,Geography!AM$6,Raw!$C:$C,Geography!$A$6),SUMIFS(Raw!$H:$H,Raw!$A:$A,Geography!$B29,Raw!$G:$G,Geography!AM$6,Raw!$E:$E,Geography!$A$6)))</f>
        <v>0</v>
      </c>
      <c r="AN29" s="99">
        <f>IF($B$6="Region",SUMIFS(Raw!$H:$H,Raw!$A:$A,Geography!$B29,Raw!$G:$G,Geography!AN$6,Raw!$I:$I,Geography!$A$6),IF($B$6="Provider",SUMIFS(Raw!$H:$H,Raw!$A:$A,Geography!$B29,Raw!$G:$G,Geography!AN$6,Raw!$C:$C,Geography!$A$6),SUMIFS(Raw!$H:$H,Raw!$A:$A,Geography!$B29,Raw!$G:$G,Geography!AN$6,Raw!$E:$E,Geography!$A$6)))</f>
        <v>0</v>
      </c>
      <c r="AO29" s="99">
        <f>IF($B$6="Region",SUMIFS(Raw!$H:$H,Raw!$A:$A,Geography!$B29,Raw!$G:$G,Geography!AO$6,Raw!$I:$I,Geography!$A$6),IF($B$6="Provider",SUMIFS(Raw!$H:$H,Raw!$A:$A,Geography!$B29,Raw!$G:$G,Geography!AO$6,Raw!$C:$C,Geography!$A$6),SUMIFS(Raw!$H:$H,Raw!$A:$A,Geography!$B29,Raw!$G:$G,Geography!AO$6,Raw!$E:$E,Geography!$A$6)))</f>
        <v>0</v>
      </c>
      <c r="AP29" s="99">
        <f>IF($B$6="Region",SUMIFS(Raw!$H:$H,Raw!$A:$A,Geography!$B29,Raw!$G:$G,Geography!AP$6,Raw!$I:$I,Geography!$A$6),IF($B$6="Provider",SUMIFS(Raw!$H:$H,Raw!$A:$A,Geography!$B29,Raw!$G:$G,Geography!AP$6,Raw!$C:$C,Geography!$A$6),SUMIFS(Raw!$H:$H,Raw!$A:$A,Geography!$B29,Raw!$G:$G,Geography!AP$6,Raw!$E:$E,Geography!$A$6)))</f>
        <v>0</v>
      </c>
      <c r="AQ29" s="99">
        <f>IF($B$6="Region",SUMIFS(Raw!$H:$H,Raw!$A:$A,Geography!$B29,Raw!$G:$G,Geography!AQ$6,Raw!$I:$I,Geography!$A$6),IF($B$6="Provider",SUMIFS(Raw!$H:$H,Raw!$A:$A,Geography!$B29,Raw!$G:$G,Geography!AQ$6,Raw!$C:$C,Geography!$A$6),SUMIFS(Raw!$H:$H,Raw!$A:$A,Geography!$B29,Raw!$G:$G,Geography!AQ$6,Raw!$E:$E,Geography!$A$6)))</f>
        <v>0</v>
      </c>
      <c r="AR29" s="99">
        <f>IF($B$6="Region",SUMIFS(Raw!$H:$H,Raw!$A:$A,Geography!$B29,Raw!$G:$G,Geography!AR$6,Raw!$I:$I,Geography!$A$6),IF($B$6="Provider",SUMIFS(Raw!$H:$H,Raw!$A:$A,Geography!$B29,Raw!$G:$G,Geography!AR$6,Raw!$C:$C,Geography!$A$6),SUMIFS(Raw!$H:$H,Raw!$A:$A,Geography!$B29,Raw!$G:$G,Geography!AR$6,Raw!$E:$E,Geography!$A$6)))</f>
        <v>0</v>
      </c>
      <c r="AS29" s="99">
        <f>IF($B$6="Region",SUMIFS(Raw!$H:$H,Raw!$A:$A,Geography!$B29,Raw!$G:$G,Geography!AS$6,Raw!$I:$I,Geography!$A$6),IF($B$6="Provider",SUMIFS(Raw!$H:$H,Raw!$A:$A,Geography!$B29,Raw!$G:$G,Geography!AS$6,Raw!$C:$C,Geography!$A$6),SUMIFS(Raw!$H:$H,Raw!$A:$A,Geography!$B29,Raw!$G:$G,Geography!AS$6,Raw!$E:$E,Geography!$A$6)))</f>
        <v>0</v>
      </c>
      <c r="AT29" s="99">
        <f>IF($B$6="Region",SUMIFS(Raw!$H:$H,Raw!$A:$A,Geography!$B29,Raw!$G:$G,Geography!AT$6,Raw!$I:$I,Geography!$A$6),IF($B$6="Provider",SUMIFS(Raw!$H:$H,Raw!$A:$A,Geography!$B29,Raw!$G:$G,Geography!AT$6,Raw!$C:$C,Geography!$A$6),SUMIFS(Raw!$H:$H,Raw!$A:$A,Geography!$B29,Raw!$G:$G,Geography!AT$6,Raw!$E:$E,Geography!$A$6)))</f>
        <v>0</v>
      </c>
      <c r="AU29" s="99">
        <f>IF($B$6="Region",SUMIFS(Raw!$H:$H,Raw!$A:$A,Geography!$B29,Raw!$G:$G,Geography!AU$6,Raw!$I:$I,Geography!$A$6),IF($B$6="Provider",SUMIFS(Raw!$H:$H,Raw!$A:$A,Geography!$B29,Raw!$G:$G,Geography!AU$6,Raw!$C:$C,Geography!$A$6),SUMIFS(Raw!$H:$H,Raw!$A:$A,Geography!$B29,Raw!$G:$G,Geography!AU$6,Raw!$E:$E,Geography!$A$6)))</f>
        <v>0</v>
      </c>
      <c r="AV29" s="99">
        <f>IF($B$6="Region",SUMIFS(Raw!$H:$H,Raw!$A:$A,Geography!$B29,Raw!$G:$G,Geography!AV$6,Raw!$I:$I,Geography!$A$6),IF($B$6="Provider",SUMIFS(Raw!$H:$H,Raw!$A:$A,Geography!$B29,Raw!$G:$G,Geography!AV$6,Raw!$C:$C,Geography!$A$6),SUMIFS(Raw!$H:$H,Raw!$A:$A,Geography!$B29,Raw!$G:$G,Geography!AV$6,Raw!$E:$E,Geography!$A$6)))</f>
        <v>0</v>
      </c>
      <c r="AW29" s="99">
        <f>IF($B$6="Region",SUMIFS(Raw!$H:$H,Raw!$A:$A,Geography!$B29,Raw!$G:$G,Geography!AW$6,Raw!$I:$I,Geography!$A$6),IF($B$6="Provider",SUMIFS(Raw!$H:$H,Raw!$A:$A,Geography!$B29,Raw!$G:$G,Geography!AW$6,Raw!$C:$C,Geography!$A$6),SUMIFS(Raw!$H:$H,Raw!$A:$A,Geography!$B29,Raw!$G:$G,Geography!AW$6,Raw!$E:$E,Geography!$A$6)))</f>
        <v>0</v>
      </c>
      <c r="AX29" s="99">
        <f>IF($B$6="Region",SUMIFS(Raw!$H:$H,Raw!$A:$A,Geography!$B29,Raw!$G:$G,Geography!AX$6,Raw!$I:$I,Geography!$A$6),IF($B$6="Provider",SUMIFS(Raw!$H:$H,Raw!$A:$A,Geography!$B29,Raw!$G:$G,Geography!AX$6,Raw!$C:$C,Geography!$A$6),SUMIFS(Raw!$H:$H,Raw!$A:$A,Geography!$B29,Raw!$G:$G,Geography!AX$6,Raw!$E:$E,Geography!$A$6)))</f>
        <v>0</v>
      </c>
      <c r="AY29" s="99">
        <f>IF($B$6="Region",SUMIFS(Raw!$H:$H,Raw!$A:$A,Geography!$B29,Raw!$G:$G,Geography!AY$6,Raw!$I:$I,Geography!$A$6),IF($B$6="Provider",SUMIFS(Raw!$H:$H,Raw!$A:$A,Geography!$B29,Raw!$G:$G,Geography!AY$6,Raw!$C:$C,Geography!$A$6),SUMIFS(Raw!$H:$H,Raw!$A:$A,Geography!$B29,Raw!$G:$G,Geography!AY$6,Raw!$E:$E,Geography!$A$6)))</f>
        <v>0</v>
      </c>
      <c r="AZ29" s="99">
        <f>IF($B$6="Region",SUMIFS(Raw!$H:$H,Raw!$A:$A,Geography!$B29,Raw!$G:$G,Geography!AZ$6,Raw!$I:$I,Geography!$A$6),IF($B$6="Provider",SUMIFS(Raw!$H:$H,Raw!$A:$A,Geography!$B29,Raw!$G:$G,Geography!AZ$6,Raw!$C:$C,Geography!$A$6),SUMIFS(Raw!$H:$H,Raw!$A:$A,Geography!$B29,Raw!$G:$G,Geography!AZ$6,Raw!$E:$E,Geography!$A$6)))</f>
        <v>0</v>
      </c>
      <c r="BA29" s="99">
        <f>IF($B$6="Region",SUMIFS(Raw!$H:$H,Raw!$A:$A,Geography!$B29,Raw!$G:$G,Geography!BA$6,Raw!$I:$I,Geography!$A$6),IF($B$6="Provider",SUMIFS(Raw!$H:$H,Raw!$A:$A,Geography!$B29,Raw!$G:$G,Geography!BA$6,Raw!$C:$C,Geography!$A$6),SUMIFS(Raw!$H:$H,Raw!$A:$A,Geography!$B29,Raw!$G:$G,Geography!BA$6,Raw!$E:$E,Geography!$A$6)))</f>
        <v>0</v>
      </c>
      <c r="BB29" s="99">
        <f>IF($B$6="Region",SUMIFS(Raw!$H:$H,Raw!$A:$A,Geography!$B29,Raw!$G:$G,Geography!BB$6,Raw!$I:$I,Geography!$A$6),IF($B$6="Provider",SUMIFS(Raw!$H:$H,Raw!$A:$A,Geography!$B29,Raw!$G:$G,Geography!BB$6,Raw!$C:$C,Geography!$A$6),SUMIFS(Raw!$H:$H,Raw!$A:$A,Geography!$B29,Raw!$G:$G,Geography!BB$6,Raw!$E:$E,Geography!$A$6)))</f>
        <v>0</v>
      </c>
      <c r="BC29" s="99">
        <f>IF($B$6="Region",SUMIFS(Raw!$H:$H,Raw!$A:$A,Geography!$B29,Raw!$G:$G,Geography!BC$6,Raw!$I:$I,Geography!$A$6),IF($B$6="Provider",SUMIFS(Raw!$H:$H,Raw!$A:$A,Geography!$B29,Raw!$G:$G,Geography!BC$6,Raw!$C:$C,Geography!$A$6),SUMIFS(Raw!$H:$H,Raw!$A:$A,Geography!$B29,Raw!$G:$G,Geography!BC$6,Raw!$E:$E,Geography!$A$6)))</f>
        <v>0</v>
      </c>
      <c r="BD29" s="99">
        <f>IF($B$6="Region",SUMIFS(Raw!$H:$H,Raw!$A:$A,Geography!$B29,Raw!$G:$G,Geography!BD$6,Raw!$I:$I,Geography!$A$6),IF($B$6="Provider",SUMIFS(Raw!$H:$H,Raw!$A:$A,Geography!$B29,Raw!$G:$G,Geography!BD$6,Raw!$C:$C,Geography!$A$6),SUMIFS(Raw!$H:$H,Raw!$A:$A,Geography!$B29,Raw!$G:$G,Geography!BD$6,Raw!$E:$E,Geography!$A$6)))</f>
        <v>0</v>
      </c>
      <c r="BE29" s="99">
        <f>IF($B$6="Region",SUMIFS(Raw!$H:$H,Raw!$A:$A,Geography!$B29,Raw!$G:$G,Geography!BE$6,Raw!$I:$I,Geography!$A$6),IF($B$6="Provider",SUMIFS(Raw!$H:$H,Raw!$A:$A,Geography!$B29,Raw!$G:$G,Geography!BE$6,Raw!$C:$C,Geography!$A$6),SUMIFS(Raw!$H:$H,Raw!$A:$A,Geography!$B29,Raw!$G:$G,Geography!BE$6,Raw!$E:$E,Geography!$A$6)))</f>
        <v>0</v>
      </c>
      <c r="BF29" s="99">
        <f>IF($B$6="Region",SUMIFS(Raw!$H:$H,Raw!$A:$A,Geography!$B29,Raw!$G:$G,Geography!BF$6,Raw!$I:$I,Geography!$A$6),IF($B$6="Provider",SUMIFS(Raw!$H:$H,Raw!$A:$A,Geography!$B29,Raw!$G:$G,Geography!BF$6,Raw!$C:$C,Geography!$A$6),SUMIFS(Raw!$H:$H,Raw!$A:$A,Geography!$B29,Raw!$G:$G,Geography!BF$6,Raw!$E:$E,Geography!$A$6)))</f>
        <v>0</v>
      </c>
      <c r="BG29" s="99">
        <f>IF($B$6="Region",SUMIFS(Raw!$H:$H,Raw!$A:$A,Geography!$B29,Raw!$G:$G,Geography!BG$6,Raw!$I:$I,Geography!$A$6),IF($B$6="Provider",SUMIFS(Raw!$H:$H,Raw!$A:$A,Geography!$B29,Raw!$G:$G,Geography!BG$6,Raw!$C:$C,Geography!$A$6),SUMIFS(Raw!$H:$H,Raw!$A:$A,Geography!$B29,Raw!$G:$G,Geography!BG$6,Raw!$E:$E,Geography!$A$6)))</f>
        <v>0</v>
      </c>
      <c r="BH29" s="99">
        <f>IF($B$6="Region",SUMIFS(Raw!$H:$H,Raw!$A:$A,Geography!$B29,Raw!$G:$G,Geography!BH$6,Raw!$I:$I,Geography!$A$6),IF($B$6="Provider",SUMIFS(Raw!$H:$H,Raw!$A:$A,Geography!$B29,Raw!$G:$G,Geography!BH$6,Raw!$C:$C,Geography!$A$6),SUMIFS(Raw!$H:$H,Raw!$A:$A,Geography!$B29,Raw!$G:$G,Geography!BH$6,Raw!$E:$E,Geography!$A$6)))</f>
        <v>0</v>
      </c>
      <c r="BI29" s="99">
        <f>IF($B$6="Region",SUMIFS(Raw!$H:$H,Raw!$A:$A,Geography!$B29,Raw!$G:$G,Geography!BI$6,Raw!$I:$I,Geography!$A$6),IF($B$6="Provider",SUMIFS(Raw!$H:$H,Raw!$A:$A,Geography!$B29,Raw!$G:$G,Geography!BI$6,Raw!$C:$C,Geography!$A$6),SUMIFS(Raw!$H:$H,Raw!$A:$A,Geography!$B29,Raw!$G:$G,Geography!BI$6,Raw!$E:$E,Geography!$A$6)))</f>
        <v>0</v>
      </c>
      <c r="BJ29" s="99">
        <f>IF($B$6="Region",SUMIFS(Raw!$H:$H,Raw!$A:$A,Geography!$B29,Raw!$G:$G,Geography!BJ$6,Raw!$I:$I,Geography!$A$6),IF($B$6="Provider",SUMIFS(Raw!$H:$H,Raw!$A:$A,Geography!$B29,Raw!$G:$G,Geography!BJ$6,Raw!$C:$C,Geography!$A$6),SUMIFS(Raw!$H:$H,Raw!$A:$A,Geography!$B29,Raw!$G:$G,Geography!BJ$6,Raw!$E:$E,Geography!$A$6)))</f>
        <v>0</v>
      </c>
      <c r="BK29" s="99">
        <f>IF($B$6="Region",SUMIFS(Raw!$H:$H,Raw!$A:$A,Geography!$B29,Raw!$G:$G,Geography!BK$6,Raw!$I:$I,Geography!$A$6),IF($B$6="Provider",SUMIFS(Raw!$H:$H,Raw!$A:$A,Geography!$B29,Raw!$G:$G,Geography!BK$6,Raw!$C:$C,Geography!$A$6),SUMIFS(Raw!$H:$H,Raw!$A:$A,Geography!$B29,Raw!$G:$G,Geography!BK$6,Raw!$E:$E,Geography!$A$6)))</f>
        <v>0</v>
      </c>
      <c r="BL29" s="99">
        <f>IF($B$6="Region",SUMIFS(Raw!$H:$H,Raw!$A:$A,Geography!$B29,Raw!$G:$G,Geography!BL$6,Raw!$I:$I,Geography!$A$6),IF($B$6="Provider",SUMIFS(Raw!$H:$H,Raw!$A:$A,Geography!$B29,Raw!$G:$G,Geography!BL$6,Raw!$C:$C,Geography!$A$6),SUMIFS(Raw!$H:$H,Raw!$A:$A,Geography!$B29,Raw!$G:$G,Geography!BL$6,Raw!$E:$E,Geography!$A$6)))</f>
        <v>0</v>
      </c>
      <c r="BM29" s="99">
        <f>IF($B$6="Region",SUMIFS(Raw!$H:$H,Raw!$A:$A,Geography!$B29,Raw!$G:$G,Geography!BM$6,Raw!$I:$I,Geography!$A$6),IF($B$6="Provider",SUMIFS(Raw!$H:$H,Raw!$A:$A,Geography!$B29,Raw!$G:$G,Geography!BM$6,Raw!$C:$C,Geography!$A$6),SUMIFS(Raw!$H:$H,Raw!$A:$A,Geography!$B29,Raw!$G:$G,Geography!BM$6,Raw!$E:$E,Geography!$A$6)))</f>
        <v>0</v>
      </c>
      <c r="BN29" s="99">
        <f>IF($B$6="Region",SUMIFS(Raw!$H:$H,Raw!$A:$A,Geography!$B29,Raw!$G:$G,Geography!BN$6,Raw!$I:$I,Geography!$A$6),IF($B$6="Provider",SUMIFS(Raw!$H:$H,Raw!$A:$A,Geography!$B29,Raw!$G:$G,Geography!BN$6,Raw!$C:$C,Geography!$A$6),SUMIFS(Raw!$H:$H,Raw!$A:$A,Geography!$B29,Raw!$G:$G,Geography!BN$6,Raw!$E:$E,Geography!$A$6)))</f>
        <v>0</v>
      </c>
      <c r="BO29" s="99">
        <f>IF($B$6="Region",SUMIFS(Raw!$H:$H,Raw!$A:$A,Geography!$B29,Raw!$G:$G,Geography!BO$6,Raw!$I:$I,Geography!$A$6),IF($B$6="Provider",SUMIFS(Raw!$H:$H,Raw!$A:$A,Geography!$B29,Raw!$G:$G,Geography!BO$6,Raw!$C:$C,Geography!$A$6),SUMIFS(Raw!$H:$H,Raw!$A:$A,Geography!$B29,Raw!$G:$G,Geography!BO$6,Raw!$E:$E,Geography!$A$6)))</f>
        <v>0</v>
      </c>
      <c r="BP29" s="99">
        <f>IF($B$6="Region",SUMIFS(Raw!$H:$H,Raw!$A:$A,Geography!$B29,Raw!$G:$G,Geography!BP$6,Raw!$I:$I,Geography!$A$6),IF($B$6="Provider",SUMIFS(Raw!$H:$H,Raw!$A:$A,Geography!$B29,Raw!$G:$G,Geography!BP$6,Raw!$C:$C,Geography!$A$6),SUMIFS(Raw!$H:$H,Raw!$A:$A,Geography!$B29,Raw!$G:$G,Geography!BP$6,Raw!$E:$E,Geography!$A$6)))</f>
        <v>0</v>
      </c>
      <c r="BQ29" s="99">
        <f>IF($B$6="Region",SUMIFS(Raw!$H:$H,Raw!$A:$A,Geography!$B29,Raw!$G:$G,Geography!BQ$6,Raw!$I:$I,Geography!$A$6),IF($B$6="Provider",SUMIFS(Raw!$H:$H,Raw!$A:$A,Geography!$B29,Raw!$G:$G,Geography!BQ$6,Raw!$C:$C,Geography!$A$6),SUMIFS(Raw!$H:$H,Raw!$A:$A,Geography!$B29,Raw!$G:$G,Geography!BQ$6,Raw!$E:$E,Geography!$A$6)))</f>
        <v>0</v>
      </c>
      <c r="BR29" s="99">
        <f>IF($B$6="Region",SUMIFS(Raw!$H:$H,Raw!$A:$A,Geography!$B29,Raw!$G:$G,Geography!BR$6,Raw!$I:$I,Geography!$A$6),IF($B$6="Provider",SUMIFS(Raw!$H:$H,Raw!$A:$A,Geography!$B29,Raw!$G:$G,Geography!BR$6,Raw!$C:$C,Geography!$A$6),SUMIFS(Raw!$H:$H,Raw!$A:$A,Geography!$B29,Raw!$G:$G,Geography!BR$6,Raw!$E:$E,Geography!$A$6)))</f>
        <v>0</v>
      </c>
      <c r="BS29" s="99">
        <f>IF($B$6="Region",SUMIFS(Raw!$H:$H,Raw!$A:$A,Geography!$B29,Raw!$G:$G,Geography!BS$6,Raw!$I:$I,Geography!$A$6),IF($B$6="Provider",SUMIFS(Raw!$H:$H,Raw!$A:$A,Geography!$B29,Raw!$G:$G,Geography!BS$6,Raw!$C:$C,Geography!$A$6),SUMIFS(Raw!$H:$H,Raw!$A:$A,Geography!$B29,Raw!$G:$G,Geography!BS$6,Raw!$E:$E,Geography!$A$6)))</f>
        <v>0</v>
      </c>
      <c r="BT29" s="99">
        <f>IF($B$6="Region",SUMIFS(Raw!$H:$H,Raw!$A:$A,Geography!$B29,Raw!$G:$G,Geography!BT$6,Raw!$I:$I,Geography!$A$6),IF($B$6="Provider",SUMIFS(Raw!$H:$H,Raw!$A:$A,Geography!$B29,Raw!$G:$G,Geography!BT$6,Raw!$C:$C,Geography!$A$6),SUMIFS(Raw!$H:$H,Raw!$A:$A,Geography!$B29,Raw!$G:$G,Geography!BT$6,Raw!$E:$E,Geography!$A$6)))</f>
        <v>0</v>
      </c>
      <c r="BU29" s="99">
        <f>IF($B$6="Region",SUMIFS(Raw!$H:$H,Raw!$A:$A,Geography!$B29,Raw!$G:$G,Geography!BU$6,Raw!$I:$I,Geography!$A$6),IF($B$6="Provider",SUMIFS(Raw!$H:$H,Raw!$A:$A,Geography!$B29,Raw!$G:$G,Geography!BU$6,Raw!$C:$C,Geography!$A$6),SUMIFS(Raw!$H:$H,Raw!$A:$A,Geography!$B29,Raw!$G:$G,Geography!BU$6,Raw!$E:$E,Geography!$A$6)))</f>
        <v>0</v>
      </c>
      <c r="BV29" s="99">
        <f>IF($B$6="Region",SUMIFS(Raw!$H:$H,Raw!$A:$A,Geography!$B29,Raw!$G:$G,Geography!BV$6,Raw!$I:$I,Geography!$A$6),IF($B$6="Provider",SUMIFS(Raw!$H:$H,Raw!$A:$A,Geography!$B29,Raw!$G:$G,Geography!BV$6,Raw!$C:$C,Geography!$A$6),SUMIFS(Raw!$H:$H,Raw!$A:$A,Geography!$B29,Raw!$G:$G,Geography!BV$6,Raw!$E:$E,Geography!$A$6)))</f>
        <v>0</v>
      </c>
      <c r="BW29" s="99">
        <f>IF($B$6="Region",SUMIFS(Raw!$H:$H,Raw!$A:$A,Geography!$B29,Raw!$G:$G,Geography!BW$6,Raw!$I:$I,Geography!$A$6),IF($B$6="Provider",SUMIFS(Raw!$H:$H,Raw!$A:$A,Geography!$B29,Raw!$G:$G,Geography!BW$6,Raw!$C:$C,Geography!$A$6),SUMIFS(Raw!$H:$H,Raw!$A:$A,Geography!$B29,Raw!$G:$G,Geography!BW$6,Raw!$E:$E,Geography!$A$6)))</f>
        <v>0</v>
      </c>
      <c r="BX29" s="99">
        <f>IF($B$6="Region",SUMIFS(Raw!$H:$H,Raw!$A:$A,Geography!$B29,Raw!$G:$G,Geography!BX$6,Raw!$I:$I,Geography!$A$6),IF($B$6="Provider",SUMIFS(Raw!$H:$H,Raw!$A:$A,Geography!$B29,Raw!$G:$G,Geography!BX$6,Raw!$C:$C,Geography!$A$6),SUMIFS(Raw!$H:$H,Raw!$A:$A,Geography!$B29,Raw!$G:$G,Geography!BX$6,Raw!$E:$E,Geography!$A$6)))</f>
        <v>0</v>
      </c>
      <c r="BY29" s="99">
        <f>IF($B$6="Region",SUMIFS(Raw!$H:$H,Raw!$A:$A,Geography!$B29,Raw!$G:$G,Geography!BY$6,Raw!$I:$I,Geography!$A$6),IF($B$6="Provider",SUMIFS(Raw!$H:$H,Raw!$A:$A,Geography!$B29,Raw!$G:$G,Geography!BY$6,Raw!$C:$C,Geography!$A$6),SUMIFS(Raw!$H:$H,Raw!$A:$A,Geography!$B29,Raw!$G:$G,Geography!BY$6,Raw!$E:$E,Geography!$A$6)))</f>
        <v>0</v>
      </c>
      <c r="BZ29" s="99">
        <f>IF($B$6="Region",SUMIFS(Raw!$H:$H,Raw!$A:$A,Geography!$B29,Raw!$G:$G,Geography!BZ$6,Raw!$I:$I,Geography!$A$6),IF($B$6="Provider",SUMIFS(Raw!$H:$H,Raw!$A:$A,Geography!$B29,Raw!$G:$G,Geography!BZ$6,Raw!$C:$C,Geography!$A$6),SUMIFS(Raw!$H:$H,Raw!$A:$A,Geography!$B29,Raw!$G:$G,Geography!BZ$6,Raw!$E:$E,Geography!$A$6)))</f>
        <v>0</v>
      </c>
      <c r="CA29" s="99">
        <f>IF($B$6="Region",SUMIFS(Raw!$H:$H,Raw!$A:$A,Geography!$B29,Raw!$G:$G,Geography!CA$6,Raw!$I:$I,Geography!$A$6),IF($B$6="Provider",SUMIFS(Raw!$H:$H,Raw!$A:$A,Geography!$B29,Raw!$G:$G,Geography!CA$6,Raw!$C:$C,Geography!$A$6),SUMIFS(Raw!$H:$H,Raw!$A:$A,Geography!$B29,Raw!$G:$G,Geography!CA$6,Raw!$E:$E,Geography!$A$6)))</f>
        <v>0</v>
      </c>
      <c r="CB29" s="99">
        <f>IF($B$6="Region",SUMIFS(Raw!$H:$H,Raw!$A:$A,Geography!$B29,Raw!$G:$G,Geography!CB$6,Raw!$I:$I,Geography!$A$6),IF($B$6="Provider",SUMIFS(Raw!$H:$H,Raw!$A:$A,Geography!$B29,Raw!$G:$G,Geography!CB$6,Raw!$C:$C,Geography!$A$6),SUMIFS(Raw!$H:$H,Raw!$A:$A,Geography!$B29,Raw!$G:$G,Geography!CB$6,Raw!$E:$E,Geography!$A$6)))</f>
        <v>0</v>
      </c>
      <c r="CC29" s="99">
        <f>IF($B$6="Region",SUMIFS(Raw!$H:$H,Raw!$A:$A,Geography!$B29,Raw!$G:$G,Geography!CC$6,Raw!$I:$I,Geography!$A$6),IF($B$6="Provider",SUMIFS(Raw!$H:$H,Raw!$A:$A,Geography!$B29,Raw!$G:$G,Geography!CC$6,Raw!$C:$C,Geography!$A$6),SUMIFS(Raw!$H:$H,Raw!$A:$A,Geography!$B29,Raw!$G:$G,Geography!CC$6,Raw!$E:$E,Geography!$A$6)))</f>
        <v>0</v>
      </c>
      <c r="CD29" s="99">
        <f>IF($B$6="Region",SUMIFS(Raw!$H:$H,Raw!$A:$A,Geography!$B29,Raw!$G:$G,Geography!CD$6,Raw!$I:$I,Geography!$A$6),IF($B$6="Provider",SUMIFS(Raw!$H:$H,Raw!$A:$A,Geography!$B29,Raw!$G:$G,Geography!CD$6,Raw!$C:$C,Geography!$A$6),SUMIFS(Raw!$H:$H,Raw!$A:$A,Geography!$B29,Raw!$G:$G,Geography!CD$6,Raw!$E:$E,Geography!$A$6)))</f>
        <v>0</v>
      </c>
      <c r="CE29" s="99">
        <f>IF($B$6="Region",SUMIFS(Raw!$H:$H,Raw!$A:$A,Geography!$B29,Raw!$G:$G,Geography!CE$6,Raw!$I:$I,Geography!$A$6),IF($B$6="Provider",SUMIFS(Raw!$H:$H,Raw!$A:$A,Geography!$B29,Raw!$G:$G,Geography!CE$6,Raw!$C:$C,Geography!$A$6),SUMIFS(Raw!$H:$H,Raw!$A:$A,Geography!$B29,Raw!$G:$G,Geography!CE$6,Raw!$E:$E,Geography!$A$6)))</f>
        <v>0</v>
      </c>
      <c r="CF29" s="99">
        <f>IF($B$6="Region",SUMIFS(Raw!$H:$H,Raw!$A:$A,Geography!$B29,Raw!$G:$G,Geography!CF$6,Raw!$I:$I,Geography!$A$6),IF($B$6="Provider",SUMIFS(Raw!$H:$H,Raw!$A:$A,Geography!$B29,Raw!$G:$G,Geography!CF$6,Raw!$C:$C,Geography!$A$6),SUMIFS(Raw!$H:$H,Raw!$A:$A,Geography!$B29,Raw!$G:$G,Geography!CF$6,Raw!$E:$E,Geography!$A$6)))</f>
        <v>0</v>
      </c>
      <c r="CG29" s="99">
        <f>IF($B$6="Region",SUMIFS(Raw!$H:$H,Raw!$A:$A,Geography!$B29,Raw!$G:$G,Geography!CG$6,Raw!$I:$I,Geography!$A$6),IF($B$6="Provider",SUMIFS(Raw!$H:$H,Raw!$A:$A,Geography!$B29,Raw!$G:$G,Geography!CG$6,Raw!$C:$C,Geography!$A$6),SUMIFS(Raw!$H:$H,Raw!$A:$A,Geography!$B29,Raw!$G:$G,Geography!CG$6,Raw!$E:$E,Geography!$A$6)))</f>
        <v>0</v>
      </c>
      <c r="CH29" s="99">
        <f>IF($B$6="Region",SUMIFS(Raw!$H:$H,Raw!$A:$A,Geography!$B29,Raw!$G:$G,Geography!CH$6,Raw!$I:$I,Geography!$A$6),IF($B$6="Provider",SUMIFS(Raw!$H:$H,Raw!$A:$A,Geography!$B29,Raw!$G:$G,Geography!CH$6,Raw!$C:$C,Geography!$A$6),SUMIFS(Raw!$H:$H,Raw!$A:$A,Geography!$B29,Raw!$G:$G,Geography!CH$6,Raw!$E:$E,Geography!$A$6)))</f>
        <v>0</v>
      </c>
      <c r="CI29" s="99">
        <f>IF($B$6="Region",SUMIFS(Raw!$H:$H,Raw!$A:$A,Geography!$B29,Raw!$G:$G,Geography!CI$6,Raw!$I:$I,Geography!$A$6),IF($B$6="Provider",SUMIFS(Raw!$H:$H,Raw!$A:$A,Geography!$B29,Raw!$G:$G,Geography!CI$6,Raw!$C:$C,Geography!$A$6),SUMIFS(Raw!$H:$H,Raw!$A:$A,Geography!$B29,Raw!$G:$G,Geography!CI$6,Raw!$E:$E,Geography!$A$6)))</f>
        <v>0</v>
      </c>
      <c r="CJ29" s="99">
        <f>IF($B$6="Region",SUMIFS(Raw!$H:$H,Raw!$A:$A,Geography!$B29,Raw!$G:$G,Geography!CJ$6,Raw!$I:$I,Geography!$A$6),IF($B$6="Provider",SUMIFS(Raw!$H:$H,Raw!$A:$A,Geography!$B29,Raw!$G:$G,Geography!CJ$6,Raw!$C:$C,Geography!$A$6),SUMIFS(Raw!$H:$H,Raw!$A:$A,Geography!$B29,Raw!$G:$G,Geography!CJ$6,Raw!$E:$E,Geography!$A$6)))</f>
        <v>0</v>
      </c>
      <c r="CK29" s="99">
        <f>IF($B$6="Region",SUMIFS(Raw!$H:$H,Raw!$A:$A,Geography!$B29,Raw!$G:$G,Geography!CK$6,Raw!$I:$I,Geography!$A$6),IF($B$6="Provider",SUMIFS(Raw!$H:$H,Raw!$A:$A,Geography!$B29,Raw!$G:$G,Geography!CK$6,Raw!$C:$C,Geography!$A$6),SUMIFS(Raw!$H:$H,Raw!$A:$A,Geography!$B29,Raw!$G:$G,Geography!CK$6,Raw!$E:$E,Geography!$A$6)))</f>
        <v>0</v>
      </c>
      <c r="CL29" s="99">
        <f>IF($B$6="Region",SUMIFS(Raw!$H:$H,Raw!$A:$A,Geography!$B29,Raw!$G:$G,Geography!CL$6,Raw!$I:$I,Geography!$A$6),IF($B$6="Provider",SUMIFS(Raw!$H:$H,Raw!$A:$A,Geography!$B29,Raw!$G:$G,Geography!CL$6,Raw!$C:$C,Geography!$A$6),SUMIFS(Raw!$H:$H,Raw!$A:$A,Geography!$B29,Raw!$G:$G,Geography!CL$6,Raw!$E:$E,Geography!$A$6)))</f>
        <v>0</v>
      </c>
      <c r="CM29" s="99">
        <f>IF($B$6="Region",SUMIFS(Raw!$H:$H,Raw!$A:$A,Geography!$B29,Raw!$G:$G,Geography!CM$6,Raw!$I:$I,Geography!$A$6),IF($B$6="Provider",SUMIFS(Raw!$H:$H,Raw!$A:$A,Geography!$B29,Raw!$G:$G,Geography!CM$6,Raw!$C:$C,Geography!$A$6),SUMIFS(Raw!$H:$H,Raw!$A:$A,Geography!$B29,Raw!$G:$G,Geography!CM$6,Raw!$E:$E,Geography!$A$6)))</f>
        <v>0</v>
      </c>
    </row>
    <row r="30" spans="1:91" s="219" customFormat="1" ht="12.5" hidden="1" customHeight="1" x14ac:dyDescent="0.25">
      <c r="A30" s="260"/>
      <c r="B30" s="14">
        <v>46296</v>
      </c>
      <c r="C30" s="3"/>
      <c r="D30" s="99">
        <f>IF($B$6="Region",SUMIFS(Raw!$H:$H,Raw!$A:$A,Geography!$B30,Raw!$G:$G,Geography!D$6,Raw!$I:$I,Geography!$A$6),IF($B$6="Provider",SUMIFS(Raw!$H:$H,Raw!$A:$A,Geography!$B30,Raw!$G:$G,Geography!D$6,Raw!$C:$C,Geography!$A$6),SUMIFS(Raw!$H:$H,Raw!$A:$A,Geography!$B30,Raw!$G:$G,Geography!D$6,Raw!$E:$E,Geography!$A$6)))</f>
        <v>0</v>
      </c>
      <c r="E30" s="99">
        <f>IF($B$6="Region",SUMIFS(Raw!$H:$H,Raw!$A:$A,Geography!$B30,Raw!$G:$G,Geography!E$6,Raw!$I:$I,Geography!$A$6),IF($B$6="Provider",SUMIFS(Raw!$H:$H,Raw!$A:$A,Geography!$B30,Raw!$G:$G,Geography!E$6,Raw!$C:$C,Geography!$A$6),SUMIFS(Raw!$H:$H,Raw!$A:$A,Geography!$B30,Raw!$G:$G,Geography!E$6,Raw!$E:$E,Geography!$A$6)))</f>
        <v>0</v>
      </c>
      <c r="F30" s="99">
        <f>IF($B$6="Region",SUMIFS(Raw!$H:$H,Raw!$A:$A,Geography!$B30,Raw!$G:$G,Geography!F$6,Raw!$I:$I,Geography!$A$6),IF($B$6="Provider",SUMIFS(Raw!$H:$H,Raw!$A:$A,Geography!$B30,Raw!$G:$G,Geography!F$6,Raw!$C:$C,Geography!$A$6),SUMIFS(Raw!$H:$H,Raw!$A:$A,Geography!$B30,Raw!$G:$G,Geography!F$6,Raw!$E:$E,Geography!$A$6)))</f>
        <v>0</v>
      </c>
      <c r="G30" s="99">
        <f>IF($B$6="Region",SUMIFS(Raw!$H:$H,Raw!$A:$A,Geography!$B30,Raw!$G:$G,Geography!G$6,Raw!$I:$I,Geography!$A$6),IF($B$6="Provider",SUMIFS(Raw!$H:$H,Raw!$A:$A,Geography!$B30,Raw!$G:$G,Geography!G$6,Raw!$C:$C,Geography!$A$6),SUMIFS(Raw!$H:$H,Raw!$A:$A,Geography!$B30,Raw!$G:$G,Geography!G$6,Raw!$E:$E,Geography!$A$6)))</f>
        <v>0</v>
      </c>
      <c r="H30" s="99">
        <f>IF($B$6="Region",SUMIFS(Raw!$H:$H,Raw!$A:$A,Geography!$B30,Raw!$G:$G,Geography!H$6,Raw!$I:$I,Geography!$A$6),IF($B$6="Provider",SUMIFS(Raw!$H:$H,Raw!$A:$A,Geography!$B30,Raw!$G:$G,Geography!H$6,Raw!$C:$C,Geography!$A$6),SUMIFS(Raw!$H:$H,Raw!$A:$A,Geography!$B30,Raw!$G:$G,Geography!H$6,Raw!$E:$E,Geography!$A$6)))</f>
        <v>0</v>
      </c>
      <c r="I30" s="99">
        <f>IF($B$6="Region",SUMIFS(Raw!$H:$H,Raw!$A:$A,Geography!$B30,Raw!$G:$G,Geography!I$6,Raw!$I:$I,Geography!$A$6),IF($B$6="Provider",SUMIFS(Raw!$H:$H,Raw!$A:$A,Geography!$B30,Raw!$G:$G,Geography!I$6,Raw!$C:$C,Geography!$A$6),SUMIFS(Raw!$H:$H,Raw!$A:$A,Geography!$B30,Raw!$G:$G,Geography!I$6,Raw!$E:$E,Geography!$A$6)))</f>
        <v>0</v>
      </c>
      <c r="J30" s="99" t="str">
        <f>IF($B$6="Area", SUMIFS(Raw!$H:$H,Raw!$A:$A,Geography!$B30,Raw!$G:$G,Geography!J$6,Raw!$E:$E,Geography!$A$6), " ")</f>
        <v xml:space="preserve"> </v>
      </c>
      <c r="K30" s="99" t="str">
        <f>IF($B$6="Area", SUMIFS(Raw!$H:$H,Raw!$A:$A,Geography!$B30,Raw!$G:$G,Geography!K$6,Raw!$E:$E,Geography!$A$6), " ")</f>
        <v xml:space="preserve"> </v>
      </c>
      <c r="L30" s="99">
        <f>IF($B$6="Region",SUMIFS(Raw!$H:$H,Raw!$A:$A,Geography!$B30,Raw!$G:$G,Geography!L$6,Raw!$I:$I,Geography!$A$6),IF($B$6="Provider",SUMIFS(Raw!$H:$H,Raw!$A:$A,Geography!$B30,Raw!$G:$G,Geography!L$6,Raw!$C:$C,Geography!$A$6),SUMIFS(Raw!$H:$H,Raw!$A:$A,Geography!$B30,Raw!$G:$G,Geography!L$6,Raw!$E:$E,Geography!$A$6)))</f>
        <v>0</v>
      </c>
      <c r="M30" s="99">
        <f>IF($B$6="Region",SUMIFS(Raw!$H:$H,Raw!$A:$A,Geography!$B30,Raw!$G:$G,Geography!M$6,Raw!$I:$I,Geography!$A$6),IF($B$6="Provider",SUMIFS(Raw!$H:$H,Raw!$A:$A,Geography!$B30,Raw!$G:$G,Geography!M$6,Raw!$C:$C,Geography!$A$6),SUMIFS(Raw!$H:$H,Raw!$A:$A,Geography!$B30,Raw!$G:$G,Geography!M$6,Raw!$E:$E,Geography!$A$6)))</f>
        <v>0</v>
      </c>
      <c r="N30" s="99">
        <f>IF($B$6="Region",SUMIFS(Raw!$H:$H,Raw!$A:$A,Geography!$B30,Raw!$G:$G,Geography!N$6,Raw!$I:$I,Geography!$A$6),IF($B$6="Provider",SUMIFS(Raw!$H:$H,Raw!$A:$A,Geography!$B30,Raw!$G:$G,Geography!N$6,Raw!$C:$C,Geography!$A$6),SUMIFS(Raw!$H:$H,Raw!$A:$A,Geography!$B30,Raw!$G:$G,Geography!N$6,Raw!$E:$E,Geography!$A$6)))</f>
        <v>0</v>
      </c>
      <c r="O30" s="99">
        <f>IF($B$6="Region",SUMIFS(Raw!$H:$H,Raw!$A:$A,Geography!$B30,Raw!$G:$G,Geography!O$6,Raw!$I:$I,Geography!$A$6),IF($B$6="Provider",SUMIFS(Raw!$H:$H,Raw!$A:$A,Geography!$B30,Raw!$G:$G,Geography!O$6,Raw!$C:$C,Geography!$A$6),SUMIFS(Raw!$H:$H,Raw!$A:$A,Geography!$B30,Raw!$G:$G,Geography!O$6,Raw!$E:$E,Geography!$A$6)))</f>
        <v>0</v>
      </c>
      <c r="P30" s="99">
        <f>IF($B$6="Region",SUMIFS(Raw!$H:$H,Raw!$A:$A,Geography!$B30,Raw!$G:$G,Geography!P$6,Raw!$I:$I,Geography!$A$6),IF($B$6="Provider",SUMIFS(Raw!$H:$H,Raw!$A:$A,Geography!$B30,Raw!$G:$G,Geography!P$6,Raw!$C:$C,Geography!$A$6),SUMIFS(Raw!$H:$H,Raw!$A:$A,Geography!$B30,Raw!$G:$G,Geography!P$6,Raw!$E:$E,Geography!$A$6)))</f>
        <v>0</v>
      </c>
      <c r="Q30" s="99">
        <f>IF($B$6="Region",SUMIFS(Raw!$H:$H,Raw!$A:$A,Geography!$B30,Raw!$G:$G,Geography!Q$6,Raw!$I:$I,Geography!$A$6),IF($B$6="Provider",SUMIFS(Raw!$H:$H,Raw!$A:$A,Geography!$B30,Raw!$G:$G,Geography!Q$6,Raw!$C:$C,Geography!$A$6),SUMIFS(Raw!$H:$H,Raw!$A:$A,Geography!$B30,Raw!$G:$G,Geography!Q$6,Raw!$E:$E,Geography!$A$6)))</f>
        <v>0</v>
      </c>
      <c r="R30" s="99">
        <f>IF($B$6="Region",SUMIFS(Raw!$H:$H,Raw!$A:$A,Geography!$B30,Raw!$G:$G,Geography!R$6,Raw!$I:$I,Geography!$A$6),IF($B$6="Provider",SUMIFS(Raw!$H:$H,Raw!$A:$A,Geography!$B30,Raw!$G:$G,Geography!R$6,Raw!$C:$C,Geography!$A$6),SUMIFS(Raw!$H:$H,Raw!$A:$A,Geography!$B30,Raw!$G:$G,Geography!R$6,Raw!$E:$E,Geography!$A$6)))</f>
        <v>0</v>
      </c>
      <c r="S30" s="99">
        <f>IF($B$6="Region",SUMIFS(Raw!$H:$H,Raw!$A:$A,Geography!$B30,Raw!$G:$G,Geography!S$6,Raw!$I:$I,Geography!$A$6),IF($B$6="Provider",SUMIFS(Raw!$H:$H,Raw!$A:$A,Geography!$B30,Raw!$G:$G,Geography!S$6,Raw!$C:$C,Geography!$A$6),SUMIFS(Raw!$H:$H,Raw!$A:$A,Geography!$B30,Raw!$G:$G,Geography!S$6,Raw!$E:$E,Geography!$A$6)))</f>
        <v>0</v>
      </c>
      <c r="T30" s="99">
        <f>IF($B$6="Region",SUMIFS(Raw!$H:$H,Raw!$A:$A,Geography!$B30,Raw!$G:$G,Geography!T$6,Raw!$I:$I,Geography!$A$6),IF($B$6="Provider",SUMIFS(Raw!$H:$H,Raw!$A:$A,Geography!$B30,Raw!$G:$G,Geography!T$6,Raw!$C:$C,Geography!$A$6),SUMIFS(Raw!$H:$H,Raw!$A:$A,Geography!$B30,Raw!$G:$G,Geography!T$6,Raw!$E:$E,Geography!$A$6)))</f>
        <v>0</v>
      </c>
      <c r="U30" s="99">
        <f>IF($B$6="Region",SUMIFS(Raw!$H:$H,Raw!$A:$A,Geography!$B30,Raw!$G:$G,Geography!U$6,Raw!$I:$I,Geography!$A$6),IF($B$6="Provider",SUMIFS(Raw!$H:$H,Raw!$A:$A,Geography!$B30,Raw!$G:$G,Geography!U$6,Raw!$C:$C,Geography!$A$6),SUMIFS(Raw!$H:$H,Raw!$A:$A,Geography!$B30,Raw!$G:$G,Geography!U$6,Raw!$E:$E,Geography!$A$6)))</f>
        <v>0</v>
      </c>
      <c r="V30" s="99">
        <f>IF($B$6="Region",SUMIFS(Raw!$H:$H,Raw!$A:$A,Geography!$B30,Raw!$G:$G,Geography!V$6,Raw!$I:$I,Geography!$A$6),IF($B$6="Provider",SUMIFS(Raw!$H:$H,Raw!$A:$A,Geography!$B30,Raw!$G:$G,Geography!V$6,Raw!$C:$C,Geography!$A$6),SUMIFS(Raw!$H:$H,Raw!$A:$A,Geography!$B30,Raw!$G:$G,Geography!V$6,Raw!$E:$E,Geography!$A$6)))</f>
        <v>0</v>
      </c>
      <c r="W30" s="99">
        <f>IF($B$6="Region",SUMIFS(Raw!$H:$H,Raw!$A:$A,Geography!$B30,Raw!$G:$G,Geography!W$6,Raw!$I:$I,Geography!$A$6),IF($B$6="Provider",SUMIFS(Raw!$H:$H,Raw!$A:$A,Geography!$B30,Raw!$G:$G,Geography!W$6,Raw!$C:$C,Geography!$A$6),SUMIFS(Raw!$H:$H,Raw!$A:$A,Geography!$B30,Raw!$G:$G,Geography!W$6,Raw!$E:$E,Geography!$A$6)))</f>
        <v>0</v>
      </c>
      <c r="X30" s="99">
        <f>IF($B$6="Region",SUMIFS(Raw!$H:$H,Raw!$A:$A,Geography!$B30,Raw!$G:$G,Geography!X$6,Raw!$I:$I,Geography!$A$6),IF($B$6="Provider",SUMIFS(Raw!$H:$H,Raw!$A:$A,Geography!$B30,Raw!$G:$G,Geography!X$6,Raw!$C:$C,Geography!$A$6),SUMIFS(Raw!$H:$H,Raw!$A:$A,Geography!$B30,Raw!$G:$G,Geography!X$6,Raw!$E:$E,Geography!$A$6)))</f>
        <v>0</v>
      </c>
      <c r="Y30" s="99" t="str">
        <f>IF($B$6="Area", SUMIFS(Raw!$H:$H,Raw!$A:$A,Geography!$B30,Raw!$G:$G,Geography!Y$6,Raw!$E:$E,Geography!$A$6), " ")</f>
        <v xml:space="preserve"> </v>
      </c>
      <c r="Z30" s="99" t="str">
        <f>IF($B$6="Area", SUMIFS(Raw!$H:$H,Raw!$A:$A,Geography!$B30,Raw!$G:$G,Geography!Z$6,Raw!$E:$E,Geography!$A$6), " ")</f>
        <v xml:space="preserve"> </v>
      </c>
      <c r="AA30" s="99">
        <f>IF($B$6="Region",SUMIFS(Raw!$H:$H,Raw!$A:$A,Geography!$B30,Raw!$G:$G,Geography!AA$6,Raw!$I:$I,Geography!$A$6),IF($B$6="Provider",SUMIFS(Raw!$H:$H,Raw!$A:$A,Geography!$B30,Raw!$G:$G,Geography!AA$6,Raw!$C:$C,Geography!$A$6),SUMIFS(Raw!$H:$H,Raw!$A:$A,Geography!$B30,Raw!$G:$G,Geography!AA$6,Raw!$E:$E,Geography!$A$6)))</f>
        <v>0</v>
      </c>
      <c r="AB30" s="99">
        <f>IF($B$6="Region",SUMIFS(Raw!$H:$H,Raw!$A:$A,Geography!$B30,Raw!$G:$G,Geography!AB$6,Raw!$I:$I,Geography!$A$6),IF($B$6="Provider",SUMIFS(Raw!$H:$H,Raw!$A:$A,Geography!$B30,Raw!$G:$G,Geography!AB$6,Raw!$C:$C,Geography!$A$6),SUMIFS(Raw!$H:$H,Raw!$A:$A,Geography!$B30,Raw!$G:$G,Geography!AB$6,Raw!$E:$E,Geography!$A$6)))</f>
        <v>0</v>
      </c>
      <c r="AC30" s="99" t="str">
        <f>IF($B$6="Area", SUMIFS(Raw!$H:$H,Raw!$A:$A,Geography!$B30,Raw!$G:$G,Geography!AC$6,Raw!$E:$E,Geography!$A$6), " ")</f>
        <v xml:space="preserve"> </v>
      </c>
      <c r="AD30" s="99" t="str">
        <f>IF($B$6="Area", SUMIFS(Raw!$H:$H,Raw!$A:$A,Geography!$B30,Raw!$G:$G,Geography!AD$6,Raw!$E:$E,Geography!$A$6), " ")</f>
        <v xml:space="preserve"> </v>
      </c>
      <c r="AE30" s="99">
        <f>IF($B$6="Region",SUMIFS(Raw!$H:$H,Raw!$A:$A,Geography!$B30,Raw!$G:$G,Geography!AE$6,Raw!$I:$I,Geography!$A$6),IF($B$6="Provider",SUMIFS(Raw!$H:$H,Raw!$A:$A,Geography!$B30,Raw!$G:$G,Geography!AE$6,Raw!$C:$C,Geography!$A$6),SUMIFS(Raw!$H:$H,Raw!$A:$A,Geography!$B30,Raw!$G:$G,Geography!AE$6,Raw!$E:$E,Geography!$A$6)))</f>
        <v>0</v>
      </c>
      <c r="AF30" s="99">
        <f>IF($B$6="Region",SUMIFS(Raw!$H:$H,Raw!$A:$A,Geography!$B30,Raw!$G:$G,Geography!AF$6,Raw!$I:$I,Geography!$A$6),IF($B$6="Provider",SUMIFS(Raw!$H:$H,Raw!$A:$A,Geography!$B30,Raw!$G:$G,Geography!AF$6,Raw!$C:$C,Geography!$A$6),SUMIFS(Raw!$H:$H,Raw!$A:$A,Geography!$B30,Raw!$G:$G,Geography!AF$6,Raw!$E:$E,Geography!$A$6)))</f>
        <v>0</v>
      </c>
      <c r="AG30" s="99">
        <f>IF($B$6="Region",SUMIFS(Raw!$H:$H,Raw!$A:$A,Geography!$B30,Raw!$G:$G,Geography!AG$6,Raw!$I:$I,Geography!$A$6),IF($B$6="Provider",SUMIFS(Raw!$H:$H,Raw!$A:$A,Geography!$B30,Raw!$G:$G,Geography!AG$6,Raw!$C:$C,Geography!$A$6),SUMIFS(Raw!$H:$H,Raw!$A:$A,Geography!$B30,Raw!$G:$G,Geography!AG$6,Raw!$E:$E,Geography!$A$6)))</f>
        <v>0</v>
      </c>
      <c r="AH30" s="99">
        <f>IF($B$6="Region",SUMIFS(Raw!$H:$H,Raw!$A:$A,Geography!$B30,Raw!$G:$G,Geography!AH$6,Raw!$I:$I,Geography!$A$6),IF($B$6="Provider",SUMIFS(Raw!$H:$H,Raw!$A:$A,Geography!$B30,Raw!$G:$G,Geography!AH$6,Raw!$C:$C,Geography!$A$6),SUMIFS(Raw!$H:$H,Raw!$A:$A,Geography!$B30,Raw!$G:$G,Geography!AH$6,Raw!$E:$E,Geography!$A$6)))</f>
        <v>0</v>
      </c>
      <c r="AI30" s="99">
        <f>IF($B$6="Region",SUMIFS(Raw!$H:$H,Raw!$A:$A,Geography!$B30,Raw!$G:$G,Geography!AI$6,Raw!$I:$I,Geography!$A$6),IF($B$6="Provider",SUMIFS(Raw!$H:$H,Raw!$A:$A,Geography!$B30,Raw!$G:$G,Geography!AI$6,Raw!$C:$C,Geography!$A$6),SUMIFS(Raw!$H:$H,Raw!$A:$A,Geography!$B30,Raw!$G:$G,Geography!AI$6,Raw!$E:$E,Geography!$A$6)))</f>
        <v>0</v>
      </c>
      <c r="AJ30" s="99">
        <f>IF($B$6="Region",SUMIFS(Raw!$H:$H,Raw!$A:$A,Geography!$B30,Raw!$G:$G,Geography!AJ$6,Raw!$I:$I,Geography!$A$6),IF($B$6="Provider",SUMIFS(Raw!$H:$H,Raw!$A:$A,Geography!$B30,Raw!$G:$G,Geography!AJ$6,Raw!$C:$C,Geography!$A$6),SUMIFS(Raw!$H:$H,Raw!$A:$A,Geography!$B30,Raw!$G:$G,Geography!AJ$6,Raw!$E:$E,Geography!$A$6)))</f>
        <v>0</v>
      </c>
      <c r="AK30" s="99">
        <f>IF($B$6="Region",SUMIFS(Raw!$H:$H,Raw!$A:$A,Geography!$B30,Raw!$G:$G,Geography!AK$6,Raw!$I:$I,Geography!$A$6),IF($B$6="Provider",SUMIFS(Raw!$H:$H,Raw!$A:$A,Geography!$B30,Raw!$G:$G,Geography!AK$6,Raw!$C:$C,Geography!$A$6),SUMIFS(Raw!$H:$H,Raw!$A:$A,Geography!$B30,Raw!$G:$G,Geography!AK$6,Raw!$E:$E,Geography!$A$6)))</f>
        <v>0</v>
      </c>
      <c r="AL30" s="99">
        <f>IF($B$6="Region",SUMIFS(Raw!$H:$H,Raw!$A:$A,Geography!$B30,Raw!$G:$G,Geography!AL$6,Raw!$I:$I,Geography!$A$6),IF($B$6="Provider",SUMIFS(Raw!$H:$H,Raw!$A:$A,Geography!$B30,Raw!$G:$G,Geography!AL$6,Raw!$C:$C,Geography!$A$6),SUMIFS(Raw!$H:$H,Raw!$A:$A,Geography!$B30,Raw!$G:$G,Geography!AL$6,Raw!$E:$E,Geography!$A$6)))</f>
        <v>0</v>
      </c>
      <c r="AM30" s="99">
        <f>IF($B$6="Region",SUMIFS(Raw!$H:$H,Raw!$A:$A,Geography!$B30,Raw!$G:$G,Geography!AM$6,Raw!$I:$I,Geography!$A$6),IF($B$6="Provider",SUMIFS(Raw!$H:$H,Raw!$A:$A,Geography!$B30,Raw!$G:$G,Geography!AM$6,Raw!$C:$C,Geography!$A$6),SUMIFS(Raw!$H:$H,Raw!$A:$A,Geography!$B30,Raw!$G:$G,Geography!AM$6,Raw!$E:$E,Geography!$A$6)))</f>
        <v>0</v>
      </c>
      <c r="AN30" s="99">
        <f>IF($B$6="Region",SUMIFS(Raw!$H:$H,Raw!$A:$A,Geography!$B30,Raw!$G:$G,Geography!AN$6,Raw!$I:$I,Geography!$A$6),IF($B$6="Provider",SUMIFS(Raw!$H:$H,Raw!$A:$A,Geography!$B30,Raw!$G:$G,Geography!AN$6,Raw!$C:$C,Geography!$A$6),SUMIFS(Raw!$H:$H,Raw!$A:$A,Geography!$B30,Raw!$G:$G,Geography!AN$6,Raw!$E:$E,Geography!$A$6)))</f>
        <v>0</v>
      </c>
      <c r="AO30" s="99">
        <f>IF($B$6="Region",SUMIFS(Raw!$H:$H,Raw!$A:$A,Geography!$B30,Raw!$G:$G,Geography!AO$6,Raw!$I:$I,Geography!$A$6),IF($B$6="Provider",SUMIFS(Raw!$H:$H,Raw!$A:$A,Geography!$B30,Raw!$G:$G,Geography!AO$6,Raw!$C:$C,Geography!$A$6),SUMIFS(Raw!$H:$H,Raw!$A:$A,Geography!$B30,Raw!$G:$G,Geography!AO$6,Raw!$E:$E,Geography!$A$6)))</f>
        <v>0</v>
      </c>
      <c r="AP30" s="99">
        <f>IF($B$6="Region",SUMIFS(Raw!$H:$H,Raw!$A:$A,Geography!$B30,Raw!$G:$G,Geography!AP$6,Raw!$I:$I,Geography!$A$6),IF($B$6="Provider",SUMIFS(Raw!$H:$H,Raw!$A:$A,Geography!$B30,Raw!$G:$G,Geography!AP$6,Raw!$C:$C,Geography!$A$6),SUMIFS(Raw!$H:$H,Raw!$A:$A,Geography!$B30,Raw!$G:$G,Geography!AP$6,Raw!$E:$E,Geography!$A$6)))</f>
        <v>0</v>
      </c>
      <c r="AQ30" s="99">
        <f>IF($B$6="Region",SUMIFS(Raw!$H:$H,Raw!$A:$A,Geography!$B30,Raw!$G:$G,Geography!AQ$6,Raw!$I:$I,Geography!$A$6),IF($B$6="Provider",SUMIFS(Raw!$H:$H,Raw!$A:$A,Geography!$B30,Raw!$G:$G,Geography!AQ$6,Raw!$C:$C,Geography!$A$6),SUMIFS(Raw!$H:$H,Raw!$A:$A,Geography!$B30,Raw!$G:$G,Geography!AQ$6,Raw!$E:$E,Geography!$A$6)))</f>
        <v>0</v>
      </c>
      <c r="AR30" s="99">
        <f>IF($B$6="Region",SUMIFS(Raw!$H:$H,Raw!$A:$A,Geography!$B30,Raw!$G:$G,Geography!AR$6,Raw!$I:$I,Geography!$A$6),IF($B$6="Provider",SUMIFS(Raw!$H:$H,Raw!$A:$A,Geography!$B30,Raw!$G:$G,Geography!AR$6,Raw!$C:$C,Geography!$A$6),SUMIFS(Raw!$H:$H,Raw!$A:$A,Geography!$B30,Raw!$G:$G,Geography!AR$6,Raw!$E:$E,Geography!$A$6)))</f>
        <v>0</v>
      </c>
      <c r="AS30" s="99">
        <f>IF($B$6="Region",SUMIFS(Raw!$H:$H,Raw!$A:$A,Geography!$B30,Raw!$G:$G,Geography!AS$6,Raw!$I:$I,Geography!$A$6),IF($B$6="Provider",SUMIFS(Raw!$H:$H,Raw!$A:$A,Geography!$B30,Raw!$G:$G,Geography!AS$6,Raw!$C:$C,Geography!$A$6),SUMIFS(Raw!$H:$H,Raw!$A:$A,Geography!$B30,Raw!$G:$G,Geography!AS$6,Raw!$E:$E,Geography!$A$6)))</f>
        <v>0</v>
      </c>
      <c r="AT30" s="99">
        <f>IF($B$6="Region",SUMIFS(Raw!$H:$H,Raw!$A:$A,Geography!$B30,Raw!$G:$G,Geography!AT$6,Raw!$I:$I,Geography!$A$6),IF($B$6="Provider",SUMIFS(Raw!$H:$H,Raw!$A:$A,Geography!$B30,Raw!$G:$G,Geography!AT$6,Raw!$C:$C,Geography!$A$6),SUMIFS(Raw!$H:$H,Raw!$A:$A,Geography!$B30,Raw!$G:$G,Geography!AT$6,Raw!$E:$E,Geography!$A$6)))</f>
        <v>0</v>
      </c>
      <c r="AU30" s="99">
        <f>IF($B$6="Region",SUMIFS(Raw!$H:$H,Raw!$A:$A,Geography!$B30,Raw!$G:$G,Geography!AU$6,Raw!$I:$I,Geography!$A$6),IF($B$6="Provider",SUMIFS(Raw!$H:$H,Raw!$A:$A,Geography!$B30,Raw!$G:$G,Geography!AU$6,Raw!$C:$C,Geography!$A$6),SUMIFS(Raw!$H:$H,Raw!$A:$A,Geography!$B30,Raw!$G:$G,Geography!AU$6,Raw!$E:$E,Geography!$A$6)))</f>
        <v>0</v>
      </c>
      <c r="AV30" s="99">
        <f>IF($B$6="Region",SUMIFS(Raw!$H:$H,Raw!$A:$A,Geography!$B30,Raw!$G:$G,Geography!AV$6,Raw!$I:$I,Geography!$A$6),IF($B$6="Provider",SUMIFS(Raw!$H:$H,Raw!$A:$A,Geography!$B30,Raw!$G:$G,Geography!AV$6,Raw!$C:$C,Geography!$A$6),SUMIFS(Raw!$H:$H,Raw!$A:$A,Geography!$B30,Raw!$G:$G,Geography!AV$6,Raw!$E:$E,Geography!$A$6)))</f>
        <v>0</v>
      </c>
      <c r="AW30" s="99">
        <f>IF($B$6="Region",SUMIFS(Raw!$H:$H,Raw!$A:$A,Geography!$B30,Raw!$G:$G,Geography!AW$6,Raw!$I:$I,Geography!$A$6),IF($B$6="Provider",SUMIFS(Raw!$H:$H,Raw!$A:$A,Geography!$B30,Raw!$G:$G,Geography!AW$6,Raw!$C:$C,Geography!$A$6),SUMIFS(Raw!$H:$H,Raw!$A:$A,Geography!$B30,Raw!$G:$G,Geography!AW$6,Raw!$E:$E,Geography!$A$6)))</f>
        <v>0</v>
      </c>
      <c r="AX30" s="99">
        <f>IF($B$6="Region",SUMIFS(Raw!$H:$H,Raw!$A:$A,Geography!$B30,Raw!$G:$G,Geography!AX$6,Raw!$I:$I,Geography!$A$6),IF($B$6="Provider",SUMIFS(Raw!$H:$H,Raw!$A:$A,Geography!$B30,Raw!$G:$G,Geography!AX$6,Raw!$C:$C,Geography!$A$6),SUMIFS(Raw!$H:$H,Raw!$A:$A,Geography!$B30,Raw!$G:$G,Geography!AX$6,Raw!$E:$E,Geography!$A$6)))</f>
        <v>0</v>
      </c>
      <c r="AY30" s="99">
        <f>IF($B$6="Region",SUMIFS(Raw!$H:$H,Raw!$A:$A,Geography!$B30,Raw!$G:$G,Geography!AY$6,Raw!$I:$I,Geography!$A$6),IF($B$6="Provider",SUMIFS(Raw!$H:$H,Raw!$A:$A,Geography!$B30,Raw!$G:$G,Geography!AY$6,Raw!$C:$C,Geography!$A$6),SUMIFS(Raw!$H:$H,Raw!$A:$A,Geography!$B30,Raw!$G:$G,Geography!AY$6,Raw!$E:$E,Geography!$A$6)))</f>
        <v>0</v>
      </c>
      <c r="AZ30" s="99">
        <f>IF($B$6="Region",SUMIFS(Raw!$H:$H,Raw!$A:$A,Geography!$B30,Raw!$G:$G,Geography!AZ$6,Raw!$I:$I,Geography!$A$6),IF($B$6="Provider",SUMIFS(Raw!$H:$H,Raw!$A:$A,Geography!$B30,Raw!$G:$G,Geography!AZ$6,Raw!$C:$C,Geography!$A$6),SUMIFS(Raw!$H:$H,Raw!$A:$A,Geography!$B30,Raw!$G:$G,Geography!AZ$6,Raw!$E:$E,Geography!$A$6)))</f>
        <v>0</v>
      </c>
      <c r="BA30" s="99">
        <f>IF($B$6="Region",SUMIFS(Raw!$H:$H,Raw!$A:$A,Geography!$B30,Raw!$G:$G,Geography!BA$6,Raw!$I:$I,Geography!$A$6),IF($B$6="Provider",SUMIFS(Raw!$H:$H,Raw!$A:$A,Geography!$B30,Raw!$G:$G,Geography!BA$6,Raw!$C:$C,Geography!$A$6),SUMIFS(Raw!$H:$H,Raw!$A:$A,Geography!$B30,Raw!$G:$G,Geography!BA$6,Raw!$E:$E,Geography!$A$6)))</f>
        <v>0</v>
      </c>
      <c r="BB30" s="99">
        <f>IF($B$6="Region",SUMIFS(Raw!$H:$H,Raw!$A:$A,Geography!$B30,Raw!$G:$G,Geography!BB$6,Raw!$I:$I,Geography!$A$6),IF($B$6="Provider",SUMIFS(Raw!$H:$H,Raw!$A:$A,Geography!$B30,Raw!$G:$G,Geography!BB$6,Raw!$C:$C,Geography!$A$6),SUMIFS(Raw!$H:$H,Raw!$A:$A,Geography!$B30,Raw!$G:$G,Geography!BB$6,Raw!$E:$E,Geography!$A$6)))</f>
        <v>0</v>
      </c>
      <c r="BC30" s="99">
        <f>IF($B$6="Region",SUMIFS(Raw!$H:$H,Raw!$A:$A,Geography!$B30,Raw!$G:$G,Geography!BC$6,Raw!$I:$I,Geography!$A$6),IF($B$6="Provider",SUMIFS(Raw!$H:$H,Raw!$A:$A,Geography!$B30,Raw!$G:$G,Geography!BC$6,Raw!$C:$C,Geography!$A$6),SUMIFS(Raw!$H:$H,Raw!$A:$A,Geography!$B30,Raw!$G:$G,Geography!BC$6,Raw!$E:$E,Geography!$A$6)))</f>
        <v>0</v>
      </c>
      <c r="BD30" s="99">
        <f>IF($B$6="Region",SUMIFS(Raw!$H:$H,Raw!$A:$A,Geography!$B30,Raw!$G:$G,Geography!BD$6,Raw!$I:$I,Geography!$A$6),IF($B$6="Provider",SUMIFS(Raw!$H:$H,Raw!$A:$A,Geography!$B30,Raw!$G:$G,Geography!BD$6,Raw!$C:$C,Geography!$A$6),SUMIFS(Raw!$H:$H,Raw!$A:$A,Geography!$B30,Raw!$G:$G,Geography!BD$6,Raw!$E:$E,Geography!$A$6)))</f>
        <v>0</v>
      </c>
      <c r="BE30" s="99">
        <f>IF($B$6="Region",SUMIFS(Raw!$H:$H,Raw!$A:$A,Geography!$B30,Raw!$G:$G,Geography!BE$6,Raw!$I:$I,Geography!$A$6),IF($B$6="Provider",SUMIFS(Raw!$H:$H,Raw!$A:$A,Geography!$B30,Raw!$G:$G,Geography!BE$6,Raw!$C:$C,Geography!$A$6),SUMIFS(Raw!$H:$H,Raw!$A:$A,Geography!$B30,Raw!$G:$G,Geography!BE$6,Raw!$E:$E,Geography!$A$6)))</f>
        <v>0</v>
      </c>
      <c r="BF30" s="99">
        <f>IF($B$6="Region",SUMIFS(Raw!$H:$H,Raw!$A:$A,Geography!$B30,Raw!$G:$G,Geography!BF$6,Raw!$I:$I,Geography!$A$6),IF($B$6="Provider",SUMIFS(Raw!$H:$H,Raw!$A:$A,Geography!$B30,Raw!$G:$G,Geography!BF$6,Raw!$C:$C,Geography!$A$6),SUMIFS(Raw!$H:$H,Raw!$A:$A,Geography!$B30,Raw!$G:$G,Geography!BF$6,Raw!$E:$E,Geography!$A$6)))</f>
        <v>0</v>
      </c>
      <c r="BG30" s="99">
        <f>IF($B$6="Region",SUMIFS(Raw!$H:$H,Raw!$A:$A,Geography!$B30,Raw!$G:$G,Geography!BG$6,Raw!$I:$I,Geography!$A$6),IF($B$6="Provider",SUMIFS(Raw!$H:$H,Raw!$A:$A,Geography!$B30,Raw!$G:$G,Geography!BG$6,Raw!$C:$C,Geography!$A$6),SUMIFS(Raw!$H:$H,Raw!$A:$A,Geography!$B30,Raw!$G:$G,Geography!BG$6,Raw!$E:$E,Geography!$A$6)))</f>
        <v>0</v>
      </c>
      <c r="BH30" s="99">
        <f>IF($B$6="Region",SUMIFS(Raw!$H:$H,Raw!$A:$A,Geography!$B30,Raw!$G:$G,Geography!BH$6,Raw!$I:$I,Geography!$A$6),IF($B$6="Provider",SUMIFS(Raw!$H:$H,Raw!$A:$A,Geography!$B30,Raw!$G:$G,Geography!BH$6,Raw!$C:$C,Geography!$A$6),SUMIFS(Raw!$H:$H,Raw!$A:$A,Geography!$B30,Raw!$G:$G,Geography!BH$6,Raw!$E:$E,Geography!$A$6)))</f>
        <v>0</v>
      </c>
      <c r="BI30" s="99">
        <f>IF($B$6="Region",SUMIFS(Raw!$H:$H,Raw!$A:$A,Geography!$B30,Raw!$G:$G,Geography!BI$6,Raw!$I:$I,Geography!$A$6),IF($B$6="Provider",SUMIFS(Raw!$H:$H,Raw!$A:$A,Geography!$B30,Raw!$G:$G,Geography!BI$6,Raw!$C:$C,Geography!$A$6),SUMIFS(Raw!$H:$H,Raw!$A:$A,Geography!$B30,Raw!$G:$G,Geography!BI$6,Raw!$E:$E,Geography!$A$6)))</f>
        <v>0</v>
      </c>
      <c r="BJ30" s="99">
        <f>IF($B$6="Region",SUMIFS(Raw!$H:$H,Raw!$A:$A,Geography!$B30,Raw!$G:$G,Geography!BJ$6,Raw!$I:$I,Geography!$A$6),IF($B$6="Provider",SUMIFS(Raw!$H:$H,Raw!$A:$A,Geography!$B30,Raw!$G:$G,Geography!BJ$6,Raw!$C:$C,Geography!$A$6),SUMIFS(Raw!$H:$H,Raw!$A:$A,Geography!$B30,Raw!$G:$G,Geography!BJ$6,Raw!$E:$E,Geography!$A$6)))</f>
        <v>0</v>
      </c>
      <c r="BK30" s="99">
        <f>IF($B$6="Region",SUMIFS(Raw!$H:$H,Raw!$A:$A,Geography!$B30,Raw!$G:$G,Geography!BK$6,Raw!$I:$I,Geography!$A$6),IF($B$6="Provider",SUMIFS(Raw!$H:$H,Raw!$A:$A,Geography!$B30,Raw!$G:$G,Geography!BK$6,Raw!$C:$C,Geography!$A$6),SUMIFS(Raw!$H:$H,Raw!$A:$A,Geography!$B30,Raw!$G:$G,Geography!BK$6,Raw!$E:$E,Geography!$A$6)))</f>
        <v>0</v>
      </c>
      <c r="BL30" s="99">
        <f>IF($B$6="Region",SUMIFS(Raw!$H:$H,Raw!$A:$A,Geography!$B30,Raw!$G:$G,Geography!BL$6,Raw!$I:$I,Geography!$A$6),IF($B$6="Provider",SUMIFS(Raw!$H:$H,Raw!$A:$A,Geography!$B30,Raw!$G:$G,Geography!BL$6,Raw!$C:$C,Geography!$A$6),SUMIFS(Raw!$H:$H,Raw!$A:$A,Geography!$B30,Raw!$G:$G,Geography!BL$6,Raw!$E:$E,Geography!$A$6)))</f>
        <v>0</v>
      </c>
      <c r="BM30" s="99">
        <f>IF($B$6="Region",SUMIFS(Raw!$H:$H,Raw!$A:$A,Geography!$B30,Raw!$G:$G,Geography!BM$6,Raw!$I:$I,Geography!$A$6),IF($B$6="Provider",SUMIFS(Raw!$H:$H,Raw!$A:$A,Geography!$B30,Raw!$G:$G,Geography!BM$6,Raw!$C:$C,Geography!$A$6),SUMIFS(Raw!$H:$H,Raw!$A:$A,Geography!$B30,Raw!$G:$G,Geography!BM$6,Raw!$E:$E,Geography!$A$6)))</f>
        <v>0</v>
      </c>
      <c r="BN30" s="99">
        <f>IF($B$6="Region",SUMIFS(Raw!$H:$H,Raw!$A:$A,Geography!$B30,Raw!$G:$G,Geography!BN$6,Raw!$I:$I,Geography!$A$6),IF($B$6="Provider",SUMIFS(Raw!$H:$H,Raw!$A:$A,Geography!$B30,Raw!$G:$G,Geography!BN$6,Raw!$C:$C,Geography!$A$6),SUMIFS(Raw!$H:$H,Raw!$A:$A,Geography!$B30,Raw!$G:$G,Geography!BN$6,Raw!$E:$E,Geography!$A$6)))</f>
        <v>0</v>
      </c>
      <c r="BO30" s="99">
        <f>IF($B$6="Region",SUMIFS(Raw!$H:$H,Raw!$A:$A,Geography!$B30,Raw!$G:$G,Geography!BO$6,Raw!$I:$I,Geography!$A$6),IF($B$6="Provider",SUMIFS(Raw!$H:$H,Raw!$A:$A,Geography!$B30,Raw!$G:$G,Geography!BO$6,Raw!$C:$C,Geography!$A$6),SUMIFS(Raw!$H:$H,Raw!$A:$A,Geography!$B30,Raw!$G:$G,Geography!BO$6,Raw!$E:$E,Geography!$A$6)))</f>
        <v>0</v>
      </c>
      <c r="BP30" s="99">
        <f>IF($B$6="Region",SUMIFS(Raw!$H:$H,Raw!$A:$A,Geography!$B30,Raw!$G:$G,Geography!BP$6,Raw!$I:$I,Geography!$A$6),IF($B$6="Provider",SUMIFS(Raw!$H:$H,Raw!$A:$A,Geography!$B30,Raw!$G:$G,Geography!BP$6,Raw!$C:$C,Geography!$A$6),SUMIFS(Raw!$H:$H,Raw!$A:$A,Geography!$B30,Raw!$G:$G,Geography!BP$6,Raw!$E:$E,Geography!$A$6)))</f>
        <v>0</v>
      </c>
      <c r="BQ30" s="99">
        <f>IF($B$6="Region",SUMIFS(Raw!$H:$H,Raw!$A:$A,Geography!$B30,Raw!$G:$G,Geography!BQ$6,Raw!$I:$I,Geography!$A$6),IF($B$6="Provider",SUMIFS(Raw!$H:$H,Raw!$A:$A,Geography!$B30,Raw!$G:$G,Geography!BQ$6,Raw!$C:$C,Geography!$A$6),SUMIFS(Raw!$H:$H,Raw!$A:$A,Geography!$B30,Raw!$G:$G,Geography!BQ$6,Raw!$E:$E,Geography!$A$6)))</f>
        <v>0</v>
      </c>
      <c r="BR30" s="99">
        <f>IF($B$6="Region",SUMIFS(Raw!$H:$H,Raw!$A:$A,Geography!$B30,Raw!$G:$G,Geography!BR$6,Raw!$I:$I,Geography!$A$6),IF($B$6="Provider",SUMIFS(Raw!$H:$H,Raw!$A:$A,Geography!$B30,Raw!$G:$G,Geography!BR$6,Raw!$C:$C,Geography!$A$6),SUMIFS(Raw!$H:$H,Raw!$A:$A,Geography!$B30,Raw!$G:$G,Geography!BR$6,Raw!$E:$E,Geography!$A$6)))</f>
        <v>0</v>
      </c>
      <c r="BS30" s="99">
        <f>IF($B$6="Region",SUMIFS(Raw!$H:$H,Raw!$A:$A,Geography!$B30,Raw!$G:$G,Geography!BS$6,Raw!$I:$I,Geography!$A$6),IF($B$6="Provider",SUMIFS(Raw!$H:$H,Raw!$A:$A,Geography!$B30,Raw!$G:$G,Geography!BS$6,Raw!$C:$C,Geography!$A$6),SUMIFS(Raw!$H:$H,Raw!$A:$A,Geography!$B30,Raw!$G:$G,Geography!BS$6,Raw!$E:$E,Geography!$A$6)))</f>
        <v>0</v>
      </c>
      <c r="BT30" s="99">
        <f>IF($B$6="Region",SUMIFS(Raw!$H:$H,Raw!$A:$A,Geography!$B30,Raw!$G:$G,Geography!BT$6,Raw!$I:$I,Geography!$A$6),IF($B$6="Provider",SUMIFS(Raw!$H:$H,Raw!$A:$A,Geography!$B30,Raw!$G:$G,Geography!BT$6,Raw!$C:$C,Geography!$A$6),SUMIFS(Raw!$H:$H,Raw!$A:$A,Geography!$B30,Raw!$G:$G,Geography!BT$6,Raw!$E:$E,Geography!$A$6)))</f>
        <v>0</v>
      </c>
      <c r="BU30" s="99">
        <f>IF($B$6="Region",SUMIFS(Raw!$H:$H,Raw!$A:$A,Geography!$B30,Raw!$G:$G,Geography!BU$6,Raw!$I:$I,Geography!$A$6),IF($B$6="Provider",SUMIFS(Raw!$H:$H,Raw!$A:$A,Geography!$B30,Raw!$G:$G,Geography!BU$6,Raw!$C:$C,Geography!$A$6),SUMIFS(Raw!$H:$H,Raw!$A:$A,Geography!$B30,Raw!$G:$G,Geography!BU$6,Raw!$E:$E,Geography!$A$6)))</f>
        <v>0</v>
      </c>
      <c r="BV30" s="99">
        <f>IF($B$6="Region",SUMIFS(Raw!$H:$H,Raw!$A:$A,Geography!$B30,Raw!$G:$G,Geography!BV$6,Raw!$I:$I,Geography!$A$6),IF($B$6="Provider",SUMIFS(Raw!$H:$H,Raw!$A:$A,Geography!$B30,Raw!$G:$G,Geography!BV$6,Raw!$C:$C,Geography!$A$6),SUMIFS(Raw!$H:$H,Raw!$A:$A,Geography!$B30,Raw!$G:$G,Geography!BV$6,Raw!$E:$E,Geography!$A$6)))</f>
        <v>0</v>
      </c>
      <c r="BW30" s="99">
        <f>IF($B$6="Region",SUMIFS(Raw!$H:$H,Raw!$A:$A,Geography!$B30,Raw!$G:$G,Geography!BW$6,Raw!$I:$I,Geography!$A$6),IF($B$6="Provider",SUMIFS(Raw!$H:$H,Raw!$A:$A,Geography!$B30,Raw!$G:$G,Geography!BW$6,Raw!$C:$C,Geography!$A$6),SUMIFS(Raw!$H:$H,Raw!$A:$A,Geography!$B30,Raw!$G:$G,Geography!BW$6,Raw!$E:$E,Geography!$A$6)))</f>
        <v>0</v>
      </c>
      <c r="BX30" s="99">
        <f>IF($B$6="Region",SUMIFS(Raw!$H:$H,Raw!$A:$A,Geography!$B30,Raw!$G:$G,Geography!BX$6,Raw!$I:$I,Geography!$A$6),IF($B$6="Provider",SUMIFS(Raw!$H:$H,Raw!$A:$A,Geography!$B30,Raw!$G:$G,Geography!BX$6,Raw!$C:$C,Geography!$A$6),SUMIFS(Raw!$H:$H,Raw!$A:$A,Geography!$B30,Raw!$G:$G,Geography!BX$6,Raw!$E:$E,Geography!$A$6)))</f>
        <v>0</v>
      </c>
      <c r="BY30" s="99">
        <f>IF($B$6="Region",SUMIFS(Raw!$H:$H,Raw!$A:$A,Geography!$B30,Raw!$G:$G,Geography!BY$6,Raw!$I:$I,Geography!$A$6),IF($B$6="Provider",SUMIFS(Raw!$H:$H,Raw!$A:$A,Geography!$B30,Raw!$G:$G,Geography!BY$6,Raw!$C:$C,Geography!$A$6),SUMIFS(Raw!$H:$H,Raw!$A:$A,Geography!$B30,Raw!$G:$G,Geography!BY$6,Raw!$E:$E,Geography!$A$6)))</f>
        <v>0</v>
      </c>
      <c r="BZ30" s="99">
        <f>IF($B$6="Region",SUMIFS(Raw!$H:$H,Raw!$A:$A,Geography!$B30,Raw!$G:$G,Geography!BZ$6,Raw!$I:$I,Geography!$A$6),IF($B$6="Provider",SUMIFS(Raw!$H:$H,Raw!$A:$A,Geography!$B30,Raw!$G:$G,Geography!BZ$6,Raw!$C:$C,Geography!$A$6),SUMIFS(Raw!$H:$H,Raw!$A:$A,Geography!$B30,Raw!$G:$G,Geography!BZ$6,Raw!$E:$E,Geography!$A$6)))</f>
        <v>0</v>
      </c>
      <c r="CA30" s="99">
        <f>IF($B$6="Region",SUMIFS(Raw!$H:$H,Raw!$A:$A,Geography!$B30,Raw!$G:$G,Geography!CA$6,Raw!$I:$I,Geography!$A$6),IF($B$6="Provider",SUMIFS(Raw!$H:$H,Raw!$A:$A,Geography!$B30,Raw!$G:$G,Geography!CA$6,Raw!$C:$C,Geography!$A$6),SUMIFS(Raw!$H:$H,Raw!$A:$A,Geography!$B30,Raw!$G:$G,Geography!CA$6,Raw!$E:$E,Geography!$A$6)))</f>
        <v>0</v>
      </c>
      <c r="CB30" s="99">
        <f>IF($B$6="Region",SUMIFS(Raw!$H:$H,Raw!$A:$A,Geography!$B30,Raw!$G:$G,Geography!CB$6,Raw!$I:$I,Geography!$A$6),IF($B$6="Provider",SUMIFS(Raw!$H:$H,Raw!$A:$A,Geography!$B30,Raw!$G:$G,Geography!CB$6,Raw!$C:$C,Geography!$A$6),SUMIFS(Raw!$H:$H,Raw!$A:$A,Geography!$B30,Raw!$G:$G,Geography!CB$6,Raw!$E:$E,Geography!$A$6)))</f>
        <v>0</v>
      </c>
      <c r="CC30" s="99">
        <f>IF($B$6="Region",SUMIFS(Raw!$H:$H,Raw!$A:$A,Geography!$B30,Raw!$G:$G,Geography!CC$6,Raw!$I:$I,Geography!$A$6),IF($B$6="Provider",SUMIFS(Raw!$H:$H,Raw!$A:$A,Geography!$B30,Raw!$G:$G,Geography!CC$6,Raw!$C:$C,Geography!$A$6),SUMIFS(Raw!$H:$H,Raw!$A:$A,Geography!$B30,Raw!$G:$G,Geography!CC$6,Raw!$E:$E,Geography!$A$6)))</f>
        <v>0</v>
      </c>
      <c r="CD30" s="99">
        <f>IF($B$6="Region",SUMIFS(Raw!$H:$H,Raw!$A:$A,Geography!$B30,Raw!$G:$G,Geography!CD$6,Raw!$I:$I,Geography!$A$6),IF($B$6="Provider",SUMIFS(Raw!$H:$H,Raw!$A:$A,Geography!$B30,Raw!$G:$G,Geography!CD$6,Raw!$C:$C,Geography!$A$6),SUMIFS(Raw!$H:$H,Raw!$A:$A,Geography!$B30,Raw!$G:$G,Geography!CD$6,Raw!$E:$E,Geography!$A$6)))</f>
        <v>0</v>
      </c>
      <c r="CE30" s="99">
        <f>IF($B$6="Region",SUMIFS(Raw!$H:$H,Raw!$A:$A,Geography!$B30,Raw!$G:$G,Geography!CE$6,Raw!$I:$I,Geography!$A$6),IF($B$6="Provider",SUMIFS(Raw!$H:$H,Raw!$A:$A,Geography!$B30,Raw!$G:$G,Geography!CE$6,Raw!$C:$C,Geography!$A$6),SUMIFS(Raw!$H:$H,Raw!$A:$A,Geography!$B30,Raw!$G:$G,Geography!CE$6,Raw!$E:$E,Geography!$A$6)))</f>
        <v>0</v>
      </c>
      <c r="CF30" s="99">
        <f>IF($B$6="Region",SUMIFS(Raw!$H:$H,Raw!$A:$A,Geography!$B30,Raw!$G:$G,Geography!CF$6,Raw!$I:$I,Geography!$A$6),IF($B$6="Provider",SUMIFS(Raw!$H:$H,Raw!$A:$A,Geography!$B30,Raw!$G:$G,Geography!CF$6,Raw!$C:$C,Geography!$A$6),SUMIFS(Raw!$H:$H,Raw!$A:$A,Geography!$B30,Raw!$G:$G,Geography!CF$6,Raw!$E:$E,Geography!$A$6)))</f>
        <v>0</v>
      </c>
      <c r="CG30" s="99">
        <f>IF($B$6="Region",SUMIFS(Raw!$H:$H,Raw!$A:$A,Geography!$B30,Raw!$G:$G,Geography!CG$6,Raw!$I:$I,Geography!$A$6),IF($B$6="Provider",SUMIFS(Raw!$H:$H,Raw!$A:$A,Geography!$B30,Raw!$G:$G,Geography!CG$6,Raw!$C:$C,Geography!$A$6),SUMIFS(Raw!$H:$H,Raw!$A:$A,Geography!$B30,Raw!$G:$G,Geography!CG$6,Raw!$E:$E,Geography!$A$6)))</f>
        <v>0</v>
      </c>
      <c r="CH30" s="99">
        <f>IF($B$6="Region",SUMIFS(Raw!$H:$H,Raw!$A:$A,Geography!$B30,Raw!$G:$G,Geography!CH$6,Raw!$I:$I,Geography!$A$6),IF($B$6="Provider",SUMIFS(Raw!$H:$H,Raw!$A:$A,Geography!$B30,Raw!$G:$G,Geography!CH$6,Raw!$C:$C,Geography!$A$6),SUMIFS(Raw!$H:$H,Raw!$A:$A,Geography!$B30,Raw!$G:$G,Geography!CH$6,Raw!$E:$E,Geography!$A$6)))</f>
        <v>0</v>
      </c>
      <c r="CI30" s="99">
        <f>IF($B$6="Region",SUMIFS(Raw!$H:$H,Raw!$A:$A,Geography!$B30,Raw!$G:$G,Geography!CI$6,Raw!$I:$I,Geography!$A$6),IF($B$6="Provider",SUMIFS(Raw!$H:$H,Raw!$A:$A,Geography!$B30,Raw!$G:$G,Geography!CI$6,Raw!$C:$C,Geography!$A$6),SUMIFS(Raw!$H:$H,Raw!$A:$A,Geography!$B30,Raw!$G:$G,Geography!CI$6,Raw!$E:$E,Geography!$A$6)))</f>
        <v>0</v>
      </c>
      <c r="CJ30" s="99">
        <f>IF($B$6="Region",SUMIFS(Raw!$H:$H,Raw!$A:$A,Geography!$B30,Raw!$G:$G,Geography!CJ$6,Raw!$I:$I,Geography!$A$6),IF($B$6="Provider",SUMIFS(Raw!$H:$H,Raw!$A:$A,Geography!$B30,Raw!$G:$G,Geography!CJ$6,Raw!$C:$C,Geography!$A$6),SUMIFS(Raw!$H:$H,Raw!$A:$A,Geography!$B30,Raw!$G:$G,Geography!CJ$6,Raw!$E:$E,Geography!$A$6)))</f>
        <v>0</v>
      </c>
      <c r="CK30" s="99">
        <f>IF($B$6="Region",SUMIFS(Raw!$H:$H,Raw!$A:$A,Geography!$B30,Raw!$G:$G,Geography!CK$6,Raw!$I:$I,Geography!$A$6),IF($B$6="Provider",SUMIFS(Raw!$H:$H,Raw!$A:$A,Geography!$B30,Raw!$G:$G,Geography!CK$6,Raw!$C:$C,Geography!$A$6),SUMIFS(Raw!$H:$H,Raw!$A:$A,Geography!$B30,Raw!$G:$G,Geography!CK$6,Raw!$E:$E,Geography!$A$6)))</f>
        <v>0</v>
      </c>
      <c r="CL30" s="99">
        <f>IF($B$6="Region",SUMIFS(Raw!$H:$H,Raw!$A:$A,Geography!$B30,Raw!$G:$G,Geography!CL$6,Raw!$I:$I,Geography!$A$6),IF($B$6="Provider",SUMIFS(Raw!$H:$H,Raw!$A:$A,Geography!$B30,Raw!$G:$G,Geography!CL$6,Raw!$C:$C,Geography!$A$6),SUMIFS(Raw!$H:$H,Raw!$A:$A,Geography!$B30,Raw!$G:$G,Geography!CL$6,Raw!$E:$E,Geography!$A$6)))</f>
        <v>0</v>
      </c>
      <c r="CM30" s="99">
        <f>IF($B$6="Region",SUMIFS(Raw!$H:$H,Raw!$A:$A,Geography!$B30,Raw!$G:$G,Geography!CM$6,Raw!$I:$I,Geography!$A$6),IF($B$6="Provider",SUMIFS(Raw!$H:$H,Raw!$A:$A,Geography!$B30,Raw!$G:$G,Geography!CM$6,Raw!$C:$C,Geography!$A$6),SUMIFS(Raw!$H:$H,Raw!$A:$A,Geography!$B30,Raw!$G:$G,Geography!CM$6,Raw!$E:$E,Geography!$A$6)))</f>
        <v>0</v>
      </c>
    </row>
    <row r="31" spans="1:91" s="219" customFormat="1" ht="12.5" hidden="1" customHeight="1" x14ac:dyDescent="0.25">
      <c r="A31" s="260"/>
      <c r="B31" s="14">
        <v>46327</v>
      </c>
      <c r="C31" s="3"/>
      <c r="D31" s="99">
        <f>IF($B$6="Region",SUMIFS(Raw!$H:$H,Raw!$A:$A,Geography!$B31,Raw!$G:$G,Geography!D$6,Raw!$I:$I,Geography!$A$6),IF($B$6="Provider",SUMIFS(Raw!$H:$H,Raw!$A:$A,Geography!$B31,Raw!$G:$G,Geography!D$6,Raw!$C:$C,Geography!$A$6),SUMIFS(Raw!$H:$H,Raw!$A:$A,Geography!$B31,Raw!$G:$G,Geography!D$6,Raw!$E:$E,Geography!$A$6)))</f>
        <v>0</v>
      </c>
      <c r="E31" s="99">
        <f>IF($B$6="Region",SUMIFS(Raw!$H:$H,Raw!$A:$A,Geography!$B31,Raw!$G:$G,Geography!E$6,Raw!$I:$I,Geography!$A$6),IF($B$6="Provider",SUMIFS(Raw!$H:$H,Raw!$A:$A,Geography!$B31,Raw!$G:$G,Geography!E$6,Raw!$C:$C,Geography!$A$6),SUMIFS(Raw!$H:$H,Raw!$A:$A,Geography!$B31,Raw!$G:$G,Geography!E$6,Raw!$E:$E,Geography!$A$6)))</f>
        <v>0</v>
      </c>
      <c r="F31" s="99">
        <f>IF($B$6="Region",SUMIFS(Raw!$H:$H,Raw!$A:$A,Geography!$B31,Raw!$G:$G,Geography!F$6,Raw!$I:$I,Geography!$A$6),IF($B$6="Provider",SUMIFS(Raw!$H:$H,Raw!$A:$A,Geography!$B31,Raw!$G:$G,Geography!F$6,Raw!$C:$C,Geography!$A$6),SUMIFS(Raw!$H:$H,Raw!$A:$A,Geography!$B31,Raw!$G:$G,Geography!F$6,Raw!$E:$E,Geography!$A$6)))</f>
        <v>0</v>
      </c>
      <c r="G31" s="99">
        <f>IF($B$6="Region",SUMIFS(Raw!$H:$H,Raw!$A:$A,Geography!$B31,Raw!$G:$G,Geography!G$6,Raw!$I:$I,Geography!$A$6),IF($B$6="Provider",SUMIFS(Raw!$H:$H,Raw!$A:$A,Geography!$B31,Raw!$G:$G,Geography!G$6,Raw!$C:$C,Geography!$A$6),SUMIFS(Raw!$H:$H,Raw!$A:$A,Geography!$B31,Raw!$G:$G,Geography!G$6,Raw!$E:$E,Geography!$A$6)))</f>
        <v>0</v>
      </c>
      <c r="H31" s="99">
        <f>IF($B$6="Region",SUMIFS(Raw!$H:$H,Raw!$A:$A,Geography!$B31,Raw!$G:$G,Geography!H$6,Raw!$I:$I,Geography!$A$6),IF($B$6="Provider",SUMIFS(Raw!$H:$H,Raw!$A:$A,Geography!$B31,Raw!$G:$G,Geography!H$6,Raw!$C:$C,Geography!$A$6),SUMIFS(Raw!$H:$H,Raw!$A:$A,Geography!$B31,Raw!$G:$G,Geography!H$6,Raw!$E:$E,Geography!$A$6)))</f>
        <v>0</v>
      </c>
      <c r="I31" s="99">
        <f>IF($B$6="Region",SUMIFS(Raw!$H:$H,Raw!$A:$A,Geography!$B31,Raw!$G:$G,Geography!I$6,Raw!$I:$I,Geography!$A$6),IF($B$6="Provider",SUMIFS(Raw!$H:$H,Raw!$A:$A,Geography!$B31,Raw!$G:$G,Geography!I$6,Raw!$C:$C,Geography!$A$6),SUMIFS(Raw!$H:$H,Raw!$A:$A,Geography!$B31,Raw!$G:$G,Geography!I$6,Raw!$E:$E,Geography!$A$6)))</f>
        <v>0</v>
      </c>
      <c r="J31" s="99" t="str">
        <f>IF($B$6="Area", SUMIFS(Raw!$H:$H,Raw!$A:$A,Geography!$B31,Raw!$G:$G,Geography!J$6,Raw!$E:$E,Geography!$A$6), " ")</f>
        <v xml:space="preserve"> </v>
      </c>
      <c r="K31" s="99" t="str">
        <f>IF($B$6="Area", SUMIFS(Raw!$H:$H,Raw!$A:$A,Geography!$B31,Raw!$G:$G,Geography!K$6,Raw!$E:$E,Geography!$A$6), " ")</f>
        <v xml:space="preserve"> </v>
      </c>
      <c r="L31" s="99">
        <f>IF($B$6="Region",SUMIFS(Raw!$H:$H,Raw!$A:$A,Geography!$B31,Raw!$G:$G,Geography!L$6,Raw!$I:$I,Geography!$A$6),IF($B$6="Provider",SUMIFS(Raw!$H:$H,Raw!$A:$A,Geography!$B31,Raw!$G:$G,Geography!L$6,Raw!$C:$C,Geography!$A$6),SUMIFS(Raw!$H:$H,Raw!$A:$A,Geography!$B31,Raw!$G:$G,Geography!L$6,Raw!$E:$E,Geography!$A$6)))</f>
        <v>0</v>
      </c>
      <c r="M31" s="99">
        <f>IF($B$6="Region",SUMIFS(Raw!$H:$H,Raw!$A:$A,Geography!$B31,Raw!$G:$G,Geography!M$6,Raw!$I:$I,Geography!$A$6),IF($B$6="Provider",SUMIFS(Raw!$H:$H,Raw!$A:$A,Geography!$B31,Raw!$G:$G,Geography!M$6,Raw!$C:$C,Geography!$A$6),SUMIFS(Raw!$H:$H,Raw!$A:$A,Geography!$B31,Raw!$G:$G,Geography!M$6,Raw!$E:$E,Geography!$A$6)))</f>
        <v>0</v>
      </c>
      <c r="N31" s="99">
        <f>IF($B$6="Region",SUMIFS(Raw!$H:$H,Raw!$A:$A,Geography!$B31,Raw!$G:$G,Geography!N$6,Raw!$I:$I,Geography!$A$6),IF($B$6="Provider",SUMIFS(Raw!$H:$H,Raw!$A:$A,Geography!$B31,Raw!$G:$G,Geography!N$6,Raw!$C:$C,Geography!$A$6),SUMIFS(Raw!$H:$H,Raw!$A:$A,Geography!$B31,Raw!$G:$G,Geography!N$6,Raw!$E:$E,Geography!$A$6)))</f>
        <v>0</v>
      </c>
      <c r="O31" s="99">
        <f>IF($B$6="Region",SUMIFS(Raw!$H:$H,Raw!$A:$A,Geography!$B31,Raw!$G:$G,Geography!O$6,Raw!$I:$I,Geography!$A$6),IF($B$6="Provider",SUMIFS(Raw!$H:$H,Raw!$A:$A,Geography!$B31,Raw!$G:$G,Geography!O$6,Raw!$C:$C,Geography!$A$6),SUMIFS(Raw!$H:$H,Raw!$A:$A,Geography!$B31,Raw!$G:$G,Geography!O$6,Raw!$E:$E,Geography!$A$6)))</f>
        <v>0</v>
      </c>
      <c r="P31" s="99">
        <f>IF($B$6="Region",SUMIFS(Raw!$H:$H,Raw!$A:$A,Geography!$B31,Raw!$G:$G,Geography!P$6,Raw!$I:$I,Geography!$A$6),IF($B$6="Provider",SUMIFS(Raw!$H:$H,Raw!$A:$A,Geography!$B31,Raw!$G:$G,Geography!P$6,Raw!$C:$C,Geography!$A$6),SUMIFS(Raw!$H:$H,Raw!$A:$A,Geography!$B31,Raw!$G:$G,Geography!P$6,Raw!$E:$E,Geography!$A$6)))</f>
        <v>0</v>
      </c>
      <c r="Q31" s="99">
        <f>IF($B$6="Region",SUMIFS(Raw!$H:$H,Raw!$A:$A,Geography!$B31,Raw!$G:$G,Geography!Q$6,Raw!$I:$I,Geography!$A$6),IF($B$6="Provider",SUMIFS(Raw!$H:$H,Raw!$A:$A,Geography!$B31,Raw!$G:$G,Geography!Q$6,Raw!$C:$C,Geography!$A$6),SUMIFS(Raw!$H:$H,Raw!$A:$A,Geography!$B31,Raw!$G:$G,Geography!Q$6,Raw!$E:$E,Geography!$A$6)))</f>
        <v>0</v>
      </c>
      <c r="R31" s="99">
        <f>IF($B$6="Region",SUMIFS(Raw!$H:$H,Raw!$A:$A,Geography!$B31,Raw!$G:$G,Geography!R$6,Raw!$I:$I,Geography!$A$6),IF($B$6="Provider",SUMIFS(Raw!$H:$H,Raw!$A:$A,Geography!$B31,Raw!$G:$G,Geography!R$6,Raw!$C:$C,Geography!$A$6),SUMIFS(Raw!$H:$H,Raw!$A:$A,Geography!$B31,Raw!$G:$G,Geography!R$6,Raw!$E:$E,Geography!$A$6)))</f>
        <v>0</v>
      </c>
      <c r="S31" s="99">
        <f>IF($B$6="Region",SUMIFS(Raw!$H:$H,Raw!$A:$A,Geography!$B31,Raw!$G:$G,Geography!S$6,Raw!$I:$I,Geography!$A$6),IF($B$6="Provider",SUMIFS(Raw!$H:$H,Raw!$A:$A,Geography!$B31,Raw!$G:$G,Geography!S$6,Raw!$C:$C,Geography!$A$6),SUMIFS(Raw!$H:$H,Raw!$A:$A,Geography!$B31,Raw!$G:$G,Geography!S$6,Raw!$E:$E,Geography!$A$6)))</f>
        <v>0</v>
      </c>
      <c r="T31" s="99">
        <f>IF($B$6="Region",SUMIFS(Raw!$H:$H,Raw!$A:$A,Geography!$B31,Raw!$G:$G,Geography!T$6,Raw!$I:$I,Geography!$A$6),IF($B$6="Provider",SUMIFS(Raw!$H:$H,Raw!$A:$A,Geography!$B31,Raw!$G:$G,Geography!T$6,Raw!$C:$C,Geography!$A$6),SUMIFS(Raw!$H:$H,Raw!$A:$A,Geography!$B31,Raw!$G:$G,Geography!T$6,Raw!$E:$E,Geography!$A$6)))</f>
        <v>0</v>
      </c>
      <c r="U31" s="99">
        <f>IF($B$6="Region",SUMIFS(Raw!$H:$H,Raw!$A:$A,Geography!$B31,Raw!$G:$G,Geography!U$6,Raw!$I:$I,Geography!$A$6),IF($B$6="Provider",SUMIFS(Raw!$H:$H,Raw!$A:$A,Geography!$B31,Raw!$G:$G,Geography!U$6,Raw!$C:$C,Geography!$A$6),SUMIFS(Raw!$H:$H,Raw!$A:$A,Geography!$B31,Raw!$G:$G,Geography!U$6,Raw!$E:$E,Geography!$A$6)))</f>
        <v>0</v>
      </c>
      <c r="V31" s="99">
        <f>IF($B$6="Region",SUMIFS(Raw!$H:$H,Raw!$A:$A,Geography!$B31,Raw!$G:$G,Geography!V$6,Raw!$I:$I,Geography!$A$6),IF($B$6="Provider",SUMIFS(Raw!$H:$H,Raw!$A:$A,Geography!$B31,Raw!$G:$G,Geography!V$6,Raw!$C:$C,Geography!$A$6),SUMIFS(Raw!$H:$H,Raw!$A:$A,Geography!$B31,Raw!$G:$G,Geography!V$6,Raw!$E:$E,Geography!$A$6)))</f>
        <v>0</v>
      </c>
      <c r="W31" s="99">
        <f>IF($B$6="Region",SUMIFS(Raw!$H:$H,Raw!$A:$A,Geography!$B31,Raw!$G:$G,Geography!W$6,Raw!$I:$I,Geography!$A$6),IF($B$6="Provider",SUMIFS(Raw!$H:$H,Raw!$A:$A,Geography!$B31,Raw!$G:$G,Geography!W$6,Raw!$C:$C,Geography!$A$6),SUMIFS(Raw!$H:$H,Raw!$A:$A,Geography!$B31,Raw!$G:$G,Geography!W$6,Raw!$E:$E,Geography!$A$6)))</f>
        <v>0</v>
      </c>
      <c r="X31" s="99">
        <f>IF($B$6="Region",SUMIFS(Raw!$H:$H,Raw!$A:$A,Geography!$B31,Raw!$G:$G,Geography!X$6,Raw!$I:$I,Geography!$A$6),IF($B$6="Provider",SUMIFS(Raw!$H:$H,Raw!$A:$A,Geography!$B31,Raw!$G:$G,Geography!X$6,Raw!$C:$C,Geography!$A$6),SUMIFS(Raw!$H:$H,Raw!$A:$A,Geography!$B31,Raw!$G:$G,Geography!X$6,Raw!$E:$E,Geography!$A$6)))</f>
        <v>0</v>
      </c>
      <c r="Y31" s="99" t="str">
        <f>IF($B$6="Area", SUMIFS(Raw!$H:$H,Raw!$A:$A,Geography!$B31,Raw!$G:$G,Geography!Y$6,Raw!$E:$E,Geography!$A$6), " ")</f>
        <v xml:space="preserve"> </v>
      </c>
      <c r="Z31" s="99" t="str">
        <f>IF($B$6="Area", SUMIFS(Raw!$H:$H,Raw!$A:$A,Geography!$B31,Raw!$G:$G,Geography!Z$6,Raw!$E:$E,Geography!$A$6), " ")</f>
        <v xml:space="preserve"> </v>
      </c>
      <c r="AA31" s="99">
        <f>IF($B$6="Region",SUMIFS(Raw!$H:$H,Raw!$A:$A,Geography!$B31,Raw!$G:$G,Geography!AA$6,Raw!$I:$I,Geography!$A$6),IF($B$6="Provider",SUMIFS(Raw!$H:$H,Raw!$A:$A,Geography!$B31,Raw!$G:$G,Geography!AA$6,Raw!$C:$C,Geography!$A$6),SUMIFS(Raw!$H:$H,Raw!$A:$A,Geography!$B31,Raw!$G:$G,Geography!AA$6,Raw!$E:$E,Geography!$A$6)))</f>
        <v>0</v>
      </c>
      <c r="AB31" s="99">
        <f>IF($B$6="Region",SUMIFS(Raw!$H:$H,Raw!$A:$A,Geography!$B31,Raw!$G:$G,Geography!AB$6,Raw!$I:$I,Geography!$A$6),IF($B$6="Provider",SUMIFS(Raw!$H:$H,Raw!$A:$A,Geography!$B31,Raw!$G:$G,Geography!AB$6,Raw!$C:$C,Geography!$A$6),SUMIFS(Raw!$H:$H,Raw!$A:$A,Geography!$B31,Raw!$G:$G,Geography!AB$6,Raw!$E:$E,Geography!$A$6)))</f>
        <v>0</v>
      </c>
      <c r="AC31" s="99" t="str">
        <f>IF($B$6="Area", SUMIFS(Raw!$H:$H,Raw!$A:$A,Geography!$B31,Raw!$G:$G,Geography!AC$6,Raw!$E:$E,Geography!$A$6), " ")</f>
        <v xml:space="preserve"> </v>
      </c>
      <c r="AD31" s="99" t="str">
        <f>IF($B$6="Area", SUMIFS(Raw!$H:$H,Raw!$A:$A,Geography!$B31,Raw!$G:$G,Geography!AD$6,Raw!$E:$E,Geography!$A$6), " ")</f>
        <v xml:space="preserve"> </v>
      </c>
      <c r="AE31" s="99">
        <f>IF($B$6="Region",SUMIFS(Raw!$H:$H,Raw!$A:$A,Geography!$B31,Raw!$G:$G,Geography!AE$6,Raw!$I:$I,Geography!$A$6),IF($B$6="Provider",SUMIFS(Raw!$H:$H,Raw!$A:$A,Geography!$B31,Raw!$G:$G,Geography!AE$6,Raw!$C:$C,Geography!$A$6),SUMIFS(Raw!$H:$H,Raw!$A:$A,Geography!$B31,Raw!$G:$G,Geography!AE$6,Raw!$E:$E,Geography!$A$6)))</f>
        <v>0</v>
      </c>
      <c r="AF31" s="99">
        <f>IF($B$6="Region",SUMIFS(Raw!$H:$H,Raw!$A:$A,Geography!$B31,Raw!$G:$G,Geography!AF$6,Raw!$I:$I,Geography!$A$6),IF($B$6="Provider",SUMIFS(Raw!$H:$H,Raw!$A:$A,Geography!$B31,Raw!$G:$G,Geography!AF$6,Raw!$C:$C,Geography!$A$6),SUMIFS(Raw!$H:$H,Raw!$A:$A,Geography!$B31,Raw!$G:$G,Geography!AF$6,Raw!$E:$E,Geography!$A$6)))</f>
        <v>0</v>
      </c>
      <c r="AG31" s="99">
        <f>IF($B$6="Region",SUMIFS(Raw!$H:$H,Raw!$A:$A,Geography!$B31,Raw!$G:$G,Geography!AG$6,Raw!$I:$I,Geography!$A$6),IF($B$6="Provider",SUMIFS(Raw!$H:$H,Raw!$A:$A,Geography!$B31,Raw!$G:$G,Geography!AG$6,Raw!$C:$C,Geography!$A$6),SUMIFS(Raw!$H:$H,Raw!$A:$A,Geography!$B31,Raw!$G:$G,Geography!AG$6,Raw!$E:$E,Geography!$A$6)))</f>
        <v>0</v>
      </c>
      <c r="AH31" s="99">
        <f>IF($B$6="Region",SUMIFS(Raw!$H:$H,Raw!$A:$A,Geography!$B31,Raw!$G:$G,Geography!AH$6,Raw!$I:$I,Geography!$A$6),IF($B$6="Provider",SUMIFS(Raw!$H:$H,Raw!$A:$A,Geography!$B31,Raw!$G:$G,Geography!AH$6,Raw!$C:$C,Geography!$A$6),SUMIFS(Raw!$H:$H,Raw!$A:$A,Geography!$B31,Raw!$G:$G,Geography!AH$6,Raw!$E:$E,Geography!$A$6)))</f>
        <v>0</v>
      </c>
      <c r="AI31" s="99">
        <f>IF($B$6="Region",SUMIFS(Raw!$H:$H,Raw!$A:$A,Geography!$B31,Raw!$G:$G,Geography!AI$6,Raw!$I:$I,Geography!$A$6),IF($B$6="Provider",SUMIFS(Raw!$H:$H,Raw!$A:$A,Geography!$B31,Raw!$G:$G,Geography!AI$6,Raw!$C:$C,Geography!$A$6),SUMIFS(Raw!$H:$H,Raw!$A:$A,Geography!$B31,Raw!$G:$G,Geography!AI$6,Raw!$E:$E,Geography!$A$6)))</f>
        <v>0</v>
      </c>
      <c r="AJ31" s="99">
        <f>IF($B$6="Region",SUMIFS(Raw!$H:$H,Raw!$A:$A,Geography!$B31,Raw!$G:$G,Geography!AJ$6,Raw!$I:$I,Geography!$A$6),IF($B$6="Provider",SUMIFS(Raw!$H:$H,Raw!$A:$A,Geography!$B31,Raw!$G:$G,Geography!AJ$6,Raw!$C:$C,Geography!$A$6),SUMIFS(Raw!$H:$H,Raw!$A:$A,Geography!$B31,Raw!$G:$G,Geography!AJ$6,Raw!$E:$E,Geography!$A$6)))</f>
        <v>0</v>
      </c>
      <c r="AK31" s="99">
        <f>IF($B$6="Region",SUMIFS(Raw!$H:$H,Raw!$A:$A,Geography!$B31,Raw!$G:$G,Geography!AK$6,Raw!$I:$I,Geography!$A$6),IF($B$6="Provider",SUMIFS(Raw!$H:$H,Raw!$A:$A,Geography!$B31,Raw!$G:$G,Geography!AK$6,Raw!$C:$C,Geography!$A$6),SUMIFS(Raw!$H:$H,Raw!$A:$A,Geography!$B31,Raw!$G:$G,Geography!AK$6,Raw!$E:$E,Geography!$A$6)))</f>
        <v>0</v>
      </c>
      <c r="AL31" s="99">
        <f>IF($B$6="Region",SUMIFS(Raw!$H:$H,Raw!$A:$A,Geography!$B31,Raw!$G:$G,Geography!AL$6,Raw!$I:$I,Geography!$A$6),IF($B$6="Provider",SUMIFS(Raw!$H:$H,Raw!$A:$A,Geography!$B31,Raw!$G:$G,Geography!AL$6,Raw!$C:$C,Geography!$A$6),SUMIFS(Raw!$H:$H,Raw!$A:$A,Geography!$B31,Raw!$G:$G,Geography!AL$6,Raw!$E:$E,Geography!$A$6)))</f>
        <v>0</v>
      </c>
      <c r="AM31" s="99">
        <f>IF($B$6="Region",SUMIFS(Raw!$H:$H,Raw!$A:$A,Geography!$B31,Raw!$G:$G,Geography!AM$6,Raw!$I:$I,Geography!$A$6),IF($B$6="Provider",SUMIFS(Raw!$H:$H,Raw!$A:$A,Geography!$B31,Raw!$G:$G,Geography!AM$6,Raw!$C:$C,Geography!$A$6),SUMIFS(Raw!$H:$H,Raw!$A:$A,Geography!$B31,Raw!$G:$G,Geography!AM$6,Raw!$E:$E,Geography!$A$6)))</f>
        <v>0</v>
      </c>
      <c r="AN31" s="99">
        <f>IF($B$6="Region",SUMIFS(Raw!$H:$H,Raw!$A:$A,Geography!$B31,Raw!$G:$G,Geography!AN$6,Raw!$I:$I,Geography!$A$6),IF($B$6="Provider",SUMIFS(Raw!$H:$H,Raw!$A:$A,Geography!$B31,Raw!$G:$G,Geography!AN$6,Raw!$C:$C,Geography!$A$6),SUMIFS(Raw!$H:$H,Raw!$A:$A,Geography!$B31,Raw!$G:$G,Geography!AN$6,Raw!$E:$E,Geography!$A$6)))</f>
        <v>0</v>
      </c>
      <c r="AO31" s="99">
        <f>IF($B$6="Region",SUMIFS(Raw!$H:$H,Raw!$A:$A,Geography!$B31,Raw!$G:$G,Geography!AO$6,Raw!$I:$I,Geography!$A$6),IF($B$6="Provider",SUMIFS(Raw!$H:$H,Raw!$A:$A,Geography!$B31,Raw!$G:$G,Geography!AO$6,Raw!$C:$C,Geography!$A$6),SUMIFS(Raw!$H:$H,Raw!$A:$A,Geography!$B31,Raw!$G:$G,Geography!AO$6,Raw!$E:$E,Geography!$A$6)))</f>
        <v>0</v>
      </c>
      <c r="AP31" s="99">
        <f>IF($B$6="Region",SUMIFS(Raw!$H:$H,Raw!$A:$A,Geography!$B31,Raw!$G:$G,Geography!AP$6,Raw!$I:$I,Geography!$A$6),IF($B$6="Provider",SUMIFS(Raw!$H:$H,Raw!$A:$A,Geography!$B31,Raw!$G:$G,Geography!AP$6,Raw!$C:$C,Geography!$A$6),SUMIFS(Raw!$H:$H,Raw!$A:$A,Geography!$B31,Raw!$G:$G,Geography!AP$6,Raw!$E:$E,Geography!$A$6)))</f>
        <v>0</v>
      </c>
      <c r="AQ31" s="99">
        <f>IF($B$6="Region",SUMIFS(Raw!$H:$H,Raw!$A:$A,Geography!$B31,Raw!$G:$G,Geography!AQ$6,Raw!$I:$I,Geography!$A$6),IF($B$6="Provider",SUMIFS(Raw!$H:$H,Raw!$A:$A,Geography!$B31,Raw!$G:$G,Geography!AQ$6,Raw!$C:$C,Geography!$A$6),SUMIFS(Raw!$H:$H,Raw!$A:$A,Geography!$B31,Raw!$G:$G,Geography!AQ$6,Raw!$E:$E,Geography!$A$6)))</f>
        <v>0</v>
      </c>
      <c r="AR31" s="99">
        <f>IF($B$6="Region",SUMIFS(Raw!$H:$H,Raw!$A:$A,Geography!$B31,Raw!$G:$G,Geography!AR$6,Raw!$I:$I,Geography!$A$6),IF($B$6="Provider",SUMIFS(Raw!$H:$H,Raw!$A:$A,Geography!$B31,Raw!$G:$G,Geography!AR$6,Raw!$C:$C,Geography!$A$6),SUMIFS(Raw!$H:$H,Raw!$A:$A,Geography!$B31,Raw!$G:$G,Geography!AR$6,Raw!$E:$E,Geography!$A$6)))</f>
        <v>0</v>
      </c>
      <c r="AS31" s="99">
        <f>IF($B$6="Region",SUMIFS(Raw!$H:$H,Raw!$A:$A,Geography!$B31,Raw!$G:$G,Geography!AS$6,Raw!$I:$I,Geography!$A$6),IF($B$6="Provider",SUMIFS(Raw!$H:$H,Raw!$A:$A,Geography!$B31,Raw!$G:$G,Geography!AS$6,Raw!$C:$C,Geography!$A$6),SUMIFS(Raw!$H:$H,Raw!$A:$A,Geography!$B31,Raw!$G:$G,Geography!AS$6,Raw!$E:$E,Geography!$A$6)))</f>
        <v>0</v>
      </c>
      <c r="AT31" s="99">
        <f>IF($B$6="Region",SUMIFS(Raw!$H:$H,Raw!$A:$A,Geography!$B31,Raw!$G:$G,Geography!AT$6,Raw!$I:$I,Geography!$A$6),IF($B$6="Provider",SUMIFS(Raw!$H:$H,Raw!$A:$A,Geography!$B31,Raw!$G:$G,Geography!AT$6,Raw!$C:$C,Geography!$A$6),SUMIFS(Raw!$H:$H,Raw!$A:$A,Geography!$B31,Raw!$G:$G,Geography!AT$6,Raw!$E:$E,Geography!$A$6)))</f>
        <v>0</v>
      </c>
      <c r="AU31" s="99">
        <f>IF($B$6="Region",SUMIFS(Raw!$H:$H,Raw!$A:$A,Geography!$B31,Raw!$G:$G,Geography!AU$6,Raw!$I:$I,Geography!$A$6),IF($B$6="Provider",SUMIFS(Raw!$H:$H,Raw!$A:$A,Geography!$B31,Raw!$G:$G,Geography!AU$6,Raw!$C:$C,Geography!$A$6),SUMIFS(Raw!$H:$H,Raw!$A:$A,Geography!$B31,Raw!$G:$G,Geography!AU$6,Raw!$E:$E,Geography!$A$6)))</f>
        <v>0</v>
      </c>
      <c r="AV31" s="99">
        <f>IF($B$6="Region",SUMIFS(Raw!$H:$H,Raw!$A:$A,Geography!$B31,Raw!$G:$G,Geography!AV$6,Raw!$I:$I,Geography!$A$6),IF($B$6="Provider",SUMIFS(Raw!$H:$H,Raw!$A:$A,Geography!$B31,Raw!$G:$G,Geography!AV$6,Raw!$C:$C,Geography!$A$6),SUMIFS(Raw!$H:$H,Raw!$A:$A,Geography!$B31,Raw!$G:$G,Geography!AV$6,Raw!$E:$E,Geography!$A$6)))</f>
        <v>0</v>
      </c>
      <c r="AW31" s="99">
        <f>IF($B$6="Region",SUMIFS(Raw!$H:$H,Raw!$A:$A,Geography!$B31,Raw!$G:$G,Geography!AW$6,Raw!$I:$I,Geography!$A$6),IF($B$6="Provider",SUMIFS(Raw!$H:$H,Raw!$A:$A,Geography!$B31,Raw!$G:$G,Geography!AW$6,Raw!$C:$C,Geography!$A$6),SUMIFS(Raw!$H:$H,Raw!$A:$A,Geography!$B31,Raw!$G:$G,Geography!AW$6,Raw!$E:$E,Geography!$A$6)))</f>
        <v>0</v>
      </c>
      <c r="AX31" s="99">
        <f>IF($B$6="Region",SUMIFS(Raw!$H:$H,Raw!$A:$A,Geography!$B31,Raw!$G:$G,Geography!AX$6,Raw!$I:$I,Geography!$A$6),IF($B$6="Provider",SUMIFS(Raw!$H:$H,Raw!$A:$A,Geography!$B31,Raw!$G:$G,Geography!AX$6,Raw!$C:$C,Geography!$A$6),SUMIFS(Raw!$H:$H,Raw!$A:$A,Geography!$B31,Raw!$G:$G,Geography!AX$6,Raw!$E:$E,Geography!$A$6)))</f>
        <v>0</v>
      </c>
      <c r="AY31" s="99">
        <f>IF($B$6="Region",SUMIFS(Raw!$H:$H,Raw!$A:$A,Geography!$B31,Raw!$G:$G,Geography!AY$6,Raw!$I:$I,Geography!$A$6),IF($B$6="Provider",SUMIFS(Raw!$H:$H,Raw!$A:$A,Geography!$B31,Raw!$G:$G,Geography!AY$6,Raw!$C:$C,Geography!$A$6),SUMIFS(Raw!$H:$H,Raw!$A:$A,Geography!$B31,Raw!$G:$G,Geography!AY$6,Raw!$E:$E,Geography!$A$6)))</f>
        <v>0</v>
      </c>
      <c r="AZ31" s="99">
        <f>IF($B$6="Region",SUMIFS(Raw!$H:$H,Raw!$A:$A,Geography!$B31,Raw!$G:$G,Geography!AZ$6,Raw!$I:$I,Geography!$A$6),IF($B$6="Provider",SUMIFS(Raw!$H:$H,Raw!$A:$A,Geography!$B31,Raw!$G:$G,Geography!AZ$6,Raw!$C:$C,Geography!$A$6),SUMIFS(Raw!$H:$H,Raw!$A:$A,Geography!$B31,Raw!$G:$G,Geography!AZ$6,Raw!$E:$E,Geography!$A$6)))</f>
        <v>0</v>
      </c>
      <c r="BA31" s="99">
        <f>IF($B$6="Region",SUMIFS(Raw!$H:$H,Raw!$A:$A,Geography!$B31,Raw!$G:$G,Geography!BA$6,Raw!$I:$I,Geography!$A$6),IF($B$6="Provider",SUMIFS(Raw!$H:$H,Raw!$A:$A,Geography!$B31,Raw!$G:$G,Geography!BA$6,Raw!$C:$C,Geography!$A$6),SUMIFS(Raw!$H:$H,Raw!$A:$A,Geography!$B31,Raw!$G:$G,Geography!BA$6,Raw!$E:$E,Geography!$A$6)))</f>
        <v>0</v>
      </c>
      <c r="BB31" s="99">
        <f>IF($B$6="Region",SUMIFS(Raw!$H:$H,Raw!$A:$A,Geography!$B31,Raw!$G:$G,Geography!BB$6,Raw!$I:$I,Geography!$A$6),IF($B$6="Provider",SUMIFS(Raw!$H:$H,Raw!$A:$A,Geography!$B31,Raw!$G:$G,Geography!BB$6,Raw!$C:$C,Geography!$A$6),SUMIFS(Raw!$H:$H,Raw!$A:$A,Geography!$B31,Raw!$G:$G,Geography!BB$6,Raw!$E:$E,Geography!$A$6)))</f>
        <v>0</v>
      </c>
      <c r="BC31" s="99">
        <f>IF($B$6="Region",SUMIFS(Raw!$H:$H,Raw!$A:$A,Geography!$B31,Raw!$G:$G,Geography!BC$6,Raw!$I:$I,Geography!$A$6),IF($B$6="Provider",SUMIFS(Raw!$H:$H,Raw!$A:$A,Geography!$B31,Raw!$G:$G,Geography!BC$6,Raw!$C:$C,Geography!$A$6),SUMIFS(Raw!$H:$H,Raw!$A:$A,Geography!$B31,Raw!$G:$G,Geography!BC$6,Raw!$E:$E,Geography!$A$6)))</f>
        <v>0</v>
      </c>
      <c r="BD31" s="99">
        <f>IF($B$6="Region",SUMIFS(Raw!$H:$H,Raw!$A:$A,Geography!$B31,Raw!$G:$G,Geography!BD$6,Raw!$I:$I,Geography!$A$6),IF($B$6="Provider",SUMIFS(Raw!$H:$H,Raw!$A:$A,Geography!$B31,Raw!$G:$G,Geography!BD$6,Raw!$C:$C,Geography!$A$6),SUMIFS(Raw!$H:$H,Raw!$A:$A,Geography!$B31,Raw!$G:$G,Geography!BD$6,Raw!$E:$E,Geography!$A$6)))</f>
        <v>0</v>
      </c>
      <c r="BE31" s="99">
        <f>IF($B$6="Region",SUMIFS(Raw!$H:$H,Raw!$A:$A,Geography!$B31,Raw!$G:$G,Geography!BE$6,Raw!$I:$I,Geography!$A$6),IF($B$6="Provider",SUMIFS(Raw!$H:$H,Raw!$A:$A,Geography!$B31,Raw!$G:$G,Geography!BE$6,Raw!$C:$C,Geography!$A$6),SUMIFS(Raw!$H:$H,Raw!$A:$A,Geography!$B31,Raw!$G:$G,Geography!BE$6,Raw!$E:$E,Geography!$A$6)))</f>
        <v>0</v>
      </c>
      <c r="BF31" s="99">
        <f>IF($B$6="Region",SUMIFS(Raw!$H:$H,Raw!$A:$A,Geography!$B31,Raw!$G:$G,Geography!BF$6,Raw!$I:$I,Geography!$A$6),IF($B$6="Provider",SUMIFS(Raw!$H:$H,Raw!$A:$A,Geography!$B31,Raw!$G:$G,Geography!BF$6,Raw!$C:$C,Geography!$A$6),SUMIFS(Raw!$H:$H,Raw!$A:$A,Geography!$B31,Raw!$G:$G,Geography!BF$6,Raw!$E:$E,Geography!$A$6)))</f>
        <v>0</v>
      </c>
      <c r="BG31" s="99">
        <f>IF($B$6="Region",SUMIFS(Raw!$H:$H,Raw!$A:$A,Geography!$B31,Raw!$G:$G,Geography!BG$6,Raw!$I:$I,Geography!$A$6),IF($B$6="Provider",SUMIFS(Raw!$H:$H,Raw!$A:$A,Geography!$B31,Raw!$G:$G,Geography!BG$6,Raw!$C:$C,Geography!$A$6),SUMIFS(Raw!$H:$H,Raw!$A:$A,Geography!$B31,Raw!$G:$G,Geography!BG$6,Raw!$E:$E,Geography!$A$6)))</f>
        <v>0</v>
      </c>
      <c r="BH31" s="99">
        <f>IF($B$6="Region",SUMIFS(Raw!$H:$H,Raw!$A:$A,Geography!$B31,Raw!$G:$G,Geography!BH$6,Raw!$I:$I,Geography!$A$6),IF($B$6="Provider",SUMIFS(Raw!$H:$H,Raw!$A:$A,Geography!$B31,Raw!$G:$G,Geography!BH$6,Raw!$C:$C,Geography!$A$6),SUMIFS(Raw!$H:$H,Raw!$A:$A,Geography!$B31,Raw!$G:$G,Geography!BH$6,Raw!$E:$E,Geography!$A$6)))</f>
        <v>0</v>
      </c>
      <c r="BI31" s="99">
        <f>IF($B$6="Region",SUMIFS(Raw!$H:$H,Raw!$A:$A,Geography!$B31,Raw!$G:$G,Geography!BI$6,Raw!$I:$I,Geography!$A$6),IF($B$6="Provider",SUMIFS(Raw!$H:$H,Raw!$A:$A,Geography!$B31,Raw!$G:$G,Geography!BI$6,Raw!$C:$C,Geography!$A$6),SUMIFS(Raw!$H:$H,Raw!$A:$A,Geography!$B31,Raw!$G:$G,Geography!BI$6,Raw!$E:$E,Geography!$A$6)))</f>
        <v>0</v>
      </c>
      <c r="BJ31" s="99">
        <f>IF($B$6="Region",SUMIFS(Raw!$H:$H,Raw!$A:$A,Geography!$B31,Raw!$G:$G,Geography!BJ$6,Raw!$I:$I,Geography!$A$6),IF($B$6="Provider",SUMIFS(Raw!$H:$H,Raw!$A:$A,Geography!$B31,Raw!$G:$G,Geography!BJ$6,Raw!$C:$C,Geography!$A$6),SUMIFS(Raw!$H:$H,Raw!$A:$A,Geography!$B31,Raw!$G:$G,Geography!BJ$6,Raw!$E:$E,Geography!$A$6)))</f>
        <v>0</v>
      </c>
      <c r="BK31" s="99">
        <f>IF($B$6="Region",SUMIFS(Raw!$H:$H,Raw!$A:$A,Geography!$B31,Raw!$G:$G,Geography!BK$6,Raw!$I:$I,Geography!$A$6),IF($B$6="Provider",SUMIFS(Raw!$H:$H,Raw!$A:$A,Geography!$B31,Raw!$G:$G,Geography!BK$6,Raw!$C:$C,Geography!$A$6),SUMIFS(Raw!$H:$H,Raw!$A:$A,Geography!$B31,Raw!$G:$G,Geography!BK$6,Raw!$E:$E,Geography!$A$6)))</f>
        <v>0</v>
      </c>
      <c r="BL31" s="99">
        <f>IF($B$6="Region",SUMIFS(Raw!$H:$H,Raw!$A:$A,Geography!$B31,Raw!$G:$G,Geography!BL$6,Raw!$I:$I,Geography!$A$6),IF($B$6="Provider",SUMIFS(Raw!$H:$H,Raw!$A:$A,Geography!$B31,Raw!$G:$G,Geography!BL$6,Raw!$C:$C,Geography!$A$6),SUMIFS(Raw!$H:$H,Raw!$A:$A,Geography!$B31,Raw!$G:$G,Geography!BL$6,Raw!$E:$E,Geography!$A$6)))</f>
        <v>0</v>
      </c>
      <c r="BM31" s="99">
        <f>IF($B$6="Region",SUMIFS(Raw!$H:$H,Raw!$A:$A,Geography!$B31,Raw!$G:$G,Geography!BM$6,Raw!$I:$I,Geography!$A$6),IF($B$6="Provider",SUMIFS(Raw!$H:$H,Raw!$A:$A,Geography!$B31,Raw!$G:$G,Geography!BM$6,Raw!$C:$C,Geography!$A$6),SUMIFS(Raw!$H:$H,Raw!$A:$A,Geography!$B31,Raw!$G:$G,Geography!BM$6,Raw!$E:$E,Geography!$A$6)))</f>
        <v>0</v>
      </c>
      <c r="BN31" s="99">
        <f>IF($B$6="Region",SUMIFS(Raw!$H:$H,Raw!$A:$A,Geography!$B31,Raw!$G:$G,Geography!BN$6,Raw!$I:$I,Geography!$A$6),IF($B$6="Provider",SUMIFS(Raw!$H:$H,Raw!$A:$A,Geography!$B31,Raw!$G:$G,Geography!BN$6,Raw!$C:$C,Geography!$A$6),SUMIFS(Raw!$H:$H,Raw!$A:$A,Geography!$B31,Raw!$G:$G,Geography!BN$6,Raw!$E:$E,Geography!$A$6)))</f>
        <v>0</v>
      </c>
      <c r="BO31" s="99">
        <f>IF($B$6="Region",SUMIFS(Raw!$H:$H,Raw!$A:$A,Geography!$B31,Raw!$G:$G,Geography!BO$6,Raw!$I:$I,Geography!$A$6),IF($B$6="Provider",SUMIFS(Raw!$H:$H,Raw!$A:$A,Geography!$B31,Raw!$G:$G,Geography!BO$6,Raw!$C:$C,Geography!$A$6),SUMIFS(Raw!$H:$H,Raw!$A:$A,Geography!$B31,Raw!$G:$G,Geography!BO$6,Raw!$E:$E,Geography!$A$6)))</f>
        <v>0</v>
      </c>
      <c r="BP31" s="99">
        <f>IF($B$6="Region",SUMIFS(Raw!$H:$H,Raw!$A:$A,Geography!$B31,Raw!$G:$G,Geography!BP$6,Raw!$I:$I,Geography!$A$6),IF($B$6="Provider",SUMIFS(Raw!$H:$H,Raw!$A:$A,Geography!$B31,Raw!$G:$G,Geography!BP$6,Raw!$C:$C,Geography!$A$6),SUMIFS(Raw!$H:$H,Raw!$A:$A,Geography!$B31,Raw!$G:$G,Geography!BP$6,Raw!$E:$E,Geography!$A$6)))</f>
        <v>0</v>
      </c>
      <c r="BQ31" s="99">
        <f>IF($B$6="Region",SUMIFS(Raw!$H:$H,Raw!$A:$A,Geography!$B31,Raw!$G:$G,Geography!BQ$6,Raw!$I:$I,Geography!$A$6),IF($B$6="Provider",SUMIFS(Raw!$H:$H,Raw!$A:$A,Geography!$B31,Raw!$G:$G,Geography!BQ$6,Raw!$C:$C,Geography!$A$6),SUMIFS(Raw!$H:$H,Raw!$A:$A,Geography!$B31,Raw!$G:$G,Geography!BQ$6,Raw!$E:$E,Geography!$A$6)))</f>
        <v>0</v>
      </c>
      <c r="BR31" s="99">
        <f>IF($B$6="Region",SUMIFS(Raw!$H:$H,Raw!$A:$A,Geography!$B31,Raw!$G:$G,Geography!BR$6,Raw!$I:$I,Geography!$A$6),IF($B$6="Provider",SUMIFS(Raw!$H:$H,Raw!$A:$A,Geography!$B31,Raw!$G:$G,Geography!BR$6,Raw!$C:$C,Geography!$A$6),SUMIFS(Raw!$H:$H,Raw!$A:$A,Geography!$B31,Raw!$G:$G,Geography!BR$6,Raw!$E:$E,Geography!$A$6)))</f>
        <v>0</v>
      </c>
      <c r="BS31" s="99">
        <f>IF($B$6="Region",SUMIFS(Raw!$H:$H,Raw!$A:$A,Geography!$B31,Raw!$G:$G,Geography!BS$6,Raw!$I:$I,Geography!$A$6),IF($B$6="Provider",SUMIFS(Raw!$H:$H,Raw!$A:$A,Geography!$B31,Raw!$G:$G,Geography!BS$6,Raw!$C:$C,Geography!$A$6),SUMIFS(Raw!$H:$H,Raw!$A:$A,Geography!$B31,Raw!$G:$G,Geography!BS$6,Raw!$E:$E,Geography!$A$6)))</f>
        <v>0</v>
      </c>
      <c r="BT31" s="99">
        <f>IF($B$6="Region",SUMIFS(Raw!$H:$H,Raw!$A:$A,Geography!$B31,Raw!$G:$G,Geography!BT$6,Raw!$I:$I,Geography!$A$6),IF($B$6="Provider",SUMIFS(Raw!$H:$H,Raw!$A:$A,Geography!$B31,Raw!$G:$G,Geography!BT$6,Raw!$C:$C,Geography!$A$6),SUMIFS(Raw!$H:$H,Raw!$A:$A,Geography!$B31,Raw!$G:$G,Geography!BT$6,Raw!$E:$E,Geography!$A$6)))</f>
        <v>0</v>
      </c>
      <c r="BU31" s="99">
        <f>IF($B$6="Region",SUMIFS(Raw!$H:$H,Raw!$A:$A,Geography!$B31,Raw!$G:$G,Geography!BU$6,Raw!$I:$I,Geography!$A$6),IF($B$6="Provider",SUMIFS(Raw!$H:$H,Raw!$A:$A,Geography!$B31,Raw!$G:$G,Geography!BU$6,Raw!$C:$C,Geography!$A$6),SUMIFS(Raw!$H:$H,Raw!$A:$A,Geography!$B31,Raw!$G:$G,Geography!BU$6,Raw!$E:$E,Geography!$A$6)))</f>
        <v>0</v>
      </c>
      <c r="BV31" s="99">
        <f>IF($B$6="Region",SUMIFS(Raw!$H:$H,Raw!$A:$A,Geography!$B31,Raw!$G:$G,Geography!BV$6,Raw!$I:$I,Geography!$A$6),IF($B$6="Provider",SUMIFS(Raw!$H:$H,Raw!$A:$A,Geography!$B31,Raw!$G:$G,Geography!BV$6,Raw!$C:$C,Geography!$A$6),SUMIFS(Raw!$H:$H,Raw!$A:$A,Geography!$B31,Raw!$G:$G,Geography!BV$6,Raw!$E:$E,Geography!$A$6)))</f>
        <v>0</v>
      </c>
      <c r="BW31" s="99">
        <f>IF($B$6="Region",SUMIFS(Raw!$H:$H,Raw!$A:$A,Geography!$B31,Raw!$G:$G,Geography!BW$6,Raw!$I:$I,Geography!$A$6),IF($B$6="Provider",SUMIFS(Raw!$H:$H,Raw!$A:$A,Geography!$B31,Raw!$G:$G,Geography!BW$6,Raw!$C:$C,Geography!$A$6),SUMIFS(Raw!$H:$H,Raw!$A:$A,Geography!$B31,Raw!$G:$G,Geography!BW$6,Raw!$E:$E,Geography!$A$6)))</f>
        <v>0</v>
      </c>
      <c r="BX31" s="99">
        <f>IF($B$6="Region",SUMIFS(Raw!$H:$H,Raw!$A:$A,Geography!$B31,Raw!$G:$G,Geography!BX$6,Raw!$I:$I,Geography!$A$6),IF($B$6="Provider",SUMIFS(Raw!$H:$H,Raw!$A:$A,Geography!$B31,Raw!$G:$G,Geography!BX$6,Raw!$C:$C,Geography!$A$6),SUMIFS(Raw!$H:$H,Raw!$A:$A,Geography!$B31,Raw!$G:$G,Geography!BX$6,Raw!$E:$E,Geography!$A$6)))</f>
        <v>0</v>
      </c>
      <c r="BY31" s="99">
        <f>IF($B$6="Region",SUMIFS(Raw!$H:$H,Raw!$A:$A,Geography!$B31,Raw!$G:$G,Geography!BY$6,Raw!$I:$I,Geography!$A$6),IF($B$6="Provider",SUMIFS(Raw!$H:$H,Raw!$A:$A,Geography!$B31,Raw!$G:$G,Geography!BY$6,Raw!$C:$C,Geography!$A$6),SUMIFS(Raw!$H:$H,Raw!$A:$A,Geography!$B31,Raw!$G:$G,Geography!BY$6,Raw!$E:$E,Geography!$A$6)))</f>
        <v>0</v>
      </c>
      <c r="BZ31" s="99">
        <f>IF($B$6="Region",SUMIFS(Raw!$H:$H,Raw!$A:$A,Geography!$B31,Raw!$G:$G,Geography!BZ$6,Raw!$I:$I,Geography!$A$6),IF($B$6="Provider",SUMIFS(Raw!$H:$H,Raw!$A:$A,Geography!$B31,Raw!$G:$G,Geography!BZ$6,Raw!$C:$C,Geography!$A$6),SUMIFS(Raw!$H:$H,Raw!$A:$A,Geography!$B31,Raw!$G:$G,Geography!BZ$6,Raw!$E:$E,Geography!$A$6)))</f>
        <v>0</v>
      </c>
      <c r="CA31" s="99">
        <f>IF($B$6="Region",SUMIFS(Raw!$H:$H,Raw!$A:$A,Geography!$B31,Raw!$G:$G,Geography!CA$6,Raw!$I:$I,Geography!$A$6),IF($B$6="Provider",SUMIFS(Raw!$H:$H,Raw!$A:$A,Geography!$B31,Raw!$G:$G,Geography!CA$6,Raw!$C:$C,Geography!$A$6),SUMIFS(Raw!$H:$H,Raw!$A:$A,Geography!$B31,Raw!$G:$G,Geography!CA$6,Raw!$E:$E,Geography!$A$6)))</f>
        <v>0</v>
      </c>
      <c r="CB31" s="99">
        <f>IF($B$6="Region",SUMIFS(Raw!$H:$H,Raw!$A:$A,Geography!$B31,Raw!$G:$G,Geography!CB$6,Raw!$I:$I,Geography!$A$6),IF($B$6="Provider",SUMIFS(Raw!$H:$H,Raw!$A:$A,Geography!$B31,Raw!$G:$G,Geography!CB$6,Raw!$C:$C,Geography!$A$6),SUMIFS(Raw!$H:$H,Raw!$A:$A,Geography!$B31,Raw!$G:$G,Geography!CB$6,Raw!$E:$E,Geography!$A$6)))</f>
        <v>0</v>
      </c>
      <c r="CC31" s="99">
        <f>IF($B$6="Region",SUMIFS(Raw!$H:$H,Raw!$A:$A,Geography!$B31,Raw!$G:$G,Geography!CC$6,Raw!$I:$I,Geography!$A$6),IF($B$6="Provider",SUMIFS(Raw!$H:$H,Raw!$A:$A,Geography!$B31,Raw!$G:$G,Geography!CC$6,Raw!$C:$C,Geography!$A$6),SUMIFS(Raw!$H:$H,Raw!$A:$A,Geography!$B31,Raw!$G:$G,Geography!CC$6,Raw!$E:$E,Geography!$A$6)))</f>
        <v>0</v>
      </c>
      <c r="CD31" s="99">
        <f>IF($B$6="Region",SUMIFS(Raw!$H:$H,Raw!$A:$A,Geography!$B31,Raw!$G:$G,Geography!CD$6,Raw!$I:$I,Geography!$A$6),IF($B$6="Provider",SUMIFS(Raw!$H:$H,Raw!$A:$A,Geography!$B31,Raw!$G:$G,Geography!CD$6,Raw!$C:$C,Geography!$A$6),SUMIFS(Raw!$H:$H,Raw!$A:$A,Geography!$B31,Raw!$G:$G,Geography!CD$6,Raw!$E:$E,Geography!$A$6)))</f>
        <v>0</v>
      </c>
      <c r="CE31" s="99">
        <f>IF($B$6="Region",SUMIFS(Raw!$H:$H,Raw!$A:$A,Geography!$B31,Raw!$G:$G,Geography!CE$6,Raw!$I:$I,Geography!$A$6),IF($B$6="Provider",SUMIFS(Raw!$H:$H,Raw!$A:$A,Geography!$B31,Raw!$G:$G,Geography!CE$6,Raw!$C:$C,Geography!$A$6),SUMIFS(Raw!$H:$H,Raw!$A:$A,Geography!$B31,Raw!$G:$G,Geography!CE$6,Raw!$E:$E,Geography!$A$6)))</f>
        <v>0</v>
      </c>
      <c r="CF31" s="99">
        <f>IF($B$6="Region",SUMIFS(Raw!$H:$H,Raw!$A:$A,Geography!$B31,Raw!$G:$G,Geography!CF$6,Raw!$I:$I,Geography!$A$6),IF($B$6="Provider",SUMIFS(Raw!$H:$H,Raw!$A:$A,Geography!$B31,Raw!$G:$G,Geography!CF$6,Raw!$C:$C,Geography!$A$6),SUMIFS(Raw!$H:$H,Raw!$A:$A,Geography!$B31,Raw!$G:$G,Geography!CF$6,Raw!$E:$E,Geography!$A$6)))</f>
        <v>0</v>
      </c>
      <c r="CG31" s="99">
        <f>IF($B$6="Region",SUMIFS(Raw!$H:$H,Raw!$A:$A,Geography!$B31,Raw!$G:$G,Geography!CG$6,Raw!$I:$I,Geography!$A$6),IF($B$6="Provider",SUMIFS(Raw!$H:$H,Raw!$A:$A,Geography!$B31,Raw!$G:$G,Geography!CG$6,Raw!$C:$C,Geography!$A$6),SUMIFS(Raw!$H:$H,Raw!$A:$A,Geography!$B31,Raw!$G:$G,Geography!CG$6,Raw!$E:$E,Geography!$A$6)))</f>
        <v>0</v>
      </c>
      <c r="CH31" s="99">
        <f>IF($B$6="Region",SUMIFS(Raw!$H:$H,Raw!$A:$A,Geography!$B31,Raw!$G:$G,Geography!CH$6,Raw!$I:$I,Geography!$A$6),IF($B$6="Provider",SUMIFS(Raw!$H:$H,Raw!$A:$A,Geography!$B31,Raw!$G:$G,Geography!CH$6,Raw!$C:$C,Geography!$A$6),SUMIFS(Raw!$H:$H,Raw!$A:$A,Geography!$B31,Raw!$G:$G,Geography!CH$6,Raw!$E:$E,Geography!$A$6)))</f>
        <v>0</v>
      </c>
      <c r="CI31" s="99">
        <f>IF($B$6="Region",SUMIFS(Raw!$H:$H,Raw!$A:$A,Geography!$B31,Raw!$G:$G,Geography!CI$6,Raw!$I:$I,Geography!$A$6),IF($B$6="Provider",SUMIFS(Raw!$H:$H,Raw!$A:$A,Geography!$B31,Raw!$G:$G,Geography!CI$6,Raw!$C:$C,Geography!$A$6),SUMIFS(Raw!$H:$H,Raw!$A:$A,Geography!$B31,Raw!$G:$G,Geography!CI$6,Raw!$E:$E,Geography!$A$6)))</f>
        <v>0</v>
      </c>
      <c r="CJ31" s="99">
        <f>IF($B$6="Region",SUMIFS(Raw!$H:$H,Raw!$A:$A,Geography!$B31,Raw!$G:$G,Geography!CJ$6,Raw!$I:$I,Geography!$A$6),IF($B$6="Provider",SUMIFS(Raw!$H:$H,Raw!$A:$A,Geography!$B31,Raw!$G:$G,Geography!CJ$6,Raw!$C:$C,Geography!$A$6),SUMIFS(Raw!$H:$H,Raw!$A:$A,Geography!$B31,Raw!$G:$G,Geography!CJ$6,Raw!$E:$E,Geography!$A$6)))</f>
        <v>0</v>
      </c>
      <c r="CK31" s="99">
        <f>IF($B$6="Region",SUMIFS(Raw!$H:$H,Raw!$A:$A,Geography!$B31,Raw!$G:$G,Geography!CK$6,Raw!$I:$I,Geography!$A$6),IF($B$6="Provider",SUMIFS(Raw!$H:$H,Raw!$A:$A,Geography!$B31,Raw!$G:$G,Geography!CK$6,Raw!$C:$C,Geography!$A$6),SUMIFS(Raw!$H:$H,Raw!$A:$A,Geography!$B31,Raw!$G:$G,Geography!CK$6,Raw!$E:$E,Geography!$A$6)))</f>
        <v>0</v>
      </c>
      <c r="CL31" s="99">
        <f>IF($B$6="Region",SUMIFS(Raw!$H:$H,Raw!$A:$A,Geography!$B31,Raw!$G:$G,Geography!CL$6,Raw!$I:$I,Geography!$A$6),IF($B$6="Provider",SUMIFS(Raw!$H:$H,Raw!$A:$A,Geography!$B31,Raw!$G:$G,Geography!CL$6,Raw!$C:$C,Geography!$A$6),SUMIFS(Raw!$H:$H,Raw!$A:$A,Geography!$B31,Raw!$G:$G,Geography!CL$6,Raw!$E:$E,Geography!$A$6)))</f>
        <v>0</v>
      </c>
      <c r="CM31" s="99">
        <f>IF($B$6="Region",SUMIFS(Raw!$H:$H,Raw!$A:$A,Geography!$B31,Raw!$G:$G,Geography!CM$6,Raw!$I:$I,Geography!$A$6),IF($B$6="Provider",SUMIFS(Raw!$H:$H,Raw!$A:$A,Geography!$B31,Raw!$G:$G,Geography!CM$6,Raw!$C:$C,Geography!$A$6),SUMIFS(Raw!$H:$H,Raw!$A:$A,Geography!$B31,Raw!$G:$G,Geography!CM$6,Raw!$E:$E,Geography!$A$6)))</f>
        <v>0</v>
      </c>
    </row>
    <row r="32" spans="1:91" x14ac:dyDescent="0.25">
      <c r="A32" s="268"/>
      <c r="B32" s="268"/>
      <c r="C32" s="268"/>
      <c r="D32" s="105"/>
    </row>
    <row r="33" spans="1:3" x14ac:dyDescent="0.25">
      <c r="A33" s="269" t="s">
        <v>796</v>
      </c>
      <c r="B33" s="268"/>
      <c r="C33" s="268"/>
    </row>
    <row r="34" spans="1:3" ht="148.5" customHeight="1" x14ac:dyDescent="0.25">
      <c r="A34" s="274"/>
      <c r="B34" s="274"/>
    </row>
    <row r="35" spans="1:3" ht="100.5" customHeight="1" x14ac:dyDescent="0.25">
      <c r="A35" s="268"/>
      <c r="B35" s="268"/>
      <c r="C35" s="268"/>
    </row>
    <row r="36" spans="1:3" ht="64.400000000000006" customHeight="1" x14ac:dyDescent="0.25">
      <c r="A36" s="268"/>
      <c r="B36" s="268"/>
      <c r="C36" s="268"/>
    </row>
    <row r="37" spans="1:3" x14ac:dyDescent="0.25">
      <c r="A37" s="268"/>
      <c r="B37" s="268"/>
    </row>
    <row r="38" spans="1:3" x14ac:dyDescent="0.25">
      <c r="A38" s="268"/>
      <c r="B38" s="268"/>
    </row>
    <row r="39" spans="1:3" x14ac:dyDescent="0.25">
      <c r="A39" s="268"/>
      <c r="B39" s="268"/>
    </row>
    <row r="40" spans="1:3" x14ac:dyDescent="0.25">
      <c r="A40" s="268"/>
      <c r="B40" s="268"/>
    </row>
    <row r="41" spans="1:3" x14ac:dyDescent="0.25">
      <c r="A41" s="268"/>
      <c r="B41" s="268"/>
    </row>
  </sheetData>
  <mergeCells count="11">
    <mergeCell ref="A7:B7"/>
    <mergeCell ref="A39:B39"/>
    <mergeCell ref="A40:B40"/>
    <mergeCell ref="A41:B41"/>
    <mergeCell ref="A33:C33"/>
    <mergeCell ref="A32:C32"/>
    <mergeCell ref="A34:B34"/>
    <mergeCell ref="A37:B37"/>
    <mergeCell ref="A38:B38"/>
    <mergeCell ref="A35:C35"/>
    <mergeCell ref="A36:C36"/>
  </mergeCells>
  <phoneticPr fontId="19" type="noConversion"/>
  <conditionalFormatting sqref="A1">
    <cfRule type="cellIs" dxfId="109" priority="16" operator="notEqual">
      <formula>0</formula>
    </cfRule>
  </conditionalFormatting>
  <conditionalFormatting sqref="B4">
    <cfRule type="notContainsBlanks" dxfId="108" priority="1">
      <formula>LEN(TRIM(B4))&gt;0</formula>
    </cfRule>
    <cfRule type="containsBlanks" dxfId="107" priority="2">
      <formula>LEN(TRIM(B4))=0</formula>
    </cfRule>
  </conditionalFormatting>
  <conditionalFormatting sqref="D3:CM3">
    <cfRule type="cellIs" dxfId="106" priority="9" operator="lessThan">
      <formula>0</formula>
    </cfRule>
    <cfRule type="cellIs" dxfId="105" priority="10" operator="greaterThan">
      <formula>0</formula>
    </cfRule>
  </conditionalFormatting>
  <conditionalFormatting sqref="J9:K10">
    <cfRule type="containsBlanks" dxfId="104" priority="5">
      <formula>LEN(TRIM(J9))=0</formula>
    </cfRule>
  </conditionalFormatting>
  <conditionalFormatting sqref="J12:K31">
    <cfRule type="containsBlanks" dxfId="103" priority="15">
      <formula>LEN(TRIM(J12))=0</formula>
    </cfRule>
  </conditionalFormatting>
  <conditionalFormatting sqref="Y9:Z10">
    <cfRule type="containsBlanks" dxfId="102" priority="4">
      <formula>LEN(TRIM(Y9))=0</formula>
    </cfRule>
  </conditionalFormatting>
  <conditionalFormatting sqref="Y12:Z31">
    <cfRule type="containsBlanks" dxfId="101" priority="13">
      <formula>LEN(TRIM(Y12))=0</formula>
    </cfRule>
  </conditionalFormatting>
  <conditionalFormatting sqref="AC9:AD10">
    <cfRule type="containsBlanks" dxfId="100" priority="3">
      <formula>LEN(TRIM(AC9))=0</formula>
    </cfRule>
  </conditionalFormatting>
  <conditionalFormatting sqref="AC12:AD31">
    <cfRule type="containsBlanks" dxfId="99" priority="12">
      <formula>LEN(TRIM(AC12))=0</formula>
    </cfRule>
  </conditionalFormatting>
  <conditionalFormatting sqref="CN3:DH3">
    <cfRule type="cellIs" dxfId="98" priority="17" operator="notEqual">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A2071-34D9-45BF-8F5C-2A13F7D05B32}">
          <x14:formula1>
            <xm:f>Refs!$C$2:$C$54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40D9-9ABF-42A4-9C41-B830CBEBCCDA}">
  <sheetPr>
    <tabColor theme="4" tint="0.79998168889431442"/>
  </sheetPr>
  <dimension ref="A1:W206"/>
  <sheetViews>
    <sheetView workbookViewId="0"/>
  </sheetViews>
  <sheetFormatPr defaultColWidth="0" defaultRowHeight="12.5" zeroHeight="1" x14ac:dyDescent="0.25"/>
  <cols>
    <col min="1" max="1" width="9.453125" style="20" customWidth="1"/>
    <col min="2" max="2" width="14.54296875" style="20" customWidth="1"/>
    <col min="3" max="3" width="96.54296875" style="20" bestFit="1" customWidth="1"/>
    <col min="4" max="4" width="20.54296875" style="20" customWidth="1"/>
    <col min="5" max="5" width="12.6328125" style="20" customWidth="1"/>
    <col min="6" max="6" width="17.54296875" style="20" customWidth="1"/>
    <col min="7" max="9" width="2.453125" style="20" customWidth="1"/>
    <col min="10" max="10" width="14.54296875" style="20" customWidth="1"/>
    <col min="11" max="11" width="96.54296875" style="20" bestFit="1" customWidth="1"/>
    <col min="12" max="12" width="20.54296875" style="20" customWidth="1"/>
    <col min="13" max="13" width="11.453125" style="20" customWidth="1"/>
    <col min="14" max="14" width="17.54296875" style="20" customWidth="1"/>
    <col min="15" max="15" width="2.453125" style="20" customWidth="1"/>
    <col min="16" max="16" width="2.54296875" style="20" customWidth="1"/>
    <col min="17" max="17" width="2.453125" style="20" customWidth="1"/>
    <col min="18" max="18" width="14.54296875" style="20" customWidth="1"/>
    <col min="19" max="19" width="96.54296875" style="20" bestFit="1" customWidth="1"/>
    <col min="20" max="20" width="20.54296875" style="20" customWidth="1"/>
    <col min="21" max="21" width="11.453125" style="20" customWidth="1"/>
    <col min="22" max="22" width="17.54296875" style="20" customWidth="1"/>
    <col min="23" max="23" width="9.453125" style="20" customWidth="1"/>
    <col min="24" max="16384" width="9.453125" style="20" hidden="1"/>
  </cols>
  <sheetData>
    <row r="1" spans="1:21" ht="4.25" customHeight="1" thickBot="1" x14ac:dyDescent="0.3"/>
    <row r="2" spans="1:21" ht="30.65" customHeight="1" thickBot="1" x14ac:dyDescent="0.3">
      <c r="A2" s="191" t="s">
        <v>793</v>
      </c>
      <c r="B2" s="187"/>
      <c r="C2" s="187"/>
      <c r="D2" s="187"/>
      <c r="E2" s="187"/>
      <c r="F2" s="187"/>
      <c r="G2" s="187"/>
      <c r="H2" s="187"/>
      <c r="I2" s="187"/>
      <c r="J2" s="187"/>
      <c r="K2" s="187"/>
      <c r="L2" s="187"/>
      <c r="M2" s="187"/>
      <c r="N2" s="187"/>
      <c r="O2" s="187"/>
      <c r="P2" s="187"/>
      <c r="Q2" s="187"/>
      <c r="R2" s="187"/>
      <c r="S2" s="187"/>
      <c r="T2" s="187"/>
      <c r="U2" s="189"/>
    </row>
    <row r="3" spans="1:21" ht="4.25" customHeight="1" x14ac:dyDescent="0.25"/>
    <row r="4" spans="1:21" ht="14.5" x14ac:dyDescent="0.35">
      <c r="B4" s="125"/>
      <c r="C4" s="125"/>
      <c r="D4" s="125"/>
      <c r="E4" s="125"/>
    </row>
    <row r="5" spans="1:21" ht="15.5" x14ac:dyDescent="0.35">
      <c r="B5" s="170" t="s">
        <v>867</v>
      </c>
    </row>
    <row r="6" spans="1:21" ht="13" thickBot="1" x14ac:dyDescent="0.3"/>
    <row r="7" spans="1:21" s="24" customFormat="1" ht="16" customHeight="1" thickBot="1" x14ac:dyDescent="0.4">
      <c r="B7" s="167" t="s">
        <v>204</v>
      </c>
      <c r="C7" s="168" t="s">
        <v>205</v>
      </c>
      <c r="D7" s="168" t="s">
        <v>206</v>
      </c>
      <c r="E7" s="169" t="s">
        <v>207</v>
      </c>
    </row>
    <row r="8" spans="1:21" s="24" customFormat="1" ht="16" customHeight="1" thickBot="1" x14ac:dyDescent="0.4">
      <c r="B8" s="43">
        <v>1</v>
      </c>
      <c r="C8" s="44" t="s">
        <v>208</v>
      </c>
      <c r="D8" s="75" t="s">
        <v>209</v>
      </c>
      <c r="E8" s="45" t="s">
        <v>210</v>
      </c>
    </row>
    <row r="9" spans="1:21" s="24" customFormat="1" ht="16" customHeight="1" thickBot="1" x14ac:dyDescent="0.4">
      <c r="B9" s="43">
        <v>2</v>
      </c>
      <c r="C9" s="44" t="s">
        <v>211</v>
      </c>
      <c r="D9" s="75" t="s">
        <v>212</v>
      </c>
      <c r="E9" s="45" t="s">
        <v>210</v>
      </c>
    </row>
    <row r="10" spans="1:21" s="24" customFormat="1" ht="16" customHeight="1" thickBot="1" x14ac:dyDescent="0.4">
      <c r="B10" s="43">
        <v>3</v>
      </c>
      <c r="C10" s="44" t="s">
        <v>213</v>
      </c>
      <c r="D10" s="75" t="s">
        <v>214</v>
      </c>
      <c r="E10" s="45" t="s">
        <v>210</v>
      </c>
    </row>
    <row r="11" spans="1:21" s="24" customFormat="1" ht="16" customHeight="1" thickBot="1" x14ac:dyDescent="0.4">
      <c r="B11" s="43">
        <v>4</v>
      </c>
      <c r="C11" s="44" t="s">
        <v>770</v>
      </c>
      <c r="D11" s="75" t="s">
        <v>846</v>
      </c>
      <c r="E11" s="45" t="s">
        <v>210</v>
      </c>
    </row>
    <row r="12" spans="1:21" s="24" customFormat="1" ht="31.5" thickBot="1" x14ac:dyDescent="0.4">
      <c r="B12" s="43">
        <v>5</v>
      </c>
      <c r="C12" s="44" t="s">
        <v>847</v>
      </c>
      <c r="D12" s="75" t="s">
        <v>218</v>
      </c>
      <c r="E12" s="45" t="s">
        <v>210</v>
      </c>
    </row>
    <row r="13" spans="1:21" s="24" customFormat="1" ht="31.5" thickBot="1" x14ac:dyDescent="0.4">
      <c r="B13" s="43">
        <v>6</v>
      </c>
      <c r="C13" s="44" t="s">
        <v>848</v>
      </c>
      <c r="D13" s="75" t="s">
        <v>217</v>
      </c>
      <c r="E13" s="45" t="s">
        <v>210</v>
      </c>
    </row>
    <row r="14" spans="1:21" s="24" customFormat="1" ht="16" customHeight="1" thickBot="1" x14ac:dyDescent="0.4">
      <c r="B14" s="43">
        <v>7</v>
      </c>
      <c r="C14" s="44" t="s">
        <v>216</v>
      </c>
      <c r="D14" s="75" t="s">
        <v>217</v>
      </c>
      <c r="E14" s="45" t="s">
        <v>210</v>
      </c>
    </row>
    <row r="15" spans="1:21" x14ac:dyDescent="0.25"/>
    <row r="16" spans="1:21" ht="15.5" x14ac:dyDescent="0.35">
      <c r="B16" s="216" t="s">
        <v>219</v>
      </c>
    </row>
    <row r="17" spans="2:6" ht="13" thickBot="1" x14ac:dyDescent="0.3"/>
    <row r="18" spans="2:6" ht="16" thickBot="1" x14ac:dyDescent="0.3">
      <c r="B18" s="167" t="s">
        <v>204</v>
      </c>
      <c r="C18" s="217" t="s">
        <v>205</v>
      </c>
      <c r="D18" s="217" t="s">
        <v>220</v>
      </c>
      <c r="E18" s="217" t="s">
        <v>221</v>
      </c>
      <c r="F18" s="217" t="s">
        <v>222</v>
      </c>
    </row>
    <row r="19" spans="2:6" ht="47" thickBot="1" x14ac:dyDescent="0.3">
      <c r="B19" s="46">
        <v>1</v>
      </c>
      <c r="C19" s="47" t="s">
        <v>208</v>
      </c>
      <c r="D19" s="48" t="s">
        <v>223</v>
      </c>
      <c r="E19" s="48" t="s">
        <v>210</v>
      </c>
      <c r="F19" s="48" t="s">
        <v>224</v>
      </c>
    </row>
    <row r="20" spans="2:6" ht="16" thickBot="1" x14ac:dyDescent="0.3">
      <c r="B20" s="49" t="s">
        <v>225</v>
      </c>
      <c r="C20" s="277" t="s">
        <v>226</v>
      </c>
      <c r="D20" s="278"/>
      <c r="E20" s="278"/>
      <c r="F20" s="279"/>
    </row>
    <row r="21" spans="2:6" ht="16" thickBot="1" x14ac:dyDescent="0.3">
      <c r="B21" s="49" t="s">
        <v>227</v>
      </c>
      <c r="C21" s="277" t="s">
        <v>849</v>
      </c>
      <c r="D21" s="278"/>
      <c r="E21" s="278"/>
      <c r="F21" s="279"/>
    </row>
    <row r="22" spans="2:6" ht="16" thickBot="1" x14ac:dyDescent="0.3">
      <c r="B22" s="49" t="s">
        <v>228</v>
      </c>
      <c r="C22" s="277" t="s">
        <v>850</v>
      </c>
      <c r="D22" s="278"/>
      <c r="E22" s="278"/>
      <c r="F22" s="279"/>
    </row>
    <row r="23" spans="2:6" ht="16" thickBot="1" x14ac:dyDescent="0.3">
      <c r="B23" s="49" t="s">
        <v>229</v>
      </c>
      <c r="C23" s="277" t="s">
        <v>851</v>
      </c>
      <c r="D23" s="278"/>
      <c r="E23" s="278"/>
      <c r="F23" s="279"/>
    </row>
    <row r="24" spans="2:6" ht="16" thickBot="1" x14ac:dyDescent="0.3">
      <c r="B24" s="49" t="s">
        <v>206</v>
      </c>
      <c r="C24" s="277" t="s">
        <v>209</v>
      </c>
      <c r="D24" s="278"/>
      <c r="E24" s="278"/>
      <c r="F24" s="279"/>
    </row>
    <row r="25" spans="2:6" ht="15.5" x14ac:dyDescent="0.35">
      <c r="B25" s="76"/>
      <c r="C25" s="27"/>
      <c r="D25" s="27"/>
      <c r="E25" s="27"/>
      <c r="F25" s="27"/>
    </row>
    <row r="26" spans="2:6" ht="16" thickBot="1" x14ac:dyDescent="0.4">
      <c r="B26" s="76"/>
      <c r="C26" s="27"/>
      <c r="D26" s="27"/>
      <c r="E26" s="27"/>
      <c r="F26" s="27"/>
    </row>
    <row r="27" spans="2:6" ht="16" thickBot="1" x14ac:dyDescent="0.3">
      <c r="B27" s="167" t="s">
        <v>204</v>
      </c>
      <c r="C27" s="217" t="s">
        <v>205</v>
      </c>
      <c r="D27" s="217" t="s">
        <v>220</v>
      </c>
      <c r="E27" s="217" t="s">
        <v>221</v>
      </c>
      <c r="F27" s="217" t="s">
        <v>222</v>
      </c>
    </row>
    <row r="28" spans="2:6" ht="47" thickBot="1" x14ac:dyDescent="0.3">
      <c r="B28" s="46">
        <v>2</v>
      </c>
      <c r="C28" s="47" t="s">
        <v>211</v>
      </c>
      <c r="D28" s="48" t="s">
        <v>22</v>
      </c>
      <c r="E28" s="48" t="s">
        <v>210</v>
      </c>
      <c r="F28" s="48" t="s">
        <v>224</v>
      </c>
    </row>
    <row r="29" spans="2:6" ht="31" customHeight="1" thickBot="1" x14ac:dyDescent="0.3">
      <c r="B29" s="49" t="s">
        <v>225</v>
      </c>
      <c r="C29" s="277" t="s">
        <v>230</v>
      </c>
      <c r="D29" s="278"/>
      <c r="E29" s="278"/>
      <c r="F29" s="279"/>
    </row>
    <row r="30" spans="2:6" ht="16" thickBot="1" x14ac:dyDescent="0.3">
      <c r="B30" s="49" t="s">
        <v>227</v>
      </c>
      <c r="C30" s="277" t="s">
        <v>852</v>
      </c>
      <c r="D30" s="278"/>
      <c r="E30" s="278"/>
      <c r="F30" s="279"/>
    </row>
    <row r="31" spans="2:6" ht="16" thickBot="1" x14ac:dyDescent="0.3">
      <c r="B31" s="49" t="s">
        <v>228</v>
      </c>
      <c r="C31" s="277" t="s">
        <v>853</v>
      </c>
      <c r="D31" s="278"/>
      <c r="E31" s="278"/>
      <c r="F31" s="279"/>
    </row>
    <row r="32" spans="2:6" ht="16" thickBot="1" x14ac:dyDescent="0.3">
      <c r="B32" s="49" t="s">
        <v>229</v>
      </c>
      <c r="C32" s="277" t="s">
        <v>851</v>
      </c>
      <c r="D32" s="278"/>
      <c r="E32" s="278"/>
      <c r="F32" s="279"/>
    </row>
    <row r="33" spans="2:6" ht="16" thickBot="1" x14ac:dyDescent="0.3">
      <c r="B33" s="49" t="s">
        <v>206</v>
      </c>
      <c r="C33" s="277" t="s">
        <v>212</v>
      </c>
      <c r="D33" s="278"/>
      <c r="E33" s="278"/>
      <c r="F33" s="279"/>
    </row>
    <row r="34" spans="2:6" ht="15.5" x14ac:dyDescent="0.35">
      <c r="B34" s="76"/>
      <c r="C34" s="27"/>
      <c r="D34" s="27"/>
      <c r="E34" s="27"/>
      <c r="F34" s="27"/>
    </row>
    <row r="35" spans="2:6" ht="16" thickBot="1" x14ac:dyDescent="0.4">
      <c r="B35" s="76"/>
      <c r="C35" s="27"/>
      <c r="D35" s="27"/>
      <c r="E35" s="27"/>
      <c r="F35" s="27"/>
    </row>
    <row r="36" spans="2:6" ht="16" thickBot="1" x14ac:dyDescent="0.3">
      <c r="B36" s="167" t="s">
        <v>204</v>
      </c>
      <c r="C36" s="217" t="s">
        <v>205</v>
      </c>
      <c r="D36" s="217" t="s">
        <v>220</v>
      </c>
      <c r="E36" s="217" t="s">
        <v>221</v>
      </c>
      <c r="F36" s="217" t="s">
        <v>222</v>
      </c>
    </row>
    <row r="37" spans="2:6" ht="47" thickBot="1" x14ac:dyDescent="0.3">
      <c r="B37" s="46">
        <v>3</v>
      </c>
      <c r="C37" s="47" t="s">
        <v>213</v>
      </c>
      <c r="D37" s="48" t="s">
        <v>72</v>
      </c>
      <c r="E37" s="48" t="s">
        <v>210</v>
      </c>
      <c r="F37" s="48" t="s">
        <v>224</v>
      </c>
    </row>
    <row r="38" spans="2:6" ht="31" customHeight="1" thickBot="1" x14ac:dyDescent="0.3">
      <c r="B38" s="49" t="s">
        <v>225</v>
      </c>
      <c r="C38" s="277" t="s">
        <v>230</v>
      </c>
      <c r="D38" s="278"/>
      <c r="E38" s="278"/>
      <c r="F38" s="279"/>
    </row>
    <row r="39" spans="2:6" ht="16" thickBot="1" x14ac:dyDescent="0.3">
      <c r="B39" s="49" t="s">
        <v>231</v>
      </c>
      <c r="C39" s="277" t="s">
        <v>854</v>
      </c>
      <c r="D39" s="278"/>
      <c r="E39" s="278"/>
      <c r="F39" s="279"/>
    </row>
    <row r="40" spans="2:6" ht="16" thickBot="1" x14ac:dyDescent="0.3">
      <c r="B40" s="49" t="s">
        <v>229</v>
      </c>
      <c r="C40" s="277" t="s">
        <v>851</v>
      </c>
      <c r="D40" s="278"/>
      <c r="E40" s="278"/>
      <c r="F40" s="279"/>
    </row>
    <row r="41" spans="2:6" ht="16" thickBot="1" x14ac:dyDescent="0.3">
      <c r="B41" s="77" t="s">
        <v>206</v>
      </c>
      <c r="C41" s="280" t="s">
        <v>214</v>
      </c>
      <c r="D41" s="281"/>
      <c r="E41" s="281"/>
      <c r="F41" s="282"/>
    </row>
    <row r="42" spans="2:6" ht="15.5" x14ac:dyDescent="0.35">
      <c r="B42" s="76"/>
      <c r="C42" s="27"/>
      <c r="D42" s="27"/>
      <c r="E42" s="27"/>
      <c r="F42" s="27"/>
    </row>
    <row r="43" spans="2:6" ht="16" thickBot="1" x14ac:dyDescent="0.4">
      <c r="B43" s="76"/>
      <c r="C43" s="27"/>
      <c r="D43" s="27"/>
      <c r="E43" s="27"/>
      <c r="F43" s="27"/>
    </row>
    <row r="44" spans="2:6" ht="16" thickBot="1" x14ac:dyDescent="0.3">
      <c r="B44" s="167" t="s">
        <v>204</v>
      </c>
      <c r="C44" s="217" t="s">
        <v>205</v>
      </c>
      <c r="D44" s="217" t="s">
        <v>220</v>
      </c>
      <c r="E44" s="217" t="s">
        <v>221</v>
      </c>
      <c r="F44" s="217" t="s">
        <v>222</v>
      </c>
    </row>
    <row r="45" spans="2:6" ht="51.65" customHeight="1" x14ac:dyDescent="0.25">
      <c r="B45" s="286">
        <v>4</v>
      </c>
      <c r="C45" s="288" t="s">
        <v>235</v>
      </c>
      <c r="D45" s="286" t="s">
        <v>855</v>
      </c>
      <c r="E45" s="286" t="s">
        <v>210</v>
      </c>
      <c r="F45" s="286" t="s">
        <v>902</v>
      </c>
    </row>
    <row r="46" spans="2:6" ht="43" customHeight="1" thickBot="1" x14ac:dyDescent="0.3">
      <c r="B46" s="287"/>
      <c r="C46" s="289"/>
      <c r="D46" s="287"/>
      <c r="E46" s="287"/>
      <c r="F46" s="287"/>
    </row>
    <row r="47" spans="2:6" ht="31" customHeight="1" thickBot="1" x14ac:dyDescent="0.3">
      <c r="B47" s="77" t="s">
        <v>225</v>
      </c>
      <c r="C47" s="280" t="s">
        <v>236</v>
      </c>
      <c r="D47" s="281"/>
      <c r="E47" s="281"/>
      <c r="F47" s="282"/>
    </row>
    <row r="48" spans="2:6" ht="133.5" customHeight="1" thickBot="1" x14ac:dyDescent="0.3">
      <c r="B48" s="215" t="s">
        <v>227</v>
      </c>
      <c r="C48" s="283" t="s">
        <v>856</v>
      </c>
      <c r="D48" s="284"/>
      <c r="E48" s="284"/>
      <c r="F48" s="285"/>
    </row>
    <row r="49" spans="2:6" ht="114.5" customHeight="1" thickBot="1" x14ac:dyDescent="0.3">
      <c r="B49" s="215" t="s">
        <v>228</v>
      </c>
      <c r="C49" s="283" t="s">
        <v>857</v>
      </c>
      <c r="D49" s="284"/>
      <c r="E49" s="284"/>
      <c r="F49" s="285"/>
    </row>
    <row r="50" spans="2:6" ht="15.65" customHeight="1" thickBot="1" x14ac:dyDescent="0.3">
      <c r="B50" s="49" t="s">
        <v>229</v>
      </c>
      <c r="C50" s="127" t="s">
        <v>851</v>
      </c>
      <c r="D50" s="128"/>
      <c r="E50" s="128"/>
      <c r="F50" s="129"/>
    </row>
    <row r="51" spans="2:6" ht="16" thickBot="1" x14ac:dyDescent="0.3">
      <c r="B51" s="77" t="s">
        <v>234</v>
      </c>
      <c r="C51" s="127" t="s">
        <v>846</v>
      </c>
      <c r="D51" s="128"/>
      <c r="E51" s="128"/>
      <c r="F51" s="129"/>
    </row>
    <row r="52" spans="2:6" ht="15.5" x14ac:dyDescent="0.35">
      <c r="B52" s="76"/>
      <c r="C52" s="27"/>
      <c r="D52" s="27"/>
      <c r="E52" s="27"/>
      <c r="F52" s="27"/>
    </row>
    <row r="53" spans="2:6" ht="16" thickBot="1" x14ac:dyDescent="0.4">
      <c r="B53" s="76"/>
      <c r="C53" s="27"/>
      <c r="D53" s="27"/>
      <c r="E53" s="27"/>
      <c r="F53" s="27"/>
    </row>
    <row r="54" spans="2:6" ht="16" thickBot="1" x14ac:dyDescent="0.3">
      <c r="B54" s="167" t="s">
        <v>204</v>
      </c>
      <c r="C54" s="217" t="s">
        <v>205</v>
      </c>
      <c r="D54" s="217" t="s">
        <v>220</v>
      </c>
      <c r="E54" s="217" t="s">
        <v>221</v>
      </c>
      <c r="F54" s="217" t="s">
        <v>222</v>
      </c>
    </row>
    <row r="55" spans="2:6" ht="55.4" customHeight="1" thickBot="1" x14ac:dyDescent="0.3">
      <c r="B55" s="78">
        <v>5</v>
      </c>
      <c r="C55" s="79" t="s">
        <v>771</v>
      </c>
      <c r="D55" s="80" t="s">
        <v>772</v>
      </c>
      <c r="E55" s="80" t="s">
        <v>210</v>
      </c>
      <c r="F55" s="80" t="s">
        <v>233</v>
      </c>
    </row>
    <row r="56" spans="2:6" ht="16" thickBot="1" x14ac:dyDescent="0.3">
      <c r="B56" s="77" t="s">
        <v>225</v>
      </c>
      <c r="C56" s="280" t="s">
        <v>237</v>
      </c>
      <c r="D56" s="281"/>
      <c r="E56" s="281"/>
      <c r="F56" s="282"/>
    </row>
    <row r="57" spans="2:6" ht="16" thickBot="1" x14ac:dyDescent="0.3">
      <c r="B57" s="77" t="s">
        <v>227</v>
      </c>
      <c r="C57" s="280" t="s">
        <v>858</v>
      </c>
      <c r="D57" s="281"/>
      <c r="E57" s="281"/>
      <c r="F57" s="282"/>
    </row>
    <row r="58" spans="2:6" ht="16" thickBot="1" x14ac:dyDescent="0.3">
      <c r="B58" s="77" t="s">
        <v>228</v>
      </c>
      <c r="C58" s="280" t="s">
        <v>859</v>
      </c>
      <c r="D58" s="281"/>
      <c r="E58" s="281"/>
      <c r="F58" s="282"/>
    </row>
    <row r="59" spans="2:6" ht="16" thickBot="1" x14ac:dyDescent="0.3">
      <c r="B59" s="77" t="s">
        <v>229</v>
      </c>
      <c r="C59" s="280" t="s">
        <v>860</v>
      </c>
      <c r="D59" s="281"/>
      <c r="E59" s="281"/>
      <c r="F59" s="282"/>
    </row>
    <row r="60" spans="2:6" ht="16" thickBot="1" x14ac:dyDescent="0.3">
      <c r="B60" s="77" t="s">
        <v>206</v>
      </c>
      <c r="C60" s="280" t="s">
        <v>218</v>
      </c>
      <c r="D60" s="281"/>
      <c r="E60" s="281"/>
      <c r="F60" s="282"/>
    </row>
    <row r="61" spans="2:6" ht="15.5" x14ac:dyDescent="0.35">
      <c r="B61" s="76"/>
      <c r="C61" s="27"/>
      <c r="D61" s="27"/>
      <c r="E61" s="27"/>
      <c r="F61" s="27"/>
    </row>
    <row r="62" spans="2:6" ht="16" thickBot="1" x14ac:dyDescent="0.4">
      <c r="B62" s="76"/>
      <c r="C62" s="27"/>
      <c r="D62" s="27"/>
      <c r="E62" s="27"/>
      <c r="F62" s="27"/>
    </row>
    <row r="63" spans="2:6" ht="16" thickBot="1" x14ac:dyDescent="0.3">
      <c r="B63" s="167" t="s">
        <v>204</v>
      </c>
      <c r="C63" s="217" t="s">
        <v>205</v>
      </c>
      <c r="D63" s="217" t="s">
        <v>220</v>
      </c>
      <c r="E63" s="217" t="s">
        <v>221</v>
      </c>
      <c r="F63" s="217" t="s">
        <v>222</v>
      </c>
    </row>
    <row r="64" spans="2:6" ht="41.5" customHeight="1" thickBot="1" x14ac:dyDescent="0.3">
      <c r="B64" s="46">
        <v>6</v>
      </c>
      <c r="C64" s="47" t="s">
        <v>861</v>
      </c>
      <c r="D64" s="48" t="s">
        <v>862</v>
      </c>
      <c r="E64" s="48" t="s">
        <v>210</v>
      </c>
      <c r="F64" s="48" t="s">
        <v>233</v>
      </c>
    </row>
    <row r="65" spans="2:6" ht="16" thickBot="1" x14ac:dyDescent="0.3">
      <c r="B65" s="49" t="s">
        <v>225</v>
      </c>
      <c r="C65" s="277" t="s">
        <v>238</v>
      </c>
      <c r="D65" s="278"/>
      <c r="E65" s="278"/>
      <c r="F65" s="279"/>
    </row>
    <row r="66" spans="2:6" ht="36" customHeight="1" thickBot="1" x14ac:dyDescent="0.3">
      <c r="B66" s="77" t="s">
        <v>227</v>
      </c>
      <c r="C66" s="280" t="s">
        <v>863</v>
      </c>
      <c r="D66" s="281"/>
      <c r="E66" s="281"/>
      <c r="F66" s="282"/>
    </row>
    <row r="67" spans="2:6" ht="37.5" customHeight="1" thickBot="1" x14ac:dyDescent="0.3">
      <c r="B67" s="77" t="s">
        <v>228</v>
      </c>
      <c r="C67" s="280" t="s">
        <v>864</v>
      </c>
      <c r="D67" s="281"/>
      <c r="E67" s="281"/>
      <c r="F67" s="282"/>
    </row>
    <row r="68" spans="2:6" ht="16" thickBot="1" x14ac:dyDescent="0.3">
      <c r="B68" s="77" t="s">
        <v>229</v>
      </c>
      <c r="C68" s="280" t="s">
        <v>851</v>
      </c>
      <c r="D68" s="281"/>
      <c r="E68" s="281"/>
      <c r="F68" s="282"/>
    </row>
    <row r="69" spans="2:6" ht="16" thickBot="1" x14ac:dyDescent="0.3">
      <c r="B69" s="77" t="s">
        <v>206</v>
      </c>
      <c r="C69" s="280" t="s">
        <v>217</v>
      </c>
      <c r="D69" s="281"/>
      <c r="E69" s="281"/>
      <c r="F69" s="282"/>
    </row>
    <row r="70" spans="2:6" ht="15.5" x14ac:dyDescent="0.35">
      <c r="B70" s="76"/>
      <c r="C70" s="27"/>
      <c r="D70" s="27"/>
      <c r="E70" s="27"/>
      <c r="F70" s="27"/>
    </row>
    <row r="71" spans="2:6" ht="16" thickBot="1" x14ac:dyDescent="0.4">
      <c r="B71" s="76"/>
      <c r="C71" s="27"/>
      <c r="D71" s="27"/>
      <c r="E71" s="27"/>
      <c r="F71" s="27"/>
    </row>
    <row r="72" spans="2:6" ht="16" thickBot="1" x14ac:dyDescent="0.3">
      <c r="B72" s="167" t="s">
        <v>204</v>
      </c>
      <c r="C72" s="217" t="s">
        <v>205</v>
      </c>
      <c r="D72" s="217" t="s">
        <v>220</v>
      </c>
      <c r="E72" s="217" t="s">
        <v>221</v>
      </c>
      <c r="F72" s="217" t="s">
        <v>222</v>
      </c>
    </row>
    <row r="73" spans="2:6" ht="16" thickBot="1" x14ac:dyDescent="0.3">
      <c r="B73" s="46">
        <v>7</v>
      </c>
      <c r="C73" s="47" t="s">
        <v>216</v>
      </c>
      <c r="D73" s="48" t="s">
        <v>239</v>
      </c>
      <c r="E73" s="48" t="s">
        <v>210</v>
      </c>
      <c r="F73" s="48" t="s">
        <v>233</v>
      </c>
    </row>
    <row r="74" spans="2:6" ht="31" customHeight="1" thickBot="1" x14ac:dyDescent="0.3">
      <c r="B74" s="49" t="s">
        <v>225</v>
      </c>
      <c r="C74" s="277" t="s">
        <v>240</v>
      </c>
      <c r="D74" s="278"/>
      <c r="E74" s="278"/>
      <c r="F74" s="279"/>
    </row>
    <row r="75" spans="2:6" ht="16" thickBot="1" x14ac:dyDescent="0.3">
      <c r="B75" s="49" t="s">
        <v>227</v>
      </c>
      <c r="C75" s="277" t="s">
        <v>865</v>
      </c>
      <c r="D75" s="278"/>
      <c r="E75" s="278"/>
      <c r="F75" s="279"/>
    </row>
    <row r="76" spans="2:6" ht="16" thickBot="1" x14ac:dyDescent="0.3">
      <c r="B76" s="49" t="s">
        <v>228</v>
      </c>
      <c r="C76" s="277" t="s">
        <v>866</v>
      </c>
      <c r="D76" s="278"/>
      <c r="E76" s="278"/>
      <c r="F76" s="279"/>
    </row>
    <row r="77" spans="2:6" ht="16" thickBot="1" x14ac:dyDescent="0.3">
      <c r="B77" s="49" t="s">
        <v>229</v>
      </c>
      <c r="C77" s="277" t="s">
        <v>851</v>
      </c>
      <c r="D77" s="278"/>
      <c r="E77" s="278"/>
      <c r="F77" s="279"/>
    </row>
    <row r="78" spans="2:6" ht="41.5" customHeight="1" thickBot="1" x14ac:dyDescent="0.3">
      <c r="B78" s="77" t="s">
        <v>206</v>
      </c>
      <c r="C78" s="280" t="s">
        <v>217</v>
      </c>
      <c r="D78" s="281"/>
      <c r="E78" s="281"/>
      <c r="F78" s="282"/>
    </row>
    <row r="79" spans="2:6" ht="15.5" x14ac:dyDescent="0.35">
      <c r="B79" s="76"/>
      <c r="C79" s="27"/>
      <c r="D79" s="27"/>
      <c r="E79" s="27"/>
      <c r="F79" s="27"/>
    </row>
    <row r="80" spans="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205" x14ac:dyDescent="0.25"/>
    <row r="206" x14ac:dyDescent="0.25"/>
  </sheetData>
  <mergeCells count="37">
    <mergeCell ref="B45:B46"/>
    <mergeCell ref="C45:C46"/>
    <mergeCell ref="D45:D46"/>
    <mergeCell ref="E45:E46"/>
    <mergeCell ref="F45:F46"/>
    <mergeCell ref="C76:F76"/>
    <mergeCell ref="C77:F77"/>
    <mergeCell ref="C78:F78"/>
    <mergeCell ref="C58:F58"/>
    <mergeCell ref="C59:F59"/>
    <mergeCell ref="C60:F60"/>
    <mergeCell ref="C67:F67"/>
    <mergeCell ref="C68:F68"/>
    <mergeCell ref="C69:F69"/>
    <mergeCell ref="C65:F65"/>
    <mergeCell ref="C66:F66"/>
    <mergeCell ref="C74:F74"/>
    <mergeCell ref="C75:F75"/>
    <mergeCell ref="C41:F41"/>
    <mergeCell ref="C48:F48"/>
    <mergeCell ref="C49:F49"/>
    <mergeCell ref="C56:F56"/>
    <mergeCell ref="C57:F57"/>
    <mergeCell ref="C47:F47"/>
    <mergeCell ref="C40:F40"/>
    <mergeCell ref="C20:F20"/>
    <mergeCell ref="C21:F21"/>
    <mergeCell ref="C22:F22"/>
    <mergeCell ref="C23:F23"/>
    <mergeCell ref="C24:F24"/>
    <mergeCell ref="C29:F29"/>
    <mergeCell ref="C38:F38"/>
    <mergeCell ref="C30:F30"/>
    <mergeCell ref="C31:F31"/>
    <mergeCell ref="C32:F32"/>
    <mergeCell ref="C33:F33"/>
    <mergeCell ref="C39:F39"/>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23CD-D2D8-4982-A77F-A1CA5D5E8478}">
  <sheetPr>
    <tabColor theme="8" tint="0.79998168889431442"/>
  </sheetPr>
  <dimension ref="A1:GW69"/>
  <sheetViews>
    <sheetView zoomScale="90" zoomScaleNormal="90" workbookViewId="0">
      <pane xSplit="2" ySplit="6" topLeftCell="C7" activePane="bottomRight" state="frozen"/>
      <selection activeCell="C74" sqref="C74"/>
      <selection pane="topRight" activeCell="C74" sqref="C74"/>
      <selection pane="bottomLeft" activeCell="C74" sqref="C74"/>
      <selection pane="bottomRight" activeCell="B4" sqref="B4"/>
    </sheetView>
  </sheetViews>
  <sheetFormatPr defaultColWidth="8.54296875" defaultRowHeight="14.5" x14ac:dyDescent="0.35"/>
  <cols>
    <col min="1" max="1" width="7.453125" style="82" customWidth="1"/>
    <col min="2" max="2" width="42.453125" style="82" customWidth="1"/>
    <col min="3" max="3" width="8.453125" style="82" bestFit="1" customWidth="1"/>
    <col min="4" max="4" width="10.453125" style="82" customWidth="1"/>
    <col min="5" max="5" width="10.36328125" style="82" bestFit="1" customWidth="1"/>
    <col min="6" max="6" width="10.453125" style="82" customWidth="1"/>
    <col min="7" max="7" width="14.453125" style="82" bestFit="1" customWidth="1"/>
    <col min="8" max="8" width="10.54296875" style="82" customWidth="1"/>
    <col min="9" max="9" width="10.453125" style="82" bestFit="1" customWidth="1"/>
    <col min="10" max="10" width="11.453125" style="82" customWidth="1"/>
    <col min="11" max="11" width="17.453125" style="82" customWidth="1"/>
    <col min="12" max="12" width="14.36328125" style="82" customWidth="1" collapsed="1"/>
    <col min="13" max="13" width="18.54296875" style="82" customWidth="1"/>
    <col min="14" max="14" width="14.36328125" style="82" customWidth="1"/>
    <col min="15" max="15" width="17.453125" style="82" customWidth="1"/>
    <col min="16" max="16" width="14.36328125" style="82" customWidth="1"/>
    <col min="17" max="17" width="18.54296875" style="82" customWidth="1"/>
    <col min="18" max="18" width="14.36328125" style="82" customWidth="1"/>
    <col min="19" max="19" width="10.08984375" style="82" customWidth="1"/>
    <col min="20" max="21" width="13.1796875" style="82" customWidth="1"/>
    <col min="22" max="22" width="8.54296875" style="82" customWidth="1"/>
    <col min="23" max="26" width="12.36328125" style="82" customWidth="1"/>
    <col min="27" max="27" width="9.453125" style="82" customWidth="1"/>
    <col min="28" max="29" width="11.81640625" style="82" customWidth="1"/>
    <col min="30" max="30" width="8.54296875" style="82" customWidth="1"/>
    <col min="31" max="31" width="12.54296875" style="82" customWidth="1"/>
    <col min="32" max="36" width="12.54296875" style="51" customWidth="1"/>
    <col min="37" max="37" width="12.6328125" style="51" customWidth="1"/>
    <col min="38" max="101" width="12.54296875" style="51" customWidth="1"/>
    <col min="102" max="105" width="13.453125" style="51" customWidth="1"/>
    <col min="106" max="106" width="11" style="51" customWidth="1"/>
    <col min="107" max="108" width="12.54296875" style="51" customWidth="1"/>
    <col min="109" max="109" width="13.453125" style="51" customWidth="1"/>
    <col min="110" max="111" width="13.54296875" style="51" customWidth="1"/>
    <col min="112" max="112" width="13.453125" style="51" customWidth="1"/>
    <col min="113" max="113" width="12.54296875" style="51" customWidth="1"/>
    <col min="114" max="114" width="13.453125" style="51" customWidth="1"/>
    <col min="115" max="115" width="12.54296875" style="51" customWidth="1"/>
    <col min="116" max="116" width="13.54296875" style="51" customWidth="1"/>
    <col min="117" max="117" width="8.54296875" style="51" customWidth="1"/>
    <col min="118" max="118" width="12.54296875" style="51" customWidth="1"/>
    <col min="119" max="119" width="11.54296875" style="51" customWidth="1"/>
    <col min="120" max="120" width="12.453125" style="51" customWidth="1"/>
    <col min="121" max="127" width="13.453125" style="51" customWidth="1"/>
    <col min="128" max="128" width="12.54296875" style="51" customWidth="1"/>
    <col min="129" max="129" width="13.54296875" style="51" customWidth="1"/>
    <col min="130" max="130" width="8.54296875" style="51" customWidth="1"/>
    <col min="131" max="131" width="13.453125" style="51" customWidth="1"/>
    <col min="132" max="132" width="10.54296875" style="51" customWidth="1"/>
    <col min="133" max="133" width="11.54296875" style="51" customWidth="1"/>
    <col min="134" max="135" width="13.453125" style="51" customWidth="1"/>
    <col min="136" max="136" width="12.54296875" style="51" customWidth="1"/>
    <col min="137" max="137" width="14.54296875" style="51" customWidth="1"/>
    <col min="138" max="142" width="13.453125" style="51" customWidth="1"/>
    <col min="143" max="143" width="8.54296875" style="51" customWidth="1"/>
    <col min="144" max="144" width="12.54296875" style="51" customWidth="1"/>
    <col min="145" max="146" width="8.54296875" style="51" customWidth="1"/>
    <col min="147" max="147" width="12.54296875" style="51" customWidth="1"/>
    <col min="148" max="149" width="8.54296875" style="51" customWidth="1"/>
    <col min="150" max="150" width="12.54296875" style="51" customWidth="1"/>
    <col min="151" max="152" width="8.54296875" style="51" customWidth="1"/>
    <col min="153" max="154" width="9" style="51" customWidth="1"/>
    <col min="155" max="155" width="11.54296875" style="51" customWidth="1"/>
    <col min="156" max="156" width="9" style="51" customWidth="1"/>
    <col min="157" max="157" width="11.453125" style="51" customWidth="1"/>
    <col min="158" max="163" width="8.54296875" style="51" customWidth="1"/>
    <col min="164" max="164" width="11.453125" style="51" customWidth="1"/>
    <col min="165" max="165" width="11.54296875" style="51" customWidth="1"/>
    <col min="166" max="168" width="8.54296875" style="51" customWidth="1"/>
    <col min="169" max="169" width="11.54296875" style="51" customWidth="1"/>
    <col min="170" max="170" width="14.453125" style="51" customWidth="1"/>
    <col min="171" max="173" width="8.54296875" style="51" customWidth="1"/>
    <col min="174" max="174" width="11.54296875" style="51" customWidth="1"/>
    <col min="175" max="175" width="11.453125" style="51" customWidth="1"/>
    <col min="176" max="178" width="8.54296875" style="51" customWidth="1"/>
    <col min="179" max="179" width="12.453125" style="51" customWidth="1"/>
    <col min="180" max="180" width="11.54296875" style="51" customWidth="1"/>
    <col min="181" max="183" width="8.54296875" style="51" customWidth="1"/>
    <col min="184" max="184" width="12.453125" style="51" customWidth="1"/>
    <col min="185" max="185" width="11.54296875" style="51" customWidth="1"/>
    <col min="186" max="188" width="8.54296875" style="51" customWidth="1"/>
    <col min="189" max="189" width="11.54296875" style="51" customWidth="1"/>
    <col min="190" max="190" width="9" style="51" customWidth="1"/>
    <col min="191" max="16384" width="8.54296875" style="51"/>
  </cols>
  <sheetData>
    <row r="1" spans="1:205" ht="4.25" customHeight="1" thickBot="1" x14ac:dyDescent="0.4">
      <c r="A1" s="60"/>
      <c r="B1" s="50"/>
      <c r="C1" s="193" t="e">
        <f>IF( SUM(D1:E1,G1:H1,J1:J1,K1:Q1,M1:R1,#REF!,T1:U1,W1:Z1,AB1:AC1,#REF!,#REF!,#REF!,#REF!,#REF!)=0,0,1)</f>
        <v>#REF!</v>
      </c>
      <c r="D1" s="193" t="e">
        <v>#VALUE!</v>
      </c>
      <c r="E1" s="193" t="e">
        <v>#VALUE!</v>
      </c>
      <c r="F1" s="193"/>
      <c r="G1" s="193" t="e">
        <v>#VALUE!</v>
      </c>
      <c r="H1" s="193" t="e">
        <v>#VALUE!</v>
      </c>
      <c r="I1" s="193"/>
      <c r="J1" s="193" t="e">
        <v>#VALUE!</v>
      </c>
      <c r="K1" s="193" t="e">
        <v>#VALUE!</v>
      </c>
      <c r="L1" s="193" t="e">
        <v>#VALUE!</v>
      </c>
      <c r="M1" s="193" t="e">
        <v>#VALUE!</v>
      </c>
      <c r="N1" s="193" t="e">
        <v>#VALUE!</v>
      </c>
      <c r="O1" s="193" t="e">
        <v>#VALUE!</v>
      </c>
      <c r="P1" s="193" t="e">
        <v>#VALUE!</v>
      </c>
      <c r="Q1" s="193" t="e">
        <v>#VALUE!</v>
      </c>
      <c r="R1" s="193" t="e">
        <v>#VALUE!</v>
      </c>
      <c r="S1" s="193"/>
      <c r="T1" s="193" t="e">
        <v>#VALUE!</v>
      </c>
      <c r="U1" s="193" t="e">
        <v>#VALUE!</v>
      </c>
      <c r="V1" s="193"/>
      <c r="W1" s="193" t="e">
        <v>#VALUE!</v>
      </c>
      <c r="X1" s="193" t="e">
        <v>#VALUE!</v>
      </c>
      <c r="Y1" s="193" t="e">
        <v>#VALUE!</v>
      </c>
      <c r="Z1" s="193" t="e">
        <v>#VALUE!</v>
      </c>
      <c r="AA1" s="193"/>
      <c r="AB1" s="193" t="e">
        <v>#VALUE!</v>
      </c>
      <c r="AC1" s="193" t="e">
        <v>#VALUE!</v>
      </c>
      <c r="AD1" s="193"/>
      <c r="AE1" s="51"/>
    </row>
    <row r="2" spans="1:205" ht="29.15" customHeight="1" thickBot="1" x14ac:dyDescent="0.4">
      <c r="A2" s="191" t="s">
        <v>789</v>
      </c>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51"/>
    </row>
    <row r="3" spans="1:205" s="53" customFormat="1" ht="15" thickBot="1" x14ac:dyDescent="0.4">
      <c r="A3" s="228"/>
      <c r="B3" s="228"/>
      <c r="C3" s="139">
        <f>IF( SUM(D3:E3,G3:H3,J3:J3,K3:R3,T3:U3,W3:Z3,AB3:AC3)=0,0,1)</f>
        <v>0</v>
      </c>
      <c r="D3" s="139">
        <f>D8-SUM(D10:D16)</f>
        <v>0</v>
      </c>
      <c r="E3" s="139">
        <f>E8-SUM(E10:E16)</f>
        <v>0</v>
      </c>
      <c r="F3" s="139"/>
      <c r="G3" s="139">
        <f>G8-SUM(G10:G16)</f>
        <v>0</v>
      </c>
      <c r="H3" s="139">
        <f>H8-SUM(H10:H16)</f>
        <v>0</v>
      </c>
      <c r="I3" s="139"/>
      <c r="J3" s="139">
        <f t="shared" ref="J3:R3" si="0">J8-SUM(J10:J16)</f>
        <v>0</v>
      </c>
      <c r="K3" s="139">
        <f t="shared" si="0"/>
        <v>0</v>
      </c>
      <c r="L3" s="139">
        <f>L8-SUM(L10:L16)</f>
        <v>0</v>
      </c>
      <c r="M3" s="139">
        <f>M8-SUM(M10:M16)</f>
        <v>0</v>
      </c>
      <c r="N3" s="139">
        <f>N8-SUM(N10:N16)</f>
        <v>0</v>
      </c>
      <c r="O3" s="139">
        <f t="shared" si="0"/>
        <v>0</v>
      </c>
      <c r="P3" s="139">
        <f>P8-SUM(P10:P16)</f>
        <v>0</v>
      </c>
      <c r="Q3" s="139">
        <f>Q8-SUM(Q10:Q16)</f>
        <v>0</v>
      </c>
      <c r="R3" s="139">
        <f t="shared" si="0"/>
        <v>0</v>
      </c>
      <c r="S3" s="139"/>
      <c r="T3" s="139">
        <f>T8-SUM(T10:T16)</f>
        <v>0</v>
      </c>
      <c r="U3" s="139">
        <f>U8-SUM(U10:U16)</f>
        <v>0</v>
      </c>
      <c r="V3" s="139"/>
      <c r="W3" s="139">
        <f>W8-SUM(W10:W16)</f>
        <v>0</v>
      </c>
      <c r="X3" s="139">
        <f>X8-SUM(X10:X16)</f>
        <v>0</v>
      </c>
      <c r="Y3" s="139">
        <f>Y8-SUM(Y10:Y16)</f>
        <v>0</v>
      </c>
      <c r="Z3" s="139">
        <f>Z8-SUM(Z10:Z16)</f>
        <v>0</v>
      </c>
      <c r="AA3" s="139"/>
      <c r="AB3" s="139">
        <f>AB8-SUM(AB10:AB16)</f>
        <v>0</v>
      </c>
      <c r="AC3" s="139">
        <f>AC8-SUM(AC10:AC16)</f>
        <v>0</v>
      </c>
      <c r="AD3" s="139"/>
      <c r="AE3" s="231"/>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row>
    <row r="4" spans="1:205" s="66" customFormat="1" ht="16" thickBot="1" x14ac:dyDescent="0.4">
      <c r="A4" s="40" t="s">
        <v>61</v>
      </c>
      <c r="B4" s="173">
        <v>45748</v>
      </c>
      <c r="C4" s="229"/>
      <c r="D4" s="159" t="s">
        <v>19</v>
      </c>
      <c r="E4" s="159" t="s">
        <v>20</v>
      </c>
      <c r="F4" s="159"/>
      <c r="G4" s="159" t="s">
        <v>21</v>
      </c>
      <c r="H4" s="159" t="s">
        <v>20</v>
      </c>
      <c r="I4" s="159"/>
      <c r="J4" s="159" t="s">
        <v>72</v>
      </c>
      <c r="K4" s="159" t="s">
        <v>84</v>
      </c>
      <c r="L4" s="159" t="s">
        <v>83</v>
      </c>
      <c r="M4" s="159" t="s">
        <v>88</v>
      </c>
      <c r="N4" s="159" t="s">
        <v>87</v>
      </c>
      <c r="O4" s="159" t="s">
        <v>724</v>
      </c>
      <c r="P4" s="159" t="s">
        <v>725</v>
      </c>
      <c r="Q4" s="159" t="s">
        <v>726</v>
      </c>
      <c r="R4" s="159" t="s">
        <v>727</v>
      </c>
      <c r="S4" s="159"/>
      <c r="T4" s="159" t="s">
        <v>101</v>
      </c>
      <c r="U4" s="159" t="s">
        <v>100</v>
      </c>
      <c r="V4" s="159"/>
      <c r="W4" s="159" t="s">
        <v>101</v>
      </c>
      <c r="X4" s="159" t="s">
        <v>100</v>
      </c>
      <c r="Y4" s="159" t="s">
        <v>108</v>
      </c>
      <c r="Z4" s="159" t="s">
        <v>107</v>
      </c>
      <c r="AA4" s="159"/>
      <c r="AB4" s="159" t="s">
        <v>115</v>
      </c>
      <c r="AC4" s="159" t="s">
        <v>113</v>
      </c>
      <c r="AD4" s="159"/>
      <c r="AE4" s="232"/>
      <c r="AF4" s="65"/>
      <c r="AG4" s="65"/>
      <c r="AH4" s="65"/>
      <c r="AI4" s="65"/>
      <c r="AJ4" s="65"/>
      <c r="AK4" s="65"/>
      <c r="AL4" s="65"/>
      <c r="AM4" s="65"/>
      <c r="AN4" s="65"/>
      <c r="AO4" s="65"/>
      <c r="AP4" s="65"/>
      <c r="AQ4" s="225"/>
      <c r="AS4" s="65"/>
      <c r="AT4" s="65"/>
      <c r="AW4" s="65"/>
      <c r="AX4" s="65"/>
    </row>
    <row r="5" spans="1:205" s="66" customFormat="1" ht="212.5" customHeight="1" x14ac:dyDescent="0.35">
      <c r="A5" s="293"/>
      <c r="B5" s="293"/>
      <c r="C5" s="229"/>
      <c r="D5" s="233" t="s">
        <v>40</v>
      </c>
      <c r="E5" s="233" t="s">
        <v>41</v>
      </c>
      <c r="F5" s="226" t="str">
        <f>CONCATENATE(D4," / (",E4,"+",D4,")")</f>
        <v>B02 / (A03+B02)</v>
      </c>
      <c r="G5" s="233" t="s">
        <v>43</v>
      </c>
      <c r="H5" s="233" t="s">
        <v>41</v>
      </c>
      <c r="I5" s="226" t="str">
        <f>CONCATENATE(G4," / ",E4)</f>
        <v>B06 / A03</v>
      </c>
      <c r="J5" s="226"/>
      <c r="K5" s="234" t="s">
        <v>155</v>
      </c>
      <c r="L5" s="227" t="s">
        <v>154</v>
      </c>
      <c r="M5" s="227" t="s">
        <v>159</v>
      </c>
      <c r="N5" s="227" t="s">
        <v>158</v>
      </c>
      <c r="O5" s="227" t="s">
        <v>728</v>
      </c>
      <c r="P5" s="227" t="s">
        <v>729</v>
      </c>
      <c r="Q5" s="227" t="s">
        <v>730</v>
      </c>
      <c r="R5" s="227" t="s">
        <v>731</v>
      </c>
      <c r="S5" s="226" t="str">
        <f>CONCATENATE(K4,"+",O4,"+",L4,"+",P4," / ",M4,"+",Q4,"+",N4,"+",R4)</f>
        <v>D14+H20+D13+H19 / D23+H22+D22+H21</v>
      </c>
      <c r="T5" s="233" t="s">
        <v>737</v>
      </c>
      <c r="U5" s="233" t="s">
        <v>172</v>
      </c>
      <c r="V5" s="226" t="str">
        <f>CONCATENATE(T4," / ",U4)</f>
        <v>E20 / E19</v>
      </c>
      <c r="W5" s="233" t="s">
        <v>737</v>
      </c>
      <c r="X5" s="233" t="s">
        <v>172</v>
      </c>
      <c r="Y5" s="233" t="s">
        <v>732</v>
      </c>
      <c r="Z5" s="233" t="s">
        <v>175</v>
      </c>
      <c r="AA5" s="70" t="str">
        <f>+CONCATENATE(W4,"+",Y4," / ",X4,"+",Z4)</f>
        <v>E20+E27 / E19+E26</v>
      </c>
      <c r="AB5" s="234" t="s">
        <v>242</v>
      </c>
      <c r="AC5" s="227" t="s">
        <v>180</v>
      </c>
      <c r="AD5" s="256" t="str">
        <f>CONCATENATE(AB4," / ",AC4)</f>
        <v>F03 / F01</v>
      </c>
      <c r="AE5" s="233"/>
      <c r="AF5" s="57"/>
      <c r="AG5" s="40" t="s">
        <v>882</v>
      </c>
      <c r="AH5" s="57"/>
      <c r="AI5" s="57"/>
      <c r="AJ5" s="57"/>
      <c r="AK5" s="57"/>
      <c r="AL5" s="57"/>
      <c r="AM5" s="57"/>
      <c r="AN5" s="57"/>
      <c r="AO5" s="57"/>
      <c r="AP5" s="57"/>
      <c r="AQ5" s="56"/>
      <c r="AR5" s="56"/>
      <c r="AS5" s="56"/>
      <c r="AT5" s="56"/>
      <c r="AU5" s="56"/>
      <c r="AV5" s="56"/>
      <c r="AW5" s="56"/>
      <c r="AX5" s="56"/>
      <c r="AY5" s="56"/>
    </row>
    <row r="6" spans="1:205" s="59" customFormat="1" ht="66.75" customHeight="1" x14ac:dyDescent="0.35">
      <c r="A6" s="293"/>
      <c r="B6" s="293"/>
      <c r="C6" s="230"/>
      <c r="D6" s="294" t="s">
        <v>871</v>
      </c>
      <c r="E6" s="294"/>
      <c r="F6" s="295"/>
      <c r="G6" s="296" t="s">
        <v>870</v>
      </c>
      <c r="H6" s="294"/>
      <c r="I6" s="295"/>
      <c r="J6" s="235" t="s">
        <v>869</v>
      </c>
      <c r="K6" s="296" t="s">
        <v>897</v>
      </c>
      <c r="L6" s="294"/>
      <c r="M6" s="294"/>
      <c r="N6" s="294"/>
      <c r="O6" s="294"/>
      <c r="P6" s="294"/>
      <c r="Q6" s="294"/>
      <c r="R6" s="294"/>
      <c r="S6" s="295"/>
      <c r="T6" s="294" t="s">
        <v>868</v>
      </c>
      <c r="U6" s="294"/>
      <c r="V6" s="295"/>
      <c r="W6" s="294" t="s">
        <v>898</v>
      </c>
      <c r="X6" s="294"/>
      <c r="Y6" s="294"/>
      <c r="Z6" s="294"/>
      <c r="AA6" s="295"/>
      <c r="AB6" s="290" t="s">
        <v>872</v>
      </c>
      <c r="AC6" s="291"/>
      <c r="AD6" s="292"/>
      <c r="AE6" s="236"/>
      <c r="AF6" s="58"/>
      <c r="AG6" s="257" t="s">
        <v>84</v>
      </c>
      <c r="AH6" s="257" t="s">
        <v>83</v>
      </c>
      <c r="AI6" s="257" t="s">
        <v>88</v>
      </c>
      <c r="AJ6" s="257" t="s">
        <v>87</v>
      </c>
      <c r="AK6" s="257" t="s">
        <v>724</v>
      </c>
      <c r="AL6" s="257" t="s">
        <v>725</v>
      </c>
      <c r="AM6" s="257" t="s">
        <v>726</v>
      </c>
      <c r="AN6" s="257" t="s">
        <v>727</v>
      </c>
      <c r="AQ6" s="58"/>
      <c r="AU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row>
    <row r="7" spans="1:205" ht="4.5" customHeight="1" x14ac:dyDescent="0.35">
      <c r="A7" s="250"/>
      <c r="F7" s="218"/>
      <c r="I7" s="218"/>
      <c r="J7" s="218"/>
      <c r="K7" s="237"/>
      <c r="S7" s="218"/>
      <c r="V7" s="218"/>
      <c r="AA7" s="218"/>
      <c r="AB7" s="237"/>
      <c r="AD7" s="218"/>
      <c r="AX7" s="51" t="e">
        <f>IF(#REF!="","",#REF!)</f>
        <v>#REF!</v>
      </c>
    </row>
    <row r="8" spans="1:205" x14ac:dyDescent="0.35">
      <c r="A8" s="251" t="str">
        <f>IF(Refs!A2="","",Refs!A2)</f>
        <v>*</v>
      </c>
      <c r="B8" s="138" t="str">
        <f>IF(Refs!B2="","",Refs!B2)</f>
        <v>England</v>
      </c>
      <c r="C8" s="252" t="str">
        <f>IF(Refs!D2="","",Refs!D2)</f>
        <v>National</v>
      </c>
      <c r="D8" s="81">
        <f>SUM(IF(E10=0, 0, D10), IF(E11=0, 0, D11), IF(E12=0, 0, D12), IF(E13=0, 0, D13), IF(E14=0, 0, D14), IF(E15=0, 0, D15), IF(E16=0, 0, D16))</f>
        <v>40262</v>
      </c>
      <c r="E8" s="81">
        <f>SUM(IF(D10=0, 0, E10), IF(D11=0, 0, E11), IF(D12=0, 0, E12), IF(D13=0, 0, E13), IF(D14=0, 0, E14), IF(D15=0, 0, E15), IF(D16=0, 0, E16))</f>
        <v>1580084</v>
      </c>
      <c r="F8" s="160">
        <f>IF(D8&gt;E8+D8,"",IF(D8=0,"",IF(E8=0,"",IFERROR(D8/(E8+D8),0))))</f>
        <v>2.4847779424888264E-2</v>
      </c>
      <c r="G8" s="81">
        <f>SUM(IF(H10=0, 0, G10), IF(H11=0, 0, G11), IF(H12=0, 0, G12), IF(H13=0, 0, G13), IF(H14=0, 0, G14), IF(H15=0, 0, G15), IF(H16=0, 0, G16))</f>
        <v>63603338</v>
      </c>
      <c r="H8" s="81">
        <f>SUM(IF(G10=0, 0, H10), IF(G11=0, 0, H11), IF(G12=0, 0, H12), IF(G13=0, 0, H13), IF(G14=0, 0, H14), IF(G15=0, 0, H15), IF(G16=0, 0, H16))</f>
        <v>1580084</v>
      </c>
      <c r="I8" s="238">
        <f>IF(H8=0,"",IF(G8=0,"",IFERROR(G8/H8,0)))</f>
        <v>40.253137174985632</v>
      </c>
      <c r="J8" s="239"/>
      <c r="K8" s="240">
        <f>SUM(IF(L10=0, 0, K10), IF(L11=0, 0, K11), IF(L12=0, 0, K12), IF(L13=0, 0, K13), IF(L14=0, 0, K14), IF(L15=0, 0, K15), IF(L16=0, 0, K16))</f>
        <v>117259</v>
      </c>
      <c r="L8" s="81">
        <f>SUM(IF(K10=0, 0, L10), IF(K11=0, 0, L11), IF(K12=0, 0, L12), IF(K13=0, 0, L13), IF(K14=0, 0, L14), IF(K15=0, 0, L15), IF(K16=0, 0, L16))</f>
        <v>284693</v>
      </c>
      <c r="M8" s="81">
        <f>SUM(IF(N10=0, 0, M10), IF(N11=0, 0, M11), IF(N12=0, 0, M12), IF(N13=0, 0, M13), IF(N14=0, 0, M14), IF(N15=0, 0, M15), IF(N16=0, 0, M16))</f>
        <v>35914</v>
      </c>
      <c r="N8" s="81">
        <f>SUM(IF(M10=0, 0, N10), IF(M11=0, 0, N11), IF(M12=0, 0, N12), IF(M13=0, 0, N13), IF(M14=0, 0, N14), IF(M15=0, 0, N15), IF(M16=0, 0, N16))</f>
        <v>76455</v>
      </c>
      <c r="O8" s="81">
        <f>SUM(IF(P10=0, 0, O10), IF(P11=0, 0, O11), IF(P12=0, 0, O12), IF(P13=0, 0, O13), IF(P14=0, 0, O14), IF(P15=0, 0, O15), IF(P16=0, 0, O16))</f>
        <v>1346</v>
      </c>
      <c r="P8" s="81">
        <f>SUM(IF(O10=0, 0, P10), IF(O11=0, 0, P11), IF(O12=0, 0, P12), IF(O13=0, 0, P13), IF(O14=0, 0, P14), IF(O15=0, 0, P15), IF(O16=0, 0, P16))</f>
        <v>3602</v>
      </c>
      <c r="Q8" s="81">
        <f>SUM(IF(R10=0, 0, Q10), IF(R11=0, 0, Q11), IF(R12=0, 0, Q12), IF(R13=0, 0, Q13), IF(R14=0, 0, Q14), IF(R15=0, 0, Q15), IF(R16=0, 0, Q16))</f>
        <v>2847</v>
      </c>
      <c r="R8" s="81">
        <f>SUM(IF(Q10=0, 0, R10), IF(Q11=0, 0, R11), IF(Q12=0, 0, R12), IF(Q13=0, 0, R13), IF(Q14=0, 0, R14), IF(Q15=0, 0, R15), IF(Q16=0, 0, R16))</f>
        <v>5930</v>
      </c>
      <c r="S8" s="160">
        <f>IFERROR(SUM((K8+M8+O8+Q8)/(L8+N8+P8+R8)),"")</f>
        <v>0.42453329016941838</v>
      </c>
      <c r="T8" s="81">
        <f>SUM(IF(U10=0, 0, T10), IF(U11=0, 0, T11), IF(U12=0, 0, T12), IF(U13=0, 0, T13), IF(U14=0, 0, T14), IF(U15=0, 0, T15), IF(U16=0, 0, T16))</f>
        <v>112405</v>
      </c>
      <c r="U8" s="81">
        <f>SUM(IF(T10=0, 0, U10), IF(T11=0, 0, U11), IF(T12=0, 0, U12), IF(T13=0, 0, U13), IF(T14=0, 0, U14), IF(T15=0, 0, U15), IF(T16=0, 0, U16))</f>
        <v>132900</v>
      </c>
      <c r="V8" s="160">
        <f>IF(T8&gt;U8,"",IF(T8=0,"",IF(U8=0,"",IFERROR(T8/U8,0))))</f>
        <v>0.84578630549285172</v>
      </c>
      <c r="W8" s="81">
        <f>T8</f>
        <v>112405</v>
      </c>
      <c r="X8" s="81">
        <f>U8</f>
        <v>132900</v>
      </c>
      <c r="Y8" s="81">
        <f>SUM(IF(Z10=0, 0, Y10), IF(Z11=0, 0, Y11), IF(Z12=0, 0, Y12), IF(Z13=0, 0, Y13), IF(Z14=0, 0, Y14), IF(Z15=0, 0, Y15), IF(Z16=0, 0, Y16))</f>
        <v>81235</v>
      </c>
      <c r="Z8" s="81">
        <f>SUM(IF(Y10=0, 0, Z10), IF(Y11=0, 0, Z11), IF(Y12=0, 0, Z12), IF(Y13=0, 0, Z13), IF(Y14=0, 0, Z14), IF(Y15=0, 0, Z15), IF(Y16=0, 0, Z16))</f>
        <v>157108</v>
      </c>
      <c r="AA8" s="160">
        <f>IFERROR(IF(W8=0,(Y8/Z8),IF(X8=0,(Y8/Z8),IF(Y8=0,(W8/X8),IF(Z8=0,(W8/X8),IF(W8&gt;X8,(Y8/Z8),IF(Y8&gt;Z8,(W8/X8),((W8+Y8)/(X8+Z8)))))))),"")</f>
        <v>0.66770571846293891</v>
      </c>
      <c r="AB8" s="240">
        <f>SUM(IF(AC10=0, 0, AB10), IF(AC11=0, 0, AB11), IF(AC12=0, 0, AB12), IF(AC13=0, 0, AB13), IF(AC14=0, 0, AB14), IF(AC15=0, 0, AB15), IF(AC16=0, 0, AB16))</f>
        <v>761648</v>
      </c>
      <c r="AC8" s="81">
        <f>SUM(IF(AB10=0, 0, AC10), IF(AB11=0, 0, AC11), IF(AB12=0, 0, AC12), IF(AB13=0, 0, AC13), IF(AB14=0, 0, AC14), IF(AB15=0, 0, AC15), IF(AB16=0, 0, AC16))</f>
        <v>1074213</v>
      </c>
      <c r="AD8" s="160">
        <f>IF(AB8&gt;AC8,"",IF(AB8=0,"",IF(AC8=0,"",IFERROR(AB8/AC8,0))))</f>
        <v>0.70902884251074971</v>
      </c>
      <c r="AE8" s="241"/>
      <c r="AF8" s="63"/>
      <c r="AG8" s="261"/>
      <c r="AH8" s="261"/>
      <c r="AI8" s="261"/>
      <c r="AJ8" s="261"/>
      <c r="AK8" s="261"/>
      <c r="AL8" s="261"/>
      <c r="AM8" s="261"/>
      <c r="AN8" s="261"/>
      <c r="AO8" s="52"/>
      <c r="AP8" s="52"/>
      <c r="AQ8" s="63"/>
      <c r="AR8" s="64"/>
      <c r="AS8" s="52"/>
      <c r="AT8" s="52"/>
      <c r="AU8" s="63"/>
      <c r="AV8" s="64"/>
      <c r="AW8" s="52"/>
      <c r="AX8" s="52"/>
      <c r="AY8" s="63"/>
    </row>
    <row r="9" spans="1:205" x14ac:dyDescent="0.35">
      <c r="A9" s="251" t="str">
        <f>IF(Refs!A3="","",Refs!A3)</f>
        <v/>
      </c>
      <c r="B9" s="138" t="str">
        <f>IF(Refs!B3="","",Refs!B3)</f>
        <v>-----------</v>
      </c>
      <c r="C9" s="252" t="str">
        <f>IF(Refs!D3="","",Refs!D3)</f>
        <v/>
      </c>
      <c r="D9" s="241"/>
      <c r="E9" s="241"/>
      <c r="F9" s="160"/>
      <c r="G9" s="241"/>
      <c r="H9" s="241"/>
      <c r="I9" s="238"/>
      <c r="J9" s="242"/>
      <c r="K9" s="243"/>
      <c r="L9" s="241"/>
      <c r="M9" s="241"/>
      <c r="N9" s="241"/>
      <c r="O9" s="241"/>
      <c r="P9" s="241"/>
      <c r="Q9" s="241"/>
      <c r="R9" s="241"/>
      <c r="S9" s="160"/>
      <c r="T9" s="241"/>
      <c r="U9" s="241"/>
      <c r="V9" s="160"/>
      <c r="W9" s="241"/>
      <c r="X9" s="241"/>
      <c r="Y9" s="241"/>
      <c r="Z9" s="241"/>
      <c r="AA9" s="160"/>
      <c r="AB9" s="243"/>
      <c r="AC9" s="241"/>
      <c r="AD9" s="160"/>
      <c r="AE9" s="241"/>
      <c r="AF9" s="52"/>
      <c r="AG9" s="262"/>
      <c r="AH9" s="262"/>
      <c r="AI9" s="262"/>
      <c r="AJ9" s="262"/>
      <c r="AK9" s="262"/>
      <c r="AL9" s="262"/>
      <c r="AM9" s="262"/>
      <c r="AN9" s="262"/>
      <c r="AO9" s="52"/>
      <c r="AP9" s="52"/>
      <c r="AQ9" s="52"/>
      <c r="AR9" s="64"/>
      <c r="AS9" s="52"/>
      <c r="AT9" s="52"/>
      <c r="AU9" s="52"/>
      <c r="AV9" s="64"/>
      <c r="AW9" s="52"/>
      <c r="AX9" s="52"/>
      <c r="AY9" s="52"/>
    </row>
    <row r="10" spans="1:205" x14ac:dyDescent="0.35">
      <c r="A10" s="251" t="str">
        <f>IF(Refs!A4="","",Refs!A4)</f>
        <v>Y63</v>
      </c>
      <c r="B10" s="138" t="str">
        <f>IF(Refs!B4="","",Refs!B4)</f>
        <v>North East and Yorkshire</v>
      </c>
      <c r="C10" s="252" t="str">
        <f>IF(Refs!D4="","",Refs!D4)</f>
        <v>Region</v>
      </c>
      <c r="D10" s="81">
        <f>SUM(IF(E19=0,0,D19),IF(E18=0,0,D18))</f>
        <v>9536</v>
      </c>
      <c r="E10" s="81">
        <f>SUM(IF(D19=0, 0, E19), IF(D18=0, 0, E18))</f>
        <v>249947</v>
      </c>
      <c r="F10" s="160">
        <f>IF(D10&gt;E10+D10,"",IF(D10=0,"",IF(E10=0,"",IFERROR(D10/(E10+D10),0))))</f>
        <v>3.6749999036545744E-2</v>
      </c>
      <c r="G10" s="81">
        <f>SUM(IF(H19=0,0,G19),IF(H18=0,0,G18))</f>
        <v>17098823</v>
      </c>
      <c r="H10" s="81">
        <f>SUM(IF(G19=0, 0, H19), IF(G18=0, 0, H18))</f>
        <v>249947</v>
      </c>
      <c r="I10" s="238">
        <f>IF(H10=0,"",IF(G10=0,"",IFERROR(G10/H10,0)))</f>
        <v>68.409794876513814</v>
      </c>
      <c r="J10" s="239"/>
      <c r="K10" s="240">
        <f>SUM(IF(L19=0, 0, K19), IF(L18=0, 0, K18))</f>
        <v>10308</v>
      </c>
      <c r="L10" s="81">
        <f>SUM(IF(K19=0, 0, L19), IF(K18=0, 0, L18))</f>
        <v>27287</v>
      </c>
      <c r="M10" s="81">
        <f>SUM(IF(N19=0, 0, M19), IF(N18=0, 0, M18))</f>
        <v>4358</v>
      </c>
      <c r="N10" s="81">
        <f>SUM(IF(M19=0, 0, N19), IF(M18=0, 0, N18))</f>
        <v>10174</v>
      </c>
      <c r="O10" s="81">
        <f>SUM(IF(P19=0, 0, O19), IF(P18=0, 0, O18))</f>
        <v>0</v>
      </c>
      <c r="P10" s="81">
        <f>SUM(IF(O19=0, 0, P19), IF(O18=0, 0, P18))</f>
        <v>0</v>
      </c>
      <c r="Q10" s="81">
        <f>SUM(IF(R19=0, 0, Q19), IF(R18=0, 0, Q18))</f>
        <v>6</v>
      </c>
      <c r="R10" s="81">
        <f>SUM(IF(Q19=0, 0, R19), IF(Q18=0, 0, R18))</f>
        <v>6</v>
      </c>
      <c r="S10" s="160">
        <f t="shared" ref="S10:S16" si="1">IFERROR(SUM((K10+M10+O10+Q10)/(L10+N10+P10+R10)),"")</f>
        <v>0.39159793952011102</v>
      </c>
      <c r="T10" s="81">
        <f>SUM(IF(U19=0,0,T19),IF(U18=0,0,T18))</f>
        <v>17527</v>
      </c>
      <c r="U10" s="81">
        <f>SUM(IF(T19=0, 0, U19), IF(T18=0, 0, U18))</f>
        <v>19407</v>
      </c>
      <c r="V10" s="160">
        <f t="shared" ref="V10:V45" si="2">IF(T10&gt;U10,"",IF(T10=0,"",IF(U10=0,"",IFERROR(T10/U10,0))))</f>
        <v>0.90312773741433505</v>
      </c>
      <c r="W10" s="81">
        <f t="shared" ref="W10:X16" si="3">T10</f>
        <v>17527</v>
      </c>
      <c r="X10" s="81">
        <f t="shared" si="3"/>
        <v>19407</v>
      </c>
      <c r="Y10" s="81">
        <f>SUM(IF(Z19=0,0,Y19),IF(Z18=0,0,Y18))</f>
        <v>8973</v>
      </c>
      <c r="Z10" s="81">
        <f>SUM(IF(Y19=0, 0, Z19), IF(Y18=0, 0, Z18))</f>
        <v>22386</v>
      </c>
      <c r="AA10" s="160">
        <f t="shared" ref="AA10:AA45" si="4">IFERROR(IF(W10=0,(Y10/Z10),IF(X10=0,(Y10/Z10),IF(Y10=0,(W10/X10),IF(Z10=0,(W10/X10),IF(W10&gt;X10,(Y10/Z10),IF(Y10&gt;Z10,(W10/X10),((W10+Y10)/(X10+Z10)))))))),"")</f>
        <v>0.63407747708946471</v>
      </c>
      <c r="AB10" s="240">
        <f>SUM(IF(AC19=0,0,AB19),IF(AC18=0,0,AB18))</f>
        <v>135362</v>
      </c>
      <c r="AC10" s="81">
        <f>SUM(IF(AB19=0, 0, AC19), IF(AB18=0, 0, AC18))</f>
        <v>171179</v>
      </c>
      <c r="AD10" s="160">
        <f t="shared" ref="AD10:AD45" si="5">IF(AB10&gt;AC10,"",IF(AB10=0,"",IF(AC10=0,"",IFERROR(AB10/AC10,0))))</f>
        <v>0.79076288563433594</v>
      </c>
      <c r="AE10" s="241"/>
      <c r="AF10" s="63"/>
      <c r="AG10" s="262"/>
      <c r="AH10" s="262"/>
      <c r="AI10" s="262"/>
      <c r="AJ10" s="262"/>
      <c r="AK10" s="262"/>
      <c r="AL10" s="262"/>
      <c r="AM10" s="262"/>
      <c r="AN10" s="262"/>
      <c r="AO10" s="52"/>
      <c r="AP10" s="52"/>
      <c r="AQ10" s="63"/>
      <c r="AR10" s="64"/>
      <c r="AS10" s="52"/>
      <c r="AT10" s="52"/>
      <c r="AU10" s="63"/>
      <c r="AV10" s="64"/>
      <c r="AW10" s="52"/>
      <c r="AX10" s="52"/>
      <c r="AY10" s="63"/>
    </row>
    <row r="11" spans="1:205" x14ac:dyDescent="0.35">
      <c r="A11" s="251" t="str">
        <f>IF(Refs!A5="","",Refs!A5)</f>
        <v>Y62</v>
      </c>
      <c r="B11" s="138" t="str">
        <f>IF(Refs!B5="","",Refs!B5)</f>
        <v>North West</v>
      </c>
      <c r="C11" s="252" t="str">
        <f>IF(Refs!D5="","",Refs!D5)</f>
        <v>Region</v>
      </c>
      <c r="D11" s="81">
        <f>SUM(IF(E20=0, 0, D20))</f>
        <v>7739</v>
      </c>
      <c r="E11" s="81">
        <f>SUM(IF(D20=0,0,E20))</f>
        <v>170542</v>
      </c>
      <c r="F11" s="160">
        <f t="shared" ref="F11:F16" si="6">IF(D11&gt;E11+D11,"",IF(D11=0,"",IF(E11=0,"",IFERROR(D11/(E11+D11),0))))</f>
        <v>4.3409000398247709E-2</v>
      </c>
      <c r="G11" s="81">
        <f>SUM(IF(H20=0, 0, G20))</f>
        <v>11968873</v>
      </c>
      <c r="H11" s="81">
        <f>SUM(IF(G20=0,0,H20))</f>
        <v>170542</v>
      </c>
      <c r="I11" s="238">
        <f t="shared" ref="I11:I16" si="7">IF(H11=0,"",IF(G11=0,"",IFERROR(G11/H11,0)))</f>
        <v>70.181380539691105</v>
      </c>
      <c r="J11" s="239"/>
      <c r="K11" s="240">
        <f>SUM(IF(L20=0,0,K20))</f>
        <v>7981</v>
      </c>
      <c r="L11" s="81">
        <f>SUM(IF(K20=0,0,L20))</f>
        <v>13581</v>
      </c>
      <c r="M11" s="81">
        <f>SUM(IF(N20=0,0,M20))</f>
        <v>413</v>
      </c>
      <c r="N11" s="81">
        <f>SUM(IF(M20=0,0,N20))</f>
        <v>903</v>
      </c>
      <c r="O11" s="81">
        <f>SUM(IF(P20=0,0,O20))</f>
        <v>203</v>
      </c>
      <c r="P11" s="81">
        <f>SUM(IF(O20=0,0,P20))</f>
        <v>471</v>
      </c>
      <c r="Q11" s="81">
        <f>SUM(IF(R20=0,0,Q20))</f>
        <v>157</v>
      </c>
      <c r="R11" s="81">
        <f>SUM(IF(Q20=0,0,R20))</f>
        <v>771</v>
      </c>
      <c r="S11" s="160">
        <f t="shared" si="1"/>
        <v>0.55665776421213276</v>
      </c>
      <c r="T11" s="81">
        <f>SUM(IF(U20=0, 0, T20))</f>
        <v>4572</v>
      </c>
      <c r="U11" s="81">
        <f>SUM(IF(T20=0,0,U20))</f>
        <v>6137</v>
      </c>
      <c r="V11" s="160">
        <f t="shared" si="2"/>
        <v>0.74498940850578454</v>
      </c>
      <c r="W11" s="81">
        <f t="shared" si="3"/>
        <v>4572</v>
      </c>
      <c r="X11" s="81">
        <f t="shared" si="3"/>
        <v>6137</v>
      </c>
      <c r="Y11" s="81">
        <f>SUM(IF(Z20=0, 0, Y20))</f>
        <v>6326</v>
      </c>
      <c r="Z11" s="81">
        <f>SUM(IF(Y20=0,0,Z20))</f>
        <v>20529</v>
      </c>
      <c r="AA11" s="160">
        <f t="shared" si="4"/>
        <v>0.40868521713042827</v>
      </c>
      <c r="AB11" s="240">
        <f>SUM(IF(AC20=0, 0, AB20))</f>
        <v>84664</v>
      </c>
      <c r="AC11" s="81">
        <f>SUM(IF(AB20=0,0,AC20))</f>
        <v>111548</v>
      </c>
      <c r="AD11" s="160">
        <f t="shared" si="5"/>
        <v>0.75899164485244019</v>
      </c>
      <c r="AE11" s="241"/>
      <c r="AF11" s="63"/>
      <c r="AG11" s="262"/>
      <c r="AH11" s="262"/>
      <c r="AI11" s="262"/>
      <c r="AJ11" s="262"/>
      <c r="AK11" s="262"/>
      <c r="AL11" s="262"/>
      <c r="AM11" s="262"/>
      <c r="AN11" s="262"/>
      <c r="AO11" s="52"/>
      <c r="AP11" s="52"/>
      <c r="AQ11" s="63"/>
      <c r="AR11" s="64"/>
      <c r="AS11" s="52"/>
      <c r="AT11" s="52"/>
      <c r="AU11" s="63"/>
      <c r="AV11" s="64"/>
      <c r="AW11" s="52"/>
      <c r="AX11" s="52"/>
      <c r="AY11" s="63"/>
    </row>
    <row r="12" spans="1:205" x14ac:dyDescent="0.35">
      <c r="A12" s="251" t="str">
        <f>IF(Refs!A6="","",Refs!A6)</f>
        <v>Y60</v>
      </c>
      <c r="B12" s="138" t="str">
        <f>IF(Refs!B6="","",Refs!B6)</f>
        <v>Midlands</v>
      </c>
      <c r="C12" s="252" t="str">
        <f>IF(Refs!D6="","",Refs!D6)</f>
        <v>Region</v>
      </c>
      <c r="D12" s="81">
        <f>SUM(IF(E21=0,0,D21))</f>
        <v>3080</v>
      </c>
      <c r="E12" s="81">
        <f>SUM(IF(D21=0,0,E21))</f>
        <v>316732</v>
      </c>
      <c r="F12" s="160">
        <f t="shared" si="6"/>
        <v>9.6306580115818035E-3</v>
      </c>
      <c r="G12" s="81">
        <f>SUM(IF(H21=0,0,G21))</f>
        <v>5110662</v>
      </c>
      <c r="H12" s="81">
        <f>SUM(IF(G21=0,0,H21))</f>
        <v>316732</v>
      </c>
      <c r="I12" s="238">
        <f t="shared" si="7"/>
        <v>16.13560360178321</v>
      </c>
      <c r="J12" s="239"/>
      <c r="K12" s="240">
        <f>SUM(IF(L21=0,0,K21))</f>
        <v>26914</v>
      </c>
      <c r="L12" s="81">
        <f>SUM(IF(K21=0,0,L21))</f>
        <v>67114</v>
      </c>
      <c r="M12" s="81">
        <f>SUM(IF(N21=0,0,M21))</f>
        <v>2659</v>
      </c>
      <c r="N12" s="81">
        <f>SUM(IF(M21=0,0,N21))</f>
        <v>10466</v>
      </c>
      <c r="O12" s="81">
        <f>SUM(IF(P21=0,0,O21))</f>
        <v>0</v>
      </c>
      <c r="P12" s="81">
        <f>SUM(IF(O21=0,0,P21))</f>
        <v>0</v>
      </c>
      <c r="Q12" s="81">
        <f>SUM(IF(R21=0,0,Q21))</f>
        <v>0</v>
      </c>
      <c r="R12" s="81">
        <f>SUM(IF(Q21=0,0,R21))</f>
        <v>0</v>
      </c>
      <c r="S12" s="160">
        <f t="shared" si="1"/>
        <v>0.38119360659963908</v>
      </c>
      <c r="T12" s="81">
        <f>SUM( IF(U21=0, 0, T21))</f>
        <v>25104</v>
      </c>
      <c r="U12" s="81">
        <f>SUM( IF(T21=0, 0, U21))</f>
        <v>26855</v>
      </c>
      <c r="V12" s="160">
        <f t="shared" si="2"/>
        <v>0.93479798920126611</v>
      </c>
      <c r="W12" s="81">
        <f t="shared" si="3"/>
        <v>25104</v>
      </c>
      <c r="X12" s="81">
        <f t="shared" si="3"/>
        <v>26855</v>
      </c>
      <c r="Y12" s="81">
        <f>SUM( IF(Z21=0, 0, Y21))</f>
        <v>12530</v>
      </c>
      <c r="Z12" s="81">
        <f>SUM( IF(Y21=0, 0, Z21))</f>
        <v>28870</v>
      </c>
      <c r="AA12" s="160">
        <f t="shared" si="4"/>
        <v>0.67535217586361596</v>
      </c>
      <c r="AB12" s="240">
        <f>SUM( IF(AC21=0, 0, AB21))</f>
        <v>147487</v>
      </c>
      <c r="AC12" s="81">
        <f>SUM( IF(AB21=0, 0, AC21))</f>
        <v>224578</v>
      </c>
      <c r="AD12" s="160">
        <f t="shared" si="5"/>
        <v>0.65672951045961758</v>
      </c>
      <c r="AE12" s="241"/>
      <c r="AF12" s="63"/>
      <c r="AG12" s="262"/>
      <c r="AH12" s="262"/>
      <c r="AI12" s="262"/>
      <c r="AJ12" s="262"/>
      <c r="AK12" s="262"/>
      <c r="AL12" s="262"/>
      <c r="AM12" s="262"/>
      <c r="AN12" s="262"/>
      <c r="AO12" s="52"/>
      <c r="AP12" s="52"/>
      <c r="AQ12" s="63"/>
      <c r="AR12" s="64"/>
      <c r="AS12" s="52"/>
      <c r="AT12" s="52"/>
      <c r="AU12" s="63"/>
      <c r="AV12" s="64"/>
      <c r="AW12" s="52"/>
      <c r="AX12" s="52"/>
      <c r="AY12" s="63"/>
    </row>
    <row r="13" spans="1:205" x14ac:dyDescent="0.35">
      <c r="A13" s="251" t="str">
        <f>IF(Refs!A7="","",Refs!A7)</f>
        <v>Y61</v>
      </c>
      <c r="B13" s="138" t="str">
        <f>IF(Refs!B7="","",Refs!B7)</f>
        <v>East of England</v>
      </c>
      <c r="C13" s="252" t="str">
        <f>IF(Refs!D7="","",Refs!D7)</f>
        <v>Region</v>
      </c>
      <c r="D13" s="81">
        <f>SUM(IF(E22=0, 0, D22), IF(E23=0,0, D23), IF(E24=0, 0, D24), IF(E25=0, 0, D25), IF(E26=0, 0, D26), IF(E27=0, 0, D27), IF(E28=0, 0, D28))</f>
        <v>4578</v>
      </c>
      <c r="E13" s="81">
        <f>SUM(IF(D22=0, 0, E22), IF(D23=0, 0, E23), IF(D24=0, 0, E24), IF(D25=0, 0, E25), IF(D26=0, 0, E26), IF(D27=0, 0, E27), IF(D28=0, 0, E28))</f>
        <v>191392</v>
      </c>
      <c r="F13" s="160">
        <f t="shared" si="6"/>
        <v>2.3360718477317959E-2</v>
      </c>
      <c r="G13" s="81">
        <f>SUM(IF(H22=0, 0, G22), IF(H23=0,0, G23), IF(H24=0, 0, G24), IF(H25=0, 0, G25), IF(H26=0, 0, G26), IF(H27=0, 0, G27), IF(H28=0, 0, G28))</f>
        <v>6878852</v>
      </c>
      <c r="H13" s="81">
        <f>SUM(IF(G22=0, 0, H22), IF(G23=0, 0, H23), IF(G24=0, 0, H24), IF(G25=0, 0, H25), IF(G26=0, 0, H26), IF(G27=0, 0, H27), IF(G28=0, 0, H28))</f>
        <v>191392</v>
      </c>
      <c r="I13" s="238">
        <f t="shared" si="7"/>
        <v>35.941167864905537</v>
      </c>
      <c r="J13" s="239"/>
      <c r="K13" s="240">
        <f>SUM(IF(L22=0, 0, K22), IF(L23=0, 0, K23), IF(L24=0, 0, K24), IF(L25=0, 0, K25), IF(L26=0, 0, K26), IF(L27=0, 0, K27), IF(L28=0, 0, K28))</f>
        <v>14117</v>
      </c>
      <c r="L13" s="81">
        <f>SUM(IF(K22=0, 0, L22), IF(K23=0, 0, L23), IF(K24=0, 0, L24), IF(K25=0, 0, L25), IF(K26=0, 0, L26), IF(K27=0, 0, L27), IF(K28=0, 0, L28))</f>
        <v>46672</v>
      </c>
      <c r="M13" s="81">
        <f>SUM(IF(N22=0, 0, M22), IF(N23=0, 0, M23), IF(N24=0, 0, M24), IF(N25=0, 0, M25), IF(N26=0, 0, M26), IF(N27=0, 0, M27), IF(N28=0, 0, M28))</f>
        <v>9537</v>
      </c>
      <c r="N13" s="81">
        <f>SUM(IF(M22=0, 0, N22), IF(M23=0, 0, N23), IF(M24=0, 0, N24), IF(M25=0, 0, N25), IF(M26=0, 0, N26), IF(M27=0, 0, N27), IF(M28=0, 0, N28))</f>
        <v>20120</v>
      </c>
      <c r="O13" s="81">
        <f>SUM(IF(P22=0, 0, O22), IF(P23=0, 0, O23), IF(P24=0, 0, O24), IF(P25=0, 0, O25), IF(P26=0, 0, O26), IF(P27=0, 0, O27), IF(P28=0, 0, O28))</f>
        <v>197</v>
      </c>
      <c r="P13" s="81">
        <f>SUM(IF(O22=0, 0, P22), IF(O23=0, 0, P23), IF(O24=0, 0, P24), IF(O25=0, 0, P25), IF(O26=0, 0, P26), IF(O27=0, 0, P27), IF(O28=0, 0, P28))</f>
        <v>952</v>
      </c>
      <c r="Q13" s="81">
        <f>SUM(IF(R22=0, 0, Q22), IF(R23=0, 0, Q23), IF(R24=0, 0, Q24), IF(R25=0, 0, Q25), IF(R26=0, 0, Q26), IF(R27=0, 0, Q27), IF(R28=0, 0, Q28))</f>
        <v>1401</v>
      </c>
      <c r="R13" s="81">
        <f>SUM(IF(Q22=0, 0, R22), IF(Q23=0, 0, R23), IF(Q24=0, 0, R24), IF(Q25=0, 0, R25), IF(Q26=0, 0, R26), IF(Q27=0, 0, R27), IF(Q28=0, 0, R28))</f>
        <v>2843</v>
      </c>
      <c r="S13" s="160">
        <f t="shared" si="1"/>
        <v>0.35774292716789208</v>
      </c>
      <c r="T13" s="81">
        <f>SUM(IF(U22=0, 0, T22), IF(U23=0,0, T23), IF(U24=0, 0, T24), IF(U25=0, 0, T25), IF(U26=0, 0, T26), IF(U27=0, 0, T27), IF(U28=0, 0, T28))</f>
        <v>13518</v>
      </c>
      <c r="U13" s="81">
        <f>SUM(IF(T22=0, 0, U22), IF(T23=0, 0, U23), IF(T24=0, 0, U24), IF(T25=0, 0, U25), IF(T26=0, 0, U26), IF(T27=0, 0, U27), IF(T28=0, 0, U28))</f>
        <v>17506</v>
      </c>
      <c r="V13" s="160">
        <f t="shared" si="2"/>
        <v>0.7721923911801668</v>
      </c>
      <c r="W13" s="81">
        <f t="shared" si="3"/>
        <v>13518</v>
      </c>
      <c r="X13" s="81">
        <f t="shared" si="3"/>
        <v>17506</v>
      </c>
      <c r="Y13" s="81">
        <f>SUM(IF(Z22=0, 0, Y22), IF(Z23=0,0, Y23), IF(Z24=0, 0, Y24), IF(Z25=0, 0, Y25), IF(Z26=0, 0, Y26), IF(Z27=0, 0, Y27), IF(Z28=0, 0, Y28))</f>
        <v>10558</v>
      </c>
      <c r="Z13" s="81">
        <f>SUM(IF(Y22=0, 0, Z22), IF(Y23=0, 0, Z23), IF(Y24=0, 0, Z24), IF(Y25=0, 0, Z25), IF(Y26=0, 0, Z26), IF(Y27=0, 0, Z27), IF(Y28=0, 0, Z28))</f>
        <v>16352</v>
      </c>
      <c r="AA13" s="160">
        <f t="shared" si="4"/>
        <v>0.71108748301730762</v>
      </c>
      <c r="AB13" s="240">
        <f>SUM(IF(AC22=0, 0, AB22), IF(AC23=0,0, AB23), IF(AC24=0, 0, AB24), IF(AC25=0, 0, AB25), IF(AC26=0, 0, AB26), IF(AC27=0, 0, AB27), IF(AC28=0, 0, AB28))</f>
        <v>96321</v>
      </c>
      <c r="AC13" s="81">
        <f>SUM(IF(AB22=0, 0, AC22), IF(AB23=0, 0, AC23), IF(AB24=0, 0, AC24), IF(AB25=0, 0, AC25), IF(AB26=0, 0, AC26), IF(AB27=0, 0, AC27), IF(AB28=0, 0, AC28))</f>
        <v>132504</v>
      </c>
      <c r="AD13" s="160">
        <f t="shared" si="5"/>
        <v>0.72692899836986058</v>
      </c>
      <c r="AE13" s="241"/>
      <c r="AF13" s="63"/>
      <c r="AG13" s="262"/>
      <c r="AH13" s="262"/>
      <c r="AI13" s="262"/>
      <c r="AJ13" s="262"/>
      <c r="AK13" s="262"/>
      <c r="AL13" s="262"/>
      <c r="AM13" s="262"/>
      <c r="AN13" s="262"/>
      <c r="AO13" s="52"/>
      <c r="AP13" s="52"/>
      <c r="AQ13" s="63"/>
      <c r="AR13" s="64"/>
      <c r="AS13" s="52"/>
      <c r="AT13" s="52"/>
      <c r="AU13" s="63"/>
      <c r="AV13" s="64"/>
      <c r="AW13" s="52"/>
      <c r="AX13" s="52"/>
      <c r="AY13" s="63"/>
    </row>
    <row r="14" spans="1:205" x14ac:dyDescent="0.35">
      <c r="A14" s="251" t="str">
        <f>IF(Refs!A8="","",Refs!A8)</f>
        <v>Y56</v>
      </c>
      <c r="B14" s="138" t="str">
        <f>IF(Refs!B8="","",Refs!B8)</f>
        <v>London</v>
      </c>
      <c r="C14" s="252" t="str">
        <f>IF(Refs!D8="","",Refs!D8)</f>
        <v>Region</v>
      </c>
      <c r="D14" s="81">
        <f>SUM(IF(E29=0, 0, D29), IF(E30=0, 0, D30), IF(E31=0, 0, D31), IF(E32=0, 0, D32), IF(E33=0, 0, D33))</f>
        <v>4222</v>
      </c>
      <c r="E14" s="81">
        <f>SUM(IF(D29=0, 0, E29), IF(D30=0, 0, E30), IF(D31=0, 0, E31), IF(D32=0, 0, E32), IF(D33=0, 0, E33))</f>
        <v>233461</v>
      </c>
      <c r="F14" s="160">
        <f t="shared" si="6"/>
        <v>1.7763155126786518E-2</v>
      </c>
      <c r="G14" s="81">
        <f>SUM(IF(H29=0, 0, G29), IF(H30=0, 0, G30), IF(H31=0, 0, G31), IF(H32=0, 0, G32), IF(H33=0, 0, G33))</f>
        <v>7217826</v>
      </c>
      <c r="H14" s="81">
        <f>SUM(IF(G29=0, 0, H29), IF(G30=0, 0, H30), IF(G31=0, 0, H31), IF(G32=0, 0, H32), IF(G33=0, 0, H33))</f>
        <v>233461</v>
      </c>
      <c r="I14" s="238">
        <f t="shared" si="7"/>
        <v>30.916624189907523</v>
      </c>
      <c r="J14" s="239"/>
      <c r="K14" s="240">
        <f>SUM(IF(L29=0, 0, K29), IF(L30=0, 0, K30), IF(L31=0, 0, K31), IF(L32=0, 0, K32), IF(L33=0, 0, K33))</f>
        <v>16705</v>
      </c>
      <c r="L14" s="81">
        <f>SUM(IF(K29=0, 0, L29), IF(K30=0, 0, L30), IF(K31=0, 0, L31), IF(K32=0, 0, L32), IF(K33=0, 0, L33))</f>
        <v>48066</v>
      </c>
      <c r="M14" s="81">
        <f>SUM(IF(N29=0, 0, M29), IF(N30=0, 0, M30), IF(N31=0, 0, M31), IF(N32=0, 0, M32), IF(N33=0, 0, M33))</f>
        <v>5561</v>
      </c>
      <c r="N14" s="81">
        <f>SUM(IF(M29=0, 0, N29), IF(M30=0, 0, N30), IF(M31=0, 0, N31), IF(M32=0, 0, N32), IF(M33=0, 0, N33))</f>
        <v>9444</v>
      </c>
      <c r="O14" s="81">
        <f>SUM(IF(P29=0, 0, O29), IF(P30=0, 0, O30), IF(P31=0, 0, O31), IF(P32=0, 0, O32), IF(P33=0, 0, O33))</f>
        <v>86</v>
      </c>
      <c r="P14" s="81">
        <f>SUM(IF(O29=0, 0, P29), IF(O30=0, 0, P30), IF(O31=0, 0, P31), IF(O32=0, 0, P32), IF(O33=0, 0, P33))</f>
        <v>286</v>
      </c>
      <c r="Q14" s="81">
        <f>SUM(IF(R29=0, 0, Q29), IF(R30=0, 0, Q30), IF(R31=0, 0, Q31), IF(R32=0, 0, Q32), IF(R33=0, 0, Q33))</f>
        <v>105</v>
      </c>
      <c r="R14" s="81">
        <f>SUM(IF(Q29=0, 0, R29), IF(Q30=0, 0, R30), IF(Q31=0, 0, R31), IF(Q32=0, 0, R32), IF(Q33=0, 0, R33))</f>
        <v>254</v>
      </c>
      <c r="S14" s="160">
        <f t="shared" si="1"/>
        <v>0.38685615848406546</v>
      </c>
      <c r="T14" s="81">
        <f>SUM(IF(U29=0, 0, T29), IF(U30=0, 0, T30), IF(U31=0, 0, T31), IF(U32=0, 0, T32), IF(U33=0, 0, T33))</f>
        <v>17292</v>
      </c>
      <c r="U14" s="81">
        <f>SUM(IF(T29=0, 0, U29), IF(T30=0, 0, U30), IF(T31=0, 0, U31), IF(T32=0, 0, U32), IF(T33=0, 0, U33))</f>
        <v>22340</v>
      </c>
      <c r="V14" s="160">
        <f t="shared" si="2"/>
        <v>0.77403760071620409</v>
      </c>
      <c r="W14" s="81">
        <f t="shared" si="3"/>
        <v>17292</v>
      </c>
      <c r="X14" s="81">
        <f t="shared" si="3"/>
        <v>22340</v>
      </c>
      <c r="Y14" s="81">
        <f>SUM(IF(Z29=0, 0, Y29), IF(Z30=0, 0, Y30), IF(Z31=0, 0, Y31), IF(Z32=0, 0, Y32), IF(Z33=0, 0, Y33))</f>
        <v>13115</v>
      </c>
      <c r="Z14" s="81">
        <f>SUM(IF(Y29=0, 0, Z29), IF(Y30=0, 0, Z30), IF(Y31=0, 0, Z31), IF(Y32=0, 0, Z32), IF(Y33=0, 0, Z33))</f>
        <v>22257</v>
      </c>
      <c r="AA14" s="160">
        <f t="shared" si="4"/>
        <v>0.68181716258941183</v>
      </c>
      <c r="AB14" s="240">
        <f>SUM(IF(AC29=0, 0, AB29), IF(AC30=0, 0, AB30), IF(AC31=0, 0, AB31), IF(AC32=0, 0, AB32), IF(AC33=0, 0, AB33))</f>
        <v>72722</v>
      </c>
      <c r="AC14" s="81">
        <f>SUM(IF(AB29=0, 0, AC29), IF(AB30=0, 0, AC30), IF(AB31=0, 0, AC31), IF(AB32=0, 0, AC32), IF(AB33=0, 0, AC33))</f>
        <v>139890</v>
      </c>
      <c r="AD14" s="160">
        <f t="shared" si="5"/>
        <v>0.51985131174494248</v>
      </c>
      <c r="AE14" s="241"/>
      <c r="AF14" s="63"/>
      <c r="AG14" s="262"/>
      <c r="AH14" s="262"/>
      <c r="AI14" s="262"/>
      <c r="AJ14" s="262"/>
      <c r="AK14" s="262"/>
      <c r="AL14" s="262"/>
      <c r="AM14" s="262"/>
      <c r="AN14" s="262"/>
      <c r="AO14" s="52"/>
      <c r="AP14" s="52"/>
      <c r="AQ14" s="63"/>
      <c r="AR14" s="64"/>
      <c r="AS14" s="52"/>
      <c r="AT14" s="52"/>
      <c r="AU14" s="63"/>
      <c r="AV14" s="64"/>
      <c r="AW14" s="52"/>
      <c r="AX14" s="52"/>
      <c r="AY14" s="63"/>
    </row>
    <row r="15" spans="1:205" x14ac:dyDescent="0.35">
      <c r="A15" s="251" t="str">
        <f>IF(Refs!A9="","",Refs!A9)</f>
        <v>Y59</v>
      </c>
      <c r="B15" s="138" t="str">
        <f>IF(Refs!B9="","",Refs!B9)</f>
        <v>South East</v>
      </c>
      <c r="C15" s="252" t="str">
        <f>IF(Refs!D9="","",Refs!D9)</f>
        <v>Region</v>
      </c>
      <c r="D15" s="81">
        <f>SUM(IF(E34=0, 0, D34), IF(E35=0, 0,D35), IF(E36=0, 0,D36), IF(E37=0, 0,D37), IF(E38=0, 0, D38))</f>
        <v>7974</v>
      </c>
      <c r="E15" s="81">
        <f>SUM(IF(D34=0, 0, E34), IF(D35=0, 0,E35), IF(D36=0, 0,E36), IF(D37=0, 0,E37), IF(D38=0, 0, E38))</f>
        <v>246558</v>
      </c>
      <c r="F15" s="160">
        <f t="shared" si="6"/>
        <v>3.1328084484465606E-2</v>
      </c>
      <c r="G15" s="81">
        <f>SUM(IF(H34=0, 0, G34), IF(H35=0, 0,G35), IF(H36=0, 0,G36), IF(H37=0, 0,G37), IF(H38=0, 0, G38))</f>
        <v>11025691</v>
      </c>
      <c r="H15" s="81">
        <f>SUM(IF(G34=0, 0, H34), IF(G35=0, 0,H35), IF(G36=0, 0,H36), IF(G37=0, 0,H37), IF(G38=0, 0, H38))</f>
        <v>246558</v>
      </c>
      <c r="I15" s="238">
        <f t="shared" si="7"/>
        <v>44.71844758636913</v>
      </c>
      <c r="J15" s="239"/>
      <c r="K15" s="240">
        <f>SUM(IF(L34=0, 0, K34), IF(L35=0, 0,K35), IF(L36=0, 0,K36), IF(L37=0, 0,K37), IF(L38=0, 0, K38))</f>
        <v>19699</v>
      </c>
      <c r="L15" s="81">
        <f>SUM(IF(K34=0, 0, L34), IF(K35=0, 0,L35), IF(K36=0, 0,L36), IF(K37=0, 0,L37), IF(K38=0, 0, L38))</f>
        <v>41288</v>
      </c>
      <c r="M15" s="81">
        <f>SUM(IF(N34=0, 0, M34), IF(N35=0, 0,M35), IF(N36=0, 0,M36), IF(N37=0, 0,M37), IF(N38=0, 0, M38))</f>
        <v>6299</v>
      </c>
      <c r="N15" s="81">
        <f>SUM(IF(M34=0, 0, N34), IF(M35=0, 0,N35), IF(M36=0, 0,N36), IF(M37=0, 0,N37), IF(M38=0, 0, N38))</f>
        <v>12019</v>
      </c>
      <c r="O15" s="81">
        <f>SUM(IF(P34=0, 0, O34), IF(P35=0, 0,O35), IF(P36=0, 0,O36), IF(P37=0, 0,O37), IF(P38=0, 0, O38))</f>
        <v>32</v>
      </c>
      <c r="P15" s="81">
        <f>SUM(IF(O34=0, 0, P34), IF(O35=0, 0,P35), IF(O36=0, 0,P36), IF(O37=0, 0,P37), IF(O38=0, 0, P38))</f>
        <v>47</v>
      </c>
      <c r="Q15" s="81">
        <f>SUM(IF(R34=0, 0, Q34), IF(R35=0, 0,Q35), IF(R36=0, 0,Q36), IF(R37=0, 0,Q37), IF(R38=0, 0, Q38))</f>
        <v>70</v>
      </c>
      <c r="R15" s="81">
        <f>SUM(IF(Q34=0, 0, R34), IF(Q35=0, 0,R35), IF(Q36=0, 0,R36), IF(Q37=0, 0,R37), IF(Q38=0, 0, R38))</f>
        <v>103</v>
      </c>
      <c r="S15" s="160">
        <f t="shared" si="1"/>
        <v>0.48824288680621808</v>
      </c>
      <c r="T15" s="81">
        <f>SUM(IF(U34=0, 0, T34), IF(U35=0, 0,T35), IF(U36=0, 0,T36), IF(U37=0, 0,T37), IF(U38=0, 0, T38))</f>
        <v>17257</v>
      </c>
      <c r="U15" s="81">
        <f>SUM(IF(T34=0, 0, U34), IF(T35=0, 0,U35), IF(T36=0, 0,U36), IF(T37=0, 0,U37), IF(T38=0, 0, U38))</f>
        <v>22551</v>
      </c>
      <c r="V15" s="160">
        <f t="shared" si="2"/>
        <v>0.7652432264644583</v>
      </c>
      <c r="W15" s="81">
        <f t="shared" si="3"/>
        <v>17257</v>
      </c>
      <c r="X15" s="81">
        <f t="shared" si="3"/>
        <v>22551</v>
      </c>
      <c r="Y15" s="81">
        <f>SUM(IF(Z34=0, 0, Y34), IF(Z35=0, 0,Y35), IF(Z36=0, 0,Y36), IF(Z37=0, 0,Y37), IF(Z38=0, 0, Y38))</f>
        <v>15941</v>
      </c>
      <c r="Z15" s="81">
        <f>SUM(IF(Y34=0, 0, Z34), IF(Y35=0, 0,Z35), IF(Y36=0, 0,Z36), IF(Y37=0, 0,Z37), IF(Y38=0, 0, Z38))</f>
        <v>28224</v>
      </c>
      <c r="AA15" s="160">
        <f t="shared" si="4"/>
        <v>0.65382570162481535</v>
      </c>
      <c r="AB15" s="240">
        <f>SUM(IF(AC34=0, 0, AB34), IF(AC35=0, 0,AB35), IF(AC36=0, 0,AB36), IF(AC37=0, 0,AB37), IF(AC38=0, 0, AB38))</f>
        <v>136119</v>
      </c>
      <c r="AC15" s="81">
        <f>SUM(IF(AB34=0, 0, AC34), IF(AB35=0, 0,AC35), IF(AB36=0, 0,AC36), IF(AB37=0, 0,AC37), IF(AB38=0, 0, AC38))</f>
        <v>183663</v>
      </c>
      <c r="AD15" s="160">
        <f t="shared" si="5"/>
        <v>0.74113457800427962</v>
      </c>
      <c r="AE15" s="241"/>
      <c r="AF15" s="63"/>
      <c r="AG15" s="262"/>
      <c r="AH15" s="262"/>
      <c r="AI15" s="262"/>
      <c r="AJ15" s="262"/>
      <c r="AK15" s="262"/>
      <c r="AL15" s="262"/>
      <c r="AM15" s="262"/>
      <c r="AN15" s="262"/>
      <c r="AO15" s="52"/>
      <c r="AP15" s="52"/>
      <c r="AQ15" s="63"/>
      <c r="AR15" s="64"/>
      <c r="AS15" s="52"/>
      <c r="AT15" s="52"/>
      <c r="AU15" s="63"/>
      <c r="AV15" s="64"/>
      <c r="AW15" s="52"/>
      <c r="AX15" s="52"/>
      <c r="AY15" s="63"/>
    </row>
    <row r="16" spans="1:205" x14ac:dyDescent="0.35">
      <c r="A16" s="251" t="str">
        <f>IF(Refs!A10="","",Refs!A10)</f>
        <v>Y58</v>
      </c>
      <c r="B16" s="138" t="str">
        <f>IF(Refs!B10="","",Refs!B10)</f>
        <v>South West</v>
      </c>
      <c r="C16" s="252" t="str">
        <f>IF(Refs!D10="","",Refs!D10)</f>
        <v>Region</v>
      </c>
      <c r="D16" s="81">
        <f>SUM(IF(E39=0, 0, D39), IF(E40=0,0, D40), IF(E41=0, 0, D41), IF(E42=0, 0, D42), IF(E43=0, 0, D43), IF(E44=0, 0, D44), IF(E45=0, 0, D45))</f>
        <v>3133</v>
      </c>
      <c r="E16" s="81">
        <f>SUM(IF(D39=0, 0, E39), IF(D40=0, 0, E40), IF(D41=0, 0, E41), IF(D42=0, 0, E42), IF(D43=0, 0, E43), IF(D44=0, 0, E44), IF(D45=0, 0, E45))</f>
        <v>171452</v>
      </c>
      <c r="F16" s="160">
        <f t="shared" si="6"/>
        <v>1.7945413408941204E-2</v>
      </c>
      <c r="G16" s="81">
        <f>SUM(IF(H39=0, 0, G39), IF(H40=0,0, G40), IF(H41=0, 0, G41), IF(H42=0, 0, G42), IF(H43=0, 0, G43), IF(H44=0, 0, G44), IF(H45=0, 0, G45))</f>
        <v>4302611</v>
      </c>
      <c r="H16" s="81">
        <f>SUM(IF(G39=0, 0, H39), IF(G40=0, 0, H40), IF(G41=0, 0, H41), IF(G42=0, 0, H42), IF(G43=0, 0, H43), IF(G44=0, 0, H44), IF(G45=0, 0, H45))</f>
        <v>171452</v>
      </c>
      <c r="I16" s="238">
        <f t="shared" si="7"/>
        <v>25.095134498285233</v>
      </c>
      <c r="J16" s="239"/>
      <c r="K16" s="240">
        <f>SUM(IF(L39=0, 0, K39), IF(L40=0, 0, K40), IF(L41=0, 0, K41), IF(L42=0, 0, K42), IF(L43=0, 0, K43), IF(L44=0, 0, K44), IF(L45=0, 0, K45))</f>
        <v>21535</v>
      </c>
      <c r="L16" s="81">
        <f>SUM(IF(K39=0, 0, L39), IF(K40=0, 0, L40), IF(K41=0, 0, L41), IF(K42=0, 0, L42), IF(K43=0, 0, L43), IF(K44=0, 0, L44), IF(K45=0, 0, L45))</f>
        <v>40685</v>
      </c>
      <c r="M16" s="81">
        <f>SUM(IF(N39=0, 0, M39), IF(N40=0, 0, M40), IF(N41=0, 0, M41), IF(N42=0, 0, M42), IF(N43=0, 0, M43), IF(N44=0, 0, M44), IF(N45=0, 0, M45))</f>
        <v>7087</v>
      </c>
      <c r="N16" s="81">
        <f>SUM(IF(M39=0, 0, N39), IF(M40=0, 0, N40), IF(M41=0, 0, N41), IF(M42=0, 0, N42), IF(M43=0, 0, N43), IF(M44=0, 0, N44), IF(M45=0, 0, N45))</f>
        <v>13329</v>
      </c>
      <c r="O16" s="81">
        <f>SUM(IF(P39=0, 0, O39), IF(P40=0, 0, O40), IF(P41=0, 0, O41), IF(P42=0, 0, O42), IF(P43=0, 0, O43), IF(P44=0, 0, O44), IF(P45=0, 0, O45))</f>
        <v>828</v>
      </c>
      <c r="P16" s="81">
        <f>SUM(IF(O39=0, 0, P39), IF(O40=0, 0, P40), IF(O41=0, 0, P41), IF(O42=0, 0, P42), IF(O43=0, 0, P43), IF(O44=0, 0, P44), IF(O45=0, 0, P45))</f>
        <v>1846</v>
      </c>
      <c r="Q16" s="81">
        <f>SUM(IF(R39=0, 0, Q39), IF(R40=0, 0, Q40), IF(R41=0, 0, Q41), IF(R42=0, 0, Q42), IF(R43=0, 0, Q43), IF(R44=0, 0, Q44), IF(R45=0, 0, Q45))</f>
        <v>1108</v>
      </c>
      <c r="R16" s="81">
        <f>SUM(IF(Q39=0, 0, R39), IF(Q40=0, 0, R40), IF(Q41=0, 0, R41), IF(Q42=0, 0, R42), IF(Q43=0, 0, R43), IF(Q44=0, 0, R44), IF(Q45=0, 0, R45))</f>
        <v>1953</v>
      </c>
      <c r="S16" s="160">
        <f t="shared" si="1"/>
        <v>0.52856623942711844</v>
      </c>
      <c r="T16" s="81">
        <f>SUM(IF(U39=0, 0, T39), IF(U40=0,0, T40), IF(U41=0, 0, T41), IF(U42=0, 0, T42), IF(U43=0, 0, T43), IF(U44=0, 0, T44), IF(U45=0, 0, T45))</f>
        <v>17135</v>
      </c>
      <c r="U16" s="81">
        <f>SUM(IF(T39=0, 0, U39), IF(T40=0, 0, U40), IF(T41=0, 0, U41), IF(T42=0, 0, U42), IF(T43=0, 0, U43), IF(T44=0, 0, U44), IF(T45=0, 0, U45))</f>
        <v>18104</v>
      </c>
      <c r="V16" s="160">
        <f t="shared" si="2"/>
        <v>0.94647591692443656</v>
      </c>
      <c r="W16" s="81">
        <f t="shared" si="3"/>
        <v>17135</v>
      </c>
      <c r="X16" s="81">
        <f t="shared" si="3"/>
        <v>18104</v>
      </c>
      <c r="Y16" s="81">
        <f>SUM(IF(Z39=0, 0, Y39), IF(Z40=0,0, Y40), IF(Z41=0, 0, Y41), IF(Z42=0, 0, Y42), IF(Z43=0, 0, Y43), IF(Z44=0, 0, Y44), IF(Z45=0, 0, Y45))</f>
        <v>13792</v>
      </c>
      <c r="Z16" s="81">
        <f>SUM(IF(Y39=0, 0, Z39), IF(Y40=0, 0, Z40), IF(Y41=0, 0, Z41), IF(Y42=0, 0, Z42), IF(Y43=0, 0, Z43), IF(Y44=0, 0, Z44), IF(Y45=0, 0, Z45))</f>
        <v>18490</v>
      </c>
      <c r="AA16" s="160">
        <f t="shared" si="4"/>
        <v>0.84513854730283655</v>
      </c>
      <c r="AB16" s="240">
        <f>SUM(IF(AC39=0, 0, AB39), IF(AC40=0,0, AB40), IF(AC41=0, 0, AB41), IF(AC42=0, 0, AB42), IF(AC43=0, 0, AB43), IF(AC44=0, 0, AB44), IF(AC45=0, 0, AB45))</f>
        <v>88973</v>
      </c>
      <c r="AC16" s="81">
        <f>SUM(IF(AB39=0, 0, AC39), IF(AB40=0, 0, AC40), IF(AB41=0, 0, AC41), IF(AB42=0, 0, AC42), IF(AB43=0, 0, AC43), IF(AB44=0, 0, AC44), IF(AB45=0, 0, AC45))</f>
        <v>110851</v>
      </c>
      <c r="AD16" s="160">
        <f t="shared" si="5"/>
        <v>0.80263597080766069</v>
      </c>
      <c r="AE16" s="241"/>
      <c r="AF16" s="63"/>
      <c r="AG16" s="262"/>
      <c r="AH16" s="262"/>
      <c r="AI16" s="262"/>
      <c r="AJ16" s="262"/>
      <c r="AK16" s="262"/>
      <c r="AL16" s="262"/>
      <c r="AM16" s="262"/>
      <c r="AN16" s="262"/>
      <c r="AO16" s="52"/>
      <c r="AP16" s="52"/>
      <c r="AQ16" s="63"/>
      <c r="AR16" s="64"/>
      <c r="AS16" s="52"/>
      <c r="AT16" s="52"/>
      <c r="AU16" s="63"/>
      <c r="AV16" s="64"/>
      <c r="AW16" s="52"/>
      <c r="AX16" s="52"/>
      <c r="AY16" s="63"/>
    </row>
    <row r="17" spans="1:51" x14ac:dyDescent="0.35">
      <c r="A17" s="251" t="str">
        <f>IF(Refs!A12="","",Refs!A12)</f>
        <v/>
      </c>
      <c r="B17" s="138" t="str">
        <f>IF(Refs!B12="","",Refs!B12)</f>
        <v>-----------</v>
      </c>
      <c r="C17" s="252" t="str">
        <f>IF(Refs!D12="","",Refs!D12)</f>
        <v/>
      </c>
      <c r="D17" s="81"/>
      <c r="E17" s="81"/>
      <c r="F17" s="160"/>
      <c r="G17" s="81"/>
      <c r="H17" s="81"/>
      <c r="I17" s="238"/>
      <c r="J17" s="239"/>
      <c r="K17" s="240"/>
      <c r="L17" s="81"/>
      <c r="M17" s="81"/>
      <c r="N17" s="81"/>
      <c r="O17" s="81"/>
      <c r="P17" s="81"/>
      <c r="Q17" s="81"/>
      <c r="R17" s="81"/>
      <c r="S17" s="239"/>
      <c r="T17" s="81"/>
      <c r="U17" s="81"/>
      <c r="V17" s="160"/>
      <c r="W17" s="81"/>
      <c r="X17" s="81"/>
      <c r="Y17" s="81"/>
      <c r="Z17" s="81"/>
      <c r="AA17" s="160"/>
      <c r="AB17" s="240"/>
      <c r="AC17" s="81"/>
      <c r="AD17" s="160"/>
      <c r="AE17" s="241"/>
      <c r="AF17" s="63"/>
      <c r="AG17" s="64"/>
      <c r="AH17" s="52"/>
      <c r="AI17" s="52"/>
      <c r="AJ17" s="52"/>
      <c r="AK17" s="63"/>
      <c r="AL17" s="63"/>
      <c r="AM17" s="64"/>
      <c r="AN17" s="64"/>
      <c r="AO17" s="52"/>
      <c r="AP17" s="52"/>
      <c r="AQ17" s="63"/>
      <c r="AR17" s="64"/>
      <c r="AS17" s="52"/>
      <c r="AT17" s="52"/>
      <c r="AU17" s="63"/>
      <c r="AV17" s="64"/>
      <c r="AW17" s="52"/>
      <c r="AX17" s="52"/>
      <c r="AY17" s="63"/>
    </row>
    <row r="18" spans="1:51" ht="20.149999999999999" customHeight="1" x14ac:dyDescent="0.35">
      <c r="A18" s="251" t="str">
        <f>IF(Refs!A13="","",Refs!A13)</f>
        <v>111AA1</v>
      </c>
      <c r="B18" s="138" t="str">
        <f>IF(Refs!B13="","",Refs!B13)</f>
        <v>North East</v>
      </c>
      <c r="C18" s="252" t="str">
        <f>IF(Refs!D13="","",Refs!D13)</f>
        <v>Area</v>
      </c>
      <c r="D18" s="81">
        <f>IF($B18="","",IF($C18="Region",SUMIFS(Raw!$K:$K,Raw!$A:$A,$B$4,Raw!$G:$G,'KPIs Data from Apr25'!D$4,Raw!$I:$I,'KPIs Data from Apr25'!$A18),IF($C18="Provider",SUMIFS(Raw!$K:$K,Raw!$A:$A,$B$4,Raw!$G:$G,'KPIs Data from Apr25'!D$4,Raw!$C:$C,'KPIs Data from Apr25'!$A18),SUMIFS(Raw!$K:$K,Raw!$A:$A,$B$4,Raw!$G:$G,'KPIs Data from Apr25'!D$4,Raw!$E:$E,'KPIs Data from Apr25'!$A18))))</f>
        <v>1829</v>
      </c>
      <c r="E18" s="81">
        <f>IF($B18="","",IF($C18="Region",SUMIFS(Raw!$K:$K,Raw!$A:$A,$B$4,Raw!$G:$G,'KPIs Data from Apr25'!E$4,Raw!$I:$I,'KPIs Data from Apr25'!$A18),IF($C18="Provider",SUMIFS(Raw!$K:$K,Raw!$A:$A,$B$4,Raw!$G:$G,'KPIs Data from Apr25'!E$4,Raw!$C:$C,'KPIs Data from Apr25'!$A18),SUMIFS(Raw!$K:$K,Raw!$A:$A,$B$4,Raw!$G:$G,'KPIs Data from Apr25'!E$4,Raw!$E:$E,'KPIs Data from Apr25'!$A18))))</f>
        <v>87720</v>
      </c>
      <c r="F18" s="160">
        <f>IF(D18&gt;E18+D18,"",IF(D18=0,"",IF(E18=0,"",IFERROR(D18/(E18+D18),0))))</f>
        <v>2.0424572022021463E-2</v>
      </c>
      <c r="G18" s="81">
        <f>IF($B18="","",IF($C18="Region",SUMIFS(Raw!$K:$K,Raw!$A:$A,$B$4,Raw!$G:$G,'KPIs Data from Apr25'!G$4,Raw!$I:$I,'KPIs Data from Apr25'!$A18),IF($C18="Provider",SUMIFS(Raw!$K:$K,Raw!$A:$A,$B$4,Raw!$G:$G,'KPIs Data from Apr25'!G$4,Raw!$C:$C,'KPIs Data from Apr25'!$A18),SUMIFS(Raw!$K:$K,Raw!$A:$A,$B$4,Raw!$G:$G,'KPIs Data from Apr25'!G$4,Raw!$E:$E,'KPIs Data from Apr25'!$A18))))</f>
        <v>1861365</v>
      </c>
      <c r="H18" s="81">
        <f>IF($B18="","",IF($C18="Region",SUMIFS(Raw!$K:$K,Raw!$A:$A,$B$4,Raw!$G:$G,'KPIs Data from Apr25'!H$4,Raw!$I:$I,'KPIs Data from Apr25'!$A18),IF($C18="Provider",SUMIFS(Raw!$K:$K,Raw!$A:$A,$B$4,Raw!$G:$G,'KPIs Data from Apr25'!H$4,Raw!$C:$C,'KPIs Data from Apr25'!$A18),SUMIFS(Raw!$K:$K,Raw!$A:$A,$B$4,Raw!$G:$G,'KPIs Data from Apr25'!H$4,Raw!$E:$E,'KPIs Data from Apr25'!$A18))))</f>
        <v>87720</v>
      </c>
      <c r="I18" s="238">
        <f>IF(H18=0,"",IF(G18=0,"",IFERROR(G18/H18,0)))</f>
        <v>21.219391244870042</v>
      </c>
      <c r="J18" s="239">
        <f>IF($B18="","",IF($C18="Region",SUMIFS(Raw!$K:$K,Raw!$A:$A,$B$4,Raw!$G:$G,'KPIs Data from Apr25'!J$4,Raw!$I:$I,'KPIs Data from Apr25'!$A18),IF($C18="Provider",SUMIFS(Raw!$K:$K,Raw!$A:$A,$B$4,Raw!$G:$G,'KPIs Data from Apr25'!J$4,Raw!$C:$C,'KPIs Data from Apr25'!$A18),SUMIFS(Raw!$K:$K,Raw!$A:$A,$B$4,Raw!$G:$G,'KPIs Data from Apr25'!J$4,Raw!$E:$E,'KPIs Data from Apr25'!$A18))))</f>
        <v>148</v>
      </c>
      <c r="K18" s="240">
        <f>IF($B18="","",IF($C18="Region",SUMIFS(Raw!$K:$K,Raw!$A:$A,$B$4,Raw!$G:$G,'KPIs Data from Apr25'!K$4,Raw!$I:$I,'KPIs Data from Apr25'!$A18),IF($C18="Provider",SUMIFS(Raw!$K:$K,Raw!$A:$A,$B$4,Raw!$G:$G,'KPIs Data from Apr25'!K$4,Raw!$C:$C,'KPIs Data from Apr25'!$A18),SUMIFS(Raw!$K:$K,Raw!$A:$A,$B$4,Raw!$G:$G,'KPIs Data from Apr25'!K$4,Raw!$E:$E,'KPIs Data from Apr25'!$A18))))</f>
        <v>2998</v>
      </c>
      <c r="L18" s="81">
        <f>IF($B18="","",IF($C18="Region",SUMIFS(Raw!$K:$K,Raw!$A:$A,$B$4,Raw!$G:$G,'KPIs Data from Apr25'!L$4,Raw!$I:$I,'KPIs Data from Apr25'!$A18),IF($C18="Provider",SUMIFS(Raw!$K:$K,Raw!$A:$A,$B$4,Raw!$G:$G,'KPIs Data from Apr25'!L$4,Raw!$C:$C,'KPIs Data from Apr25'!$A18),SUMIFS(Raw!$K:$K,Raw!$A:$A,$B$4,Raw!$G:$G,'KPIs Data from Apr25'!L$4,Raw!$E:$E,'KPIs Data from Apr25'!$A18))))</f>
        <v>8694</v>
      </c>
      <c r="M18" s="81">
        <f>IF($B18="","",IF($C18="Region",SUMIFS(Raw!$K:$K,Raw!$A:$A,$B$4,Raw!$G:$G,'KPIs Data from Apr25'!M$4,Raw!$I:$I,'KPIs Data from Apr25'!$A18),IF($C18="Provider",SUMIFS(Raw!$K:$K,Raw!$A:$A,$B$4,Raw!$G:$G,'KPIs Data from Apr25'!M$4,Raw!$C:$C,'KPIs Data from Apr25'!$A18),SUMIFS(Raw!$K:$K,Raw!$A:$A,$B$4,Raw!$G:$G,'KPIs Data from Apr25'!M$4,Raw!$E:$E,'KPIs Data from Apr25'!$A18))))</f>
        <v>1529</v>
      </c>
      <c r="N18" s="81">
        <f>IF($B18="","",IF($C18="Region",SUMIFS(Raw!$K:$K,Raw!$A:$A,$B$4,Raw!$G:$G,'KPIs Data from Apr25'!N$4,Raw!$I:$I,'KPIs Data from Apr25'!$A18),IF($C18="Provider",SUMIFS(Raw!$K:$K,Raw!$A:$A,$B$4,Raw!$G:$G,'KPIs Data from Apr25'!N$4,Raw!$C:$C,'KPIs Data from Apr25'!$A18),SUMIFS(Raw!$K:$K,Raw!$A:$A,$B$4,Raw!$G:$G,'KPIs Data from Apr25'!N$4,Raw!$E:$E,'KPIs Data from Apr25'!$A18))))</f>
        <v>3265</v>
      </c>
      <c r="O18" s="81">
        <f>IF($B18="","",IF($C18="Region",SUMIFS(Raw!$K:$K,Raw!$A:$A,$B$4,Raw!$G:$G,'KPIs Data from Apr25'!O$4,Raw!$I:$I,'KPIs Data from Apr25'!$A18),IF($C18="Provider",SUMIFS(Raw!$K:$K,Raw!$A:$A,$B$4,Raw!$G:$G,'KPIs Data from Apr25'!O$4,Raw!$C:$C,'KPIs Data from Apr25'!$A18),SUMIFS(Raw!$K:$K,Raw!$A:$A,$B$4,Raw!$G:$G,'KPIs Data from Apr25'!O$4,Raw!$E:$E,'KPIs Data from Apr25'!$A18))))</f>
        <v>0</v>
      </c>
      <c r="P18" s="81">
        <f>IF($B18="","",IF($C18="Region",SUMIFS(Raw!$K:$K,Raw!$A:$A,$B$4,Raw!$G:$G,'KPIs Data from Apr25'!P$4,Raw!$I:$I,'KPIs Data from Apr25'!$A18),IF($C18="Provider",SUMIFS(Raw!$K:$K,Raw!$A:$A,$B$4,Raw!$G:$G,'KPIs Data from Apr25'!P$4,Raw!$C:$C,'KPIs Data from Apr25'!$A18),SUMIFS(Raw!$K:$K,Raw!$A:$A,$B$4,Raw!$G:$G,'KPIs Data from Apr25'!P$4,Raw!$E:$E,'KPIs Data from Apr25'!$A18))))</f>
        <v>0</v>
      </c>
      <c r="Q18" s="81">
        <f>IF($B18="","",IF($C18="Region",SUMIFS(Raw!$K:$K,Raw!$A:$A,$B$4,Raw!$G:$G,'KPIs Data from Apr25'!Q$4,Raw!$I:$I,'KPIs Data from Apr25'!$A18),IF($C18="Provider",SUMIFS(Raw!$K:$K,Raw!$A:$A,$B$4,Raw!$G:$G,'KPIs Data from Apr25'!Q$4,Raw!$C:$C,'KPIs Data from Apr25'!$A18),SUMIFS(Raw!$K:$K,Raw!$A:$A,$B$4,Raw!$G:$G,'KPIs Data from Apr25'!Q$4,Raw!$E:$E,'KPIs Data from Apr25'!$A18))))</f>
        <v>6</v>
      </c>
      <c r="R18" s="81">
        <f>IF($B18="","",IF($C18="Region",SUMIFS(Raw!$K:$K,Raw!$A:$A,$B$4,Raw!$G:$G,'KPIs Data from Apr25'!R$4,Raw!$I:$I,'KPIs Data from Apr25'!$A18),IF($C18="Provider",SUMIFS(Raw!$K:$K,Raw!$A:$A,$B$4,Raw!$G:$G,'KPIs Data from Apr25'!R$4,Raw!$C:$C,'KPIs Data from Apr25'!$A18),SUMIFS(Raw!$K:$K,Raw!$A:$A,$B$4,Raw!$G:$G,'KPIs Data from Apr25'!R$4,Raw!$E:$E,'KPIs Data from Apr25'!$A18))))</f>
        <v>6</v>
      </c>
      <c r="S18" s="160">
        <f t="shared" ref="S18:S45" si="8">IFERROR(SUM((AG18+AI18+AK18+AM18)/(AH18+AJ18+AL18+AN18)),"")</f>
        <v>0.37885499373171749</v>
      </c>
      <c r="T18" s="81">
        <f>IF($B18="","",IF($C18="Region",SUMIFS(Raw!$K:$K,Raw!$A:$A,$B$4,Raw!$G:$G,'KPIs Data from Apr25'!T$4,Raw!$I:$I,'KPIs Data from Apr25'!$A18),IF($C18="Provider",SUMIFS(Raw!$K:$K,Raw!$A:$A,$B$4,Raw!$G:$G,'KPIs Data from Apr25'!T$4,Raw!$C:$C,'KPIs Data from Apr25'!$A18),SUMIFS(Raw!$K:$K,Raw!$A:$A,$B$4,Raw!$G:$G,'KPIs Data from Apr25'!T$4,Raw!$E:$E,'KPIs Data from Apr25'!$A18))))</f>
        <v>4103</v>
      </c>
      <c r="U18" s="81">
        <f>IF($B18="","",IF($C18="Region",SUMIFS(Raw!$K:$K,Raw!$A:$A,$B$4,Raw!$G:$G,'KPIs Data from Apr25'!U$4,Raw!$I:$I,'KPIs Data from Apr25'!$A18),IF($C18="Provider",SUMIFS(Raw!$K:$K,Raw!$A:$A,$B$4,Raw!$G:$G,'KPIs Data from Apr25'!U$4,Raw!$C:$C,'KPIs Data from Apr25'!$A18),SUMIFS(Raw!$K:$K,Raw!$A:$A,$B$4,Raw!$G:$G,'KPIs Data from Apr25'!U$4,Raw!$E:$E,'KPIs Data from Apr25'!$A18))))</f>
        <v>5950</v>
      </c>
      <c r="V18" s="160">
        <f t="shared" si="2"/>
        <v>0.68957983193277306</v>
      </c>
      <c r="W18" s="81">
        <f t="shared" ref="W18:W45" si="9">T18</f>
        <v>4103</v>
      </c>
      <c r="X18" s="81">
        <f t="shared" ref="X18:X45" si="10">U18</f>
        <v>5950</v>
      </c>
      <c r="Y18" s="81">
        <f>IF($B18="","",IF($C18="Region",SUMIFS(Raw!$K:$K,Raw!$A:$A,$B$4,Raw!$G:$G,'KPIs Data from Apr25'!Y$4,Raw!$I:$I,'KPIs Data from Apr25'!$A18),IF($C18="Provider",SUMIFS(Raw!$K:$K,Raw!$A:$A,$B$4,Raw!$G:$G,'KPIs Data from Apr25'!Y$4,Raw!$C:$C,'KPIs Data from Apr25'!$A18),SUMIFS(Raw!$K:$K,Raw!$A:$A,$B$4,Raw!$G:$G,'KPIs Data from Apr25'!Y$4,Raw!$E:$E,'KPIs Data from Apr25'!$A18))))</f>
        <v>2433</v>
      </c>
      <c r="Z18" s="81">
        <f>IF($B18="","",IF($C18="Region",SUMIFS(Raw!$K:$K,Raw!$A:$A,$B$4,Raw!$G:$G,'KPIs Data from Apr25'!Z$4,Raw!$I:$I,'KPIs Data from Apr25'!$A18),IF($C18="Provider",SUMIFS(Raw!$K:$K,Raw!$A:$A,$B$4,Raw!$G:$G,'KPIs Data from Apr25'!Z$4,Raw!$C:$C,'KPIs Data from Apr25'!$A18),SUMIFS(Raw!$K:$K,Raw!$A:$A,$B$4,Raw!$G:$G,'KPIs Data from Apr25'!Z$4,Raw!$E:$E,'KPIs Data from Apr25'!$A18))))</f>
        <v>13958</v>
      </c>
      <c r="AA18" s="160">
        <f t="shared" si="4"/>
        <v>0.32831022704440427</v>
      </c>
      <c r="AB18" s="240">
        <f>IF($B18="","",IF($C18="Region",SUMIFS(Raw!$K:$K,Raw!$A:$A,$B$4,Raw!$G:$G,'KPIs Data from Apr25'!AB$4,Raw!$I:$I,'KPIs Data from Apr25'!$A18),IF($C18="Provider",SUMIFS(Raw!$K:$K,Raw!$A:$A,$B$4,Raw!$G:$G,'KPIs Data from Apr25'!AB$4,Raw!$C:$C,'KPIs Data from Apr25'!$A18),SUMIFS(Raw!$K:$K,Raw!$A:$A,$B$4,Raw!$G:$G,'KPIs Data from Apr25'!AB$4,Raw!$E:$E,'KPIs Data from Apr25'!$A18))))</f>
        <v>51406</v>
      </c>
      <c r="AC18" s="81">
        <f>IF($B18="","",IF($C18="Region",SUMIFS(Raw!$K:$K,Raw!$A:$A,$B$4,Raw!$G:$G,'KPIs Data from Apr25'!AC$4,Raw!$I:$I,'KPIs Data from Apr25'!$A18),IF($C18="Provider",SUMIFS(Raw!$K:$K,Raw!$A:$A,$B$4,Raw!$G:$G,'KPIs Data from Apr25'!AC$4,Raw!$C:$C,'KPIs Data from Apr25'!$A18),SUMIFS(Raw!$K:$K,Raw!$A:$A,$B$4,Raw!$G:$G,'KPIs Data from Apr25'!AC$4,Raw!$E:$E,'KPIs Data from Apr25'!$A18))))</f>
        <v>70156</v>
      </c>
      <c r="AD18" s="160">
        <f t="shared" si="5"/>
        <v>0.73273846855578995</v>
      </c>
      <c r="AE18" s="241"/>
      <c r="AF18" s="63"/>
      <c r="AG18" s="64">
        <f t="shared" ref="AG18:AG45" si="11">IF(L18=0,0,K18)</f>
        <v>2998</v>
      </c>
      <c r="AH18" s="52">
        <f t="shared" ref="AH18:AH45" si="12">IF(K18=0,0,L18)</f>
        <v>8694</v>
      </c>
      <c r="AI18" s="52">
        <f t="shared" ref="AI18:AI45" si="13">IF(N18=0,0,M18)</f>
        <v>1529</v>
      </c>
      <c r="AJ18" s="52">
        <f t="shared" ref="AJ18:AJ45" si="14">IF(M18=0,0,N18)</f>
        <v>3265</v>
      </c>
      <c r="AK18" s="52">
        <f t="shared" ref="AK18:AK45" si="15">IF(P18=0,0,O18)</f>
        <v>0</v>
      </c>
      <c r="AL18" s="52">
        <f t="shared" ref="AL18:AL45" si="16">IF(O18=0,0,P18)</f>
        <v>0</v>
      </c>
      <c r="AM18" s="64">
        <f t="shared" ref="AM18:AM45" si="17">IF(R18=0,0,Q18)</f>
        <v>6</v>
      </c>
      <c r="AN18" s="64">
        <f t="shared" ref="AN18:AN45" si="18">IF(Q18=0,0,R18)</f>
        <v>6</v>
      </c>
      <c r="AO18" s="52"/>
      <c r="AP18" s="52"/>
      <c r="AQ18" s="63"/>
      <c r="AR18" s="64"/>
      <c r="AS18" s="52"/>
      <c r="AT18" s="52"/>
      <c r="AU18" s="63"/>
      <c r="AV18" s="64"/>
      <c r="AW18" s="52"/>
      <c r="AX18" s="52"/>
      <c r="AY18" s="63"/>
    </row>
    <row r="19" spans="1:51" x14ac:dyDescent="0.35">
      <c r="A19" s="251" t="str">
        <f>IF(Refs!A14="","",Refs!A14)</f>
        <v>111AI7</v>
      </c>
      <c r="B19" s="138" t="str">
        <f>IF(Refs!B14="","",Refs!B14)</f>
        <v>Yorkshire and Humber (NECS)</v>
      </c>
      <c r="C19" s="252" t="str">
        <f>IF(Refs!D14="","",Refs!D14)</f>
        <v>Area</v>
      </c>
      <c r="D19" s="81">
        <f>IF($B19="","",IF($C19="Region",SUMIFS(Raw!$K:$K,Raw!$A:$A,$B$4,Raw!$G:$G,'KPIs Data from Apr25'!D$4,Raw!$I:$I,'KPIs Data from Apr25'!$A19),IF($C19="Provider",SUMIFS(Raw!$K:$K,Raw!$A:$A,$B$4,Raw!$G:$G,'KPIs Data from Apr25'!D$4,Raw!$C:$C,'KPIs Data from Apr25'!$A19),SUMIFS(Raw!$K:$K,Raw!$A:$A,$B$4,Raw!$G:$G,'KPIs Data from Apr25'!D$4,Raw!$E:$E,'KPIs Data from Apr25'!$A19))))</f>
        <v>7707</v>
      </c>
      <c r="E19" s="81">
        <f>IF($B19="","",IF($C19="Region",SUMIFS(Raw!$K:$K,Raw!$A:$A,$B$4,Raw!$G:$G,'KPIs Data from Apr25'!E$4,Raw!$I:$I,'KPIs Data from Apr25'!$A19),IF($C19="Provider",SUMIFS(Raw!$K:$K,Raw!$A:$A,$B$4,Raw!$G:$G,'KPIs Data from Apr25'!E$4,Raw!$C:$C,'KPIs Data from Apr25'!$A19),SUMIFS(Raw!$K:$K,Raw!$A:$A,$B$4,Raw!$G:$G,'KPIs Data from Apr25'!E$4,Raw!$E:$E,'KPIs Data from Apr25'!$A19))))</f>
        <v>162227</v>
      </c>
      <c r="F19" s="160">
        <f t="shared" ref="F19:F45" si="19">IF(D19&gt;E19+D19,"",IF(D19=0,"",IF(E19=0,"",IFERROR(D19/(E19+D19),0))))</f>
        <v>4.5352901714783386E-2</v>
      </c>
      <c r="G19" s="81">
        <f>IF($B19="","",IF($C19="Region",SUMIFS(Raw!$K:$K,Raw!$A:$A,$B$4,Raw!$G:$G,'KPIs Data from Apr25'!G$4,Raw!$I:$I,'KPIs Data from Apr25'!$A19),IF($C19="Provider",SUMIFS(Raw!$K:$K,Raw!$A:$A,$B$4,Raw!$G:$G,'KPIs Data from Apr25'!G$4,Raw!$C:$C,'KPIs Data from Apr25'!$A19),SUMIFS(Raw!$K:$K,Raw!$A:$A,$B$4,Raw!$G:$G,'KPIs Data from Apr25'!G$4,Raw!$E:$E,'KPIs Data from Apr25'!$A19))))</f>
        <v>15237458</v>
      </c>
      <c r="H19" s="81">
        <f>IF($B19="","",IF($C19="Region",SUMIFS(Raw!$K:$K,Raw!$A:$A,$B$4,Raw!$G:$G,'KPIs Data from Apr25'!H$4,Raw!$I:$I,'KPIs Data from Apr25'!$A19),IF($C19="Provider",SUMIFS(Raw!$K:$K,Raw!$A:$A,$B$4,Raw!$G:$G,'KPIs Data from Apr25'!H$4,Raw!$C:$C,'KPIs Data from Apr25'!$A19),SUMIFS(Raw!$K:$K,Raw!$A:$A,$B$4,Raw!$G:$G,'KPIs Data from Apr25'!H$4,Raw!$E:$E,'KPIs Data from Apr25'!$A19))))</f>
        <v>162227</v>
      </c>
      <c r="I19" s="238">
        <f t="shared" ref="I19:I45" si="20">IF(H19=0,"",IF(G19=0,"",IFERROR(G19/H19,0)))</f>
        <v>93.926769280082851</v>
      </c>
      <c r="J19" s="239">
        <f>IF($B19="","",IF($C19="Region",SUMIFS(Raw!$K:$K,Raw!$A:$A,$B$4,Raw!$G:$G,'KPIs Data from Apr25'!J$4,Raw!$I:$I,'KPIs Data from Apr25'!$A19),IF($C19="Provider",SUMIFS(Raw!$K:$K,Raw!$A:$A,$B$4,Raw!$G:$G,'KPIs Data from Apr25'!J$4,Raw!$C:$C,'KPIs Data from Apr25'!$A19),SUMIFS(Raw!$K:$K,Raw!$A:$A,$B$4,Raw!$G:$G,'KPIs Data from Apr25'!J$4,Raw!$E:$E,'KPIs Data from Apr25'!$A19))))</f>
        <v>132</v>
      </c>
      <c r="K19" s="240">
        <f>IF($B19="","",IF($C19="Region",SUMIFS(Raw!$K:$K,Raw!$A:$A,$B$4,Raw!$G:$G,'KPIs Data from Apr25'!K$4,Raw!$I:$I,'KPIs Data from Apr25'!$A19),IF($C19="Provider",SUMIFS(Raw!$K:$K,Raw!$A:$A,$B$4,Raw!$G:$G,'KPIs Data from Apr25'!K$4,Raw!$C:$C,'KPIs Data from Apr25'!$A19),SUMIFS(Raw!$K:$K,Raw!$A:$A,$B$4,Raw!$G:$G,'KPIs Data from Apr25'!K$4,Raw!$E:$E,'KPIs Data from Apr25'!$A19))))</f>
        <v>7310</v>
      </c>
      <c r="L19" s="81">
        <f>IF($B19="","",IF($C19="Region",SUMIFS(Raw!$K:$K,Raw!$A:$A,$B$4,Raw!$G:$G,'KPIs Data from Apr25'!L$4,Raw!$I:$I,'KPIs Data from Apr25'!$A19),IF($C19="Provider",SUMIFS(Raw!$K:$K,Raw!$A:$A,$B$4,Raw!$G:$G,'KPIs Data from Apr25'!L$4,Raw!$C:$C,'KPIs Data from Apr25'!$A19),SUMIFS(Raw!$K:$K,Raw!$A:$A,$B$4,Raw!$G:$G,'KPIs Data from Apr25'!L$4,Raw!$E:$E,'KPIs Data from Apr25'!$A19))))</f>
        <v>18593</v>
      </c>
      <c r="M19" s="81">
        <f>IF($B19="","",IF($C19="Region",SUMIFS(Raw!$K:$K,Raw!$A:$A,$B$4,Raw!$G:$G,'KPIs Data from Apr25'!M$4,Raw!$I:$I,'KPIs Data from Apr25'!$A19),IF($C19="Provider",SUMIFS(Raw!$K:$K,Raw!$A:$A,$B$4,Raw!$G:$G,'KPIs Data from Apr25'!M$4,Raw!$C:$C,'KPIs Data from Apr25'!$A19),SUMIFS(Raw!$K:$K,Raw!$A:$A,$B$4,Raw!$G:$G,'KPIs Data from Apr25'!M$4,Raw!$E:$E,'KPIs Data from Apr25'!$A19))))</f>
        <v>2829</v>
      </c>
      <c r="N19" s="81">
        <f>IF($B19="","",IF($C19="Region",SUMIFS(Raw!$K:$K,Raw!$A:$A,$B$4,Raw!$G:$G,'KPIs Data from Apr25'!N$4,Raw!$I:$I,'KPIs Data from Apr25'!$A19),IF($C19="Provider",SUMIFS(Raw!$K:$K,Raw!$A:$A,$B$4,Raw!$G:$G,'KPIs Data from Apr25'!N$4,Raw!$C:$C,'KPIs Data from Apr25'!$A19),SUMIFS(Raw!$K:$K,Raw!$A:$A,$B$4,Raw!$G:$G,'KPIs Data from Apr25'!N$4,Raw!$E:$E,'KPIs Data from Apr25'!$A19))))</f>
        <v>6909</v>
      </c>
      <c r="O19" s="81">
        <f>IF($B19="","",IF($C19="Region",SUMIFS(Raw!$K:$K,Raw!$A:$A,$B$4,Raw!$G:$G,'KPIs Data from Apr25'!O$4,Raw!$I:$I,'KPIs Data from Apr25'!$A19),IF($C19="Provider",SUMIFS(Raw!$K:$K,Raw!$A:$A,$B$4,Raw!$G:$G,'KPIs Data from Apr25'!O$4,Raw!$C:$C,'KPIs Data from Apr25'!$A19),SUMIFS(Raw!$K:$K,Raw!$A:$A,$B$4,Raw!$G:$G,'KPIs Data from Apr25'!O$4,Raw!$E:$E,'KPIs Data from Apr25'!$A19))))</f>
        <v>0</v>
      </c>
      <c r="P19" s="81">
        <f>IF($B19="","",IF($C19="Region",SUMIFS(Raw!$K:$K,Raw!$A:$A,$B$4,Raw!$G:$G,'KPIs Data from Apr25'!P$4,Raw!$I:$I,'KPIs Data from Apr25'!$A19),IF($C19="Provider",SUMIFS(Raw!$K:$K,Raw!$A:$A,$B$4,Raw!$G:$G,'KPIs Data from Apr25'!P$4,Raw!$C:$C,'KPIs Data from Apr25'!$A19),SUMIFS(Raw!$K:$K,Raw!$A:$A,$B$4,Raw!$G:$G,'KPIs Data from Apr25'!P$4,Raw!$E:$E,'KPIs Data from Apr25'!$A19))))</f>
        <v>0</v>
      </c>
      <c r="Q19" s="81">
        <f>IF($B19="","",IF($C19="Region",SUMIFS(Raw!$K:$K,Raw!$A:$A,$B$4,Raw!$G:$G,'KPIs Data from Apr25'!Q$4,Raw!$I:$I,'KPIs Data from Apr25'!$A19),IF($C19="Provider",SUMIFS(Raw!$K:$K,Raw!$A:$A,$B$4,Raw!$G:$G,'KPIs Data from Apr25'!Q$4,Raw!$C:$C,'KPIs Data from Apr25'!$A19),SUMIFS(Raw!$K:$K,Raw!$A:$A,$B$4,Raw!$G:$G,'KPIs Data from Apr25'!Q$4,Raw!$E:$E,'KPIs Data from Apr25'!$A19))))</f>
        <v>0</v>
      </c>
      <c r="R19" s="81">
        <f>IF($B19="","",IF($C19="Region",SUMIFS(Raw!$K:$K,Raw!$A:$A,$B$4,Raw!$G:$G,'KPIs Data from Apr25'!R$4,Raw!$I:$I,'KPIs Data from Apr25'!$A19),IF($C19="Provider",SUMIFS(Raw!$K:$K,Raw!$A:$A,$B$4,Raw!$G:$G,'KPIs Data from Apr25'!R$4,Raw!$C:$C,'KPIs Data from Apr25'!$A19),SUMIFS(Raw!$K:$K,Raw!$A:$A,$B$4,Raw!$G:$G,'KPIs Data from Apr25'!R$4,Raw!$E:$E,'KPIs Data from Apr25'!$A19))))</f>
        <v>0</v>
      </c>
      <c r="S19" s="160">
        <f t="shared" si="8"/>
        <v>0.39757666065406633</v>
      </c>
      <c r="T19" s="81">
        <f>IF($B19="","",IF($C19="Region",SUMIFS(Raw!$K:$K,Raw!$A:$A,$B$4,Raw!$G:$G,'KPIs Data from Apr25'!T$4,Raw!$I:$I,'KPIs Data from Apr25'!$A19),IF($C19="Provider",SUMIFS(Raw!$K:$K,Raw!$A:$A,$B$4,Raw!$G:$G,'KPIs Data from Apr25'!T$4,Raw!$C:$C,'KPIs Data from Apr25'!$A19),SUMIFS(Raw!$K:$K,Raw!$A:$A,$B$4,Raw!$G:$G,'KPIs Data from Apr25'!T$4,Raw!$E:$E,'KPIs Data from Apr25'!$A19))))</f>
        <v>13424</v>
      </c>
      <c r="U19" s="81">
        <f>IF($B19="","",IF($C19="Region",SUMIFS(Raw!$K:$K,Raw!$A:$A,$B$4,Raw!$G:$G,'KPIs Data from Apr25'!U$4,Raw!$I:$I,'KPIs Data from Apr25'!$A19),IF($C19="Provider",SUMIFS(Raw!$K:$K,Raw!$A:$A,$B$4,Raw!$G:$G,'KPIs Data from Apr25'!U$4,Raw!$C:$C,'KPIs Data from Apr25'!$A19),SUMIFS(Raw!$K:$K,Raw!$A:$A,$B$4,Raw!$G:$G,'KPIs Data from Apr25'!U$4,Raw!$E:$E,'KPIs Data from Apr25'!$A19))))</f>
        <v>13457</v>
      </c>
      <c r="V19" s="160">
        <f t="shared" si="2"/>
        <v>0.9975477446682024</v>
      </c>
      <c r="W19" s="81">
        <f t="shared" si="9"/>
        <v>13424</v>
      </c>
      <c r="X19" s="81">
        <f t="shared" si="10"/>
        <v>13457</v>
      </c>
      <c r="Y19" s="81">
        <f>IF($B19="","",IF($C19="Region",SUMIFS(Raw!$K:$K,Raw!$A:$A,$B$4,Raw!$G:$G,'KPIs Data from Apr25'!Y$4,Raw!$I:$I,'KPIs Data from Apr25'!$A19),IF($C19="Provider",SUMIFS(Raw!$K:$K,Raw!$A:$A,$B$4,Raw!$G:$G,'KPIs Data from Apr25'!Y$4,Raw!$C:$C,'KPIs Data from Apr25'!$A19),SUMIFS(Raw!$K:$K,Raw!$A:$A,$B$4,Raw!$G:$G,'KPIs Data from Apr25'!Y$4,Raw!$E:$E,'KPIs Data from Apr25'!$A19))))</f>
        <v>6540</v>
      </c>
      <c r="Z19" s="81">
        <f>IF($B19="","",IF($C19="Region",SUMIFS(Raw!$K:$K,Raw!$A:$A,$B$4,Raw!$G:$G,'KPIs Data from Apr25'!Z$4,Raw!$I:$I,'KPIs Data from Apr25'!$A19),IF($C19="Provider",SUMIFS(Raw!$K:$K,Raw!$A:$A,$B$4,Raw!$G:$G,'KPIs Data from Apr25'!Z$4,Raw!$C:$C,'KPIs Data from Apr25'!$A19),SUMIFS(Raw!$K:$K,Raw!$A:$A,$B$4,Raw!$G:$G,'KPIs Data from Apr25'!Z$4,Raw!$E:$E,'KPIs Data from Apr25'!$A19))))</f>
        <v>8428</v>
      </c>
      <c r="AA19" s="160">
        <f t="shared" si="4"/>
        <v>0.91222298377884392</v>
      </c>
      <c r="AB19" s="240">
        <f>IF($B19="","",IF($C19="Region",SUMIFS(Raw!$K:$K,Raw!$A:$A,$B$4,Raw!$G:$G,'KPIs Data from Apr25'!AB$4,Raw!$I:$I,'KPIs Data from Apr25'!$A19),IF($C19="Provider",SUMIFS(Raw!$K:$K,Raw!$A:$A,$B$4,Raw!$G:$G,'KPIs Data from Apr25'!AB$4,Raw!$C:$C,'KPIs Data from Apr25'!$A19),SUMIFS(Raw!$K:$K,Raw!$A:$A,$B$4,Raw!$G:$G,'KPIs Data from Apr25'!AB$4,Raw!$E:$E,'KPIs Data from Apr25'!$A19))))</f>
        <v>83956</v>
      </c>
      <c r="AC19" s="81">
        <f>IF($B19="","",IF($C19="Region",SUMIFS(Raw!$K:$K,Raw!$A:$A,$B$4,Raw!$G:$G,'KPIs Data from Apr25'!AC$4,Raw!$I:$I,'KPIs Data from Apr25'!$A19),IF($C19="Provider",SUMIFS(Raw!$K:$K,Raw!$A:$A,$B$4,Raw!$G:$G,'KPIs Data from Apr25'!AC$4,Raw!$C:$C,'KPIs Data from Apr25'!$A19),SUMIFS(Raw!$K:$K,Raw!$A:$A,$B$4,Raw!$G:$G,'KPIs Data from Apr25'!AC$4,Raw!$E:$E,'KPIs Data from Apr25'!$A19))))</f>
        <v>101023</v>
      </c>
      <c r="AD19" s="160">
        <f t="shared" si="5"/>
        <v>0.83105827385842823</v>
      </c>
      <c r="AE19" s="241"/>
      <c r="AF19" s="63"/>
      <c r="AG19" s="64">
        <f t="shared" si="11"/>
        <v>7310</v>
      </c>
      <c r="AH19" s="52">
        <f t="shared" si="12"/>
        <v>18593</v>
      </c>
      <c r="AI19" s="52">
        <f t="shared" si="13"/>
        <v>2829</v>
      </c>
      <c r="AJ19" s="52">
        <f t="shared" si="14"/>
        <v>6909</v>
      </c>
      <c r="AK19" s="52">
        <f t="shared" si="15"/>
        <v>0</v>
      </c>
      <c r="AL19" s="52">
        <f t="shared" si="16"/>
        <v>0</v>
      </c>
      <c r="AM19" s="64">
        <f t="shared" si="17"/>
        <v>0</v>
      </c>
      <c r="AN19" s="64">
        <f t="shared" si="18"/>
        <v>0</v>
      </c>
      <c r="AO19" s="52"/>
      <c r="AP19" s="52"/>
      <c r="AQ19" s="63"/>
      <c r="AR19" s="64"/>
      <c r="AS19" s="52"/>
      <c r="AT19" s="52"/>
      <c r="AU19" s="63"/>
      <c r="AV19" s="64"/>
      <c r="AW19" s="52"/>
      <c r="AX19" s="52"/>
      <c r="AY19" s="63"/>
    </row>
    <row r="20" spans="1:51" ht="20.149999999999999" customHeight="1" x14ac:dyDescent="0.35">
      <c r="A20" s="251" t="str">
        <f>IF(Refs!A15="","",Refs!A15)</f>
        <v>111AJ3</v>
      </c>
      <c r="B20" s="138" t="str">
        <f>IF(Refs!B15="","",Refs!B15)</f>
        <v>North West including Blackpool (ML CSU)</v>
      </c>
      <c r="C20" s="252" t="str">
        <f>IF(Refs!D15="","",Refs!D15)</f>
        <v>Area</v>
      </c>
      <c r="D20" s="81">
        <f>IF($B20="","",IF($C20="Region",SUMIFS(Raw!$K:$K,Raw!$A:$A,$B$4,Raw!$G:$G,'KPIs Data from Apr25'!D$4,Raw!$I:$I,'KPIs Data from Apr25'!$A20),IF($C20="Provider",SUMIFS(Raw!$K:$K,Raw!$A:$A,$B$4,Raw!$G:$G,'KPIs Data from Apr25'!D$4,Raw!$C:$C,'KPIs Data from Apr25'!$A20),SUMIFS(Raw!$K:$K,Raw!$A:$A,$B$4,Raw!$G:$G,'KPIs Data from Apr25'!D$4,Raw!$E:$E,'KPIs Data from Apr25'!$A20))))</f>
        <v>7739</v>
      </c>
      <c r="E20" s="81">
        <f>IF($B20="","",IF($C20="Region",SUMIFS(Raw!$K:$K,Raw!$A:$A,$B$4,Raw!$G:$G,'KPIs Data from Apr25'!E$4,Raw!$I:$I,'KPIs Data from Apr25'!$A20),IF($C20="Provider",SUMIFS(Raw!$K:$K,Raw!$A:$A,$B$4,Raw!$G:$G,'KPIs Data from Apr25'!E$4,Raw!$C:$C,'KPIs Data from Apr25'!$A20),SUMIFS(Raw!$K:$K,Raw!$A:$A,$B$4,Raw!$G:$G,'KPIs Data from Apr25'!E$4,Raw!$E:$E,'KPIs Data from Apr25'!$A20))))</f>
        <v>170542</v>
      </c>
      <c r="F20" s="160">
        <f t="shared" si="19"/>
        <v>4.3409000398247709E-2</v>
      </c>
      <c r="G20" s="81">
        <f>IF($B20="","",IF($C20="Region",SUMIFS(Raw!$K:$K,Raw!$A:$A,$B$4,Raw!$G:$G,'KPIs Data from Apr25'!G$4,Raw!$I:$I,'KPIs Data from Apr25'!$A20),IF($C20="Provider",SUMIFS(Raw!$K:$K,Raw!$A:$A,$B$4,Raw!$G:$G,'KPIs Data from Apr25'!G$4,Raw!$C:$C,'KPIs Data from Apr25'!$A20),SUMIFS(Raw!$K:$K,Raw!$A:$A,$B$4,Raw!$G:$G,'KPIs Data from Apr25'!G$4,Raw!$E:$E,'KPIs Data from Apr25'!$A20))))</f>
        <v>11968873</v>
      </c>
      <c r="H20" s="81">
        <f>IF($B20="","",IF($C20="Region",SUMIFS(Raw!$K:$K,Raw!$A:$A,$B$4,Raw!$G:$G,'KPIs Data from Apr25'!H$4,Raw!$I:$I,'KPIs Data from Apr25'!$A20),IF($C20="Provider",SUMIFS(Raw!$K:$K,Raw!$A:$A,$B$4,Raw!$G:$G,'KPIs Data from Apr25'!H$4,Raw!$C:$C,'KPIs Data from Apr25'!$A20),SUMIFS(Raw!$K:$K,Raw!$A:$A,$B$4,Raw!$G:$G,'KPIs Data from Apr25'!H$4,Raw!$E:$E,'KPIs Data from Apr25'!$A20))))</f>
        <v>170542</v>
      </c>
      <c r="I20" s="238">
        <f t="shared" si="20"/>
        <v>70.181380539691105</v>
      </c>
      <c r="J20" s="239">
        <f>IF($B20="","",IF($C20="Region",SUMIFS(Raw!$K:$K,Raw!$A:$A,$B$4,Raw!$G:$G,'KPIs Data from Apr25'!J$4,Raw!$I:$I,'KPIs Data from Apr25'!$A20),IF($C20="Provider",SUMIFS(Raw!$K:$K,Raw!$A:$A,$B$4,Raw!$G:$G,'KPIs Data from Apr25'!J$4,Raw!$C:$C,'KPIs Data from Apr25'!$A20),SUMIFS(Raw!$K:$K,Raw!$A:$A,$B$4,Raw!$G:$G,'KPIs Data from Apr25'!J$4,Raw!$E:$E,'KPIs Data from Apr25'!$A20))))</f>
        <v>378</v>
      </c>
      <c r="K20" s="240">
        <f>IF($B20="","",IF($C20="Region",SUMIFS(Raw!$K:$K,Raw!$A:$A,$B$4,Raw!$G:$G,'KPIs Data from Apr25'!K$4,Raw!$I:$I,'KPIs Data from Apr25'!$A20),IF($C20="Provider",SUMIFS(Raw!$K:$K,Raw!$A:$A,$B$4,Raw!$G:$G,'KPIs Data from Apr25'!K$4,Raw!$C:$C,'KPIs Data from Apr25'!$A20),SUMIFS(Raw!$K:$K,Raw!$A:$A,$B$4,Raw!$G:$G,'KPIs Data from Apr25'!K$4,Raw!$E:$E,'KPIs Data from Apr25'!$A20))))</f>
        <v>7981</v>
      </c>
      <c r="L20" s="81">
        <f>IF($B20="","",IF($C20="Region",SUMIFS(Raw!$K:$K,Raw!$A:$A,$B$4,Raw!$G:$G,'KPIs Data from Apr25'!L$4,Raw!$I:$I,'KPIs Data from Apr25'!$A20),IF($C20="Provider",SUMIFS(Raw!$K:$K,Raw!$A:$A,$B$4,Raw!$G:$G,'KPIs Data from Apr25'!L$4,Raw!$C:$C,'KPIs Data from Apr25'!$A20),SUMIFS(Raw!$K:$K,Raw!$A:$A,$B$4,Raw!$G:$G,'KPIs Data from Apr25'!L$4,Raw!$E:$E,'KPIs Data from Apr25'!$A20))))</f>
        <v>13581</v>
      </c>
      <c r="M20" s="81">
        <f>IF($B20="","",IF($C20="Region",SUMIFS(Raw!$K:$K,Raw!$A:$A,$B$4,Raw!$G:$G,'KPIs Data from Apr25'!M$4,Raw!$I:$I,'KPIs Data from Apr25'!$A20),IF($C20="Provider",SUMIFS(Raw!$K:$K,Raw!$A:$A,$B$4,Raw!$G:$G,'KPIs Data from Apr25'!M$4,Raw!$C:$C,'KPIs Data from Apr25'!$A20),SUMIFS(Raw!$K:$K,Raw!$A:$A,$B$4,Raw!$G:$G,'KPIs Data from Apr25'!M$4,Raw!$E:$E,'KPIs Data from Apr25'!$A20))))</f>
        <v>413</v>
      </c>
      <c r="N20" s="81">
        <f>IF($B20="","",IF($C20="Region",SUMIFS(Raw!$K:$K,Raw!$A:$A,$B$4,Raw!$G:$G,'KPIs Data from Apr25'!N$4,Raw!$I:$I,'KPIs Data from Apr25'!$A20),IF($C20="Provider",SUMIFS(Raw!$K:$K,Raw!$A:$A,$B$4,Raw!$G:$G,'KPIs Data from Apr25'!N$4,Raw!$C:$C,'KPIs Data from Apr25'!$A20),SUMIFS(Raw!$K:$K,Raw!$A:$A,$B$4,Raw!$G:$G,'KPIs Data from Apr25'!N$4,Raw!$E:$E,'KPIs Data from Apr25'!$A20))))</f>
        <v>903</v>
      </c>
      <c r="O20" s="81">
        <f>IF($B20="","",IF($C20="Region",SUMIFS(Raw!$K:$K,Raw!$A:$A,$B$4,Raw!$G:$G,'KPIs Data from Apr25'!O$4,Raw!$I:$I,'KPIs Data from Apr25'!$A20),IF($C20="Provider",SUMIFS(Raw!$K:$K,Raw!$A:$A,$B$4,Raw!$G:$G,'KPIs Data from Apr25'!O$4,Raw!$C:$C,'KPIs Data from Apr25'!$A20),SUMIFS(Raw!$K:$K,Raw!$A:$A,$B$4,Raw!$G:$G,'KPIs Data from Apr25'!O$4,Raw!$E:$E,'KPIs Data from Apr25'!$A20))))</f>
        <v>203</v>
      </c>
      <c r="P20" s="81">
        <f>IF($B20="","",IF($C20="Region",SUMIFS(Raw!$K:$K,Raw!$A:$A,$B$4,Raw!$G:$G,'KPIs Data from Apr25'!P$4,Raw!$I:$I,'KPIs Data from Apr25'!$A20),IF($C20="Provider",SUMIFS(Raw!$K:$K,Raw!$A:$A,$B$4,Raw!$G:$G,'KPIs Data from Apr25'!P$4,Raw!$C:$C,'KPIs Data from Apr25'!$A20),SUMIFS(Raw!$K:$K,Raw!$A:$A,$B$4,Raw!$G:$G,'KPIs Data from Apr25'!P$4,Raw!$E:$E,'KPIs Data from Apr25'!$A20))))</f>
        <v>471</v>
      </c>
      <c r="Q20" s="81">
        <f>IF($B20="","",IF($C20="Region",SUMIFS(Raw!$K:$K,Raw!$A:$A,$B$4,Raw!$G:$G,'KPIs Data from Apr25'!Q$4,Raw!$I:$I,'KPIs Data from Apr25'!$A20),IF($C20="Provider",SUMIFS(Raw!$K:$K,Raw!$A:$A,$B$4,Raw!$G:$G,'KPIs Data from Apr25'!Q$4,Raw!$C:$C,'KPIs Data from Apr25'!$A20),SUMIFS(Raw!$K:$K,Raw!$A:$A,$B$4,Raw!$G:$G,'KPIs Data from Apr25'!Q$4,Raw!$E:$E,'KPIs Data from Apr25'!$A20))))</f>
        <v>157</v>
      </c>
      <c r="R20" s="81">
        <f>IF($B20="","",IF($C20="Region",SUMIFS(Raw!$K:$K,Raw!$A:$A,$B$4,Raw!$G:$G,'KPIs Data from Apr25'!R$4,Raw!$I:$I,'KPIs Data from Apr25'!$A20),IF($C20="Provider",SUMIFS(Raw!$K:$K,Raw!$A:$A,$B$4,Raw!$G:$G,'KPIs Data from Apr25'!R$4,Raw!$C:$C,'KPIs Data from Apr25'!$A20),SUMIFS(Raw!$K:$K,Raw!$A:$A,$B$4,Raw!$G:$G,'KPIs Data from Apr25'!R$4,Raw!$E:$E,'KPIs Data from Apr25'!$A20))))</f>
        <v>771</v>
      </c>
      <c r="S20" s="160">
        <f t="shared" si="8"/>
        <v>0.55665776421213276</v>
      </c>
      <c r="T20" s="81">
        <f>IF($B20="","",IF($C20="Region",SUMIFS(Raw!$K:$K,Raw!$A:$A,$B$4,Raw!$G:$G,'KPIs Data from Apr25'!T$4,Raw!$I:$I,'KPIs Data from Apr25'!$A20),IF($C20="Provider",SUMIFS(Raw!$K:$K,Raw!$A:$A,$B$4,Raw!$G:$G,'KPIs Data from Apr25'!T$4,Raw!$C:$C,'KPIs Data from Apr25'!$A20),SUMIFS(Raw!$K:$K,Raw!$A:$A,$B$4,Raw!$G:$G,'KPIs Data from Apr25'!T$4,Raw!$E:$E,'KPIs Data from Apr25'!$A20))))</f>
        <v>4572</v>
      </c>
      <c r="U20" s="81">
        <f>IF($B20="","",IF($C20="Region",SUMIFS(Raw!$K:$K,Raw!$A:$A,$B$4,Raw!$G:$G,'KPIs Data from Apr25'!U$4,Raw!$I:$I,'KPIs Data from Apr25'!$A20),IF($C20="Provider",SUMIFS(Raw!$K:$K,Raw!$A:$A,$B$4,Raw!$G:$G,'KPIs Data from Apr25'!U$4,Raw!$C:$C,'KPIs Data from Apr25'!$A20),SUMIFS(Raw!$K:$K,Raw!$A:$A,$B$4,Raw!$G:$G,'KPIs Data from Apr25'!U$4,Raw!$E:$E,'KPIs Data from Apr25'!$A20))))</f>
        <v>6137</v>
      </c>
      <c r="V20" s="160">
        <f t="shared" si="2"/>
        <v>0.74498940850578454</v>
      </c>
      <c r="W20" s="81">
        <f t="shared" si="9"/>
        <v>4572</v>
      </c>
      <c r="X20" s="81">
        <f t="shared" si="10"/>
        <v>6137</v>
      </c>
      <c r="Y20" s="81">
        <f>IF($B20="","",IF($C20="Region",SUMIFS(Raw!$K:$K,Raw!$A:$A,$B$4,Raw!$G:$G,'KPIs Data from Apr25'!Y$4,Raw!$I:$I,'KPIs Data from Apr25'!$A20),IF($C20="Provider",SUMIFS(Raw!$K:$K,Raw!$A:$A,$B$4,Raw!$G:$G,'KPIs Data from Apr25'!Y$4,Raw!$C:$C,'KPIs Data from Apr25'!$A20),SUMIFS(Raw!$K:$K,Raw!$A:$A,$B$4,Raw!$G:$G,'KPIs Data from Apr25'!Y$4,Raw!$E:$E,'KPIs Data from Apr25'!$A20))))</f>
        <v>6326</v>
      </c>
      <c r="Z20" s="81">
        <f>IF($B20="","",IF($C20="Region",SUMIFS(Raw!$K:$K,Raw!$A:$A,$B$4,Raw!$G:$G,'KPIs Data from Apr25'!Z$4,Raw!$I:$I,'KPIs Data from Apr25'!$A20),IF($C20="Provider",SUMIFS(Raw!$K:$K,Raw!$A:$A,$B$4,Raw!$G:$G,'KPIs Data from Apr25'!Z$4,Raw!$C:$C,'KPIs Data from Apr25'!$A20),SUMIFS(Raw!$K:$K,Raw!$A:$A,$B$4,Raw!$G:$G,'KPIs Data from Apr25'!Z$4,Raw!$E:$E,'KPIs Data from Apr25'!$A20))))</f>
        <v>20529</v>
      </c>
      <c r="AA20" s="160">
        <f t="shared" si="4"/>
        <v>0.40868521713042827</v>
      </c>
      <c r="AB20" s="240">
        <f>IF($B20="","",IF($C20="Region",SUMIFS(Raw!$K:$K,Raw!$A:$A,$B$4,Raw!$G:$G,'KPIs Data from Apr25'!AB$4,Raw!$I:$I,'KPIs Data from Apr25'!$A20),IF($C20="Provider",SUMIFS(Raw!$K:$K,Raw!$A:$A,$B$4,Raw!$G:$G,'KPIs Data from Apr25'!AB$4,Raw!$C:$C,'KPIs Data from Apr25'!$A20),SUMIFS(Raw!$K:$K,Raw!$A:$A,$B$4,Raw!$G:$G,'KPIs Data from Apr25'!AB$4,Raw!$E:$E,'KPIs Data from Apr25'!$A20))))</f>
        <v>84664</v>
      </c>
      <c r="AC20" s="81">
        <f>IF($B20="","",IF($C20="Region",SUMIFS(Raw!$K:$K,Raw!$A:$A,$B$4,Raw!$G:$G,'KPIs Data from Apr25'!AC$4,Raw!$I:$I,'KPIs Data from Apr25'!$A20),IF($C20="Provider",SUMIFS(Raw!$K:$K,Raw!$A:$A,$B$4,Raw!$G:$G,'KPIs Data from Apr25'!AC$4,Raw!$C:$C,'KPIs Data from Apr25'!$A20),SUMIFS(Raw!$K:$K,Raw!$A:$A,$B$4,Raw!$G:$G,'KPIs Data from Apr25'!AC$4,Raw!$E:$E,'KPIs Data from Apr25'!$A20))))</f>
        <v>111548</v>
      </c>
      <c r="AD20" s="160">
        <f t="shared" si="5"/>
        <v>0.75899164485244019</v>
      </c>
      <c r="AE20" s="241"/>
      <c r="AF20" s="63"/>
      <c r="AG20" s="64">
        <f t="shared" si="11"/>
        <v>7981</v>
      </c>
      <c r="AH20" s="52">
        <f t="shared" si="12"/>
        <v>13581</v>
      </c>
      <c r="AI20" s="52">
        <f t="shared" si="13"/>
        <v>413</v>
      </c>
      <c r="AJ20" s="52">
        <f t="shared" si="14"/>
        <v>903</v>
      </c>
      <c r="AK20" s="52">
        <f t="shared" si="15"/>
        <v>203</v>
      </c>
      <c r="AL20" s="52">
        <f t="shared" si="16"/>
        <v>471</v>
      </c>
      <c r="AM20" s="64">
        <f t="shared" si="17"/>
        <v>157</v>
      </c>
      <c r="AN20" s="64">
        <f t="shared" si="18"/>
        <v>771</v>
      </c>
      <c r="AO20" s="52"/>
      <c r="AP20" s="52"/>
      <c r="AQ20" s="63"/>
      <c r="AR20" s="64"/>
      <c r="AS20" s="52"/>
      <c r="AT20" s="52"/>
      <c r="AU20" s="63"/>
      <c r="AV20" s="64"/>
      <c r="AW20" s="52"/>
      <c r="AX20" s="52"/>
      <c r="AY20" s="63"/>
    </row>
    <row r="21" spans="1:51" ht="19.5" customHeight="1" x14ac:dyDescent="0.35">
      <c r="A21" s="251" t="str">
        <f>IF(Refs!A16="","",Refs!A16)</f>
        <v>111AL7</v>
      </c>
      <c r="B21" s="138" t="str">
        <f>IF(Refs!B16="","",Refs!B16)</f>
        <v>Midlands</v>
      </c>
      <c r="C21" s="252" t="str">
        <f>IF(Refs!D16="","",Refs!D16)</f>
        <v>Area</v>
      </c>
      <c r="D21" s="81">
        <f>IF($B21="","",IF($C21="Region",SUMIFS(Raw!$K:$K,Raw!$A:$A,$B$4,Raw!$G:$G,'KPIs Data from Apr25'!D$4,Raw!$I:$I,'KPIs Data from Apr25'!$A21),IF($C21="Provider",SUMIFS(Raw!$K:$K,Raw!$A:$A,$B$4,Raw!$G:$G,'KPIs Data from Apr25'!D$4,Raw!$C:$C,'KPIs Data from Apr25'!$A21),SUMIFS(Raw!$K:$K,Raw!$A:$A,$B$4,Raw!$G:$G,'KPIs Data from Apr25'!D$4,Raw!$E:$E,'KPIs Data from Apr25'!$A21))))</f>
        <v>3080</v>
      </c>
      <c r="E21" s="81">
        <f>IF($B21="","",IF($C21="Region",SUMIFS(Raw!$K:$K,Raw!$A:$A,$B$4,Raw!$G:$G,'KPIs Data from Apr25'!E$4,Raw!$I:$I,'KPIs Data from Apr25'!$A21),IF($C21="Provider",SUMIFS(Raw!$K:$K,Raw!$A:$A,$B$4,Raw!$G:$G,'KPIs Data from Apr25'!E$4,Raw!$C:$C,'KPIs Data from Apr25'!$A21),SUMIFS(Raw!$K:$K,Raw!$A:$A,$B$4,Raw!$G:$G,'KPIs Data from Apr25'!E$4,Raw!$E:$E,'KPIs Data from Apr25'!$A21))))</f>
        <v>316732</v>
      </c>
      <c r="F21" s="160">
        <f t="shared" si="19"/>
        <v>9.6306580115818035E-3</v>
      </c>
      <c r="G21" s="81">
        <f>IF($B21="","",IF($C21="Region",SUMIFS(Raw!$K:$K,Raw!$A:$A,$B$4,Raw!$G:$G,'KPIs Data from Apr25'!G$4,Raw!$I:$I,'KPIs Data from Apr25'!$A21),IF($C21="Provider",SUMIFS(Raw!$K:$K,Raw!$A:$A,$B$4,Raw!$G:$G,'KPIs Data from Apr25'!G$4,Raw!$C:$C,'KPIs Data from Apr25'!$A21),SUMIFS(Raw!$K:$K,Raw!$A:$A,$B$4,Raw!$G:$G,'KPIs Data from Apr25'!G$4,Raw!$E:$E,'KPIs Data from Apr25'!$A21))))</f>
        <v>5110662</v>
      </c>
      <c r="H21" s="81">
        <f>IF($B21="","",IF($C21="Region",SUMIFS(Raw!$K:$K,Raw!$A:$A,$B$4,Raw!$G:$G,'KPIs Data from Apr25'!H$4,Raw!$I:$I,'KPIs Data from Apr25'!$A21),IF($C21="Provider",SUMIFS(Raw!$K:$K,Raw!$A:$A,$B$4,Raw!$G:$G,'KPIs Data from Apr25'!H$4,Raw!$C:$C,'KPIs Data from Apr25'!$A21),SUMIFS(Raw!$K:$K,Raw!$A:$A,$B$4,Raw!$G:$G,'KPIs Data from Apr25'!H$4,Raw!$E:$E,'KPIs Data from Apr25'!$A21))))</f>
        <v>316732</v>
      </c>
      <c r="I21" s="238">
        <f t="shared" si="20"/>
        <v>16.13560360178321</v>
      </c>
      <c r="J21" s="239">
        <f>IF($B21="","",IF($C21="Region",SUMIFS(Raw!$K:$K,Raw!$A:$A,$B$4,Raw!$G:$G,'KPIs Data from Apr25'!J$4,Raw!$I:$I,'KPIs Data from Apr25'!$A21),IF($C21="Provider",SUMIFS(Raw!$K:$K,Raw!$A:$A,$B$4,Raw!$G:$G,'KPIs Data from Apr25'!J$4,Raw!$C:$C,'KPIs Data from Apr25'!$A21),SUMIFS(Raw!$K:$K,Raw!$A:$A,$B$4,Raw!$G:$G,'KPIs Data from Apr25'!J$4,Raw!$E:$E,'KPIs Data from Apr25'!$A21))))</f>
        <v>126</v>
      </c>
      <c r="K21" s="240">
        <f>IF($B21="","",IF($C21="Region",SUMIFS(Raw!$K:$K,Raw!$A:$A,$B$4,Raw!$G:$G,'KPIs Data from Apr25'!K$4,Raw!$I:$I,'KPIs Data from Apr25'!$A21),IF($C21="Provider",SUMIFS(Raw!$K:$K,Raw!$A:$A,$B$4,Raw!$G:$G,'KPIs Data from Apr25'!K$4,Raw!$C:$C,'KPIs Data from Apr25'!$A21),SUMIFS(Raw!$K:$K,Raw!$A:$A,$B$4,Raw!$G:$G,'KPIs Data from Apr25'!K$4,Raw!$E:$E,'KPIs Data from Apr25'!$A21))))</f>
        <v>26914</v>
      </c>
      <c r="L21" s="81">
        <f>IF($B21="","",IF($C21="Region",SUMIFS(Raw!$K:$K,Raw!$A:$A,$B$4,Raw!$G:$G,'KPIs Data from Apr25'!L$4,Raw!$I:$I,'KPIs Data from Apr25'!$A21),IF($C21="Provider",SUMIFS(Raw!$K:$K,Raw!$A:$A,$B$4,Raw!$G:$G,'KPIs Data from Apr25'!L$4,Raw!$C:$C,'KPIs Data from Apr25'!$A21),SUMIFS(Raw!$K:$K,Raw!$A:$A,$B$4,Raw!$G:$G,'KPIs Data from Apr25'!L$4,Raw!$E:$E,'KPIs Data from Apr25'!$A21))))</f>
        <v>67114</v>
      </c>
      <c r="M21" s="81">
        <f>IF($B21="","",IF($C21="Region",SUMIFS(Raw!$K:$K,Raw!$A:$A,$B$4,Raw!$G:$G,'KPIs Data from Apr25'!M$4,Raw!$I:$I,'KPIs Data from Apr25'!$A21),IF($C21="Provider",SUMIFS(Raw!$K:$K,Raw!$A:$A,$B$4,Raw!$G:$G,'KPIs Data from Apr25'!M$4,Raw!$C:$C,'KPIs Data from Apr25'!$A21),SUMIFS(Raw!$K:$K,Raw!$A:$A,$B$4,Raw!$G:$G,'KPIs Data from Apr25'!M$4,Raw!$E:$E,'KPIs Data from Apr25'!$A21))))</f>
        <v>2659</v>
      </c>
      <c r="N21" s="81">
        <f>IF($B21="","",IF($C21="Region",SUMIFS(Raw!$K:$K,Raw!$A:$A,$B$4,Raw!$G:$G,'KPIs Data from Apr25'!N$4,Raw!$I:$I,'KPIs Data from Apr25'!$A21),IF($C21="Provider",SUMIFS(Raw!$K:$K,Raw!$A:$A,$B$4,Raw!$G:$G,'KPIs Data from Apr25'!N$4,Raw!$C:$C,'KPIs Data from Apr25'!$A21),SUMIFS(Raw!$K:$K,Raw!$A:$A,$B$4,Raw!$G:$G,'KPIs Data from Apr25'!N$4,Raw!$E:$E,'KPIs Data from Apr25'!$A21))))</f>
        <v>10466</v>
      </c>
      <c r="O21" s="81">
        <f>IF($B21="","",IF($C21="Region",SUMIFS(Raw!$K:$K,Raw!$A:$A,$B$4,Raw!$G:$G,'KPIs Data from Apr25'!O$4,Raw!$I:$I,'KPIs Data from Apr25'!$A21),IF($C21="Provider",SUMIFS(Raw!$K:$K,Raw!$A:$A,$B$4,Raw!$G:$G,'KPIs Data from Apr25'!O$4,Raw!$C:$C,'KPIs Data from Apr25'!$A21),SUMIFS(Raw!$K:$K,Raw!$A:$A,$B$4,Raw!$G:$G,'KPIs Data from Apr25'!O$4,Raw!$E:$E,'KPIs Data from Apr25'!$A21))))</f>
        <v>0</v>
      </c>
      <c r="P21" s="81">
        <f>IF($B21="","",IF($C21="Region",SUMIFS(Raw!$K:$K,Raw!$A:$A,$B$4,Raw!$G:$G,'KPIs Data from Apr25'!P$4,Raw!$I:$I,'KPIs Data from Apr25'!$A21),IF($C21="Provider",SUMIFS(Raw!$K:$K,Raw!$A:$A,$B$4,Raw!$G:$G,'KPIs Data from Apr25'!P$4,Raw!$C:$C,'KPIs Data from Apr25'!$A21),SUMIFS(Raw!$K:$K,Raw!$A:$A,$B$4,Raw!$G:$G,'KPIs Data from Apr25'!P$4,Raw!$E:$E,'KPIs Data from Apr25'!$A21))))</f>
        <v>0</v>
      </c>
      <c r="Q21" s="81">
        <f>IF($B21="","",IF($C21="Region",SUMIFS(Raw!$K:$K,Raw!$A:$A,$B$4,Raw!$G:$G,'KPIs Data from Apr25'!Q$4,Raw!$I:$I,'KPIs Data from Apr25'!$A21),IF($C21="Provider",SUMIFS(Raw!$K:$K,Raw!$A:$A,$B$4,Raw!$G:$G,'KPIs Data from Apr25'!Q$4,Raw!$C:$C,'KPIs Data from Apr25'!$A21),SUMIFS(Raw!$K:$K,Raw!$A:$A,$B$4,Raw!$G:$G,'KPIs Data from Apr25'!Q$4,Raw!$E:$E,'KPIs Data from Apr25'!$A21))))</f>
        <v>0</v>
      </c>
      <c r="R21" s="81">
        <f>IF($B21="","",IF($C21="Region",SUMIFS(Raw!$K:$K,Raw!$A:$A,$B$4,Raw!$G:$G,'KPIs Data from Apr25'!R$4,Raw!$I:$I,'KPIs Data from Apr25'!$A21),IF($C21="Provider",SUMIFS(Raw!$K:$K,Raw!$A:$A,$B$4,Raw!$G:$G,'KPIs Data from Apr25'!R$4,Raw!$C:$C,'KPIs Data from Apr25'!$A21),SUMIFS(Raw!$K:$K,Raw!$A:$A,$B$4,Raw!$G:$G,'KPIs Data from Apr25'!R$4,Raw!$E:$E,'KPIs Data from Apr25'!$A21))))</f>
        <v>1</v>
      </c>
      <c r="S21" s="160">
        <f t="shared" si="8"/>
        <v>0.38119360659963908</v>
      </c>
      <c r="T21" s="81">
        <f>IF($B21="","",IF($C21="Region",SUMIFS(Raw!$K:$K,Raw!$A:$A,$B$4,Raw!$G:$G,'KPIs Data from Apr25'!T$4,Raw!$I:$I,'KPIs Data from Apr25'!$A21),IF($C21="Provider",SUMIFS(Raw!$K:$K,Raw!$A:$A,$B$4,Raw!$G:$G,'KPIs Data from Apr25'!T$4,Raw!$C:$C,'KPIs Data from Apr25'!$A21),SUMIFS(Raw!$K:$K,Raw!$A:$A,$B$4,Raw!$G:$G,'KPIs Data from Apr25'!T$4,Raw!$E:$E,'KPIs Data from Apr25'!$A21))))</f>
        <v>25104</v>
      </c>
      <c r="U21" s="81">
        <f>IF($B21="","",IF($C21="Region",SUMIFS(Raw!$K:$K,Raw!$A:$A,$B$4,Raw!$G:$G,'KPIs Data from Apr25'!U$4,Raw!$I:$I,'KPIs Data from Apr25'!$A21),IF($C21="Provider",SUMIFS(Raw!$K:$K,Raw!$A:$A,$B$4,Raw!$G:$G,'KPIs Data from Apr25'!U$4,Raw!$C:$C,'KPIs Data from Apr25'!$A21),SUMIFS(Raw!$K:$K,Raw!$A:$A,$B$4,Raw!$G:$G,'KPIs Data from Apr25'!U$4,Raw!$E:$E,'KPIs Data from Apr25'!$A21))))</f>
        <v>26855</v>
      </c>
      <c r="V21" s="160">
        <f t="shared" si="2"/>
        <v>0.93479798920126611</v>
      </c>
      <c r="W21" s="81">
        <f t="shared" si="9"/>
        <v>25104</v>
      </c>
      <c r="X21" s="81">
        <f t="shared" si="10"/>
        <v>26855</v>
      </c>
      <c r="Y21" s="81">
        <f>IF($B21="","",IF($C21="Region",SUMIFS(Raw!$K:$K,Raw!$A:$A,$B$4,Raw!$G:$G,'KPIs Data from Apr25'!Y$4,Raw!$I:$I,'KPIs Data from Apr25'!$A21),IF($C21="Provider",SUMIFS(Raw!$K:$K,Raw!$A:$A,$B$4,Raw!$G:$G,'KPIs Data from Apr25'!Y$4,Raw!$C:$C,'KPIs Data from Apr25'!$A21),SUMIFS(Raw!$K:$K,Raw!$A:$A,$B$4,Raw!$G:$G,'KPIs Data from Apr25'!Y$4,Raw!$E:$E,'KPIs Data from Apr25'!$A21))))</f>
        <v>12530</v>
      </c>
      <c r="Z21" s="81">
        <f>IF($B21="","",IF($C21="Region",SUMIFS(Raw!$K:$K,Raw!$A:$A,$B$4,Raw!$G:$G,'KPIs Data from Apr25'!Z$4,Raw!$I:$I,'KPIs Data from Apr25'!$A21),IF($C21="Provider",SUMIFS(Raw!$K:$K,Raw!$A:$A,$B$4,Raw!$G:$G,'KPIs Data from Apr25'!Z$4,Raw!$C:$C,'KPIs Data from Apr25'!$A21),SUMIFS(Raw!$K:$K,Raw!$A:$A,$B$4,Raw!$G:$G,'KPIs Data from Apr25'!Z$4,Raw!$E:$E,'KPIs Data from Apr25'!$A21))))</f>
        <v>28870</v>
      </c>
      <c r="AA21" s="160">
        <f t="shared" si="4"/>
        <v>0.67535217586361596</v>
      </c>
      <c r="AB21" s="240">
        <f>IF($B21="","",IF($C21="Region",SUMIFS(Raw!$K:$K,Raw!$A:$A,$B$4,Raw!$G:$G,'KPIs Data from Apr25'!AB$4,Raw!$I:$I,'KPIs Data from Apr25'!$A21),IF($C21="Provider",SUMIFS(Raw!$K:$K,Raw!$A:$A,$B$4,Raw!$G:$G,'KPIs Data from Apr25'!AB$4,Raw!$C:$C,'KPIs Data from Apr25'!$A21),SUMIFS(Raw!$K:$K,Raw!$A:$A,$B$4,Raw!$G:$G,'KPIs Data from Apr25'!AB$4,Raw!$E:$E,'KPIs Data from Apr25'!$A21))))</f>
        <v>147487</v>
      </c>
      <c r="AC21" s="81">
        <f>IF($B21="","",IF($C21="Region",SUMIFS(Raw!$K:$K,Raw!$A:$A,$B$4,Raw!$G:$G,'KPIs Data from Apr25'!AC$4,Raw!$I:$I,'KPIs Data from Apr25'!$A21),IF($C21="Provider",SUMIFS(Raw!$K:$K,Raw!$A:$A,$B$4,Raw!$G:$G,'KPIs Data from Apr25'!AC$4,Raw!$C:$C,'KPIs Data from Apr25'!$A21),SUMIFS(Raw!$K:$K,Raw!$A:$A,$B$4,Raw!$G:$G,'KPIs Data from Apr25'!AC$4,Raw!$E:$E,'KPIs Data from Apr25'!$A21))))</f>
        <v>224578</v>
      </c>
      <c r="AD21" s="160">
        <f t="shared" si="5"/>
        <v>0.65672951045961758</v>
      </c>
      <c r="AE21" s="241"/>
      <c r="AF21" s="63"/>
      <c r="AG21" s="64">
        <f t="shared" si="11"/>
        <v>26914</v>
      </c>
      <c r="AH21" s="52">
        <f t="shared" si="12"/>
        <v>67114</v>
      </c>
      <c r="AI21" s="52">
        <f t="shared" si="13"/>
        <v>2659</v>
      </c>
      <c r="AJ21" s="52">
        <f t="shared" si="14"/>
        <v>10466</v>
      </c>
      <c r="AK21" s="52">
        <f t="shared" si="15"/>
        <v>0</v>
      </c>
      <c r="AL21" s="52">
        <f t="shared" si="16"/>
        <v>0</v>
      </c>
      <c r="AM21" s="64">
        <f t="shared" si="17"/>
        <v>0</v>
      </c>
      <c r="AN21" s="64">
        <f t="shared" si="18"/>
        <v>0</v>
      </c>
      <c r="AO21" s="52"/>
      <c r="AP21" s="52"/>
      <c r="AQ21" s="63"/>
      <c r="AR21" s="64"/>
      <c r="AS21" s="52"/>
      <c r="AT21" s="52"/>
      <c r="AU21" s="63"/>
      <c r="AV21" s="64"/>
      <c r="AW21" s="52"/>
      <c r="AX21" s="52"/>
      <c r="AY21" s="63"/>
    </row>
    <row r="22" spans="1:51" ht="20" customHeight="1" x14ac:dyDescent="0.35">
      <c r="A22" s="251" t="str">
        <f>IF(Refs!A17="","",Refs!A17)</f>
        <v>111AC5</v>
      </c>
      <c r="B22" s="138" t="str">
        <f>IF(Refs!B17="","",Refs!B17)</f>
        <v>Cambridgeshire and Peterborough</v>
      </c>
      <c r="C22" s="252" t="str">
        <f>IF(Refs!D17="","",Refs!D17)</f>
        <v>Area</v>
      </c>
      <c r="D22" s="81">
        <f>IF($B22="","",IF($C22="Region",SUMIFS(Raw!$K:$K,Raw!$A:$A,$B$4,Raw!$G:$G,'KPIs Data from Apr25'!D$4,Raw!$I:$I,'KPIs Data from Apr25'!$A22),IF($C22="Provider",SUMIFS(Raw!$K:$K,Raw!$A:$A,$B$4,Raw!$G:$G,'KPIs Data from Apr25'!D$4,Raw!$C:$C,'KPIs Data from Apr25'!$A22),SUMIFS(Raw!$K:$K,Raw!$A:$A,$B$4,Raw!$G:$G,'KPIs Data from Apr25'!D$4,Raw!$E:$E,'KPIs Data from Apr25'!$A22))))</f>
        <v>1128</v>
      </c>
      <c r="E22" s="81">
        <f>IF($B22="","",IF($C22="Region",SUMIFS(Raw!$K:$K,Raw!$A:$A,$B$4,Raw!$G:$G,'KPIs Data from Apr25'!E$4,Raw!$I:$I,'KPIs Data from Apr25'!$A22),IF($C22="Provider",SUMIFS(Raw!$K:$K,Raw!$A:$A,$B$4,Raw!$G:$G,'KPIs Data from Apr25'!E$4,Raw!$C:$C,'KPIs Data from Apr25'!$A22),SUMIFS(Raw!$K:$K,Raw!$A:$A,$B$4,Raw!$G:$G,'KPIs Data from Apr25'!E$4,Raw!$E:$E,'KPIs Data from Apr25'!$A22))))</f>
        <v>29661</v>
      </c>
      <c r="F22" s="160">
        <f t="shared" si="19"/>
        <v>3.6636461073760111E-2</v>
      </c>
      <c r="G22" s="81">
        <f>IF($B22="","",IF($C22="Region",SUMIFS(Raw!$K:$K,Raw!$A:$A,$B$4,Raw!$G:$G,'KPIs Data from Apr25'!G$4,Raw!$I:$I,'KPIs Data from Apr25'!$A22),IF($C22="Provider",SUMIFS(Raw!$K:$K,Raw!$A:$A,$B$4,Raw!$G:$G,'KPIs Data from Apr25'!G$4,Raw!$C:$C,'KPIs Data from Apr25'!$A22),SUMIFS(Raw!$K:$K,Raw!$A:$A,$B$4,Raw!$G:$G,'KPIs Data from Apr25'!G$4,Raw!$E:$E,'KPIs Data from Apr25'!$A22))))</f>
        <v>1413790</v>
      </c>
      <c r="H22" s="81">
        <f>IF($B22="","",IF($C22="Region",SUMIFS(Raw!$K:$K,Raw!$A:$A,$B$4,Raw!$G:$G,'KPIs Data from Apr25'!H$4,Raw!$I:$I,'KPIs Data from Apr25'!$A22),IF($C22="Provider",SUMIFS(Raw!$K:$K,Raw!$A:$A,$B$4,Raw!$G:$G,'KPIs Data from Apr25'!H$4,Raw!$C:$C,'KPIs Data from Apr25'!$A22),SUMIFS(Raw!$K:$K,Raw!$A:$A,$B$4,Raw!$G:$G,'KPIs Data from Apr25'!H$4,Raw!$E:$E,'KPIs Data from Apr25'!$A22))))</f>
        <v>29661</v>
      </c>
      <c r="I22" s="238">
        <f t="shared" si="20"/>
        <v>47.664947237112706</v>
      </c>
      <c r="J22" s="239">
        <f>IF($B22="","",IF($C22="Region",SUMIFS(Raw!$K:$K,Raw!$A:$A,$B$4,Raw!$G:$G,'KPIs Data from Apr25'!J$4,Raw!$I:$I,'KPIs Data from Apr25'!$A22),IF($C22="Provider",SUMIFS(Raw!$K:$K,Raw!$A:$A,$B$4,Raw!$G:$G,'KPIs Data from Apr25'!J$4,Raw!$C:$C,'KPIs Data from Apr25'!$A22),SUMIFS(Raw!$K:$K,Raw!$A:$A,$B$4,Raw!$G:$G,'KPIs Data from Apr25'!J$4,Raw!$E:$E,'KPIs Data from Apr25'!$A22))))</f>
        <v>387</v>
      </c>
      <c r="K22" s="240">
        <f>IF($B22="","",IF($C22="Region",SUMIFS(Raw!$K:$K,Raw!$A:$A,$B$4,Raw!$G:$G,'KPIs Data from Apr25'!K$4,Raw!$I:$I,'KPIs Data from Apr25'!$A22),IF($C22="Provider",SUMIFS(Raw!$K:$K,Raw!$A:$A,$B$4,Raw!$G:$G,'KPIs Data from Apr25'!K$4,Raw!$C:$C,'KPIs Data from Apr25'!$A22),SUMIFS(Raw!$K:$K,Raw!$A:$A,$B$4,Raw!$G:$G,'KPIs Data from Apr25'!K$4,Raw!$E:$E,'KPIs Data from Apr25'!$A22))))</f>
        <v>990</v>
      </c>
      <c r="L22" s="81">
        <f>IF($B22="","",IF($C22="Region",SUMIFS(Raw!$K:$K,Raw!$A:$A,$B$4,Raw!$G:$G,'KPIs Data from Apr25'!L$4,Raw!$I:$I,'KPIs Data from Apr25'!$A22),IF($C22="Provider",SUMIFS(Raw!$K:$K,Raw!$A:$A,$B$4,Raw!$G:$G,'KPIs Data from Apr25'!L$4,Raw!$C:$C,'KPIs Data from Apr25'!$A22),SUMIFS(Raw!$K:$K,Raw!$A:$A,$B$4,Raw!$G:$G,'KPIs Data from Apr25'!L$4,Raw!$E:$E,'KPIs Data from Apr25'!$A22))))</f>
        <v>6733</v>
      </c>
      <c r="M22" s="81">
        <f>IF($B22="","",IF($C22="Region",SUMIFS(Raw!$K:$K,Raw!$A:$A,$B$4,Raw!$G:$G,'KPIs Data from Apr25'!M$4,Raw!$I:$I,'KPIs Data from Apr25'!$A22),IF($C22="Provider",SUMIFS(Raw!$K:$K,Raw!$A:$A,$B$4,Raw!$G:$G,'KPIs Data from Apr25'!M$4,Raw!$C:$C,'KPIs Data from Apr25'!$A22),SUMIFS(Raw!$K:$K,Raw!$A:$A,$B$4,Raw!$G:$G,'KPIs Data from Apr25'!M$4,Raw!$E:$E,'KPIs Data from Apr25'!$A22))))</f>
        <v>1970</v>
      </c>
      <c r="N22" s="81">
        <f>IF($B22="","",IF($C22="Region",SUMIFS(Raw!$K:$K,Raw!$A:$A,$B$4,Raw!$G:$G,'KPIs Data from Apr25'!N$4,Raw!$I:$I,'KPIs Data from Apr25'!$A22),IF($C22="Provider",SUMIFS(Raw!$K:$K,Raw!$A:$A,$B$4,Raw!$G:$G,'KPIs Data from Apr25'!N$4,Raw!$C:$C,'KPIs Data from Apr25'!$A22),SUMIFS(Raw!$K:$K,Raw!$A:$A,$B$4,Raw!$G:$G,'KPIs Data from Apr25'!N$4,Raw!$E:$E,'KPIs Data from Apr25'!$A22))))</f>
        <v>4247</v>
      </c>
      <c r="O22" s="81">
        <f>IF($B22="","",IF($C22="Region",SUMIFS(Raw!$K:$K,Raw!$A:$A,$B$4,Raw!$G:$G,'KPIs Data from Apr25'!O$4,Raw!$I:$I,'KPIs Data from Apr25'!$A22),IF($C22="Provider",SUMIFS(Raw!$K:$K,Raw!$A:$A,$B$4,Raw!$G:$G,'KPIs Data from Apr25'!O$4,Raw!$C:$C,'KPIs Data from Apr25'!$A22),SUMIFS(Raw!$K:$K,Raw!$A:$A,$B$4,Raw!$G:$G,'KPIs Data from Apr25'!O$4,Raw!$E:$E,'KPIs Data from Apr25'!$A22))))</f>
        <v>45</v>
      </c>
      <c r="P22" s="81">
        <f>IF($B22="","",IF($C22="Region",SUMIFS(Raw!$K:$K,Raw!$A:$A,$B$4,Raw!$G:$G,'KPIs Data from Apr25'!P$4,Raw!$I:$I,'KPIs Data from Apr25'!$A22),IF($C22="Provider",SUMIFS(Raw!$K:$K,Raw!$A:$A,$B$4,Raw!$G:$G,'KPIs Data from Apr25'!P$4,Raw!$C:$C,'KPIs Data from Apr25'!$A22),SUMIFS(Raw!$K:$K,Raw!$A:$A,$B$4,Raw!$G:$G,'KPIs Data from Apr25'!P$4,Raw!$E:$E,'KPIs Data from Apr25'!$A22))))</f>
        <v>212</v>
      </c>
      <c r="Q22" s="81">
        <f>IF($B22="","",IF($C22="Region",SUMIFS(Raw!$K:$K,Raw!$A:$A,$B$4,Raw!$G:$G,'KPIs Data from Apr25'!Q$4,Raw!$I:$I,'KPIs Data from Apr25'!$A22),IF($C22="Provider",SUMIFS(Raw!$K:$K,Raw!$A:$A,$B$4,Raw!$G:$G,'KPIs Data from Apr25'!Q$4,Raw!$C:$C,'KPIs Data from Apr25'!$A22),SUMIFS(Raw!$K:$K,Raw!$A:$A,$B$4,Raw!$G:$G,'KPIs Data from Apr25'!Q$4,Raw!$E:$E,'KPIs Data from Apr25'!$A22))))</f>
        <v>356</v>
      </c>
      <c r="R22" s="81">
        <f>IF($B22="","",IF($C22="Region",SUMIFS(Raw!$K:$K,Raw!$A:$A,$B$4,Raw!$G:$G,'KPIs Data from Apr25'!R$4,Raw!$I:$I,'KPIs Data from Apr25'!$A22),IF($C22="Provider",SUMIFS(Raw!$K:$K,Raw!$A:$A,$B$4,Raw!$G:$G,'KPIs Data from Apr25'!R$4,Raw!$C:$C,'KPIs Data from Apr25'!$A22),SUMIFS(Raw!$K:$K,Raw!$A:$A,$B$4,Raw!$G:$G,'KPIs Data from Apr25'!R$4,Raw!$E:$E,'KPIs Data from Apr25'!$A22))))</f>
        <v>740</v>
      </c>
      <c r="S22" s="160">
        <f t="shared" si="8"/>
        <v>0.2816795172644988</v>
      </c>
      <c r="T22" s="81">
        <f>IF($B22="","",IF($C22="Region",SUMIFS(Raw!$K:$K,Raw!$A:$A,$B$4,Raw!$G:$G,'KPIs Data from Apr25'!T$4,Raw!$I:$I,'KPIs Data from Apr25'!$A22),IF($C22="Provider",SUMIFS(Raw!$K:$K,Raw!$A:$A,$B$4,Raw!$G:$G,'KPIs Data from Apr25'!T$4,Raw!$C:$C,'KPIs Data from Apr25'!$A22),SUMIFS(Raw!$K:$K,Raw!$A:$A,$B$4,Raw!$G:$G,'KPIs Data from Apr25'!T$4,Raw!$E:$E,'KPIs Data from Apr25'!$A22))))</f>
        <v>1464</v>
      </c>
      <c r="U22" s="81">
        <f>IF($B22="","",IF($C22="Region",SUMIFS(Raw!$K:$K,Raw!$A:$A,$B$4,Raw!$G:$G,'KPIs Data from Apr25'!U$4,Raw!$I:$I,'KPIs Data from Apr25'!$A22),IF($C22="Provider",SUMIFS(Raw!$K:$K,Raw!$A:$A,$B$4,Raw!$G:$G,'KPIs Data from Apr25'!U$4,Raw!$C:$C,'KPIs Data from Apr25'!$A22),SUMIFS(Raw!$K:$K,Raw!$A:$A,$B$4,Raw!$G:$G,'KPIs Data from Apr25'!U$4,Raw!$E:$E,'KPIs Data from Apr25'!$A22))))</f>
        <v>2562</v>
      </c>
      <c r="V22" s="160">
        <f t="shared" si="2"/>
        <v>0.5714285714285714</v>
      </c>
      <c r="W22" s="81">
        <f t="shared" si="9"/>
        <v>1464</v>
      </c>
      <c r="X22" s="81">
        <f t="shared" si="10"/>
        <v>2562</v>
      </c>
      <c r="Y22" s="81">
        <f>IF($B22="","",IF($C22="Region",SUMIFS(Raw!$K:$K,Raw!$A:$A,$B$4,Raw!$G:$G,'KPIs Data from Apr25'!Y$4,Raw!$I:$I,'KPIs Data from Apr25'!$A22),IF($C22="Provider",SUMIFS(Raw!$K:$K,Raw!$A:$A,$B$4,Raw!$G:$G,'KPIs Data from Apr25'!Y$4,Raw!$C:$C,'KPIs Data from Apr25'!$A22),SUMIFS(Raw!$K:$K,Raw!$A:$A,$B$4,Raw!$G:$G,'KPIs Data from Apr25'!Y$4,Raw!$E:$E,'KPIs Data from Apr25'!$A22))))</f>
        <v>1490</v>
      </c>
      <c r="Z22" s="81">
        <f>IF($B22="","",IF($C22="Region",SUMIFS(Raw!$K:$K,Raw!$A:$A,$B$4,Raw!$G:$G,'KPIs Data from Apr25'!Z$4,Raw!$I:$I,'KPIs Data from Apr25'!$A22),IF($C22="Provider",SUMIFS(Raw!$K:$K,Raw!$A:$A,$B$4,Raw!$G:$G,'KPIs Data from Apr25'!Z$4,Raw!$C:$C,'KPIs Data from Apr25'!$A22),SUMIFS(Raw!$K:$K,Raw!$A:$A,$B$4,Raw!$G:$G,'KPIs Data from Apr25'!Z$4,Raw!$E:$E,'KPIs Data from Apr25'!$A22))))</f>
        <v>2589</v>
      </c>
      <c r="AA22" s="160">
        <f t="shared" si="4"/>
        <v>0.57348087749951471</v>
      </c>
      <c r="AB22" s="240">
        <f>IF($B22="","",IF($C22="Region",SUMIFS(Raw!$K:$K,Raw!$A:$A,$B$4,Raw!$G:$G,'KPIs Data from Apr25'!AB$4,Raw!$I:$I,'KPIs Data from Apr25'!$A22),IF($C22="Provider",SUMIFS(Raw!$K:$K,Raw!$A:$A,$B$4,Raw!$G:$G,'KPIs Data from Apr25'!AB$4,Raw!$C:$C,'KPIs Data from Apr25'!$A22),SUMIFS(Raw!$K:$K,Raw!$A:$A,$B$4,Raw!$G:$G,'KPIs Data from Apr25'!AB$4,Raw!$E:$E,'KPIs Data from Apr25'!$A22))))</f>
        <v>13601</v>
      </c>
      <c r="AC22" s="81">
        <f>IF($B22="","",IF($C22="Region",SUMIFS(Raw!$K:$K,Raw!$A:$A,$B$4,Raw!$G:$G,'KPIs Data from Apr25'!AC$4,Raw!$I:$I,'KPIs Data from Apr25'!$A22),IF($C22="Provider",SUMIFS(Raw!$K:$K,Raw!$A:$A,$B$4,Raw!$G:$G,'KPIs Data from Apr25'!AC$4,Raw!$C:$C,'KPIs Data from Apr25'!$A22),SUMIFS(Raw!$K:$K,Raw!$A:$A,$B$4,Raw!$G:$G,'KPIs Data from Apr25'!AC$4,Raw!$E:$E,'KPIs Data from Apr25'!$A22))))</f>
        <v>20002</v>
      </c>
      <c r="AD22" s="160">
        <f t="shared" si="5"/>
        <v>0.67998200179982005</v>
      </c>
      <c r="AE22" s="241"/>
      <c r="AF22" s="63"/>
      <c r="AG22" s="64">
        <f t="shared" si="11"/>
        <v>990</v>
      </c>
      <c r="AH22" s="52">
        <f t="shared" si="12"/>
        <v>6733</v>
      </c>
      <c r="AI22" s="52">
        <f t="shared" si="13"/>
        <v>1970</v>
      </c>
      <c r="AJ22" s="52">
        <f t="shared" si="14"/>
        <v>4247</v>
      </c>
      <c r="AK22" s="52">
        <f t="shared" si="15"/>
        <v>45</v>
      </c>
      <c r="AL22" s="52">
        <f t="shared" si="16"/>
        <v>212</v>
      </c>
      <c r="AM22" s="64">
        <f t="shared" si="17"/>
        <v>356</v>
      </c>
      <c r="AN22" s="64">
        <f t="shared" si="18"/>
        <v>740</v>
      </c>
      <c r="AO22" s="52"/>
      <c r="AP22" s="52"/>
      <c r="AQ22" s="63"/>
      <c r="AR22" s="64"/>
      <c r="AS22" s="52"/>
      <c r="AT22" s="52"/>
      <c r="AU22" s="63"/>
      <c r="AV22" s="64"/>
      <c r="AW22" s="52"/>
      <c r="AX22" s="52"/>
      <c r="AY22" s="63"/>
    </row>
    <row r="23" spans="1:51" x14ac:dyDescent="0.35">
      <c r="A23" s="251" t="str">
        <f>IF(Refs!A18="","",Refs!A18)</f>
        <v>111AG7</v>
      </c>
      <c r="B23" s="138" t="str">
        <f>IF(Refs!B18="","",Refs!B18)</f>
        <v>Luton and Bedfordshire</v>
      </c>
      <c r="C23" s="252" t="str">
        <f>IF(Refs!D18="","",Refs!D18)</f>
        <v>Area</v>
      </c>
      <c r="D23" s="81">
        <f>IF($B23="","",IF($C23="Region",SUMIFS(Raw!$K:$K,Raw!$A:$A,$B$4,Raw!$G:$G,'KPIs Data from Apr25'!D$4,Raw!$I:$I,'KPIs Data from Apr25'!$A23),IF($C23="Provider",SUMIFS(Raw!$K:$K,Raw!$A:$A,$B$4,Raw!$G:$G,'KPIs Data from Apr25'!D$4,Raw!$C:$C,'KPIs Data from Apr25'!$A23),SUMIFS(Raw!$K:$K,Raw!$A:$A,$B$4,Raw!$G:$G,'KPIs Data from Apr25'!D$4,Raw!$E:$E,'KPIs Data from Apr25'!$A23))))</f>
        <v>692</v>
      </c>
      <c r="E23" s="81">
        <f>IF($B23="","",IF($C23="Region",SUMIFS(Raw!$K:$K,Raw!$A:$A,$B$4,Raw!$G:$G,'KPIs Data from Apr25'!E$4,Raw!$I:$I,'KPIs Data from Apr25'!$A23),IF($C23="Provider",SUMIFS(Raw!$K:$K,Raw!$A:$A,$B$4,Raw!$G:$G,'KPIs Data from Apr25'!E$4,Raw!$C:$C,'KPIs Data from Apr25'!$A23),SUMIFS(Raw!$K:$K,Raw!$A:$A,$B$4,Raw!$G:$G,'KPIs Data from Apr25'!E$4,Raw!$E:$E,'KPIs Data from Apr25'!$A23))))</f>
        <v>22609</v>
      </c>
      <c r="F23" s="160">
        <f t="shared" si="19"/>
        <v>2.969829621046307E-2</v>
      </c>
      <c r="G23" s="81">
        <f>IF($B23="","",IF($C23="Region",SUMIFS(Raw!$K:$K,Raw!$A:$A,$B$4,Raw!$G:$G,'KPIs Data from Apr25'!G$4,Raw!$I:$I,'KPIs Data from Apr25'!$A23),IF($C23="Provider",SUMIFS(Raw!$K:$K,Raw!$A:$A,$B$4,Raw!$G:$G,'KPIs Data from Apr25'!G$4,Raw!$C:$C,'KPIs Data from Apr25'!$A23),SUMIFS(Raw!$K:$K,Raw!$A:$A,$B$4,Raw!$G:$G,'KPIs Data from Apr25'!G$4,Raw!$E:$E,'KPIs Data from Apr25'!$A23))))</f>
        <v>1070393</v>
      </c>
      <c r="H23" s="81">
        <f>IF($B23="","",IF($C23="Region",SUMIFS(Raw!$K:$K,Raw!$A:$A,$B$4,Raw!$G:$G,'KPIs Data from Apr25'!H$4,Raw!$I:$I,'KPIs Data from Apr25'!$A23),IF($C23="Provider",SUMIFS(Raw!$K:$K,Raw!$A:$A,$B$4,Raw!$G:$G,'KPIs Data from Apr25'!H$4,Raw!$C:$C,'KPIs Data from Apr25'!$A23),SUMIFS(Raw!$K:$K,Raw!$A:$A,$B$4,Raw!$G:$G,'KPIs Data from Apr25'!H$4,Raw!$E:$E,'KPIs Data from Apr25'!$A23))))</f>
        <v>22609</v>
      </c>
      <c r="I23" s="238">
        <f t="shared" si="20"/>
        <v>47.34366845061701</v>
      </c>
      <c r="J23" s="239">
        <f>IF($B23="","",IF($C23="Region",SUMIFS(Raw!$K:$K,Raw!$A:$A,$B$4,Raw!$G:$G,'KPIs Data from Apr25'!J$4,Raw!$I:$I,'KPIs Data from Apr25'!$A23),IF($C23="Provider",SUMIFS(Raw!$K:$K,Raw!$A:$A,$B$4,Raw!$G:$G,'KPIs Data from Apr25'!J$4,Raw!$C:$C,'KPIs Data from Apr25'!$A23),SUMIFS(Raw!$K:$K,Raw!$A:$A,$B$4,Raw!$G:$G,'KPIs Data from Apr25'!J$4,Raw!$E:$E,'KPIs Data from Apr25'!$A23))))</f>
        <v>394</v>
      </c>
      <c r="K23" s="240">
        <f>IF($B23="","",IF($C23="Region",SUMIFS(Raw!$K:$K,Raw!$A:$A,$B$4,Raw!$G:$G,'KPIs Data from Apr25'!K$4,Raw!$I:$I,'KPIs Data from Apr25'!$A23),IF($C23="Provider",SUMIFS(Raw!$K:$K,Raw!$A:$A,$B$4,Raw!$G:$G,'KPIs Data from Apr25'!K$4,Raw!$C:$C,'KPIs Data from Apr25'!$A23),SUMIFS(Raw!$K:$K,Raw!$A:$A,$B$4,Raw!$G:$G,'KPIs Data from Apr25'!K$4,Raw!$E:$E,'KPIs Data from Apr25'!$A23))))</f>
        <v>671</v>
      </c>
      <c r="L23" s="81">
        <f>IF($B23="","",IF($C23="Region",SUMIFS(Raw!$K:$K,Raw!$A:$A,$B$4,Raw!$G:$G,'KPIs Data from Apr25'!L$4,Raw!$I:$I,'KPIs Data from Apr25'!$A23),IF($C23="Provider",SUMIFS(Raw!$K:$K,Raw!$A:$A,$B$4,Raw!$G:$G,'KPIs Data from Apr25'!L$4,Raw!$C:$C,'KPIs Data from Apr25'!$A23),SUMIFS(Raw!$K:$K,Raw!$A:$A,$B$4,Raw!$G:$G,'KPIs Data from Apr25'!L$4,Raw!$E:$E,'KPIs Data from Apr25'!$A23))))</f>
        <v>4766</v>
      </c>
      <c r="M23" s="81">
        <f>IF($B23="","",IF($C23="Region",SUMIFS(Raw!$K:$K,Raw!$A:$A,$B$4,Raw!$G:$G,'KPIs Data from Apr25'!M$4,Raw!$I:$I,'KPIs Data from Apr25'!$A23),IF($C23="Provider",SUMIFS(Raw!$K:$K,Raw!$A:$A,$B$4,Raw!$G:$G,'KPIs Data from Apr25'!M$4,Raw!$C:$C,'KPIs Data from Apr25'!$A23),SUMIFS(Raw!$K:$K,Raw!$A:$A,$B$4,Raw!$G:$G,'KPIs Data from Apr25'!M$4,Raw!$E:$E,'KPIs Data from Apr25'!$A23))))</f>
        <v>1452</v>
      </c>
      <c r="N23" s="81">
        <f>IF($B23="","",IF($C23="Region",SUMIFS(Raw!$K:$K,Raw!$A:$A,$B$4,Raw!$G:$G,'KPIs Data from Apr25'!N$4,Raw!$I:$I,'KPIs Data from Apr25'!$A23),IF($C23="Provider",SUMIFS(Raw!$K:$K,Raw!$A:$A,$B$4,Raw!$G:$G,'KPIs Data from Apr25'!N$4,Raw!$C:$C,'KPIs Data from Apr25'!$A23),SUMIFS(Raw!$K:$K,Raw!$A:$A,$B$4,Raw!$G:$G,'KPIs Data from Apr25'!N$4,Raw!$E:$E,'KPIs Data from Apr25'!$A23))))</f>
        <v>3074</v>
      </c>
      <c r="O23" s="81">
        <f>IF($B23="","",IF($C23="Region",SUMIFS(Raw!$K:$K,Raw!$A:$A,$B$4,Raw!$G:$G,'KPIs Data from Apr25'!O$4,Raw!$I:$I,'KPIs Data from Apr25'!$A23),IF($C23="Provider",SUMIFS(Raw!$K:$K,Raw!$A:$A,$B$4,Raw!$G:$G,'KPIs Data from Apr25'!O$4,Raw!$C:$C,'KPIs Data from Apr25'!$A23),SUMIFS(Raw!$K:$K,Raw!$A:$A,$B$4,Raw!$G:$G,'KPIs Data from Apr25'!O$4,Raw!$E:$E,'KPIs Data from Apr25'!$A23))))</f>
        <v>35</v>
      </c>
      <c r="P23" s="81">
        <f>IF($B23="","",IF($C23="Region",SUMIFS(Raw!$K:$K,Raw!$A:$A,$B$4,Raw!$G:$G,'KPIs Data from Apr25'!P$4,Raw!$I:$I,'KPIs Data from Apr25'!$A23),IF($C23="Provider",SUMIFS(Raw!$K:$K,Raw!$A:$A,$B$4,Raw!$G:$G,'KPIs Data from Apr25'!P$4,Raw!$C:$C,'KPIs Data from Apr25'!$A23),SUMIFS(Raw!$K:$K,Raw!$A:$A,$B$4,Raw!$G:$G,'KPIs Data from Apr25'!P$4,Raw!$E:$E,'KPIs Data from Apr25'!$A23))))</f>
        <v>194</v>
      </c>
      <c r="Q23" s="81">
        <f>IF($B23="","",IF($C23="Region",SUMIFS(Raw!$K:$K,Raw!$A:$A,$B$4,Raw!$G:$G,'KPIs Data from Apr25'!Q$4,Raw!$I:$I,'KPIs Data from Apr25'!$A23),IF($C23="Provider",SUMIFS(Raw!$K:$K,Raw!$A:$A,$B$4,Raw!$G:$G,'KPIs Data from Apr25'!Q$4,Raw!$C:$C,'KPIs Data from Apr25'!$A23),SUMIFS(Raw!$K:$K,Raw!$A:$A,$B$4,Raw!$G:$G,'KPIs Data from Apr25'!Q$4,Raw!$E:$E,'KPIs Data from Apr25'!$A23))))</f>
        <v>294</v>
      </c>
      <c r="R23" s="81">
        <f>IF($B23="","",IF($C23="Region",SUMIFS(Raw!$K:$K,Raw!$A:$A,$B$4,Raw!$G:$G,'KPIs Data from Apr25'!R$4,Raw!$I:$I,'KPIs Data from Apr25'!$A23),IF($C23="Provider",SUMIFS(Raw!$K:$K,Raw!$A:$A,$B$4,Raw!$G:$G,'KPIs Data from Apr25'!R$4,Raw!$C:$C,'KPIs Data from Apr25'!$A23),SUMIFS(Raw!$K:$K,Raw!$A:$A,$B$4,Raw!$G:$G,'KPIs Data from Apr25'!R$4,Raw!$E:$E,'KPIs Data from Apr25'!$A23))))</f>
        <v>540</v>
      </c>
      <c r="S23" s="160">
        <f t="shared" si="8"/>
        <v>0.28598087240494519</v>
      </c>
      <c r="T23" s="81">
        <f>IF($B23="","",IF($C23="Region",SUMIFS(Raw!$K:$K,Raw!$A:$A,$B$4,Raw!$G:$G,'KPIs Data from Apr25'!T$4,Raw!$I:$I,'KPIs Data from Apr25'!$A23),IF($C23="Provider",SUMIFS(Raw!$K:$K,Raw!$A:$A,$B$4,Raw!$G:$G,'KPIs Data from Apr25'!T$4,Raw!$C:$C,'KPIs Data from Apr25'!$A23),SUMIFS(Raw!$K:$K,Raw!$A:$A,$B$4,Raw!$G:$G,'KPIs Data from Apr25'!T$4,Raw!$E:$E,'KPIs Data from Apr25'!$A23))))</f>
        <v>1270</v>
      </c>
      <c r="U23" s="81">
        <f>IF($B23="","",IF($C23="Region",SUMIFS(Raw!$K:$K,Raw!$A:$A,$B$4,Raw!$G:$G,'KPIs Data from Apr25'!U$4,Raw!$I:$I,'KPIs Data from Apr25'!$A23),IF($C23="Provider",SUMIFS(Raw!$K:$K,Raw!$A:$A,$B$4,Raw!$G:$G,'KPIs Data from Apr25'!U$4,Raw!$C:$C,'KPIs Data from Apr25'!$A23),SUMIFS(Raw!$K:$K,Raw!$A:$A,$B$4,Raw!$G:$G,'KPIs Data from Apr25'!U$4,Raw!$E:$E,'KPIs Data from Apr25'!$A23))))</f>
        <v>2164</v>
      </c>
      <c r="V23" s="160">
        <f t="shared" si="2"/>
        <v>0.58687615526802217</v>
      </c>
      <c r="W23" s="81">
        <f t="shared" si="9"/>
        <v>1270</v>
      </c>
      <c r="X23" s="81">
        <f t="shared" si="10"/>
        <v>2164</v>
      </c>
      <c r="Y23" s="81">
        <f>IF($B23="","",IF($C23="Region",SUMIFS(Raw!$K:$K,Raw!$A:$A,$B$4,Raw!$G:$G,'KPIs Data from Apr25'!Y$4,Raw!$I:$I,'KPIs Data from Apr25'!$A23),IF($C23="Provider",SUMIFS(Raw!$K:$K,Raw!$A:$A,$B$4,Raw!$G:$G,'KPIs Data from Apr25'!Y$4,Raw!$C:$C,'KPIs Data from Apr25'!$A23),SUMIFS(Raw!$K:$K,Raw!$A:$A,$B$4,Raw!$G:$G,'KPIs Data from Apr25'!Y$4,Raw!$E:$E,'KPIs Data from Apr25'!$A23))))</f>
        <v>1079</v>
      </c>
      <c r="Z23" s="81">
        <f>IF($B23="","",IF($C23="Region",SUMIFS(Raw!$K:$K,Raw!$A:$A,$B$4,Raw!$G:$G,'KPIs Data from Apr25'!Z$4,Raw!$I:$I,'KPIs Data from Apr25'!$A23),IF($C23="Provider",SUMIFS(Raw!$K:$K,Raw!$A:$A,$B$4,Raw!$G:$G,'KPIs Data from Apr25'!Z$4,Raw!$C:$C,'KPIs Data from Apr25'!$A23),SUMIFS(Raw!$K:$K,Raw!$A:$A,$B$4,Raw!$G:$G,'KPIs Data from Apr25'!Z$4,Raw!$E:$E,'KPIs Data from Apr25'!$A23))))</f>
        <v>2053</v>
      </c>
      <c r="AA23" s="160">
        <f t="shared" si="4"/>
        <v>0.55703106473796538</v>
      </c>
      <c r="AB23" s="240">
        <f>IF($B23="","",IF($C23="Region",SUMIFS(Raw!$K:$K,Raw!$A:$A,$B$4,Raw!$G:$G,'KPIs Data from Apr25'!AB$4,Raw!$I:$I,'KPIs Data from Apr25'!$A23),IF($C23="Provider",SUMIFS(Raw!$K:$K,Raw!$A:$A,$B$4,Raw!$G:$G,'KPIs Data from Apr25'!AB$4,Raw!$C:$C,'KPIs Data from Apr25'!$A23),SUMIFS(Raw!$K:$K,Raw!$A:$A,$B$4,Raw!$G:$G,'KPIs Data from Apr25'!AB$4,Raw!$E:$E,'KPIs Data from Apr25'!$A23))))</f>
        <v>10161</v>
      </c>
      <c r="AC23" s="81">
        <f>IF($B23="","",IF($C23="Region",SUMIFS(Raw!$K:$K,Raw!$A:$A,$B$4,Raw!$G:$G,'KPIs Data from Apr25'!AC$4,Raw!$I:$I,'KPIs Data from Apr25'!$A23),IF($C23="Provider",SUMIFS(Raw!$K:$K,Raw!$A:$A,$B$4,Raw!$G:$G,'KPIs Data from Apr25'!AC$4,Raw!$C:$C,'KPIs Data from Apr25'!$A23),SUMIFS(Raw!$K:$K,Raw!$A:$A,$B$4,Raw!$G:$G,'KPIs Data from Apr25'!AC$4,Raw!$E:$E,'KPIs Data from Apr25'!$A23))))</f>
        <v>16745</v>
      </c>
      <c r="AD23" s="160">
        <f t="shared" si="5"/>
        <v>0.60680800238877275</v>
      </c>
      <c r="AE23" s="241"/>
      <c r="AF23" s="63"/>
      <c r="AG23" s="64">
        <f t="shared" si="11"/>
        <v>671</v>
      </c>
      <c r="AH23" s="52">
        <f t="shared" si="12"/>
        <v>4766</v>
      </c>
      <c r="AI23" s="52">
        <f t="shared" si="13"/>
        <v>1452</v>
      </c>
      <c r="AJ23" s="52">
        <f t="shared" si="14"/>
        <v>3074</v>
      </c>
      <c r="AK23" s="52">
        <f t="shared" si="15"/>
        <v>35</v>
      </c>
      <c r="AL23" s="52">
        <f t="shared" si="16"/>
        <v>194</v>
      </c>
      <c r="AM23" s="64">
        <f t="shared" si="17"/>
        <v>294</v>
      </c>
      <c r="AN23" s="64">
        <f t="shared" si="18"/>
        <v>540</v>
      </c>
      <c r="AO23" s="52"/>
      <c r="AP23" s="52"/>
      <c r="AQ23" s="63"/>
      <c r="AR23" s="64"/>
      <c r="AS23" s="52"/>
      <c r="AT23" s="52"/>
      <c r="AU23" s="63"/>
      <c r="AV23" s="64"/>
      <c r="AW23" s="52"/>
      <c r="AX23" s="52"/>
      <c r="AY23" s="63"/>
    </row>
    <row r="24" spans="1:51" x14ac:dyDescent="0.35">
      <c r="A24" s="251" t="str">
        <f>IF(Refs!A19="","",Refs!A19)</f>
        <v>111AH4</v>
      </c>
      <c r="B24" s="138" t="str">
        <f>IF(Refs!B19="","",Refs!B19)</f>
        <v>Mid and South Essex</v>
      </c>
      <c r="C24" s="252" t="str">
        <f>IF(Refs!D19="","",Refs!D19)</f>
        <v>Area</v>
      </c>
      <c r="D24" s="81">
        <f>IF($B24="","",IF($C24="Region",SUMIFS(Raw!$K:$K,Raw!$A:$A,$B$4,Raw!$G:$G,'KPIs Data from Apr25'!D$4,Raw!$I:$I,'KPIs Data from Apr25'!$A24),IF($C24="Provider",SUMIFS(Raw!$K:$K,Raw!$A:$A,$B$4,Raw!$G:$G,'KPIs Data from Apr25'!D$4,Raw!$C:$C,'KPIs Data from Apr25'!$A24),SUMIFS(Raw!$K:$K,Raw!$A:$A,$B$4,Raw!$G:$G,'KPIs Data from Apr25'!D$4,Raw!$E:$E,'KPIs Data from Apr25'!$A24))))</f>
        <v>653</v>
      </c>
      <c r="E24" s="81">
        <f>IF($B24="","",IF($C24="Region",SUMIFS(Raw!$K:$K,Raw!$A:$A,$B$4,Raw!$G:$G,'KPIs Data from Apr25'!E$4,Raw!$I:$I,'KPIs Data from Apr25'!$A24),IF($C24="Provider",SUMIFS(Raw!$K:$K,Raw!$A:$A,$B$4,Raw!$G:$G,'KPIs Data from Apr25'!E$4,Raw!$C:$C,'KPIs Data from Apr25'!$A24),SUMIFS(Raw!$K:$K,Raw!$A:$A,$B$4,Raw!$G:$G,'KPIs Data from Apr25'!E$4,Raw!$E:$E,'KPIs Data from Apr25'!$A24))))</f>
        <v>32855</v>
      </c>
      <c r="F24" s="160">
        <f t="shared" si="19"/>
        <v>1.9487883490509728E-2</v>
      </c>
      <c r="G24" s="81">
        <f>IF($B24="","",IF($C24="Region",SUMIFS(Raw!$K:$K,Raw!$A:$A,$B$4,Raw!$G:$G,'KPIs Data from Apr25'!G$4,Raw!$I:$I,'KPIs Data from Apr25'!$A24),IF($C24="Provider",SUMIFS(Raw!$K:$K,Raw!$A:$A,$B$4,Raw!$G:$G,'KPIs Data from Apr25'!G$4,Raw!$C:$C,'KPIs Data from Apr25'!$A24),SUMIFS(Raw!$K:$K,Raw!$A:$A,$B$4,Raw!$G:$G,'KPIs Data from Apr25'!G$4,Raw!$E:$E,'KPIs Data from Apr25'!$A24))))</f>
        <v>952632</v>
      </c>
      <c r="H24" s="81">
        <f>IF($B24="","",IF($C24="Region",SUMIFS(Raw!$K:$K,Raw!$A:$A,$B$4,Raw!$G:$G,'KPIs Data from Apr25'!H$4,Raw!$I:$I,'KPIs Data from Apr25'!$A24),IF($C24="Provider",SUMIFS(Raw!$K:$K,Raw!$A:$A,$B$4,Raw!$G:$G,'KPIs Data from Apr25'!H$4,Raw!$C:$C,'KPIs Data from Apr25'!$A24),SUMIFS(Raw!$K:$K,Raw!$A:$A,$B$4,Raw!$G:$G,'KPIs Data from Apr25'!H$4,Raw!$E:$E,'KPIs Data from Apr25'!$A24))))</f>
        <v>32855</v>
      </c>
      <c r="I24" s="238">
        <f t="shared" si="20"/>
        <v>28.995038806878711</v>
      </c>
      <c r="J24" s="239">
        <f>IF($B24="","",IF($C24="Region",SUMIFS(Raw!$K:$K,Raw!$A:$A,$B$4,Raw!$G:$G,'KPIs Data from Apr25'!J$4,Raw!$I:$I,'KPIs Data from Apr25'!$A24),IF($C24="Provider",SUMIFS(Raw!$K:$K,Raw!$A:$A,$B$4,Raw!$G:$G,'KPIs Data from Apr25'!J$4,Raw!$C:$C,'KPIs Data from Apr25'!$A24),SUMIFS(Raw!$K:$K,Raw!$A:$A,$B$4,Raw!$G:$G,'KPIs Data from Apr25'!J$4,Raw!$E:$E,'KPIs Data from Apr25'!$A24))))</f>
        <v>320</v>
      </c>
      <c r="K24" s="240">
        <f>IF($B24="","",IF($C24="Region",SUMIFS(Raw!$K:$K,Raw!$A:$A,$B$4,Raw!$G:$G,'KPIs Data from Apr25'!K$4,Raw!$I:$I,'KPIs Data from Apr25'!$A24),IF($C24="Provider",SUMIFS(Raw!$K:$K,Raw!$A:$A,$B$4,Raw!$G:$G,'KPIs Data from Apr25'!K$4,Raw!$C:$C,'KPIs Data from Apr25'!$A24),SUMIFS(Raw!$K:$K,Raw!$A:$A,$B$4,Raw!$G:$G,'KPIs Data from Apr25'!K$4,Raw!$E:$E,'KPIs Data from Apr25'!$A24))))</f>
        <v>2775</v>
      </c>
      <c r="L24" s="81">
        <f>IF($B24="","",IF($C24="Region",SUMIFS(Raw!$K:$K,Raw!$A:$A,$B$4,Raw!$G:$G,'KPIs Data from Apr25'!L$4,Raw!$I:$I,'KPIs Data from Apr25'!$A24),IF($C24="Provider",SUMIFS(Raw!$K:$K,Raw!$A:$A,$B$4,Raw!$G:$G,'KPIs Data from Apr25'!L$4,Raw!$C:$C,'KPIs Data from Apr25'!$A24),SUMIFS(Raw!$K:$K,Raw!$A:$A,$B$4,Raw!$G:$G,'KPIs Data from Apr25'!L$4,Raw!$E:$E,'KPIs Data from Apr25'!$A24))))</f>
        <v>8479</v>
      </c>
      <c r="M24" s="81">
        <f>IF($B24="","",IF($C24="Region",SUMIFS(Raw!$K:$K,Raw!$A:$A,$B$4,Raw!$G:$G,'KPIs Data from Apr25'!M$4,Raw!$I:$I,'KPIs Data from Apr25'!$A24),IF($C24="Provider",SUMIFS(Raw!$K:$K,Raw!$A:$A,$B$4,Raw!$G:$G,'KPIs Data from Apr25'!M$4,Raw!$C:$C,'KPIs Data from Apr25'!$A24),SUMIFS(Raw!$K:$K,Raw!$A:$A,$B$4,Raw!$G:$G,'KPIs Data from Apr25'!M$4,Raw!$E:$E,'KPIs Data from Apr25'!$A24))))</f>
        <v>535</v>
      </c>
      <c r="N24" s="81">
        <f>IF($B24="","",IF($C24="Region",SUMIFS(Raw!$K:$K,Raw!$A:$A,$B$4,Raw!$G:$G,'KPIs Data from Apr25'!N$4,Raw!$I:$I,'KPIs Data from Apr25'!$A24),IF($C24="Provider",SUMIFS(Raw!$K:$K,Raw!$A:$A,$B$4,Raw!$G:$G,'KPIs Data from Apr25'!N$4,Raw!$C:$C,'KPIs Data from Apr25'!$A24),SUMIFS(Raw!$K:$K,Raw!$A:$A,$B$4,Raw!$G:$G,'KPIs Data from Apr25'!N$4,Raw!$E:$E,'KPIs Data from Apr25'!$A24))))</f>
        <v>1511</v>
      </c>
      <c r="O24" s="81">
        <f>IF($B24="","",IF($C24="Region",SUMIFS(Raw!$K:$K,Raw!$A:$A,$B$4,Raw!$G:$G,'KPIs Data from Apr25'!O$4,Raw!$I:$I,'KPIs Data from Apr25'!$A24),IF($C24="Provider",SUMIFS(Raw!$K:$K,Raw!$A:$A,$B$4,Raw!$G:$G,'KPIs Data from Apr25'!O$4,Raw!$C:$C,'KPIs Data from Apr25'!$A24),SUMIFS(Raw!$K:$K,Raw!$A:$A,$B$4,Raw!$G:$G,'KPIs Data from Apr25'!O$4,Raw!$E:$E,'KPIs Data from Apr25'!$A24))))</f>
        <v>15</v>
      </c>
      <c r="P24" s="81">
        <f>IF($B24="","",IF($C24="Region",SUMIFS(Raw!$K:$K,Raw!$A:$A,$B$4,Raw!$G:$G,'KPIs Data from Apr25'!P$4,Raw!$I:$I,'KPIs Data from Apr25'!$A24),IF($C24="Provider",SUMIFS(Raw!$K:$K,Raw!$A:$A,$B$4,Raw!$G:$G,'KPIs Data from Apr25'!P$4,Raw!$C:$C,'KPIs Data from Apr25'!$A24),SUMIFS(Raw!$K:$K,Raw!$A:$A,$B$4,Raw!$G:$G,'KPIs Data from Apr25'!P$4,Raw!$E:$E,'KPIs Data from Apr25'!$A24))))</f>
        <v>55</v>
      </c>
      <c r="Q24" s="81">
        <f>IF($B24="","",IF($C24="Region",SUMIFS(Raw!$K:$K,Raw!$A:$A,$B$4,Raw!$G:$G,'KPIs Data from Apr25'!Q$4,Raw!$I:$I,'KPIs Data from Apr25'!$A24),IF($C24="Provider",SUMIFS(Raw!$K:$K,Raw!$A:$A,$B$4,Raw!$G:$G,'KPIs Data from Apr25'!Q$4,Raw!$C:$C,'KPIs Data from Apr25'!$A24),SUMIFS(Raw!$K:$K,Raw!$A:$A,$B$4,Raw!$G:$G,'KPIs Data from Apr25'!Q$4,Raw!$E:$E,'KPIs Data from Apr25'!$A24))))</f>
        <v>1</v>
      </c>
      <c r="R24" s="81">
        <f>IF($B24="","",IF($C24="Region",SUMIFS(Raw!$K:$K,Raw!$A:$A,$B$4,Raw!$G:$G,'KPIs Data from Apr25'!R$4,Raw!$I:$I,'KPIs Data from Apr25'!$A24),IF($C24="Provider",SUMIFS(Raw!$K:$K,Raw!$A:$A,$B$4,Raw!$G:$G,'KPIs Data from Apr25'!R$4,Raw!$C:$C,'KPIs Data from Apr25'!$A24),SUMIFS(Raw!$K:$K,Raw!$A:$A,$B$4,Raw!$G:$G,'KPIs Data from Apr25'!R$4,Raw!$E:$E,'KPIs Data from Apr25'!$A24))))</f>
        <v>119</v>
      </c>
      <c r="S24" s="160">
        <f t="shared" si="8"/>
        <v>0.32723337268791813</v>
      </c>
      <c r="T24" s="81">
        <f>IF($B24="","",IF($C24="Region",SUMIFS(Raw!$K:$K,Raw!$A:$A,$B$4,Raw!$G:$G,'KPIs Data from Apr25'!T$4,Raw!$I:$I,'KPIs Data from Apr25'!$A24),IF($C24="Provider",SUMIFS(Raw!$K:$K,Raw!$A:$A,$B$4,Raw!$G:$G,'KPIs Data from Apr25'!T$4,Raw!$C:$C,'KPIs Data from Apr25'!$A24),SUMIFS(Raw!$K:$K,Raw!$A:$A,$B$4,Raw!$G:$G,'KPIs Data from Apr25'!T$4,Raw!$E:$E,'KPIs Data from Apr25'!$A24))))</f>
        <v>2584</v>
      </c>
      <c r="U24" s="81">
        <f>IF($B24="","",IF($C24="Region",SUMIFS(Raw!$K:$K,Raw!$A:$A,$B$4,Raw!$G:$G,'KPIs Data from Apr25'!U$4,Raw!$I:$I,'KPIs Data from Apr25'!$A24),IF($C24="Provider",SUMIFS(Raw!$K:$K,Raw!$A:$A,$B$4,Raw!$G:$G,'KPIs Data from Apr25'!U$4,Raw!$C:$C,'KPIs Data from Apr25'!$A24),SUMIFS(Raw!$K:$K,Raw!$A:$A,$B$4,Raw!$G:$G,'KPIs Data from Apr25'!U$4,Raw!$E:$E,'KPIs Data from Apr25'!$A24))))</f>
        <v>2707</v>
      </c>
      <c r="V24" s="160">
        <f t="shared" si="2"/>
        <v>0.95456224602881423</v>
      </c>
      <c r="W24" s="81">
        <f t="shared" si="9"/>
        <v>2584</v>
      </c>
      <c r="X24" s="81">
        <f t="shared" si="10"/>
        <v>2707</v>
      </c>
      <c r="Y24" s="81">
        <f>IF($B24="","",IF($C24="Region",SUMIFS(Raw!$K:$K,Raw!$A:$A,$B$4,Raw!$G:$G,'KPIs Data from Apr25'!Y$4,Raw!$I:$I,'KPIs Data from Apr25'!$A24),IF($C24="Provider",SUMIFS(Raw!$K:$K,Raw!$A:$A,$B$4,Raw!$G:$G,'KPIs Data from Apr25'!Y$4,Raw!$C:$C,'KPIs Data from Apr25'!$A24),SUMIFS(Raw!$K:$K,Raw!$A:$A,$B$4,Raw!$G:$G,'KPIs Data from Apr25'!Y$4,Raw!$E:$E,'KPIs Data from Apr25'!$A24))))</f>
        <v>2031</v>
      </c>
      <c r="Z24" s="81">
        <f>IF($B24="","",IF($C24="Region",SUMIFS(Raw!$K:$K,Raw!$A:$A,$B$4,Raw!$G:$G,'KPIs Data from Apr25'!Z$4,Raw!$I:$I,'KPIs Data from Apr25'!$A24),IF($C24="Provider",SUMIFS(Raw!$K:$K,Raw!$A:$A,$B$4,Raw!$G:$G,'KPIs Data from Apr25'!Z$4,Raw!$C:$C,'KPIs Data from Apr25'!$A24),SUMIFS(Raw!$K:$K,Raw!$A:$A,$B$4,Raw!$G:$G,'KPIs Data from Apr25'!Z$4,Raw!$E:$E,'KPIs Data from Apr25'!$A24))))</f>
        <v>2326</v>
      </c>
      <c r="AA24" s="160">
        <f t="shared" si="4"/>
        <v>0.9169481422610769</v>
      </c>
      <c r="AB24" s="240">
        <f>IF($B24="","",IF($C24="Region",SUMIFS(Raw!$K:$K,Raw!$A:$A,$B$4,Raw!$G:$G,'KPIs Data from Apr25'!AB$4,Raw!$I:$I,'KPIs Data from Apr25'!$A24),IF($C24="Provider",SUMIFS(Raw!$K:$K,Raw!$A:$A,$B$4,Raw!$G:$G,'KPIs Data from Apr25'!AB$4,Raw!$C:$C,'KPIs Data from Apr25'!$A24),SUMIFS(Raw!$K:$K,Raw!$A:$A,$B$4,Raw!$G:$G,'KPIs Data from Apr25'!AB$4,Raw!$E:$E,'KPIs Data from Apr25'!$A24))))</f>
        <v>15577</v>
      </c>
      <c r="AC24" s="81">
        <f>IF($B24="","",IF($C24="Region",SUMIFS(Raw!$K:$K,Raw!$A:$A,$B$4,Raw!$G:$G,'KPIs Data from Apr25'!AC$4,Raw!$I:$I,'KPIs Data from Apr25'!$A24),IF($C24="Provider",SUMIFS(Raw!$K:$K,Raw!$A:$A,$B$4,Raw!$G:$G,'KPIs Data from Apr25'!AC$4,Raw!$C:$C,'KPIs Data from Apr25'!$A24),SUMIFS(Raw!$K:$K,Raw!$A:$A,$B$4,Raw!$G:$G,'KPIs Data from Apr25'!AC$4,Raw!$E:$E,'KPIs Data from Apr25'!$A24))))</f>
        <v>21476</v>
      </c>
      <c r="AD24" s="160">
        <f t="shared" si="5"/>
        <v>0.72532128888061087</v>
      </c>
      <c r="AE24" s="241"/>
      <c r="AF24" s="63"/>
      <c r="AG24" s="64">
        <f t="shared" si="11"/>
        <v>2775</v>
      </c>
      <c r="AH24" s="52">
        <f t="shared" si="12"/>
        <v>8479</v>
      </c>
      <c r="AI24" s="52">
        <f t="shared" si="13"/>
        <v>535</v>
      </c>
      <c r="AJ24" s="52">
        <f t="shared" si="14"/>
        <v>1511</v>
      </c>
      <c r="AK24" s="52">
        <f t="shared" si="15"/>
        <v>15</v>
      </c>
      <c r="AL24" s="52">
        <f t="shared" si="16"/>
        <v>55</v>
      </c>
      <c r="AM24" s="64">
        <f t="shared" si="17"/>
        <v>1</v>
      </c>
      <c r="AN24" s="64">
        <f t="shared" si="18"/>
        <v>119</v>
      </c>
      <c r="AO24" s="52"/>
      <c r="AP24" s="52"/>
      <c r="AQ24" s="63"/>
      <c r="AR24" s="64"/>
      <c r="AS24" s="52"/>
      <c r="AT24" s="52"/>
      <c r="AU24" s="63"/>
      <c r="AV24" s="64"/>
      <c r="AW24" s="52"/>
      <c r="AX24" s="52"/>
      <c r="AY24" s="63"/>
    </row>
    <row r="25" spans="1:51" x14ac:dyDescent="0.35">
      <c r="A25" s="251" t="str">
        <f>IF(Refs!A20="","",Refs!A20)</f>
        <v>111AC7</v>
      </c>
      <c r="B25" s="138" t="str">
        <f>IF(Refs!B20="","",Refs!B20)</f>
        <v>Milton Keynes</v>
      </c>
      <c r="C25" s="252" t="str">
        <f>IF(Refs!D20="","",Refs!D20)</f>
        <v>Area</v>
      </c>
      <c r="D25" s="81">
        <f>IF($B25="","",IF($C25="Region",SUMIFS(Raw!$K:$K,Raw!$A:$A,$B$4,Raw!$G:$G,'KPIs Data from Apr25'!D$4,Raw!$I:$I,'KPIs Data from Apr25'!$A25),IF($C25="Provider",SUMIFS(Raw!$K:$K,Raw!$A:$A,$B$4,Raw!$G:$G,'KPIs Data from Apr25'!D$4,Raw!$C:$C,'KPIs Data from Apr25'!$A25),SUMIFS(Raw!$K:$K,Raw!$A:$A,$B$4,Raw!$G:$G,'KPIs Data from Apr25'!D$4,Raw!$E:$E,'KPIs Data from Apr25'!$A25))))</f>
        <v>71</v>
      </c>
      <c r="E25" s="81">
        <f>IF($B25="","",IF($C25="Region",SUMIFS(Raw!$K:$K,Raw!$A:$A,$B$4,Raw!$G:$G,'KPIs Data from Apr25'!E$4,Raw!$I:$I,'KPIs Data from Apr25'!$A25),IF($C25="Provider",SUMIFS(Raw!$K:$K,Raw!$A:$A,$B$4,Raw!$G:$G,'KPIs Data from Apr25'!E$4,Raw!$C:$C,'KPIs Data from Apr25'!$A25),SUMIFS(Raw!$K:$K,Raw!$A:$A,$B$4,Raw!$G:$G,'KPIs Data from Apr25'!E$4,Raw!$E:$E,'KPIs Data from Apr25'!$A25))))</f>
        <v>7876</v>
      </c>
      <c r="F25" s="160">
        <f t="shared" si="19"/>
        <v>8.9341890021391712E-3</v>
      </c>
      <c r="G25" s="81">
        <f>IF($B25="","",IF($C25="Region",SUMIFS(Raw!$K:$K,Raw!$A:$A,$B$4,Raw!$G:$G,'KPIs Data from Apr25'!G$4,Raw!$I:$I,'KPIs Data from Apr25'!$A25),IF($C25="Provider",SUMIFS(Raw!$K:$K,Raw!$A:$A,$B$4,Raw!$G:$G,'KPIs Data from Apr25'!G$4,Raw!$C:$C,'KPIs Data from Apr25'!$A25),SUMIFS(Raw!$K:$K,Raw!$A:$A,$B$4,Raw!$G:$G,'KPIs Data from Apr25'!G$4,Raw!$E:$E,'KPIs Data from Apr25'!$A25))))</f>
        <v>109827</v>
      </c>
      <c r="H25" s="81">
        <f>IF($B25="","",IF($C25="Region",SUMIFS(Raw!$K:$K,Raw!$A:$A,$B$4,Raw!$G:$G,'KPIs Data from Apr25'!H$4,Raw!$I:$I,'KPIs Data from Apr25'!$A25),IF($C25="Provider",SUMIFS(Raw!$K:$K,Raw!$A:$A,$B$4,Raw!$G:$G,'KPIs Data from Apr25'!H$4,Raw!$C:$C,'KPIs Data from Apr25'!$A25),SUMIFS(Raw!$K:$K,Raw!$A:$A,$B$4,Raw!$G:$G,'KPIs Data from Apr25'!H$4,Raw!$E:$E,'KPIs Data from Apr25'!$A25))))</f>
        <v>7876</v>
      </c>
      <c r="I25" s="238">
        <f t="shared" si="20"/>
        <v>13.944514982224479</v>
      </c>
      <c r="J25" s="239">
        <f>IF($B25="","",IF($C25="Region",SUMIFS(Raw!$K:$K,Raw!$A:$A,$B$4,Raw!$G:$G,'KPIs Data from Apr25'!J$4,Raw!$I:$I,'KPIs Data from Apr25'!$A25),IF($C25="Provider",SUMIFS(Raw!$K:$K,Raw!$A:$A,$B$4,Raw!$G:$G,'KPIs Data from Apr25'!J$4,Raw!$C:$C,'KPIs Data from Apr25'!$A25),SUMIFS(Raw!$K:$K,Raw!$A:$A,$B$4,Raw!$G:$G,'KPIs Data from Apr25'!J$4,Raw!$E:$E,'KPIs Data from Apr25'!$A25))))</f>
        <v>58</v>
      </c>
      <c r="K25" s="240">
        <f>IF($B25="","",IF($C25="Region",SUMIFS(Raw!$K:$K,Raw!$A:$A,$B$4,Raw!$G:$G,'KPIs Data from Apr25'!K$4,Raw!$I:$I,'KPIs Data from Apr25'!$A25),IF($C25="Provider",SUMIFS(Raw!$K:$K,Raw!$A:$A,$B$4,Raw!$G:$G,'KPIs Data from Apr25'!K$4,Raw!$C:$C,'KPIs Data from Apr25'!$A25),SUMIFS(Raw!$K:$K,Raw!$A:$A,$B$4,Raw!$G:$G,'KPIs Data from Apr25'!K$4,Raw!$E:$E,'KPIs Data from Apr25'!$A25))))</f>
        <v>1066</v>
      </c>
      <c r="L25" s="81">
        <f>IF($B25="","",IF($C25="Region",SUMIFS(Raw!$K:$K,Raw!$A:$A,$B$4,Raw!$G:$G,'KPIs Data from Apr25'!L$4,Raw!$I:$I,'KPIs Data from Apr25'!$A25),IF($C25="Provider",SUMIFS(Raw!$K:$K,Raw!$A:$A,$B$4,Raw!$G:$G,'KPIs Data from Apr25'!L$4,Raw!$C:$C,'KPIs Data from Apr25'!$A25),SUMIFS(Raw!$K:$K,Raw!$A:$A,$B$4,Raw!$G:$G,'KPIs Data from Apr25'!L$4,Raw!$E:$E,'KPIs Data from Apr25'!$A25))))</f>
        <v>1647</v>
      </c>
      <c r="M25" s="81">
        <f>IF($B25="","",IF($C25="Region",SUMIFS(Raw!$K:$K,Raw!$A:$A,$B$4,Raw!$G:$G,'KPIs Data from Apr25'!M$4,Raw!$I:$I,'KPIs Data from Apr25'!$A25),IF($C25="Provider",SUMIFS(Raw!$K:$K,Raw!$A:$A,$B$4,Raw!$G:$G,'KPIs Data from Apr25'!M$4,Raw!$C:$C,'KPIs Data from Apr25'!$A25),SUMIFS(Raw!$K:$K,Raw!$A:$A,$B$4,Raw!$G:$G,'KPIs Data from Apr25'!M$4,Raw!$E:$E,'KPIs Data from Apr25'!$A25))))</f>
        <v>141</v>
      </c>
      <c r="N25" s="81">
        <f>IF($B25="","",IF($C25="Region",SUMIFS(Raw!$K:$K,Raw!$A:$A,$B$4,Raw!$G:$G,'KPIs Data from Apr25'!N$4,Raw!$I:$I,'KPIs Data from Apr25'!$A25),IF($C25="Provider",SUMIFS(Raw!$K:$K,Raw!$A:$A,$B$4,Raw!$G:$G,'KPIs Data from Apr25'!N$4,Raw!$C:$C,'KPIs Data from Apr25'!$A25),SUMIFS(Raw!$K:$K,Raw!$A:$A,$B$4,Raw!$G:$G,'KPIs Data from Apr25'!N$4,Raw!$E:$E,'KPIs Data from Apr25'!$A25))))</f>
        <v>228</v>
      </c>
      <c r="O25" s="81">
        <f>IF($B25="","",IF($C25="Region",SUMIFS(Raw!$K:$K,Raw!$A:$A,$B$4,Raw!$G:$G,'KPIs Data from Apr25'!O$4,Raw!$I:$I,'KPIs Data from Apr25'!$A25),IF($C25="Provider",SUMIFS(Raw!$K:$K,Raw!$A:$A,$B$4,Raw!$G:$G,'KPIs Data from Apr25'!O$4,Raw!$C:$C,'KPIs Data from Apr25'!$A25),SUMIFS(Raw!$K:$K,Raw!$A:$A,$B$4,Raw!$G:$G,'KPIs Data from Apr25'!O$4,Raw!$E:$E,'KPIs Data from Apr25'!$A25))))</f>
        <v>5</v>
      </c>
      <c r="P25" s="81">
        <f>IF($B25="","",IF($C25="Region",SUMIFS(Raw!$K:$K,Raw!$A:$A,$B$4,Raw!$G:$G,'KPIs Data from Apr25'!P$4,Raw!$I:$I,'KPIs Data from Apr25'!$A25),IF($C25="Provider",SUMIFS(Raw!$K:$K,Raw!$A:$A,$B$4,Raw!$G:$G,'KPIs Data from Apr25'!P$4,Raw!$C:$C,'KPIs Data from Apr25'!$A25),SUMIFS(Raw!$K:$K,Raw!$A:$A,$B$4,Raw!$G:$G,'KPIs Data from Apr25'!P$4,Raw!$E:$E,'KPIs Data from Apr25'!$A25))))</f>
        <v>5</v>
      </c>
      <c r="Q25" s="81">
        <f>IF($B25="","",IF($C25="Region",SUMIFS(Raw!$K:$K,Raw!$A:$A,$B$4,Raw!$G:$G,'KPIs Data from Apr25'!Q$4,Raw!$I:$I,'KPIs Data from Apr25'!$A25),IF($C25="Provider",SUMIFS(Raw!$K:$K,Raw!$A:$A,$B$4,Raw!$G:$G,'KPIs Data from Apr25'!Q$4,Raw!$C:$C,'KPIs Data from Apr25'!$A25),SUMIFS(Raw!$K:$K,Raw!$A:$A,$B$4,Raw!$G:$G,'KPIs Data from Apr25'!Q$4,Raw!$E:$E,'KPIs Data from Apr25'!$A25))))</f>
        <v>16</v>
      </c>
      <c r="R25" s="81">
        <f>IF($B25="","",IF($C25="Region",SUMIFS(Raw!$K:$K,Raw!$A:$A,$B$4,Raw!$G:$G,'KPIs Data from Apr25'!R$4,Raw!$I:$I,'KPIs Data from Apr25'!$A25),IF($C25="Provider",SUMIFS(Raw!$K:$K,Raw!$A:$A,$B$4,Raw!$G:$G,'KPIs Data from Apr25'!R$4,Raw!$C:$C,'KPIs Data from Apr25'!$A25),SUMIFS(Raw!$K:$K,Raw!$A:$A,$B$4,Raw!$G:$G,'KPIs Data from Apr25'!R$4,Raw!$E:$E,'KPIs Data from Apr25'!$A25))))</f>
        <v>16</v>
      </c>
      <c r="S25" s="160">
        <f t="shared" si="8"/>
        <v>0.64767932489451474</v>
      </c>
      <c r="T25" s="81">
        <f>IF($B25="","",IF($C25="Region",SUMIFS(Raw!$K:$K,Raw!$A:$A,$B$4,Raw!$G:$G,'KPIs Data from Apr25'!T$4,Raw!$I:$I,'KPIs Data from Apr25'!$A25),IF($C25="Provider",SUMIFS(Raw!$K:$K,Raw!$A:$A,$B$4,Raw!$G:$G,'KPIs Data from Apr25'!T$4,Raw!$C:$C,'KPIs Data from Apr25'!$A25),SUMIFS(Raw!$K:$K,Raw!$A:$A,$B$4,Raw!$G:$G,'KPIs Data from Apr25'!T$4,Raw!$E:$E,'KPIs Data from Apr25'!$A25))))</f>
        <v>635</v>
      </c>
      <c r="U25" s="81">
        <f>IF($B25="","",IF($C25="Region",SUMIFS(Raw!$K:$K,Raw!$A:$A,$B$4,Raw!$G:$G,'KPIs Data from Apr25'!U$4,Raw!$I:$I,'KPIs Data from Apr25'!$A25),IF($C25="Provider",SUMIFS(Raw!$K:$K,Raw!$A:$A,$B$4,Raw!$G:$G,'KPIs Data from Apr25'!U$4,Raw!$C:$C,'KPIs Data from Apr25'!$A25),SUMIFS(Raw!$K:$K,Raw!$A:$A,$B$4,Raw!$G:$G,'KPIs Data from Apr25'!U$4,Raw!$E:$E,'KPIs Data from Apr25'!$A25))))</f>
        <v>680</v>
      </c>
      <c r="V25" s="160">
        <f t="shared" si="2"/>
        <v>0.93382352941176472</v>
      </c>
      <c r="W25" s="81">
        <f t="shared" si="9"/>
        <v>635</v>
      </c>
      <c r="X25" s="81">
        <f t="shared" si="10"/>
        <v>680</v>
      </c>
      <c r="Y25" s="81">
        <f>IF($B25="","",IF($C25="Region",SUMIFS(Raw!$K:$K,Raw!$A:$A,$B$4,Raw!$G:$G,'KPIs Data from Apr25'!Y$4,Raw!$I:$I,'KPIs Data from Apr25'!$A25),IF($C25="Provider",SUMIFS(Raw!$K:$K,Raw!$A:$A,$B$4,Raw!$G:$G,'KPIs Data from Apr25'!Y$4,Raw!$C:$C,'KPIs Data from Apr25'!$A25),SUMIFS(Raw!$K:$K,Raw!$A:$A,$B$4,Raw!$G:$G,'KPIs Data from Apr25'!Y$4,Raw!$E:$E,'KPIs Data from Apr25'!$A25))))</f>
        <v>426</v>
      </c>
      <c r="Z25" s="81">
        <f>IF($B25="","",IF($C25="Region",SUMIFS(Raw!$K:$K,Raw!$A:$A,$B$4,Raw!$G:$G,'KPIs Data from Apr25'!Z$4,Raw!$I:$I,'KPIs Data from Apr25'!$A25),IF($C25="Provider",SUMIFS(Raw!$K:$K,Raw!$A:$A,$B$4,Raw!$G:$G,'KPIs Data from Apr25'!Z$4,Raw!$C:$C,'KPIs Data from Apr25'!$A25),SUMIFS(Raw!$K:$K,Raw!$A:$A,$B$4,Raw!$G:$G,'KPIs Data from Apr25'!Z$4,Raw!$E:$E,'KPIs Data from Apr25'!$A25))))</f>
        <v>862</v>
      </c>
      <c r="AA25" s="160">
        <f t="shared" si="4"/>
        <v>0.6880674448767834</v>
      </c>
      <c r="AB25" s="240">
        <f>IF($B25="","",IF($C25="Region",SUMIFS(Raw!$K:$K,Raw!$A:$A,$B$4,Raw!$G:$G,'KPIs Data from Apr25'!AB$4,Raw!$I:$I,'KPIs Data from Apr25'!$A25),IF($C25="Provider",SUMIFS(Raw!$K:$K,Raw!$A:$A,$B$4,Raw!$G:$G,'KPIs Data from Apr25'!AB$4,Raw!$C:$C,'KPIs Data from Apr25'!$A25),SUMIFS(Raw!$K:$K,Raw!$A:$A,$B$4,Raw!$G:$G,'KPIs Data from Apr25'!AB$4,Raw!$E:$E,'KPIs Data from Apr25'!$A25))))</f>
        <v>3599</v>
      </c>
      <c r="AC25" s="81">
        <f>IF($B25="","",IF($C25="Region",SUMIFS(Raw!$K:$K,Raw!$A:$A,$B$4,Raw!$G:$G,'KPIs Data from Apr25'!AC$4,Raw!$I:$I,'KPIs Data from Apr25'!$A25),IF($C25="Provider",SUMIFS(Raw!$K:$K,Raw!$A:$A,$B$4,Raw!$G:$G,'KPIs Data from Apr25'!AC$4,Raw!$C:$C,'KPIs Data from Apr25'!$A25),SUMIFS(Raw!$K:$K,Raw!$A:$A,$B$4,Raw!$G:$G,'KPIs Data from Apr25'!AC$4,Raw!$E:$E,'KPIs Data from Apr25'!$A25))))</f>
        <v>5845</v>
      </c>
      <c r="AD25" s="160">
        <f t="shared" si="5"/>
        <v>0.61573994867408044</v>
      </c>
      <c r="AE25" s="241"/>
      <c r="AF25" s="63"/>
      <c r="AG25" s="64">
        <f t="shared" si="11"/>
        <v>1066</v>
      </c>
      <c r="AH25" s="52">
        <f t="shared" si="12"/>
        <v>1647</v>
      </c>
      <c r="AI25" s="52">
        <f t="shared" si="13"/>
        <v>141</v>
      </c>
      <c r="AJ25" s="52">
        <f t="shared" si="14"/>
        <v>228</v>
      </c>
      <c r="AK25" s="52">
        <f t="shared" si="15"/>
        <v>5</v>
      </c>
      <c r="AL25" s="52">
        <f t="shared" si="16"/>
        <v>5</v>
      </c>
      <c r="AM25" s="64">
        <f t="shared" si="17"/>
        <v>16</v>
      </c>
      <c r="AN25" s="64">
        <f t="shared" si="18"/>
        <v>16</v>
      </c>
      <c r="AO25" s="52"/>
      <c r="AP25" s="52"/>
      <c r="AQ25" s="63"/>
      <c r="AR25" s="64"/>
      <c r="AS25" s="52"/>
      <c r="AT25" s="52"/>
      <c r="AU25" s="63"/>
      <c r="AV25" s="64"/>
      <c r="AW25" s="52"/>
      <c r="AX25" s="52"/>
      <c r="AY25" s="63"/>
    </row>
    <row r="26" spans="1:51" x14ac:dyDescent="0.35">
      <c r="A26" s="251" t="str">
        <f>IF(Refs!A21="","",Refs!A21)</f>
        <v>111AG8</v>
      </c>
      <c r="B26" s="138" t="str">
        <f>IF(Refs!B21="","",Refs!B21)</f>
        <v>Norfolk including Great Yarmouth and Waveney</v>
      </c>
      <c r="C26" s="252" t="str">
        <f>IF(Refs!D21="","",Refs!D21)</f>
        <v>Area</v>
      </c>
      <c r="D26" s="81">
        <f>IF($B26="","",IF($C26="Region",SUMIFS(Raw!$K:$K,Raw!$A:$A,$B$4,Raw!$G:$G,'KPIs Data from Apr25'!D$4,Raw!$I:$I,'KPIs Data from Apr25'!$A26),IF($C26="Provider",SUMIFS(Raw!$K:$K,Raw!$A:$A,$B$4,Raw!$G:$G,'KPIs Data from Apr25'!D$4,Raw!$C:$C,'KPIs Data from Apr25'!$A26),SUMIFS(Raw!$K:$K,Raw!$A:$A,$B$4,Raw!$G:$G,'KPIs Data from Apr25'!D$4,Raw!$E:$E,'KPIs Data from Apr25'!$A26))))</f>
        <v>538</v>
      </c>
      <c r="E26" s="81">
        <f>IF($B26="","",IF($C26="Region",SUMIFS(Raw!$K:$K,Raw!$A:$A,$B$4,Raw!$G:$G,'KPIs Data from Apr25'!E$4,Raw!$I:$I,'KPIs Data from Apr25'!$A26),IF($C26="Provider",SUMIFS(Raw!$K:$K,Raw!$A:$A,$B$4,Raw!$G:$G,'KPIs Data from Apr25'!E$4,Raw!$C:$C,'KPIs Data from Apr25'!$A26),SUMIFS(Raw!$K:$K,Raw!$A:$A,$B$4,Raw!$G:$G,'KPIs Data from Apr25'!E$4,Raw!$E:$E,'KPIs Data from Apr25'!$A26))))</f>
        <v>28231</v>
      </c>
      <c r="F26" s="160">
        <f t="shared" si="19"/>
        <v>1.8700684764851056E-2</v>
      </c>
      <c r="G26" s="81">
        <f>IF($B26="","",IF($C26="Region",SUMIFS(Raw!$K:$K,Raw!$A:$A,$B$4,Raw!$G:$G,'KPIs Data from Apr25'!G$4,Raw!$I:$I,'KPIs Data from Apr25'!$A26),IF($C26="Provider",SUMIFS(Raw!$K:$K,Raw!$A:$A,$B$4,Raw!$G:$G,'KPIs Data from Apr25'!G$4,Raw!$C:$C,'KPIs Data from Apr25'!$A26),SUMIFS(Raw!$K:$K,Raw!$A:$A,$B$4,Raw!$G:$G,'KPIs Data from Apr25'!G$4,Raw!$E:$E,'KPIs Data from Apr25'!$A26))))</f>
        <v>807758</v>
      </c>
      <c r="H26" s="81">
        <f>IF($B26="","",IF($C26="Region",SUMIFS(Raw!$K:$K,Raw!$A:$A,$B$4,Raw!$G:$G,'KPIs Data from Apr25'!H$4,Raw!$I:$I,'KPIs Data from Apr25'!$A26),IF($C26="Provider",SUMIFS(Raw!$K:$K,Raw!$A:$A,$B$4,Raw!$G:$G,'KPIs Data from Apr25'!H$4,Raw!$C:$C,'KPIs Data from Apr25'!$A26),SUMIFS(Raw!$K:$K,Raw!$A:$A,$B$4,Raw!$G:$G,'KPIs Data from Apr25'!H$4,Raw!$E:$E,'KPIs Data from Apr25'!$A26))))</f>
        <v>28231</v>
      </c>
      <c r="I26" s="238">
        <f t="shared" si="20"/>
        <v>28.612447309695018</v>
      </c>
      <c r="J26" s="239">
        <f>IF($B26="","",IF($C26="Region",SUMIFS(Raw!$K:$K,Raw!$A:$A,$B$4,Raw!$G:$G,'KPIs Data from Apr25'!J$4,Raw!$I:$I,'KPIs Data from Apr25'!$A26),IF($C26="Provider",SUMIFS(Raw!$K:$K,Raw!$A:$A,$B$4,Raw!$G:$G,'KPIs Data from Apr25'!J$4,Raw!$C:$C,'KPIs Data from Apr25'!$A26),SUMIFS(Raw!$K:$K,Raw!$A:$A,$B$4,Raw!$G:$G,'KPIs Data from Apr25'!J$4,Raw!$E:$E,'KPIs Data from Apr25'!$A26))))</f>
        <v>320</v>
      </c>
      <c r="K26" s="240">
        <f>IF($B26="","",IF($C26="Region",SUMIFS(Raw!$K:$K,Raw!$A:$A,$B$4,Raw!$G:$G,'KPIs Data from Apr25'!K$4,Raw!$I:$I,'KPIs Data from Apr25'!$A26),IF($C26="Provider",SUMIFS(Raw!$K:$K,Raw!$A:$A,$B$4,Raw!$G:$G,'KPIs Data from Apr25'!K$4,Raw!$C:$C,'KPIs Data from Apr25'!$A26),SUMIFS(Raw!$K:$K,Raw!$A:$A,$B$4,Raw!$G:$G,'KPIs Data from Apr25'!K$4,Raw!$E:$E,'KPIs Data from Apr25'!$A26))))</f>
        <v>2515</v>
      </c>
      <c r="L26" s="81">
        <f>IF($B26="","",IF($C26="Region",SUMIFS(Raw!$K:$K,Raw!$A:$A,$B$4,Raw!$G:$G,'KPIs Data from Apr25'!L$4,Raw!$I:$I,'KPIs Data from Apr25'!$A26),IF($C26="Provider",SUMIFS(Raw!$K:$K,Raw!$A:$A,$B$4,Raw!$G:$G,'KPIs Data from Apr25'!L$4,Raw!$C:$C,'KPIs Data from Apr25'!$A26),SUMIFS(Raw!$K:$K,Raw!$A:$A,$B$4,Raw!$G:$G,'KPIs Data from Apr25'!L$4,Raw!$E:$E,'KPIs Data from Apr25'!$A26))))</f>
        <v>7815</v>
      </c>
      <c r="M26" s="81">
        <f>IF($B26="","",IF($C26="Region",SUMIFS(Raw!$K:$K,Raw!$A:$A,$B$4,Raw!$G:$G,'KPIs Data from Apr25'!M$4,Raw!$I:$I,'KPIs Data from Apr25'!$A26),IF($C26="Provider",SUMIFS(Raw!$K:$K,Raw!$A:$A,$B$4,Raw!$G:$G,'KPIs Data from Apr25'!M$4,Raw!$C:$C,'KPIs Data from Apr25'!$A26),SUMIFS(Raw!$K:$K,Raw!$A:$A,$B$4,Raw!$G:$G,'KPIs Data from Apr25'!M$4,Raw!$E:$E,'KPIs Data from Apr25'!$A26))))</f>
        <v>1252</v>
      </c>
      <c r="N26" s="81">
        <f>IF($B26="","",IF($C26="Region",SUMIFS(Raw!$K:$K,Raw!$A:$A,$B$4,Raw!$G:$G,'KPIs Data from Apr25'!N$4,Raw!$I:$I,'KPIs Data from Apr25'!$A26),IF($C26="Provider",SUMIFS(Raw!$K:$K,Raw!$A:$A,$B$4,Raw!$G:$G,'KPIs Data from Apr25'!N$4,Raw!$C:$C,'KPIs Data from Apr25'!$A26),SUMIFS(Raw!$K:$K,Raw!$A:$A,$B$4,Raw!$G:$G,'KPIs Data from Apr25'!N$4,Raw!$E:$E,'KPIs Data from Apr25'!$A26))))</f>
        <v>2664</v>
      </c>
      <c r="O26" s="81">
        <f>IF($B26="","",IF($C26="Region",SUMIFS(Raw!$K:$K,Raw!$A:$A,$B$4,Raw!$G:$G,'KPIs Data from Apr25'!O$4,Raw!$I:$I,'KPIs Data from Apr25'!$A26),IF($C26="Provider",SUMIFS(Raw!$K:$K,Raw!$A:$A,$B$4,Raw!$G:$G,'KPIs Data from Apr25'!O$4,Raw!$C:$C,'KPIs Data from Apr25'!$A26),SUMIFS(Raw!$K:$K,Raw!$A:$A,$B$4,Raw!$G:$G,'KPIs Data from Apr25'!O$4,Raw!$E:$E,'KPIs Data from Apr25'!$A26))))</f>
        <v>13</v>
      </c>
      <c r="P26" s="81">
        <f>IF($B26="","",IF($C26="Region",SUMIFS(Raw!$K:$K,Raw!$A:$A,$B$4,Raw!$G:$G,'KPIs Data from Apr25'!P$4,Raw!$I:$I,'KPIs Data from Apr25'!$A26),IF($C26="Provider",SUMIFS(Raw!$K:$K,Raw!$A:$A,$B$4,Raw!$G:$G,'KPIs Data from Apr25'!P$4,Raw!$C:$C,'KPIs Data from Apr25'!$A26),SUMIFS(Raw!$K:$K,Raw!$A:$A,$B$4,Raw!$G:$G,'KPIs Data from Apr25'!P$4,Raw!$E:$E,'KPIs Data from Apr25'!$A26))))</f>
        <v>65</v>
      </c>
      <c r="Q26" s="81">
        <f>IF($B26="","",IF($C26="Region",SUMIFS(Raw!$K:$K,Raw!$A:$A,$B$4,Raw!$G:$G,'KPIs Data from Apr25'!Q$4,Raw!$I:$I,'KPIs Data from Apr25'!$A26),IF($C26="Provider",SUMIFS(Raw!$K:$K,Raw!$A:$A,$B$4,Raw!$G:$G,'KPIs Data from Apr25'!Q$4,Raw!$C:$C,'KPIs Data from Apr25'!$A26),SUMIFS(Raw!$K:$K,Raw!$A:$A,$B$4,Raw!$G:$G,'KPIs Data from Apr25'!Q$4,Raw!$E:$E,'KPIs Data from Apr25'!$A26))))</f>
        <v>1</v>
      </c>
      <c r="R26" s="81">
        <f>IF($B26="","",IF($C26="Region",SUMIFS(Raw!$K:$K,Raw!$A:$A,$B$4,Raw!$G:$G,'KPIs Data from Apr25'!R$4,Raw!$I:$I,'KPIs Data from Apr25'!$A26),IF($C26="Provider",SUMIFS(Raw!$K:$K,Raw!$A:$A,$B$4,Raw!$G:$G,'KPIs Data from Apr25'!R$4,Raw!$C:$C,'KPIs Data from Apr25'!$A26),SUMIFS(Raw!$K:$K,Raw!$A:$A,$B$4,Raw!$G:$G,'KPIs Data from Apr25'!R$4,Raw!$E:$E,'KPIs Data from Apr25'!$A26))))</f>
        <v>90</v>
      </c>
      <c r="S26" s="160">
        <f t="shared" si="8"/>
        <v>0.35555764528869666</v>
      </c>
      <c r="T26" s="81">
        <f>IF($B26="","",IF($C26="Region",SUMIFS(Raw!$K:$K,Raw!$A:$A,$B$4,Raw!$G:$G,'KPIs Data from Apr25'!T$4,Raw!$I:$I,'KPIs Data from Apr25'!$A26),IF($C26="Provider",SUMIFS(Raw!$K:$K,Raw!$A:$A,$B$4,Raw!$G:$G,'KPIs Data from Apr25'!T$4,Raw!$C:$C,'KPIs Data from Apr25'!$A26),SUMIFS(Raw!$K:$K,Raw!$A:$A,$B$4,Raw!$G:$G,'KPIs Data from Apr25'!T$4,Raw!$E:$E,'KPIs Data from Apr25'!$A26))))</f>
        <v>2487</v>
      </c>
      <c r="U26" s="81">
        <f>IF($B26="","",IF($C26="Region",SUMIFS(Raw!$K:$K,Raw!$A:$A,$B$4,Raw!$G:$G,'KPIs Data from Apr25'!U$4,Raw!$I:$I,'KPIs Data from Apr25'!$A26),IF($C26="Provider",SUMIFS(Raw!$K:$K,Raw!$A:$A,$B$4,Raw!$G:$G,'KPIs Data from Apr25'!U$4,Raw!$C:$C,'KPIs Data from Apr25'!$A26),SUMIFS(Raw!$K:$K,Raw!$A:$A,$B$4,Raw!$G:$G,'KPIs Data from Apr25'!U$4,Raw!$E:$E,'KPIs Data from Apr25'!$A26))))</f>
        <v>2608</v>
      </c>
      <c r="V26" s="160">
        <f t="shared" si="2"/>
        <v>0.95360429447852757</v>
      </c>
      <c r="W26" s="81">
        <f t="shared" si="9"/>
        <v>2487</v>
      </c>
      <c r="X26" s="81">
        <f t="shared" si="10"/>
        <v>2608</v>
      </c>
      <c r="Y26" s="81">
        <f>IF($B26="","",IF($C26="Region",SUMIFS(Raw!$K:$K,Raw!$A:$A,$B$4,Raw!$G:$G,'KPIs Data from Apr25'!Y$4,Raw!$I:$I,'KPIs Data from Apr25'!$A26),IF($C26="Provider",SUMIFS(Raw!$K:$K,Raw!$A:$A,$B$4,Raw!$G:$G,'KPIs Data from Apr25'!Y$4,Raw!$C:$C,'KPIs Data from Apr25'!$A26),SUMIFS(Raw!$K:$K,Raw!$A:$A,$B$4,Raw!$G:$G,'KPIs Data from Apr25'!Y$4,Raw!$E:$E,'KPIs Data from Apr25'!$A26))))</f>
        <v>1714</v>
      </c>
      <c r="Z26" s="81">
        <f>IF($B26="","",IF($C26="Region",SUMIFS(Raw!$K:$K,Raw!$A:$A,$B$4,Raw!$G:$G,'KPIs Data from Apr25'!Z$4,Raw!$I:$I,'KPIs Data from Apr25'!$A26),IF($C26="Provider",SUMIFS(Raw!$K:$K,Raw!$A:$A,$B$4,Raw!$G:$G,'KPIs Data from Apr25'!Z$4,Raw!$C:$C,'KPIs Data from Apr25'!$A26),SUMIFS(Raw!$K:$K,Raw!$A:$A,$B$4,Raw!$G:$G,'KPIs Data from Apr25'!Z$4,Raw!$E:$E,'KPIs Data from Apr25'!$A26))))</f>
        <v>1981</v>
      </c>
      <c r="AA26" s="160">
        <f t="shared" si="4"/>
        <v>0.91544998910438002</v>
      </c>
      <c r="AB26" s="240">
        <f>IF($B26="","",IF($C26="Region",SUMIFS(Raw!$K:$K,Raw!$A:$A,$B$4,Raw!$G:$G,'KPIs Data from Apr25'!AB$4,Raw!$I:$I,'KPIs Data from Apr25'!$A26),IF($C26="Provider",SUMIFS(Raw!$K:$K,Raw!$A:$A,$B$4,Raw!$G:$G,'KPIs Data from Apr25'!AB$4,Raw!$C:$C,'KPIs Data from Apr25'!$A26),SUMIFS(Raw!$K:$K,Raw!$A:$A,$B$4,Raw!$G:$G,'KPIs Data from Apr25'!AB$4,Raw!$E:$E,'KPIs Data from Apr25'!$A26))))</f>
        <v>14057</v>
      </c>
      <c r="AC26" s="81">
        <f>IF($B26="","",IF($C26="Region",SUMIFS(Raw!$K:$K,Raw!$A:$A,$B$4,Raw!$G:$G,'KPIs Data from Apr25'!AC$4,Raw!$I:$I,'KPIs Data from Apr25'!$A26),IF($C26="Provider",SUMIFS(Raw!$K:$K,Raw!$A:$A,$B$4,Raw!$G:$G,'KPIs Data from Apr25'!AC$4,Raw!$C:$C,'KPIs Data from Apr25'!$A26),SUMIFS(Raw!$K:$K,Raw!$A:$A,$B$4,Raw!$G:$G,'KPIs Data from Apr25'!AC$4,Raw!$E:$E,'KPIs Data from Apr25'!$A26))))</f>
        <v>17610</v>
      </c>
      <c r="AD26" s="160">
        <f t="shared" si="5"/>
        <v>0.79823963657013064</v>
      </c>
      <c r="AE26" s="241"/>
      <c r="AF26" s="63"/>
      <c r="AG26" s="64">
        <f t="shared" si="11"/>
        <v>2515</v>
      </c>
      <c r="AH26" s="52">
        <f t="shared" si="12"/>
        <v>7815</v>
      </c>
      <c r="AI26" s="52">
        <f t="shared" si="13"/>
        <v>1252</v>
      </c>
      <c r="AJ26" s="52">
        <f t="shared" si="14"/>
        <v>2664</v>
      </c>
      <c r="AK26" s="52">
        <f t="shared" si="15"/>
        <v>13</v>
      </c>
      <c r="AL26" s="52">
        <f t="shared" si="16"/>
        <v>65</v>
      </c>
      <c r="AM26" s="64">
        <f t="shared" si="17"/>
        <v>1</v>
      </c>
      <c r="AN26" s="64">
        <f t="shared" si="18"/>
        <v>90</v>
      </c>
      <c r="AO26" s="52"/>
      <c r="AP26" s="52"/>
      <c r="AQ26" s="63"/>
      <c r="AR26" s="64"/>
      <c r="AS26" s="52"/>
      <c r="AT26" s="52"/>
      <c r="AU26" s="63"/>
      <c r="AV26" s="64"/>
      <c r="AW26" s="52"/>
      <c r="AX26" s="52"/>
      <c r="AY26" s="63"/>
    </row>
    <row r="27" spans="1:51" ht="15" customHeight="1" x14ac:dyDescent="0.35">
      <c r="A27" s="251" t="str">
        <f>IF(Refs!A22="","",Refs!A22)</f>
        <v>111AH7</v>
      </c>
      <c r="B27" s="138" t="str">
        <f>IF(Refs!B22="","",Refs!B22)</f>
        <v>North East Essex &amp; Suffolk</v>
      </c>
      <c r="C27" s="252" t="str">
        <f>IF(Refs!D22="","",Refs!D22)</f>
        <v>Area</v>
      </c>
      <c r="D27" s="81">
        <f>IF($B27="","",IF($C27="Region",SUMIFS(Raw!$K:$K,Raw!$A:$A,$B$4,Raw!$G:$G,'KPIs Data from Apr25'!D$4,Raw!$I:$I,'KPIs Data from Apr25'!$A27),IF($C27="Provider",SUMIFS(Raw!$K:$K,Raw!$A:$A,$B$4,Raw!$G:$G,'KPIs Data from Apr25'!D$4,Raw!$C:$C,'KPIs Data from Apr25'!$A27),SUMIFS(Raw!$K:$K,Raw!$A:$A,$B$4,Raw!$G:$G,'KPIs Data from Apr25'!D$4,Raw!$E:$E,'KPIs Data from Apr25'!$A27))))</f>
        <v>258</v>
      </c>
      <c r="E27" s="81">
        <f>IF($B27="","",IF($C27="Region",SUMIFS(Raw!$K:$K,Raw!$A:$A,$B$4,Raw!$G:$G,'KPIs Data from Apr25'!E$4,Raw!$I:$I,'KPIs Data from Apr25'!$A27),IF($C27="Provider",SUMIFS(Raw!$K:$K,Raw!$A:$A,$B$4,Raw!$G:$G,'KPIs Data from Apr25'!E$4,Raw!$C:$C,'KPIs Data from Apr25'!$A27),SUMIFS(Raw!$K:$K,Raw!$A:$A,$B$4,Raw!$G:$G,'KPIs Data from Apr25'!E$4,Raw!$E:$E,'KPIs Data from Apr25'!$A27))))</f>
        <v>29307</v>
      </c>
      <c r="F27" s="160">
        <f t="shared" si="19"/>
        <v>8.7265347539320134E-3</v>
      </c>
      <c r="G27" s="81">
        <f>IF($B27="","",IF($C27="Region",SUMIFS(Raw!$K:$K,Raw!$A:$A,$B$4,Raw!$G:$G,'KPIs Data from Apr25'!G$4,Raw!$I:$I,'KPIs Data from Apr25'!$A27),IF($C27="Provider",SUMIFS(Raw!$K:$K,Raw!$A:$A,$B$4,Raw!$G:$G,'KPIs Data from Apr25'!G$4,Raw!$C:$C,'KPIs Data from Apr25'!$A27),SUMIFS(Raw!$K:$K,Raw!$A:$A,$B$4,Raw!$G:$G,'KPIs Data from Apr25'!G$4,Raw!$E:$E,'KPIs Data from Apr25'!$A27))))</f>
        <v>505547</v>
      </c>
      <c r="H27" s="81">
        <f>IF($B27="","",IF($C27="Region",SUMIFS(Raw!$K:$K,Raw!$A:$A,$B$4,Raw!$G:$G,'KPIs Data from Apr25'!H$4,Raw!$I:$I,'KPIs Data from Apr25'!$A27),IF($C27="Provider",SUMIFS(Raw!$K:$K,Raw!$A:$A,$B$4,Raw!$G:$G,'KPIs Data from Apr25'!H$4,Raw!$C:$C,'KPIs Data from Apr25'!$A27),SUMIFS(Raw!$K:$K,Raw!$A:$A,$B$4,Raw!$G:$G,'KPIs Data from Apr25'!H$4,Raw!$E:$E,'KPIs Data from Apr25'!$A27))))</f>
        <v>29307</v>
      </c>
      <c r="I27" s="238">
        <f t="shared" si="20"/>
        <v>17.250042651926162</v>
      </c>
      <c r="J27" s="239">
        <f>IF($B27="","",IF($C27="Region",SUMIFS(Raw!$K:$K,Raw!$A:$A,$B$4,Raw!$G:$G,'KPIs Data from Apr25'!J$4,Raw!$I:$I,'KPIs Data from Apr25'!$A27),IF($C27="Provider",SUMIFS(Raw!$K:$K,Raw!$A:$A,$B$4,Raw!$G:$G,'KPIs Data from Apr25'!J$4,Raw!$C:$C,'KPIs Data from Apr25'!$A27),SUMIFS(Raw!$K:$K,Raw!$A:$A,$B$4,Raw!$G:$G,'KPIs Data from Apr25'!J$4,Raw!$E:$E,'KPIs Data from Apr25'!$A27))))</f>
        <v>117</v>
      </c>
      <c r="K27" s="240">
        <f>IF($B27="","",IF($C27="Region",SUMIFS(Raw!$K:$K,Raw!$A:$A,$B$4,Raw!$G:$G,'KPIs Data from Apr25'!K$4,Raw!$I:$I,'KPIs Data from Apr25'!$A27),IF($C27="Provider",SUMIFS(Raw!$K:$K,Raw!$A:$A,$B$4,Raw!$G:$G,'KPIs Data from Apr25'!K$4,Raw!$C:$C,'KPIs Data from Apr25'!$A27),SUMIFS(Raw!$K:$K,Raw!$A:$A,$B$4,Raw!$G:$G,'KPIs Data from Apr25'!K$4,Raw!$E:$E,'KPIs Data from Apr25'!$A27))))</f>
        <v>4827</v>
      </c>
      <c r="L27" s="81">
        <f>IF($B27="","",IF($C27="Region",SUMIFS(Raw!$K:$K,Raw!$A:$A,$B$4,Raw!$G:$G,'KPIs Data from Apr25'!L$4,Raw!$I:$I,'KPIs Data from Apr25'!$A27),IF($C27="Provider",SUMIFS(Raw!$K:$K,Raw!$A:$A,$B$4,Raw!$G:$G,'KPIs Data from Apr25'!L$4,Raw!$C:$C,'KPIs Data from Apr25'!$A27),SUMIFS(Raw!$K:$K,Raw!$A:$A,$B$4,Raw!$G:$G,'KPIs Data from Apr25'!L$4,Raw!$E:$E,'KPIs Data from Apr25'!$A27))))</f>
        <v>8063</v>
      </c>
      <c r="M27" s="81">
        <f>IF($B27="","",IF($C27="Region",SUMIFS(Raw!$K:$K,Raw!$A:$A,$B$4,Raw!$G:$G,'KPIs Data from Apr25'!M$4,Raw!$I:$I,'KPIs Data from Apr25'!$A27),IF($C27="Provider",SUMIFS(Raw!$K:$K,Raw!$A:$A,$B$4,Raw!$G:$G,'KPIs Data from Apr25'!M$4,Raw!$C:$C,'KPIs Data from Apr25'!$A27),SUMIFS(Raw!$K:$K,Raw!$A:$A,$B$4,Raw!$G:$G,'KPIs Data from Apr25'!M$4,Raw!$E:$E,'KPIs Data from Apr25'!$A27))))</f>
        <v>485</v>
      </c>
      <c r="N27" s="81">
        <f>IF($B27="","",IF($C27="Region",SUMIFS(Raw!$K:$K,Raw!$A:$A,$B$4,Raw!$G:$G,'KPIs Data from Apr25'!N$4,Raw!$I:$I,'KPIs Data from Apr25'!$A27),IF($C27="Provider",SUMIFS(Raw!$K:$K,Raw!$A:$A,$B$4,Raw!$G:$G,'KPIs Data from Apr25'!N$4,Raw!$C:$C,'KPIs Data from Apr25'!$A27),SUMIFS(Raw!$K:$K,Raw!$A:$A,$B$4,Raw!$G:$G,'KPIs Data from Apr25'!N$4,Raw!$E:$E,'KPIs Data from Apr25'!$A27))))</f>
        <v>1106</v>
      </c>
      <c r="O27" s="81">
        <f>IF($B27="","",IF($C27="Region",SUMIFS(Raw!$K:$K,Raw!$A:$A,$B$4,Raw!$G:$G,'KPIs Data from Apr25'!O$4,Raw!$I:$I,'KPIs Data from Apr25'!$A27),IF($C27="Provider",SUMIFS(Raw!$K:$K,Raw!$A:$A,$B$4,Raw!$G:$G,'KPIs Data from Apr25'!O$4,Raw!$C:$C,'KPIs Data from Apr25'!$A27),SUMIFS(Raw!$K:$K,Raw!$A:$A,$B$4,Raw!$G:$G,'KPIs Data from Apr25'!O$4,Raw!$E:$E,'KPIs Data from Apr25'!$A27))))</f>
        <v>17</v>
      </c>
      <c r="P27" s="81">
        <f>IF($B27="","",IF($C27="Region",SUMIFS(Raw!$K:$K,Raw!$A:$A,$B$4,Raw!$G:$G,'KPIs Data from Apr25'!P$4,Raw!$I:$I,'KPIs Data from Apr25'!$A27),IF($C27="Provider",SUMIFS(Raw!$K:$K,Raw!$A:$A,$B$4,Raw!$G:$G,'KPIs Data from Apr25'!P$4,Raw!$C:$C,'KPIs Data from Apr25'!$A27),SUMIFS(Raw!$K:$K,Raw!$A:$A,$B$4,Raw!$G:$G,'KPIs Data from Apr25'!P$4,Raw!$E:$E,'KPIs Data from Apr25'!$A27))))</f>
        <v>23</v>
      </c>
      <c r="Q27" s="81">
        <f>IF($B27="","",IF($C27="Region",SUMIFS(Raw!$K:$K,Raw!$A:$A,$B$4,Raw!$G:$G,'KPIs Data from Apr25'!Q$4,Raw!$I:$I,'KPIs Data from Apr25'!$A27),IF($C27="Provider",SUMIFS(Raw!$K:$K,Raw!$A:$A,$B$4,Raw!$G:$G,'KPIs Data from Apr25'!Q$4,Raw!$C:$C,'KPIs Data from Apr25'!$A27),SUMIFS(Raw!$K:$K,Raw!$A:$A,$B$4,Raw!$G:$G,'KPIs Data from Apr25'!Q$4,Raw!$E:$E,'KPIs Data from Apr25'!$A27))))</f>
        <v>27</v>
      </c>
      <c r="R27" s="81">
        <f>IF($B27="","",IF($C27="Region",SUMIFS(Raw!$K:$K,Raw!$A:$A,$B$4,Raw!$G:$G,'KPIs Data from Apr25'!R$4,Raw!$I:$I,'KPIs Data from Apr25'!$A27),IF($C27="Provider",SUMIFS(Raw!$K:$K,Raw!$A:$A,$B$4,Raw!$G:$G,'KPIs Data from Apr25'!R$4,Raw!$C:$C,'KPIs Data from Apr25'!$A27),SUMIFS(Raw!$K:$K,Raw!$A:$A,$B$4,Raw!$G:$G,'KPIs Data from Apr25'!R$4,Raw!$E:$E,'KPIs Data from Apr25'!$A27))))</f>
        <v>39</v>
      </c>
      <c r="S27" s="160">
        <f t="shared" si="8"/>
        <v>0.58021882786263679</v>
      </c>
      <c r="T27" s="81">
        <f>IF($B27="","",IF($C27="Region",SUMIFS(Raw!$K:$K,Raw!$A:$A,$B$4,Raw!$G:$G,'KPIs Data from Apr25'!T$4,Raw!$I:$I,'KPIs Data from Apr25'!$A27),IF($C27="Provider",SUMIFS(Raw!$K:$K,Raw!$A:$A,$B$4,Raw!$G:$G,'KPIs Data from Apr25'!T$4,Raw!$C:$C,'KPIs Data from Apr25'!$A27),SUMIFS(Raw!$K:$K,Raw!$A:$A,$B$4,Raw!$G:$G,'KPIs Data from Apr25'!T$4,Raw!$E:$E,'KPIs Data from Apr25'!$A27))))</f>
        <v>3050</v>
      </c>
      <c r="U27" s="81">
        <f>IF($B27="","",IF($C27="Region",SUMIFS(Raw!$K:$K,Raw!$A:$A,$B$4,Raw!$G:$G,'KPIs Data from Apr25'!U$4,Raw!$I:$I,'KPIs Data from Apr25'!$A27),IF($C27="Provider",SUMIFS(Raw!$K:$K,Raw!$A:$A,$B$4,Raw!$G:$G,'KPIs Data from Apr25'!U$4,Raw!$C:$C,'KPIs Data from Apr25'!$A27),SUMIFS(Raw!$K:$K,Raw!$A:$A,$B$4,Raw!$G:$G,'KPIs Data from Apr25'!U$4,Raw!$E:$E,'KPIs Data from Apr25'!$A27))))</f>
        <v>3205</v>
      </c>
      <c r="V27" s="160">
        <f t="shared" si="2"/>
        <v>0.95163806552262087</v>
      </c>
      <c r="W27" s="81">
        <f t="shared" si="9"/>
        <v>3050</v>
      </c>
      <c r="X27" s="81">
        <f t="shared" si="10"/>
        <v>3205</v>
      </c>
      <c r="Y27" s="81">
        <f>IF($B27="","",IF($C27="Region",SUMIFS(Raw!$K:$K,Raw!$A:$A,$B$4,Raw!$G:$G,'KPIs Data from Apr25'!Y$4,Raw!$I:$I,'KPIs Data from Apr25'!$A27),IF($C27="Provider",SUMIFS(Raw!$K:$K,Raw!$A:$A,$B$4,Raw!$G:$G,'KPIs Data from Apr25'!Y$4,Raw!$C:$C,'KPIs Data from Apr25'!$A27),SUMIFS(Raw!$K:$K,Raw!$A:$A,$B$4,Raw!$G:$G,'KPIs Data from Apr25'!Y$4,Raw!$E:$E,'KPIs Data from Apr25'!$A27))))</f>
        <v>1596</v>
      </c>
      <c r="Z27" s="81">
        <f>IF($B27="","",IF($C27="Region",SUMIFS(Raw!$K:$K,Raw!$A:$A,$B$4,Raw!$G:$G,'KPIs Data from Apr25'!Z$4,Raw!$I:$I,'KPIs Data from Apr25'!$A27),IF($C27="Provider",SUMIFS(Raw!$K:$K,Raw!$A:$A,$B$4,Raw!$G:$G,'KPIs Data from Apr25'!Z$4,Raw!$C:$C,'KPIs Data from Apr25'!$A27),SUMIFS(Raw!$K:$K,Raw!$A:$A,$B$4,Raw!$G:$G,'KPIs Data from Apr25'!Z$4,Raw!$E:$E,'KPIs Data from Apr25'!$A27))))</f>
        <v>2548</v>
      </c>
      <c r="AA27" s="160">
        <f t="shared" si="4"/>
        <v>0.80757865461498346</v>
      </c>
      <c r="AB27" s="240">
        <f>IF($B27="","",IF($C27="Region",SUMIFS(Raw!$K:$K,Raw!$A:$A,$B$4,Raw!$G:$G,'KPIs Data from Apr25'!AB$4,Raw!$I:$I,'KPIs Data from Apr25'!$A27),IF($C27="Provider",SUMIFS(Raw!$K:$K,Raw!$A:$A,$B$4,Raw!$G:$G,'KPIs Data from Apr25'!AB$4,Raw!$C:$C,'KPIs Data from Apr25'!$A27),SUMIFS(Raw!$K:$K,Raw!$A:$A,$B$4,Raw!$G:$G,'KPIs Data from Apr25'!AB$4,Raw!$E:$E,'KPIs Data from Apr25'!$A27))))</f>
        <v>16826</v>
      </c>
      <c r="AC27" s="81">
        <f>IF($B27="","",IF($C27="Region",SUMIFS(Raw!$K:$K,Raw!$A:$A,$B$4,Raw!$G:$G,'KPIs Data from Apr25'!AC$4,Raw!$I:$I,'KPIs Data from Apr25'!$A27),IF($C27="Provider",SUMIFS(Raw!$K:$K,Raw!$A:$A,$B$4,Raw!$G:$G,'KPIs Data from Apr25'!AC$4,Raw!$C:$C,'KPIs Data from Apr25'!$A27),SUMIFS(Raw!$K:$K,Raw!$A:$A,$B$4,Raw!$G:$G,'KPIs Data from Apr25'!AC$4,Raw!$E:$E,'KPIs Data from Apr25'!$A27))))</f>
        <v>20928</v>
      </c>
      <c r="AD27" s="160">
        <f t="shared" si="5"/>
        <v>0.80399464831804279</v>
      </c>
      <c r="AE27" s="241"/>
      <c r="AF27" s="63"/>
      <c r="AG27" s="64">
        <f t="shared" si="11"/>
        <v>4827</v>
      </c>
      <c r="AH27" s="52">
        <f t="shared" si="12"/>
        <v>8063</v>
      </c>
      <c r="AI27" s="52">
        <f t="shared" si="13"/>
        <v>485</v>
      </c>
      <c r="AJ27" s="52">
        <f t="shared" si="14"/>
        <v>1106</v>
      </c>
      <c r="AK27" s="52">
        <f t="shared" si="15"/>
        <v>17</v>
      </c>
      <c r="AL27" s="52">
        <f t="shared" si="16"/>
        <v>23</v>
      </c>
      <c r="AM27" s="64">
        <f t="shared" si="17"/>
        <v>27</v>
      </c>
      <c r="AN27" s="64">
        <f t="shared" si="18"/>
        <v>39</v>
      </c>
      <c r="AO27" s="52"/>
      <c r="AP27" s="52"/>
      <c r="AQ27" s="63"/>
      <c r="AR27" s="64"/>
      <c r="AS27" s="52"/>
      <c r="AT27" s="52"/>
      <c r="AU27" s="63"/>
      <c r="AV27" s="64"/>
      <c r="AW27" s="52"/>
      <c r="AX27" s="52"/>
      <c r="AY27" s="63"/>
    </row>
    <row r="28" spans="1:51" ht="15" customHeight="1" x14ac:dyDescent="0.35">
      <c r="A28" s="251" t="str">
        <f>IF(Refs!A23="","",Refs!A23)</f>
        <v>111AM1</v>
      </c>
      <c r="B28" s="138" t="str">
        <f>IF(Refs!B23="","",Refs!B23)</f>
        <v>West Essex &amp; Hertfordshire</v>
      </c>
      <c r="C28" s="252" t="str">
        <f>IF(Refs!D23="","",Refs!D23)</f>
        <v>Area</v>
      </c>
      <c r="D28" s="81">
        <f>IF($B28="","",IF($C28="Region",SUMIFS(Raw!$K:$K,Raw!$A:$A,$B$4,Raw!$G:$G,'KPIs Data from Apr25'!D$4,Raw!$I:$I,'KPIs Data from Apr25'!$A28),IF($C28="Provider",SUMIFS(Raw!$K:$K,Raw!$A:$A,$B$4,Raw!$G:$G,'KPIs Data from Apr25'!D$4,Raw!$C:$C,'KPIs Data from Apr25'!$A28),SUMIFS(Raw!$K:$K,Raw!$A:$A,$B$4,Raw!$G:$G,'KPIs Data from Apr25'!D$4,Raw!$E:$E,'KPIs Data from Apr25'!$A28))))</f>
        <v>1238</v>
      </c>
      <c r="E28" s="81">
        <f>IF($B28="","",IF($C28="Region",SUMIFS(Raw!$K:$K,Raw!$A:$A,$B$4,Raw!$G:$G,'KPIs Data from Apr25'!E$4,Raw!$I:$I,'KPIs Data from Apr25'!$A28),IF($C28="Provider",SUMIFS(Raw!$K:$K,Raw!$A:$A,$B$4,Raw!$G:$G,'KPIs Data from Apr25'!E$4,Raw!$C:$C,'KPIs Data from Apr25'!$A28),SUMIFS(Raw!$K:$K,Raw!$A:$A,$B$4,Raw!$G:$G,'KPIs Data from Apr25'!E$4,Raw!$E:$E,'KPIs Data from Apr25'!$A28))))</f>
        <v>40853</v>
      </c>
      <c r="F28" s="160">
        <f t="shared" si="19"/>
        <v>2.9412463472001139E-2</v>
      </c>
      <c r="G28" s="81">
        <f>IF($B28="","",IF($C28="Region",SUMIFS(Raw!$K:$K,Raw!$A:$A,$B$4,Raw!$G:$G,'KPIs Data from Apr25'!G$4,Raw!$I:$I,'KPIs Data from Apr25'!$A28),IF($C28="Provider",SUMIFS(Raw!$K:$K,Raw!$A:$A,$B$4,Raw!$G:$G,'KPIs Data from Apr25'!G$4,Raw!$C:$C,'KPIs Data from Apr25'!$A28),SUMIFS(Raw!$K:$K,Raw!$A:$A,$B$4,Raw!$G:$G,'KPIs Data from Apr25'!G$4,Raw!$E:$E,'KPIs Data from Apr25'!$A28))))</f>
        <v>2018905</v>
      </c>
      <c r="H28" s="81">
        <f>IF($B28="","",IF($C28="Region",SUMIFS(Raw!$K:$K,Raw!$A:$A,$B$4,Raw!$G:$G,'KPIs Data from Apr25'!H$4,Raw!$I:$I,'KPIs Data from Apr25'!$A28),IF($C28="Provider",SUMIFS(Raw!$K:$K,Raw!$A:$A,$B$4,Raw!$G:$G,'KPIs Data from Apr25'!H$4,Raw!$C:$C,'KPIs Data from Apr25'!$A28),SUMIFS(Raw!$K:$K,Raw!$A:$A,$B$4,Raw!$G:$G,'KPIs Data from Apr25'!H$4,Raw!$E:$E,'KPIs Data from Apr25'!$A28))))</f>
        <v>40853</v>
      </c>
      <c r="I28" s="238">
        <f t="shared" si="20"/>
        <v>49.41876973539275</v>
      </c>
      <c r="J28" s="239">
        <f>IF($B28="","",IF($C28="Region",SUMIFS(Raw!$K:$K,Raw!$A:$A,$B$4,Raw!$G:$G,'KPIs Data from Apr25'!J$4,Raw!$I:$I,'KPIs Data from Apr25'!$A28),IF($C28="Provider",SUMIFS(Raw!$K:$K,Raw!$A:$A,$B$4,Raw!$G:$G,'KPIs Data from Apr25'!J$4,Raw!$C:$C,'KPIs Data from Apr25'!$A28),SUMIFS(Raw!$K:$K,Raw!$A:$A,$B$4,Raw!$G:$G,'KPIs Data from Apr25'!J$4,Raw!$E:$E,'KPIs Data from Apr25'!$A28))))</f>
        <v>442</v>
      </c>
      <c r="K28" s="240">
        <f>IF($B28="","",IF($C28="Region",SUMIFS(Raw!$K:$K,Raw!$A:$A,$B$4,Raw!$G:$G,'KPIs Data from Apr25'!K$4,Raw!$I:$I,'KPIs Data from Apr25'!$A28),IF($C28="Provider",SUMIFS(Raw!$K:$K,Raw!$A:$A,$B$4,Raw!$G:$G,'KPIs Data from Apr25'!K$4,Raw!$C:$C,'KPIs Data from Apr25'!$A28),SUMIFS(Raw!$K:$K,Raw!$A:$A,$B$4,Raw!$G:$G,'KPIs Data from Apr25'!K$4,Raw!$E:$E,'KPIs Data from Apr25'!$A28))))</f>
        <v>1273</v>
      </c>
      <c r="L28" s="81">
        <f>IF($B28="","",IF($C28="Region",SUMIFS(Raw!$K:$K,Raw!$A:$A,$B$4,Raw!$G:$G,'KPIs Data from Apr25'!L$4,Raw!$I:$I,'KPIs Data from Apr25'!$A28),IF($C28="Provider",SUMIFS(Raw!$K:$K,Raw!$A:$A,$B$4,Raw!$G:$G,'KPIs Data from Apr25'!L$4,Raw!$C:$C,'KPIs Data from Apr25'!$A28),SUMIFS(Raw!$K:$K,Raw!$A:$A,$B$4,Raw!$G:$G,'KPIs Data from Apr25'!L$4,Raw!$E:$E,'KPIs Data from Apr25'!$A28))))</f>
        <v>9169</v>
      </c>
      <c r="M28" s="81">
        <f>IF($B28="","",IF($C28="Region",SUMIFS(Raw!$K:$K,Raw!$A:$A,$B$4,Raw!$G:$G,'KPIs Data from Apr25'!M$4,Raw!$I:$I,'KPIs Data from Apr25'!$A28),IF($C28="Provider",SUMIFS(Raw!$K:$K,Raw!$A:$A,$B$4,Raw!$G:$G,'KPIs Data from Apr25'!M$4,Raw!$C:$C,'KPIs Data from Apr25'!$A28),SUMIFS(Raw!$K:$K,Raw!$A:$A,$B$4,Raw!$G:$G,'KPIs Data from Apr25'!M$4,Raw!$E:$E,'KPIs Data from Apr25'!$A28))))</f>
        <v>3702</v>
      </c>
      <c r="N28" s="81">
        <f>IF($B28="","",IF($C28="Region",SUMIFS(Raw!$K:$K,Raw!$A:$A,$B$4,Raw!$G:$G,'KPIs Data from Apr25'!N$4,Raw!$I:$I,'KPIs Data from Apr25'!$A28),IF($C28="Provider",SUMIFS(Raw!$K:$K,Raw!$A:$A,$B$4,Raw!$G:$G,'KPIs Data from Apr25'!N$4,Raw!$C:$C,'KPIs Data from Apr25'!$A28),SUMIFS(Raw!$K:$K,Raw!$A:$A,$B$4,Raw!$G:$G,'KPIs Data from Apr25'!N$4,Raw!$E:$E,'KPIs Data from Apr25'!$A28))))</f>
        <v>7290</v>
      </c>
      <c r="O28" s="81">
        <f>IF($B28="","",IF($C28="Region",SUMIFS(Raw!$K:$K,Raw!$A:$A,$B$4,Raw!$G:$G,'KPIs Data from Apr25'!O$4,Raw!$I:$I,'KPIs Data from Apr25'!$A28),IF($C28="Provider",SUMIFS(Raw!$K:$K,Raw!$A:$A,$B$4,Raw!$G:$G,'KPIs Data from Apr25'!O$4,Raw!$C:$C,'KPIs Data from Apr25'!$A28),SUMIFS(Raw!$K:$K,Raw!$A:$A,$B$4,Raw!$G:$G,'KPIs Data from Apr25'!O$4,Raw!$E:$E,'KPIs Data from Apr25'!$A28))))</f>
        <v>67</v>
      </c>
      <c r="P28" s="81">
        <f>IF($B28="","",IF($C28="Region",SUMIFS(Raw!$K:$K,Raw!$A:$A,$B$4,Raw!$G:$G,'KPIs Data from Apr25'!P$4,Raw!$I:$I,'KPIs Data from Apr25'!$A28),IF($C28="Provider",SUMIFS(Raw!$K:$K,Raw!$A:$A,$B$4,Raw!$G:$G,'KPIs Data from Apr25'!P$4,Raw!$C:$C,'KPIs Data from Apr25'!$A28),SUMIFS(Raw!$K:$K,Raw!$A:$A,$B$4,Raw!$G:$G,'KPIs Data from Apr25'!P$4,Raw!$E:$E,'KPIs Data from Apr25'!$A28))))</f>
        <v>398</v>
      </c>
      <c r="Q28" s="81">
        <f>IF($B28="","",IF($C28="Region",SUMIFS(Raw!$K:$K,Raw!$A:$A,$B$4,Raw!$G:$G,'KPIs Data from Apr25'!Q$4,Raw!$I:$I,'KPIs Data from Apr25'!$A28),IF($C28="Provider",SUMIFS(Raw!$K:$K,Raw!$A:$A,$B$4,Raw!$G:$G,'KPIs Data from Apr25'!Q$4,Raw!$C:$C,'KPIs Data from Apr25'!$A28),SUMIFS(Raw!$K:$K,Raw!$A:$A,$B$4,Raw!$G:$G,'KPIs Data from Apr25'!Q$4,Raw!$E:$E,'KPIs Data from Apr25'!$A28))))</f>
        <v>706</v>
      </c>
      <c r="R28" s="81">
        <f>IF($B28="","",IF($C28="Region",SUMIFS(Raw!$K:$K,Raw!$A:$A,$B$4,Raw!$G:$G,'KPIs Data from Apr25'!R$4,Raw!$I:$I,'KPIs Data from Apr25'!$A28),IF($C28="Provider",SUMIFS(Raw!$K:$K,Raw!$A:$A,$B$4,Raw!$G:$G,'KPIs Data from Apr25'!R$4,Raw!$C:$C,'KPIs Data from Apr25'!$A28),SUMIFS(Raw!$K:$K,Raw!$A:$A,$B$4,Raw!$G:$G,'KPIs Data from Apr25'!R$4,Raw!$E:$E,'KPIs Data from Apr25'!$A28))))</f>
        <v>1299</v>
      </c>
      <c r="S28" s="160">
        <f t="shared" si="8"/>
        <v>0.31658955717118309</v>
      </c>
      <c r="T28" s="81">
        <f>IF($B28="","",IF($C28="Region",SUMIFS(Raw!$K:$K,Raw!$A:$A,$B$4,Raw!$G:$G,'KPIs Data from Apr25'!T$4,Raw!$I:$I,'KPIs Data from Apr25'!$A28),IF($C28="Provider",SUMIFS(Raw!$K:$K,Raw!$A:$A,$B$4,Raw!$G:$G,'KPIs Data from Apr25'!T$4,Raw!$C:$C,'KPIs Data from Apr25'!$A28),SUMIFS(Raw!$K:$K,Raw!$A:$A,$B$4,Raw!$G:$G,'KPIs Data from Apr25'!T$4,Raw!$E:$E,'KPIs Data from Apr25'!$A28))))</f>
        <v>2028</v>
      </c>
      <c r="U28" s="81">
        <f>IF($B28="","",IF($C28="Region",SUMIFS(Raw!$K:$K,Raw!$A:$A,$B$4,Raw!$G:$G,'KPIs Data from Apr25'!U$4,Raw!$I:$I,'KPIs Data from Apr25'!$A28),IF($C28="Provider",SUMIFS(Raw!$K:$K,Raw!$A:$A,$B$4,Raw!$G:$G,'KPIs Data from Apr25'!U$4,Raw!$C:$C,'KPIs Data from Apr25'!$A28),SUMIFS(Raw!$K:$K,Raw!$A:$A,$B$4,Raw!$G:$G,'KPIs Data from Apr25'!U$4,Raw!$E:$E,'KPIs Data from Apr25'!$A28))))</f>
        <v>3580</v>
      </c>
      <c r="V28" s="160">
        <f t="shared" si="2"/>
        <v>0.56648044692737431</v>
      </c>
      <c r="W28" s="81">
        <f t="shared" si="9"/>
        <v>2028</v>
      </c>
      <c r="X28" s="81">
        <f t="shared" si="10"/>
        <v>3580</v>
      </c>
      <c r="Y28" s="81">
        <f>IF($B28="","",IF($C28="Region",SUMIFS(Raw!$K:$K,Raw!$A:$A,$B$4,Raw!$G:$G,'KPIs Data from Apr25'!Y$4,Raw!$I:$I,'KPIs Data from Apr25'!$A28),IF($C28="Provider",SUMIFS(Raw!$K:$K,Raw!$A:$A,$B$4,Raw!$G:$G,'KPIs Data from Apr25'!Y$4,Raw!$C:$C,'KPIs Data from Apr25'!$A28),SUMIFS(Raw!$K:$K,Raw!$A:$A,$B$4,Raw!$G:$G,'KPIs Data from Apr25'!Y$4,Raw!$E:$E,'KPIs Data from Apr25'!$A28))))</f>
        <v>2222</v>
      </c>
      <c r="Z28" s="81">
        <f>IF($B28="","",IF($C28="Region",SUMIFS(Raw!$K:$K,Raw!$A:$A,$B$4,Raw!$G:$G,'KPIs Data from Apr25'!Z$4,Raw!$I:$I,'KPIs Data from Apr25'!$A28),IF($C28="Provider",SUMIFS(Raw!$K:$K,Raw!$A:$A,$B$4,Raw!$G:$G,'KPIs Data from Apr25'!Z$4,Raw!$C:$C,'KPIs Data from Apr25'!$A28),SUMIFS(Raw!$K:$K,Raw!$A:$A,$B$4,Raw!$G:$G,'KPIs Data from Apr25'!Z$4,Raw!$E:$E,'KPIs Data from Apr25'!$A28))))</f>
        <v>3993</v>
      </c>
      <c r="AA28" s="160">
        <f t="shared" si="4"/>
        <v>0.56120427835732212</v>
      </c>
      <c r="AB28" s="240">
        <f>IF($B28="","",IF($C28="Region",SUMIFS(Raw!$K:$K,Raw!$A:$A,$B$4,Raw!$G:$G,'KPIs Data from Apr25'!AB$4,Raw!$I:$I,'KPIs Data from Apr25'!$A28),IF($C28="Provider",SUMIFS(Raw!$K:$K,Raw!$A:$A,$B$4,Raw!$G:$G,'KPIs Data from Apr25'!AB$4,Raw!$C:$C,'KPIs Data from Apr25'!$A28),SUMIFS(Raw!$K:$K,Raw!$A:$A,$B$4,Raw!$G:$G,'KPIs Data from Apr25'!AB$4,Raw!$E:$E,'KPIs Data from Apr25'!$A28))))</f>
        <v>22500</v>
      </c>
      <c r="AC28" s="81">
        <f>IF($B28="","",IF($C28="Region",SUMIFS(Raw!$K:$K,Raw!$A:$A,$B$4,Raw!$G:$G,'KPIs Data from Apr25'!AC$4,Raw!$I:$I,'KPIs Data from Apr25'!$A28),IF($C28="Provider",SUMIFS(Raw!$K:$K,Raw!$A:$A,$B$4,Raw!$G:$G,'KPIs Data from Apr25'!AC$4,Raw!$C:$C,'KPIs Data from Apr25'!$A28),SUMIFS(Raw!$K:$K,Raw!$A:$A,$B$4,Raw!$G:$G,'KPIs Data from Apr25'!AC$4,Raw!$E:$E,'KPIs Data from Apr25'!$A28))))</f>
        <v>29898</v>
      </c>
      <c r="AD28" s="160">
        <f t="shared" si="5"/>
        <v>0.75255869957856714</v>
      </c>
      <c r="AE28" s="241"/>
      <c r="AF28" s="63"/>
      <c r="AG28" s="64">
        <f t="shared" si="11"/>
        <v>1273</v>
      </c>
      <c r="AH28" s="52">
        <f t="shared" si="12"/>
        <v>9169</v>
      </c>
      <c r="AI28" s="52">
        <f t="shared" si="13"/>
        <v>3702</v>
      </c>
      <c r="AJ28" s="52">
        <f t="shared" si="14"/>
        <v>7290</v>
      </c>
      <c r="AK28" s="52">
        <f t="shared" si="15"/>
        <v>67</v>
      </c>
      <c r="AL28" s="52">
        <f t="shared" si="16"/>
        <v>398</v>
      </c>
      <c r="AM28" s="64">
        <f t="shared" si="17"/>
        <v>706</v>
      </c>
      <c r="AN28" s="64">
        <f t="shared" si="18"/>
        <v>1299</v>
      </c>
      <c r="AO28" s="52"/>
      <c r="AP28" s="52"/>
      <c r="AQ28" s="63"/>
      <c r="AR28" s="64"/>
      <c r="AS28" s="52"/>
      <c r="AT28" s="52"/>
      <c r="AU28" s="63"/>
      <c r="AV28" s="64"/>
      <c r="AW28" s="52"/>
      <c r="AX28" s="52"/>
      <c r="AY28" s="63"/>
    </row>
    <row r="29" spans="1:51" ht="19.5" customHeight="1" x14ac:dyDescent="0.35">
      <c r="A29" s="251" t="str">
        <f>IF(Refs!A24="","",Refs!A24)</f>
        <v>111AL9</v>
      </c>
      <c r="B29" s="138" t="str">
        <f>IF(Refs!B24="","",Refs!B24)</f>
        <v>North Central London (LAS)</v>
      </c>
      <c r="C29" s="252" t="str">
        <f>IF(Refs!D24="","",Refs!D24)</f>
        <v>Area</v>
      </c>
      <c r="D29" s="81">
        <f>IF($B29="","",IF($C29="Region",SUMIFS(Raw!$K:$K,Raw!$A:$A,$B$4,Raw!$G:$G,'KPIs Data from Apr25'!D$4,Raw!$I:$I,'KPIs Data from Apr25'!$A29),IF($C29="Provider",SUMIFS(Raw!$K:$K,Raw!$A:$A,$B$4,Raw!$G:$G,'KPIs Data from Apr25'!D$4,Raw!$C:$C,'KPIs Data from Apr25'!$A29),SUMIFS(Raw!$K:$K,Raw!$A:$A,$B$4,Raw!$G:$G,'KPIs Data from Apr25'!D$4,Raw!$E:$E,'KPIs Data from Apr25'!$A29))))</f>
        <v>857</v>
      </c>
      <c r="E29" s="81">
        <f>IF($B29="","",IF($C29="Region",SUMIFS(Raw!$K:$K,Raw!$A:$A,$B$4,Raw!$G:$G,'KPIs Data from Apr25'!E$4,Raw!$I:$I,'KPIs Data from Apr25'!$A29),IF($C29="Provider",SUMIFS(Raw!$K:$K,Raw!$A:$A,$B$4,Raw!$G:$G,'KPIs Data from Apr25'!E$4,Raw!$C:$C,'KPIs Data from Apr25'!$A29),SUMIFS(Raw!$K:$K,Raw!$A:$A,$B$4,Raw!$G:$G,'KPIs Data from Apr25'!E$4,Raw!$E:$E,'KPIs Data from Apr25'!$A29))))</f>
        <v>35134</v>
      </c>
      <c r="F29" s="160">
        <f t="shared" si="19"/>
        <v>2.3811508432663723E-2</v>
      </c>
      <c r="G29" s="81">
        <f>IF($B29="","",IF($C29="Region",SUMIFS(Raw!$K:$K,Raw!$A:$A,$B$4,Raw!$G:$G,'KPIs Data from Apr25'!G$4,Raw!$I:$I,'KPIs Data from Apr25'!$A29),IF($C29="Provider",SUMIFS(Raw!$K:$K,Raw!$A:$A,$B$4,Raw!$G:$G,'KPIs Data from Apr25'!G$4,Raw!$C:$C,'KPIs Data from Apr25'!$A29),SUMIFS(Raw!$K:$K,Raw!$A:$A,$B$4,Raw!$G:$G,'KPIs Data from Apr25'!G$4,Raw!$E:$E,'KPIs Data from Apr25'!$A29))))</f>
        <v>435563</v>
      </c>
      <c r="H29" s="81">
        <f>IF($B29="","",IF($C29="Region",SUMIFS(Raw!$K:$K,Raw!$A:$A,$B$4,Raw!$G:$G,'KPIs Data from Apr25'!H$4,Raw!$I:$I,'KPIs Data from Apr25'!$A29),IF($C29="Provider",SUMIFS(Raw!$K:$K,Raw!$A:$A,$B$4,Raw!$G:$G,'KPIs Data from Apr25'!H$4,Raw!$C:$C,'KPIs Data from Apr25'!$A29),SUMIFS(Raw!$K:$K,Raw!$A:$A,$B$4,Raw!$G:$G,'KPIs Data from Apr25'!H$4,Raw!$E:$E,'KPIs Data from Apr25'!$A29))))</f>
        <v>35134</v>
      </c>
      <c r="I29" s="238">
        <f t="shared" si="20"/>
        <v>12.397193601639438</v>
      </c>
      <c r="J29" s="239">
        <f>IF($B29="","",IF($C29="Region",SUMIFS(Raw!$K:$K,Raw!$A:$A,$B$4,Raw!$G:$G,'KPIs Data from Apr25'!J$4,Raw!$I:$I,'KPIs Data from Apr25'!$A29),IF($C29="Provider",SUMIFS(Raw!$K:$K,Raw!$A:$A,$B$4,Raw!$G:$G,'KPIs Data from Apr25'!J$4,Raw!$C:$C,'KPIs Data from Apr25'!$A29),SUMIFS(Raw!$K:$K,Raw!$A:$A,$B$4,Raw!$G:$G,'KPIs Data from Apr25'!J$4,Raw!$E:$E,'KPIs Data from Apr25'!$A29))))</f>
        <v>7</v>
      </c>
      <c r="K29" s="240">
        <f>IF($B29="","",IF($C29="Region",SUMIFS(Raw!$K:$K,Raw!$A:$A,$B$4,Raw!$G:$G,'KPIs Data from Apr25'!K$4,Raw!$I:$I,'KPIs Data from Apr25'!$A29),IF($C29="Provider",SUMIFS(Raw!$K:$K,Raw!$A:$A,$B$4,Raw!$G:$G,'KPIs Data from Apr25'!K$4,Raw!$C:$C,'KPIs Data from Apr25'!$A29),SUMIFS(Raw!$K:$K,Raw!$A:$A,$B$4,Raw!$G:$G,'KPIs Data from Apr25'!K$4,Raw!$E:$E,'KPIs Data from Apr25'!$A29))))</f>
        <v>2360</v>
      </c>
      <c r="L29" s="81">
        <f>IF($B29="","",IF($C29="Region",SUMIFS(Raw!$K:$K,Raw!$A:$A,$B$4,Raw!$G:$G,'KPIs Data from Apr25'!L$4,Raw!$I:$I,'KPIs Data from Apr25'!$A29),IF($C29="Provider",SUMIFS(Raw!$K:$K,Raw!$A:$A,$B$4,Raw!$G:$G,'KPIs Data from Apr25'!L$4,Raw!$C:$C,'KPIs Data from Apr25'!$A29),SUMIFS(Raw!$K:$K,Raw!$A:$A,$B$4,Raw!$G:$G,'KPIs Data from Apr25'!L$4,Raw!$E:$E,'KPIs Data from Apr25'!$A29))))</f>
        <v>6370</v>
      </c>
      <c r="M29" s="81">
        <f>IF($B29="","",IF($C29="Region",SUMIFS(Raw!$K:$K,Raw!$A:$A,$B$4,Raw!$G:$G,'KPIs Data from Apr25'!M$4,Raw!$I:$I,'KPIs Data from Apr25'!$A29),IF($C29="Provider",SUMIFS(Raw!$K:$K,Raw!$A:$A,$B$4,Raw!$G:$G,'KPIs Data from Apr25'!M$4,Raw!$C:$C,'KPIs Data from Apr25'!$A29),SUMIFS(Raw!$K:$K,Raw!$A:$A,$B$4,Raw!$G:$G,'KPIs Data from Apr25'!M$4,Raw!$E:$E,'KPIs Data from Apr25'!$A29))))</f>
        <v>1013</v>
      </c>
      <c r="N29" s="81">
        <f>IF($B29="","",IF($C29="Region",SUMIFS(Raw!$K:$K,Raw!$A:$A,$B$4,Raw!$G:$G,'KPIs Data from Apr25'!N$4,Raw!$I:$I,'KPIs Data from Apr25'!$A29),IF($C29="Provider",SUMIFS(Raw!$K:$K,Raw!$A:$A,$B$4,Raw!$G:$G,'KPIs Data from Apr25'!N$4,Raw!$C:$C,'KPIs Data from Apr25'!$A29),SUMIFS(Raw!$K:$K,Raw!$A:$A,$B$4,Raw!$G:$G,'KPIs Data from Apr25'!N$4,Raw!$E:$E,'KPIs Data from Apr25'!$A29))))</f>
        <v>1413</v>
      </c>
      <c r="O29" s="81">
        <f>IF($B29="","",IF($C29="Region",SUMIFS(Raw!$K:$K,Raw!$A:$A,$B$4,Raw!$G:$G,'KPIs Data from Apr25'!O$4,Raw!$I:$I,'KPIs Data from Apr25'!$A29),IF($C29="Provider",SUMIFS(Raw!$K:$K,Raw!$A:$A,$B$4,Raw!$G:$G,'KPIs Data from Apr25'!O$4,Raw!$C:$C,'KPIs Data from Apr25'!$A29),SUMIFS(Raw!$K:$K,Raw!$A:$A,$B$4,Raw!$G:$G,'KPIs Data from Apr25'!O$4,Raw!$E:$E,'KPIs Data from Apr25'!$A29))))</f>
        <v>0</v>
      </c>
      <c r="P29" s="81">
        <f>IF($B29="","",IF($C29="Region",SUMIFS(Raw!$K:$K,Raw!$A:$A,$B$4,Raw!$G:$G,'KPIs Data from Apr25'!P$4,Raw!$I:$I,'KPIs Data from Apr25'!$A29),IF($C29="Provider",SUMIFS(Raw!$K:$K,Raw!$A:$A,$B$4,Raw!$G:$G,'KPIs Data from Apr25'!P$4,Raw!$C:$C,'KPIs Data from Apr25'!$A29),SUMIFS(Raw!$K:$K,Raw!$A:$A,$B$4,Raw!$G:$G,'KPIs Data from Apr25'!P$4,Raw!$E:$E,'KPIs Data from Apr25'!$A29))))</f>
        <v>0</v>
      </c>
      <c r="Q29" s="81">
        <f>IF($B29="","",IF($C29="Region",SUMIFS(Raw!$K:$K,Raw!$A:$A,$B$4,Raw!$G:$G,'KPIs Data from Apr25'!Q$4,Raw!$I:$I,'KPIs Data from Apr25'!$A29),IF($C29="Provider",SUMIFS(Raw!$K:$K,Raw!$A:$A,$B$4,Raw!$G:$G,'KPIs Data from Apr25'!Q$4,Raw!$C:$C,'KPIs Data from Apr25'!$A29),SUMIFS(Raw!$K:$K,Raw!$A:$A,$B$4,Raw!$G:$G,'KPIs Data from Apr25'!Q$4,Raw!$E:$E,'KPIs Data from Apr25'!$A29))))</f>
        <v>0</v>
      </c>
      <c r="R29" s="81">
        <f>IF($B29="","",IF($C29="Region",SUMIFS(Raw!$K:$K,Raw!$A:$A,$B$4,Raw!$G:$G,'KPIs Data from Apr25'!R$4,Raw!$I:$I,'KPIs Data from Apr25'!$A29),IF($C29="Provider",SUMIFS(Raw!$K:$K,Raw!$A:$A,$B$4,Raw!$G:$G,'KPIs Data from Apr25'!R$4,Raw!$C:$C,'KPIs Data from Apr25'!$A29),SUMIFS(Raw!$K:$K,Raw!$A:$A,$B$4,Raw!$G:$G,'KPIs Data from Apr25'!R$4,Raw!$E:$E,'KPIs Data from Apr25'!$A29))))</f>
        <v>0</v>
      </c>
      <c r="S29" s="160">
        <f t="shared" si="8"/>
        <v>0.43338044455865349</v>
      </c>
      <c r="T29" s="81">
        <f>IF($B29="","",IF($C29="Region",SUMIFS(Raw!$K:$K,Raw!$A:$A,$B$4,Raw!$G:$G,'KPIs Data from Apr25'!T$4,Raw!$I:$I,'KPIs Data from Apr25'!$A29),IF($C29="Provider",SUMIFS(Raw!$K:$K,Raw!$A:$A,$B$4,Raw!$G:$G,'KPIs Data from Apr25'!T$4,Raw!$C:$C,'KPIs Data from Apr25'!$A29),SUMIFS(Raw!$K:$K,Raw!$A:$A,$B$4,Raw!$G:$G,'KPIs Data from Apr25'!T$4,Raw!$E:$E,'KPIs Data from Apr25'!$A29))))</f>
        <v>2678</v>
      </c>
      <c r="U29" s="81">
        <f>IF($B29="","",IF($C29="Region",SUMIFS(Raw!$K:$K,Raw!$A:$A,$B$4,Raw!$G:$G,'KPIs Data from Apr25'!U$4,Raw!$I:$I,'KPIs Data from Apr25'!$A29),IF($C29="Provider",SUMIFS(Raw!$K:$K,Raw!$A:$A,$B$4,Raw!$G:$G,'KPIs Data from Apr25'!U$4,Raw!$C:$C,'KPIs Data from Apr25'!$A29),SUMIFS(Raw!$K:$K,Raw!$A:$A,$B$4,Raw!$G:$G,'KPIs Data from Apr25'!U$4,Raw!$E:$E,'KPIs Data from Apr25'!$A29))))</f>
        <v>2973</v>
      </c>
      <c r="V29" s="160">
        <f t="shared" si="2"/>
        <v>0.90077362933064242</v>
      </c>
      <c r="W29" s="81">
        <f t="shared" si="9"/>
        <v>2678</v>
      </c>
      <c r="X29" s="81">
        <f t="shared" si="10"/>
        <v>2973</v>
      </c>
      <c r="Y29" s="81">
        <f>IF($B29="","",IF($C29="Region",SUMIFS(Raw!$K:$K,Raw!$A:$A,$B$4,Raw!$G:$G,'KPIs Data from Apr25'!Y$4,Raw!$I:$I,'KPIs Data from Apr25'!$A29),IF($C29="Provider",SUMIFS(Raw!$K:$K,Raw!$A:$A,$B$4,Raw!$G:$G,'KPIs Data from Apr25'!Y$4,Raw!$C:$C,'KPIs Data from Apr25'!$A29),SUMIFS(Raw!$K:$K,Raw!$A:$A,$B$4,Raw!$G:$G,'KPIs Data from Apr25'!Y$4,Raw!$E:$E,'KPIs Data from Apr25'!$A29))))</f>
        <v>1942</v>
      </c>
      <c r="Z29" s="81">
        <f>IF($B29="","",IF($C29="Region",SUMIFS(Raw!$K:$K,Raw!$A:$A,$B$4,Raw!$G:$G,'KPIs Data from Apr25'!Z$4,Raw!$I:$I,'KPIs Data from Apr25'!$A29),IF($C29="Provider",SUMIFS(Raw!$K:$K,Raw!$A:$A,$B$4,Raw!$G:$G,'KPIs Data from Apr25'!Z$4,Raw!$C:$C,'KPIs Data from Apr25'!$A29),SUMIFS(Raw!$K:$K,Raw!$A:$A,$B$4,Raw!$G:$G,'KPIs Data from Apr25'!Z$4,Raw!$E:$E,'KPIs Data from Apr25'!$A29))))</f>
        <v>2731</v>
      </c>
      <c r="AA29" s="160">
        <f t="shared" si="4"/>
        <v>0.80995792426367463</v>
      </c>
      <c r="AB29" s="240">
        <f>IF($B29="","",IF($C29="Region",SUMIFS(Raw!$K:$K,Raw!$A:$A,$B$4,Raw!$G:$G,'KPIs Data from Apr25'!AB$4,Raw!$I:$I,'KPIs Data from Apr25'!$A29),IF($C29="Provider",SUMIFS(Raw!$K:$K,Raw!$A:$A,$B$4,Raw!$G:$G,'KPIs Data from Apr25'!AB$4,Raw!$C:$C,'KPIs Data from Apr25'!$A29),SUMIFS(Raw!$K:$K,Raw!$A:$A,$B$4,Raw!$G:$G,'KPIs Data from Apr25'!AB$4,Raw!$E:$E,'KPIs Data from Apr25'!$A29))))</f>
        <v>8328</v>
      </c>
      <c r="AC29" s="81">
        <f>IF($B29="","",IF($C29="Region",SUMIFS(Raw!$K:$K,Raw!$A:$A,$B$4,Raw!$G:$G,'KPIs Data from Apr25'!AC$4,Raw!$I:$I,'KPIs Data from Apr25'!$A29),IF($C29="Provider",SUMIFS(Raw!$K:$K,Raw!$A:$A,$B$4,Raw!$G:$G,'KPIs Data from Apr25'!AC$4,Raw!$C:$C,'KPIs Data from Apr25'!$A29),SUMIFS(Raw!$K:$K,Raw!$A:$A,$B$4,Raw!$G:$G,'KPIs Data from Apr25'!AC$4,Raw!$E:$E,'KPIs Data from Apr25'!$A29))))</f>
        <v>16462</v>
      </c>
      <c r="AD29" s="160">
        <f t="shared" si="5"/>
        <v>0.50589235815818245</v>
      </c>
      <c r="AE29" s="241"/>
      <c r="AF29" s="63"/>
      <c r="AG29" s="64">
        <f t="shared" si="11"/>
        <v>2360</v>
      </c>
      <c r="AH29" s="52">
        <f t="shared" si="12"/>
        <v>6370</v>
      </c>
      <c r="AI29" s="52">
        <f t="shared" si="13"/>
        <v>1013</v>
      </c>
      <c r="AJ29" s="52">
        <f t="shared" si="14"/>
        <v>1413</v>
      </c>
      <c r="AK29" s="52">
        <f t="shared" si="15"/>
        <v>0</v>
      </c>
      <c r="AL29" s="52">
        <f t="shared" si="16"/>
        <v>0</v>
      </c>
      <c r="AM29" s="64">
        <f t="shared" si="17"/>
        <v>0</v>
      </c>
      <c r="AN29" s="64">
        <f t="shared" si="18"/>
        <v>0</v>
      </c>
      <c r="AO29" s="52"/>
      <c r="AP29" s="52"/>
      <c r="AQ29" s="63"/>
      <c r="AR29" s="64"/>
      <c r="AS29" s="52"/>
      <c r="AT29" s="52"/>
      <c r="AU29" s="63"/>
      <c r="AV29" s="64"/>
      <c r="AW29" s="52"/>
      <c r="AX29" s="52"/>
      <c r="AY29" s="63"/>
    </row>
    <row r="30" spans="1:51" x14ac:dyDescent="0.35">
      <c r="A30" s="251" t="str">
        <f>IF(Refs!A25="","",Refs!A25)</f>
        <v>111AH5</v>
      </c>
      <c r="B30" s="138" t="str">
        <f>IF(Refs!B25="","",Refs!B25)</f>
        <v>North East London</v>
      </c>
      <c r="C30" s="252" t="str">
        <f>IF(Refs!D25="","",Refs!D25)</f>
        <v>Area</v>
      </c>
      <c r="D30" s="81">
        <f>IF($B30="","",IF($C30="Region",SUMIFS(Raw!$K:$K,Raw!$A:$A,$B$4,Raw!$G:$G,'KPIs Data from Apr25'!D$4,Raw!$I:$I,'KPIs Data from Apr25'!$A30),IF($C30="Provider",SUMIFS(Raw!$K:$K,Raw!$A:$A,$B$4,Raw!$G:$G,'KPIs Data from Apr25'!D$4,Raw!$C:$C,'KPIs Data from Apr25'!$A30),SUMIFS(Raw!$K:$K,Raw!$A:$A,$B$4,Raw!$G:$G,'KPIs Data from Apr25'!D$4,Raw!$E:$E,'KPIs Data from Apr25'!$A30))))</f>
        <v>1246</v>
      </c>
      <c r="E30" s="81">
        <f>IF($B30="","",IF($C30="Region",SUMIFS(Raw!$K:$K,Raw!$A:$A,$B$4,Raw!$G:$G,'KPIs Data from Apr25'!E$4,Raw!$I:$I,'KPIs Data from Apr25'!$A30),IF($C30="Provider",SUMIFS(Raw!$K:$K,Raw!$A:$A,$B$4,Raw!$G:$G,'KPIs Data from Apr25'!E$4,Raw!$C:$C,'KPIs Data from Apr25'!$A30),SUMIFS(Raw!$K:$K,Raw!$A:$A,$B$4,Raw!$G:$G,'KPIs Data from Apr25'!E$4,Raw!$E:$E,'KPIs Data from Apr25'!$A30))))</f>
        <v>63666</v>
      </c>
      <c r="F30" s="160">
        <f t="shared" si="19"/>
        <v>1.9195218141483856E-2</v>
      </c>
      <c r="G30" s="81">
        <f>IF($B30="","",IF($C30="Region",SUMIFS(Raw!$K:$K,Raw!$A:$A,$B$4,Raw!$G:$G,'KPIs Data from Apr25'!G$4,Raw!$I:$I,'KPIs Data from Apr25'!$A30),IF($C30="Provider",SUMIFS(Raw!$K:$K,Raw!$A:$A,$B$4,Raw!$G:$G,'KPIs Data from Apr25'!G$4,Raw!$C:$C,'KPIs Data from Apr25'!$A30),SUMIFS(Raw!$K:$K,Raw!$A:$A,$B$4,Raw!$G:$G,'KPIs Data from Apr25'!G$4,Raw!$E:$E,'KPIs Data from Apr25'!$A30))))</f>
        <v>751464</v>
      </c>
      <c r="H30" s="81">
        <f>IF($B30="","",IF($C30="Region",SUMIFS(Raw!$K:$K,Raw!$A:$A,$B$4,Raw!$G:$G,'KPIs Data from Apr25'!H$4,Raw!$I:$I,'KPIs Data from Apr25'!$A30),IF($C30="Provider",SUMIFS(Raw!$K:$K,Raw!$A:$A,$B$4,Raw!$G:$G,'KPIs Data from Apr25'!H$4,Raw!$C:$C,'KPIs Data from Apr25'!$A30),SUMIFS(Raw!$K:$K,Raw!$A:$A,$B$4,Raw!$G:$G,'KPIs Data from Apr25'!H$4,Raw!$E:$E,'KPIs Data from Apr25'!$A30))))</f>
        <v>63666</v>
      </c>
      <c r="I30" s="238">
        <f t="shared" si="20"/>
        <v>11.803223070398642</v>
      </c>
      <c r="J30" s="239">
        <f>IF($B30="","",IF($C30="Region",SUMIFS(Raw!$K:$K,Raw!$A:$A,$B$4,Raw!$G:$G,'KPIs Data from Apr25'!J$4,Raw!$I:$I,'KPIs Data from Apr25'!$A30),IF($C30="Provider",SUMIFS(Raw!$K:$K,Raw!$A:$A,$B$4,Raw!$G:$G,'KPIs Data from Apr25'!J$4,Raw!$C:$C,'KPIs Data from Apr25'!$A30),SUMIFS(Raw!$K:$K,Raw!$A:$A,$B$4,Raw!$G:$G,'KPIs Data from Apr25'!J$4,Raw!$E:$E,'KPIs Data from Apr25'!$A30))))</f>
        <v>26</v>
      </c>
      <c r="K30" s="240">
        <f>IF($B30="","",IF($C30="Region",SUMIFS(Raw!$K:$K,Raw!$A:$A,$B$4,Raw!$G:$G,'KPIs Data from Apr25'!K$4,Raw!$I:$I,'KPIs Data from Apr25'!$A30),IF($C30="Provider",SUMIFS(Raw!$K:$K,Raw!$A:$A,$B$4,Raw!$G:$G,'KPIs Data from Apr25'!K$4,Raw!$C:$C,'KPIs Data from Apr25'!$A30),SUMIFS(Raw!$K:$K,Raw!$A:$A,$B$4,Raw!$G:$G,'KPIs Data from Apr25'!K$4,Raw!$E:$E,'KPIs Data from Apr25'!$A30))))</f>
        <v>2437</v>
      </c>
      <c r="L30" s="81">
        <f>IF($B30="","",IF($C30="Region",SUMIFS(Raw!$K:$K,Raw!$A:$A,$B$4,Raw!$G:$G,'KPIs Data from Apr25'!L$4,Raw!$I:$I,'KPIs Data from Apr25'!$A30),IF($C30="Provider",SUMIFS(Raw!$K:$K,Raw!$A:$A,$B$4,Raw!$G:$G,'KPIs Data from Apr25'!L$4,Raw!$C:$C,'KPIs Data from Apr25'!$A30),SUMIFS(Raw!$K:$K,Raw!$A:$A,$B$4,Raw!$G:$G,'KPIs Data from Apr25'!L$4,Raw!$E:$E,'KPIs Data from Apr25'!$A30))))</f>
        <v>10141</v>
      </c>
      <c r="M30" s="81">
        <f>IF($B30="","",IF($C30="Region",SUMIFS(Raw!$K:$K,Raw!$A:$A,$B$4,Raw!$G:$G,'KPIs Data from Apr25'!M$4,Raw!$I:$I,'KPIs Data from Apr25'!$A30),IF($C30="Provider",SUMIFS(Raw!$K:$K,Raw!$A:$A,$B$4,Raw!$G:$G,'KPIs Data from Apr25'!M$4,Raw!$C:$C,'KPIs Data from Apr25'!$A30),SUMIFS(Raw!$K:$K,Raw!$A:$A,$B$4,Raw!$G:$G,'KPIs Data from Apr25'!M$4,Raw!$E:$E,'KPIs Data from Apr25'!$A30))))</f>
        <v>1348</v>
      </c>
      <c r="N30" s="81">
        <f>IF($B30="","",IF($C30="Region",SUMIFS(Raw!$K:$K,Raw!$A:$A,$B$4,Raw!$G:$G,'KPIs Data from Apr25'!N$4,Raw!$I:$I,'KPIs Data from Apr25'!$A30),IF($C30="Provider",SUMIFS(Raw!$K:$K,Raw!$A:$A,$B$4,Raw!$G:$G,'KPIs Data from Apr25'!N$4,Raw!$C:$C,'KPIs Data from Apr25'!$A30),SUMIFS(Raw!$K:$K,Raw!$A:$A,$B$4,Raw!$G:$G,'KPIs Data from Apr25'!N$4,Raw!$E:$E,'KPIs Data from Apr25'!$A30))))</f>
        <v>2661</v>
      </c>
      <c r="O30" s="81">
        <f>IF($B30="","",IF($C30="Region",SUMIFS(Raw!$K:$K,Raw!$A:$A,$B$4,Raw!$G:$G,'KPIs Data from Apr25'!O$4,Raw!$I:$I,'KPIs Data from Apr25'!$A30),IF($C30="Provider",SUMIFS(Raw!$K:$K,Raw!$A:$A,$B$4,Raw!$G:$G,'KPIs Data from Apr25'!O$4,Raw!$C:$C,'KPIs Data from Apr25'!$A30),SUMIFS(Raw!$K:$K,Raw!$A:$A,$B$4,Raw!$G:$G,'KPIs Data from Apr25'!O$4,Raw!$E:$E,'KPIs Data from Apr25'!$A30))))</f>
        <v>1</v>
      </c>
      <c r="P30" s="81">
        <f>IF($B30="","",IF($C30="Region",SUMIFS(Raw!$K:$K,Raw!$A:$A,$B$4,Raw!$G:$G,'KPIs Data from Apr25'!P$4,Raw!$I:$I,'KPIs Data from Apr25'!$A30),IF($C30="Provider",SUMIFS(Raw!$K:$K,Raw!$A:$A,$B$4,Raw!$G:$G,'KPIs Data from Apr25'!P$4,Raw!$C:$C,'KPIs Data from Apr25'!$A30),SUMIFS(Raw!$K:$K,Raw!$A:$A,$B$4,Raw!$G:$G,'KPIs Data from Apr25'!P$4,Raw!$E:$E,'KPIs Data from Apr25'!$A30))))</f>
        <v>88</v>
      </c>
      <c r="Q30" s="81">
        <f>IF($B30="","",IF($C30="Region",SUMIFS(Raw!$K:$K,Raw!$A:$A,$B$4,Raw!$G:$G,'KPIs Data from Apr25'!Q$4,Raw!$I:$I,'KPIs Data from Apr25'!$A30),IF($C30="Provider",SUMIFS(Raw!$K:$K,Raw!$A:$A,$B$4,Raw!$G:$G,'KPIs Data from Apr25'!Q$4,Raw!$C:$C,'KPIs Data from Apr25'!$A30),SUMIFS(Raw!$K:$K,Raw!$A:$A,$B$4,Raw!$G:$G,'KPIs Data from Apr25'!Q$4,Raw!$E:$E,'KPIs Data from Apr25'!$A30))))</f>
        <v>10</v>
      </c>
      <c r="R30" s="81">
        <f>IF($B30="","",IF($C30="Region",SUMIFS(Raw!$K:$K,Raw!$A:$A,$B$4,Raw!$G:$G,'KPIs Data from Apr25'!R$4,Raw!$I:$I,'KPIs Data from Apr25'!$A30),IF($C30="Provider",SUMIFS(Raw!$K:$K,Raw!$A:$A,$B$4,Raw!$G:$G,'KPIs Data from Apr25'!R$4,Raw!$C:$C,'KPIs Data from Apr25'!$A30),SUMIFS(Raw!$K:$K,Raw!$A:$A,$B$4,Raw!$G:$G,'KPIs Data from Apr25'!R$4,Raw!$E:$E,'KPIs Data from Apr25'!$A30))))</f>
        <v>59</v>
      </c>
      <c r="S30" s="160">
        <f t="shared" si="8"/>
        <v>0.29315005019692641</v>
      </c>
      <c r="T30" s="81">
        <f>IF($B30="","",IF($C30="Region",SUMIFS(Raw!$K:$K,Raw!$A:$A,$B$4,Raw!$G:$G,'KPIs Data from Apr25'!T$4,Raw!$I:$I,'KPIs Data from Apr25'!$A30),IF($C30="Provider",SUMIFS(Raw!$K:$K,Raw!$A:$A,$B$4,Raw!$G:$G,'KPIs Data from Apr25'!T$4,Raw!$C:$C,'KPIs Data from Apr25'!$A30),SUMIFS(Raw!$K:$K,Raw!$A:$A,$B$4,Raw!$G:$G,'KPIs Data from Apr25'!T$4,Raw!$E:$E,'KPIs Data from Apr25'!$A30))))</f>
        <v>5532</v>
      </c>
      <c r="U30" s="81">
        <f>IF($B30="","",IF($C30="Region",SUMIFS(Raw!$K:$K,Raw!$A:$A,$B$4,Raw!$G:$G,'KPIs Data from Apr25'!U$4,Raw!$I:$I,'KPIs Data from Apr25'!$A30),IF($C30="Provider",SUMIFS(Raw!$K:$K,Raw!$A:$A,$B$4,Raw!$G:$G,'KPIs Data from Apr25'!U$4,Raw!$C:$C,'KPIs Data from Apr25'!$A30),SUMIFS(Raw!$K:$K,Raw!$A:$A,$B$4,Raw!$G:$G,'KPIs Data from Apr25'!U$4,Raw!$E:$E,'KPIs Data from Apr25'!$A30))))</f>
        <v>6070</v>
      </c>
      <c r="V30" s="160">
        <f t="shared" si="2"/>
        <v>0.91136738056013178</v>
      </c>
      <c r="W30" s="81">
        <f t="shared" si="9"/>
        <v>5532</v>
      </c>
      <c r="X30" s="81">
        <f t="shared" si="10"/>
        <v>6070</v>
      </c>
      <c r="Y30" s="81">
        <f>IF($B30="","",IF($C30="Region",SUMIFS(Raw!$K:$K,Raw!$A:$A,$B$4,Raw!$G:$G,'KPIs Data from Apr25'!Y$4,Raw!$I:$I,'KPIs Data from Apr25'!$A30),IF($C30="Provider",SUMIFS(Raw!$K:$K,Raw!$A:$A,$B$4,Raw!$G:$G,'KPIs Data from Apr25'!Y$4,Raw!$C:$C,'KPIs Data from Apr25'!$A30),SUMIFS(Raw!$K:$K,Raw!$A:$A,$B$4,Raw!$G:$G,'KPIs Data from Apr25'!Y$4,Raw!$E:$E,'KPIs Data from Apr25'!$A30))))</f>
        <v>3247</v>
      </c>
      <c r="Z30" s="81">
        <f>IF($B30="","",IF($C30="Region",SUMIFS(Raw!$K:$K,Raw!$A:$A,$B$4,Raw!$G:$G,'KPIs Data from Apr25'!Z$4,Raw!$I:$I,'KPIs Data from Apr25'!$A30),IF($C30="Provider",SUMIFS(Raw!$K:$K,Raw!$A:$A,$B$4,Raw!$G:$G,'KPIs Data from Apr25'!Z$4,Raw!$C:$C,'KPIs Data from Apr25'!$A30),SUMIFS(Raw!$K:$K,Raw!$A:$A,$B$4,Raw!$G:$G,'KPIs Data from Apr25'!Z$4,Raw!$E:$E,'KPIs Data from Apr25'!$A30))))</f>
        <v>6491</v>
      </c>
      <c r="AA30" s="160">
        <f t="shared" si="4"/>
        <v>0.69890932250616988</v>
      </c>
      <c r="AB30" s="240">
        <f>IF($B30="","",IF($C30="Region",SUMIFS(Raw!$K:$K,Raw!$A:$A,$B$4,Raw!$G:$G,'KPIs Data from Apr25'!AB$4,Raw!$I:$I,'KPIs Data from Apr25'!$A30),IF($C30="Provider",SUMIFS(Raw!$K:$K,Raw!$A:$A,$B$4,Raw!$G:$G,'KPIs Data from Apr25'!AB$4,Raw!$C:$C,'KPIs Data from Apr25'!$A30),SUMIFS(Raw!$K:$K,Raw!$A:$A,$B$4,Raw!$G:$G,'KPIs Data from Apr25'!AB$4,Raw!$E:$E,'KPIs Data from Apr25'!$A30))))</f>
        <v>20118</v>
      </c>
      <c r="AC30" s="81">
        <f>IF($B30="","",IF($C30="Region",SUMIFS(Raw!$K:$K,Raw!$A:$A,$B$4,Raw!$G:$G,'KPIs Data from Apr25'!AC$4,Raw!$I:$I,'KPIs Data from Apr25'!$A30),IF($C30="Provider",SUMIFS(Raw!$K:$K,Raw!$A:$A,$B$4,Raw!$G:$G,'KPIs Data from Apr25'!AC$4,Raw!$C:$C,'KPIs Data from Apr25'!$A30),SUMIFS(Raw!$K:$K,Raw!$A:$A,$B$4,Raw!$G:$G,'KPIs Data from Apr25'!AC$4,Raw!$E:$E,'KPIs Data from Apr25'!$A30))))</f>
        <v>35556</v>
      </c>
      <c r="AD30" s="160">
        <f t="shared" si="5"/>
        <v>0.56581167735403304</v>
      </c>
      <c r="AE30" s="241"/>
      <c r="AF30" s="63"/>
      <c r="AG30" s="64">
        <f t="shared" si="11"/>
        <v>2437</v>
      </c>
      <c r="AH30" s="52">
        <f t="shared" si="12"/>
        <v>10141</v>
      </c>
      <c r="AI30" s="52">
        <f t="shared" si="13"/>
        <v>1348</v>
      </c>
      <c r="AJ30" s="52">
        <f t="shared" si="14"/>
        <v>2661</v>
      </c>
      <c r="AK30" s="52">
        <f t="shared" si="15"/>
        <v>1</v>
      </c>
      <c r="AL30" s="52">
        <f t="shared" si="16"/>
        <v>88</v>
      </c>
      <c r="AM30" s="64">
        <f t="shared" si="17"/>
        <v>10</v>
      </c>
      <c r="AN30" s="64">
        <f t="shared" si="18"/>
        <v>59</v>
      </c>
      <c r="AO30" s="52"/>
      <c r="AP30" s="52"/>
      <c r="AQ30" s="63"/>
      <c r="AR30" s="64"/>
      <c r="AS30" s="52"/>
      <c r="AT30" s="52"/>
      <c r="AU30" s="63"/>
      <c r="AV30" s="64"/>
      <c r="AW30" s="52"/>
      <c r="AX30" s="52"/>
      <c r="AY30" s="63"/>
    </row>
    <row r="31" spans="1:51" x14ac:dyDescent="0.35">
      <c r="A31" s="251" t="str">
        <f>IF(Refs!A26="","",Refs!A26)</f>
        <v>111AJ1</v>
      </c>
      <c r="B31" s="138" t="str">
        <f>IF(Refs!B26="","",Refs!B26)</f>
        <v>North West London</v>
      </c>
      <c r="C31" s="252" t="str">
        <f>IF(Refs!D26="","",Refs!D26)</f>
        <v>Area</v>
      </c>
      <c r="D31" s="81">
        <f>IF($B31="","",IF($C31="Region",SUMIFS(Raw!$K:$K,Raw!$A:$A,$B$4,Raw!$G:$G,'KPIs Data from Apr25'!D$4,Raw!$I:$I,'KPIs Data from Apr25'!$A31),IF($C31="Provider",SUMIFS(Raw!$K:$K,Raw!$A:$A,$B$4,Raw!$G:$G,'KPIs Data from Apr25'!D$4,Raw!$C:$C,'KPIs Data from Apr25'!$A31),SUMIFS(Raw!$K:$K,Raw!$A:$A,$B$4,Raw!$G:$G,'KPIs Data from Apr25'!D$4,Raw!$E:$E,'KPIs Data from Apr25'!$A31))))</f>
        <v>814</v>
      </c>
      <c r="E31" s="81">
        <f>IF($B31="","",IF($C31="Region",SUMIFS(Raw!$K:$K,Raw!$A:$A,$B$4,Raw!$G:$G,'KPIs Data from Apr25'!E$4,Raw!$I:$I,'KPIs Data from Apr25'!$A31),IF($C31="Provider",SUMIFS(Raw!$K:$K,Raw!$A:$A,$B$4,Raw!$G:$G,'KPIs Data from Apr25'!E$4,Raw!$C:$C,'KPIs Data from Apr25'!$A31),SUMIFS(Raw!$K:$K,Raw!$A:$A,$B$4,Raw!$G:$G,'KPIs Data from Apr25'!E$4,Raw!$E:$E,'KPIs Data from Apr25'!$A31))))</f>
        <v>52039</v>
      </c>
      <c r="F31" s="160">
        <f t="shared" si="19"/>
        <v>1.5401207121639263E-2</v>
      </c>
      <c r="G31" s="81">
        <f>IF($B31="","",IF($C31="Region",SUMIFS(Raw!$K:$K,Raw!$A:$A,$B$4,Raw!$G:$G,'KPIs Data from Apr25'!G$4,Raw!$I:$I,'KPIs Data from Apr25'!$A31),IF($C31="Provider",SUMIFS(Raw!$K:$K,Raw!$A:$A,$B$4,Raw!$G:$G,'KPIs Data from Apr25'!G$4,Raw!$C:$C,'KPIs Data from Apr25'!$A31),SUMIFS(Raw!$K:$K,Raw!$A:$A,$B$4,Raw!$G:$G,'KPIs Data from Apr25'!G$4,Raw!$E:$E,'KPIs Data from Apr25'!$A31))))</f>
        <v>622489</v>
      </c>
      <c r="H31" s="81">
        <f>IF($B31="","",IF($C31="Region",SUMIFS(Raw!$K:$K,Raw!$A:$A,$B$4,Raw!$G:$G,'KPIs Data from Apr25'!H$4,Raw!$I:$I,'KPIs Data from Apr25'!$A31),IF($C31="Provider",SUMIFS(Raw!$K:$K,Raw!$A:$A,$B$4,Raw!$G:$G,'KPIs Data from Apr25'!H$4,Raw!$C:$C,'KPIs Data from Apr25'!$A31),SUMIFS(Raw!$K:$K,Raw!$A:$A,$B$4,Raw!$G:$G,'KPIs Data from Apr25'!H$4,Raw!$E:$E,'KPIs Data from Apr25'!$A31))))</f>
        <v>52039</v>
      </c>
      <c r="I31" s="238">
        <f t="shared" si="20"/>
        <v>11.961970829570131</v>
      </c>
      <c r="J31" s="239">
        <f>IF($B31="","",IF($C31="Region",SUMIFS(Raw!$K:$K,Raw!$A:$A,$B$4,Raw!$G:$G,'KPIs Data from Apr25'!J$4,Raw!$I:$I,'KPIs Data from Apr25'!$A31),IF($C31="Provider",SUMIFS(Raw!$K:$K,Raw!$A:$A,$B$4,Raw!$G:$G,'KPIs Data from Apr25'!J$4,Raw!$C:$C,'KPIs Data from Apr25'!$A31),SUMIFS(Raw!$K:$K,Raw!$A:$A,$B$4,Raw!$G:$G,'KPIs Data from Apr25'!J$4,Raw!$E:$E,'KPIs Data from Apr25'!$A31))))</f>
        <v>48</v>
      </c>
      <c r="K31" s="240">
        <f>IF($B31="","",IF($C31="Region",SUMIFS(Raw!$K:$K,Raw!$A:$A,$B$4,Raw!$G:$G,'KPIs Data from Apr25'!K$4,Raw!$I:$I,'KPIs Data from Apr25'!$A31),IF($C31="Provider",SUMIFS(Raw!$K:$K,Raw!$A:$A,$B$4,Raw!$G:$G,'KPIs Data from Apr25'!K$4,Raw!$C:$C,'KPIs Data from Apr25'!$A31),SUMIFS(Raw!$K:$K,Raw!$A:$A,$B$4,Raw!$G:$G,'KPIs Data from Apr25'!K$4,Raw!$E:$E,'KPIs Data from Apr25'!$A31))))</f>
        <v>5831</v>
      </c>
      <c r="L31" s="81">
        <f>IF($B31="","",IF($C31="Region",SUMIFS(Raw!$K:$K,Raw!$A:$A,$B$4,Raw!$G:$G,'KPIs Data from Apr25'!L$4,Raw!$I:$I,'KPIs Data from Apr25'!$A31),IF($C31="Provider",SUMIFS(Raw!$K:$K,Raw!$A:$A,$B$4,Raw!$G:$G,'KPIs Data from Apr25'!L$4,Raw!$C:$C,'KPIs Data from Apr25'!$A31),SUMIFS(Raw!$K:$K,Raw!$A:$A,$B$4,Raw!$G:$G,'KPIs Data from Apr25'!L$4,Raw!$E:$E,'KPIs Data from Apr25'!$A31))))</f>
        <v>13149</v>
      </c>
      <c r="M31" s="81">
        <f>IF($B31="","",IF($C31="Region",SUMIFS(Raw!$K:$K,Raw!$A:$A,$B$4,Raw!$G:$G,'KPIs Data from Apr25'!M$4,Raw!$I:$I,'KPIs Data from Apr25'!$A31),IF($C31="Provider",SUMIFS(Raw!$K:$K,Raw!$A:$A,$B$4,Raw!$G:$G,'KPIs Data from Apr25'!M$4,Raw!$C:$C,'KPIs Data from Apr25'!$A31),SUMIFS(Raw!$K:$K,Raw!$A:$A,$B$4,Raw!$G:$G,'KPIs Data from Apr25'!M$4,Raw!$E:$E,'KPIs Data from Apr25'!$A31))))</f>
        <v>1191</v>
      </c>
      <c r="N31" s="81">
        <f>IF($B31="","",IF($C31="Region",SUMIFS(Raw!$K:$K,Raw!$A:$A,$B$4,Raw!$G:$G,'KPIs Data from Apr25'!N$4,Raw!$I:$I,'KPIs Data from Apr25'!$A31),IF($C31="Provider",SUMIFS(Raw!$K:$K,Raw!$A:$A,$B$4,Raw!$G:$G,'KPIs Data from Apr25'!N$4,Raw!$C:$C,'KPIs Data from Apr25'!$A31),SUMIFS(Raw!$K:$K,Raw!$A:$A,$B$4,Raw!$G:$G,'KPIs Data from Apr25'!N$4,Raw!$E:$E,'KPIs Data from Apr25'!$A31))))</f>
        <v>1649</v>
      </c>
      <c r="O31" s="81">
        <f>IF($B31="","",IF($C31="Region",SUMIFS(Raw!$K:$K,Raw!$A:$A,$B$4,Raw!$G:$G,'KPIs Data from Apr25'!O$4,Raw!$I:$I,'KPIs Data from Apr25'!$A31),IF($C31="Provider",SUMIFS(Raw!$K:$K,Raw!$A:$A,$B$4,Raw!$G:$G,'KPIs Data from Apr25'!O$4,Raw!$C:$C,'KPIs Data from Apr25'!$A31),SUMIFS(Raw!$K:$K,Raw!$A:$A,$B$4,Raw!$G:$G,'KPIs Data from Apr25'!O$4,Raw!$E:$E,'KPIs Data from Apr25'!$A31))))</f>
        <v>0</v>
      </c>
      <c r="P31" s="81">
        <f>IF($B31="","",IF($C31="Region",SUMIFS(Raw!$K:$K,Raw!$A:$A,$B$4,Raw!$G:$G,'KPIs Data from Apr25'!P$4,Raw!$I:$I,'KPIs Data from Apr25'!$A31),IF($C31="Provider",SUMIFS(Raw!$K:$K,Raw!$A:$A,$B$4,Raw!$G:$G,'KPIs Data from Apr25'!P$4,Raw!$C:$C,'KPIs Data from Apr25'!$A31),SUMIFS(Raw!$K:$K,Raw!$A:$A,$B$4,Raw!$G:$G,'KPIs Data from Apr25'!P$4,Raw!$E:$E,'KPIs Data from Apr25'!$A31))))</f>
        <v>0</v>
      </c>
      <c r="Q31" s="81">
        <f>IF($B31="","",IF($C31="Region",SUMIFS(Raw!$K:$K,Raw!$A:$A,$B$4,Raw!$G:$G,'KPIs Data from Apr25'!Q$4,Raw!$I:$I,'KPIs Data from Apr25'!$A31),IF($C31="Provider",SUMIFS(Raw!$K:$K,Raw!$A:$A,$B$4,Raw!$G:$G,'KPIs Data from Apr25'!Q$4,Raw!$C:$C,'KPIs Data from Apr25'!$A31),SUMIFS(Raw!$K:$K,Raw!$A:$A,$B$4,Raw!$G:$G,'KPIs Data from Apr25'!Q$4,Raw!$E:$E,'KPIs Data from Apr25'!$A31))))</f>
        <v>0</v>
      </c>
      <c r="R31" s="81">
        <f>IF($B31="","",IF($C31="Region",SUMIFS(Raw!$K:$K,Raw!$A:$A,$B$4,Raw!$G:$G,'KPIs Data from Apr25'!R$4,Raw!$I:$I,'KPIs Data from Apr25'!$A31),IF($C31="Provider",SUMIFS(Raw!$K:$K,Raw!$A:$A,$B$4,Raw!$G:$G,'KPIs Data from Apr25'!R$4,Raw!$C:$C,'KPIs Data from Apr25'!$A31),SUMIFS(Raw!$K:$K,Raw!$A:$A,$B$4,Raw!$G:$G,'KPIs Data from Apr25'!R$4,Raw!$E:$E,'KPIs Data from Apr25'!$A31))))</f>
        <v>0</v>
      </c>
      <c r="S31" s="160">
        <f t="shared" si="8"/>
        <v>0.47452358426814434</v>
      </c>
      <c r="T31" s="81">
        <f>IF($B31="","",IF($C31="Region",SUMIFS(Raw!$K:$K,Raw!$A:$A,$B$4,Raw!$G:$G,'KPIs Data from Apr25'!T$4,Raw!$I:$I,'KPIs Data from Apr25'!$A31),IF($C31="Provider",SUMIFS(Raw!$K:$K,Raw!$A:$A,$B$4,Raw!$G:$G,'KPIs Data from Apr25'!T$4,Raw!$C:$C,'KPIs Data from Apr25'!$A31),SUMIFS(Raw!$K:$K,Raw!$A:$A,$B$4,Raw!$G:$G,'KPIs Data from Apr25'!T$4,Raw!$E:$E,'KPIs Data from Apr25'!$A31))))</f>
        <v>4959</v>
      </c>
      <c r="U31" s="81">
        <f>IF($B31="","",IF($C31="Region",SUMIFS(Raw!$K:$K,Raw!$A:$A,$B$4,Raw!$G:$G,'KPIs Data from Apr25'!U$4,Raw!$I:$I,'KPIs Data from Apr25'!$A31),IF($C31="Provider",SUMIFS(Raw!$K:$K,Raw!$A:$A,$B$4,Raw!$G:$G,'KPIs Data from Apr25'!U$4,Raw!$C:$C,'KPIs Data from Apr25'!$A31),SUMIFS(Raw!$K:$K,Raw!$A:$A,$B$4,Raw!$G:$G,'KPIs Data from Apr25'!U$4,Raw!$E:$E,'KPIs Data from Apr25'!$A31))))</f>
        <v>5396</v>
      </c>
      <c r="V31" s="160">
        <f t="shared" si="2"/>
        <v>0.91901408450704225</v>
      </c>
      <c r="W31" s="81">
        <f t="shared" si="9"/>
        <v>4959</v>
      </c>
      <c r="X31" s="81">
        <f t="shared" si="10"/>
        <v>5396</v>
      </c>
      <c r="Y31" s="81">
        <f>IF($B31="","",IF($C31="Region",SUMIFS(Raw!$K:$K,Raw!$A:$A,$B$4,Raw!$G:$G,'KPIs Data from Apr25'!Y$4,Raw!$I:$I,'KPIs Data from Apr25'!$A31),IF($C31="Provider",SUMIFS(Raw!$K:$K,Raw!$A:$A,$B$4,Raw!$G:$G,'KPIs Data from Apr25'!Y$4,Raw!$C:$C,'KPIs Data from Apr25'!$A31),SUMIFS(Raw!$K:$K,Raw!$A:$A,$B$4,Raw!$G:$G,'KPIs Data from Apr25'!Y$4,Raw!$E:$E,'KPIs Data from Apr25'!$A31))))</f>
        <v>3278</v>
      </c>
      <c r="Z31" s="81">
        <f>IF($B31="","",IF($C31="Region",SUMIFS(Raw!$K:$K,Raw!$A:$A,$B$4,Raw!$G:$G,'KPIs Data from Apr25'!Z$4,Raw!$I:$I,'KPIs Data from Apr25'!$A31),IF($C31="Provider",SUMIFS(Raw!$K:$K,Raw!$A:$A,$B$4,Raw!$G:$G,'KPIs Data from Apr25'!Z$4,Raw!$C:$C,'KPIs Data from Apr25'!$A31),SUMIFS(Raw!$K:$K,Raw!$A:$A,$B$4,Raw!$G:$G,'KPIs Data from Apr25'!Z$4,Raw!$E:$E,'KPIs Data from Apr25'!$A31))))</f>
        <v>4785</v>
      </c>
      <c r="AA31" s="160">
        <f t="shared" si="4"/>
        <v>0.8090560848639623</v>
      </c>
      <c r="AB31" s="240">
        <f>IF($B31="","",IF($C31="Region",SUMIFS(Raw!$K:$K,Raw!$A:$A,$B$4,Raw!$G:$G,'KPIs Data from Apr25'!AB$4,Raw!$I:$I,'KPIs Data from Apr25'!$A31),IF($C31="Provider",SUMIFS(Raw!$K:$K,Raw!$A:$A,$B$4,Raw!$G:$G,'KPIs Data from Apr25'!AB$4,Raw!$C:$C,'KPIs Data from Apr25'!$A31),SUMIFS(Raw!$K:$K,Raw!$A:$A,$B$4,Raw!$G:$G,'KPIs Data from Apr25'!AB$4,Raw!$E:$E,'KPIs Data from Apr25'!$A31))))</f>
        <v>19216</v>
      </c>
      <c r="AC31" s="81">
        <f>IF($B31="","",IF($C31="Region",SUMIFS(Raw!$K:$K,Raw!$A:$A,$B$4,Raw!$G:$G,'KPIs Data from Apr25'!AC$4,Raw!$I:$I,'KPIs Data from Apr25'!$A31),IF($C31="Provider",SUMIFS(Raw!$K:$K,Raw!$A:$A,$B$4,Raw!$G:$G,'KPIs Data from Apr25'!AC$4,Raw!$C:$C,'KPIs Data from Apr25'!$A31),SUMIFS(Raw!$K:$K,Raw!$A:$A,$B$4,Raw!$G:$G,'KPIs Data from Apr25'!AC$4,Raw!$E:$E,'KPIs Data from Apr25'!$A31))))</f>
        <v>39681</v>
      </c>
      <c r="AD31" s="160">
        <f t="shared" si="5"/>
        <v>0.48426198936518738</v>
      </c>
      <c r="AE31" s="241"/>
      <c r="AF31" s="63"/>
      <c r="AG31" s="64">
        <f t="shared" si="11"/>
        <v>5831</v>
      </c>
      <c r="AH31" s="52">
        <f t="shared" si="12"/>
        <v>13149</v>
      </c>
      <c r="AI31" s="52">
        <f t="shared" si="13"/>
        <v>1191</v>
      </c>
      <c r="AJ31" s="52">
        <f t="shared" si="14"/>
        <v>1649</v>
      </c>
      <c r="AK31" s="52">
        <f t="shared" si="15"/>
        <v>0</v>
      </c>
      <c r="AL31" s="52">
        <f t="shared" si="16"/>
        <v>0</v>
      </c>
      <c r="AM31" s="64">
        <f t="shared" si="17"/>
        <v>0</v>
      </c>
      <c r="AN31" s="64">
        <f t="shared" si="18"/>
        <v>0</v>
      </c>
      <c r="AO31" s="52"/>
      <c r="AP31" s="52"/>
      <c r="AQ31" s="63"/>
      <c r="AR31" s="64"/>
      <c r="AS31" s="52"/>
      <c r="AT31" s="52"/>
      <c r="AU31" s="63"/>
      <c r="AV31" s="64"/>
      <c r="AW31" s="52"/>
      <c r="AX31" s="52"/>
      <c r="AY31" s="63"/>
    </row>
    <row r="32" spans="1:51" x14ac:dyDescent="0.35">
      <c r="A32" s="251" t="str">
        <f>IF(Refs!A27="","",Refs!A27)</f>
        <v>111AD7</v>
      </c>
      <c r="B32" s="138" t="str">
        <f>IF(Refs!B27="","",Refs!B27)</f>
        <v>South East London</v>
      </c>
      <c r="C32" s="252" t="str">
        <f>IF(Refs!D27="","",Refs!D27)</f>
        <v>Area</v>
      </c>
      <c r="D32" s="81">
        <f>IF($B32="","",IF($C32="Region",SUMIFS(Raw!$K:$K,Raw!$A:$A,$B$4,Raw!$G:$G,'KPIs Data from Apr25'!D$4,Raw!$I:$I,'KPIs Data from Apr25'!$A32),IF($C32="Provider",SUMIFS(Raw!$K:$K,Raw!$A:$A,$B$4,Raw!$G:$G,'KPIs Data from Apr25'!D$4,Raw!$C:$C,'KPIs Data from Apr25'!$A32),SUMIFS(Raw!$K:$K,Raw!$A:$A,$B$4,Raw!$G:$G,'KPIs Data from Apr25'!D$4,Raw!$E:$E,'KPIs Data from Apr25'!$A32))))</f>
        <v>852</v>
      </c>
      <c r="E32" s="81">
        <f>IF($B32="","",IF($C32="Region",SUMIFS(Raw!$K:$K,Raw!$A:$A,$B$4,Raw!$G:$G,'KPIs Data from Apr25'!E$4,Raw!$I:$I,'KPIs Data from Apr25'!$A32),IF($C32="Provider",SUMIFS(Raw!$K:$K,Raw!$A:$A,$B$4,Raw!$G:$G,'KPIs Data from Apr25'!E$4,Raw!$C:$C,'KPIs Data from Apr25'!$A32),SUMIFS(Raw!$K:$K,Raw!$A:$A,$B$4,Raw!$G:$G,'KPIs Data from Apr25'!E$4,Raw!$E:$E,'KPIs Data from Apr25'!$A32))))</f>
        <v>45904</v>
      </c>
      <c r="F32" s="160">
        <f t="shared" si="19"/>
        <v>1.8222260244674479E-2</v>
      </c>
      <c r="G32" s="81">
        <f>IF($B32="","",IF($C32="Region",SUMIFS(Raw!$K:$K,Raw!$A:$A,$B$4,Raw!$G:$G,'KPIs Data from Apr25'!G$4,Raw!$I:$I,'KPIs Data from Apr25'!$A32),IF($C32="Provider",SUMIFS(Raw!$K:$K,Raw!$A:$A,$B$4,Raw!$G:$G,'KPIs Data from Apr25'!G$4,Raw!$C:$C,'KPIs Data from Apr25'!$A32),SUMIFS(Raw!$K:$K,Raw!$A:$A,$B$4,Raw!$G:$G,'KPIs Data from Apr25'!G$4,Raw!$E:$E,'KPIs Data from Apr25'!$A32))))</f>
        <v>427354</v>
      </c>
      <c r="H32" s="81">
        <f>IF($B32="","",IF($C32="Region",SUMIFS(Raw!$K:$K,Raw!$A:$A,$B$4,Raw!$G:$G,'KPIs Data from Apr25'!H$4,Raw!$I:$I,'KPIs Data from Apr25'!$A32),IF($C32="Provider",SUMIFS(Raw!$K:$K,Raw!$A:$A,$B$4,Raw!$G:$G,'KPIs Data from Apr25'!H$4,Raw!$C:$C,'KPIs Data from Apr25'!$A32),SUMIFS(Raw!$K:$K,Raw!$A:$A,$B$4,Raw!$G:$G,'KPIs Data from Apr25'!H$4,Raw!$E:$E,'KPIs Data from Apr25'!$A32))))</f>
        <v>45904</v>
      </c>
      <c r="I32" s="238">
        <f t="shared" si="20"/>
        <v>9.3097333565702343</v>
      </c>
      <c r="J32" s="239">
        <f>IF($B32="","",IF($C32="Region",SUMIFS(Raw!$K:$K,Raw!$A:$A,$B$4,Raw!$G:$G,'KPIs Data from Apr25'!J$4,Raw!$I:$I,'KPIs Data from Apr25'!$A32),IF($C32="Provider",SUMIFS(Raw!$K:$K,Raw!$A:$A,$B$4,Raw!$G:$G,'KPIs Data from Apr25'!J$4,Raw!$C:$C,'KPIs Data from Apr25'!$A32),SUMIFS(Raw!$K:$K,Raw!$A:$A,$B$4,Raw!$G:$G,'KPIs Data from Apr25'!J$4,Raw!$E:$E,'KPIs Data from Apr25'!$A32))))</f>
        <v>18</v>
      </c>
      <c r="K32" s="240">
        <f>IF($B32="","",IF($C32="Region",SUMIFS(Raw!$K:$K,Raw!$A:$A,$B$4,Raw!$G:$G,'KPIs Data from Apr25'!K$4,Raw!$I:$I,'KPIs Data from Apr25'!$A32),IF($C32="Provider",SUMIFS(Raw!$K:$K,Raw!$A:$A,$B$4,Raw!$G:$G,'KPIs Data from Apr25'!K$4,Raw!$C:$C,'KPIs Data from Apr25'!$A32),SUMIFS(Raw!$K:$K,Raw!$A:$A,$B$4,Raw!$G:$G,'KPIs Data from Apr25'!K$4,Raw!$E:$E,'KPIs Data from Apr25'!$A32))))</f>
        <v>1777</v>
      </c>
      <c r="L32" s="81">
        <f>IF($B32="","",IF($C32="Region",SUMIFS(Raw!$K:$K,Raw!$A:$A,$B$4,Raw!$G:$G,'KPIs Data from Apr25'!L$4,Raw!$I:$I,'KPIs Data from Apr25'!$A32),IF($C32="Provider",SUMIFS(Raw!$K:$K,Raw!$A:$A,$B$4,Raw!$G:$G,'KPIs Data from Apr25'!L$4,Raw!$C:$C,'KPIs Data from Apr25'!$A32),SUMIFS(Raw!$K:$K,Raw!$A:$A,$B$4,Raw!$G:$G,'KPIs Data from Apr25'!L$4,Raw!$E:$E,'KPIs Data from Apr25'!$A32))))</f>
        <v>7333</v>
      </c>
      <c r="M32" s="81">
        <f>IF($B32="","",IF($C32="Region",SUMIFS(Raw!$K:$K,Raw!$A:$A,$B$4,Raw!$G:$G,'KPIs Data from Apr25'!M$4,Raw!$I:$I,'KPIs Data from Apr25'!$A32),IF($C32="Provider",SUMIFS(Raw!$K:$K,Raw!$A:$A,$B$4,Raw!$G:$G,'KPIs Data from Apr25'!M$4,Raw!$C:$C,'KPIs Data from Apr25'!$A32),SUMIFS(Raw!$K:$K,Raw!$A:$A,$B$4,Raw!$G:$G,'KPIs Data from Apr25'!M$4,Raw!$E:$E,'KPIs Data from Apr25'!$A32))))</f>
        <v>1126</v>
      </c>
      <c r="N32" s="81">
        <f>IF($B32="","",IF($C32="Region",SUMIFS(Raw!$K:$K,Raw!$A:$A,$B$4,Raw!$G:$G,'KPIs Data from Apr25'!N$4,Raw!$I:$I,'KPIs Data from Apr25'!$A32),IF($C32="Provider",SUMIFS(Raw!$K:$K,Raw!$A:$A,$B$4,Raw!$G:$G,'KPIs Data from Apr25'!N$4,Raw!$C:$C,'KPIs Data from Apr25'!$A32),SUMIFS(Raw!$K:$K,Raw!$A:$A,$B$4,Raw!$G:$G,'KPIs Data from Apr25'!N$4,Raw!$E:$E,'KPIs Data from Apr25'!$A32))))</f>
        <v>2087</v>
      </c>
      <c r="O32" s="81">
        <f>IF($B32="","",IF($C32="Region",SUMIFS(Raw!$K:$K,Raw!$A:$A,$B$4,Raw!$G:$G,'KPIs Data from Apr25'!O$4,Raw!$I:$I,'KPIs Data from Apr25'!$A32),IF($C32="Provider",SUMIFS(Raw!$K:$K,Raw!$A:$A,$B$4,Raw!$G:$G,'KPIs Data from Apr25'!O$4,Raw!$C:$C,'KPIs Data from Apr25'!$A32),SUMIFS(Raw!$K:$K,Raw!$A:$A,$B$4,Raw!$G:$G,'KPIs Data from Apr25'!O$4,Raw!$E:$E,'KPIs Data from Apr25'!$A32))))</f>
        <v>1</v>
      </c>
      <c r="P32" s="81">
        <f>IF($B32="","",IF($C32="Region",SUMIFS(Raw!$K:$K,Raw!$A:$A,$B$4,Raw!$G:$G,'KPIs Data from Apr25'!P$4,Raw!$I:$I,'KPIs Data from Apr25'!$A32),IF($C32="Provider",SUMIFS(Raw!$K:$K,Raw!$A:$A,$B$4,Raw!$G:$G,'KPIs Data from Apr25'!P$4,Raw!$C:$C,'KPIs Data from Apr25'!$A32),SUMIFS(Raw!$K:$K,Raw!$A:$A,$B$4,Raw!$G:$G,'KPIs Data from Apr25'!P$4,Raw!$E:$E,'KPIs Data from Apr25'!$A32))))</f>
        <v>79</v>
      </c>
      <c r="Q32" s="81">
        <f>IF($B32="","",IF($C32="Region",SUMIFS(Raw!$K:$K,Raw!$A:$A,$B$4,Raw!$G:$G,'KPIs Data from Apr25'!Q$4,Raw!$I:$I,'KPIs Data from Apr25'!$A32),IF($C32="Provider",SUMIFS(Raw!$K:$K,Raw!$A:$A,$B$4,Raw!$G:$G,'KPIs Data from Apr25'!Q$4,Raw!$C:$C,'KPIs Data from Apr25'!$A32),SUMIFS(Raw!$K:$K,Raw!$A:$A,$B$4,Raw!$G:$G,'KPIs Data from Apr25'!Q$4,Raw!$E:$E,'KPIs Data from Apr25'!$A32))))</f>
        <v>12</v>
      </c>
      <c r="R32" s="81">
        <f>IF($B32="","",IF($C32="Region",SUMIFS(Raw!$K:$K,Raw!$A:$A,$B$4,Raw!$G:$G,'KPIs Data from Apr25'!R$4,Raw!$I:$I,'KPIs Data from Apr25'!$A32),IF($C32="Provider",SUMIFS(Raw!$K:$K,Raw!$A:$A,$B$4,Raw!$G:$G,'KPIs Data from Apr25'!R$4,Raw!$C:$C,'KPIs Data from Apr25'!$A32),SUMIFS(Raw!$K:$K,Raw!$A:$A,$B$4,Raw!$G:$G,'KPIs Data from Apr25'!R$4,Raw!$E:$E,'KPIs Data from Apr25'!$A32))))</f>
        <v>61</v>
      </c>
      <c r="S32" s="160">
        <f t="shared" si="8"/>
        <v>0.30502092050209206</v>
      </c>
      <c r="T32" s="81">
        <f>IF($B32="","",IF($C32="Region",SUMIFS(Raw!$K:$K,Raw!$A:$A,$B$4,Raw!$G:$G,'KPIs Data from Apr25'!T$4,Raw!$I:$I,'KPIs Data from Apr25'!$A32),IF($C32="Provider",SUMIFS(Raw!$K:$K,Raw!$A:$A,$B$4,Raw!$G:$G,'KPIs Data from Apr25'!T$4,Raw!$C:$C,'KPIs Data from Apr25'!$A32),SUMIFS(Raw!$K:$K,Raw!$A:$A,$B$4,Raw!$G:$G,'KPIs Data from Apr25'!T$4,Raw!$E:$E,'KPIs Data from Apr25'!$A32))))</f>
        <v>3847</v>
      </c>
      <c r="U32" s="81">
        <f>IF($B32="","",IF($C32="Region",SUMIFS(Raw!$K:$K,Raw!$A:$A,$B$4,Raw!$G:$G,'KPIs Data from Apr25'!U$4,Raw!$I:$I,'KPIs Data from Apr25'!$A32),IF($C32="Provider",SUMIFS(Raw!$K:$K,Raw!$A:$A,$B$4,Raw!$G:$G,'KPIs Data from Apr25'!U$4,Raw!$C:$C,'KPIs Data from Apr25'!$A32),SUMIFS(Raw!$K:$K,Raw!$A:$A,$B$4,Raw!$G:$G,'KPIs Data from Apr25'!U$4,Raw!$E:$E,'KPIs Data from Apr25'!$A32))))</f>
        <v>4146</v>
      </c>
      <c r="V32" s="160">
        <f t="shared" si="2"/>
        <v>0.9278822961890979</v>
      </c>
      <c r="W32" s="81">
        <f t="shared" si="9"/>
        <v>3847</v>
      </c>
      <c r="X32" s="81">
        <f t="shared" si="10"/>
        <v>4146</v>
      </c>
      <c r="Y32" s="81">
        <f>IF($B32="","",IF($C32="Region",SUMIFS(Raw!$K:$K,Raw!$A:$A,$B$4,Raw!$G:$G,'KPIs Data from Apr25'!Y$4,Raw!$I:$I,'KPIs Data from Apr25'!$A32),IF($C32="Provider",SUMIFS(Raw!$K:$K,Raw!$A:$A,$B$4,Raw!$G:$G,'KPIs Data from Apr25'!Y$4,Raw!$C:$C,'KPIs Data from Apr25'!$A32),SUMIFS(Raw!$K:$K,Raw!$A:$A,$B$4,Raw!$G:$G,'KPIs Data from Apr25'!Y$4,Raw!$E:$E,'KPIs Data from Apr25'!$A32))))</f>
        <v>2476</v>
      </c>
      <c r="Z32" s="81">
        <f>IF($B32="","",IF($C32="Region",SUMIFS(Raw!$K:$K,Raw!$A:$A,$B$4,Raw!$G:$G,'KPIs Data from Apr25'!Z$4,Raw!$I:$I,'KPIs Data from Apr25'!$A32),IF($C32="Provider",SUMIFS(Raw!$K:$K,Raw!$A:$A,$B$4,Raw!$G:$G,'KPIs Data from Apr25'!Z$4,Raw!$C:$C,'KPIs Data from Apr25'!$A32),SUMIFS(Raw!$K:$K,Raw!$A:$A,$B$4,Raw!$G:$G,'KPIs Data from Apr25'!Z$4,Raw!$E:$E,'KPIs Data from Apr25'!$A32))))</f>
        <v>4637</v>
      </c>
      <c r="AA32" s="160">
        <f t="shared" si="4"/>
        <v>0.71991346920186727</v>
      </c>
      <c r="AB32" s="240">
        <f>IF($B32="","",IF($C32="Region",SUMIFS(Raw!$K:$K,Raw!$A:$A,$B$4,Raw!$G:$G,'KPIs Data from Apr25'!AB$4,Raw!$I:$I,'KPIs Data from Apr25'!$A32),IF($C32="Provider",SUMIFS(Raw!$K:$K,Raw!$A:$A,$B$4,Raw!$G:$G,'KPIs Data from Apr25'!AB$4,Raw!$C:$C,'KPIs Data from Apr25'!$A32),SUMIFS(Raw!$K:$K,Raw!$A:$A,$B$4,Raw!$G:$G,'KPIs Data from Apr25'!AB$4,Raw!$E:$E,'KPIs Data from Apr25'!$A32))))</f>
        <v>13887</v>
      </c>
      <c r="AC32" s="81">
        <f>IF($B32="","",IF($C32="Region",SUMIFS(Raw!$K:$K,Raw!$A:$A,$B$4,Raw!$G:$G,'KPIs Data from Apr25'!AC$4,Raw!$I:$I,'KPIs Data from Apr25'!$A32),IF($C32="Provider",SUMIFS(Raw!$K:$K,Raw!$A:$A,$B$4,Raw!$G:$G,'KPIs Data from Apr25'!AC$4,Raw!$C:$C,'KPIs Data from Apr25'!$A32),SUMIFS(Raw!$K:$K,Raw!$A:$A,$B$4,Raw!$G:$G,'KPIs Data from Apr25'!AC$4,Raw!$E:$E,'KPIs Data from Apr25'!$A32))))</f>
        <v>22415</v>
      </c>
      <c r="AD32" s="160">
        <f t="shared" si="5"/>
        <v>0.61954048628150793</v>
      </c>
      <c r="AE32" s="241"/>
      <c r="AF32" s="63"/>
      <c r="AG32" s="64">
        <f t="shared" si="11"/>
        <v>1777</v>
      </c>
      <c r="AH32" s="52">
        <f t="shared" si="12"/>
        <v>7333</v>
      </c>
      <c r="AI32" s="52">
        <f t="shared" si="13"/>
        <v>1126</v>
      </c>
      <c r="AJ32" s="52">
        <f t="shared" si="14"/>
        <v>2087</v>
      </c>
      <c r="AK32" s="52">
        <f t="shared" si="15"/>
        <v>1</v>
      </c>
      <c r="AL32" s="52">
        <f t="shared" si="16"/>
        <v>79</v>
      </c>
      <c r="AM32" s="64">
        <f t="shared" si="17"/>
        <v>12</v>
      </c>
      <c r="AN32" s="64">
        <f t="shared" si="18"/>
        <v>61</v>
      </c>
      <c r="AO32" s="52"/>
      <c r="AP32" s="52"/>
      <c r="AQ32" s="63"/>
      <c r="AR32" s="64"/>
      <c r="AS32" s="52"/>
      <c r="AT32" s="52"/>
      <c r="AU32" s="63"/>
      <c r="AV32" s="64"/>
      <c r="AW32" s="52"/>
      <c r="AX32" s="52"/>
      <c r="AY32" s="63"/>
    </row>
    <row r="33" spans="1:51" x14ac:dyDescent="0.35">
      <c r="A33" s="251" t="str">
        <f>IF(Refs!A28="","",Refs!A28)</f>
        <v>111AK9</v>
      </c>
      <c r="B33" s="138" t="str">
        <f>IF(Refs!B28="","",Refs!B28)</f>
        <v>South West London (PPG)</v>
      </c>
      <c r="C33" s="252" t="str">
        <f>IF(Refs!D28="","",Refs!D28)</f>
        <v>Area</v>
      </c>
      <c r="D33" s="81">
        <f>IF($B33="","",IF($C33="Region",SUMIFS(Raw!$K:$K,Raw!$A:$A,$B$4,Raw!$G:$G,'KPIs Data from Apr25'!D$4,Raw!$I:$I,'KPIs Data from Apr25'!$A33),IF($C33="Provider",SUMIFS(Raw!$K:$K,Raw!$A:$A,$B$4,Raw!$G:$G,'KPIs Data from Apr25'!D$4,Raw!$C:$C,'KPIs Data from Apr25'!$A33),SUMIFS(Raw!$K:$K,Raw!$A:$A,$B$4,Raw!$G:$G,'KPIs Data from Apr25'!D$4,Raw!$E:$E,'KPIs Data from Apr25'!$A33))))</f>
        <v>453</v>
      </c>
      <c r="E33" s="81">
        <f>IF($B33="","",IF($C33="Region",SUMIFS(Raw!$K:$K,Raw!$A:$A,$B$4,Raw!$G:$G,'KPIs Data from Apr25'!E$4,Raw!$I:$I,'KPIs Data from Apr25'!$A33),IF($C33="Provider",SUMIFS(Raw!$K:$K,Raw!$A:$A,$B$4,Raw!$G:$G,'KPIs Data from Apr25'!E$4,Raw!$C:$C,'KPIs Data from Apr25'!$A33),SUMIFS(Raw!$K:$K,Raw!$A:$A,$B$4,Raw!$G:$G,'KPIs Data from Apr25'!E$4,Raw!$E:$E,'KPIs Data from Apr25'!$A33))))</f>
        <v>36718</v>
      </c>
      <c r="F33" s="160">
        <f t="shared" si="19"/>
        <v>1.2186919910683059E-2</v>
      </c>
      <c r="G33" s="81">
        <f>IF($B33="","",IF($C33="Region",SUMIFS(Raw!$K:$K,Raw!$A:$A,$B$4,Raw!$G:$G,'KPIs Data from Apr25'!G$4,Raw!$I:$I,'KPIs Data from Apr25'!$A33),IF($C33="Provider",SUMIFS(Raw!$K:$K,Raw!$A:$A,$B$4,Raw!$G:$G,'KPIs Data from Apr25'!G$4,Raw!$C:$C,'KPIs Data from Apr25'!$A33),SUMIFS(Raw!$K:$K,Raw!$A:$A,$B$4,Raw!$G:$G,'KPIs Data from Apr25'!G$4,Raw!$E:$E,'KPIs Data from Apr25'!$A33))))</f>
        <v>4980956</v>
      </c>
      <c r="H33" s="81">
        <f>IF($B33="","",IF($C33="Region",SUMIFS(Raw!$K:$K,Raw!$A:$A,$B$4,Raw!$G:$G,'KPIs Data from Apr25'!H$4,Raw!$I:$I,'KPIs Data from Apr25'!$A33),IF($C33="Provider",SUMIFS(Raw!$K:$K,Raw!$A:$A,$B$4,Raw!$G:$G,'KPIs Data from Apr25'!H$4,Raw!$C:$C,'KPIs Data from Apr25'!$A33),SUMIFS(Raw!$K:$K,Raw!$A:$A,$B$4,Raw!$G:$G,'KPIs Data from Apr25'!H$4,Raw!$E:$E,'KPIs Data from Apr25'!$A33))))</f>
        <v>36718</v>
      </c>
      <c r="I33" s="238">
        <f t="shared" si="20"/>
        <v>135.65433847159431</v>
      </c>
      <c r="J33" s="239">
        <f>IF($B33="","",IF($C33="Region",SUMIFS(Raw!$K:$K,Raw!$A:$A,$B$4,Raw!$G:$G,'KPIs Data from Apr25'!J$4,Raw!$I:$I,'KPIs Data from Apr25'!$A33),IF($C33="Provider",SUMIFS(Raw!$K:$K,Raw!$A:$A,$B$4,Raw!$G:$G,'KPIs Data from Apr25'!J$4,Raw!$C:$C,'KPIs Data from Apr25'!$A33),SUMIFS(Raw!$K:$K,Raw!$A:$A,$B$4,Raw!$G:$G,'KPIs Data from Apr25'!J$4,Raw!$E:$E,'KPIs Data from Apr25'!$A33))))</f>
        <v>114</v>
      </c>
      <c r="K33" s="240">
        <f>IF($B33="","",IF($C33="Region",SUMIFS(Raw!$K:$K,Raw!$A:$A,$B$4,Raw!$G:$G,'KPIs Data from Apr25'!K$4,Raw!$I:$I,'KPIs Data from Apr25'!$A33),IF($C33="Provider",SUMIFS(Raw!$K:$K,Raw!$A:$A,$B$4,Raw!$G:$G,'KPIs Data from Apr25'!K$4,Raw!$C:$C,'KPIs Data from Apr25'!$A33),SUMIFS(Raw!$K:$K,Raw!$A:$A,$B$4,Raw!$G:$G,'KPIs Data from Apr25'!K$4,Raw!$E:$E,'KPIs Data from Apr25'!$A33))))</f>
        <v>4300</v>
      </c>
      <c r="L33" s="81">
        <f>IF($B33="","",IF($C33="Region",SUMIFS(Raw!$K:$K,Raw!$A:$A,$B$4,Raw!$G:$G,'KPIs Data from Apr25'!L$4,Raw!$I:$I,'KPIs Data from Apr25'!$A33),IF($C33="Provider",SUMIFS(Raw!$K:$K,Raw!$A:$A,$B$4,Raw!$G:$G,'KPIs Data from Apr25'!L$4,Raw!$C:$C,'KPIs Data from Apr25'!$A33),SUMIFS(Raw!$K:$K,Raw!$A:$A,$B$4,Raw!$G:$G,'KPIs Data from Apr25'!L$4,Raw!$E:$E,'KPIs Data from Apr25'!$A33))))</f>
        <v>11073</v>
      </c>
      <c r="M33" s="81">
        <f>IF($B33="","",IF($C33="Region",SUMIFS(Raw!$K:$K,Raw!$A:$A,$B$4,Raw!$G:$G,'KPIs Data from Apr25'!M$4,Raw!$I:$I,'KPIs Data from Apr25'!$A33),IF($C33="Provider",SUMIFS(Raw!$K:$K,Raw!$A:$A,$B$4,Raw!$G:$G,'KPIs Data from Apr25'!M$4,Raw!$C:$C,'KPIs Data from Apr25'!$A33),SUMIFS(Raw!$K:$K,Raw!$A:$A,$B$4,Raw!$G:$G,'KPIs Data from Apr25'!M$4,Raw!$E:$E,'KPIs Data from Apr25'!$A33))))</f>
        <v>883</v>
      </c>
      <c r="N33" s="81">
        <f>IF($B33="","",IF($C33="Region",SUMIFS(Raw!$K:$K,Raw!$A:$A,$B$4,Raw!$G:$G,'KPIs Data from Apr25'!N$4,Raw!$I:$I,'KPIs Data from Apr25'!$A33),IF($C33="Provider",SUMIFS(Raw!$K:$K,Raw!$A:$A,$B$4,Raw!$G:$G,'KPIs Data from Apr25'!N$4,Raw!$C:$C,'KPIs Data from Apr25'!$A33),SUMIFS(Raw!$K:$K,Raw!$A:$A,$B$4,Raw!$G:$G,'KPIs Data from Apr25'!N$4,Raw!$E:$E,'KPIs Data from Apr25'!$A33))))</f>
        <v>1634</v>
      </c>
      <c r="O33" s="81">
        <f>IF($B33="","",IF($C33="Region",SUMIFS(Raw!$K:$K,Raw!$A:$A,$B$4,Raw!$G:$G,'KPIs Data from Apr25'!O$4,Raw!$I:$I,'KPIs Data from Apr25'!$A33),IF($C33="Provider",SUMIFS(Raw!$K:$K,Raw!$A:$A,$B$4,Raw!$G:$G,'KPIs Data from Apr25'!O$4,Raw!$C:$C,'KPIs Data from Apr25'!$A33),SUMIFS(Raw!$K:$K,Raw!$A:$A,$B$4,Raw!$G:$G,'KPIs Data from Apr25'!O$4,Raw!$E:$E,'KPIs Data from Apr25'!$A33))))</f>
        <v>84</v>
      </c>
      <c r="P33" s="81">
        <f>IF($B33="","",IF($C33="Region",SUMIFS(Raw!$K:$K,Raw!$A:$A,$B$4,Raw!$G:$G,'KPIs Data from Apr25'!P$4,Raw!$I:$I,'KPIs Data from Apr25'!$A33),IF($C33="Provider",SUMIFS(Raw!$K:$K,Raw!$A:$A,$B$4,Raw!$G:$G,'KPIs Data from Apr25'!P$4,Raw!$C:$C,'KPIs Data from Apr25'!$A33),SUMIFS(Raw!$K:$K,Raw!$A:$A,$B$4,Raw!$G:$G,'KPIs Data from Apr25'!P$4,Raw!$E:$E,'KPIs Data from Apr25'!$A33))))</f>
        <v>119</v>
      </c>
      <c r="Q33" s="81">
        <f>IF($B33="","",IF($C33="Region",SUMIFS(Raw!$K:$K,Raw!$A:$A,$B$4,Raw!$G:$G,'KPIs Data from Apr25'!Q$4,Raw!$I:$I,'KPIs Data from Apr25'!$A33),IF($C33="Provider",SUMIFS(Raw!$K:$K,Raw!$A:$A,$B$4,Raw!$G:$G,'KPIs Data from Apr25'!Q$4,Raw!$C:$C,'KPIs Data from Apr25'!$A33),SUMIFS(Raw!$K:$K,Raw!$A:$A,$B$4,Raw!$G:$G,'KPIs Data from Apr25'!Q$4,Raw!$E:$E,'KPIs Data from Apr25'!$A33))))</f>
        <v>83</v>
      </c>
      <c r="R33" s="81">
        <f>IF($B33="","",IF($C33="Region",SUMIFS(Raw!$K:$K,Raw!$A:$A,$B$4,Raw!$G:$G,'KPIs Data from Apr25'!R$4,Raw!$I:$I,'KPIs Data from Apr25'!$A33),IF($C33="Provider",SUMIFS(Raw!$K:$K,Raw!$A:$A,$B$4,Raw!$G:$G,'KPIs Data from Apr25'!R$4,Raw!$C:$C,'KPIs Data from Apr25'!$A33),SUMIFS(Raw!$K:$K,Raw!$A:$A,$B$4,Raw!$G:$G,'KPIs Data from Apr25'!R$4,Raw!$E:$E,'KPIs Data from Apr25'!$A33))))</f>
        <v>134</v>
      </c>
      <c r="S33" s="160">
        <f t="shared" si="8"/>
        <v>0.41280864197530864</v>
      </c>
      <c r="T33" s="81">
        <f>IF($B33="","",IF($C33="Region",SUMIFS(Raw!$K:$K,Raw!$A:$A,$B$4,Raw!$G:$G,'KPIs Data from Apr25'!T$4,Raw!$I:$I,'KPIs Data from Apr25'!$A33),IF($C33="Provider",SUMIFS(Raw!$K:$K,Raw!$A:$A,$B$4,Raw!$G:$G,'KPIs Data from Apr25'!T$4,Raw!$C:$C,'KPIs Data from Apr25'!$A33),SUMIFS(Raw!$K:$K,Raw!$A:$A,$B$4,Raw!$G:$G,'KPIs Data from Apr25'!T$4,Raw!$E:$E,'KPIs Data from Apr25'!$A33))))</f>
        <v>276</v>
      </c>
      <c r="U33" s="81">
        <f>IF($B33="","",IF($C33="Region",SUMIFS(Raw!$K:$K,Raw!$A:$A,$B$4,Raw!$G:$G,'KPIs Data from Apr25'!U$4,Raw!$I:$I,'KPIs Data from Apr25'!$A33),IF($C33="Provider",SUMIFS(Raw!$K:$K,Raw!$A:$A,$B$4,Raw!$G:$G,'KPIs Data from Apr25'!U$4,Raw!$C:$C,'KPIs Data from Apr25'!$A33),SUMIFS(Raw!$K:$K,Raw!$A:$A,$B$4,Raw!$G:$G,'KPIs Data from Apr25'!U$4,Raw!$E:$E,'KPIs Data from Apr25'!$A33))))</f>
        <v>3755</v>
      </c>
      <c r="V33" s="160">
        <f t="shared" si="2"/>
        <v>7.3501997336884159E-2</v>
      </c>
      <c r="W33" s="81">
        <f t="shared" si="9"/>
        <v>276</v>
      </c>
      <c r="X33" s="81">
        <f t="shared" si="10"/>
        <v>3755</v>
      </c>
      <c r="Y33" s="81">
        <f>IF($B33="","",IF($C33="Region",SUMIFS(Raw!$K:$K,Raw!$A:$A,$B$4,Raw!$G:$G,'KPIs Data from Apr25'!Y$4,Raw!$I:$I,'KPIs Data from Apr25'!$A33),IF($C33="Provider",SUMIFS(Raw!$K:$K,Raw!$A:$A,$B$4,Raw!$G:$G,'KPIs Data from Apr25'!Y$4,Raw!$C:$C,'KPIs Data from Apr25'!$A33),SUMIFS(Raw!$K:$K,Raw!$A:$A,$B$4,Raw!$G:$G,'KPIs Data from Apr25'!Y$4,Raw!$E:$E,'KPIs Data from Apr25'!$A33))))</f>
        <v>2172</v>
      </c>
      <c r="Z33" s="81">
        <f>IF($B33="","",IF($C33="Region",SUMIFS(Raw!$K:$K,Raw!$A:$A,$B$4,Raw!$G:$G,'KPIs Data from Apr25'!Z$4,Raw!$I:$I,'KPIs Data from Apr25'!$A33),IF($C33="Provider",SUMIFS(Raw!$K:$K,Raw!$A:$A,$B$4,Raw!$G:$G,'KPIs Data from Apr25'!Z$4,Raw!$C:$C,'KPIs Data from Apr25'!$A33),SUMIFS(Raw!$K:$K,Raw!$A:$A,$B$4,Raw!$G:$G,'KPIs Data from Apr25'!Z$4,Raw!$E:$E,'KPIs Data from Apr25'!$A33))))</f>
        <v>3613</v>
      </c>
      <c r="AA33" s="160">
        <f t="shared" si="4"/>
        <v>0.33224755700325731</v>
      </c>
      <c r="AB33" s="240">
        <f>IF($B33="","",IF($C33="Region",SUMIFS(Raw!$K:$K,Raw!$A:$A,$B$4,Raw!$G:$G,'KPIs Data from Apr25'!AB$4,Raw!$I:$I,'KPIs Data from Apr25'!$A33),IF($C33="Provider",SUMIFS(Raw!$K:$K,Raw!$A:$A,$B$4,Raw!$G:$G,'KPIs Data from Apr25'!AB$4,Raw!$C:$C,'KPIs Data from Apr25'!$A33),SUMIFS(Raw!$K:$K,Raw!$A:$A,$B$4,Raw!$G:$G,'KPIs Data from Apr25'!AB$4,Raw!$E:$E,'KPIs Data from Apr25'!$A33))))</f>
        <v>11173</v>
      </c>
      <c r="AC33" s="81">
        <f>IF($B33="","",IF($C33="Region",SUMIFS(Raw!$K:$K,Raw!$A:$A,$B$4,Raw!$G:$G,'KPIs Data from Apr25'!AC$4,Raw!$I:$I,'KPIs Data from Apr25'!$A33),IF($C33="Provider",SUMIFS(Raw!$K:$K,Raw!$A:$A,$B$4,Raw!$G:$G,'KPIs Data from Apr25'!AC$4,Raw!$C:$C,'KPIs Data from Apr25'!$A33),SUMIFS(Raw!$K:$K,Raw!$A:$A,$B$4,Raw!$G:$G,'KPIs Data from Apr25'!AC$4,Raw!$E:$E,'KPIs Data from Apr25'!$A33))))</f>
        <v>25776</v>
      </c>
      <c r="AD33" s="160">
        <f t="shared" si="5"/>
        <v>0.43346523898199874</v>
      </c>
      <c r="AE33" s="241"/>
      <c r="AF33" s="63"/>
      <c r="AG33" s="64">
        <f t="shared" si="11"/>
        <v>4300</v>
      </c>
      <c r="AH33" s="52">
        <f t="shared" si="12"/>
        <v>11073</v>
      </c>
      <c r="AI33" s="52">
        <f t="shared" si="13"/>
        <v>883</v>
      </c>
      <c r="AJ33" s="52">
        <f t="shared" si="14"/>
        <v>1634</v>
      </c>
      <c r="AK33" s="52">
        <f t="shared" si="15"/>
        <v>84</v>
      </c>
      <c r="AL33" s="52">
        <f t="shared" si="16"/>
        <v>119</v>
      </c>
      <c r="AM33" s="64">
        <f t="shared" si="17"/>
        <v>83</v>
      </c>
      <c r="AN33" s="64">
        <f t="shared" si="18"/>
        <v>134</v>
      </c>
      <c r="AO33" s="52"/>
      <c r="AP33" s="52"/>
      <c r="AQ33" s="63"/>
      <c r="AR33" s="64"/>
      <c r="AS33" s="52"/>
      <c r="AT33" s="52"/>
      <c r="AU33" s="63"/>
      <c r="AV33" s="64"/>
      <c r="AW33" s="52"/>
      <c r="AX33" s="52"/>
      <c r="AY33" s="63"/>
    </row>
    <row r="34" spans="1:51" ht="23" customHeight="1" x14ac:dyDescent="0.35">
      <c r="A34" s="251" t="str">
        <f>IF(Refs!A29="","",Refs!A29)</f>
        <v>111AH9</v>
      </c>
      <c r="B34" s="138" t="str">
        <f>IF(Refs!B29="","",Refs!B29)</f>
        <v>Hampshire and Surrey Heath</v>
      </c>
      <c r="C34" s="252" t="str">
        <f>IF(Refs!D29="","",Refs!D29)</f>
        <v>Area</v>
      </c>
      <c r="D34" s="81">
        <f>IF($B34="","",IF($C34="Region",SUMIFS(Raw!$K:$K,Raw!$A:$A,$B$4,Raw!$G:$G,'KPIs Data from Apr25'!D$4,Raw!$I:$I,'KPIs Data from Apr25'!$A34),IF($C34="Provider",SUMIFS(Raw!$K:$K,Raw!$A:$A,$B$4,Raw!$G:$G,'KPIs Data from Apr25'!D$4,Raw!$C:$C,'KPIs Data from Apr25'!$A34),SUMIFS(Raw!$K:$K,Raw!$A:$A,$B$4,Raw!$G:$G,'KPIs Data from Apr25'!D$4,Raw!$E:$E,'KPIs Data from Apr25'!$A34))))</f>
        <v>1377</v>
      </c>
      <c r="E34" s="81">
        <f>IF($B34="","",IF($C34="Region",SUMIFS(Raw!$K:$K,Raw!$A:$A,$B$4,Raw!$G:$G,'KPIs Data from Apr25'!E$4,Raw!$I:$I,'KPIs Data from Apr25'!$A34),IF($C34="Provider",SUMIFS(Raw!$K:$K,Raw!$A:$A,$B$4,Raw!$G:$G,'KPIs Data from Apr25'!E$4,Raw!$C:$C,'KPIs Data from Apr25'!$A34),SUMIFS(Raw!$K:$K,Raw!$A:$A,$B$4,Raw!$G:$G,'KPIs Data from Apr25'!E$4,Raw!$E:$E,'KPIs Data from Apr25'!$A34))))</f>
        <v>60897</v>
      </c>
      <c r="F34" s="160">
        <f t="shared" si="19"/>
        <v>2.2111956835918684E-2</v>
      </c>
      <c r="G34" s="81">
        <f>IF($B34="","",IF($C34="Region",SUMIFS(Raw!$K:$K,Raw!$A:$A,$B$4,Raw!$G:$G,'KPIs Data from Apr25'!G$4,Raw!$I:$I,'KPIs Data from Apr25'!$A34),IF($C34="Provider",SUMIFS(Raw!$K:$K,Raw!$A:$A,$B$4,Raw!$G:$G,'KPIs Data from Apr25'!G$4,Raw!$C:$C,'KPIs Data from Apr25'!$A34),SUMIFS(Raw!$K:$K,Raw!$A:$A,$B$4,Raw!$G:$G,'KPIs Data from Apr25'!G$4,Raw!$E:$E,'KPIs Data from Apr25'!$A34))))</f>
        <v>2254850</v>
      </c>
      <c r="H34" s="81">
        <f>IF($B34="","",IF($C34="Region",SUMIFS(Raw!$K:$K,Raw!$A:$A,$B$4,Raw!$G:$G,'KPIs Data from Apr25'!H$4,Raw!$I:$I,'KPIs Data from Apr25'!$A34),IF($C34="Provider",SUMIFS(Raw!$K:$K,Raw!$A:$A,$B$4,Raw!$G:$G,'KPIs Data from Apr25'!H$4,Raw!$C:$C,'KPIs Data from Apr25'!$A34),SUMIFS(Raw!$K:$K,Raw!$A:$A,$B$4,Raw!$G:$G,'KPIs Data from Apr25'!H$4,Raw!$E:$E,'KPIs Data from Apr25'!$A34))))</f>
        <v>60897</v>
      </c>
      <c r="I34" s="238">
        <f t="shared" si="20"/>
        <v>37.027275563656666</v>
      </c>
      <c r="J34" s="239">
        <f>IF($B34="","",IF($C34="Region",SUMIFS(Raw!$K:$K,Raw!$A:$A,$B$4,Raw!$G:$G,'KPIs Data from Apr25'!J$4,Raw!$I:$I,'KPIs Data from Apr25'!$A34),IF($C34="Provider",SUMIFS(Raw!$K:$K,Raw!$A:$A,$B$4,Raw!$G:$G,'KPIs Data from Apr25'!J$4,Raw!$C:$C,'KPIs Data from Apr25'!$A34),SUMIFS(Raw!$K:$K,Raw!$A:$A,$B$4,Raw!$G:$G,'KPIs Data from Apr25'!J$4,Raw!$E:$E,'KPIs Data from Apr25'!$A34))))</f>
        <v>231</v>
      </c>
      <c r="K34" s="240">
        <f>IF($B34="","",IF($C34="Region",SUMIFS(Raw!$K:$K,Raw!$A:$A,$B$4,Raw!$G:$G,'KPIs Data from Apr25'!K$4,Raw!$I:$I,'KPIs Data from Apr25'!$A34),IF($C34="Provider",SUMIFS(Raw!$K:$K,Raw!$A:$A,$B$4,Raw!$G:$G,'KPIs Data from Apr25'!K$4,Raw!$C:$C,'KPIs Data from Apr25'!$A34),SUMIFS(Raw!$K:$K,Raw!$A:$A,$B$4,Raw!$G:$G,'KPIs Data from Apr25'!K$4,Raw!$E:$E,'KPIs Data from Apr25'!$A34))))</f>
        <v>4294</v>
      </c>
      <c r="L34" s="81">
        <f>IF($B34="","",IF($C34="Region",SUMIFS(Raw!$K:$K,Raw!$A:$A,$B$4,Raw!$G:$G,'KPIs Data from Apr25'!L$4,Raw!$I:$I,'KPIs Data from Apr25'!$A34),IF($C34="Provider",SUMIFS(Raw!$K:$K,Raw!$A:$A,$B$4,Raw!$G:$G,'KPIs Data from Apr25'!L$4,Raw!$C:$C,'KPIs Data from Apr25'!$A34),SUMIFS(Raw!$K:$K,Raw!$A:$A,$B$4,Raw!$G:$G,'KPIs Data from Apr25'!L$4,Raw!$E:$E,'KPIs Data from Apr25'!$A34))))</f>
        <v>9900</v>
      </c>
      <c r="M34" s="81">
        <f>IF($B34="","",IF($C34="Region",SUMIFS(Raw!$K:$K,Raw!$A:$A,$B$4,Raw!$G:$G,'KPIs Data from Apr25'!M$4,Raw!$I:$I,'KPIs Data from Apr25'!$A34),IF($C34="Provider",SUMIFS(Raw!$K:$K,Raw!$A:$A,$B$4,Raw!$G:$G,'KPIs Data from Apr25'!M$4,Raw!$C:$C,'KPIs Data from Apr25'!$A34),SUMIFS(Raw!$K:$K,Raw!$A:$A,$B$4,Raw!$G:$G,'KPIs Data from Apr25'!M$4,Raw!$E:$E,'KPIs Data from Apr25'!$A34))))</f>
        <v>2622</v>
      </c>
      <c r="N34" s="81">
        <f>IF($B34="","",IF($C34="Region",SUMIFS(Raw!$K:$K,Raw!$A:$A,$B$4,Raw!$G:$G,'KPIs Data from Apr25'!N$4,Raw!$I:$I,'KPIs Data from Apr25'!$A34),IF($C34="Provider",SUMIFS(Raw!$K:$K,Raw!$A:$A,$B$4,Raw!$G:$G,'KPIs Data from Apr25'!N$4,Raw!$C:$C,'KPIs Data from Apr25'!$A34),SUMIFS(Raw!$K:$K,Raw!$A:$A,$B$4,Raw!$G:$G,'KPIs Data from Apr25'!N$4,Raw!$E:$E,'KPIs Data from Apr25'!$A34))))</f>
        <v>3780</v>
      </c>
      <c r="O34" s="81">
        <f>IF($B34="","",IF($C34="Region",SUMIFS(Raw!$K:$K,Raw!$A:$A,$B$4,Raw!$G:$G,'KPIs Data from Apr25'!O$4,Raw!$I:$I,'KPIs Data from Apr25'!$A34),IF($C34="Provider",SUMIFS(Raw!$K:$K,Raw!$A:$A,$B$4,Raw!$G:$G,'KPIs Data from Apr25'!O$4,Raw!$C:$C,'KPIs Data from Apr25'!$A34),SUMIFS(Raw!$K:$K,Raw!$A:$A,$B$4,Raw!$G:$G,'KPIs Data from Apr25'!O$4,Raw!$E:$E,'KPIs Data from Apr25'!$A34))))</f>
        <v>0</v>
      </c>
      <c r="P34" s="81">
        <f>IF($B34="","",IF($C34="Region",SUMIFS(Raw!$K:$K,Raw!$A:$A,$B$4,Raw!$G:$G,'KPIs Data from Apr25'!P$4,Raw!$I:$I,'KPIs Data from Apr25'!$A34),IF($C34="Provider",SUMIFS(Raw!$K:$K,Raw!$A:$A,$B$4,Raw!$G:$G,'KPIs Data from Apr25'!P$4,Raw!$C:$C,'KPIs Data from Apr25'!$A34),SUMIFS(Raw!$K:$K,Raw!$A:$A,$B$4,Raw!$G:$G,'KPIs Data from Apr25'!P$4,Raw!$E:$E,'KPIs Data from Apr25'!$A34))))</f>
        <v>0</v>
      </c>
      <c r="Q34" s="81">
        <f>IF($B34="","",IF($C34="Region",SUMIFS(Raw!$K:$K,Raw!$A:$A,$B$4,Raw!$G:$G,'KPIs Data from Apr25'!Q$4,Raw!$I:$I,'KPIs Data from Apr25'!$A34),IF($C34="Provider",SUMIFS(Raw!$K:$K,Raw!$A:$A,$B$4,Raw!$G:$G,'KPIs Data from Apr25'!Q$4,Raw!$C:$C,'KPIs Data from Apr25'!$A34),SUMIFS(Raw!$K:$K,Raw!$A:$A,$B$4,Raw!$G:$G,'KPIs Data from Apr25'!Q$4,Raw!$E:$E,'KPIs Data from Apr25'!$A34))))</f>
        <v>0</v>
      </c>
      <c r="R34" s="81">
        <f>IF($B34="","",IF($C34="Region",SUMIFS(Raw!$K:$K,Raw!$A:$A,$B$4,Raw!$G:$G,'KPIs Data from Apr25'!R$4,Raw!$I:$I,'KPIs Data from Apr25'!$A34),IF($C34="Provider",SUMIFS(Raw!$K:$K,Raw!$A:$A,$B$4,Raw!$G:$G,'KPIs Data from Apr25'!R$4,Raw!$C:$C,'KPIs Data from Apr25'!$A34),SUMIFS(Raw!$K:$K,Raw!$A:$A,$B$4,Raw!$G:$G,'KPIs Data from Apr25'!R$4,Raw!$E:$E,'KPIs Data from Apr25'!$A34))))</f>
        <v>0</v>
      </c>
      <c r="S34" s="160">
        <f t="shared" si="8"/>
        <v>0.50555555555555554</v>
      </c>
      <c r="T34" s="81">
        <f>IF($B34="","",IF($C34="Region",SUMIFS(Raw!$K:$K,Raw!$A:$A,$B$4,Raw!$G:$G,'KPIs Data from Apr25'!T$4,Raw!$I:$I,'KPIs Data from Apr25'!$A34),IF($C34="Provider",SUMIFS(Raw!$K:$K,Raw!$A:$A,$B$4,Raw!$G:$G,'KPIs Data from Apr25'!T$4,Raw!$C:$C,'KPIs Data from Apr25'!$A34),SUMIFS(Raw!$K:$K,Raw!$A:$A,$B$4,Raw!$G:$G,'KPIs Data from Apr25'!T$4,Raw!$E:$E,'KPIs Data from Apr25'!$A34))))</f>
        <v>5238</v>
      </c>
      <c r="U34" s="81">
        <f>IF($B34="","",IF($C34="Region",SUMIFS(Raw!$K:$K,Raw!$A:$A,$B$4,Raw!$G:$G,'KPIs Data from Apr25'!U$4,Raw!$I:$I,'KPIs Data from Apr25'!$A34),IF($C34="Provider",SUMIFS(Raw!$K:$K,Raw!$A:$A,$B$4,Raw!$G:$G,'KPIs Data from Apr25'!U$4,Raw!$C:$C,'KPIs Data from Apr25'!$A34),SUMIFS(Raw!$K:$K,Raw!$A:$A,$B$4,Raw!$G:$G,'KPIs Data from Apr25'!U$4,Raw!$E:$E,'KPIs Data from Apr25'!$A34))))</f>
        <v>5613</v>
      </c>
      <c r="V34" s="160">
        <f t="shared" si="2"/>
        <v>0.93319080705505075</v>
      </c>
      <c r="W34" s="81">
        <f t="shared" si="9"/>
        <v>5238</v>
      </c>
      <c r="X34" s="81">
        <f t="shared" si="10"/>
        <v>5613</v>
      </c>
      <c r="Y34" s="81">
        <f>IF($B34="","",IF($C34="Region",SUMIFS(Raw!$K:$K,Raw!$A:$A,$B$4,Raw!$G:$G,'KPIs Data from Apr25'!Y$4,Raw!$I:$I,'KPIs Data from Apr25'!$A34),IF($C34="Provider",SUMIFS(Raw!$K:$K,Raw!$A:$A,$B$4,Raw!$G:$G,'KPIs Data from Apr25'!Y$4,Raw!$C:$C,'KPIs Data from Apr25'!$A34),SUMIFS(Raw!$K:$K,Raw!$A:$A,$B$4,Raw!$G:$G,'KPIs Data from Apr25'!Y$4,Raw!$E:$E,'KPIs Data from Apr25'!$A34))))</f>
        <v>4291</v>
      </c>
      <c r="Z34" s="81">
        <f>IF($B34="","",IF($C34="Region",SUMIFS(Raw!$K:$K,Raw!$A:$A,$B$4,Raw!$G:$G,'KPIs Data from Apr25'!Z$4,Raw!$I:$I,'KPIs Data from Apr25'!$A34),IF($C34="Provider",SUMIFS(Raw!$K:$K,Raw!$A:$A,$B$4,Raw!$G:$G,'KPIs Data from Apr25'!Z$4,Raw!$C:$C,'KPIs Data from Apr25'!$A34),SUMIFS(Raw!$K:$K,Raw!$A:$A,$B$4,Raw!$G:$G,'KPIs Data from Apr25'!Z$4,Raw!$E:$E,'KPIs Data from Apr25'!$A34))))</f>
        <v>6521</v>
      </c>
      <c r="AA34" s="160">
        <f t="shared" si="4"/>
        <v>0.78531399373660793</v>
      </c>
      <c r="AB34" s="240">
        <f>IF($B34="","",IF($C34="Region",SUMIFS(Raw!$K:$K,Raw!$A:$A,$B$4,Raw!$G:$G,'KPIs Data from Apr25'!AB$4,Raw!$I:$I,'KPIs Data from Apr25'!$A34),IF($C34="Provider",SUMIFS(Raw!$K:$K,Raw!$A:$A,$B$4,Raw!$G:$G,'KPIs Data from Apr25'!AB$4,Raw!$C:$C,'KPIs Data from Apr25'!$A34),SUMIFS(Raw!$K:$K,Raw!$A:$A,$B$4,Raw!$G:$G,'KPIs Data from Apr25'!AB$4,Raw!$E:$E,'KPIs Data from Apr25'!$A34))))</f>
        <v>32661</v>
      </c>
      <c r="AC34" s="81">
        <f>IF($B34="","",IF($C34="Region",SUMIFS(Raw!$K:$K,Raw!$A:$A,$B$4,Raw!$G:$G,'KPIs Data from Apr25'!AC$4,Raw!$I:$I,'KPIs Data from Apr25'!$A34),IF($C34="Provider",SUMIFS(Raw!$K:$K,Raw!$A:$A,$B$4,Raw!$G:$G,'KPIs Data from Apr25'!AC$4,Raw!$C:$C,'KPIs Data from Apr25'!$A34),SUMIFS(Raw!$K:$K,Raw!$A:$A,$B$4,Raw!$G:$G,'KPIs Data from Apr25'!AC$4,Raw!$E:$E,'KPIs Data from Apr25'!$A34))))</f>
        <v>42631</v>
      </c>
      <c r="AD34" s="160">
        <f t="shared" si="5"/>
        <v>0.7661326264924585</v>
      </c>
      <c r="AE34" s="241"/>
      <c r="AF34" s="63"/>
      <c r="AG34" s="64">
        <f t="shared" si="11"/>
        <v>4294</v>
      </c>
      <c r="AH34" s="52">
        <f t="shared" si="12"/>
        <v>9900</v>
      </c>
      <c r="AI34" s="52">
        <f t="shared" si="13"/>
        <v>2622</v>
      </c>
      <c r="AJ34" s="52">
        <f t="shared" si="14"/>
        <v>3780</v>
      </c>
      <c r="AK34" s="52">
        <f t="shared" si="15"/>
        <v>0</v>
      </c>
      <c r="AL34" s="52">
        <f t="shared" si="16"/>
        <v>0</v>
      </c>
      <c r="AM34" s="64">
        <f t="shared" si="17"/>
        <v>0</v>
      </c>
      <c r="AN34" s="64">
        <f t="shared" si="18"/>
        <v>0</v>
      </c>
      <c r="AO34" s="52"/>
      <c r="AP34" s="52"/>
      <c r="AQ34" s="63"/>
      <c r="AR34" s="64"/>
      <c r="AS34" s="52"/>
      <c r="AT34" s="52"/>
      <c r="AU34" s="63"/>
      <c r="AV34" s="64"/>
      <c r="AW34" s="52"/>
      <c r="AX34" s="52"/>
      <c r="AY34" s="63"/>
    </row>
    <row r="35" spans="1:51" ht="15" customHeight="1" x14ac:dyDescent="0.35">
      <c r="A35" s="251" t="str">
        <f>IF(Refs!A30="","",Refs!A30)</f>
        <v>111AA6</v>
      </c>
      <c r="B35" s="138" t="str">
        <f>IF(Refs!B30="","",Refs!B30)</f>
        <v>Isle of Wight</v>
      </c>
      <c r="C35" s="252" t="str">
        <f>IF(Refs!D30="","",Refs!D30)</f>
        <v>Area</v>
      </c>
      <c r="D35" s="81">
        <f>IF($B35="","",IF($C35="Region",SUMIFS(Raw!$K:$K,Raw!$A:$A,$B$4,Raw!$G:$G,'KPIs Data from Apr25'!D$4,Raw!$I:$I,'KPIs Data from Apr25'!$A35),IF($C35="Provider",SUMIFS(Raw!$K:$K,Raw!$A:$A,$B$4,Raw!$G:$G,'KPIs Data from Apr25'!D$4,Raw!$C:$C,'KPIs Data from Apr25'!$A35),SUMIFS(Raw!$K:$K,Raw!$A:$A,$B$4,Raw!$G:$G,'KPIs Data from Apr25'!D$4,Raw!$E:$E,'KPIs Data from Apr25'!$A35))))</f>
        <v>617</v>
      </c>
      <c r="E35" s="81">
        <f>IF($B35="","",IF($C35="Region",SUMIFS(Raw!$K:$K,Raw!$A:$A,$B$4,Raw!$G:$G,'KPIs Data from Apr25'!E$4,Raw!$I:$I,'KPIs Data from Apr25'!$A35),IF($C35="Provider",SUMIFS(Raw!$K:$K,Raw!$A:$A,$B$4,Raw!$G:$G,'KPIs Data from Apr25'!E$4,Raw!$C:$C,'KPIs Data from Apr25'!$A35),SUMIFS(Raw!$K:$K,Raw!$A:$A,$B$4,Raw!$G:$G,'KPIs Data from Apr25'!E$4,Raw!$E:$E,'KPIs Data from Apr25'!$A35))))</f>
        <v>7169</v>
      </c>
      <c r="F35" s="160">
        <f t="shared" si="19"/>
        <v>7.9244798356023632E-2</v>
      </c>
      <c r="G35" s="81">
        <f>IF($B35="","",IF($C35="Region",SUMIFS(Raw!$K:$K,Raw!$A:$A,$B$4,Raw!$G:$G,'KPIs Data from Apr25'!G$4,Raw!$I:$I,'KPIs Data from Apr25'!$A35),IF($C35="Provider",SUMIFS(Raw!$K:$K,Raw!$A:$A,$B$4,Raw!$G:$G,'KPIs Data from Apr25'!G$4,Raw!$C:$C,'KPIs Data from Apr25'!$A35),SUMIFS(Raw!$K:$K,Raw!$A:$A,$B$4,Raw!$G:$G,'KPIs Data from Apr25'!G$4,Raw!$E:$E,'KPIs Data from Apr25'!$A35))))</f>
        <v>77516</v>
      </c>
      <c r="H35" s="81">
        <f>IF($B35="","",IF($C35="Region",SUMIFS(Raw!$K:$K,Raw!$A:$A,$B$4,Raw!$G:$G,'KPIs Data from Apr25'!H$4,Raw!$I:$I,'KPIs Data from Apr25'!$A35),IF($C35="Provider",SUMIFS(Raw!$K:$K,Raw!$A:$A,$B$4,Raw!$G:$G,'KPIs Data from Apr25'!H$4,Raw!$C:$C,'KPIs Data from Apr25'!$A35),SUMIFS(Raw!$K:$K,Raw!$A:$A,$B$4,Raw!$G:$G,'KPIs Data from Apr25'!H$4,Raw!$E:$E,'KPIs Data from Apr25'!$A35))))</f>
        <v>7169</v>
      </c>
      <c r="I35" s="238">
        <f t="shared" si="20"/>
        <v>10.812665643743898</v>
      </c>
      <c r="J35" s="239">
        <f>IF($B35="","",IF($C35="Region",SUMIFS(Raw!$K:$K,Raw!$A:$A,$B$4,Raw!$G:$G,'KPIs Data from Apr25'!J$4,Raw!$I:$I,'KPIs Data from Apr25'!$A35),IF($C35="Provider",SUMIFS(Raw!$K:$K,Raw!$A:$A,$B$4,Raw!$G:$G,'KPIs Data from Apr25'!J$4,Raw!$C:$C,'KPIs Data from Apr25'!$A35),SUMIFS(Raw!$K:$K,Raw!$A:$A,$B$4,Raw!$G:$G,'KPIs Data from Apr25'!J$4,Raw!$E:$E,'KPIs Data from Apr25'!$A35))))</f>
        <v>553</v>
      </c>
      <c r="K35" s="240">
        <f>IF($B35="","",IF($C35="Region",SUMIFS(Raw!$K:$K,Raw!$A:$A,$B$4,Raw!$G:$G,'KPIs Data from Apr25'!K$4,Raw!$I:$I,'KPIs Data from Apr25'!$A35),IF($C35="Provider",SUMIFS(Raw!$K:$K,Raw!$A:$A,$B$4,Raw!$G:$G,'KPIs Data from Apr25'!K$4,Raw!$C:$C,'KPIs Data from Apr25'!$A35),SUMIFS(Raw!$K:$K,Raw!$A:$A,$B$4,Raw!$G:$G,'KPIs Data from Apr25'!K$4,Raw!$E:$E,'KPIs Data from Apr25'!$A35))))</f>
        <v>1601</v>
      </c>
      <c r="L35" s="81">
        <f>IF($B35="","",IF($C35="Region",SUMIFS(Raw!$K:$K,Raw!$A:$A,$B$4,Raw!$G:$G,'KPIs Data from Apr25'!L$4,Raw!$I:$I,'KPIs Data from Apr25'!$A35),IF($C35="Provider",SUMIFS(Raw!$K:$K,Raw!$A:$A,$B$4,Raw!$G:$G,'KPIs Data from Apr25'!L$4,Raw!$C:$C,'KPIs Data from Apr25'!$A35),SUMIFS(Raw!$K:$K,Raw!$A:$A,$B$4,Raw!$G:$G,'KPIs Data from Apr25'!L$4,Raw!$E:$E,'KPIs Data from Apr25'!$A35))))</f>
        <v>1784</v>
      </c>
      <c r="M35" s="81">
        <f>IF($B35="","",IF($C35="Region",SUMIFS(Raw!$K:$K,Raw!$A:$A,$B$4,Raw!$G:$G,'KPIs Data from Apr25'!M$4,Raw!$I:$I,'KPIs Data from Apr25'!$A35),IF($C35="Provider",SUMIFS(Raw!$K:$K,Raw!$A:$A,$B$4,Raw!$G:$G,'KPIs Data from Apr25'!M$4,Raw!$C:$C,'KPIs Data from Apr25'!$A35),SUMIFS(Raw!$K:$K,Raw!$A:$A,$B$4,Raw!$G:$G,'KPIs Data from Apr25'!M$4,Raw!$E:$E,'KPIs Data from Apr25'!$A35))))</f>
        <v>97</v>
      </c>
      <c r="N35" s="81">
        <f>IF($B35="","",IF($C35="Region",SUMIFS(Raw!$K:$K,Raw!$A:$A,$B$4,Raw!$G:$G,'KPIs Data from Apr25'!N$4,Raw!$I:$I,'KPIs Data from Apr25'!$A35),IF($C35="Provider",SUMIFS(Raw!$K:$K,Raw!$A:$A,$B$4,Raw!$G:$G,'KPIs Data from Apr25'!N$4,Raw!$C:$C,'KPIs Data from Apr25'!$A35),SUMIFS(Raw!$K:$K,Raw!$A:$A,$B$4,Raw!$G:$G,'KPIs Data from Apr25'!N$4,Raw!$E:$E,'KPIs Data from Apr25'!$A35))))</f>
        <v>97</v>
      </c>
      <c r="O35" s="81">
        <f>IF($B35="","",IF($C35="Region",SUMIFS(Raw!$K:$K,Raw!$A:$A,$B$4,Raw!$G:$G,'KPIs Data from Apr25'!O$4,Raw!$I:$I,'KPIs Data from Apr25'!$A35),IF($C35="Provider",SUMIFS(Raw!$K:$K,Raw!$A:$A,$B$4,Raw!$G:$G,'KPIs Data from Apr25'!O$4,Raw!$C:$C,'KPIs Data from Apr25'!$A35),SUMIFS(Raw!$K:$K,Raw!$A:$A,$B$4,Raw!$G:$G,'KPIs Data from Apr25'!O$4,Raw!$E:$E,'KPIs Data from Apr25'!$A35))))</f>
        <v>0</v>
      </c>
      <c r="P35" s="81">
        <f>IF($B35="","",IF($C35="Region",SUMIFS(Raw!$K:$K,Raw!$A:$A,$B$4,Raw!$G:$G,'KPIs Data from Apr25'!P$4,Raw!$I:$I,'KPIs Data from Apr25'!$A35),IF($C35="Provider",SUMIFS(Raw!$K:$K,Raw!$A:$A,$B$4,Raw!$G:$G,'KPIs Data from Apr25'!P$4,Raw!$C:$C,'KPIs Data from Apr25'!$A35),SUMIFS(Raw!$K:$K,Raw!$A:$A,$B$4,Raw!$G:$G,'KPIs Data from Apr25'!P$4,Raw!$E:$E,'KPIs Data from Apr25'!$A35))))</f>
        <v>0</v>
      </c>
      <c r="Q35" s="81">
        <f>IF($B35="","",IF($C35="Region",SUMIFS(Raw!$K:$K,Raw!$A:$A,$B$4,Raw!$G:$G,'KPIs Data from Apr25'!Q$4,Raw!$I:$I,'KPIs Data from Apr25'!$A35),IF($C35="Provider",SUMIFS(Raw!$K:$K,Raw!$A:$A,$B$4,Raw!$G:$G,'KPIs Data from Apr25'!Q$4,Raw!$C:$C,'KPIs Data from Apr25'!$A35),SUMIFS(Raw!$K:$K,Raw!$A:$A,$B$4,Raw!$G:$G,'KPIs Data from Apr25'!Q$4,Raw!$E:$E,'KPIs Data from Apr25'!$A35))))</f>
        <v>0</v>
      </c>
      <c r="R35" s="81">
        <f>IF($B35="","",IF($C35="Region",SUMIFS(Raw!$K:$K,Raw!$A:$A,$B$4,Raw!$G:$G,'KPIs Data from Apr25'!R$4,Raw!$I:$I,'KPIs Data from Apr25'!$A35),IF($C35="Provider",SUMIFS(Raw!$K:$K,Raw!$A:$A,$B$4,Raw!$G:$G,'KPIs Data from Apr25'!R$4,Raw!$C:$C,'KPIs Data from Apr25'!$A35),SUMIFS(Raw!$K:$K,Raw!$A:$A,$B$4,Raw!$G:$G,'KPIs Data from Apr25'!R$4,Raw!$E:$E,'KPIs Data from Apr25'!$A35))))</f>
        <v>0</v>
      </c>
      <c r="S35" s="160">
        <f t="shared" si="8"/>
        <v>0.90271132376395535</v>
      </c>
      <c r="T35" s="81">
        <f>IF($B35="","",IF($C35="Region",SUMIFS(Raw!$K:$K,Raw!$A:$A,$B$4,Raw!$G:$G,'KPIs Data from Apr25'!T$4,Raw!$I:$I,'KPIs Data from Apr25'!$A35),IF($C35="Provider",SUMIFS(Raw!$K:$K,Raw!$A:$A,$B$4,Raw!$G:$G,'KPIs Data from Apr25'!T$4,Raw!$C:$C,'KPIs Data from Apr25'!$A35),SUMIFS(Raw!$K:$K,Raw!$A:$A,$B$4,Raw!$G:$G,'KPIs Data from Apr25'!T$4,Raw!$E:$E,'KPIs Data from Apr25'!$A35))))</f>
        <v>519</v>
      </c>
      <c r="U35" s="81">
        <f>IF($B35="","",IF($C35="Region",SUMIFS(Raw!$K:$K,Raw!$A:$A,$B$4,Raw!$G:$G,'KPIs Data from Apr25'!U$4,Raw!$I:$I,'KPIs Data from Apr25'!$A35),IF($C35="Provider",SUMIFS(Raw!$K:$K,Raw!$A:$A,$B$4,Raw!$G:$G,'KPIs Data from Apr25'!U$4,Raw!$C:$C,'KPIs Data from Apr25'!$A35),SUMIFS(Raw!$K:$K,Raw!$A:$A,$B$4,Raw!$G:$G,'KPIs Data from Apr25'!U$4,Raw!$E:$E,'KPIs Data from Apr25'!$A35))))</f>
        <v>797</v>
      </c>
      <c r="V35" s="160">
        <f t="shared" si="2"/>
        <v>0.6511919698870765</v>
      </c>
      <c r="W35" s="81">
        <f t="shared" si="9"/>
        <v>519</v>
      </c>
      <c r="X35" s="81">
        <f t="shared" si="10"/>
        <v>797</v>
      </c>
      <c r="Y35" s="81">
        <f>IF($B35="","",IF($C35="Region",SUMIFS(Raw!$K:$K,Raw!$A:$A,$B$4,Raw!$G:$G,'KPIs Data from Apr25'!Y$4,Raw!$I:$I,'KPIs Data from Apr25'!$A35),IF($C35="Provider",SUMIFS(Raw!$K:$K,Raw!$A:$A,$B$4,Raw!$G:$G,'KPIs Data from Apr25'!Y$4,Raw!$C:$C,'KPIs Data from Apr25'!$A35),SUMIFS(Raw!$K:$K,Raw!$A:$A,$B$4,Raw!$G:$G,'KPIs Data from Apr25'!Y$4,Raw!$E:$E,'KPIs Data from Apr25'!$A35))))</f>
        <v>100</v>
      </c>
      <c r="Z35" s="81">
        <f>IF($B35="","",IF($C35="Region",SUMIFS(Raw!$K:$K,Raw!$A:$A,$B$4,Raw!$G:$G,'KPIs Data from Apr25'!Z$4,Raw!$I:$I,'KPIs Data from Apr25'!$A35),IF($C35="Provider",SUMIFS(Raw!$K:$K,Raw!$A:$A,$B$4,Raw!$G:$G,'KPIs Data from Apr25'!Z$4,Raw!$C:$C,'KPIs Data from Apr25'!$A35),SUMIFS(Raw!$K:$K,Raw!$A:$A,$B$4,Raw!$G:$G,'KPIs Data from Apr25'!Z$4,Raw!$E:$E,'KPIs Data from Apr25'!$A35))))</f>
        <v>908</v>
      </c>
      <c r="AA35" s="160">
        <f t="shared" si="4"/>
        <v>0.36304985337243401</v>
      </c>
      <c r="AB35" s="240">
        <f>IF($B35="","",IF($C35="Region",SUMIFS(Raw!$K:$K,Raw!$A:$A,$B$4,Raw!$G:$G,'KPIs Data from Apr25'!AB$4,Raw!$I:$I,'KPIs Data from Apr25'!$A35),IF($C35="Provider",SUMIFS(Raw!$K:$K,Raw!$A:$A,$B$4,Raw!$G:$G,'KPIs Data from Apr25'!AB$4,Raw!$C:$C,'KPIs Data from Apr25'!$A35),SUMIFS(Raw!$K:$K,Raw!$A:$A,$B$4,Raw!$G:$G,'KPIs Data from Apr25'!AB$4,Raw!$E:$E,'KPIs Data from Apr25'!$A35))))</f>
        <v>4612</v>
      </c>
      <c r="AC35" s="81">
        <f>IF($B35="","",IF($C35="Region",SUMIFS(Raw!$K:$K,Raw!$A:$A,$B$4,Raw!$G:$G,'KPIs Data from Apr25'!AC$4,Raw!$I:$I,'KPIs Data from Apr25'!$A35),IF($C35="Provider",SUMIFS(Raw!$K:$K,Raw!$A:$A,$B$4,Raw!$G:$G,'KPIs Data from Apr25'!AC$4,Raw!$C:$C,'KPIs Data from Apr25'!$A35),SUMIFS(Raw!$K:$K,Raw!$A:$A,$B$4,Raw!$G:$G,'KPIs Data from Apr25'!AC$4,Raw!$E:$E,'KPIs Data from Apr25'!$A35))))</f>
        <v>5396</v>
      </c>
      <c r="AD35" s="160">
        <f t="shared" si="5"/>
        <v>0.85470719051149002</v>
      </c>
      <c r="AE35" s="241"/>
      <c r="AF35" s="63"/>
      <c r="AG35" s="64">
        <f t="shared" si="11"/>
        <v>1601</v>
      </c>
      <c r="AH35" s="52">
        <f t="shared" si="12"/>
        <v>1784</v>
      </c>
      <c r="AI35" s="52">
        <f t="shared" si="13"/>
        <v>97</v>
      </c>
      <c r="AJ35" s="52">
        <f t="shared" si="14"/>
        <v>97</v>
      </c>
      <c r="AK35" s="52">
        <f t="shared" si="15"/>
        <v>0</v>
      </c>
      <c r="AL35" s="52">
        <f t="shared" si="16"/>
        <v>0</v>
      </c>
      <c r="AM35" s="64">
        <f t="shared" si="17"/>
        <v>0</v>
      </c>
      <c r="AN35" s="64">
        <f t="shared" si="18"/>
        <v>0</v>
      </c>
      <c r="AO35" s="52"/>
      <c r="AP35" s="52"/>
      <c r="AQ35" s="63"/>
      <c r="AR35" s="64"/>
      <c r="AS35" s="52"/>
      <c r="AT35" s="52"/>
      <c r="AU35" s="63"/>
      <c r="AV35" s="64"/>
      <c r="AW35" s="52"/>
      <c r="AX35" s="52"/>
      <c r="AY35" s="63"/>
    </row>
    <row r="36" spans="1:51" ht="14.25" customHeight="1" x14ac:dyDescent="0.35">
      <c r="A36" s="251" t="str">
        <f>IF(Refs!A31="","",Refs!A31)</f>
        <v>111AI9</v>
      </c>
      <c r="B36" s="138" t="str">
        <f>IF(Refs!B31="","",Refs!B31)</f>
        <v>Kent, Medway &amp; Sussex</v>
      </c>
      <c r="C36" s="252" t="str">
        <f>IF(Refs!D31="","",Refs!D31)</f>
        <v>Area</v>
      </c>
      <c r="D36" s="81">
        <f>IF($B36="","",IF($C36="Region",SUMIFS(Raw!$K:$K,Raw!$A:$A,$B$4,Raw!$G:$G,'KPIs Data from Apr25'!D$4,Raw!$I:$I,'KPIs Data from Apr25'!$A36),IF($C36="Provider",SUMIFS(Raw!$K:$K,Raw!$A:$A,$B$4,Raw!$G:$G,'KPIs Data from Apr25'!D$4,Raw!$C:$C,'KPIs Data from Apr25'!$A36),SUMIFS(Raw!$K:$K,Raw!$A:$A,$B$4,Raw!$G:$G,'KPIs Data from Apr25'!D$4,Raw!$E:$E,'KPIs Data from Apr25'!$A36))))</f>
        <v>4124</v>
      </c>
      <c r="E36" s="81">
        <f>IF($B36="","",IF($C36="Region",SUMIFS(Raw!$K:$K,Raw!$A:$A,$B$4,Raw!$G:$G,'KPIs Data from Apr25'!E$4,Raw!$I:$I,'KPIs Data from Apr25'!$A36),IF($C36="Provider",SUMIFS(Raw!$K:$K,Raw!$A:$A,$B$4,Raw!$G:$G,'KPIs Data from Apr25'!E$4,Raw!$C:$C,'KPIs Data from Apr25'!$A36),SUMIFS(Raw!$K:$K,Raw!$A:$A,$B$4,Raw!$G:$G,'KPIs Data from Apr25'!E$4,Raw!$E:$E,'KPIs Data from Apr25'!$A36))))</f>
        <v>85048</v>
      </c>
      <c r="F36" s="160">
        <f t="shared" si="19"/>
        <v>4.6247701072085409E-2</v>
      </c>
      <c r="G36" s="81">
        <f>IF($B36="","",IF($C36="Region",SUMIFS(Raw!$K:$K,Raw!$A:$A,$B$4,Raw!$G:$G,'KPIs Data from Apr25'!G$4,Raw!$I:$I,'KPIs Data from Apr25'!$A36),IF($C36="Provider",SUMIFS(Raw!$K:$K,Raw!$A:$A,$B$4,Raw!$G:$G,'KPIs Data from Apr25'!G$4,Raw!$C:$C,'KPIs Data from Apr25'!$A36),SUMIFS(Raw!$K:$K,Raw!$A:$A,$B$4,Raw!$G:$G,'KPIs Data from Apr25'!G$4,Raw!$E:$E,'KPIs Data from Apr25'!$A36))))</f>
        <v>5624204</v>
      </c>
      <c r="H36" s="81">
        <f>IF($B36="","",IF($C36="Region",SUMIFS(Raw!$K:$K,Raw!$A:$A,$B$4,Raw!$G:$G,'KPIs Data from Apr25'!H$4,Raw!$I:$I,'KPIs Data from Apr25'!$A36),IF($C36="Provider",SUMIFS(Raw!$K:$K,Raw!$A:$A,$B$4,Raw!$G:$G,'KPIs Data from Apr25'!H$4,Raw!$C:$C,'KPIs Data from Apr25'!$A36),SUMIFS(Raw!$K:$K,Raw!$A:$A,$B$4,Raw!$G:$G,'KPIs Data from Apr25'!H$4,Raw!$E:$E,'KPIs Data from Apr25'!$A36))))</f>
        <v>85048</v>
      </c>
      <c r="I36" s="238">
        <f t="shared" si="20"/>
        <v>66.129762016743484</v>
      </c>
      <c r="J36" s="239">
        <f>IF($B36="","",IF($C36="Region",SUMIFS(Raw!$K:$K,Raw!$A:$A,$B$4,Raw!$G:$G,'KPIs Data from Apr25'!J$4,Raw!$I:$I,'KPIs Data from Apr25'!$A36),IF($C36="Provider",SUMIFS(Raw!$K:$K,Raw!$A:$A,$B$4,Raw!$G:$G,'KPIs Data from Apr25'!J$4,Raw!$C:$C,'KPIs Data from Apr25'!$A36),SUMIFS(Raw!$K:$K,Raw!$A:$A,$B$4,Raw!$G:$G,'KPIs Data from Apr25'!J$4,Raw!$E:$E,'KPIs Data from Apr25'!$A36))))</f>
        <v>341</v>
      </c>
      <c r="K36" s="240">
        <f>IF($B36="","",IF($C36="Region",SUMIFS(Raw!$K:$K,Raw!$A:$A,$B$4,Raw!$G:$G,'KPIs Data from Apr25'!K$4,Raw!$I:$I,'KPIs Data from Apr25'!$A36),IF($C36="Provider",SUMIFS(Raw!$K:$K,Raw!$A:$A,$B$4,Raw!$G:$G,'KPIs Data from Apr25'!K$4,Raw!$C:$C,'KPIs Data from Apr25'!$A36),SUMIFS(Raw!$K:$K,Raw!$A:$A,$B$4,Raw!$G:$G,'KPIs Data from Apr25'!K$4,Raw!$E:$E,'KPIs Data from Apr25'!$A36))))</f>
        <v>5761</v>
      </c>
      <c r="L36" s="81">
        <f>IF($B36="","",IF($C36="Region",SUMIFS(Raw!$K:$K,Raw!$A:$A,$B$4,Raw!$G:$G,'KPIs Data from Apr25'!L$4,Raw!$I:$I,'KPIs Data from Apr25'!$A36),IF($C36="Provider",SUMIFS(Raw!$K:$K,Raw!$A:$A,$B$4,Raw!$G:$G,'KPIs Data from Apr25'!L$4,Raw!$C:$C,'KPIs Data from Apr25'!$A36),SUMIFS(Raw!$K:$K,Raw!$A:$A,$B$4,Raw!$G:$G,'KPIs Data from Apr25'!L$4,Raw!$E:$E,'KPIs Data from Apr25'!$A36))))</f>
        <v>12696</v>
      </c>
      <c r="M36" s="81">
        <f>IF($B36="","",IF($C36="Region",SUMIFS(Raw!$K:$K,Raw!$A:$A,$B$4,Raw!$G:$G,'KPIs Data from Apr25'!M$4,Raw!$I:$I,'KPIs Data from Apr25'!$A36),IF($C36="Provider",SUMIFS(Raw!$K:$K,Raw!$A:$A,$B$4,Raw!$G:$G,'KPIs Data from Apr25'!M$4,Raw!$C:$C,'KPIs Data from Apr25'!$A36),SUMIFS(Raw!$K:$K,Raw!$A:$A,$B$4,Raw!$G:$G,'KPIs Data from Apr25'!M$4,Raw!$E:$E,'KPIs Data from Apr25'!$A36))))</f>
        <v>1722</v>
      </c>
      <c r="N36" s="81">
        <f>IF($B36="","",IF($C36="Region",SUMIFS(Raw!$K:$K,Raw!$A:$A,$B$4,Raw!$G:$G,'KPIs Data from Apr25'!N$4,Raw!$I:$I,'KPIs Data from Apr25'!$A36),IF($C36="Provider",SUMIFS(Raw!$K:$K,Raw!$A:$A,$B$4,Raw!$G:$G,'KPIs Data from Apr25'!N$4,Raw!$C:$C,'KPIs Data from Apr25'!$A36),SUMIFS(Raw!$K:$K,Raw!$A:$A,$B$4,Raw!$G:$G,'KPIs Data from Apr25'!N$4,Raw!$E:$E,'KPIs Data from Apr25'!$A36))))</f>
        <v>3686</v>
      </c>
      <c r="O36" s="81">
        <f>IF($B36="","",IF($C36="Region",SUMIFS(Raw!$K:$K,Raw!$A:$A,$B$4,Raw!$G:$G,'KPIs Data from Apr25'!O$4,Raw!$I:$I,'KPIs Data from Apr25'!$A36),IF($C36="Provider",SUMIFS(Raw!$K:$K,Raw!$A:$A,$B$4,Raw!$G:$G,'KPIs Data from Apr25'!O$4,Raw!$C:$C,'KPIs Data from Apr25'!$A36),SUMIFS(Raw!$K:$K,Raw!$A:$A,$B$4,Raw!$G:$G,'KPIs Data from Apr25'!O$4,Raw!$E:$E,'KPIs Data from Apr25'!$A36))))</f>
        <v>0</v>
      </c>
      <c r="P36" s="81">
        <f>IF($B36="","",IF($C36="Region",SUMIFS(Raw!$K:$K,Raw!$A:$A,$B$4,Raw!$G:$G,'KPIs Data from Apr25'!P$4,Raw!$I:$I,'KPIs Data from Apr25'!$A36),IF($C36="Provider",SUMIFS(Raw!$K:$K,Raw!$A:$A,$B$4,Raw!$G:$G,'KPIs Data from Apr25'!P$4,Raw!$C:$C,'KPIs Data from Apr25'!$A36),SUMIFS(Raw!$K:$K,Raw!$A:$A,$B$4,Raw!$G:$G,'KPIs Data from Apr25'!P$4,Raw!$E:$E,'KPIs Data from Apr25'!$A36))))</f>
        <v>0</v>
      </c>
      <c r="Q36" s="81">
        <f>IF($B36="","",IF($C36="Region",SUMIFS(Raw!$K:$K,Raw!$A:$A,$B$4,Raw!$G:$G,'KPIs Data from Apr25'!Q$4,Raw!$I:$I,'KPIs Data from Apr25'!$A36),IF($C36="Provider",SUMIFS(Raw!$K:$K,Raw!$A:$A,$B$4,Raw!$G:$G,'KPIs Data from Apr25'!Q$4,Raw!$C:$C,'KPIs Data from Apr25'!$A36),SUMIFS(Raw!$K:$K,Raw!$A:$A,$B$4,Raw!$G:$G,'KPIs Data from Apr25'!Q$4,Raw!$E:$E,'KPIs Data from Apr25'!$A36))))</f>
        <v>0</v>
      </c>
      <c r="R36" s="81">
        <f>IF($B36="","",IF($C36="Region",SUMIFS(Raw!$K:$K,Raw!$A:$A,$B$4,Raw!$G:$G,'KPIs Data from Apr25'!R$4,Raw!$I:$I,'KPIs Data from Apr25'!$A36),IF($C36="Provider",SUMIFS(Raw!$K:$K,Raw!$A:$A,$B$4,Raw!$G:$G,'KPIs Data from Apr25'!R$4,Raw!$C:$C,'KPIs Data from Apr25'!$A36),SUMIFS(Raw!$K:$K,Raw!$A:$A,$B$4,Raw!$G:$G,'KPIs Data from Apr25'!R$4,Raw!$E:$E,'KPIs Data from Apr25'!$A36))))</f>
        <v>0</v>
      </c>
      <c r="S36" s="160">
        <f t="shared" si="8"/>
        <v>0.45678183371993653</v>
      </c>
      <c r="T36" s="81">
        <f>IF($B36="","",IF($C36="Region",SUMIFS(Raw!$K:$K,Raw!$A:$A,$B$4,Raw!$G:$G,'KPIs Data from Apr25'!T$4,Raw!$I:$I,'KPIs Data from Apr25'!$A36),IF($C36="Provider",SUMIFS(Raw!$K:$K,Raw!$A:$A,$B$4,Raw!$G:$G,'KPIs Data from Apr25'!T$4,Raw!$C:$C,'KPIs Data from Apr25'!$A36),SUMIFS(Raw!$K:$K,Raw!$A:$A,$B$4,Raw!$G:$G,'KPIs Data from Apr25'!T$4,Raw!$E:$E,'KPIs Data from Apr25'!$A36))))</f>
        <v>3495</v>
      </c>
      <c r="U36" s="81">
        <f>IF($B36="","",IF($C36="Region",SUMIFS(Raw!$K:$K,Raw!$A:$A,$B$4,Raw!$G:$G,'KPIs Data from Apr25'!U$4,Raw!$I:$I,'KPIs Data from Apr25'!$A36),IF($C36="Provider",SUMIFS(Raw!$K:$K,Raw!$A:$A,$B$4,Raw!$G:$G,'KPIs Data from Apr25'!U$4,Raw!$C:$C,'KPIs Data from Apr25'!$A36),SUMIFS(Raw!$K:$K,Raw!$A:$A,$B$4,Raw!$G:$G,'KPIs Data from Apr25'!U$4,Raw!$E:$E,'KPIs Data from Apr25'!$A36))))</f>
        <v>7598</v>
      </c>
      <c r="V36" s="160">
        <f t="shared" si="2"/>
        <v>0.45998947091339826</v>
      </c>
      <c r="W36" s="81">
        <f t="shared" si="9"/>
        <v>3495</v>
      </c>
      <c r="X36" s="81">
        <f t="shared" si="10"/>
        <v>7598</v>
      </c>
      <c r="Y36" s="81">
        <f>IF($B36="","",IF($C36="Region",SUMIFS(Raw!$K:$K,Raw!$A:$A,$B$4,Raw!$G:$G,'KPIs Data from Apr25'!Y$4,Raw!$I:$I,'KPIs Data from Apr25'!$A36),IF($C36="Provider",SUMIFS(Raw!$K:$K,Raw!$A:$A,$B$4,Raw!$G:$G,'KPIs Data from Apr25'!Y$4,Raw!$C:$C,'KPIs Data from Apr25'!$A36),SUMIFS(Raw!$K:$K,Raw!$A:$A,$B$4,Raw!$G:$G,'KPIs Data from Apr25'!Y$4,Raw!$E:$E,'KPIs Data from Apr25'!$A36))))</f>
        <v>4640</v>
      </c>
      <c r="Z36" s="81">
        <f>IF($B36="","",IF($C36="Region",SUMIFS(Raw!$K:$K,Raw!$A:$A,$B$4,Raw!$G:$G,'KPIs Data from Apr25'!Z$4,Raw!$I:$I,'KPIs Data from Apr25'!$A36),IF($C36="Provider",SUMIFS(Raw!$K:$K,Raw!$A:$A,$B$4,Raw!$G:$G,'KPIs Data from Apr25'!Z$4,Raw!$C:$C,'KPIs Data from Apr25'!$A36),SUMIFS(Raw!$K:$K,Raw!$A:$A,$B$4,Raw!$G:$G,'KPIs Data from Apr25'!Z$4,Raw!$E:$E,'KPIs Data from Apr25'!$A36))))</f>
        <v>10544</v>
      </c>
      <c r="AA36" s="160">
        <f t="shared" si="4"/>
        <v>0.44840701135486716</v>
      </c>
      <c r="AB36" s="240">
        <f>IF($B36="","",IF($C36="Region",SUMIFS(Raw!$K:$K,Raw!$A:$A,$B$4,Raw!$G:$G,'KPIs Data from Apr25'!AB$4,Raw!$I:$I,'KPIs Data from Apr25'!$A36),IF($C36="Provider",SUMIFS(Raw!$K:$K,Raw!$A:$A,$B$4,Raw!$G:$G,'KPIs Data from Apr25'!AB$4,Raw!$C:$C,'KPIs Data from Apr25'!$A36),SUMIFS(Raw!$K:$K,Raw!$A:$A,$B$4,Raw!$G:$G,'KPIs Data from Apr25'!AB$4,Raw!$E:$E,'KPIs Data from Apr25'!$A36))))</f>
        <v>50493</v>
      </c>
      <c r="AC36" s="81">
        <f>IF($B36="","",IF($C36="Region",SUMIFS(Raw!$K:$K,Raw!$A:$A,$B$4,Raw!$G:$G,'KPIs Data from Apr25'!AC$4,Raw!$I:$I,'KPIs Data from Apr25'!$A36),IF($C36="Provider",SUMIFS(Raw!$K:$K,Raw!$A:$A,$B$4,Raw!$G:$G,'KPIs Data from Apr25'!AC$4,Raw!$C:$C,'KPIs Data from Apr25'!$A36),SUMIFS(Raw!$K:$K,Raw!$A:$A,$B$4,Raw!$G:$G,'KPIs Data from Apr25'!AC$4,Raw!$E:$E,'KPIs Data from Apr25'!$A36))))</f>
        <v>70317</v>
      </c>
      <c r="AD36" s="160">
        <f t="shared" si="5"/>
        <v>0.71807670975724225</v>
      </c>
      <c r="AE36" s="241"/>
      <c r="AF36" s="63"/>
      <c r="AG36" s="64">
        <f t="shared" si="11"/>
        <v>5761</v>
      </c>
      <c r="AH36" s="52">
        <f t="shared" si="12"/>
        <v>12696</v>
      </c>
      <c r="AI36" s="52">
        <f t="shared" si="13"/>
        <v>1722</v>
      </c>
      <c r="AJ36" s="52">
        <f t="shared" si="14"/>
        <v>3686</v>
      </c>
      <c r="AK36" s="52">
        <f t="shared" si="15"/>
        <v>0</v>
      </c>
      <c r="AL36" s="52">
        <f t="shared" si="16"/>
        <v>0</v>
      </c>
      <c r="AM36" s="64">
        <f t="shared" si="17"/>
        <v>0</v>
      </c>
      <c r="AN36" s="64">
        <f t="shared" si="18"/>
        <v>0</v>
      </c>
      <c r="AO36" s="52"/>
      <c r="AP36" s="52"/>
      <c r="AQ36" s="63"/>
      <c r="AR36" s="64"/>
      <c r="AS36" s="52"/>
      <c r="AT36" s="52"/>
      <c r="AU36" s="63"/>
      <c r="AV36" s="64"/>
      <c r="AW36" s="52"/>
      <c r="AX36" s="52"/>
      <c r="AY36" s="63"/>
    </row>
    <row r="37" spans="1:51" ht="14.25" customHeight="1" x14ac:dyDescent="0.35">
      <c r="A37" s="251" t="str">
        <f>IF(Refs!A32="","",Refs!A32)</f>
        <v>111AI2</v>
      </c>
      <c r="B37" s="138" t="str">
        <f>IF(Refs!B32="","",Refs!B32)</f>
        <v>Surrey Heartlands</v>
      </c>
      <c r="C37" s="252" t="str">
        <f>IF(Refs!D32="","",Refs!D32)</f>
        <v>Area</v>
      </c>
      <c r="D37" s="81">
        <f>IF($B37="","",IF($C37="Region",SUMIFS(Raw!$K:$K,Raw!$A:$A,$B$4,Raw!$G:$G,'KPIs Data from Apr25'!D$4,Raw!$I:$I,'KPIs Data from Apr25'!$A37),IF($C37="Provider",SUMIFS(Raw!$K:$K,Raw!$A:$A,$B$4,Raw!$G:$G,'KPIs Data from Apr25'!D$4,Raw!$C:$C,'KPIs Data from Apr25'!$A37),SUMIFS(Raw!$K:$K,Raw!$A:$A,$B$4,Raw!$G:$G,'KPIs Data from Apr25'!D$4,Raw!$E:$E,'KPIs Data from Apr25'!$A37))))</f>
        <v>233</v>
      </c>
      <c r="E37" s="81">
        <f>IF($B37="","",IF($C37="Region",SUMIFS(Raw!$K:$K,Raw!$A:$A,$B$4,Raw!$G:$G,'KPIs Data from Apr25'!E$4,Raw!$I:$I,'KPIs Data from Apr25'!$A37),IF($C37="Provider",SUMIFS(Raw!$K:$K,Raw!$A:$A,$B$4,Raw!$G:$G,'KPIs Data from Apr25'!E$4,Raw!$C:$C,'KPIs Data from Apr25'!$A37),SUMIFS(Raw!$K:$K,Raw!$A:$A,$B$4,Raw!$G:$G,'KPIs Data from Apr25'!E$4,Raw!$E:$E,'KPIs Data from Apr25'!$A37))))</f>
        <v>23176</v>
      </c>
      <c r="F37" s="160">
        <f t="shared" si="19"/>
        <v>9.9534367123755817E-3</v>
      </c>
      <c r="G37" s="81">
        <f>IF($B37="","",IF($C37="Region",SUMIFS(Raw!$K:$K,Raw!$A:$A,$B$4,Raw!$G:$G,'KPIs Data from Apr25'!G$4,Raw!$I:$I,'KPIs Data from Apr25'!$A37),IF($C37="Provider",SUMIFS(Raw!$K:$K,Raw!$A:$A,$B$4,Raw!$G:$G,'KPIs Data from Apr25'!G$4,Raw!$C:$C,'KPIs Data from Apr25'!$A37),SUMIFS(Raw!$K:$K,Raw!$A:$A,$B$4,Raw!$G:$G,'KPIs Data from Apr25'!G$4,Raw!$E:$E,'KPIs Data from Apr25'!$A37))))</f>
        <v>399129</v>
      </c>
      <c r="H37" s="81">
        <f>IF($B37="","",IF($C37="Region",SUMIFS(Raw!$K:$K,Raw!$A:$A,$B$4,Raw!$G:$G,'KPIs Data from Apr25'!H$4,Raw!$I:$I,'KPIs Data from Apr25'!$A37),IF($C37="Provider",SUMIFS(Raw!$K:$K,Raw!$A:$A,$B$4,Raw!$G:$G,'KPIs Data from Apr25'!H$4,Raw!$C:$C,'KPIs Data from Apr25'!$A37),SUMIFS(Raw!$K:$K,Raw!$A:$A,$B$4,Raw!$G:$G,'KPIs Data from Apr25'!H$4,Raw!$E:$E,'KPIs Data from Apr25'!$A37))))</f>
        <v>23176</v>
      </c>
      <c r="I37" s="238">
        <f t="shared" si="20"/>
        <v>17.221651708664137</v>
      </c>
      <c r="J37" s="239">
        <f>IF($B37="","",IF($C37="Region",SUMIFS(Raw!$K:$K,Raw!$A:$A,$B$4,Raw!$G:$G,'KPIs Data from Apr25'!J$4,Raw!$I:$I,'KPIs Data from Apr25'!$A37),IF($C37="Provider",SUMIFS(Raw!$K:$K,Raw!$A:$A,$B$4,Raw!$G:$G,'KPIs Data from Apr25'!J$4,Raw!$C:$C,'KPIs Data from Apr25'!$A37),SUMIFS(Raw!$K:$K,Raw!$A:$A,$B$4,Raw!$G:$G,'KPIs Data from Apr25'!J$4,Raw!$E:$E,'KPIs Data from Apr25'!$A37))))</f>
        <v>112</v>
      </c>
      <c r="K37" s="240">
        <f>IF($B37="","",IF($C37="Region",SUMIFS(Raw!$K:$K,Raw!$A:$A,$B$4,Raw!$G:$G,'KPIs Data from Apr25'!K$4,Raw!$I:$I,'KPIs Data from Apr25'!$A37),IF($C37="Provider",SUMIFS(Raw!$K:$K,Raw!$A:$A,$B$4,Raw!$G:$G,'KPIs Data from Apr25'!K$4,Raw!$C:$C,'KPIs Data from Apr25'!$A37),SUMIFS(Raw!$K:$K,Raw!$A:$A,$B$4,Raw!$G:$G,'KPIs Data from Apr25'!K$4,Raw!$E:$E,'KPIs Data from Apr25'!$A37))))</f>
        <v>3582</v>
      </c>
      <c r="L37" s="81">
        <f>IF($B37="","",IF($C37="Region",SUMIFS(Raw!$K:$K,Raw!$A:$A,$B$4,Raw!$G:$G,'KPIs Data from Apr25'!L$4,Raw!$I:$I,'KPIs Data from Apr25'!$A37),IF($C37="Provider",SUMIFS(Raw!$K:$K,Raw!$A:$A,$B$4,Raw!$G:$G,'KPIs Data from Apr25'!L$4,Raw!$C:$C,'KPIs Data from Apr25'!$A37),SUMIFS(Raw!$K:$K,Raw!$A:$A,$B$4,Raw!$G:$G,'KPIs Data from Apr25'!L$4,Raw!$E:$E,'KPIs Data from Apr25'!$A37))))</f>
        <v>5967</v>
      </c>
      <c r="M37" s="81">
        <f>IF($B37="","",IF($C37="Region",SUMIFS(Raw!$K:$K,Raw!$A:$A,$B$4,Raw!$G:$G,'KPIs Data from Apr25'!M$4,Raw!$I:$I,'KPIs Data from Apr25'!$A37),IF($C37="Provider",SUMIFS(Raw!$K:$K,Raw!$A:$A,$B$4,Raw!$G:$G,'KPIs Data from Apr25'!M$4,Raw!$C:$C,'KPIs Data from Apr25'!$A37),SUMIFS(Raw!$K:$K,Raw!$A:$A,$B$4,Raw!$G:$G,'KPIs Data from Apr25'!M$4,Raw!$E:$E,'KPIs Data from Apr25'!$A37))))</f>
        <v>470</v>
      </c>
      <c r="N37" s="81">
        <f>IF($B37="","",IF($C37="Region",SUMIFS(Raw!$K:$K,Raw!$A:$A,$B$4,Raw!$G:$G,'KPIs Data from Apr25'!N$4,Raw!$I:$I,'KPIs Data from Apr25'!$A37),IF($C37="Provider",SUMIFS(Raw!$K:$K,Raw!$A:$A,$B$4,Raw!$G:$G,'KPIs Data from Apr25'!N$4,Raw!$C:$C,'KPIs Data from Apr25'!$A37),SUMIFS(Raw!$K:$K,Raw!$A:$A,$B$4,Raw!$G:$G,'KPIs Data from Apr25'!N$4,Raw!$E:$E,'KPIs Data from Apr25'!$A37))))</f>
        <v>1224</v>
      </c>
      <c r="O37" s="81">
        <f>IF($B37="","",IF($C37="Region",SUMIFS(Raw!$K:$K,Raw!$A:$A,$B$4,Raw!$G:$G,'KPIs Data from Apr25'!O$4,Raw!$I:$I,'KPIs Data from Apr25'!$A37),IF($C37="Provider",SUMIFS(Raw!$K:$K,Raw!$A:$A,$B$4,Raw!$G:$G,'KPIs Data from Apr25'!O$4,Raw!$C:$C,'KPIs Data from Apr25'!$A37),SUMIFS(Raw!$K:$K,Raw!$A:$A,$B$4,Raw!$G:$G,'KPIs Data from Apr25'!O$4,Raw!$E:$E,'KPIs Data from Apr25'!$A37))))</f>
        <v>32</v>
      </c>
      <c r="P37" s="81">
        <f>IF($B37="","",IF($C37="Region",SUMIFS(Raw!$K:$K,Raw!$A:$A,$B$4,Raw!$G:$G,'KPIs Data from Apr25'!P$4,Raw!$I:$I,'KPIs Data from Apr25'!$A37),IF($C37="Provider",SUMIFS(Raw!$K:$K,Raw!$A:$A,$B$4,Raw!$G:$G,'KPIs Data from Apr25'!P$4,Raw!$C:$C,'KPIs Data from Apr25'!$A37),SUMIFS(Raw!$K:$K,Raw!$A:$A,$B$4,Raw!$G:$G,'KPIs Data from Apr25'!P$4,Raw!$E:$E,'KPIs Data from Apr25'!$A37))))</f>
        <v>47</v>
      </c>
      <c r="Q37" s="81">
        <f>IF($B37="","",IF($C37="Region",SUMIFS(Raw!$K:$K,Raw!$A:$A,$B$4,Raw!$G:$G,'KPIs Data from Apr25'!Q$4,Raw!$I:$I,'KPIs Data from Apr25'!$A37),IF($C37="Provider",SUMIFS(Raw!$K:$K,Raw!$A:$A,$B$4,Raw!$G:$G,'KPIs Data from Apr25'!Q$4,Raw!$C:$C,'KPIs Data from Apr25'!$A37),SUMIFS(Raw!$K:$K,Raw!$A:$A,$B$4,Raw!$G:$G,'KPIs Data from Apr25'!Q$4,Raw!$E:$E,'KPIs Data from Apr25'!$A37))))</f>
        <v>70</v>
      </c>
      <c r="R37" s="81">
        <f>IF($B37="","",IF($C37="Region",SUMIFS(Raw!$K:$K,Raw!$A:$A,$B$4,Raw!$G:$G,'KPIs Data from Apr25'!R$4,Raw!$I:$I,'KPIs Data from Apr25'!$A37),IF($C37="Provider",SUMIFS(Raw!$K:$K,Raw!$A:$A,$B$4,Raw!$G:$G,'KPIs Data from Apr25'!R$4,Raw!$C:$C,'KPIs Data from Apr25'!$A37),SUMIFS(Raw!$K:$K,Raw!$A:$A,$B$4,Raw!$G:$G,'KPIs Data from Apr25'!R$4,Raw!$E:$E,'KPIs Data from Apr25'!$A37))))</f>
        <v>103</v>
      </c>
      <c r="S37" s="160">
        <f t="shared" si="8"/>
        <v>0.56586296144939385</v>
      </c>
      <c r="T37" s="81">
        <f>IF($B37="","",IF($C37="Region",SUMIFS(Raw!$K:$K,Raw!$A:$A,$B$4,Raw!$G:$G,'KPIs Data from Apr25'!T$4,Raw!$I:$I,'KPIs Data from Apr25'!$A37),IF($C37="Provider",SUMIFS(Raw!$K:$K,Raw!$A:$A,$B$4,Raw!$G:$G,'KPIs Data from Apr25'!T$4,Raw!$C:$C,'KPIs Data from Apr25'!$A37),SUMIFS(Raw!$K:$K,Raw!$A:$A,$B$4,Raw!$G:$G,'KPIs Data from Apr25'!T$4,Raw!$E:$E,'KPIs Data from Apr25'!$A37))))</f>
        <v>2181</v>
      </c>
      <c r="U37" s="81">
        <f>IF($B37="","",IF($C37="Region",SUMIFS(Raw!$K:$K,Raw!$A:$A,$B$4,Raw!$G:$G,'KPIs Data from Apr25'!U$4,Raw!$I:$I,'KPIs Data from Apr25'!$A37),IF($C37="Provider",SUMIFS(Raw!$K:$K,Raw!$A:$A,$B$4,Raw!$G:$G,'KPIs Data from Apr25'!U$4,Raw!$C:$C,'KPIs Data from Apr25'!$A37),SUMIFS(Raw!$K:$K,Raw!$A:$A,$B$4,Raw!$G:$G,'KPIs Data from Apr25'!U$4,Raw!$E:$E,'KPIs Data from Apr25'!$A37))))</f>
        <v>2300</v>
      </c>
      <c r="V37" s="160">
        <f t="shared" si="2"/>
        <v>0.94826086956521738</v>
      </c>
      <c r="W37" s="81">
        <f t="shared" si="9"/>
        <v>2181</v>
      </c>
      <c r="X37" s="81">
        <f t="shared" si="10"/>
        <v>2300</v>
      </c>
      <c r="Y37" s="81">
        <f>IF($B37="","",IF($C37="Region",SUMIFS(Raw!$K:$K,Raw!$A:$A,$B$4,Raw!$G:$G,'KPIs Data from Apr25'!Y$4,Raw!$I:$I,'KPIs Data from Apr25'!$A37),IF($C37="Provider",SUMIFS(Raw!$K:$K,Raw!$A:$A,$B$4,Raw!$G:$G,'KPIs Data from Apr25'!Y$4,Raw!$C:$C,'KPIs Data from Apr25'!$A37),SUMIFS(Raw!$K:$K,Raw!$A:$A,$B$4,Raw!$G:$G,'KPIs Data from Apr25'!Y$4,Raw!$E:$E,'KPIs Data from Apr25'!$A37))))</f>
        <v>1403</v>
      </c>
      <c r="Z37" s="81">
        <f>IF($B37="","",IF($C37="Region",SUMIFS(Raw!$K:$K,Raw!$A:$A,$B$4,Raw!$G:$G,'KPIs Data from Apr25'!Z$4,Raw!$I:$I,'KPIs Data from Apr25'!$A37),IF($C37="Provider",SUMIFS(Raw!$K:$K,Raw!$A:$A,$B$4,Raw!$G:$G,'KPIs Data from Apr25'!Z$4,Raw!$C:$C,'KPIs Data from Apr25'!$A37),SUMIFS(Raw!$K:$K,Raw!$A:$A,$B$4,Raw!$G:$G,'KPIs Data from Apr25'!Z$4,Raw!$E:$E,'KPIs Data from Apr25'!$A37))))</f>
        <v>2309</v>
      </c>
      <c r="AA37" s="160">
        <f t="shared" si="4"/>
        <v>0.77760902581904967</v>
      </c>
      <c r="AB37" s="240">
        <f>IF($B37="","",IF($C37="Region",SUMIFS(Raw!$K:$K,Raw!$A:$A,$B$4,Raw!$G:$G,'KPIs Data from Apr25'!AB$4,Raw!$I:$I,'KPIs Data from Apr25'!$A37),IF($C37="Provider",SUMIFS(Raw!$K:$K,Raw!$A:$A,$B$4,Raw!$G:$G,'KPIs Data from Apr25'!AB$4,Raw!$C:$C,'KPIs Data from Apr25'!$A37),SUMIFS(Raw!$K:$K,Raw!$A:$A,$B$4,Raw!$G:$G,'KPIs Data from Apr25'!AB$4,Raw!$E:$E,'KPIs Data from Apr25'!$A37))))</f>
        <v>12649</v>
      </c>
      <c r="AC37" s="81">
        <f>IF($B37="","",IF($C37="Region",SUMIFS(Raw!$K:$K,Raw!$A:$A,$B$4,Raw!$G:$G,'KPIs Data from Apr25'!AC$4,Raw!$I:$I,'KPIs Data from Apr25'!$A37),IF($C37="Provider",SUMIFS(Raw!$K:$K,Raw!$A:$A,$B$4,Raw!$G:$G,'KPIs Data from Apr25'!AC$4,Raw!$C:$C,'KPIs Data from Apr25'!$A37),SUMIFS(Raw!$K:$K,Raw!$A:$A,$B$4,Raw!$G:$G,'KPIs Data from Apr25'!AC$4,Raw!$E:$E,'KPIs Data from Apr25'!$A37))))</f>
        <v>16801</v>
      </c>
      <c r="AD37" s="160">
        <f t="shared" si="5"/>
        <v>0.75287185286590086</v>
      </c>
      <c r="AE37" s="241"/>
      <c r="AF37" s="63"/>
      <c r="AG37" s="64">
        <f t="shared" si="11"/>
        <v>3582</v>
      </c>
      <c r="AH37" s="52">
        <f t="shared" si="12"/>
        <v>5967</v>
      </c>
      <c r="AI37" s="52">
        <f t="shared" si="13"/>
        <v>470</v>
      </c>
      <c r="AJ37" s="52">
        <f t="shared" si="14"/>
        <v>1224</v>
      </c>
      <c r="AK37" s="52">
        <f t="shared" si="15"/>
        <v>32</v>
      </c>
      <c r="AL37" s="52">
        <f t="shared" si="16"/>
        <v>47</v>
      </c>
      <c r="AM37" s="64">
        <f t="shared" si="17"/>
        <v>70</v>
      </c>
      <c r="AN37" s="64">
        <f t="shared" si="18"/>
        <v>103</v>
      </c>
      <c r="AO37" s="52"/>
      <c r="AP37" s="52"/>
      <c r="AQ37" s="63"/>
      <c r="AR37" s="64"/>
      <c r="AS37" s="52"/>
      <c r="AT37" s="52"/>
      <c r="AU37" s="63"/>
      <c r="AV37" s="64"/>
      <c r="AW37" s="52"/>
      <c r="AX37" s="52"/>
      <c r="AY37" s="63"/>
    </row>
    <row r="38" spans="1:51" x14ac:dyDescent="0.35">
      <c r="A38" s="251" t="str">
        <f>IF(Refs!A33="","",Refs!A33)</f>
        <v>111AG9</v>
      </c>
      <c r="B38" s="138" t="str">
        <f>IF(Refs!B33="","",Refs!B33)</f>
        <v>Thames Valley</v>
      </c>
      <c r="C38" s="252" t="str">
        <f>IF(Refs!D33="","",Refs!D33)</f>
        <v>Area</v>
      </c>
      <c r="D38" s="81">
        <f>IF($B38="","",IF($C38="Region",SUMIFS(Raw!$K:$K,Raw!$A:$A,$B$4,Raw!$G:$G,'KPIs Data from Apr25'!D$4,Raw!$I:$I,'KPIs Data from Apr25'!$A38),IF($C38="Provider",SUMIFS(Raw!$K:$K,Raw!$A:$A,$B$4,Raw!$G:$G,'KPIs Data from Apr25'!D$4,Raw!$C:$C,'KPIs Data from Apr25'!$A38),SUMIFS(Raw!$K:$K,Raw!$A:$A,$B$4,Raw!$G:$G,'KPIs Data from Apr25'!D$4,Raw!$E:$E,'KPIs Data from Apr25'!$A38))))</f>
        <v>1623</v>
      </c>
      <c r="E38" s="81">
        <f>IF($B38="","",IF($C38="Region",SUMIFS(Raw!$K:$K,Raw!$A:$A,$B$4,Raw!$G:$G,'KPIs Data from Apr25'!E$4,Raw!$I:$I,'KPIs Data from Apr25'!$A38),IF($C38="Provider",SUMIFS(Raw!$K:$K,Raw!$A:$A,$B$4,Raw!$G:$G,'KPIs Data from Apr25'!E$4,Raw!$C:$C,'KPIs Data from Apr25'!$A38),SUMIFS(Raw!$K:$K,Raw!$A:$A,$B$4,Raw!$G:$G,'KPIs Data from Apr25'!E$4,Raw!$E:$E,'KPIs Data from Apr25'!$A38))))</f>
        <v>70268</v>
      </c>
      <c r="F38" s="160">
        <f t="shared" si="19"/>
        <v>2.2575843986034412E-2</v>
      </c>
      <c r="G38" s="81">
        <f>IF($B38="","",IF($C38="Region",SUMIFS(Raw!$K:$K,Raw!$A:$A,$B$4,Raw!$G:$G,'KPIs Data from Apr25'!G$4,Raw!$I:$I,'KPIs Data from Apr25'!$A38),IF($C38="Provider",SUMIFS(Raw!$K:$K,Raw!$A:$A,$B$4,Raw!$G:$G,'KPIs Data from Apr25'!G$4,Raw!$C:$C,'KPIs Data from Apr25'!$A38),SUMIFS(Raw!$K:$K,Raw!$A:$A,$B$4,Raw!$G:$G,'KPIs Data from Apr25'!G$4,Raw!$E:$E,'KPIs Data from Apr25'!$A38))))</f>
        <v>2669992</v>
      </c>
      <c r="H38" s="81">
        <f>IF($B38="","",IF($C38="Region",SUMIFS(Raw!$K:$K,Raw!$A:$A,$B$4,Raw!$G:$G,'KPIs Data from Apr25'!H$4,Raw!$I:$I,'KPIs Data from Apr25'!$A38),IF($C38="Provider",SUMIFS(Raw!$K:$K,Raw!$A:$A,$B$4,Raw!$G:$G,'KPIs Data from Apr25'!H$4,Raw!$C:$C,'KPIs Data from Apr25'!$A38),SUMIFS(Raw!$K:$K,Raw!$A:$A,$B$4,Raw!$G:$G,'KPIs Data from Apr25'!H$4,Raw!$E:$E,'KPIs Data from Apr25'!$A38))))</f>
        <v>70268</v>
      </c>
      <c r="I38" s="238">
        <f t="shared" si="20"/>
        <v>37.997267604030284</v>
      </c>
      <c r="J38" s="239">
        <f>IF($B38="","",IF($C38="Region",SUMIFS(Raw!$K:$K,Raw!$A:$A,$B$4,Raw!$G:$G,'KPIs Data from Apr25'!J$4,Raw!$I:$I,'KPIs Data from Apr25'!$A38),IF($C38="Provider",SUMIFS(Raw!$K:$K,Raw!$A:$A,$B$4,Raw!$G:$G,'KPIs Data from Apr25'!J$4,Raw!$C:$C,'KPIs Data from Apr25'!$A38),SUMIFS(Raw!$K:$K,Raw!$A:$A,$B$4,Raw!$G:$G,'KPIs Data from Apr25'!J$4,Raw!$E:$E,'KPIs Data from Apr25'!$A38))))</f>
        <v>232</v>
      </c>
      <c r="K38" s="240">
        <f>IF($B38="","",IF($C38="Region",SUMIFS(Raw!$K:$K,Raw!$A:$A,$B$4,Raw!$G:$G,'KPIs Data from Apr25'!K$4,Raw!$I:$I,'KPIs Data from Apr25'!$A38),IF($C38="Provider",SUMIFS(Raw!$K:$K,Raw!$A:$A,$B$4,Raw!$G:$G,'KPIs Data from Apr25'!K$4,Raw!$C:$C,'KPIs Data from Apr25'!$A38),SUMIFS(Raw!$K:$K,Raw!$A:$A,$B$4,Raw!$G:$G,'KPIs Data from Apr25'!K$4,Raw!$E:$E,'KPIs Data from Apr25'!$A38))))</f>
        <v>4461</v>
      </c>
      <c r="L38" s="81">
        <f>IF($B38="","",IF($C38="Region",SUMIFS(Raw!$K:$K,Raw!$A:$A,$B$4,Raw!$G:$G,'KPIs Data from Apr25'!L$4,Raw!$I:$I,'KPIs Data from Apr25'!$A38),IF($C38="Provider",SUMIFS(Raw!$K:$K,Raw!$A:$A,$B$4,Raw!$G:$G,'KPIs Data from Apr25'!L$4,Raw!$C:$C,'KPIs Data from Apr25'!$A38),SUMIFS(Raw!$K:$K,Raw!$A:$A,$B$4,Raw!$G:$G,'KPIs Data from Apr25'!L$4,Raw!$E:$E,'KPIs Data from Apr25'!$A38))))</f>
        <v>10941</v>
      </c>
      <c r="M38" s="81">
        <f>IF($B38="","",IF($C38="Region",SUMIFS(Raw!$K:$K,Raw!$A:$A,$B$4,Raw!$G:$G,'KPIs Data from Apr25'!M$4,Raw!$I:$I,'KPIs Data from Apr25'!$A38),IF($C38="Provider",SUMIFS(Raw!$K:$K,Raw!$A:$A,$B$4,Raw!$G:$G,'KPIs Data from Apr25'!M$4,Raw!$C:$C,'KPIs Data from Apr25'!$A38),SUMIFS(Raw!$K:$K,Raw!$A:$A,$B$4,Raw!$G:$G,'KPIs Data from Apr25'!M$4,Raw!$E:$E,'KPIs Data from Apr25'!$A38))))</f>
        <v>1388</v>
      </c>
      <c r="N38" s="81">
        <f>IF($B38="","",IF($C38="Region",SUMIFS(Raw!$K:$K,Raw!$A:$A,$B$4,Raw!$G:$G,'KPIs Data from Apr25'!N$4,Raw!$I:$I,'KPIs Data from Apr25'!$A38),IF($C38="Provider",SUMIFS(Raw!$K:$K,Raw!$A:$A,$B$4,Raw!$G:$G,'KPIs Data from Apr25'!N$4,Raw!$C:$C,'KPIs Data from Apr25'!$A38),SUMIFS(Raw!$K:$K,Raw!$A:$A,$B$4,Raw!$G:$G,'KPIs Data from Apr25'!N$4,Raw!$E:$E,'KPIs Data from Apr25'!$A38))))</f>
        <v>3232</v>
      </c>
      <c r="O38" s="81">
        <f>IF($B38="","",IF($C38="Region",SUMIFS(Raw!$K:$K,Raw!$A:$A,$B$4,Raw!$G:$G,'KPIs Data from Apr25'!O$4,Raw!$I:$I,'KPIs Data from Apr25'!$A38),IF($C38="Provider",SUMIFS(Raw!$K:$K,Raw!$A:$A,$B$4,Raw!$G:$G,'KPIs Data from Apr25'!O$4,Raw!$C:$C,'KPIs Data from Apr25'!$A38),SUMIFS(Raw!$K:$K,Raw!$A:$A,$B$4,Raw!$G:$G,'KPIs Data from Apr25'!O$4,Raw!$E:$E,'KPIs Data from Apr25'!$A38))))</f>
        <v>0</v>
      </c>
      <c r="P38" s="81">
        <f>IF($B38="","",IF($C38="Region",SUMIFS(Raw!$K:$K,Raw!$A:$A,$B$4,Raw!$G:$G,'KPIs Data from Apr25'!P$4,Raw!$I:$I,'KPIs Data from Apr25'!$A38),IF($C38="Provider",SUMIFS(Raw!$K:$K,Raw!$A:$A,$B$4,Raw!$G:$G,'KPIs Data from Apr25'!P$4,Raw!$C:$C,'KPIs Data from Apr25'!$A38),SUMIFS(Raw!$K:$K,Raw!$A:$A,$B$4,Raw!$G:$G,'KPIs Data from Apr25'!P$4,Raw!$E:$E,'KPIs Data from Apr25'!$A38))))</f>
        <v>0</v>
      </c>
      <c r="Q38" s="81">
        <f>IF($B38="","",IF($C38="Region",SUMIFS(Raw!$K:$K,Raw!$A:$A,$B$4,Raw!$G:$G,'KPIs Data from Apr25'!Q$4,Raw!$I:$I,'KPIs Data from Apr25'!$A38),IF($C38="Provider",SUMIFS(Raw!$K:$K,Raw!$A:$A,$B$4,Raw!$G:$G,'KPIs Data from Apr25'!Q$4,Raw!$C:$C,'KPIs Data from Apr25'!$A38),SUMIFS(Raw!$K:$K,Raw!$A:$A,$B$4,Raw!$G:$G,'KPIs Data from Apr25'!Q$4,Raw!$E:$E,'KPIs Data from Apr25'!$A38))))</f>
        <v>0</v>
      </c>
      <c r="R38" s="81">
        <f>IF($B38="","",IF($C38="Region",SUMIFS(Raw!$K:$K,Raw!$A:$A,$B$4,Raw!$G:$G,'KPIs Data from Apr25'!R$4,Raw!$I:$I,'KPIs Data from Apr25'!$A38),IF($C38="Provider",SUMIFS(Raw!$K:$K,Raw!$A:$A,$B$4,Raw!$G:$G,'KPIs Data from Apr25'!R$4,Raw!$C:$C,'KPIs Data from Apr25'!$A38),SUMIFS(Raw!$K:$K,Raw!$A:$A,$B$4,Raw!$G:$G,'KPIs Data from Apr25'!R$4,Raw!$E:$E,'KPIs Data from Apr25'!$A38))))</f>
        <v>0</v>
      </c>
      <c r="S38" s="160">
        <f t="shared" si="8"/>
        <v>0.41268609327594724</v>
      </c>
      <c r="T38" s="81">
        <f>IF($B38="","",IF($C38="Region",SUMIFS(Raw!$K:$K,Raw!$A:$A,$B$4,Raw!$G:$G,'KPIs Data from Apr25'!T$4,Raw!$I:$I,'KPIs Data from Apr25'!$A38),IF($C38="Provider",SUMIFS(Raw!$K:$K,Raw!$A:$A,$B$4,Raw!$G:$G,'KPIs Data from Apr25'!T$4,Raw!$C:$C,'KPIs Data from Apr25'!$A38),SUMIFS(Raw!$K:$K,Raw!$A:$A,$B$4,Raw!$G:$G,'KPIs Data from Apr25'!T$4,Raw!$E:$E,'KPIs Data from Apr25'!$A38))))</f>
        <v>5824</v>
      </c>
      <c r="U38" s="81">
        <f>IF($B38="","",IF($C38="Region",SUMIFS(Raw!$K:$K,Raw!$A:$A,$B$4,Raw!$G:$G,'KPIs Data from Apr25'!U$4,Raw!$I:$I,'KPIs Data from Apr25'!$A38),IF($C38="Provider",SUMIFS(Raw!$K:$K,Raw!$A:$A,$B$4,Raw!$G:$G,'KPIs Data from Apr25'!U$4,Raw!$C:$C,'KPIs Data from Apr25'!$A38),SUMIFS(Raw!$K:$K,Raw!$A:$A,$B$4,Raw!$G:$G,'KPIs Data from Apr25'!U$4,Raw!$E:$E,'KPIs Data from Apr25'!$A38))))</f>
        <v>6243</v>
      </c>
      <c r="V38" s="160">
        <f t="shared" si="2"/>
        <v>0.93288483101073205</v>
      </c>
      <c r="W38" s="81">
        <f t="shared" si="9"/>
        <v>5824</v>
      </c>
      <c r="X38" s="81">
        <f t="shared" si="10"/>
        <v>6243</v>
      </c>
      <c r="Y38" s="81">
        <f>IF($B38="","",IF($C38="Region",SUMIFS(Raw!$K:$K,Raw!$A:$A,$B$4,Raw!$G:$G,'KPIs Data from Apr25'!Y$4,Raw!$I:$I,'KPIs Data from Apr25'!$A38),IF($C38="Provider",SUMIFS(Raw!$K:$K,Raw!$A:$A,$B$4,Raw!$G:$G,'KPIs Data from Apr25'!Y$4,Raw!$C:$C,'KPIs Data from Apr25'!$A38),SUMIFS(Raw!$K:$K,Raw!$A:$A,$B$4,Raw!$G:$G,'KPIs Data from Apr25'!Y$4,Raw!$E:$E,'KPIs Data from Apr25'!$A38))))</f>
        <v>5507</v>
      </c>
      <c r="Z38" s="81">
        <f>IF($B38="","",IF($C38="Region",SUMIFS(Raw!$K:$K,Raw!$A:$A,$B$4,Raw!$G:$G,'KPIs Data from Apr25'!Z$4,Raw!$I:$I,'KPIs Data from Apr25'!$A38),IF($C38="Provider",SUMIFS(Raw!$K:$K,Raw!$A:$A,$B$4,Raw!$G:$G,'KPIs Data from Apr25'!Z$4,Raw!$C:$C,'KPIs Data from Apr25'!$A38),SUMIFS(Raw!$K:$K,Raw!$A:$A,$B$4,Raw!$G:$G,'KPIs Data from Apr25'!Z$4,Raw!$E:$E,'KPIs Data from Apr25'!$A38))))</f>
        <v>7942</v>
      </c>
      <c r="AA38" s="160">
        <f t="shared" si="4"/>
        <v>0.79880155093408534</v>
      </c>
      <c r="AB38" s="240">
        <f>IF($B38="","",IF($C38="Region",SUMIFS(Raw!$K:$K,Raw!$A:$A,$B$4,Raw!$G:$G,'KPIs Data from Apr25'!AB$4,Raw!$I:$I,'KPIs Data from Apr25'!$A38),IF($C38="Provider",SUMIFS(Raw!$K:$K,Raw!$A:$A,$B$4,Raw!$G:$G,'KPIs Data from Apr25'!AB$4,Raw!$C:$C,'KPIs Data from Apr25'!$A38),SUMIFS(Raw!$K:$K,Raw!$A:$A,$B$4,Raw!$G:$G,'KPIs Data from Apr25'!AB$4,Raw!$E:$E,'KPIs Data from Apr25'!$A38))))</f>
        <v>35704</v>
      </c>
      <c r="AC38" s="81">
        <f>IF($B38="","",IF($C38="Region",SUMIFS(Raw!$K:$K,Raw!$A:$A,$B$4,Raw!$G:$G,'KPIs Data from Apr25'!AC$4,Raw!$I:$I,'KPIs Data from Apr25'!$A38),IF($C38="Provider",SUMIFS(Raw!$K:$K,Raw!$A:$A,$B$4,Raw!$G:$G,'KPIs Data from Apr25'!AC$4,Raw!$C:$C,'KPIs Data from Apr25'!$A38),SUMIFS(Raw!$K:$K,Raw!$A:$A,$B$4,Raw!$G:$G,'KPIs Data from Apr25'!AC$4,Raw!$E:$E,'KPIs Data from Apr25'!$A38))))</f>
        <v>48518</v>
      </c>
      <c r="AD38" s="160">
        <f t="shared" si="5"/>
        <v>0.73589183395853086</v>
      </c>
      <c r="AE38" s="241"/>
      <c r="AF38" s="63"/>
      <c r="AG38" s="64">
        <f t="shared" si="11"/>
        <v>4461</v>
      </c>
      <c r="AH38" s="52">
        <f t="shared" si="12"/>
        <v>10941</v>
      </c>
      <c r="AI38" s="52">
        <f t="shared" si="13"/>
        <v>1388</v>
      </c>
      <c r="AJ38" s="52">
        <f t="shared" si="14"/>
        <v>3232</v>
      </c>
      <c r="AK38" s="52">
        <f t="shared" si="15"/>
        <v>0</v>
      </c>
      <c r="AL38" s="52">
        <f t="shared" si="16"/>
        <v>0</v>
      </c>
      <c r="AM38" s="64">
        <f t="shared" si="17"/>
        <v>0</v>
      </c>
      <c r="AN38" s="64">
        <f t="shared" si="18"/>
        <v>0</v>
      </c>
      <c r="AO38" s="52"/>
      <c r="AP38" s="52"/>
      <c r="AQ38" s="63"/>
      <c r="AR38" s="64"/>
      <c r="AS38" s="52"/>
      <c r="AT38" s="52"/>
      <c r="AU38" s="63"/>
      <c r="AV38" s="64"/>
      <c r="AW38" s="52"/>
      <c r="AX38" s="52"/>
      <c r="AY38" s="63"/>
    </row>
    <row r="39" spans="1:51" ht="21" customHeight="1" x14ac:dyDescent="0.35">
      <c r="A39" s="251" t="str">
        <f>IF(Refs!A34="","",Refs!A34)</f>
        <v>111AL6</v>
      </c>
      <c r="B39" s="138" t="str">
        <f>IF(Refs!B34="","",Refs!B34)</f>
        <v>BaNES, Swindon &amp; Wiltshire (Medvivo-PPG)</v>
      </c>
      <c r="C39" s="252" t="str">
        <f>IF(Refs!D34="","",Refs!D34)</f>
        <v>Area</v>
      </c>
      <c r="D39" s="81">
        <f>IF($B39="","",IF($C39="Region",SUMIFS(Raw!$K:$K,Raw!$A:$A,$B$4,Raw!$G:$G,'KPIs Data from Apr25'!D$4,Raw!$I:$I,'KPIs Data from Apr25'!$A39),IF($C39="Provider",SUMIFS(Raw!$K:$K,Raw!$A:$A,$B$4,Raw!$G:$G,'KPIs Data from Apr25'!D$4,Raw!$C:$C,'KPIs Data from Apr25'!$A39),SUMIFS(Raw!$K:$K,Raw!$A:$A,$B$4,Raw!$G:$G,'KPIs Data from Apr25'!D$4,Raw!$E:$E,'KPIs Data from Apr25'!$A39))))</f>
        <v>701</v>
      </c>
      <c r="E39" s="81">
        <f>IF($B39="","",IF($C39="Region",SUMIFS(Raw!$K:$K,Raw!$A:$A,$B$4,Raw!$G:$G,'KPIs Data from Apr25'!E$4,Raw!$I:$I,'KPIs Data from Apr25'!$A39),IF($C39="Provider",SUMIFS(Raw!$K:$K,Raw!$A:$A,$B$4,Raw!$G:$G,'KPIs Data from Apr25'!E$4,Raw!$C:$C,'KPIs Data from Apr25'!$A39),SUMIFS(Raw!$K:$K,Raw!$A:$A,$B$4,Raw!$G:$G,'KPIs Data from Apr25'!E$4,Raw!$E:$E,'KPIs Data from Apr25'!$A39))))</f>
        <v>30222</v>
      </c>
      <c r="F39" s="160">
        <f t="shared" si="19"/>
        <v>2.2669210619926914E-2</v>
      </c>
      <c r="G39" s="81">
        <f>IF($B39="","",IF($C39="Region",SUMIFS(Raw!$K:$K,Raw!$A:$A,$B$4,Raw!$G:$G,'KPIs Data from Apr25'!G$4,Raw!$I:$I,'KPIs Data from Apr25'!$A39),IF($C39="Provider",SUMIFS(Raw!$K:$K,Raw!$A:$A,$B$4,Raw!$G:$G,'KPIs Data from Apr25'!G$4,Raw!$C:$C,'KPIs Data from Apr25'!$A39),SUMIFS(Raw!$K:$K,Raw!$A:$A,$B$4,Raw!$G:$G,'KPIs Data from Apr25'!G$4,Raw!$E:$E,'KPIs Data from Apr25'!$A39))))</f>
        <v>590518</v>
      </c>
      <c r="H39" s="81">
        <f>IF($B39="","",IF($C39="Region",SUMIFS(Raw!$K:$K,Raw!$A:$A,$B$4,Raw!$G:$G,'KPIs Data from Apr25'!H$4,Raw!$I:$I,'KPIs Data from Apr25'!$A39),IF($C39="Provider",SUMIFS(Raw!$K:$K,Raw!$A:$A,$B$4,Raw!$G:$G,'KPIs Data from Apr25'!H$4,Raw!$C:$C,'KPIs Data from Apr25'!$A39),SUMIFS(Raw!$K:$K,Raw!$A:$A,$B$4,Raw!$G:$G,'KPIs Data from Apr25'!H$4,Raw!$E:$E,'KPIs Data from Apr25'!$A39))))</f>
        <v>30222</v>
      </c>
      <c r="I39" s="238">
        <f t="shared" si="20"/>
        <v>19.539342201045596</v>
      </c>
      <c r="J39" s="239">
        <f>IF($B39="","",IF($C39="Region",SUMIFS(Raw!$K:$K,Raw!$A:$A,$B$4,Raw!$G:$G,'KPIs Data from Apr25'!J$4,Raw!$I:$I,'KPIs Data from Apr25'!$A39),IF($C39="Provider",SUMIFS(Raw!$K:$K,Raw!$A:$A,$B$4,Raw!$G:$G,'KPIs Data from Apr25'!J$4,Raw!$C:$C,'KPIs Data from Apr25'!$A39),SUMIFS(Raw!$K:$K,Raw!$A:$A,$B$4,Raw!$G:$G,'KPIs Data from Apr25'!J$4,Raw!$E:$E,'KPIs Data from Apr25'!$A39))))</f>
        <v>121</v>
      </c>
      <c r="K39" s="240">
        <f>IF($B39="","",IF($C39="Region",SUMIFS(Raw!$K:$K,Raw!$A:$A,$B$4,Raw!$G:$G,'KPIs Data from Apr25'!K$4,Raw!$I:$I,'KPIs Data from Apr25'!$A39),IF($C39="Provider",SUMIFS(Raw!$K:$K,Raw!$A:$A,$B$4,Raw!$G:$G,'KPIs Data from Apr25'!K$4,Raw!$C:$C,'KPIs Data from Apr25'!$A39),SUMIFS(Raw!$K:$K,Raw!$A:$A,$B$4,Raw!$G:$G,'KPIs Data from Apr25'!K$4,Raw!$E:$E,'KPIs Data from Apr25'!$A39))))</f>
        <v>4925</v>
      </c>
      <c r="L39" s="81">
        <f>IF($B39="","",IF($C39="Region",SUMIFS(Raw!$K:$K,Raw!$A:$A,$B$4,Raw!$G:$G,'KPIs Data from Apr25'!L$4,Raw!$I:$I,'KPIs Data from Apr25'!$A39),IF($C39="Provider",SUMIFS(Raw!$K:$K,Raw!$A:$A,$B$4,Raw!$G:$G,'KPIs Data from Apr25'!L$4,Raw!$C:$C,'KPIs Data from Apr25'!$A39),SUMIFS(Raw!$K:$K,Raw!$A:$A,$B$4,Raw!$G:$G,'KPIs Data from Apr25'!L$4,Raw!$E:$E,'KPIs Data from Apr25'!$A39))))</f>
        <v>7672</v>
      </c>
      <c r="M39" s="81">
        <f>IF($B39="","",IF($C39="Region",SUMIFS(Raw!$K:$K,Raw!$A:$A,$B$4,Raw!$G:$G,'KPIs Data from Apr25'!M$4,Raw!$I:$I,'KPIs Data from Apr25'!$A39),IF($C39="Provider",SUMIFS(Raw!$K:$K,Raw!$A:$A,$B$4,Raw!$G:$G,'KPIs Data from Apr25'!M$4,Raw!$C:$C,'KPIs Data from Apr25'!$A39),SUMIFS(Raw!$K:$K,Raw!$A:$A,$B$4,Raw!$G:$G,'KPIs Data from Apr25'!M$4,Raw!$E:$E,'KPIs Data from Apr25'!$A39))))</f>
        <v>397</v>
      </c>
      <c r="N39" s="81">
        <f>IF($B39="","",IF($C39="Region",SUMIFS(Raw!$K:$K,Raw!$A:$A,$B$4,Raw!$G:$G,'KPIs Data from Apr25'!N$4,Raw!$I:$I,'KPIs Data from Apr25'!$A39),IF($C39="Provider",SUMIFS(Raw!$K:$K,Raw!$A:$A,$B$4,Raw!$G:$G,'KPIs Data from Apr25'!N$4,Raw!$C:$C,'KPIs Data from Apr25'!$A39),SUMIFS(Raw!$K:$K,Raw!$A:$A,$B$4,Raw!$G:$G,'KPIs Data from Apr25'!N$4,Raw!$E:$E,'KPIs Data from Apr25'!$A39))))</f>
        <v>672</v>
      </c>
      <c r="O39" s="81">
        <f>IF($B39="","",IF($C39="Region",SUMIFS(Raw!$K:$K,Raw!$A:$A,$B$4,Raw!$G:$G,'KPIs Data from Apr25'!O$4,Raw!$I:$I,'KPIs Data from Apr25'!$A39),IF($C39="Provider",SUMIFS(Raw!$K:$K,Raw!$A:$A,$B$4,Raw!$G:$G,'KPIs Data from Apr25'!O$4,Raw!$C:$C,'KPIs Data from Apr25'!$A39),SUMIFS(Raw!$K:$K,Raw!$A:$A,$B$4,Raw!$G:$G,'KPIs Data from Apr25'!O$4,Raw!$E:$E,'KPIs Data from Apr25'!$A39))))</f>
        <v>0</v>
      </c>
      <c r="P39" s="81">
        <f>IF($B39="","",IF($C39="Region",SUMIFS(Raw!$K:$K,Raw!$A:$A,$B$4,Raw!$G:$G,'KPIs Data from Apr25'!P$4,Raw!$I:$I,'KPIs Data from Apr25'!$A39),IF($C39="Provider",SUMIFS(Raw!$K:$K,Raw!$A:$A,$B$4,Raw!$G:$G,'KPIs Data from Apr25'!P$4,Raw!$C:$C,'KPIs Data from Apr25'!$A39),SUMIFS(Raw!$K:$K,Raw!$A:$A,$B$4,Raw!$G:$G,'KPIs Data from Apr25'!P$4,Raw!$E:$E,'KPIs Data from Apr25'!$A39))))</f>
        <v>0</v>
      </c>
      <c r="Q39" s="81">
        <f>IF($B39="","",IF($C39="Region",SUMIFS(Raw!$K:$K,Raw!$A:$A,$B$4,Raw!$G:$G,'KPIs Data from Apr25'!Q$4,Raw!$I:$I,'KPIs Data from Apr25'!$A39),IF($C39="Provider",SUMIFS(Raw!$K:$K,Raw!$A:$A,$B$4,Raw!$G:$G,'KPIs Data from Apr25'!Q$4,Raw!$C:$C,'KPIs Data from Apr25'!$A39),SUMIFS(Raw!$K:$K,Raw!$A:$A,$B$4,Raw!$G:$G,'KPIs Data from Apr25'!Q$4,Raw!$E:$E,'KPIs Data from Apr25'!$A39))))</f>
        <v>0</v>
      </c>
      <c r="R39" s="81">
        <f>IF($B39="","",IF($C39="Region",SUMIFS(Raw!$K:$K,Raw!$A:$A,$B$4,Raw!$G:$G,'KPIs Data from Apr25'!R$4,Raw!$I:$I,'KPIs Data from Apr25'!$A39),IF($C39="Provider",SUMIFS(Raw!$K:$K,Raw!$A:$A,$B$4,Raw!$G:$G,'KPIs Data from Apr25'!R$4,Raw!$C:$C,'KPIs Data from Apr25'!$A39),SUMIFS(Raw!$K:$K,Raw!$A:$A,$B$4,Raw!$G:$G,'KPIs Data from Apr25'!R$4,Raw!$E:$E,'KPIs Data from Apr25'!$A39))))</f>
        <v>0</v>
      </c>
      <c r="S39" s="160">
        <f t="shared" si="8"/>
        <v>0.63782358581016296</v>
      </c>
      <c r="T39" s="81">
        <f>IF($B39="","",IF($C39="Region",SUMIFS(Raw!$K:$K,Raw!$A:$A,$B$4,Raw!$G:$G,'KPIs Data from Apr25'!T$4,Raw!$I:$I,'KPIs Data from Apr25'!$A39),IF($C39="Provider",SUMIFS(Raw!$K:$K,Raw!$A:$A,$B$4,Raw!$G:$G,'KPIs Data from Apr25'!T$4,Raw!$C:$C,'KPIs Data from Apr25'!$A39),SUMIFS(Raw!$K:$K,Raw!$A:$A,$B$4,Raw!$G:$G,'KPIs Data from Apr25'!T$4,Raw!$E:$E,'KPIs Data from Apr25'!$A39))))</f>
        <v>3014</v>
      </c>
      <c r="U39" s="81">
        <f>IF($B39="","",IF($C39="Region",SUMIFS(Raw!$K:$K,Raw!$A:$A,$B$4,Raw!$G:$G,'KPIs Data from Apr25'!U$4,Raw!$I:$I,'KPIs Data from Apr25'!$A39),IF($C39="Provider",SUMIFS(Raw!$K:$K,Raw!$A:$A,$B$4,Raw!$G:$G,'KPIs Data from Apr25'!U$4,Raw!$C:$C,'KPIs Data from Apr25'!$A39),SUMIFS(Raw!$K:$K,Raw!$A:$A,$B$4,Raw!$G:$G,'KPIs Data from Apr25'!U$4,Raw!$E:$E,'KPIs Data from Apr25'!$A39))))</f>
        <v>3034</v>
      </c>
      <c r="V39" s="160">
        <f t="shared" si="2"/>
        <v>0.99340804218852996</v>
      </c>
      <c r="W39" s="81">
        <f t="shared" si="9"/>
        <v>3014</v>
      </c>
      <c r="X39" s="81">
        <f t="shared" si="10"/>
        <v>3034</v>
      </c>
      <c r="Y39" s="81">
        <f>IF($B39="","",IF($C39="Region",SUMIFS(Raw!$K:$K,Raw!$A:$A,$B$4,Raw!$G:$G,'KPIs Data from Apr25'!Y$4,Raw!$I:$I,'KPIs Data from Apr25'!$A39),IF($C39="Provider",SUMIFS(Raw!$K:$K,Raw!$A:$A,$B$4,Raw!$G:$G,'KPIs Data from Apr25'!Y$4,Raw!$C:$C,'KPIs Data from Apr25'!$A39),SUMIFS(Raw!$K:$K,Raw!$A:$A,$B$4,Raw!$G:$G,'KPIs Data from Apr25'!Y$4,Raw!$E:$E,'KPIs Data from Apr25'!$A39))))</f>
        <v>2855</v>
      </c>
      <c r="Z39" s="81">
        <f>IF($B39="","",IF($C39="Region",SUMIFS(Raw!$K:$K,Raw!$A:$A,$B$4,Raw!$G:$G,'KPIs Data from Apr25'!Z$4,Raw!$I:$I,'KPIs Data from Apr25'!$A39),IF($C39="Provider",SUMIFS(Raw!$K:$K,Raw!$A:$A,$B$4,Raw!$G:$G,'KPIs Data from Apr25'!Z$4,Raw!$C:$C,'KPIs Data from Apr25'!$A39),SUMIFS(Raw!$K:$K,Raw!$A:$A,$B$4,Raw!$G:$G,'KPIs Data from Apr25'!Z$4,Raw!$E:$E,'KPIs Data from Apr25'!$A39))))</f>
        <v>4273</v>
      </c>
      <c r="AA39" s="160">
        <f t="shared" si="4"/>
        <v>0.80320240864924042</v>
      </c>
      <c r="AB39" s="240">
        <f>IF($B39="","",IF($C39="Region",SUMIFS(Raw!$K:$K,Raw!$A:$A,$B$4,Raw!$G:$G,'KPIs Data from Apr25'!AB$4,Raw!$I:$I,'KPIs Data from Apr25'!$A39),IF($C39="Provider",SUMIFS(Raw!$K:$K,Raw!$A:$A,$B$4,Raw!$G:$G,'KPIs Data from Apr25'!AB$4,Raw!$C:$C,'KPIs Data from Apr25'!$A39),SUMIFS(Raw!$K:$K,Raw!$A:$A,$B$4,Raw!$G:$G,'KPIs Data from Apr25'!AB$4,Raw!$E:$E,'KPIs Data from Apr25'!$A39))))</f>
        <v>14790</v>
      </c>
      <c r="AC39" s="81">
        <f>IF($B39="","",IF($C39="Region",SUMIFS(Raw!$K:$K,Raw!$A:$A,$B$4,Raw!$G:$G,'KPIs Data from Apr25'!AC$4,Raw!$I:$I,'KPIs Data from Apr25'!$A39),IF($C39="Provider",SUMIFS(Raw!$K:$K,Raw!$A:$A,$B$4,Raw!$G:$G,'KPIs Data from Apr25'!AC$4,Raw!$C:$C,'KPIs Data from Apr25'!$A39),SUMIFS(Raw!$K:$K,Raw!$A:$A,$B$4,Raw!$G:$G,'KPIs Data from Apr25'!AC$4,Raw!$E:$E,'KPIs Data from Apr25'!$A39))))</f>
        <v>17876</v>
      </c>
      <c r="AD39" s="160">
        <f t="shared" si="5"/>
        <v>0.82736630118594767</v>
      </c>
      <c r="AE39" s="241"/>
      <c r="AF39" s="63"/>
      <c r="AG39" s="64">
        <f t="shared" si="11"/>
        <v>4925</v>
      </c>
      <c r="AH39" s="52">
        <f t="shared" si="12"/>
        <v>7672</v>
      </c>
      <c r="AI39" s="52">
        <f t="shared" si="13"/>
        <v>397</v>
      </c>
      <c r="AJ39" s="52">
        <f t="shared" si="14"/>
        <v>672</v>
      </c>
      <c r="AK39" s="52">
        <f t="shared" si="15"/>
        <v>0</v>
      </c>
      <c r="AL39" s="52">
        <f t="shared" si="16"/>
        <v>0</v>
      </c>
      <c r="AM39" s="64">
        <f t="shared" si="17"/>
        <v>0</v>
      </c>
      <c r="AN39" s="64">
        <f t="shared" si="18"/>
        <v>0</v>
      </c>
      <c r="AO39" s="52"/>
      <c r="AP39" s="52"/>
      <c r="AQ39" s="63"/>
      <c r="AR39" s="64"/>
      <c r="AS39" s="52"/>
      <c r="AT39" s="52"/>
      <c r="AU39" s="63"/>
      <c r="AV39" s="64"/>
      <c r="AW39" s="52"/>
      <c r="AX39" s="52"/>
      <c r="AY39" s="63"/>
    </row>
    <row r="40" spans="1:51" x14ac:dyDescent="0.35">
      <c r="A40" s="251" t="str">
        <f>IF(Refs!A35="","",Refs!A35)</f>
        <v>111AI5</v>
      </c>
      <c r="B40" s="138" t="str">
        <f>IF(Refs!B35="","",Refs!B35)</f>
        <v>Bristol, North Somerset &amp; South Gloucestershire (BRISDOC)</v>
      </c>
      <c r="C40" s="252" t="str">
        <f>IF(Refs!D35="","",Refs!D35)</f>
        <v>Area</v>
      </c>
      <c r="D40" s="81">
        <f>IF($B40="","",IF($C40="Region",SUMIFS(Raw!$K:$K,Raw!$A:$A,$B$4,Raw!$G:$G,'KPIs Data from Apr25'!D$4,Raw!$I:$I,'KPIs Data from Apr25'!$A40),IF($C40="Provider",SUMIFS(Raw!$K:$K,Raw!$A:$A,$B$4,Raw!$G:$G,'KPIs Data from Apr25'!D$4,Raw!$C:$C,'KPIs Data from Apr25'!$A40),SUMIFS(Raw!$K:$K,Raw!$A:$A,$B$4,Raw!$G:$G,'KPIs Data from Apr25'!D$4,Raw!$E:$E,'KPIs Data from Apr25'!$A40))))</f>
        <v>215</v>
      </c>
      <c r="E40" s="81">
        <f>IF($B40="","",IF($C40="Region",SUMIFS(Raw!$K:$K,Raw!$A:$A,$B$4,Raw!$G:$G,'KPIs Data from Apr25'!E$4,Raw!$I:$I,'KPIs Data from Apr25'!$A40),IF($C40="Provider",SUMIFS(Raw!$K:$K,Raw!$A:$A,$B$4,Raw!$G:$G,'KPIs Data from Apr25'!E$4,Raw!$C:$C,'KPIs Data from Apr25'!$A40),SUMIFS(Raw!$K:$K,Raw!$A:$A,$B$4,Raw!$G:$G,'KPIs Data from Apr25'!E$4,Raw!$E:$E,'KPIs Data from Apr25'!$A40))))</f>
        <v>28870</v>
      </c>
      <c r="F40" s="160">
        <f t="shared" si="19"/>
        <v>7.3921265257005332E-3</v>
      </c>
      <c r="G40" s="81">
        <f>IF($B40="","",IF($C40="Region",SUMIFS(Raw!$K:$K,Raw!$A:$A,$B$4,Raw!$G:$G,'KPIs Data from Apr25'!G$4,Raw!$I:$I,'KPIs Data from Apr25'!$A40),IF($C40="Provider",SUMIFS(Raw!$K:$K,Raw!$A:$A,$B$4,Raw!$G:$G,'KPIs Data from Apr25'!G$4,Raw!$C:$C,'KPIs Data from Apr25'!$A40),SUMIFS(Raw!$K:$K,Raw!$A:$A,$B$4,Raw!$G:$G,'KPIs Data from Apr25'!G$4,Raw!$E:$E,'KPIs Data from Apr25'!$A40))))</f>
        <v>451959</v>
      </c>
      <c r="H40" s="81">
        <f>IF($B40="","",IF($C40="Region",SUMIFS(Raw!$K:$K,Raw!$A:$A,$B$4,Raw!$G:$G,'KPIs Data from Apr25'!H$4,Raw!$I:$I,'KPIs Data from Apr25'!$A40),IF($C40="Provider",SUMIFS(Raw!$K:$K,Raw!$A:$A,$B$4,Raw!$G:$G,'KPIs Data from Apr25'!H$4,Raw!$C:$C,'KPIs Data from Apr25'!$A40),SUMIFS(Raw!$K:$K,Raw!$A:$A,$B$4,Raw!$G:$G,'KPIs Data from Apr25'!H$4,Raw!$E:$E,'KPIs Data from Apr25'!$A40))))</f>
        <v>28870</v>
      </c>
      <c r="I40" s="238">
        <f t="shared" si="20"/>
        <v>15.654970557672325</v>
      </c>
      <c r="J40" s="239">
        <f>IF($B40="","",IF($C40="Region",SUMIFS(Raw!$K:$K,Raw!$A:$A,$B$4,Raw!$G:$G,'KPIs Data from Apr25'!J$4,Raw!$I:$I,'KPIs Data from Apr25'!$A40),IF($C40="Provider",SUMIFS(Raw!$K:$K,Raw!$A:$A,$B$4,Raw!$G:$G,'KPIs Data from Apr25'!J$4,Raw!$C:$C,'KPIs Data from Apr25'!$A40),SUMIFS(Raw!$K:$K,Raw!$A:$A,$B$4,Raw!$G:$G,'KPIs Data from Apr25'!J$4,Raw!$E:$E,'KPIs Data from Apr25'!$A40))))</f>
        <v>112</v>
      </c>
      <c r="K40" s="240">
        <f>IF($B40="","",IF($C40="Region",SUMIFS(Raw!$K:$K,Raw!$A:$A,$B$4,Raw!$G:$G,'KPIs Data from Apr25'!K$4,Raw!$I:$I,'KPIs Data from Apr25'!$A40),IF($C40="Provider",SUMIFS(Raw!$K:$K,Raw!$A:$A,$B$4,Raw!$G:$G,'KPIs Data from Apr25'!K$4,Raw!$C:$C,'KPIs Data from Apr25'!$A40),SUMIFS(Raw!$K:$K,Raw!$A:$A,$B$4,Raw!$G:$G,'KPIs Data from Apr25'!K$4,Raw!$E:$E,'KPIs Data from Apr25'!$A40))))</f>
        <v>4473</v>
      </c>
      <c r="L40" s="81">
        <f>IF($B40="","",IF($C40="Region",SUMIFS(Raw!$K:$K,Raw!$A:$A,$B$4,Raw!$G:$G,'KPIs Data from Apr25'!L$4,Raw!$I:$I,'KPIs Data from Apr25'!$A40),IF($C40="Provider",SUMIFS(Raw!$K:$K,Raw!$A:$A,$B$4,Raw!$G:$G,'KPIs Data from Apr25'!L$4,Raw!$C:$C,'KPIs Data from Apr25'!$A40),SUMIFS(Raw!$K:$K,Raw!$A:$A,$B$4,Raw!$G:$G,'KPIs Data from Apr25'!L$4,Raw!$E:$E,'KPIs Data from Apr25'!$A40))))</f>
        <v>7364</v>
      </c>
      <c r="M40" s="81">
        <f>IF($B40="","",IF($C40="Region",SUMIFS(Raw!$K:$K,Raw!$A:$A,$B$4,Raw!$G:$G,'KPIs Data from Apr25'!M$4,Raw!$I:$I,'KPIs Data from Apr25'!$A40),IF($C40="Provider",SUMIFS(Raw!$K:$K,Raw!$A:$A,$B$4,Raw!$G:$G,'KPIs Data from Apr25'!M$4,Raw!$C:$C,'KPIs Data from Apr25'!$A40),SUMIFS(Raw!$K:$K,Raw!$A:$A,$B$4,Raw!$G:$G,'KPIs Data from Apr25'!M$4,Raw!$E:$E,'KPIs Data from Apr25'!$A40))))</f>
        <v>316</v>
      </c>
      <c r="N40" s="81">
        <f>IF($B40="","",IF($C40="Region",SUMIFS(Raw!$K:$K,Raw!$A:$A,$B$4,Raw!$G:$G,'KPIs Data from Apr25'!N$4,Raw!$I:$I,'KPIs Data from Apr25'!$A40),IF($C40="Provider",SUMIFS(Raw!$K:$K,Raw!$A:$A,$B$4,Raw!$G:$G,'KPIs Data from Apr25'!N$4,Raw!$C:$C,'KPIs Data from Apr25'!$A40),SUMIFS(Raw!$K:$K,Raw!$A:$A,$B$4,Raw!$G:$G,'KPIs Data from Apr25'!N$4,Raw!$E:$E,'KPIs Data from Apr25'!$A40))))</f>
        <v>658</v>
      </c>
      <c r="O40" s="81">
        <f>IF($B40="","",IF($C40="Region",SUMIFS(Raw!$K:$K,Raw!$A:$A,$B$4,Raw!$G:$G,'KPIs Data from Apr25'!O$4,Raw!$I:$I,'KPIs Data from Apr25'!$A40),IF($C40="Provider",SUMIFS(Raw!$K:$K,Raw!$A:$A,$B$4,Raw!$G:$G,'KPIs Data from Apr25'!O$4,Raw!$C:$C,'KPIs Data from Apr25'!$A40),SUMIFS(Raw!$K:$K,Raw!$A:$A,$B$4,Raw!$G:$G,'KPIs Data from Apr25'!O$4,Raw!$E:$E,'KPIs Data from Apr25'!$A40))))</f>
        <v>0</v>
      </c>
      <c r="P40" s="81">
        <f>IF($B40="","",IF($C40="Region",SUMIFS(Raw!$K:$K,Raw!$A:$A,$B$4,Raw!$G:$G,'KPIs Data from Apr25'!P$4,Raw!$I:$I,'KPIs Data from Apr25'!$A40),IF($C40="Provider",SUMIFS(Raw!$K:$K,Raw!$A:$A,$B$4,Raw!$G:$G,'KPIs Data from Apr25'!P$4,Raw!$C:$C,'KPIs Data from Apr25'!$A40),SUMIFS(Raw!$K:$K,Raw!$A:$A,$B$4,Raw!$G:$G,'KPIs Data from Apr25'!P$4,Raw!$E:$E,'KPIs Data from Apr25'!$A40))))</f>
        <v>1</v>
      </c>
      <c r="Q40" s="81">
        <f>IF($B40="","",IF($C40="Region",SUMIFS(Raw!$K:$K,Raw!$A:$A,$B$4,Raw!$G:$G,'KPIs Data from Apr25'!Q$4,Raw!$I:$I,'KPIs Data from Apr25'!$A40),IF($C40="Provider",SUMIFS(Raw!$K:$K,Raw!$A:$A,$B$4,Raw!$G:$G,'KPIs Data from Apr25'!Q$4,Raw!$C:$C,'KPIs Data from Apr25'!$A40),SUMIFS(Raw!$K:$K,Raw!$A:$A,$B$4,Raw!$G:$G,'KPIs Data from Apr25'!Q$4,Raw!$E:$E,'KPIs Data from Apr25'!$A40))))</f>
        <v>0</v>
      </c>
      <c r="R40" s="81">
        <f>IF($B40="","",IF($C40="Region",SUMIFS(Raw!$K:$K,Raw!$A:$A,$B$4,Raw!$G:$G,'KPIs Data from Apr25'!R$4,Raw!$I:$I,'KPIs Data from Apr25'!$A40),IF($C40="Provider",SUMIFS(Raw!$K:$K,Raw!$A:$A,$B$4,Raw!$G:$G,'KPIs Data from Apr25'!R$4,Raw!$C:$C,'KPIs Data from Apr25'!$A40),SUMIFS(Raw!$K:$K,Raw!$A:$A,$B$4,Raw!$G:$G,'KPIs Data from Apr25'!R$4,Raw!$E:$E,'KPIs Data from Apr25'!$A40))))</f>
        <v>2</v>
      </c>
      <c r="S40" s="160">
        <f t="shared" si="8"/>
        <v>0.5969832959361755</v>
      </c>
      <c r="T40" s="81">
        <f>IF($B40="","",IF($C40="Region",SUMIFS(Raw!$K:$K,Raw!$A:$A,$B$4,Raw!$G:$G,'KPIs Data from Apr25'!T$4,Raw!$I:$I,'KPIs Data from Apr25'!$A40),IF($C40="Provider",SUMIFS(Raw!$K:$K,Raw!$A:$A,$B$4,Raw!$G:$G,'KPIs Data from Apr25'!T$4,Raw!$C:$C,'KPIs Data from Apr25'!$A40),SUMIFS(Raw!$K:$K,Raw!$A:$A,$B$4,Raw!$G:$G,'KPIs Data from Apr25'!T$4,Raw!$E:$E,'KPIs Data from Apr25'!$A40))))</f>
        <v>2973</v>
      </c>
      <c r="U40" s="81">
        <f>IF($B40="","",IF($C40="Region",SUMIFS(Raw!$K:$K,Raw!$A:$A,$B$4,Raw!$G:$G,'KPIs Data from Apr25'!U$4,Raw!$I:$I,'KPIs Data from Apr25'!$A40),IF($C40="Provider",SUMIFS(Raw!$K:$K,Raw!$A:$A,$B$4,Raw!$G:$G,'KPIs Data from Apr25'!U$4,Raw!$C:$C,'KPIs Data from Apr25'!$A40),SUMIFS(Raw!$K:$K,Raw!$A:$A,$B$4,Raw!$G:$G,'KPIs Data from Apr25'!U$4,Raw!$E:$E,'KPIs Data from Apr25'!$A40))))</f>
        <v>3153</v>
      </c>
      <c r="V40" s="160">
        <f t="shared" si="2"/>
        <v>0.94291151284490959</v>
      </c>
      <c r="W40" s="81">
        <f t="shared" si="9"/>
        <v>2973</v>
      </c>
      <c r="X40" s="81">
        <f t="shared" si="10"/>
        <v>3153</v>
      </c>
      <c r="Y40" s="81">
        <f>IF($B40="","",IF($C40="Region",SUMIFS(Raw!$K:$K,Raw!$A:$A,$B$4,Raw!$G:$G,'KPIs Data from Apr25'!Y$4,Raw!$I:$I,'KPIs Data from Apr25'!$A40),IF($C40="Provider",SUMIFS(Raw!$K:$K,Raw!$A:$A,$B$4,Raw!$G:$G,'KPIs Data from Apr25'!Y$4,Raw!$C:$C,'KPIs Data from Apr25'!$A40),SUMIFS(Raw!$K:$K,Raw!$A:$A,$B$4,Raw!$G:$G,'KPIs Data from Apr25'!Y$4,Raw!$E:$E,'KPIs Data from Apr25'!$A40))))</f>
        <v>3543</v>
      </c>
      <c r="Z40" s="81">
        <f>IF($B40="","",IF($C40="Region",SUMIFS(Raw!$K:$K,Raw!$A:$A,$B$4,Raw!$G:$G,'KPIs Data from Apr25'!Z$4,Raw!$I:$I,'KPIs Data from Apr25'!$A40),IF($C40="Provider",SUMIFS(Raw!$K:$K,Raw!$A:$A,$B$4,Raw!$G:$G,'KPIs Data from Apr25'!Z$4,Raw!$C:$C,'KPIs Data from Apr25'!$A40),SUMIFS(Raw!$K:$K,Raw!$A:$A,$B$4,Raw!$G:$G,'KPIs Data from Apr25'!Z$4,Raw!$E:$E,'KPIs Data from Apr25'!$A40))))</f>
        <v>3960</v>
      </c>
      <c r="AA40" s="160">
        <f t="shared" si="4"/>
        <v>0.91606916912695069</v>
      </c>
      <c r="AB40" s="240">
        <f>IF($B40="","",IF($C40="Region",SUMIFS(Raw!$K:$K,Raw!$A:$A,$B$4,Raw!$G:$G,'KPIs Data from Apr25'!AB$4,Raw!$I:$I,'KPIs Data from Apr25'!$A40),IF($C40="Provider",SUMIFS(Raw!$K:$K,Raw!$A:$A,$B$4,Raw!$G:$G,'KPIs Data from Apr25'!AB$4,Raw!$C:$C,'KPIs Data from Apr25'!$A40),SUMIFS(Raw!$K:$K,Raw!$A:$A,$B$4,Raw!$G:$G,'KPIs Data from Apr25'!AB$4,Raw!$E:$E,'KPIs Data from Apr25'!$A40))))</f>
        <v>14494</v>
      </c>
      <c r="AC40" s="81">
        <f>IF($B40="","",IF($C40="Region",SUMIFS(Raw!$K:$K,Raw!$A:$A,$B$4,Raw!$G:$G,'KPIs Data from Apr25'!AC$4,Raw!$I:$I,'KPIs Data from Apr25'!$A40),IF($C40="Provider",SUMIFS(Raw!$K:$K,Raw!$A:$A,$B$4,Raw!$G:$G,'KPIs Data from Apr25'!AC$4,Raw!$C:$C,'KPIs Data from Apr25'!$A40),SUMIFS(Raw!$K:$K,Raw!$A:$A,$B$4,Raw!$G:$G,'KPIs Data from Apr25'!AC$4,Raw!$E:$E,'KPIs Data from Apr25'!$A40))))</f>
        <v>17312</v>
      </c>
      <c r="AD40" s="160">
        <f t="shared" si="5"/>
        <v>0.83722273567467653</v>
      </c>
      <c r="AE40" s="241"/>
      <c r="AF40" s="63"/>
      <c r="AG40" s="64">
        <f t="shared" si="11"/>
        <v>4473</v>
      </c>
      <c r="AH40" s="52">
        <f t="shared" si="12"/>
        <v>7364</v>
      </c>
      <c r="AI40" s="52">
        <f t="shared" si="13"/>
        <v>316</v>
      </c>
      <c r="AJ40" s="52">
        <f t="shared" si="14"/>
        <v>658</v>
      </c>
      <c r="AK40" s="52">
        <f t="shared" si="15"/>
        <v>0</v>
      </c>
      <c r="AL40" s="52">
        <f t="shared" si="16"/>
        <v>0</v>
      </c>
      <c r="AM40" s="64">
        <f t="shared" si="17"/>
        <v>0</v>
      </c>
      <c r="AN40" s="64">
        <f t="shared" si="18"/>
        <v>0</v>
      </c>
      <c r="AO40" s="52"/>
      <c r="AP40" s="52"/>
      <c r="AQ40" s="63"/>
      <c r="AR40" s="64"/>
      <c r="AS40" s="52"/>
      <c r="AT40" s="52"/>
      <c r="AU40" s="63"/>
      <c r="AV40" s="64"/>
      <c r="AW40" s="52"/>
      <c r="AX40" s="52"/>
      <c r="AY40" s="63"/>
    </row>
    <row r="41" spans="1:51" x14ac:dyDescent="0.35">
      <c r="A41" s="251" t="str">
        <f>IF(Refs!A36="","",Refs!A36)</f>
        <v>111AL3</v>
      </c>
      <c r="B41" s="138" t="str">
        <f>IF(Refs!B36="","",Refs!B36)</f>
        <v>Cornwall (HUC)</v>
      </c>
      <c r="C41" s="252" t="str">
        <f>IF(Refs!D36="","",Refs!D36)</f>
        <v>Area</v>
      </c>
      <c r="D41" s="81">
        <f>IF($B41="","",IF($C41="Region",SUMIFS(Raw!$K:$K,Raw!$A:$A,$B$4,Raw!$G:$G,'KPIs Data from Apr25'!D$4,Raw!$I:$I,'KPIs Data from Apr25'!$A41),IF($C41="Provider",SUMIFS(Raw!$K:$K,Raw!$A:$A,$B$4,Raw!$G:$G,'KPIs Data from Apr25'!D$4,Raw!$C:$C,'KPIs Data from Apr25'!$A41),SUMIFS(Raw!$K:$K,Raw!$A:$A,$B$4,Raw!$G:$G,'KPIs Data from Apr25'!D$4,Raw!$E:$E,'KPIs Data from Apr25'!$A41))))</f>
        <v>735</v>
      </c>
      <c r="E41" s="81">
        <f>IF($B41="","",IF($C41="Region",SUMIFS(Raw!$K:$K,Raw!$A:$A,$B$4,Raw!$G:$G,'KPIs Data from Apr25'!E$4,Raw!$I:$I,'KPIs Data from Apr25'!$A41),IF($C41="Provider",SUMIFS(Raw!$K:$K,Raw!$A:$A,$B$4,Raw!$G:$G,'KPIs Data from Apr25'!E$4,Raw!$C:$C,'KPIs Data from Apr25'!$A41),SUMIFS(Raw!$K:$K,Raw!$A:$A,$B$4,Raw!$G:$G,'KPIs Data from Apr25'!E$4,Raw!$E:$E,'KPIs Data from Apr25'!$A41))))</f>
        <v>18763</v>
      </c>
      <c r="F41" s="160">
        <f t="shared" si="19"/>
        <v>3.7696173966560671E-2</v>
      </c>
      <c r="G41" s="81">
        <f>IF($B41="","",IF($C41="Region",SUMIFS(Raw!$K:$K,Raw!$A:$A,$B$4,Raw!$G:$G,'KPIs Data from Apr25'!G$4,Raw!$I:$I,'KPIs Data from Apr25'!$A41),IF($C41="Provider",SUMIFS(Raw!$K:$K,Raw!$A:$A,$B$4,Raw!$G:$G,'KPIs Data from Apr25'!G$4,Raw!$C:$C,'KPIs Data from Apr25'!$A41),SUMIFS(Raw!$K:$K,Raw!$A:$A,$B$4,Raw!$G:$G,'KPIs Data from Apr25'!G$4,Raw!$E:$E,'KPIs Data from Apr25'!$A41))))</f>
        <v>883585</v>
      </c>
      <c r="H41" s="81">
        <f>IF($B41="","",IF($C41="Region",SUMIFS(Raw!$K:$K,Raw!$A:$A,$B$4,Raw!$G:$G,'KPIs Data from Apr25'!H$4,Raw!$I:$I,'KPIs Data from Apr25'!$A41),IF($C41="Provider",SUMIFS(Raw!$K:$K,Raw!$A:$A,$B$4,Raw!$G:$G,'KPIs Data from Apr25'!H$4,Raw!$C:$C,'KPIs Data from Apr25'!$A41),SUMIFS(Raw!$K:$K,Raw!$A:$A,$B$4,Raw!$G:$G,'KPIs Data from Apr25'!H$4,Raw!$E:$E,'KPIs Data from Apr25'!$A41))))</f>
        <v>18763</v>
      </c>
      <c r="I41" s="238">
        <f t="shared" si="20"/>
        <v>47.091882961146936</v>
      </c>
      <c r="J41" s="239">
        <f>IF($B41="","",IF($C41="Region",SUMIFS(Raw!$K:$K,Raw!$A:$A,$B$4,Raw!$G:$G,'KPIs Data from Apr25'!J$4,Raw!$I:$I,'KPIs Data from Apr25'!$A41),IF($C41="Provider",SUMIFS(Raw!$K:$K,Raw!$A:$A,$B$4,Raw!$G:$G,'KPIs Data from Apr25'!J$4,Raw!$C:$C,'KPIs Data from Apr25'!$A41),SUMIFS(Raw!$K:$K,Raw!$A:$A,$B$4,Raw!$G:$G,'KPIs Data from Apr25'!J$4,Raw!$E:$E,'KPIs Data from Apr25'!$A41))))</f>
        <v>301</v>
      </c>
      <c r="K41" s="240">
        <f>IF($B41="","",IF($C41="Region",SUMIFS(Raw!$K:$K,Raw!$A:$A,$B$4,Raw!$G:$G,'KPIs Data from Apr25'!K$4,Raw!$I:$I,'KPIs Data from Apr25'!$A41),IF($C41="Provider",SUMIFS(Raw!$K:$K,Raw!$A:$A,$B$4,Raw!$G:$G,'KPIs Data from Apr25'!K$4,Raw!$C:$C,'KPIs Data from Apr25'!$A41),SUMIFS(Raw!$K:$K,Raw!$A:$A,$B$4,Raw!$G:$G,'KPIs Data from Apr25'!K$4,Raw!$E:$E,'KPIs Data from Apr25'!$A41))))</f>
        <v>1144</v>
      </c>
      <c r="L41" s="81">
        <f>IF($B41="","",IF($C41="Region",SUMIFS(Raw!$K:$K,Raw!$A:$A,$B$4,Raw!$G:$G,'KPIs Data from Apr25'!L$4,Raw!$I:$I,'KPIs Data from Apr25'!$A41),IF($C41="Provider",SUMIFS(Raw!$K:$K,Raw!$A:$A,$B$4,Raw!$G:$G,'KPIs Data from Apr25'!L$4,Raw!$C:$C,'KPIs Data from Apr25'!$A41),SUMIFS(Raw!$K:$K,Raw!$A:$A,$B$4,Raw!$G:$G,'KPIs Data from Apr25'!L$4,Raw!$E:$E,'KPIs Data from Apr25'!$A41))))</f>
        <v>3490</v>
      </c>
      <c r="M41" s="81">
        <f>IF($B41="","",IF($C41="Region",SUMIFS(Raw!$K:$K,Raw!$A:$A,$B$4,Raw!$G:$G,'KPIs Data from Apr25'!M$4,Raw!$I:$I,'KPIs Data from Apr25'!$A41),IF($C41="Provider",SUMIFS(Raw!$K:$K,Raw!$A:$A,$B$4,Raw!$G:$G,'KPIs Data from Apr25'!M$4,Raw!$C:$C,'KPIs Data from Apr25'!$A41),SUMIFS(Raw!$K:$K,Raw!$A:$A,$B$4,Raw!$G:$G,'KPIs Data from Apr25'!M$4,Raw!$E:$E,'KPIs Data from Apr25'!$A41))))</f>
        <v>1959</v>
      </c>
      <c r="N41" s="81">
        <f>IF($B41="","",IF($C41="Region",SUMIFS(Raw!$K:$K,Raw!$A:$A,$B$4,Raw!$G:$G,'KPIs Data from Apr25'!N$4,Raw!$I:$I,'KPIs Data from Apr25'!$A41),IF($C41="Provider",SUMIFS(Raw!$K:$K,Raw!$A:$A,$B$4,Raw!$G:$G,'KPIs Data from Apr25'!N$4,Raw!$C:$C,'KPIs Data from Apr25'!$A41),SUMIFS(Raw!$K:$K,Raw!$A:$A,$B$4,Raw!$G:$G,'KPIs Data from Apr25'!N$4,Raw!$E:$E,'KPIs Data from Apr25'!$A41))))</f>
        <v>3407</v>
      </c>
      <c r="O41" s="81">
        <f>IF($B41="","",IF($C41="Region",SUMIFS(Raw!$K:$K,Raw!$A:$A,$B$4,Raw!$G:$G,'KPIs Data from Apr25'!O$4,Raw!$I:$I,'KPIs Data from Apr25'!$A41),IF($C41="Provider",SUMIFS(Raw!$K:$K,Raw!$A:$A,$B$4,Raw!$G:$G,'KPIs Data from Apr25'!O$4,Raw!$C:$C,'KPIs Data from Apr25'!$A41),SUMIFS(Raw!$K:$K,Raw!$A:$A,$B$4,Raw!$G:$G,'KPIs Data from Apr25'!O$4,Raw!$E:$E,'KPIs Data from Apr25'!$A41))))</f>
        <v>204</v>
      </c>
      <c r="P41" s="81">
        <f>IF($B41="","",IF($C41="Region",SUMIFS(Raw!$K:$K,Raw!$A:$A,$B$4,Raw!$G:$G,'KPIs Data from Apr25'!P$4,Raw!$I:$I,'KPIs Data from Apr25'!$A41),IF($C41="Provider",SUMIFS(Raw!$K:$K,Raw!$A:$A,$B$4,Raw!$G:$G,'KPIs Data from Apr25'!P$4,Raw!$C:$C,'KPIs Data from Apr25'!$A41),SUMIFS(Raw!$K:$K,Raw!$A:$A,$B$4,Raw!$G:$G,'KPIs Data from Apr25'!P$4,Raw!$E:$E,'KPIs Data from Apr25'!$A41))))</f>
        <v>559</v>
      </c>
      <c r="Q41" s="81">
        <f>IF($B41="","",IF($C41="Region",SUMIFS(Raw!$K:$K,Raw!$A:$A,$B$4,Raw!$G:$G,'KPIs Data from Apr25'!Q$4,Raw!$I:$I,'KPIs Data from Apr25'!$A41),IF($C41="Provider",SUMIFS(Raw!$K:$K,Raw!$A:$A,$B$4,Raw!$G:$G,'KPIs Data from Apr25'!Q$4,Raw!$C:$C,'KPIs Data from Apr25'!$A41),SUMIFS(Raw!$K:$K,Raw!$A:$A,$B$4,Raw!$G:$G,'KPIs Data from Apr25'!Q$4,Raw!$E:$E,'KPIs Data from Apr25'!$A41))))</f>
        <v>413</v>
      </c>
      <c r="R41" s="81">
        <f>IF($B41="","",IF($C41="Region",SUMIFS(Raw!$K:$K,Raw!$A:$A,$B$4,Raw!$G:$G,'KPIs Data from Apr25'!R$4,Raw!$I:$I,'KPIs Data from Apr25'!$A41),IF($C41="Provider",SUMIFS(Raw!$K:$K,Raw!$A:$A,$B$4,Raw!$G:$G,'KPIs Data from Apr25'!R$4,Raw!$C:$C,'KPIs Data from Apr25'!$A41),SUMIFS(Raw!$K:$K,Raw!$A:$A,$B$4,Raw!$G:$G,'KPIs Data from Apr25'!R$4,Raw!$E:$E,'KPIs Data from Apr25'!$A41))))</f>
        <v>704</v>
      </c>
      <c r="S41" s="160">
        <f t="shared" si="8"/>
        <v>0.45588235294117646</v>
      </c>
      <c r="T41" s="81">
        <f>IF($B41="","",IF($C41="Region",SUMIFS(Raw!$K:$K,Raw!$A:$A,$B$4,Raw!$G:$G,'KPIs Data from Apr25'!T$4,Raw!$I:$I,'KPIs Data from Apr25'!$A41),IF($C41="Provider",SUMIFS(Raw!$K:$K,Raw!$A:$A,$B$4,Raw!$G:$G,'KPIs Data from Apr25'!T$4,Raw!$C:$C,'KPIs Data from Apr25'!$A41),SUMIFS(Raw!$K:$K,Raw!$A:$A,$B$4,Raw!$G:$G,'KPIs Data from Apr25'!T$4,Raw!$E:$E,'KPIs Data from Apr25'!$A41))))</f>
        <v>1946</v>
      </c>
      <c r="U41" s="81">
        <f>IF($B41="","",IF($C41="Region",SUMIFS(Raw!$K:$K,Raw!$A:$A,$B$4,Raw!$G:$G,'KPIs Data from Apr25'!U$4,Raw!$I:$I,'KPIs Data from Apr25'!$A41),IF($C41="Provider",SUMIFS(Raw!$K:$K,Raw!$A:$A,$B$4,Raw!$G:$G,'KPIs Data from Apr25'!U$4,Raw!$C:$C,'KPIs Data from Apr25'!$A41),SUMIFS(Raw!$K:$K,Raw!$A:$A,$B$4,Raw!$G:$G,'KPIs Data from Apr25'!U$4,Raw!$E:$E,'KPIs Data from Apr25'!$A41))))</f>
        <v>1974</v>
      </c>
      <c r="V41" s="160">
        <f t="shared" si="2"/>
        <v>0.98581560283687941</v>
      </c>
      <c r="W41" s="81">
        <f t="shared" si="9"/>
        <v>1946</v>
      </c>
      <c r="X41" s="81">
        <f t="shared" si="10"/>
        <v>1974</v>
      </c>
      <c r="Y41" s="81">
        <f>IF($B41="","",IF($C41="Region",SUMIFS(Raw!$K:$K,Raw!$A:$A,$B$4,Raw!$G:$G,'KPIs Data from Apr25'!Y$4,Raw!$I:$I,'KPIs Data from Apr25'!$A41),IF($C41="Provider",SUMIFS(Raw!$K:$K,Raw!$A:$A,$B$4,Raw!$G:$G,'KPIs Data from Apr25'!Y$4,Raw!$C:$C,'KPIs Data from Apr25'!$A41),SUMIFS(Raw!$K:$K,Raw!$A:$A,$B$4,Raw!$G:$G,'KPIs Data from Apr25'!Y$4,Raw!$E:$E,'KPIs Data from Apr25'!$A41))))</f>
        <v>1272</v>
      </c>
      <c r="Z41" s="81">
        <f>IF($B41="","",IF($C41="Region",SUMIFS(Raw!$K:$K,Raw!$A:$A,$B$4,Raw!$G:$G,'KPIs Data from Apr25'!Z$4,Raw!$I:$I,'KPIs Data from Apr25'!$A41),IF($C41="Provider",SUMIFS(Raw!$K:$K,Raw!$A:$A,$B$4,Raw!$G:$G,'KPIs Data from Apr25'!Z$4,Raw!$C:$C,'KPIs Data from Apr25'!$A41),SUMIFS(Raw!$K:$K,Raw!$A:$A,$B$4,Raw!$G:$G,'KPIs Data from Apr25'!Z$4,Raw!$E:$E,'KPIs Data from Apr25'!$A41))))</f>
        <v>1295</v>
      </c>
      <c r="AA41" s="160">
        <f t="shared" si="4"/>
        <v>0.98439889874579378</v>
      </c>
      <c r="AB41" s="240">
        <f>IF($B41="","",IF($C41="Region",SUMIFS(Raw!$K:$K,Raw!$A:$A,$B$4,Raw!$G:$G,'KPIs Data from Apr25'!AB$4,Raw!$I:$I,'KPIs Data from Apr25'!$A41),IF($C41="Provider",SUMIFS(Raw!$K:$K,Raw!$A:$A,$B$4,Raw!$G:$G,'KPIs Data from Apr25'!AB$4,Raw!$C:$C,'KPIs Data from Apr25'!$A41),SUMIFS(Raw!$K:$K,Raw!$A:$A,$B$4,Raw!$G:$G,'KPIs Data from Apr25'!AB$4,Raw!$E:$E,'KPIs Data from Apr25'!$A41))))</f>
        <v>11311</v>
      </c>
      <c r="AC41" s="81">
        <f>IF($B41="","",IF($C41="Region",SUMIFS(Raw!$K:$K,Raw!$A:$A,$B$4,Raw!$G:$G,'KPIs Data from Apr25'!AC$4,Raw!$I:$I,'KPIs Data from Apr25'!$A41),IF($C41="Provider",SUMIFS(Raw!$K:$K,Raw!$A:$A,$B$4,Raw!$G:$G,'KPIs Data from Apr25'!AC$4,Raw!$C:$C,'KPIs Data from Apr25'!$A41),SUMIFS(Raw!$K:$K,Raw!$A:$A,$B$4,Raw!$G:$G,'KPIs Data from Apr25'!AC$4,Raw!$E:$E,'KPIs Data from Apr25'!$A41))))</f>
        <v>12413</v>
      </c>
      <c r="AD41" s="160">
        <f t="shared" si="5"/>
        <v>0.91122210585676311</v>
      </c>
      <c r="AE41" s="241"/>
      <c r="AF41" s="63"/>
      <c r="AG41" s="64">
        <f t="shared" si="11"/>
        <v>1144</v>
      </c>
      <c r="AH41" s="52">
        <f t="shared" si="12"/>
        <v>3490</v>
      </c>
      <c r="AI41" s="52">
        <f t="shared" si="13"/>
        <v>1959</v>
      </c>
      <c r="AJ41" s="52">
        <f t="shared" si="14"/>
        <v>3407</v>
      </c>
      <c r="AK41" s="52">
        <f t="shared" si="15"/>
        <v>204</v>
      </c>
      <c r="AL41" s="52">
        <f t="shared" si="16"/>
        <v>559</v>
      </c>
      <c r="AM41" s="64">
        <f t="shared" si="17"/>
        <v>413</v>
      </c>
      <c r="AN41" s="64">
        <f t="shared" si="18"/>
        <v>704</v>
      </c>
      <c r="AO41" s="52"/>
      <c r="AP41" s="52"/>
      <c r="AQ41" s="63"/>
      <c r="AR41" s="64"/>
      <c r="AS41" s="52"/>
      <c r="AT41" s="52"/>
      <c r="AU41" s="63"/>
      <c r="AV41" s="64"/>
      <c r="AW41" s="52"/>
      <c r="AX41" s="52"/>
      <c r="AY41" s="63"/>
    </row>
    <row r="42" spans="1:51" x14ac:dyDescent="0.35">
      <c r="A42" s="251" t="str">
        <f>IF(Refs!A37="","",Refs!A37)</f>
        <v>111AL2</v>
      </c>
      <c r="B42" s="138" t="str">
        <f>IF(Refs!B37="","",Refs!B37)</f>
        <v>Devon (PPG)</v>
      </c>
      <c r="C42" s="252" t="str">
        <f>IF(Refs!D37="","",Refs!D37)</f>
        <v>Area</v>
      </c>
      <c r="D42" s="81">
        <f>IF($B42="","",IF($C42="Region",SUMIFS(Raw!$K:$K,Raw!$A:$A,$B$4,Raw!$G:$G,'KPIs Data from Apr25'!D$4,Raw!$I:$I,'KPIs Data from Apr25'!$A42),IF($C42="Provider",SUMIFS(Raw!$K:$K,Raw!$A:$A,$B$4,Raw!$G:$G,'KPIs Data from Apr25'!D$4,Raw!$C:$C,'KPIs Data from Apr25'!$A42),SUMIFS(Raw!$K:$K,Raw!$A:$A,$B$4,Raw!$G:$G,'KPIs Data from Apr25'!D$4,Raw!$E:$E,'KPIs Data from Apr25'!$A42))))</f>
        <v>272</v>
      </c>
      <c r="E42" s="81">
        <f>IF($B42="","",IF($C42="Region",SUMIFS(Raw!$K:$K,Raw!$A:$A,$B$4,Raw!$G:$G,'KPIs Data from Apr25'!E$4,Raw!$I:$I,'KPIs Data from Apr25'!$A42),IF($C42="Provider",SUMIFS(Raw!$K:$K,Raw!$A:$A,$B$4,Raw!$G:$G,'KPIs Data from Apr25'!E$4,Raw!$C:$C,'KPIs Data from Apr25'!$A42),SUMIFS(Raw!$K:$K,Raw!$A:$A,$B$4,Raw!$G:$G,'KPIs Data from Apr25'!E$4,Raw!$E:$E,'KPIs Data from Apr25'!$A42))))</f>
        <v>34348</v>
      </c>
      <c r="F42" s="160">
        <f t="shared" si="19"/>
        <v>7.856730213749278E-3</v>
      </c>
      <c r="G42" s="81">
        <f>IF($B42="","",IF($C42="Region",SUMIFS(Raw!$K:$K,Raw!$A:$A,$B$4,Raw!$G:$G,'KPIs Data from Apr25'!G$4,Raw!$I:$I,'KPIs Data from Apr25'!$A42),IF($C42="Provider",SUMIFS(Raw!$K:$K,Raw!$A:$A,$B$4,Raw!$G:$G,'KPIs Data from Apr25'!G$4,Raw!$C:$C,'KPIs Data from Apr25'!$A42),SUMIFS(Raw!$K:$K,Raw!$A:$A,$B$4,Raw!$G:$G,'KPIs Data from Apr25'!G$4,Raw!$E:$E,'KPIs Data from Apr25'!$A42))))</f>
        <v>607148</v>
      </c>
      <c r="H42" s="81">
        <f>IF($B42="","",IF($C42="Region",SUMIFS(Raw!$K:$K,Raw!$A:$A,$B$4,Raw!$G:$G,'KPIs Data from Apr25'!H$4,Raw!$I:$I,'KPIs Data from Apr25'!$A42),IF($C42="Provider",SUMIFS(Raw!$K:$K,Raw!$A:$A,$B$4,Raw!$G:$G,'KPIs Data from Apr25'!H$4,Raw!$C:$C,'KPIs Data from Apr25'!$A42),SUMIFS(Raw!$K:$K,Raw!$A:$A,$B$4,Raw!$G:$G,'KPIs Data from Apr25'!H$4,Raw!$E:$E,'KPIs Data from Apr25'!$A42))))</f>
        <v>34348</v>
      </c>
      <c r="I42" s="238">
        <f t="shared" si="20"/>
        <v>17.676371258879701</v>
      </c>
      <c r="J42" s="239">
        <f>IF($B42="","",IF($C42="Region",SUMIFS(Raw!$K:$K,Raw!$A:$A,$B$4,Raw!$G:$G,'KPIs Data from Apr25'!J$4,Raw!$I:$I,'KPIs Data from Apr25'!$A42),IF($C42="Provider",SUMIFS(Raw!$K:$K,Raw!$A:$A,$B$4,Raw!$G:$G,'KPIs Data from Apr25'!J$4,Raw!$C:$C,'KPIs Data from Apr25'!$A42),SUMIFS(Raw!$K:$K,Raw!$A:$A,$B$4,Raw!$G:$G,'KPIs Data from Apr25'!J$4,Raw!$E:$E,'KPIs Data from Apr25'!$A42))))</f>
        <v>116</v>
      </c>
      <c r="K42" s="240">
        <f>IF($B42="","",IF($C42="Region",SUMIFS(Raw!$K:$K,Raw!$A:$A,$B$4,Raw!$G:$G,'KPIs Data from Apr25'!K$4,Raw!$I:$I,'KPIs Data from Apr25'!$A42),IF($C42="Provider",SUMIFS(Raw!$K:$K,Raw!$A:$A,$B$4,Raw!$G:$G,'KPIs Data from Apr25'!K$4,Raw!$C:$C,'KPIs Data from Apr25'!$A42),SUMIFS(Raw!$K:$K,Raw!$A:$A,$B$4,Raw!$G:$G,'KPIs Data from Apr25'!K$4,Raw!$E:$E,'KPIs Data from Apr25'!$A42))))</f>
        <v>5867</v>
      </c>
      <c r="L42" s="81">
        <f>IF($B42="","",IF($C42="Region",SUMIFS(Raw!$K:$K,Raw!$A:$A,$B$4,Raw!$G:$G,'KPIs Data from Apr25'!L$4,Raw!$I:$I,'KPIs Data from Apr25'!$A42),IF($C42="Provider",SUMIFS(Raw!$K:$K,Raw!$A:$A,$B$4,Raw!$G:$G,'KPIs Data from Apr25'!L$4,Raw!$C:$C,'KPIs Data from Apr25'!$A42),SUMIFS(Raw!$K:$K,Raw!$A:$A,$B$4,Raw!$G:$G,'KPIs Data from Apr25'!L$4,Raw!$E:$E,'KPIs Data from Apr25'!$A42))))</f>
        <v>9616</v>
      </c>
      <c r="M42" s="81">
        <f>IF($B42="","",IF($C42="Region",SUMIFS(Raw!$K:$K,Raw!$A:$A,$B$4,Raw!$G:$G,'KPIs Data from Apr25'!M$4,Raw!$I:$I,'KPIs Data from Apr25'!$A42),IF($C42="Provider",SUMIFS(Raw!$K:$K,Raw!$A:$A,$B$4,Raw!$G:$G,'KPIs Data from Apr25'!M$4,Raw!$C:$C,'KPIs Data from Apr25'!$A42),SUMIFS(Raw!$K:$K,Raw!$A:$A,$B$4,Raw!$G:$G,'KPIs Data from Apr25'!M$4,Raw!$E:$E,'KPIs Data from Apr25'!$A42))))</f>
        <v>779</v>
      </c>
      <c r="N42" s="81">
        <f>IF($B42="","",IF($C42="Region",SUMIFS(Raw!$K:$K,Raw!$A:$A,$B$4,Raw!$G:$G,'KPIs Data from Apr25'!N$4,Raw!$I:$I,'KPIs Data from Apr25'!$A42),IF($C42="Provider",SUMIFS(Raw!$K:$K,Raw!$A:$A,$B$4,Raw!$G:$G,'KPIs Data from Apr25'!N$4,Raw!$C:$C,'KPIs Data from Apr25'!$A42),SUMIFS(Raw!$K:$K,Raw!$A:$A,$B$4,Raw!$G:$G,'KPIs Data from Apr25'!N$4,Raw!$E:$E,'KPIs Data from Apr25'!$A42))))</f>
        <v>2089</v>
      </c>
      <c r="O42" s="81">
        <f>IF($B42="","",IF($C42="Region",SUMIFS(Raw!$K:$K,Raw!$A:$A,$B$4,Raw!$G:$G,'KPIs Data from Apr25'!O$4,Raw!$I:$I,'KPIs Data from Apr25'!$A42),IF($C42="Provider",SUMIFS(Raw!$K:$K,Raw!$A:$A,$B$4,Raw!$G:$G,'KPIs Data from Apr25'!O$4,Raw!$C:$C,'KPIs Data from Apr25'!$A42),SUMIFS(Raw!$K:$K,Raw!$A:$A,$B$4,Raw!$G:$G,'KPIs Data from Apr25'!O$4,Raw!$E:$E,'KPIs Data from Apr25'!$A42))))</f>
        <v>70</v>
      </c>
      <c r="P42" s="81">
        <f>IF($B42="","",IF($C42="Region",SUMIFS(Raw!$K:$K,Raw!$A:$A,$B$4,Raw!$G:$G,'KPIs Data from Apr25'!P$4,Raw!$I:$I,'KPIs Data from Apr25'!$A42),IF($C42="Provider",SUMIFS(Raw!$K:$K,Raw!$A:$A,$B$4,Raw!$G:$G,'KPIs Data from Apr25'!P$4,Raw!$C:$C,'KPIs Data from Apr25'!$A42),SUMIFS(Raw!$K:$K,Raw!$A:$A,$B$4,Raw!$G:$G,'KPIs Data from Apr25'!P$4,Raw!$E:$E,'KPIs Data from Apr25'!$A42))))</f>
        <v>98</v>
      </c>
      <c r="Q42" s="81">
        <f>IF($B42="","",IF($C42="Region",SUMIFS(Raw!$K:$K,Raw!$A:$A,$B$4,Raw!$G:$G,'KPIs Data from Apr25'!Q$4,Raw!$I:$I,'KPIs Data from Apr25'!$A42),IF($C42="Provider",SUMIFS(Raw!$K:$K,Raw!$A:$A,$B$4,Raw!$G:$G,'KPIs Data from Apr25'!Q$4,Raw!$C:$C,'KPIs Data from Apr25'!$A42),SUMIFS(Raw!$K:$K,Raw!$A:$A,$B$4,Raw!$G:$G,'KPIs Data from Apr25'!Q$4,Raw!$E:$E,'KPIs Data from Apr25'!$A42))))</f>
        <v>102</v>
      </c>
      <c r="R42" s="81">
        <f>IF($B42="","",IF($C42="Region",SUMIFS(Raw!$K:$K,Raw!$A:$A,$B$4,Raw!$G:$G,'KPIs Data from Apr25'!R$4,Raw!$I:$I,'KPIs Data from Apr25'!$A42),IF($C42="Provider",SUMIFS(Raw!$K:$K,Raw!$A:$A,$B$4,Raw!$G:$G,'KPIs Data from Apr25'!R$4,Raw!$C:$C,'KPIs Data from Apr25'!$A42),SUMIFS(Raw!$K:$K,Raw!$A:$A,$B$4,Raw!$G:$G,'KPIs Data from Apr25'!R$4,Raw!$E:$E,'KPIs Data from Apr25'!$A42))))</f>
        <v>166</v>
      </c>
      <c r="S42" s="160">
        <f t="shared" si="8"/>
        <v>0.56963823209959064</v>
      </c>
      <c r="T42" s="81">
        <f>IF($B42="","",IF($C42="Region",SUMIFS(Raw!$K:$K,Raw!$A:$A,$B$4,Raw!$G:$G,'KPIs Data from Apr25'!T$4,Raw!$I:$I,'KPIs Data from Apr25'!$A42),IF($C42="Provider",SUMIFS(Raw!$K:$K,Raw!$A:$A,$B$4,Raw!$G:$G,'KPIs Data from Apr25'!T$4,Raw!$C:$C,'KPIs Data from Apr25'!$A42),SUMIFS(Raw!$K:$K,Raw!$A:$A,$B$4,Raw!$G:$G,'KPIs Data from Apr25'!T$4,Raw!$E:$E,'KPIs Data from Apr25'!$A42))))</f>
        <v>3489</v>
      </c>
      <c r="U42" s="81">
        <f>IF($B42="","",IF($C42="Region",SUMIFS(Raw!$K:$K,Raw!$A:$A,$B$4,Raw!$G:$G,'KPIs Data from Apr25'!U$4,Raw!$I:$I,'KPIs Data from Apr25'!$A42),IF($C42="Provider",SUMIFS(Raw!$K:$K,Raw!$A:$A,$B$4,Raw!$G:$G,'KPIs Data from Apr25'!U$4,Raw!$C:$C,'KPIs Data from Apr25'!$A42),SUMIFS(Raw!$K:$K,Raw!$A:$A,$B$4,Raw!$G:$G,'KPIs Data from Apr25'!U$4,Raw!$E:$E,'KPIs Data from Apr25'!$A42))))</f>
        <v>3867</v>
      </c>
      <c r="V42" s="160">
        <f t="shared" si="2"/>
        <v>0.90224980605120253</v>
      </c>
      <c r="W42" s="81">
        <f t="shared" si="9"/>
        <v>3489</v>
      </c>
      <c r="X42" s="81">
        <f t="shared" si="10"/>
        <v>3867</v>
      </c>
      <c r="Y42" s="81">
        <f>IF($B42="","",IF($C42="Region",SUMIFS(Raw!$K:$K,Raw!$A:$A,$B$4,Raw!$G:$G,'KPIs Data from Apr25'!Y$4,Raw!$I:$I,'KPIs Data from Apr25'!$A42),IF($C42="Provider",SUMIFS(Raw!$K:$K,Raw!$A:$A,$B$4,Raw!$G:$G,'KPIs Data from Apr25'!Y$4,Raw!$C:$C,'KPIs Data from Apr25'!$A42),SUMIFS(Raw!$K:$K,Raw!$A:$A,$B$4,Raw!$G:$G,'KPIs Data from Apr25'!Y$4,Raw!$E:$E,'KPIs Data from Apr25'!$A42))))</f>
        <v>2231</v>
      </c>
      <c r="Z42" s="81">
        <f>IF($B42="","",IF($C42="Region",SUMIFS(Raw!$K:$K,Raw!$A:$A,$B$4,Raw!$G:$G,'KPIs Data from Apr25'!Z$4,Raw!$I:$I,'KPIs Data from Apr25'!$A42),IF($C42="Provider",SUMIFS(Raw!$K:$K,Raw!$A:$A,$B$4,Raw!$G:$G,'KPIs Data from Apr25'!Z$4,Raw!$C:$C,'KPIs Data from Apr25'!$A42),SUMIFS(Raw!$K:$K,Raw!$A:$A,$B$4,Raw!$G:$G,'KPIs Data from Apr25'!Z$4,Raw!$E:$E,'KPIs Data from Apr25'!$A42))))</f>
        <v>3189</v>
      </c>
      <c r="AA42" s="160">
        <f t="shared" si="4"/>
        <v>0.81065759637188206</v>
      </c>
      <c r="AB42" s="240">
        <f>IF($B42="","",IF($C42="Region",SUMIFS(Raw!$K:$K,Raw!$A:$A,$B$4,Raw!$G:$G,'KPIs Data from Apr25'!AB$4,Raw!$I:$I,'KPIs Data from Apr25'!$A42),IF($C42="Provider",SUMIFS(Raw!$K:$K,Raw!$A:$A,$B$4,Raw!$G:$G,'KPIs Data from Apr25'!AB$4,Raw!$C:$C,'KPIs Data from Apr25'!$A42),SUMIFS(Raw!$K:$K,Raw!$A:$A,$B$4,Raw!$G:$G,'KPIs Data from Apr25'!AB$4,Raw!$E:$E,'KPIs Data from Apr25'!$A42))))</f>
        <v>19251</v>
      </c>
      <c r="AC42" s="81">
        <f>IF($B42="","",IF($C42="Region",SUMIFS(Raw!$K:$K,Raw!$A:$A,$B$4,Raw!$G:$G,'KPIs Data from Apr25'!AC$4,Raw!$I:$I,'KPIs Data from Apr25'!$A42),IF($C42="Provider",SUMIFS(Raw!$K:$K,Raw!$A:$A,$B$4,Raw!$G:$G,'KPIs Data from Apr25'!AC$4,Raw!$C:$C,'KPIs Data from Apr25'!$A42),SUMIFS(Raw!$K:$K,Raw!$A:$A,$B$4,Raw!$G:$G,'KPIs Data from Apr25'!AC$4,Raw!$E:$E,'KPIs Data from Apr25'!$A42))))</f>
        <v>24081</v>
      </c>
      <c r="AD42" s="160">
        <f t="shared" si="5"/>
        <v>0.79942693409742116</v>
      </c>
      <c r="AE42" s="241"/>
      <c r="AF42" s="63"/>
      <c r="AG42" s="64">
        <f t="shared" si="11"/>
        <v>5867</v>
      </c>
      <c r="AH42" s="52">
        <f t="shared" si="12"/>
        <v>9616</v>
      </c>
      <c r="AI42" s="52">
        <f t="shared" si="13"/>
        <v>779</v>
      </c>
      <c r="AJ42" s="52">
        <f t="shared" si="14"/>
        <v>2089</v>
      </c>
      <c r="AK42" s="52">
        <f t="shared" si="15"/>
        <v>70</v>
      </c>
      <c r="AL42" s="52">
        <f t="shared" si="16"/>
        <v>98</v>
      </c>
      <c r="AM42" s="64">
        <f t="shared" si="17"/>
        <v>102</v>
      </c>
      <c r="AN42" s="64">
        <f t="shared" si="18"/>
        <v>166</v>
      </c>
      <c r="AO42" s="52"/>
      <c r="AP42" s="52"/>
      <c r="AQ42" s="63"/>
      <c r="AR42" s="64"/>
      <c r="AS42" s="52"/>
      <c r="AT42" s="52"/>
      <c r="AU42" s="63"/>
      <c r="AV42" s="64"/>
      <c r="AW42" s="52"/>
      <c r="AX42" s="52"/>
      <c r="AY42" s="63"/>
    </row>
    <row r="43" spans="1:51" ht="14.15" customHeight="1" x14ac:dyDescent="0.35">
      <c r="A43" s="251" t="str">
        <f>IF(Refs!A38="","",Refs!A38)</f>
        <v>111AI4</v>
      </c>
      <c r="B43" s="138" t="str">
        <f>IF(Refs!B38="","",Refs!B38)</f>
        <v>Dorset (DHC)</v>
      </c>
      <c r="C43" s="252" t="str">
        <f>IF(Refs!D38="","",Refs!D38)</f>
        <v>Area</v>
      </c>
      <c r="D43" s="81">
        <f>IF($B43="","",IF($C43="Region",SUMIFS(Raw!$K:$K,Raw!$A:$A,$B$4,Raw!$G:$G,'KPIs Data from Apr25'!D$4,Raw!$I:$I,'KPIs Data from Apr25'!$A43),IF($C43="Provider",SUMIFS(Raw!$K:$K,Raw!$A:$A,$B$4,Raw!$G:$G,'KPIs Data from Apr25'!D$4,Raw!$C:$C,'KPIs Data from Apr25'!$A43),SUMIFS(Raw!$K:$K,Raw!$A:$A,$B$4,Raw!$G:$G,'KPIs Data from Apr25'!D$4,Raw!$E:$E,'KPIs Data from Apr25'!$A43))))</f>
        <v>315</v>
      </c>
      <c r="E43" s="81">
        <f>IF($B43="","",IF($C43="Region",SUMIFS(Raw!$K:$K,Raw!$A:$A,$B$4,Raw!$G:$G,'KPIs Data from Apr25'!E$4,Raw!$I:$I,'KPIs Data from Apr25'!$A43),IF($C43="Provider",SUMIFS(Raw!$K:$K,Raw!$A:$A,$B$4,Raw!$G:$G,'KPIs Data from Apr25'!E$4,Raw!$C:$C,'KPIs Data from Apr25'!$A43),SUMIFS(Raw!$K:$K,Raw!$A:$A,$B$4,Raw!$G:$G,'KPIs Data from Apr25'!E$4,Raw!$E:$E,'KPIs Data from Apr25'!$A43))))</f>
        <v>23986</v>
      </c>
      <c r="F43" s="160">
        <f t="shared" si="19"/>
        <v>1.2962429529648985E-2</v>
      </c>
      <c r="G43" s="81">
        <f>IF($B43="","",IF($C43="Region",SUMIFS(Raw!$K:$K,Raw!$A:$A,$B$4,Raw!$G:$G,'KPIs Data from Apr25'!G$4,Raw!$I:$I,'KPIs Data from Apr25'!$A43),IF($C43="Provider",SUMIFS(Raw!$K:$K,Raw!$A:$A,$B$4,Raw!$G:$G,'KPIs Data from Apr25'!G$4,Raw!$C:$C,'KPIs Data from Apr25'!$A43),SUMIFS(Raw!$K:$K,Raw!$A:$A,$B$4,Raw!$G:$G,'KPIs Data from Apr25'!G$4,Raw!$E:$E,'KPIs Data from Apr25'!$A43))))</f>
        <v>392873</v>
      </c>
      <c r="H43" s="81">
        <f>IF($B43="","",IF($C43="Region",SUMIFS(Raw!$K:$K,Raw!$A:$A,$B$4,Raw!$G:$G,'KPIs Data from Apr25'!H$4,Raw!$I:$I,'KPIs Data from Apr25'!$A43),IF($C43="Provider",SUMIFS(Raw!$K:$K,Raw!$A:$A,$B$4,Raw!$G:$G,'KPIs Data from Apr25'!H$4,Raw!$C:$C,'KPIs Data from Apr25'!$A43),SUMIFS(Raw!$K:$K,Raw!$A:$A,$B$4,Raw!$G:$G,'KPIs Data from Apr25'!H$4,Raw!$E:$E,'KPIs Data from Apr25'!$A43))))</f>
        <v>23986</v>
      </c>
      <c r="I43" s="238">
        <f t="shared" si="20"/>
        <v>16.379262903360292</v>
      </c>
      <c r="J43" s="239">
        <f>IF($B43="","",IF($C43="Region",SUMIFS(Raw!$K:$K,Raw!$A:$A,$B$4,Raw!$G:$G,'KPIs Data from Apr25'!J$4,Raw!$I:$I,'KPIs Data from Apr25'!$A43),IF($C43="Provider",SUMIFS(Raw!$K:$K,Raw!$A:$A,$B$4,Raw!$G:$G,'KPIs Data from Apr25'!J$4,Raw!$C:$C,'KPIs Data from Apr25'!$A43),SUMIFS(Raw!$K:$K,Raw!$A:$A,$B$4,Raw!$G:$G,'KPIs Data from Apr25'!J$4,Raw!$E:$E,'KPIs Data from Apr25'!$A43))))</f>
        <v>110</v>
      </c>
      <c r="K43" s="240">
        <f>IF($B43="","",IF($C43="Region",SUMIFS(Raw!$K:$K,Raw!$A:$A,$B$4,Raw!$G:$G,'KPIs Data from Apr25'!K$4,Raw!$I:$I,'KPIs Data from Apr25'!$A43),IF($C43="Provider",SUMIFS(Raw!$K:$K,Raw!$A:$A,$B$4,Raw!$G:$G,'KPIs Data from Apr25'!K$4,Raw!$C:$C,'KPIs Data from Apr25'!$A43),SUMIFS(Raw!$K:$K,Raw!$A:$A,$B$4,Raw!$G:$G,'KPIs Data from Apr25'!K$4,Raw!$E:$E,'KPIs Data from Apr25'!$A43))))</f>
        <v>1720</v>
      </c>
      <c r="L43" s="81">
        <f>IF($B43="","",IF($C43="Region",SUMIFS(Raw!$K:$K,Raw!$A:$A,$B$4,Raw!$G:$G,'KPIs Data from Apr25'!L$4,Raw!$I:$I,'KPIs Data from Apr25'!$A43),IF($C43="Provider",SUMIFS(Raw!$K:$K,Raw!$A:$A,$B$4,Raw!$G:$G,'KPIs Data from Apr25'!L$4,Raw!$C:$C,'KPIs Data from Apr25'!$A43),SUMIFS(Raw!$K:$K,Raw!$A:$A,$B$4,Raw!$G:$G,'KPIs Data from Apr25'!L$4,Raw!$E:$E,'KPIs Data from Apr25'!$A43))))</f>
        <v>3808</v>
      </c>
      <c r="M43" s="81">
        <f>IF($B43="","",IF($C43="Region",SUMIFS(Raw!$K:$K,Raw!$A:$A,$B$4,Raw!$G:$G,'KPIs Data from Apr25'!M$4,Raw!$I:$I,'KPIs Data from Apr25'!$A43),IF($C43="Provider",SUMIFS(Raw!$K:$K,Raw!$A:$A,$B$4,Raw!$G:$G,'KPIs Data from Apr25'!M$4,Raw!$C:$C,'KPIs Data from Apr25'!$A43),SUMIFS(Raw!$K:$K,Raw!$A:$A,$B$4,Raw!$G:$G,'KPIs Data from Apr25'!M$4,Raw!$E:$E,'KPIs Data from Apr25'!$A43))))</f>
        <v>1435</v>
      </c>
      <c r="N43" s="81">
        <f>IF($B43="","",IF($C43="Region",SUMIFS(Raw!$K:$K,Raw!$A:$A,$B$4,Raw!$G:$G,'KPIs Data from Apr25'!N$4,Raw!$I:$I,'KPIs Data from Apr25'!$A43),IF($C43="Provider",SUMIFS(Raw!$K:$K,Raw!$A:$A,$B$4,Raw!$G:$G,'KPIs Data from Apr25'!N$4,Raw!$C:$C,'KPIs Data from Apr25'!$A43),SUMIFS(Raw!$K:$K,Raw!$A:$A,$B$4,Raw!$G:$G,'KPIs Data from Apr25'!N$4,Raw!$E:$E,'KPIs Data from Apr25'!$A43))))</f>
        <v>2374</v>
      </c>
      <c r="O43" s="81">
        <f>IF($B43="","",IF($C43="Region",SUMIFS(Raw!$K:$K,Raw!$A:$A,$B$4,Raw!$G:$G,'KPIs Data from Apr25'!O$4,Raw!$I:$I,'KPIs Data from Apr25'!$A43),IF($C43="Provider",SUMIFS(Raw!$K:$K,Raw!$A:$A,$B$4,Raw!$G:$G,'KPIs Data from Apr25'!O$4,Raw!$C:$C,'KPIs Data from Apr25'!$A43),SUMIFS(Raw!$K:$K,Raw!$A:$A,$B$4,Raw!$G:$G,'KPIs Data from Apr25'!O$4,Raw!$E:$E,'KPIs Data from Apr25'!$A43))))</f>
        <v>311</v>
      </c>
      <c r="P43" s="81">
        <f>IF($B43="","",IF($C43="Region",SUMIFS(Raw!$K:$K,Raw!$A:$A,$B$4,Raw!$G:$G,'KPIs Data from Apr25'!P$4,Raw!$I:$I,'KPIs Data from Apr25'!$A43),IF($C43="Provider",SUMIFS(Raw!$K:$K,Raw!$A:$A,$B$4,Raw!$G:$G,'KPIs Data from Apr25'!P$4,Raw!$C:$C,'KPIs Data from Apr25'!$A43),SUMIFS(Raw!$K:$K,Raw!$A:$A,$B$4,Raw!$G:$G,'KPIs Data from Apr25'!P$4,Raw!$E:$E,'KPIs Data from Apr25'!$A43))))</f>
        <v>554</v>
      </c>
      <c r="Q43" s="81">
        <f>IF($B43="","",IF($C43="Region",SUMIFS(Raw!$K:$K,Raw!$A:$A,$B$4,Raw!$G:$G,'KPIs Data from Apr25'!Q$4,Raw!$I:$I,'KPIs Data from Apr25'!$A43),IF($C43="Provider",SUMIFS(Raw!$K:$K,Raw!$A:$A,$B$4,Raw!$G:$G,'KPIs Data from Apr25'!Q$4,Raw!$C:$C,'KPIs Data from Apr25'!$A43),SUMIFS(Raw!$K:$K,Raw!$A:$A,$B$4,Raw!$G:$G,'KPIs Data from Apr25'!Q$4,Raw!$E:$E,'KPIs Data from Apr25'!$A43))))</f>
        <v>270</v>
      </c>
      <c r="R43" s="81">
        <f>IF($B43="","",IF($C43="Region",SUMIFS(Raw!$K:$K,Raw!$A:$A,$B$4,Raw!$G:$G,'KPIs Data from Apr25'!R$4,Raw!$I:$I,'KPIs Data from Apr25'!$A43),IF($C43="Provider",SUMIFS(Raw!$K:$K,Raw!$A:$A,$B$4,Raw!$G:$G,'KPIs Data from Apr25'!R$4,Raw!$C:$C,'KPIs Data from Apr25'!$A43),SUMIFS(Raw!$K:$K,Raw!$A:$A,$B$4,Raw!$G:$G,'KPIs Data from Apr25'!R$4,Raw!$E:$E,'KPIs Data from Apr25'!$A43))))</f>
        <v>415</v>
      </c>
      <c r="S43" s="160">
        <f t="shared" si="8"/>
        <v>0.52244441336875957</v>
      </c>
      <c r="T43" s="81">
        <f>IF($B43="","",IF($C43="Region",SUMIFS(Raw!$K:$K,Raw!$A:$A,$B$4,Raw!$G:$G,'KPIs Data from Apr25'!T$4,Raw!$I:$I,'KPIs Data from Apr25'!$A43),IF($C43="Provider",SUMIFS(Raw!$K:$K,Raw!$A:$A,$B$4,Raw!$G:$G,'KPIs Data from Apr25'!T$4,Raw!$C:$C,'KPIs Data from Apr25'!$A43),SUMIFS(Raw!$K:$K,Raw!$A:$A,$B$4,Raw!$G:$G,'KPIs Data from Apr25'!T$4,Raw!$E:$E,'KPIs Data from Apr25'!$A43))))</f>
        <v>2438</v>
      </c>
      <c r="U43" s="81">
        <f>IF($B43="","",IF($C43="Region",SUMIFS(Raw!$K:$K,Raw!$A:$A,$B$4,Raw!$G:$G,'KPIs Data from Apr25'!U$4,Raw!$I:$I,'KPIs Data from Apr25'!$A43),IF($C43="Provider",SUMIFS(Raw!$K:$K,Raw!$A:$A,$B$4,Raw!$G:$G,'KPIs Data from Apr25'!U$4,Raw!$C:$C,'KPIs Data from Apr25'!$A43),SUMIFS(Raw!$K:$K,Raw!$A:$A,$B$4,Raw!$G:$G,'KPIs Data from Apr25'!U$4,Raw!$E:$E,'KPIs Data from Apr25'!$A43))))</f>
        <v>2682</v>
      </c>
      <c r="V43" s="160">
        <f t="shared" si="2"/>
        <v>0.90902311707680838</v>
      </c>
      <c r="W43" s="81">
        <f t="shared" si="9"/>
        <v>2438</v>
      </c>
      <c r="X43" s="81">
        <f t="shared" si="10"/>
        <v>2682</v>
      </c>
      <c r="Y43" s="81">
        <f>IF($B43="","",IF($C43="Region",SUMIFS(Raw!$K:$K,Raw!$A:$A,$B$4,Raw!$G:$G,'KPIs Data from Apr25'!Y$4,Raw!$I:$I,'KPIs Data from Apr25'!$A43),IF($C43="Provider",SUMIFS(Raw!$K:$K,Raw!$A:$A,$B$4,Raw!$G:$G,'KPIs Data from Apr25'!Y$4,Raw!$C:$C,'KPIs Data from Apr25'!$A43),SUMIFS(Raw!$K:$K,Raw!$A:$A,$B$4,Raw!$G:$G,'KPIs Data from Apr25'!Y$4,Raw!$E:$E,'KPIs Data from Apr25'!$A43))))</f>
        <v>1549</v>
      </c>
      <c r="Z43" s="81">
        <f>IF($B43="","",IF($C43="Region",SUMIFS(Raw!$K:$K,Raw!$A:$A,$B$4,Raw!$G:$G,'KPIs Data from Apr25'!Z$4,Raw!$I:$I,'KPIs Data from Apr25'!$A43),IF($C43="Provider",SUMIFS(Raw!$K:$K,Raw!$A:$A,$B$4,Raw!$G:$G,'KPIs Data from Apr25'!Z$4,Raw!$C:$C,'KPIs Data from Apr25'!$A43),SUMIFS(Raw!$K:$K,Raw!$A:$A,$B$4,Raw!$G:$G,'KPIs Data from Apr25'!Z$4,Raw!$E:$E,'KPIs Data from Apr25'!$A43))))</f>
        <v>3093</v>
      </c>
      <c r="AA43" s="160">
        <f t="shared" si="4"/>
        <v>0.69038961038961044</v>
      </c>
      <c r="AB43" s="240">
        <f>IF($B43="","",IF($C43="Region",SUMIFS(Raw!$K:$K,Raw!$A:$A,$B$4,Raw!$G:$G,'KPIs Data from Apr25'!AB$4,Raw!$I:$I,'KPIs Data from Apr25'!$A43),IF($C43="Provider",SUMIFS(Raw!$K:$K,Raw!$A:$A,$B$4,Raw!$G:$G,'KPIs Data from Apr25'!AB$4,Raw!$C:$C,'KPIs Data from Apr25'!$A43),SUMIFS(Raw!$K:$K,Raw!$A:$A,$B$4,Raw!$G:$G,'KPIs Data from Apr25'!AB$4,Raw!$E:$E,'KPIs Data from Apr25'!$A43))))</f>
        <v>11524</v>
      </c>
      <c r="AC43" s="81">
        <f>IF($B43="","",IF($C43="Region",SUMIFS(Raw!$K:$K,Raw!$A:$A,$B$4,Raw!$G:$G,'KPIs Data from Apr25'!AC$4,Raw!$I:$I,'KPIs Data from Apr25'!$A43),IF($C43="Provider",SUMIFS(Raw!$K:$K,Raw!$A:$A,$B$4,Raw!$G:$G,'KPIs Data from Apr25'!AC$4,Raw!$C:$C,'KPIs Data from Apr25'!$A43),SUMIFS(Raw!$K:$K,Raw!$A:$A,$B$4,Raw!$G:$G,'KPIs Data from Apr25'!AC$4,Raw!$E:$E,'KPIs Data from Apr25'!$A43))))</f>
        <v>17880</v>
      </c>
      <c r="AD43" s="160">
        <f t="shared" si="5"/>
        <v>0.64451901565995529</v>
      </c>
      <c r="AE43" s="241"/>
      <c r="AF43" s="63"/>
      <c r="AG43" s="64">
        <f t="shared" si="11"/>
        <v>1720</v>
      </c>
      <c r="AH43" s="52">
        <f t="shared" si="12"/>
        <v>3808</v>
      </c>
      <c r="AI43" s="52">
        <f t="shared" si="13"/>
        <v>1435</v>
      </c>
      <c r="AJ43" s="52">
        <f t="shared" si="14"/>
        <v>2374</v>
      </c>
      <c r="AK43" s="52">
        <f t="shared" si="15"/>
        <v>311</v>
      </c>
      <c r="AL43" s="52">
        <f t="shared" si="16"/>
        <v>554</v>
      </c>
      <c r="AM43" s="64">
        <f t="shared" si="17"/>
        <v>270</v>
      </c>
      <c r="AN43" s="64">
        <f t="shared" si="18"/>
        <v>415</v>
      </c>
      <c r="AO43" s="52"/>
      <c r="AP43" s="52"/>
      <c r="AQ43" s="63"/>
      <c r="AR43" s="64"/>
      <c r="AS43" s="52"/>
      <c r="AT43" s="52"/>
      <c r="AU43" s="63"/>
      <c r="AV43" s="64"/>
      <c r="AW43" s="52"/>
      <c r="AX43" s="52"/>
      <c r="AY43" s="63"/>
    </row>
    <row r="44" spans="1:51" x14ac:dyDescent="0.35">
      <c r="A44" s="251" t="str">
        <f>IF(Refs!A39="","",Refs!A39)</f>
        <v>111AL8</v>
      </c>
      <c r="B44" s="138" t="str">
        <f>IF(Refs!B39="","",Refs!B39)</f>
        <v>Gloucestershire (ICB/IC24)</v>
      </c>
      <c r="C44" s="252" t="str">
        <f>IF(Refs!D39="","",Refs!D39)</f>
        <v>Area</v>
      </c>
      <c r="D44" s="81">
        <f>IF($B44="","",IF($C44="Region",SUMIFS(Raw!$K:$K,Raw!$A:$A,$B$4,Raw!$G:$G,'KPIs Data from Apr25'!D$4,Raw!$I:$I,'KPIs Data from Apr25'!$A44),IF($C44="Provider",SUMIFS(Raw!$K:$K,Raw!$A:$A,$B$4,Raw!$G:$G,'KPIs Data from Apr25'!D$4,Raw!$C:$C,'KPIs Data from Apr25'!$A44),SUMIFS(Raw!$K:$K,Raw!$A:$A,$B$4,Raw!$G:$G,'KPIs Data from Apr25'!D$4,Raw!$E:$E,'KPIs Data from Apr25'!$A44))))</f>
        <v>365</v>
      </c>
      <c r="E44" s="81">
        <f>IF($B44="","",IF($C44="Region",SUMIFS(Raw!$K:$K,Raw!$A:$A,$B$4,Raw!$G:$G,'KPIs Data from Apr25'!E$4,Raw!$I:$I,'KPIs Data from Apr25'!$A44),IF($C44="Provider",SUMIFS(Raw!$K:$K,Raw!$A:$A,$B$4,Raw!$G:$G,'KPIs Data from Apr25'!E$4,Raw!$C:$C,'KPIs Data from Apr25'!$A44),SUMIFS(Raw!$K:$K,Raw!$A:$A,$B$4,Raw!$G:$G,'KPIs Data from Apr25'!E$4,Raw!$E:$E,'KPIs Data from Apr25'!$A44))))</f>
        <v>18345</v>
      </c>
      <c r="F44" s="160">
        <f t="shared" si="19"/>
        <v>1.9508284339925172E-2</v>
      </c>
      <c r="G44" s="81">
        <f>IF($B44="","",IF($C44="Region",SUMIFS(Raw!$K:$K,Raw!$A:$A,$B$4,Raw!$G:$G,'KPIs Data from Apr25'!G$4,Raw!$I:$I,'KPIs Data from Apr25'!$A44),IF($C44="Provider",SUMIFS(Raw!$K:$K,Raw!$A:$A,$B$4,Raw!$G:$G,'KPIs Data from Apr25'!G$4,Raw!$C:$C,'KPIs Data from Apr25'!$A44),SUMIFS(Raw!$K:$K,Raw!$A:$A,$B$4,Raw!$G:$G,'KPIs Data from Apr25'!G$4,Raw!$E:$E,'KPIs Data from Apr25'!$A44))))</f>
        <v>528956</v>
      </c>
      <c r="H44" s="81">
        <f>IF($B44="","",IF($C44="Region",SUMIFS(Raw!$K:$K,Raw!$A:$A,$B$4,Raw!$G:$G,'KPIs Data from Apr25'!H$4,Raw!$I:$I,'KPIs Data from Apr25'!$A44),IF($C44="Provider",SUMIFS(Raw!$K:$K,Raw!$A:$A,$B$4,Raw!$G:$G,'KPIs Data from Apr25'!H$4,Raw!$C:$C,'KPIs Data from Apr25'!$A44),SUMIFS(Raw!$K:$K,Raw!$A:$A,$B$4,Raw!$G:$G,'KPIs Data from Apr25'!H$4,Raw!$E:$E,'KPIs Data from Apr25'!$A44))))</f>
        <v>18345</v>
      </c>
      <c r="I44" s="238">
        <f t="shared" si="20"/>
        <v>28.833796674843281</v>
      </c>
      <c r="J44" s="239">
        <f>IF($B44="","",IF($C44="Region",SUMIFS(Raw!$K:$K,Raw!$A:$A,$B$4,Raw!$G:$G,'KPIs Data from Apr25'!J$4,Raw!$I:$I,'KPIs Data from Apr25'!$A44),IF($C44="Provider",SUMIFS(Raw!$K:$K,Raw!$A:$A,$B$4,Raw!$G:$G,'KPIs Data from Apr25'!J$4,Raw!$C:$C,'KPIs Data from Apr25'!$A44),SUMIFS(Raw!$K:$K,Raw!$A:$A,$B$4,Raw!$G:$G,'KPIs Data from Apr25'!J$4,Raw!$E:$E,'KPIs Data from Apr25'!$A44))))</f>
        <v>180</v>
      </c>
      <c r="K44" s="240">
        <f>IF($B44="","",IF($C44="Region",SUMIFS(Raw!$K:$K,Raw!$A:$A,$B$4,Raw!$G:$G,'KPIs Data from Apr25'!K$4,Raw!$I:$I,'KPIs Data from Apr25'!$A44),IF($C44="Provider",SUMIFS(Raw!$K:$K,Raw!$A:$A,$B$4,Raw!$G:$G,'KPIs Data from Apr25'!K$4,Raw!$C:$C,'KPIs Data from Apr25'!$A44),SUMIFS(Raw!$K:$K,Raw!$A:$A,$B$4,Raw!$G:$G,'KPIs Data from Apr25'!K$4,Raw!$E:$E,'KPIs Data from Apr25'!$A44))))</f>
        <v>1948</v>
      </c>
      <c r="L44" s="81">
        <f>IF($B44="","",IF($C44="Region",SUMIFS(Raw!$K:$K,Raw!$A:$A,$B$4,Raw!$G:$G,'KPIs Data from Apr25'!L$4,Raw!$I:$I,'KPIs Data from Apr25'!$A44),IF($C44="Provider",SUMIFS(Raw!$K:$K,Raw!$A:$A,$B$4,Raw!$G:$G,'KPIs Data from Apr25'!L$4,Raw!$C:$C,'KPIs Data from Apr25'!$A44),SUMIFS(Raw!$K:$K,Raw!$A:$A,$B$4,Raw!$G:$G,'KPIs Data from Apr25'!L$4,Raw!$E:$E,'KPIs Data from Apr25'!$A44))))</f>
        <v>5020</v>
      </c>
      <c r="M44" s="81">
        <f>IF($B44="","",IF($C44="Region",SUMIFS(Raw!$K:$K,Raw!$A:$A,$B$4,Raw!$G:$G,'KPIs Data from Apr25'!M$4,Raw!$I:$I,'KPIs Data from Apr25'!$A44),IF($C44="Provider",SUMIFS(Raw!$K:$K,Raw!$A:$A,$B$4,Raw!$G:$G,'KPIs Data from Apr25'!M$4,Raw!$C:$C,'KPIs Data from Apr25'!$A44),SUMIFS(Raw!$K:$K,Raw!$A:$A,$B$4,Raw!$G:$G,'KPIs Data from Apr25'!M$4,Raw!$E:$E,'KPIs Data from Apr25'!$A44))))</f>
        <v>490</v>
      </c>
      <c r="N44" s="81">
        <f>IF($B44="","",IF($C44="Region",SUMIFS(Raw!$K:$K,Raw!$A:$A,$B$4,Raw!$G:$G,'KPIs Data from Apr25'!N$4,Raw!$I:$I,'KPIs Data from Apr25'!$A44),IF($C44="Provider",SUMIFS(Raw!$K:$K,Raw!$A:$A,$B$4,Raw!$G:$G,'KPIs Data from Apr25'!N$4,Raw!$C:$C,'KPIs Data from Apr25'!$A44),SUMIFS(Raw!$K:$K,Raw!$A:$A,$B$4,Raw!$G:$G,'KPIs Data from Apr25'!N$4,Raw!$E:$E,'KPIs Data from Apr25'!$A44))))</f>
        <v>1124</v>
      </c>
      <c r="O44" s="81">
        <f>IF($B44="","",IF($C44="Region",SUMIFS(Raw!$K:$K,Raw!$A:$A,$B$4,Raw!$G:$G,'KPIs Data from Apr25'!O$4,Raw!$I:$I,'KPIs Data from Apr25'!$A44),IF($C44="Provider",SUMIFS(Raw!$K:$K,Raw!$A:$A,$B$4,Raw!$G:$G,'KPIs Data from Apr25'!O$4,Raw!$C:$C,'KPIs Data from Apr25'!$A44),SUMIFS(Raw!$K:$K,Raw!$A:$A,$B$4,Raw!$G:$G,'KPIs Data from Apr25'!O$4,Raw!$E:$E,'KPIs Data from Apr25'!$A44))))</f>
        <v>91</v>
      </c>
      <c r="P44" s="81">
        <f>IF($B44="","",IF($C44="Region",SUMIFS(Raw!$K:$K,Raw!$A:$A,$B$4,Raw!$G:$G,'KPIs Data from Apr25'!P$4,Raw!$I:$I,'KPIs Data from Apr25'!$A44),IF($C44="Provider",SUMIFS(Raw!$K:$K,Raw!$A:$A,$B$4,Raw!$G:$G,'KPIs Data from Apr25'!P$4,Raw!$C:$C,'KPIs Data from Apr25'!$A44),SUMIFS(Raw!$K:$K,Raw!$A:$A,$B$4,Raw!$G:$G,'KPIs Data from Apr25'!P$4,Raw!$E:$E,'KPIs Data from Apr25'!$A44))))</f>
        <v>296</v>
      </c>
      <c r="Q44" s="81">
        <f>IF($B44="","",IF($C44="Region",SUMIFS(Raw!$K:$K,Raw!$A:$A,$B$4,Raw!$G:$G,'KPIs Data from Apr25'!Q$4,Raw!$I:$I,'KPIs Data from Apr25'!$A44),IF($C44="Provider",SUMIFS(Raw!$K:$K,Raw!$A:$A,$B$4,Raw!$G:$G,'KPIs Data from Apr25'!Q$4,Raw!$C:$C,'KPIs Data from Apr25'!$A44),SUMIFS(Raw!$K:$K,Raw!$A:$A,$B$4,Raw!$G:$G,'KPIs Data from Apr25'!Q$4,Raw!$E:$E,'KPIs Data from Apr25'!$A44))))</f>
        <v>19</v>
      </c>
      <c r="R44" s="81">
        <f>IF($B44="","",IF($C44="Region",SUMIFS(Raw!$K:$K,Raw!$A:$A,$B$4,Raw!$G:$G,'KPIs Data from Apr25'!R$4,Raw!$I:$I,'KPIs Data from Apr25'!$A44),IF($C44="Provider",SUMIFS(Raw!$K:$K,Raw!$A:$A,$B$4,Raw!$G:$G,'KPIs Data from Apr25'!R$4,Raw!$C:$C,'KPIs Data from Apr25'!$A44),SUMIFS(Raw!$K:$K,Raw!$A:$A,$B$4,Raw!$G:$G,'KPIs Data from Apr25'!R$4,Raw!$E:$E,'KPIs Data from Apr25'!$A44))))</f>
        <v>68</v>
      </c>
      <c r="S44" s="160">
        <f t="shared" si="8"/>
        <v>0.39151813153042408</v>
      </c>
      <c r="T44" s="81">
        <f>IF($B44="","",IF($C44="Region",SUMIFS(Raw!$K:$K,Raw!$A:$A,$B$4,Raw!$G:$G,'KPIs Data from Apr25'!T$4,Raw!$I:$I,'KPIs Data from Apr25'!$A44),IF($C44="Provider",SUMIFS(Raw!$K:$K,Raw!$A:$A,$B$4,Raw!$G:$G,'KPIs Data from Apr25'!T$4,Raw!$C:$C,'KPIs Data from Apr25'!$A44),SUMIFS(Raw!$K:$K,Raw!$A:$A,$B$4,Raw!$G:$G,'KPIs Data from Apr25'!T$4,Raw!$E:$E,'KPIs Data from Apr25'!$A44))))</f>
        <v>1639</v>
      </c>
      <c r="U44" s="81">
        <f>IF($B44="","",IF($C44="Region",SUMIFS(Raw!$K:$K,Raw!$A:$A,$B$4,Raw!$G:$G,'KPIs Data from Apr25'!U$4,Raw!$I:$I,'KPIs Data from Apr25'!$A44),IF($C44="Provider",SUMIFS(Raw!$K:$K,Raw!$A:$A,$B$4,Raw!$G:$G,'KPIs Data from Apr25'!U$4,Raw!$C:$C,'KPIs Data from Apr25'!$A44),SUMIFS(Raw!$K:$K,Raw!$A:$A,$B$4,Raw!$G:$G,'KPIs Data from Apr25'!U$4,Raw!$E:$E,'KPIs Data from Apr25'!$A44))))</f>
        <v>1699</v>
      </c>
      <c r="V44" s="160">
        <f t="shared" si="2"/>
        <v>0.96468510888758097</v>
      </c>
      <c r="W44" s="81">
        <f t="shared" si="9"/>
        <v>1639</v>
      </c>
      <c r="X44" s="81">
        <f t="shared" si="10"/>
        <v>1699</v>
      </c>
      <c r="Y44" s="81">
        <f>IF($B44="","",IF($C44="Region",SUMIFS(Raw!$K:$K,Raw!$A:$A,$B$4,Raw!$G:$G,'KPIs Data from Apr25'!Y$4,Raw!$I:$I,'KPIs Data from Apr25'!$A44),IF($C44="Provider",SUMIFS(Raw!$K:$K,Raw!$A:$A,$B$4,Raw!$G:$G,'KPIs Data from Apr25'!Y$4,Raw!$C:$C,'KPIs Data from Apr25'!$A44),SUMIFS(Raw!$K:$K,Raw!$A:$A,$B$4,Raw!$G:$G,'KPIs Data from Apr25'!Y$4,Raw!$E:$E,'KPIs Data from Apr25'!$A44))))</f>
        <v>1439</v>
      </c>
      <c r="Z44" s="81">
        <f>IF($B44="","",IF($C44="Region",SUMIFS(Raw!$K:$K,Raw!$A:$A,$B$4,Raw!$G:$G,'KPIs Data from Apr25'!Z$4,Raw!$I:$I,'KPIs Data from Apr25'!$A44),IF($C44="Provider",SUMIFS(Raw!$K:$K,Raw!$A:$A,$B$4,Raw!$G:$G,'KPIs Data from Apr25'!Z$4,Raw!$C:$C,'KPIs Data from Apr25'!$A44),SUMIFS(Raw!$K:$K,Raw!$A:$A,$B$4,Raw!$G:$G,'KPIs Data from Apr25'!Z$4,Raw!$E:$E,'KPIs Data from Apr25'!$A44))))</f>
        <v>1749</v>
      </c>
      <c r="AA44" s="160">
        <f t="shared" si="4"/>
        <v>0.89269141531322505</v>
      </c>
      <c r="AB44" s="240">
        <f>IF($B44="","",IF($C44="Region",SUMIFS(Raw!$K:$K,Raw!$A:$A,$B$4,Raw!$G:$G,'KPIs Data from Apr25'!AB$4,Raw!$I:$I,'KPIs Data from Apr25'!$A44),IF($C44="Provider",SUMIFS(Raw!$K:$K,Raw!$A:$A,$B$4,Raw!$G:$G,'KPIs Data from Apr25'!AB$4,Raw!$C:$C,'KPIs Data from Apr25'!$A44),SUMIFS(Raw!$K:$K,Raw!$A:$A,$B$4,Raw!$G:$G,'KPIs Data from Apr25'!AB$4,Raw!$E:$E,'KPIs Data from Apr25'!$A44))))</f>
        <v>6135</v>
      </c>
      <c r="AC44" s="81">
        <f>IF($B44="","",IF($C44="Region",SUMIFS(Raw!$K:$K,Raw!$A:$A,$B$4,Raw!$G:$G,'KPIs Data from Apr25'!AC$4,Raw!$I:$I,'KPIs Data from Apr25'!$A44),IF($C44="Provider",SUMIFS(Raw!$K:$K,Raw!$A:$A,$B$4,Raw!$G:$G,'KPIs Data from Apr25'!AC$4,Raw!$C:$C,'KPIs Data from Apr25'!$A44),SUMIFS(Raw!$K:$K,Raw!$A:$A,$B$4,Raw!$G:$G,'KPIs Data from Apr25'!AC$4,Raw!$E:$E,'KPIs Data from Apr25'!$A44))))</f>
        <v>8240</v>
      </c>
      <c r="AD44" s="160">
        <f t="shared" si="5"/>
        <v>0.74453883495145634</v>
      </c>
      <c r="AE44" s="241"/>
      <c r="AF44" s="63"/>
      <c r="AG44" s="64">
        <f t="shared" si="11"/>
        <v>1948</v>
      </c>
      <c r="AH44" s="52">
        <f t="shared" si="12"/>
        <v>5020</v>
      </c>
      <c r="AI44" s="52">
        <f t="shared" si="13"/>
        <v>490</v>
      </c>
      <c r="AJ44" s="52">
        <f t="shared" si="14"/>
        <v>1124</v>
      </c>
      <c r="AK44" s="52">
        <f t="shared" si="15"/>
        <v>91</v>
      </c>
      <c r="AL44" s="52">
        <f t="shared" si="16"/>
        <v>296</v>
      </c>
      <c r="AM44" s="64">
        <f t="shared" si="17"/>
        <v>19</v>
      </c>
      <c r="AN44" s="64">
        <f t="shared" si="18"/>
        <v>68</v>
      </c>
      <c r="AO44" s="52"/>
      <c r="AP44" s="52"/>
      <c r="AQ44" s="63"/>
      <c r="AR44" s="64"/>
      <c r="AS44" s="52"/>
      <c r="AT44" s="52"/>
      <c r="AU44" s="63"/>
      <c r="AV44" s="64"/>
      <c r="AW44" s="52"/>
      <c r="AX44" s="52"/>
      <c r="AY44" s="63"/>
    </row>
    <row r="45" spans="1:51" x14ac:dyDescent="0.35">
      <c r="A45" s="251" t="str">
        <f>IF(Refs!A40="","",Refs!A40)</f>
        <v>111AL5</v>
      </c>
      <c r="B45" s="138" t="str">
        <f>IF(Refs!B40="","",Refs!B40)</f>
        <v>Somerset (HUC)</v>
      </c>
      <c r="C45" s="252" t="str">
        <f>IF(Refs!D40="","",Refs!D40)</f>
        <v>Area</v>
      </c>
      <c r="D45" s="81">
        <f>IF($B45="","",IF($C45="Region",SUMIFS(Raw!$K:$K,Raw!$A:$A,$B$4,Raw!$G:$G,'KPIs Data from Apr25'!D$4,Raw!$I:$I,'KPIs Data from Apr25'!$A45),IF($C45="Provider",SUMIFS(Raw!$K:$K,Raw!$A:$A,$B$4,Raw!$G:$G,'KPIs Data from Apr25'!D$4,Raw!$C:$C,'KPIs Data from Apr25'!$A45),SUMIFS(Raw!$K:$K,Raw!$A:$A,$B$4,Raw!$G:$G,'KPIs Data from Apr25'!D$4,Raw!$E:$E,'KPIs Data from Apr25'!$A45))))</f>
        <v>530</v>
      </c>
      <c r="E45" s="81">
        <f>IF($B45="","",IF($C45="Region",SUMIFS(Raw!$K:$K,Raw!$A:$A,$B$4,Raw!$G:$G,'KPIs Data from Apr25'!E$4,Raw!$I:$I,'KPIs Data from Apr25'!$A45),IF($C45="Provider",SUMIFS(Raw!$K:$K,Raw!$A:$A,$B$4,Raw!$G:$G,'KPIs Data from Apr25'!E$4,Raw!$C:$C,'KPIs Data from Apr25'!$A45),SUMIFS(Raw!$K:$K,Raw!$A:$A,$B$4,Raw!$G:$G,'KPIs Data from Apr25'!E$4,Raw!$E:$E,'KPIs Data from Apr25'!$A45))))</f>
        <v>16918</v>
      </c>
      <c r="F45" s="160">
        <f t="shared" si="19"/>
        <v>3.0375974323704723E-2</v>
      </c>
      <c r="G45" s="81">
        <f>IF($B45="","",IF($C45="Region",SUMIFS(Raw!$K:$K,Raw!$A:$A,$B$4,Raw!$G:$G,'KPIs Data from Apr25'!G$4,Raw!$I:$I,'KPIs Data from Apr25'!$A45),IF($C45="Provider",SUMIFS(Raw!$K:$K,Raw!$A:$A,$B$4,Raw!$G:$G,'KPIs Data from Apr25'!G$4,Raw!$C:$C,'KPIs Data from Apr25'!$A45),SUMIFS(Raw!$K:$K,Raw!$A:$A,$B$4,Raw!$G:$G,'KPIs Data from Apr25'!G$4,Raw!$E:$E,'KPIs Data from Apr25'!$A45))))</f>
        <v>847572</v>
      </c>
      <c r="H45" s="81">
        <f>IF($B45="","",IF($C45="Region",SUMIFS(Raw!$K:$K,Raw!$A:$A,$B$4,Raw!$G:$G,'KPIs Data from Apr25'!H$4,Raw!$I:$I,'KPIs Data from Apr25'!$A45),IF($C45="Provider",SUMIFS(Raw!$K:$K,Raw!$A:$A,$B$4,Raw!$G:$G,'KPIs Data from Apr25'!H$4,Raw!$C:$C,'KPIs Data from Apr25'!$A45),SUMIFS(Raw!$K:$K,Raw!$A:$A,$B$4,Raw!$G:$G,'KPIs Data from Apr25'!H$4,Raw!$E:$E,'KPIs Data from Apr25'!$A45))))</f>
        <v>16918</v>
      </c>
      <c r="I45" s="238">
        <f t="shared" si="20"/>
        <v>50.098829648894672</v>
      </c>
      <c r="J45" s="239">
        <f>IF($B45="","",IF($C45="Region",SUMIFS(Raw!$K:$K,Raw!$A:$A,$B$4,Raw!$G:$G,'KPIs Data from Apr25'!J$4,Raw!$I:$I,'KPIs Data from Apr25'!$A45),IF($C45="Provider",SUMIFS(Raw!$K:$K,Raw!$A:$A,$B$4,Raw!$G:$G,'KPIs Data from Apr25'!J$4,Raw!$C:$C,'KPIs Data from Apr25'!$A45),SUMIFS(Raw!$K:$K,Raw!$A:$A,$B$4,Raw!$G:$G,'KPIs Data from Apr25'!J$4,Raw!$E:$E,'KPIs Data from Apr25'!$A45))))</f>
        <v>298</v>
      </c>
      <c r="K45" s="240">
        <f>IF($B45="","",IF($C45="Region",SUMIFS(Raw!$K:$K,Raw!$A:$A,$B$4,Raw!$G:$G,'KPIs Data from Apr25'!K$4,Raw!$I:$I,'KPIs Data from Apr25'!$A45),IF($C45="Provider",SUMIFS(Raw!$K:$K,Raw!$A:$A,$B$4,Raw!$G:$G,'KPIs Data from Apr25'!K$4,Raw!$C:$C,'KPIs Data from Apr25'!$A45),SUMIFS(Raw!$K:$K,Raw!$A:$A,$B$4,Raw!$G:$G,'KPIs Data from Apr25'!K$4,Raw!$E:$E,'KPIs Data from Apr25'!$A45))))</f>
        <v>1458</v>
      </c>
      <c r="L45" s="81">
        <f>IF($B45="","",IF($C45="Region",SUMIFS(Raw!$K:$K,Raw!$A:$A,$B$4,Raw!$G:$G,'KPIs Data from Apr25'!L$4,Raw!$I:$I,'KPIs Data from Apr25'!$A45),IF($C45="Provider",SUMIFS(Raw!$K:$K,Raw!$A:$A,$B$4,Raw!$G:$G,'KPIs Data from Apr25'!L$4,Raw!$C:$C,'KPIs Data from Apr25'!$A45),SUMIFS(Raw!$K:$K,Raw!$A:$A,$B$4,Raw!$G:$G,'KPIs Data from Apr25'!L$4,Raw!$E:$E,'KPIs Data from Apr25'!$A45))))</f>
        <v>3715</v>
      </c>
      <c r="M45" s="81">
        <f>IF($B45="","",IF($C45="Region",SUMIFS(Raw!$K:$K,Raw!$A:$A,$B$4,Raw!$G:$G,'KPIs Data from Apr25'!M$4,Raw!$I:$I,'KPIs Data from Apr25'!$A45),IF($C45="Provider",SUMIFS(Raw!$K:$K,Raw!$A:$A,$B$4,Raw!$G:$G,'KPIs Data from Apr25'!M$4,Raw!$C:$C,'KPIs Data from Apr25'!$A45),SUMIFS(Raw!$K:$K,Raw!$A:$A,$B$4,Raw!$G:$G,'KPIs Data from Apr25'!M$4,Raw!$E:$E,'KPIs Data from Apr25'!$A45))))</f>
        <v>1711</v>
      </c>
      <c r="N45" s="81">
        <f>IF($B45="","",IF($C45="Region",SUMIFS(Raw!$K:$K,Raw!$A:$A,$B$4,Raw!$G:$G,'KPIs Data from Apr25'!N$4,Raw!$I:$I,'KPIs Data from Apr25'!$A45),IF($C45="Provider",SUMIFS(Raw!$K:$K,Raw!$A:$A,$B$4,Raw!$G:$G,'KPIs Data from Apr25'!N$4,Raw!$C:$C,'KPIs Data from Apr25'!$A45),SUMIFS(Raw!$K:$K,Raw!$A:$A,$B$4,Raw!$G:$G,'KPIs Data from Apr25'!N$4,Raw!$E:$E,'KPIs Data from Apr25'!$A45))))</f>
        <v>3005</v>
      </c>
      <c r="O45" s="81">
        <f>IF($B45="","",IF($C45="Region",SUMIFS(Raw!$K:$K,Raw!$A:$A,$B$4,Raw!$G:$G,'KPIs Data from Apr25'!O$4,Raw!$I:$I,'KPIs Data from Apr25'!$A45),IF($C45="Provider",SUMIFS(Raw!$K:$K,Raw!$A:$A,$B$4,Raw!$G:$G,'KPIs Data from Apr25'!O$4,Raw!$C:$C,'KPIs Data from Apr25'!$A45),SUMIFS(Raw!$K:$K,Raw!$A:$A,$B$4,Raw!$G:$G,'KPIs Data from Apr25'!O$4,Raw!$E:$E,'KPIs Data from Apr25'!$A45))))</f>
        <v>152</v>
      </c>
      <c r="P45" s="81">
        <f>IF($B45="","",IF($C45="Region",SUMIFS(Raw!$K:$K,Raw!$A:$A,$B$4,Raw!$G:$G,'KPIs Data from Apr25'!P$4,Raw!$I:$I,'KPIs Data from Apr25'!$A45),IF($C45="Provider",SUMIFS(Raw!$K:$K,Raw!$A:$A,$B$4,Raw!$G:$G,'KPIs Data from Apr25'!P$4,Raw!$C:$C,'KPIs Data from Apr25'!$A45),SUMIFS(Raw!$K:$K,Raw!$A:$A,$B$4,Raw!$G:$G,'KPIs Data from Apr25'!P$4,Raw!$E:$E,'KPIs Data from Apr25'!$A45))))</f>
        <v>339</v>
      </c>
      <c r="Q45" s="81">
        <f>IF($B45="","",IF($C45="Region",SUMIFS(Raw!$K:$K,Raw!$A:$A,$B$4,Raw!$G:$G,'KPIs Data from Apr25'!Q$4,Raw!$I:$I,'KPIs Data from Apr25'!$A45),IF($C45="Provider",SUMIFS(Raw!$K:$K,Raw!$A:$A,$B$4,Raw!$G:$G,'KPIs Data from Apr25'!Q$4,Raw!$C:$C,'KPIs Data from Apr25'!$A45),SUMIFS(Raw!$K:$K,Raw!$A:$A,$B$4,Raw!$G:$G,'KPIs Data from Apr25'!Q$4,Raw!$E:$E,'KPIs Data from Apr25'!$A45))))</f>
        <v>304</v>
      </c>
      <c r="R45" s="81">
        <f>IF($B45="","",IF($C45="Region",SUMIFS(Raw!$K:$K,Raw!$A:$A,$B$4,Raw!$G:$G,'KPIs Data from Apr25'!R$4,Raw!$I:$I,'KPIs Data from Apr25'!$A45),IF($C45="Provider",SUMIFS(Raw!$K:$K,Raw!$A:$A,$B$4,Raw!$G:$G,'KPIs Data from Apr25'!R$4,Raw!$C:$C,'KPIs Data from Apr25'!$A45),SUMIFS(Raw!$K:$K,Raw!$A:$A,$B$4,Raw!$G:$G,'KPIs Data from Apr25'!R$4,Raw!$E:$E,'KPIs Data from Apr25'!$A45))))</f>
        <v>600</v>
      </c>
      <c r="S45" s="160">
        <f t="shared" si="8"/>
        <v>0.47329938634286461</v>
      </c>
      <c r="T45" s="81">
        <f>IF($B45="","",IF($C45="Region",SUMIFS(Raw!$K:$K,Raw!$A:$A,$B$4,Raw!$G:$G,'KPIs Data from Apr25'!T$4,Raw!$I:$I,'KPIs Data from Apr25'!$A45),IF($C45="Provider",SUMIFS(Raw!$K:$K,Raw!$A:$A,$B$4,Raw!$G:$G,'KPIs Data from Apr25'!T$4,Raw!$C:$C,'KPIs Data from Apr25'!$A45),SUMIFS(Raw!$K:$K,Raw!$A:$A,$B$4,Raw!$G:$G,'KPIs Data from Apr25'!T$4,Raw!$E:$E,'KPIs Data from Apr25'!$A45))))</f>
        <v>1636</v>
      </c>
      <c r="U45" s="81">
        <f>IF($B45="","",IF($C45="Region",SUMIFS(Raw!$K:$K,Raw!$A:$A,$B$4,Raw!$G:$G,'KPIs Data from Apr25'!U$4,Raw!$I:$I,'KPIs Data from Apr25'!$A45),IF($C45="Provider",SUMIFS(Raw!$K:$K,Raw!$A:$A,$B$4,Raw!$G:$G,'KPIs Data from Apr25'!U$4,Raw!$C:$C,'KPIs Data from Apr25'!$A45),SUMIFS(Raw!$K:$K,Raw!$A:$A,$B$4,Raw!$G:$G,'KPIs Data from Apr25'!U$4,Raw!$E:$E,'KPIs Data from Apr25'!$A45))))</f>
        <v>1695</v>
      </c>
      <c r="V45" s="160">
        <f t="shared" si="2"/>
        <v>0.96519174041297939</v>
      </c>
      <c r="W45" s="81">
        <f t="shared" si="9"/>
        <v>1636</v>
      </c>
      <c r="X45" s="81">
        <f t="shared" si="10"/>
        <v>1695</v>
      </c>
      <c r="Y45" s="81">
        <f>IF($B45="","",IF($C45="Region",SUMIFS(Raw!$K:$K,Raw!$A:$A,$B$4,Raw!$G:$G,'KPIs Data from Apr25'!Y$4,Raw!$I:$I,'KPIs Data from Apr25'!$A45),IF($C45="Provider",SUMIFS(Raw!$K:$K,Raw!$A:$A,$B$4,Raw!$G:$G,'KPIs Data from Apr25'!Y$4,Raw!$C:$C,'KPIs Data from Apr25'!$A45),SUMIFS(Raw!$K:$K,Raw!$A:$A,$B$4,Raw!$G:$G,'KPIs Data from Apr25'!Y$4,Raw!$E:$E,'KPIs Data from Apr25'!$A45))))</f>
        <v>903</v>
      </c>
      <c r="Z45" s="81">
        <f>IF($B45="","",IF($C45="Region",SUMIFS(Raw!$K:$K,Raw!$A:$A,$B$4,Raw!$G:$G,'KPIs Data from Apr25'!Z$4,Raw!$I:$I,'KPIs Data from Apr25'!$A45),IF($C45="Provider",SUMIFS(Raw!$K:$K,Raw!$A:$A,$B$4,Raw!$G:$G,'KPIs Data from Apr25'!Z$4,Raw!$C:$C,'KPIs Data from Apr25'!$A45),SUMIFS(Raw!$K:$K,Raw!$A:$A,$B$4,Raw!$G:$G,'KPIs Data from Apr25'!Z$4,Raw!$E:$E,'KPIs Data from Apr25'!$A45))))</f>
        <v>931</v>
      </c>
      <c r="AA45" s="160">
        <f t="shared" si="4"/>
        <v>0.96686976389946688</v>
      </c>
      <c r="AB45" s="240">
        <f>IF($B45="","",IF($C45="Region",SUMIFS(Raw!$K:$K,Raw!$A:$A,$B$4,Raw!$G:$G,'KPIs Data from Apr25'!AB$4,Raw!$I:$I,'KPIs Data from Apr25'!$A45),IF($C45="Provider",SUMIFS(Raw!$K:$K,Raw!$A:$A,$B$4,Raw!$G:$G,'KPIs Data from Apr25'!AB$4,Raw!$C:$C,'KPIs Data from Apr25'!$A45),SUMIFS(Raw!$K:$K,Raw!$A:$A,$B$4,Raw!$G:$G,'KPIs Data from Apr25'!AB$4,Raw!$E:$E,'KPIs Data from Apr25'!$A45))))</f>
        <v>11468</v>
      </c>
      <c r="AC45" s="81">
        <f>IF($B45="","",IF($C45="Region",SUMIFS(Raw!$K:$K,Raw!$A:$A,$B$4,Raw!$G:$G,'KPIs Data from Apr25'!AC$4,Raw!$I:$I,'KPIs Data from Apr25'!$A45),IF($C45="Provider",SUMIFS(Raw!$K:$K,Raw!$A:$A,$B$4,Raw!$G:$G,'KPIs Data from Apr25'!AC$4,Raw!$C:$C,'KPIs Data from Apr25'!$A45),SUMIFS(Raw!$K:$K,Raw!$A:$A,$B$4,Raw!$G:$G,'KPIs Data from Apr25'!AC$4,Raw!$E:$E,'KPIs Data from Apr25'!$A45))))</f>
        <v>13049</v>
      </c>
      <c r="AD45" s="160">
        <f t="shared" si="5"/>
        <v>0.87884129052034643</v>
      </c>
      <c r="AE45" s="241"/>
      <c r="AF45" s="63"/>
      <c r="AG45" s="64">
        <f t="shared" si="11"/>
        <v>1458</v>
      </c>
      <c r="AH45" s="52">
        <f t="shared" si="12"/>
        <v>3715</v>
      </c>
      <c r="AI45" s="52">
        <f t="shared" si="13"/>
        <v>1711</v>
      </c>
      <c r="AJ45" s="52">
        <f t="shared" si="14"/>
        <v>3005</v>
      </c>
      <c r="AK45" s="52">
        <f t="shared" si="15"/>
        <v>152</v>
      </c>
      <c r="AL45" s="52">
        <f t="shared" si="16"/>
        <v>339</v>
      </c>
      <c r="AM45" s="64">
        <f t="shared" si="17"/>
        <v>304</v>
      </c>
      <c r="AN45" s="64">
        <f t="shared" si="18"/>
        <v>600</v>
      </c>
      <c r="AO45" s="52"/>
      <c r="AP45" s="52"/>
      <c r="AQ45" s="63"/>
      <c r="AR45" s="64"/>
      <c r="AS45" s="52"/>
      <c r="AT45" s="52"/>
      <c r="AU45" s="63"/>
      <c r="AV45" s="64"/>
      <c r="AW45" s="52"/>
      <c r="AX45" s="52"/>
      <c r="AY45" s="63"/>
    </row>
    <row r="46" spans="1:51" ht="20.149999999999999" customHeight="1" x14ac:dyDescent="0.35">
      <c r="A46" s="251"/>
      <c r="B46" s="138"/>
      <c r="C46" s="252"/>
      <c r="D46" s="81"/>
      <c r="E46" s="81"/>
      <c r="F46" s="161"/>
      <c r="G46" s="81"/>
      <c r="H46" s="81"/>
      <c r="J46" s="81"/>
      <c r="K46" s="81"/>
      <c r="L46" s="81"/>
      <c r="M46" s="161"/>
      <c r="N46" s="161"/>
      <c r="O46" s="81"/>
      <c r="P46" s="81"/>
      <c r="Q46" s="161"/>
      <c r="R46" s="161"/>
      <c r="S46" s="161"/>
      <c r="T46" s="81"/>
      <c r="U46" s="81"/>
      <c r="V46" s="161"/>
      <c r="W46" s="81"/>
      <c r="X46" s="81"/>
      <c r="Y46" s="81"/>
      <c r="Z46" s="81"/>
      <c r="AA46" s="161"/>
      <c r="AB46" s="161"/>
      <c r="AC46" s="161"/>
      <c r="AD46" s="161"/>
      <c r="AE46" s="241"/>
      <c r="AF46" s="63"/>
      <c r="AG46" s="64"/>
      <c r="AH46" s="52"/>
      <c r="AI46" s="52"/>
      <c r="AJ46" s="52"/>
      <c r="AK46" s="63"/>
      <c r="AL46" s="63"/>
      <c r="AM46" s="64"/>
      <c r="AN46" s="64"/>
      <c r="AO46" s="52"/>
      <c r="AP46" s="52"/>
      <c r="AQ46" s="63"/>
      <c r="AR46" s="64"/>
      <c r="AS46" s="52"/>
      <c r="AT46" s="52"/>
      <c r="AU46" s="63"/>
      <c r="AV46" s="64"/>
      <c r="AW46" s="52"/>
      <c r="AX46" s="52"/>
      <c r="AY46" s="63"/>
    </row>
    <row r="47" spans="1:51" ht="15" customHeight="1" x14ac:dyDescent="0.35">
      <c r="A47" s="81" t="s">
        <v>59</v>
      </c>
      <c r="C47" s="252"/>
      <c r="D47" s="81"/>
      <c r="E47" s="81"/>
      <c r="F47" s="81"/>
      <c r="G47" s="244"/>
      <c r="H47" s="244"/>
      <c r="I47" s="245"/>
      <c r="J47" s="81"/>
      <c r="K47" s="81"/>
      <c r="L47" s="81"/>
      <c r="M47" s="161"/>
      <c r="N47" s="161"/>
      <c r="O47" s="81"/>
      <c r="P47" s="81"/>
      <c r="Q47" s="161"/>
      <c r="R47" s="161"/>
      <c r="S47" s="161"/>
      <c r="T47" s="81"/>
      <c r="U47" s="81"/>
      <c r="V47" s="161"/>
      <c r="W47" s="81"/>
      <c r="X47" s="81"/>
      <c r="Y47" s="81"/>
      <c r="Z47" s="81"/>
      <c r="AA47" s="161"/>
      <c r="AB47" s="161"/>
      <c r="AC47" s="161"/>
      <c r="AD47" s="161"/>
      <c r="AE47" s="241"/>
      <c r="AF47" s="63"/>
      <c r="AG47" s="64"/>
      <c r="AH47" s="52"/>
      <c r="AI47" s="52"/>
      <c r="AJ47" s="52"/>
      <c r="AK47" s="63"/>
      <c r="AL47" s="63"/>
      <c r="AM47" s="64"/>
      <c r="AN47" s="64"/>
      <c r="AO47" s="52"/>
      <c r="AP47" s="52"/>
      <c r="AQ47" s="63"/>
      <c r="AR47" s="64"/>
      <c r="AS47" s="52"/>
      <c r="AT47" s="52"/>
      <c r="AU47" s="63"/>
      <c r="AV47" s="64"/>
      <c r="AW47" s="52"/>
      <c r="AX47" s="52"/>
      <c r="AY47" s="63"/>
    </row>
    <row r="48" spans="1:51" ht="54.75" customHeight="1" x14ac:dyDescent="0.35">
      <c r="A48" s="299" t="s">
        <v>717</v>
      </c>
      <c r="B48" s="299"/>
      <c r="C48" s="299"/>
      <c r="D48" s="246"/>
      <c r="E48" s="246"/>
      <c r="F48" s="246"/>
      <c r="G48" s="246"/>
      <c r="H48" s="247"/>
      <c r="I48" s="245"/>
      <c r="J48" s="81"/>
      <c r="K48" s="81"/>
      <c r="L48" s="81"/>
      <c r="M48" s="161"/>
      <c r="N48" s="161"/>
      <c r="O48" s="81"/>
      <c r="P48" s="81"/>
      <c r="Q48" s="161"/>
      <c r="R48" s="161"/>
      <c r="S48" s="161"/>
      <c r="T48" s="81"/>
      <c r="U48" s="81"/>
      <c r="V48" s="161"/>
      <c r="W48" s="81"/>
      <c r="X48" s="81"/>
      <c r="Y48" s="81"/>
      <c r="Z48" s="81"/>
      <c r="AA48" s="161"/>
      <c r="AB48" s="161"/>
      <c r="AC48" s="161"/>
      <c r="AD48" s="161"/>
      <c r="AE48" s="241"/>
      <c r="AF48" s="63"/>
      <c r="AG48" s="64"/>
      <c r="AH48" s="52"/>
      <c r="AI48" s="52"/>
      <c r="AJ48" s="52"/>
      <c r="AK48" s="63"/>
      <c r="AL48" s="63"/>
      <c r="AM48" s="64"/>
      <c r="AN48" s="64"/>
      <c r="AO48" s="52"/>
      <c r="AP48" s="52"/>
      <c r="AQ48" s="63"/>
      <c r="AR48" s="64"/>
      <c r="AS48" s="52"/>
      <c r="AT48" s="52"/>
      <c r="AU48" s="63"/>
      <c r="AV48" s="64"/>
      <c r="AW48" s="52"/>
      <c r="AX48" s="52"/>
      <c r="AY48" s="63"/>
    </row>
    <row r="49" spans="1:51" ht="122" customHeight="1" x14ac:dyDescent="0.35">
      <c r="A49" s="298"/>
      <c r="B49" s="298"/>
      <c r="C49" s="298"/>
      <c r="D49" s="81"/>
      <c r="E49" s="81"/>
      <c r="F49" s="161"/>
      <c r="G49" s="81"/>
      <c r="H49" s="81"/>
      <c r="I49" s="245"/>
      <c r="J49" s="81"/>
      <c r="K49" s="81"/>
      <c r="L49" s="81"/>
      <c r="M49" s="161"/>
      <c r="N49" s="161"/>
      <c r="O49" s="81"/>
      <c r="P49" s="81"/>
      <c r="Q49" s="161"/>
      <c r="R49" s="161"/>
      <c r="S49" s="161"/>
      <c r="T49" s="81"/>
      <c r="U49" s="81"/>
      <c r="V49" s="161"/>
      <c r="W49" s="81"/>
      <c r="X49" s="81"/>
      <c r="Y49" s="81"/>
      <c r="Z49" s="81"/>
      <c r="AA49" s="161"/>
      <c r="AB49" s="161"/>
      <c r="AC49" s="161"/>
      <c r="AD49" s="161"/>
      <c r="AE49" s="241"/>
      <c r="AF49" s="63"/>
      <c r="AG49" s="64"/>
      <c r="AH49" s="52"/>
      <c r="AI49" s="52"/>
      <c r="AJ49" s="52"/>
      <c r="AK49" s="63"/>
      <c r="AL49" s="63"/>
      <c r="AM49" s="64"/>
      <c r="AN49" s="64"/>
      <c r="AO49" s="52"/>
      <c r="AP49" s="52"/>
      <c r="AQ49" s="63"/>
      <c r="AR49" s="64"/>
      <c r="AS49" s="52"/>
      <c r="AT49" s="52"/>
      <c r="AU49" s="63"/>
      <c r="AV49" s="64"/>
      <c r="AW49" s="52"/>
      <c r="AX49" s="52"/>
      <c r="AY49" s="63"/>
    </row>
    <row r="50" spans="1:51" x14ac:dyDescent="0.35">
      <c r="A50" s="297"/>
      <c r="B50" s="297"/>
      <c r="C50" s="297"/>
      <c r="D50" s="81"/>
      <c r="E50" s="81"/>
      <c r="F50" s="161"/>
      <c r="G50" s="81"/>
      <c r="H50" s="81"/>
      <c r="I50" s="245"/>
      <c r="J50" s="81"/>
      <c r="K50" s="81"/>
      <c r="L50" s="81"/>
      <c r="M50" s="161"/>
      <c r="N50" s="161"/>
      <c r="O50" s="81"/>
      <c r="P50" s="81"/>
      <c r="Q50" s="161"/>
      <c r="R50" s="161"/>
      <c r="S50" s="161"/>
      <c r="T50" s="81"/>
      <c r="U50" s="81"/>
      <c r="V50" s="161"/>
      <c r="W50" s="81"/>
      <c r="X50" s="81"/>
      <c r="Y50" s="81"/>
      <c r="Z50" s="81"/>
      <c r="AA50" s="161"/>
      <c r="AB50" s="161"/>
      <c r="AC50" s="161"/>
      <c r="AD50" s="161"/>
      <c r="AE50" s="241"/>
      <c r="AF50" s="63"/>
      <c r="AG50" s="64"/>
      <c r="AH50" s="52"/>
      <c r="AI50" s="52"/>
      <c r="AJ50" s="52"/>
      <c r="AK50" s="63"/>
      <c r="AL50" s="63"/>
      <c r="AM50" s="64"/>
      <c r="AN50" s="64"/>
      <c r="AO50" s="52"/>
      <c r="AP50" s="52"/>
      <c r="AQ50" s="63"/>
      <c r="AR50" s="64"/>
      <c r="AS50" s="52"/>
      <c r="AT50" s="52"/>
      <c r="AU50" s="63"/>
      <c r="AV50" s="64"/>
      <c r="AW50" s="52"/>
      <c r="AX50" s="52"/>
      <c r="AY50" s="63"/>
    </row>
    <row r="51" spans="1:51" x14ac:dyDescent="0.35">
      <c r="A51" s="297"/>
      <c r="B51" s="297"/>
      <c r="C51" s="297"/>
      <c r="D51" s="81"/>
      <c r="E51" s="81"/>
      <c r="F51" s="161"/>
      <c r="G51" s="81"/>
      <c r="H51" s="81"/>
      <c r="I51" s="245"/>
      <c r="J51" s="81"/>
      <c r="K51" s="81"/>
      <c r="L51" s="81"/>
      <c r="M51" s="161"/>
      <c r="N51" s="161"/>
      <c r="O51" s="81"/>
      <c r="P51" s="81"/>
      <c r="Q51" s="161"/>
      <c r="R51" s="161"/>
      <c r="S51" s="161"/>
      <c r="T51" s="81"/>
      <c r="U51" s="81"/>
      <c r="V51" s="161"/>
      <c r="W51" s="81"/>
      <c r="X51" s="81"/>
      <c r="Y51" s="81"/>
      <c r="Z51" s="81"/>
      <c r="AA51" s="161"/>
      <c r="AB51" s="161"/>
      <c r="AC51" s="161"/>
      <c r="AD51" s="161"/>
      <c r="AE51" s="241"/>
      <c r="AF51" s="63"/>
      <c r="AG51" s="64"/>
      <c r="AH51" s="52"/>
      <c r="AI51" s="52"/>
      <c r="AJ51" s="52"/>
      <c r="AK51" s="63"/>
      <c r="AL51" s="63"/>
      <c r="AM51" s="64"/>
      <c r="AN51" s="64"/>
      <c r="AO51" s="52"/>
      <c r="AP51" s="52"/>
      <c r="AQ51" s="63"/>
      <c r="AR51" s="64"/>
      <c r="AS51" s="52"/>
      <c r="AT51" s="52"/>
      <c r="AU51" s="63"/>
      <c r="AV51" s="64"/>
      <c r="AW51" s="52"/>
      <c r="AX51" s="52"/>
      <c r="AY51" s="63"/>
    </row>
    <row r="52" spans="1:51" x14ac:dyDescent="0.35">
      <c r="A52" s="298"/>
      <c r="B52" s="298"/>
      <c r="C52" s="298"/>
      <c r="D52" s="81"/>
      <c r="E52" s="81"/>
      <c r="F52" s="161"/>
      <c r="G52" s="81"/>
      <c r="H52" s="81"/>
      <c r="I52" s="245"/>
      <c r="J52" s="81"/>
      <c r="K52" s="81"/>
      <c r="L52" s="81"/>
      <c r="M52" s="161"/>
      <c r="N52" s="161"/>
      <c r="O52" s="81"/>
      <c r="P52" s="81"/>
      <c r="Q52" s="161"/>
      <c r="R52" s="161"/>
      <c r="S52" s="161"/>
      <c r="T52" s="81"/>
      <c r="U52" s="81"/>
      <c r="V52" s="161"/>
      <c r="W52" s="81"/>
      <c r="X52" s="81"/>
      <c r="Y52" s="81"/>
      <c r="Z52" s="81"/>
      <c r="AA52" s="161"/>
      <c r="AB52" s="161"/>
      <c r="AC52" s="161"/>
      <c r="AD52" s="161"/>
      <c r="AE52" s="241"/>
      <c r="AF52" s="63"/>
      <c r="AG52" s="64"/>
      <c r="AH52" s="52"/>
      <c r="AI52" s="52"/>
      <c r="AJ52" s="52"/>
      <c r="AK52" s="63"/>
      <c r="AL52" s="63"/>
      <c r="AM52" s="64"/>
      <c r="AN52" s="64"/>
      <c r="AO52" s="52"/>
      <c r="AP52" s="52"/>
      <c r="AQ52" s="63"/>
      <c r="AR52" s="64"/>
      <c r="AS52" s="52"/>
      <c r="AT52" s="52"/>
      <c r="AU52" s="63"/>
      <c r="AV52" s="64"/>
      <c r="AW52" s="52"/>
      <c r="AX52" s="52"/>
      <c r="AY52" s="63"/>
    </row>
    <row r="53" spans="1:51" x14ac:dyDescent="0.35">
      <c r="A53" s="298"/>
      <c r="B53" s="298"/>
      <c r="C53" s="298"/>
      <c r="D53" s="81"/>
      <c r="E53" s="81"/>
      <c r="F53" s="161"/>
      <c r="G53" s="81"/>
      <c r="H53" s="81"/>
      <c r="I53" s="245"/>
      <c r="J53" s="81"/>
      <c r="K53" s="81"/>
      <c r="L53" s="81"/>
      <c r="M53" s="161"/>
      <c r="N53" s="161"/>
      <c r="O53" s="81"/>
      <c r="P53" s="81"/>
      <c r="Q53" s="161"/>
      <c r="R53" s="161"/>
      <c r="S53" s="161"/>
      <c r="T53" s="81"/>
      <c r="U53" s="81"/>
      <c r="V53" s="161"/>
      <c r="W53" s="81"/>
      <c r="X53" s="81"/>
      <c r="Y53" s="81"/>
      <c r="Z53" s="81"/>
      <c r="AA53" s="161"/>
      <c r="AB53" s="161"/>
      <c r="AC53" s="161"/>
      <c r="AD53" s="161"/>
      <c r="AE53" s="241"/>
      <c r="AF53" s="63"/>
      <c r="AG53" s="64"/>
      <c r="AH53" s="52"/>
      <c r="AI53" s="52"/>
      <c r="AJ53" s="52"/>
      <c r="AK53" s="63"/>
      <c r="AL53" s="63"/>
      <c r="AM53" s="64"/>
      <c r="AN53" s="64"/>
      <c r="AO53" s="52"/>
      <c r="AP53" s="52"/>
      <c r="AQ53" s="63"/>
      <c r="AR53" s="64"/>
      <c r="AS53" s="52"/>
      <c r="AT53" s="52"/>
      <c r="AU53" s="63"/>
      <c r="AV53" s="64"/>
      <c r="AW53" s="52"/>
      <c r="AX53" s="52"/>
      <c r="AY53" s="63"/>
    </row>
    <row r="54" spans="1:51" ht="15" customHeight="1" x14ac:dyDescent="0.35">
      <c r="A54" s="250"/>
      <c r="C54" s="252"/>
      <c r="D54" s="81"/>
      <c r="E54" s="81"/>
      <c r="F54" s="161"/>
      <c r="G54" s="81"/>
      <c r="H54" s="81"/>
      <c r="I54" s="245"/>
      <c r="J54" s="81"/>
      <c r="K54" s="81"/>
      <c r="L54" s="81"/>
      <c r="M54" s="161"/>
      <c r="N54" s="161"/>
      <c r="O54" s="81"/>
      <c r="P54" s="81"/>
      <c r="Q54" s="161"/>
      <c r="R54" s="161"/>
      <c r="S54" s="161"/>
      <c r="T54" s="81"/>
      <c r="U54" s="81"/>
      <c r="V54" s="161"/>
      <c r="W54" s="81"/>
      <c r="X54" s="81"/>
      <c r="Y54" s="81"/>
      <c r="Z54" s="81"/>
      <c r="AA54" s="161"/>
      <c r="AB54" s="161"/>
      <c r="AC54" s="161"/>
      <c r="AD54" s="161"/>
      <c r="AE54" s="241"/>
      <c r="AF54" s="63"/>
      <c r="AG54" s="64"/>
      <c r="AH54" s="52"/>
      <c r="AI54" s="52"/>
      <c r="AJ54" s="52"/>
      <c r="AK54" s="63"/>
      <c r="AL54" s="63"/>
      <c r="AM54" s="64"/>
      <c r="AN54" s="64"/>
      <c r="AO54" s="52"/>
      <c r="AP54" s="52"/>
      <c r="AQ54" s="63"/>
      <c r="AR54" s="64"/>
      <c r="AS54" s="52"/>
      <c r="AT54" s="52"/>
      <c r="AU54" s="63"/>
      <c r="AV54" s="64"/>
      <c r="AW54" s="52"/>
      <c r="AX54" s="52"/>
      <c r="AY54" s="63"/>
    </row>
    <row r="55" spans="1:51" ht="15" customHeight="1" x14ac:dyDescent="0.35">
      <c r="A55" s="250"/>
      <c r="C55" s="252"/>
      <c r="D55" s="81"/>
      <c r="E55" s="81"/>
      <c r="F55" s="161"/>
      <c r="G55" s="81"/>
      <c r="H55" s="81"/>
      <c r="I55" s="245"/>
      <c r="J55" s="81"/>
      <c r="K55" s="81"/>
      <c r="L55" s="81"/>
      <c r="M55" s="161"/>
      <c r="N55" s="161"/>
      <c r="O55" s="81"/>
      <c r="P55" s="81"/>
      <c r="Q55" s="161"/>
      <c r="R55" s="161"/>
      <c r="S55" s="161"/>
      <c r="T55" s="81"/>
      <c r="U55" s="81"/>
      <c r="V55" s="161"/>
      <c r="W55" s="81"/>
      <c r="X55" s="81"/>
      <c r="Y55" s="81"/>
      <c r="Z55" s="81"/>
      <c r="AA55" s="161"/>
      <c r="AB55" s="161"/>
      <c r="AC55" s="161"/>
      <c r="AD55" s="161"/>
      <c r="AE55" s="241"/>
      <c r="AF55" s="63"/>
      <c r="AG55" s="64"/>
      <c r="AH55" s="52"/>
      <c r="AI55" s="52"/>
      <c r="AJ55" s="52"/>
      <c r="AK55" s="63"/>
      <c r="AL55" s="63"/>
      <c r="AM55" s="64"/>
      <c r="AN55" s="64"/>
      <c r="AO55" s="52"/>
      <c r="AP55" s="52"/>
      <c r="AQ55" s="63"/>
      <c r="AR55" s="64"/>
      <c r="AS55" s="52"/>
      <c r="AT55" s="52"/>
      <c r="AU55" s="63"/>
      <c r="AV55" s="64"/>
      <c r="AW55" s="52"/>
      <c r="AX55" s="52"/>
      <c r="AY55" s="63"/>
    </row>
    <row r="56" spans="1:51" ht="15" customHeight="1" x14ac:dyDescent="0.35">
      <c r="A56" s="253"/>
      <c r="D56" s="241"/>
      <c r="E56" s="241"/>
      <c r="F56" s="248"/>
      <c r="G56" s="162"/>
      <c r="H56" s="162"/>
      <c r="I56" s="249"/>
      <c r="J56" s="241"/>
      <c r="K56" s="241"/>
      <c r="L56" s="248"/>
      <c r="M56" s="162"/>
      <c r="N56" s="162"/>
      <c r="O56" s="241"/>
      <c r="P56" s="248"/>
      <c r="Q56" s="162"/>
      <c r="R56" s="162"/>
      <c r="S56" s="162"/>
      <c r="T56" s="241"/>
      <c r="U56" s="241"/>
      <c r="V56" s="248"/>
      <c r="W56" s="241"/>
      <c r="X56" s="241"/>
      <c r="Y56" s="162"/>
      <c r="Z56" s="241"/>
      <c r="AA56" s="241"/>
      <c r="AB56" s="241"/>
      <c r="AC56" s="241"/>
      <c r="AD56" s="241"/>
      <c r="AE56" s="241"/>
      <c r="AF56" s="63"/>
      <c r="AG56" s="64"/>
      <c r="AH56" s="52"/>
      <c r="AI56" s="52"/>
      <c r="AJ56" s="52"/>
      <c r="AK56" s="63"/>
      <c r="AL56" s="63"/>
      <c r="AM56" s="64"/>
      <c r="AN56" s="64"/>
      <c r="AO56" s="52"/>
      <c r="AP56" s="52"/>
      <c r="AQ56" s="63"/>
      <c r="AR56" s="64"/>
      <c r="AS56" s="52"/>
      <c r="AT56" s="52"/>
      <c r="AU56" s="63"/>
      <c r="AV56" s="64"/>
      <c r="AW56" s="52"/>
      <c r="AX56" s="52"/>
      <c r="AY56" s="63"/>
    </row>
    <row r="57" spans="1:51" ht="15" customHeight="1" x14ac:dyDescent="0.35">
      <c r="A57" s="253"/>
      <c r="D57" s="241"/>
      <c r="E57" s="241"/>
      <c r="F57" s="248"/>
      <c r="G57" s="162"/>
      <c r="H57" s="162"/>
      <c r="I57" s="249"/>
      <c r="J57" s="241"/>
      <c r="K57" s="241"/>
      <c r="L57" s="248"/>
      <c r="M57" s="162"/>
      <c r="N57" s="162"/>
      <c r="O57" s="241"/>
      <c r="P57" s="248"/>
      <c r="Q57" s="162"/>
      <c r="R57" s="162"/>
      <c r="S57" s="162"/>
      <c r="T57" s="241"/>
      <c r="U57" s="241"/>
      <c r="V57" s="248"/>
      <c r="W57" s="241"/>
      <c r="X57" s="241"/>
      <c r="Y57" s="162"/>
      <c r="Z57" s="241"/>
      <c r="AA57" s="241"/>
      <c r="AB57" s="241"/>
      <c r="AC57" s="241"/>
      <c r="AD57" s="241"/>
      <c r="AE57" s="241"/>
      <c r="AF57" s="63"/>
      <c r="AG57" s="64"/>
      <c r="AH57" s="52"/>
      <c r="AI57" s="52"/>
      <c r="AJ57" s="52"/>
      <c r="AK57" s="63"/>
      <c r="AL57" s="63"/>
      <c r="AM57" s="64"/>
      <c r="AN57" s="64"/>
      <c r="AO57" s="52"/>
      <c r="AP57" s="52"/>
      <c r="AQ57" s="63"/>
      <c r="AR57" s="64"/>
      <c r="AS57" s="52"/>
      <c r="AT57" s="52"/>
      <c r="AU57" s="63"/>
      <c r="AV57" s="64"/>
      <c r="AW57" s="52"/>
      <c r="AX57" s="52"/>
      <c r="AY57" s="63"/>
    </row>
    <row r="58" spans="1:51" ht="15" customHeight="1" x14ac:dyDescent="0.35">
      <c r="A58" s="253"/>
      <c r="D58" s="241"/>
      <c r="E58" s="241"/>
      <c r="F58" s="248"/>
      <c r="I58" s="249"/>
      <c r="J58" s="241"/>
      <c r="K58" s="241"/>
      <c r="L58" s="248"/>
      <c r="O58" s="241"/>
      <c r="P58" s="248"/>
      <c r="T58" s="241"/>
      <c r="U58" s="241"/>
      <c r="V58" s="248"/>
      <c r="W58" s="241"/>
      <c r="X58" s="241"/>
      <c r="Z58" s="241"/>
      <c r="AA58" s="241"/>
      <c r="AB58" s="241"/>
      <c r="AC58" s="241"/>
      <c r="AD58" s="241"/>
      <c r="AE58" s="241"/>
      <c r="AF58" s="63"/>
      <c r="AH58" s="52"/>
      <c r="AI58" s="52"/>
      <c r="AJ58" s="52"/>
      <c r="AK58" s="63"/>
      <c r="AL58" s="63"/>
      <c r="AO58" s="52"/>
      <c r="AP58" s="52"/>
      <c r="AQ58" s="63"/>
      <c r="AS58" s="52"/>
      <c r="AT58" s="52"/>
      <c r="AU58" s="63"/>
      <c r="AW58" s="52"/>
      <c r="AX58" s="52"/>
      <c r="AY58" s="63"/>
    </row>
    <row r="59" spans="1:51" ht="15" customHeight="1" x14ac:dyDescent="0.35">
      <c r="A59" s="253"/>
      <c r="D59" s="241"/>
      <c r="E59" s="241"/>
      <c r="F59" s="248"/>
      <c r="I59" s="249"/>
      <c r="J59" s="241"/>
      <c r="K59" s="241"/>
      <c r="L59" s="248"/>
      <c r="O59" s="241"/>
      <c r="P59" s="248"/>
      <c r="T59" s="241"/>
      <c r="U59" s="241"/>
      <c r="V59" s="248"/>
      <c r="W59" s="241"/>
      <c r="X59" s="241"/>
      <c r="Z59" s="241"/>
      <c r="AA59" s="241"/>
      <c r="AB59" s="241"/>
      <c r="AC59" s="241"/>
      <c r="AD59" s="241"/>
      <c r="AE59" s="241"/>
      <c r="AF59" s="63"/>
      <c r="AH59" s="52"/>
      <c r="AI59" s="52"/>
      <c r="AJ59" s="52"/>
      <c r="AK59" s="63"/>
      <c r="AL59" s="63"/>
      <c r="AO59" s="52"/>
      <c r="AP59" s="52"/>
      <c r="AQ59" s="63"/>
      <c r="AS59" s="52"/>
      <c r="AT59" s="52"/>
      <c r="AU59" s="63"/>
      <c r="AW59" s="52"/>
      <c r="AX59" s="52"/>
      <c r="AY59" s="63"/>
    </row>
    <row r="60" spans="1:51" ht="15" customHeight="1" x14ac:dyDescent="0.35">
      <c r="A60" s="253"/>
      <c r="D60" s="241"/>
      <c r="E60" s="241"/>
      <c r="F60" s="248"/>
      <c r="I60" s="249"/>
      <c r="J60" s="241"/>
      <c r="K60" s="241"/>
      <c r="L60" s="248"/>
      <c r="O60" s="241"/>
      <c r="P60" s="248"/>
      <c r="T60" s="241"/>
      <c r="U60" s="241"/>
      <c r="V60" s="248"/>
      <c r="W60" s="241"/>
      <c r="X60" s="241"/>
      <c r="Z60" s="241"/>
      <c r="AA60" s="241"/>
      <c r="AB60" s="241"/>
      <c r="AC60" s="241"/>
      <c r="AD60" s="241"/>
      <c r="AE60" s="241"/>
      <c r="AF60" s="63"/>
      <c r="AH60" s="52"/>
      <c r="AI60" s="52"/>
      <c r="AJ60" s="52"/>
      <c r="AK60" s="63"/>
      <c r="AL60" s="63"/>
      <c r="AO60" s="52"/>
      <c r="AP60" s="52"/>
      <c r="AQ60" s="63"/>
      <c r="AS60" s="52"/>
      <c r="AT60" s="52"/>
      <c r="AU60" s="63"/>
      <c r="AW60" s="52"/>
      <c r="AX60" s="52"/>
      <c r="AY60" s="63"/>
    </row>
    <row r="61" spans="1:51" ht="15" customHeight="1" x14ac:dyDescent="0.35">
      <c r="A61" s="253"/>
      <c r="D61" s="241"/>
      <c r="E61" s="241"/>
      <c r="F61" s="248"/>
      <c r="I61" s="249"/>
      <c r="J61" s="241"/>
      <c r="K61" s="241"/>
      <c r="L61" s="248"/>
      <c r="O61" s="241"/>
      <c r="P61" s="248"/>
      <c r="T61" s="241"/>
      <c r="U61" s="241"/>
      <c r="V61" s="248"/>
      <c r="W61" s="241"/>
      <c r="X61" s="241"/>
      <c r="Z61" s="241"/>
      <c r="AA61" s="241"/>
      <c r="AB61" s="241"/>
      <c r="AC61" s="241"/>
      <c r="AD61" s="241"/>
      <c r="AE61" s="241"/>
      <c r="AF61" s="63"/>
      <c r="AH61" s="52"/>
      <c r="AI61" s="52"/>
      <c r="AJ61" s="52"/>
      <c r="AK61" s="63"/>
      <c r="AL61" s="63"/>
      <c r="AO61" s="52"/>
      <c r="AP61" s="52"/>
      <c r="AQ61" s="63"/>
      <c r="AS61" s="52"/>
      <c r="AT61" s="52"/>
      <c r="AU61" s="63"/>
      <c r="AW61" s="52"/>
      <c r="AX61" s="52"/>
      <c r="AY61" s="63"/>
    </row>
    <row r="62" spans="1:51" ht="15" customHeight="1" x14ac:dyDescent="0.35">
      <c r="A62" s="253"/>
      <c r="D62" s="241"/>
      <c r="E62" s="241"/>
      <c r="F62" s="248"/>
      <c r="I62" s="249"/>
      <c r="J62" s="241"/>
      <c r="K62" s="241"/>
      <c r="L62" s="248"/>
      <c r="O62" s="241"/>
      <c r="P62" s="248"/>
      <c r="T62" s="241"/>
      <c r="U62" s="241"/>
      <c r="V62" s="248"/>
      <c r="W62" s="241"/>
      <c r="X62" s="241"/>
      <c r="Z62" s="241"/>
      <c r="AA62" s="241"/>
      <c r="AB62" s="241"/>
      <c r="AC62" s="241"/>
      <c r="AD62" s="241"/>
      <c r="AE62" s="241"/>
      <c r="AF62" s="63"/>
      <c r="AH62" s="52"/>
      <c r="AI62" s="52"/>
      <c r="AJ62" s="52"/>
      <c r="AK62" s="63"/>
      <c r="AL62" s="63"/>
      <c r="AO62" s="52"/>
      <c r="AP62" s="52"/>
      <c r="AQ62" s="63"/>
      <c r="AS62" s="52"/>
      <c r="AT62" s="52"/>
      <c r="AU62" s="63"/>
      <c r="AW62" s="52"/>
      <c r="AX62" s="52"/>
      <c r="AY62" s="63"/>
    </row>
    <row r="63" spans="1:51" ht="15" customHeight="1" x14ac:dyDescent="0.35">
      <c r="A63" s="253"/>
      <c r="D63" s="241"/>
      <c r="E63" s="241"/>
      <c r="F63" s="248"/>
      <c r="I63" s="249"/>
      <c r="J63" s="241"/>
      <c r="K63" s="241"/>
      <c r="L63" s="248"/>
      <c r="O63" s="241"/>
      <c r="P63" s="248"/>
      <c r="T63" s="241"/>
      <c r="U63" s="241"/>
      <c r="V63" s="248"/>
      <c r="W63" s="241"/>
      <c r="X63" s="241"/>
      <c r="Z63" s="241"/>
      <c r="AA63" s="241"/>
      <c r="AB63" s="241"/>
      <c r="AC63" s="241"/>
      <c r="AD63" s="241"/>
      <c r="AE63" s="241"/>
      <c r="AF63" s="63"/>
      <c r="AH63" s="52"/>
      <c r="AI63" s="52"/>
      <c r="AJ63" s="52"/>
      <c r="AK63" s="63"/>
      <c r="AL63" s="63"/>
      <c r="AO63" s="52"/>
      <c r="AP63" s="52"/>
      <c r="AQ63" s="63"/>
      <c r="AS63" s="52"/>
      <c r="AT63" s="52"/>
      <c r="AU63" s="63"/>
      <c r="AW63" s="52"/>
      <c r="AX63" s="52"/>
      <c r="AY63" s="63"/>
    </row>
    <row r="64" spans="1:51" ht="15" customHeight="1" x14ac:dyDescent="0.35">
      <c r="A64" s="253"/>
      <c r="D64" s="241"/>
      <c r="E64" s="241"/>
      <c r="F64" s="248"/>
      <c r="I64" s="249"/>
      <c r="J64" s="241"/>
      <c r="K64" s="241"/>
      <c r="L64" s="248"/>
      <c r="O64" s="241"/>
      <c r="P64" s="248"/>
      <c r="T64" s="241"/>
      <c r="U64" s="241"/>
      <c r="V64" s="248"/>
      <c r="W64" s="241"/>
      <c r="X64" s="241"/>
      <c r="Z64" s="241"/>
      <c r="AA64" s="241"/>
      <c r="AB64" s="241"/>
      <c r="AC64" s="241"/>
      <c r="AD64" s="241"/>
      <c r="AE64" s="241"/>
      <c r="AF64" s="63"/>
      <c r="AH64" s="52"/>
      <c r="AI64" s="52"/>
      <c r="AJ64" s="52"/>
      <c r="AK64" s="63"/>
      <c r="AL64" s="63"/>
      <c r="AO64" s="52"/>
      <c r="AP64" s="52"/>
      <c r="AQ64" s="63"/>
      <c r="AS64" s="52"/>
      <c r="AT64" s="52"/>
      <c r="AU64" s="63"/>
      <c r="AW64" s="52"/>
      <c r="AX64" s="52"/>
      <c r="AY64" s="63"/>
    </row>
    <row r="65" spans="1:51" ht="15" customHeight="1" x14ac:dyDescent="0.35">
      <c r="A65" s="253"/>
      <c r="D65" s="241"/>
      <c r="E65" s="241"/>
      <c r="F65" s="248"/>
      <c r="I65" s="249"/>
      <c r="J65" s="241"/>
      <c r="K65" s="241"/>
      <c r="L65" s="248"/>
      <c r="O65" s="241"/>
      <c r="P65" s="248"/>
      <c r="T65" s="241"/>
      <c r="U65" s="241"/>
      <c r="V65" s="248"/>
      <c r="W65" s="241"/>
      <c r="X65" s="241"/>
      <c r="Z65" s="241"/>
      <c r="AA65" s="241"/>
      <c r="AB65" s="241"/>
      <c r="AC65" s="241"/>
      <c r="AD65" s="241"/>
      <c r="AE65" s="241"/>
      <c r="AF65" s="63"/>
      <c r="AH65" s="52"/>
      <c r="AI65" s="52"/>
      <c r="AJ65" s="52"/>
      <c r="AK65" s="63"/>
      <c r="AL65" s="63"/>
      <c r="AO65" s="52"/>
      <c r="AP65" s="52"/>
      <c r="AQ65" s="63"/>
      <c r="AS65" s="52"/>
      <c r="AT65" s="52"/>
      <c r="AU65" s="63"/>
      <c r="AW65" s="52"/>
      <c r="AX65" s="52"/>
      <c r="AY65" s="63"/>
    </row>
    <row r="66" spans="1:51" ht="15" customHeight="1" x14ac:dyDescent="0.35">
      <c r="A66" s="253"/>
      <c r="D66" s="241"/>
      <c r="E66" s="241"/>
      <c r="F66" s="248"/>
      <c r="I66" s="249"/>
      <c r="J66" s="241"/>
      <c r="K66" s="241"/>
      <c r="L66" s="248"/>
      <c r="O66" s="241"/>
      <c r="P66" s="248"/>
      <c r="T66" s="241"/>
      <c r="U66" s="241"/>
      <c r="V66" s="248"/>
      <c r="W66" s="241"/>
      <c r="X66" s="241"/>
      <c r="Z66" s="241"/>
      <c r="AA66" s="241"/>
      <c r="AB66" s="241"/>
      <c r="AC66" s="241"/>
      <c r="AD66" s="241"/>
      <c r="AE66" s="241"/>
      <c r="AF66" s="63"/>
      <c r="AH66" s="52"/>
      <c r="AI66" s="52"/>
      <c r="AJ66" s="52"/>
      <c r="AK66" s="63"/>
      <c r="AL66" s="63"/>
      <c r="AO66" s="52"/>
      <c r="AP66" s="52"/>
      <c r="AQ66" s="63"/>
      <c r="AS66" s="52"/>
      <c r="AT66" s="52"/>
      <c r="AU66" s="63"/>
      <c r="AW66" s="52"/>
      <c r="AX66" s="52"/>
      <c r="AY66" s="63"/>
    </row>
    <row r="67" spans="1:51" ht="15" customHeight="1" x14ac:dyDescent="0.35">
      <c r="A67" s="253"/>
      <c r="D67" s="241"/>
      <c r="E67" s="241"/>
      <c r="F67" s="248"/>
      <c r="I67" s="249"/>
      <c r="J67" s="241"/>
      <c r="K67" s="241"/>
      <c r="L67" s="248"/>
      <c r="O67" s="241"/>
      <c r="P67" s="248"/>
      <c r="T67" s="241"/>
      <c r="U67" s="241"/>
      <c r="V67" s="248"/>
      <c r="W67" s="241"/>
      <c r="X67" s="241"/>
      <c r="Z67" s="241"/>
      <c r="AA67" s="241"/>
      <c r="AB67" s="241"/>
      <c r="AC67" s="241"/>
      <c r="AD67" s="241"/>
      <c r="AE67" s="241"/>
      <c r="AF67" s="63"/>
      <c r="AH67" s="52"/>
      <c r="AI67" s="52"/>
      <c r="AJ67" s="52"/>
      <c r="AK67" s="63"/>
      <c r="AL67" s="63"/>
      <c r="AO67" s="52"/>
      <c r="AP67" s="52"/>
      <c r="AQ67" s="63"/>
      <c r="AS67" s="52"/>
      <c r="AT67" s="52"/>
      <c r="AU67" s="63"/>
      <c r="AW67" s="52"/>
      <c r="AX67" s="52"/>
      <c r="AY67" s="63"/>
    </row>
    <row r="68" spans="1:51" ht="15" customHeight="1" x14ac:dyDescent="0.35">
      <c r="A68" s="253"/>
      <c r="D68" s="241"/>
      <c r="E68" s="241"/>
      <c r="F68" s="248"/>
      <c r="I68" s="249"/>
      <c r="J68" s="241"/>
      <c r="K68" s="241"/>
      <c r="L68" s="248"/>
      <c r="O68" s="241"/>
      <c r="P68" s="248"/>
      <c r="T68" s="241"/>
      <c r="U68" s="241"/>
      <c r="V68" s="248"/>
      <c r="W68" s="241"/>
      <c r="X68" s="241"/>
      <c r="Z68" s="241"/>
      <c r="AA68" s="241"/>
      <c r="AB68" s="241"/>
      <c r="AC68" s="241"/>
      <c r="AD68" s="241"/>
      <c r="AE68" s="241"/>
      <c r="AF68" s="63"/>
      <c r="AH68" s="52"/>
      <c r="AI68" s="52"/>
      <c r="AJ68" s="52"/>
      <c r="AK68" s="63"/>
      <c r="AL68" s="63"/>
      <c r="AO68" s="52"/>
      <c r="AP68" s="52"/>
      <c r="AQ68" s="63"/>
      <c r="AS68" s="52"/>
      <c r="AT68" s="52"/>
      <c r="AU68" s="63"/>
      <c r="AW68" s="52"/>
      <c r="AX68" s="52"/>
      <c r="AY68" s="63"/>
    </row>
    <row r="69" spans="1:51" ht="15" customHeight="1" x14ac:dyDescent="0.35">
      <c r="A69" s="253"/>
      <c r="D69" s="241"/>
      <c r="E69" s="241"/>
      <c r="F69" s="248"/>
      <c r="I69" s="249"/>
      <c r="J69" s="241"/>
      <c r="K69" s="241"/>
      <c r="L69" s="248"/>
      <c r="O69" s="241"/>
      <c r="P69" s="248"/>
      <c r="T69" s="241"/>
      <c r="U69" s="241"/>
      <c r="V69" s="248"/>
      <c r="W69" s="241"/>
      <c r="X69" s="241"/>
      <c r="Z69" s="241"/>
      <c r="AA69" s="241"/>
      <c r="AB69" s="241"/>
      <c r="AC69" s="241"/>
      <c r="AD69" s="241"/>
      <c r="AE69" s="241"/>
      <c r="AF69" s="63"/>
      <c r="AH69" s="52"/>
      <c r="AI69" s="52"/>
      <c r="AJ69" s="52"/>
      <c r="AK69" s="63"/>
      <c r="AL69" s="63"/>
      <c r="AO69" s="52"/>
      <c r="AP69" s="52"/>
      <c r="AQ69" s="63"/>
      <c r="AS69" s="52"/>
      <c r="AT69" s="52"/>
      <c r="AU69" s="63"/>
      <c r="AW69" s="52"/>
      <c r="AX69" s="52"/>
      <c r="AY69" s="63"/>
    </row>
  </sheetData>
  <mergeCells count="13">
    <mergeCell ref="A51:C51"/>
    <mergeCell ref="A52:C52"/>
    <mergeCell ref="A53:C53"/>
    <mergeCell ref="A48:C48"/>
    <mergeCell ref="A49:C49"/>
    <mergeCell ref="A50:C50"/>
    <mergeCell ref="AB6:AD6"/>
    <mergeCell ref="A5:B6"/>
    <mergeCell ref="D6:F6"/>
    <mergeCell ref="G6:I6"/>
    <mergeCell ref="W6:AA6"/>
    <mergeCell ref="T6:V6"/>
    <mergeCell ref="K6:S6"/>
  </mergeCells>
  <conditionalFormatting sqref="A1">
    <cfRule type="cellIs" dxfId="97" priority="114" operator="notEqual">
      <formula>0</formula>
    </cfRule>
  </conditionalFormatting>
  <conditionalFormatting sqref="B4">
    <cfRule type="containsBlanks" dxfId="96" priority="48">
      <formula>LEN(TRIM(B4))=0</formula>
    </cfRule>
    <cfRule type="notContainsBlanks" dxfId="95" priority="47">
      <formula>LEN(TRIM(B4))&gt;0</formula>
    </cfRule>
  </conditionalFormatting>
  <conditionalFormatting sqref="C1 C3">
    <cfRule type="cellIs" dxfId="94" priority="69" operator="notEqual">
      <formula>0</formula>
    </cfRule>
  </conditionalFormatting>
  <conditionalFormatting sqref="D1:AD1 D3:AD3">
    <cfRule type="cellIs" dxfId="93" priority="115" operator="notEqual">
      <formula>0</formula>
    </cfRule>
  </conditionalFormatting>
  <conditionalFormatting sqref="F8 F10:F16 F18:F45">
    <cfRule type="cellIs" dxfId="92" priority="113" operator="between">
      <formula>0.03</formula>
      <formula>0.05</formula>
    </cfRule>
    <cfRule type="cellIs" dxfId="91" priority="112" operator="lessThanOrEqual">
      <formula>0.03</formula>
    </cfRule>
    <cfRule type="cellIs" dxfId="90" priority="111" operator="greaterThan">
      <formula>0.05</formula>
    </cfRule>
    <cfRule type="containsBlanks" dxfId="89" priority="80">
      <formula>LEN(TRIM(F8))=0</formula>
    </cfRule>
  </conditionalFormatting>
  <conditionalFormatting sqref="I8 I10:I16 I18:I45">
    <cfRule type="cellIs" dxfId="88" priority="109" operator="greaterThan">
      <formula>30</formula>
    </cfRule>
    <cfRule type="cellIs" dxfId="87" priority="110" operator="between">
      <formula>20</formula>
      <formula>30</formula>
    </cfRule>
    <cfRule type="cellIs" dxfId="86" priority="108" operator="lessThanOrEqual">
      <formula>20</formula>
    </cfRule>
  </conditionalFormatting>
  <conditionalFormatting sqref="I8:J8 I10:J16">
    <cfRule type="containsBlanks" dxfId="85" priority="78">
      <formula>LEN(TRIM(I8))=0</formula>
    </cfRule>
  </conditionalFormatting>
  <conditionalFormatting sqref="I18:J45">
    <cfRule type="containsBlanks" dxfId="84" priority="1">
      <formula>LEN(TRIM(I18))=0</formula>
    </cfRule>
  </conditionalFormatting>
  <conditionalFormatting sqref="J8 J10:J16 J18:J45">
    <cfRule type="cellIs" dxfId="83" priority="107" operator="between">
      <formula>120</formula>
      <formula>180</formula>
    </cfRule>
    <cfRule type="cellIs" dxfId="82" priority="106" operator="greaterThan">
      <formula>180</formula>
    </cfRule>
  </conditionalFormatting>
  <conditionalFormatting sqref="J18:J45 J8 J10:J16">
    <cfRule type="cellIs" dxfId="81" priority="105" operator="lessThanOrEqual">
      <formula>120</formula>
    </cfRule>
  </conditionalFormatting>
  <conditionalFormatting sqref="J18:J45">
    <cfRule type="cellIs" dxfId="80" priority="68" operator="equal">
      <formula>0</formula>
    </cfRule>
  </conditionalFormatting>
  <conditionalFormatting sqref="S8">
    <cfRule type="cellIs" dxfId="79" priority="24" operator="between">
      <formula>0.8</formula>
      <formula>0.9</formula>
    </cfRule>
    <cfRule type="containsBlanks" dxfId="78" priority="21">
      <formula>LEN(TRIM(S8))=0</formula>
    </cfRule>
    <cfRule type="cellIs" dxfId="77" priority="22" operator="greaterThanOrEqual">
      <formula>0.9</formula>
    </cfRule>
    <cfRule type="cellIs" dxfId="76" priority="23" operator="lessThan">
      <formula>0.8</formula>
    </cfRule>
  </conditionalFormatting>
  <conditionalFormatting sqref="S10:S16">
    <cfRule type="cellIs" dxfId="75" priority="8" operator="greaterThanOrEqual">
      <formula>0.9</formula>
    </cfRule>
    <cfRule type="containsBlanks" dxfId="74" priority="7">
      <formula>LEN(TRIM(S10))=0</formula>
    </cfRule>
    <cfRule type="cellIs" dxfId="73" priority="9" operator="lessThan">
      <formula>0.8</formula>
    </cfRule>
    <cfRule type="cellIs" dxfId="72" priority="10" operator="between">
      <formula>0.8</formula>
      <formula>0.9</formula>
    </cfRule>
  </conditionalFormatting>
  <conditionalFormatting sqref="S18:S45">
    <cfRule type="containsBlanks" dxfId="71" priority="3">
      <formula>LEN(TRIM(S18))=0</formula>
    </cfRule>
    <cfRule type="cellIs" dxfId="70" priority="6" operator="between">
      <formula>0.8</formula>
      <formula>0.9</formula>
    </cfRule>
    <cfRule type="cellIs" dxfId="69" priority="5" operator="lessThan">
      <formula>0.8</formula>
    </cfRule>
    <cfRule type="cellIs" dxfId="68" priority="4" operator="greaterThanOrEqual">
      <formula>0.9</formula>
    </cfRule>
  </conditionalFormatting>
  <conditionalFormatting sqref="V8 V10:V16 V18:V45">
    <cfRule type="cellIs" dxfId="67" priority="93" operator="greaterThanOrEqual">
      <formula>0.95</formula>
    </cfRule>
    <cfRule type="cellIs" dxfId="66" priority="95" operator="between">
      <formula>0.9</formula>
      <formula>0.95</formula>
    </cfRule>
    <cfRule type="cellIs" dxfId="65" priority="94" operator="lessThan">
      <formula>0.9</formula>
    </cfRule>
  </conditionalFormatting>
  <conditionalFormatting sqref="V8 V10:V16">
    <cfRule type="containsBlanks" dxfId="64" priority="75">
      <formula>LEN(TRIM(V8))=0</formula>
    </cfRule>
  </conditionalFormatting>
  <conditionalFormatting sqref="V18:V45">
    <cfRule type="containsBlanks" dxfId="63" priority="11">
      <formula>LEN(TRIM(V18))=0</formula>
    </cfRule>
  </conditionalFormatting>
  <conditionalFormatting sqref="AA8 AA10:AA16 AA18:AA45">
    <cfRule type="cellIs" dxfId="62" priority="90" operator="greaterThanOrEqual">
      <formula>0.8</formula>
    </cfRule>
    <cfRule type="cellIs" dxfId="61" priority="91" operator="lessThan">
      <formula>0.75</formula>
    </cfRule>
    <cfRule type="cellIs" dxfId="60" priority="92" operator="between">
      <formula>0.75</formula>
      <formula>0.8</formula>
    </cfRule>
  </conditionalFormatting>
  <conditionalFormatting sqref="AA8 AA10:AA16">
    <cfRule type="containsBlanks" dxfId="59" priority="74">
      <formula>LEN(TRIM(AA8))=0</formula>
    </cfRule>
  </conditionalFormatting>
  <conditionalFormatting sqref="AA18:AA45">
    <cfRule type="containsBlanks" dxfId="58" priority="12">
      <formula>LEN(TRIM(AA18))=0</formula>
    </cfRule>
  </conditionalFormatting>
  <conditionalFormatting sqref="AD8">
    <cfRule type="cellIs" dxfId="57" priority="45" operator="lessThan">
      <formula>0.75</formula>
    </cfRule>
    <cfRule type="cellIs" dxfId="56" priority="44" operator="greaterThanOrEqual">
      <formula>0.8</formula>
    </cfRule>
    <cfRule type="containsBlanks" dxfId="55" priority="43">
      <formula>LEN(TRIM(AD8))=0</formula>
    </cfRule>
    <cfRule type="cellIs" dxfId="54" priority="46" operator="between">
      <formula>0.75</formula>
      <formula>0.8</formula>
    </cfRule>
  </conditionalFormatting>
  <conditionalFormatting sqref="AD10:AD16">
    <cfRule type="cellIs" dxfId="53" priority="20" operator="between">
      <formula>0.75</formula>
      <formula>0.8</formula>
    </cfRule>
    <cfRule type="cellIs" dxfId="52" priority="19" operator="lessThan">
      <formula>0.75</formula>
    </cfRule>
    <cfRule type="cellIs" dxfId="51" priority="18" operator="greaterThanOrEqual">
      <formula>0.8</formula>
    </cfRule>
    <cfRule type="containsBlanks" dxfId="50" priority="17">
      <formula>LEN(TRIM(AD10))=0</formula>
    </cfRule>
  </conditionalFormatting>
  <conditionalFormatting sqref="AD18:AD45">
    <cfRule type="cellIs" dxfId="49" priority="16" operator="between">
      <formula>0.75</formula>
      <formula>0.8</formula>
    </cfRule>
    <cfRule type="cellIs" dxfId="48" priority="15" operator="lessThan">
      <formula>0.75</formula>
    </cfRule>
    <cfRule type="cellIs" dxfId="47" priority="14" operator="greaterThanOrEqual">
      <formula>0.8</formula>
    </cfRule>
    <cfRule type="containsBlanks" dxfId="46" priority="13">
      <formula>LEN(TRIM(AD18))=0</formula>
    </cfRule>
  </conditionalFormatting>
  <pageMargins left="0.7" right="0.7" top="0.75" bottom="0.75" header="0.3" footer="0.3"/>
  <ignoredErrors>
    <ignoredError sqref="F12 M10:M16 O10:Q16 L10:L16 L8:R9 N10:N16 R10:R16 AH18:AN45"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1C305E4-D4DE-4DAD-A634-4E714C887D09}">
          <x14:formula1>
            <xm:f>Refs!$K$2:$K$25</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5FE29-792A-4867-9FE1-1DCE02885C01}">
  <sheetPr>
    <tabColor theme="8" tint="0.79998168889431442"/>
  </sheetPr>
  <dimension ref="A1:AN1968"/>
  <sheetViews>
    <sheetView showGridLines="0" zoomScale="90" zoomScaleNormal="9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0" defaultRowHeight="14.5" x14ac:dyDescent="0.35"/>
  <cols>
    <col min="1" max="1" width="11.453125" style="51" customWidth="1"/>
    <col min="2" max="2" width="33.453125" style="51" customWidth="1"/>
    <col min="3" max="3" width="10.6328125" style="51" bestFit="1" customWidth="1"/>
    <col min="4" max="4" width="10.54296875" style="51" customWidth="1"/>
    <col min="5" max="5" width="11.453125" style="51" customWidth="1"/>
    <col min="6" max="6" width="10" style="51" customWidth="1"/>
    <col min="7" max="7" width="13.453125" style="51" customWidth="1"/>
    <col min="8" max="8" width="11" style="51" customWidth="1"/>
    <col min="9" max="9" width="9.54296875" style="51" customWidth="1"/>
    <col min="10" max="10" width="11.453125" style="51" customWidth="1"/>
    <col min="11" max="12" width="15.1796875" style="51" customWidth="1"/>
    <col min="13" max="13" width="16.1796875" style="51" customWidth="1"/>
    <col min="14" max="14" width="15.1796875" style="51" customWidth="1"/>
    <col min="15" max="15" width="17.453125" style="51" customWidth="1"/>
    <col min="16" max="16" width="15.1796875" style="51" customWidth="1"/>
    <col min="17" max="17" width="18.453125" style="51" customWidth="1"/>
    <col min="18" max="18" width="16.90625" style="51" customWidth="1"/>
    <col min="19" max="19" width="13.81640625" style="51" customWidth="1"/>
    <col min="20" max="20" width="14.453125" style="51" customWidth="1"/>
    <col min="21" max="21" width="12.81640625" style="51" customWidth="1"/>
    <col min="22" max="22" width="9.54296875" style="51" customWidth="1"/>
    <col min="23" max="23" width="14.453125" style="51" customWidth="1"/>
    <col min="24" max="26" width="11.1796875" style="51" customWidth="1"/>
    <col min="27" max="27" width="9.54296875" style="51" customWidth="1"/>
    <col min="28" max="29" width="11.1796875" style="51" customWidth="1"/>
    <col min="30" max="30" width="9.54296875" style="51" customWidth="1"/>
    <col min="31" max="31" width="9" style="51" customWidth="1"/>
    <col min="32" max="40" width="0" style="51" hidden="1" customWidth="1"/>
    <col min="41" max="16384" width="8.54296875" style="51" hidden="1"/>
  </cols>
  <sheetData>
    <row r="1" spans="1:37" ht="6" customHeight="1" thickBot="1" x14ac:dyDescent="0.4">
      <c r="A1" s="92"/>
      <c r="B1" s="6"/>
      <c r="C1" s="4"/>
      <c r="D1" s="4"/>
      <c r="E1" s="4"/>
      <c r="F1"/>
      <c r="G1"/>
      <c r="H1"/>
      <c r="I1"/>
      <c r="J1"/>
      <c r="K1" s="4"/>
      <c r="L1" s="4"/>
      <c r="M1" s="4"/>
      <c r="N1" s="4"/>
      <c r="O1" s="4"/>
      <c r="P1" s="4"/>
      <c r="Q1" s="4"/>
      <c r="R1" s="4"/>
      <c r="S1" s="4"/>
      <c r="T1" s="4"/>
      <c r="U1" s="4"/>
      <c r="V1" s="4"/>
      <c r="W1" s="4"/>
      <c r="X1" s="4"/>
      <c r="Y1" s="4"/>
      <c r="Z1" s="4"/>
      <c r="AA1" s="4"/>
      <c r="AB1" s="4"/>
      <c r="AC1" s="4"/>
      <c r="AD1" s="4"/>
    </row>
    <row r="2" spans="1:37" ht="33.65" customHeight="1" thickBot="1" x14ac:dyDescent="0.4">
      <c r="A2" s="191" t="s">
        <v>790</v>
      </c>
      <c r="B2" s="191"/>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row>
    <row r="3" spans="1:37" s="53" customFormat="1" ht="10.5" customHeight="1" thickBot="1" x14ac:dyDescent="0.4">
      <c r="A3" s="5"/>
      <c r="B3" s="5"/>
      <c r="C3" s="9" t="e">
        <f>IF( SUM(D3:E3,G3:H3,J3:J3,K3:Q3,M3:R3,#REF!, T3:U3,Y3:Z3,AB3:AC3,#REF!,#REF!,#REF!,#REF!,#REF!)=0,0,1)</f>
        <v>#REF!</v>
      </c>
      <c r="D3" s="5">
        <f>SUM(D11:D22)-D8-SUM(IF(E11=0, D11, 0), IF(E12=0, D12, 0), IF(E13=0, D13, 0), IF(E14=0, D14, 0), IF(E15=0,  D15, 0), IF(E16=0, D16, 0), IF(E17=0, D17, 0), IF(E18=0, D18, 0), IF(E19=0, D19, 0), IF(E20=0, D20, 0), IF(E21=0, D21, 0), IF(E22=0, D22, 0))</f>
        <v>0</v>
      </c>
      <c r="E3" s="5">
        <f>SUM(E11:E22)-E8-SUM(IF(D11=0, E11, 0), IF(D12=0, E12, 0), IF(D13=0, E13, 0), IF(D14=0, E14, 0), IF(D15=0,  E15, 0), IF(D16=0, E16, 0), IF(D17=0, E17, 0), IF(D18=0, E18, 0), IF(D19=0, E19, 0), IF(D20=0, E20, 0), IF(D21=0, E21, 0), IF(D22=0, E22, 0))</f>
        <v>0</v>
      </c>
      <c r="F3" s="5"/>
      <c r="G3" s="5">
        <f>SUM(G11:G22)-G8-SUM(IF(H11=0, G11, 0), IF(H12=0, G12, 0), IF(H13=0, G13, 0), IF(H14=0, G14, 0), IF(H15=0,  G15, 0), IF(H16=0, G16, 0), IF(H17=0, G17, 0), IF(H18=0, G18, 0), IF(H19=0, G19, 0), IF(H20=0, G20, 0), IF(H21=0, G21, 0), IF(H22=0, G22, 0))</f>
        <v>0</v>
      </c>
      <c r="H3" s="5">
        <f>SUM(H11:H22)-H8-SUM(IF(G11=0, H11, 0), IF(G12=0, H12, 0), IF(G13=0, H13, 0), IF(G14=0, H14, 0), IF(G15=0,  H15, 0), IF(G16=0, H16, 0), IF(G17=0, H17, 0), IF(G18=0, H18, 0), IF(G19=0, H19, 0), IF(G20=0, H20, 0), IF(G21=0, H21, 0), IF(G22=0, H22, 0))</f>
        <v>0</v>
      </c>
      <c r="I3" s="5"/>
      <c r="J3" s="5"/>
      <c r="K3" s="5">
        <f>SUM(K11:K22)-K8-SUM(IF(L11=0, K11, 0), IF(L12=0, K12, 0), IF(L13=0, K13, 0), IF(L14=0, K14, 0), IF(L15=0,  K15, 0), IF(L16=0, K16, 0), IF(L17=0, K17, 0), IF(L18=0, K18, 0), IF(L19=0, K19, 0), IF(L20=0, K20, 0), IF(L21=0, K21, 0), IF(L22=0, K22, 0))</f>
        <v>0</v>
      </c>
      <c r="L3" s="5">
        <f>SUM(L11:L22)-L8-SUM(IF(K11=0, L11, 0), IF(K12=0, L12, 0), IF(K13=0, L13, 0), IF(K14=0, L14, 0), IF(K15=0,  L15, 0), IF(K16=0, L16, 0), IF(K17=0, L17, 0), IF(K18=0, L18, 0), IF(K19=0, L19, 0), IF(K20=0, L20, 0), IF(K21=0, L21, 0), IF(K22=0, L22, 0))</f>
        <v>0</v>
      </c>
      <c r="M3" s="5">
        <f>SUM(M11:M22)-M8-SUM(IF(N11=0, M11, 0), IF(N12=0, M12, 0), IF(N13=0, M13, 0), IF(N14=0, M14, 0), IF(N15=0,  M15, 0), IF(N16=0, M16, 0), IF(N17=0, M17, 0), IF(N18=0, M18, 0), IF(N19=0, M19, 0), IF(N20=0, M20, 0), IF(N21=0, M21, 0), IF(N22=0, M22, 0))</f>
        <v>0</v>
      </c>
      <c r="N3" s="5">
        <f>SUM(N11:N22)-N8-SUM(IF(M11=0, N11, 0), IF(M12=0, N12, 0), IF(M13=0, N13, 0), IF(M14=0, N14, 0), IF(M15=0,  N15, 0), IF(M16=0, N16, 0), IF(M17=0, N17, 0), IF(M18=0, N18, 0), IF(M19=0, N19, 0), IF(M20=0, N20, 0), IF(M21=0, N21, 0), IF(M22=0, N22, 0))</f>
        <v>0</v>
      </c>
      <c r="O3" s="5">
        <f>SUM(O11:O22)-O8-SUM(IF(P11=0, O11, 0), IF(P12=0, O12, 0), IF(P13=0, O13, 0), IF(P14=0, O14, 0), IF(P15=0,  O15, 0), IF(P16=0, O16, 0), IF(P17=0, O17, 0), IF(P18=0, O18, 0), IF(P19=0, O19, 0), IF(P20=0, O20, 0), IF(P21=0, O21, 0), IF(P22=0, O22, 0))</f>
        <v>0</v>
      </c>
      <c r="P3" s="5">
        <f>SUM(P11:P22)-P8-SUM(IF(O11=0, P11, 0), IF(O12=0, P12, 0), IF(O13=0, P13, 0), IF(O14=0, P14, 0), IF(O15=0,  P15, 0), IF(O16=0, P16, 0), IF(O17=0, P17, 0), IF(O18=0, P18, 0), IF(O19=0, P19, 0), IF(O20=0, P20, 0), IF(O21=0, P21, 0), IF(O22=0, P22, 0))</f>
        <v>0</v>
      </c>
      <c r="Q3" s="5">
        <f>SUM(Q11:Q22)-Q8-SUM(IF(R11=0, Q11, 0), IF(R12=0, Q12, 0), IF(R13=0, Q13, 0), IF(R14=0, Q14, 0), IF(R15=0,  Q15, 0), IF(R16=0, Q16, 0), IF(R17=0, Q17, 0), IF(R18=0, Q18, 0), IF(R19=0, Q19, 0), IF(R20=0, Q20, 0), IF(R21=0, Q21, 0), IF(R22=0, Q22, 0))</f>
        <v>0</v>
      </c>
      <c r="R3" s="5">
        <f>SUM(R11:R22)-R8-SUM(IF(Q11=0, R11, 0), IF(Q12=0, R12, 0), IF(Q13=0, R13, 0), IF(Q14=0, R14, 0), IF(Q15=0,  R15, 0), IF(Q16=0, R16, 0), IF(Q17=0, R17, 0), IF(Q18=0, R18, 0), IF(Q19=0, R19, 0), IF(Q20=0, R20, 0), IF(Q21=0, R21, 0), IF(Q22=0, R22, 0))</f>
        <v>0</v>
      </c>
      <c r="S3" s="5"/>
      <c r="T3" s="5">
        <f>SUM(T11:T22)-T8-SUM(IF(U11=0, T11, 0), IF(U12=0, T12, 0), IF(U13=0, T13, 0), IF(U14=0, T14, 0), IF(U15=0,  T15, 0), IF(U16=0, T16, 0), IF(U17=0, T17, 0), IF(U18=0, T18, 0), IF(U19=0, T19, 0), IF(U20=0, T20, 0), IF(U21=0, T21, 0), IF(U22=0, T22, 0))</f>
        <v>0</v>
      </c>
      <c r="U3" s="5">
        <f>SUM(U11:U22)-U8-SUM(IF(T11=0, U11, 0), IF(T12=0, U12, 0), IF(T13=0, U13, 0), IF(T14=0, U14, 0), IF(T15=0,  U15, 0), IF(T16=0, U16, 0), IF(T17=0, U17, 0), IF(T18=0, U18, 0), IF(T19=0, U19, 0), IF(T20=0, U20, 0), IF(T21=0, U21, 0), IF(T22=0, U22, 0))</f>
        <v>0</v>
      </c>
      <c r="V3" s="5"/>
      <c r="W3" s="5">
        <f>SUM(W11:W22)-W8-SUM(IF(X11=0, W11, 0), IF(X12=0, W12, 0), IF(X13=0, W13, 0), IF(X14=0, W14, 0), IF(X15=0,  W15, 0), IF(X16=0, W16, 0), IF(X17=0, W17, 0), IF(X18=0, W18, 0), IF(X19=0, W19, 0), IF(X20=0, W20, 0), IF(X21=0, W21, 0), IF(X22=0, W22, 0))</f>
        <v>0</v>
      </c>
      <c r="X3" s="5">
        <f>SUM(X11:X22)-X8-SUM(IF(W11=0, X11, 0), IF(W12=0, X12, 0), IF(W13=0, X13, 0), IF(W14=0, X14, 0), IF(W15=0,  X15, 0), IF(W16=0, X16, 0), IF(W17=0, X17, 0), IF(W18=0, X18, 0), IF(W19=0, X19, 0), IF(W20=0, X20, 0), IF(W21=0, X21, 0), IF(W22=0, X22, 0))</f>
        <v>0</v>
      </c>
      <c r="Y3" s="5">
        <f>SUM(Y11:Y22)-Y8-SUM(IF(Z11=0, Y11, 0), IF(Z12=0, Y12, 0), IF(Z13=0, Y13, 0), IF(Z14=0, Y14, 0), IF(Z15=0,  Y15, 0), IF(Z16=0, Y16, 0), IF(Z17=0, Y17, 0), IF(Z18=0, Y18, 0), IF(Z19=0, Y19, 0), IF(Z20=0, Y20, 0), IF(Z21=0, Y21, 0), IF(Z22=0, Y22, 0))</f>
        <v>0</v>
      </c>
      <c r="Z3" s="5">
        <f>SUM(Z11:Z22)-Z8-SUM(IF(Y11=0, Z11, 0), IF(Y12=0, Z12, 0), IF(Y13=0, Z13, 0), IF(Y14=0, Z14, 0), IF(Y15=0,  Z15, 0), IF(Y16=0, Z16, 0), IF(Y17=0, Z17, 0), IF(Y18=0, Z18, 0), IF(Y19=0, Z19, 0), IF(Y20=0, Z20, 0), IF(Y21=0, Z21, 0), IF(Y22=0, Z22, 0))</f>
        <v>0</v>
      </c>
      <c r="AA3" s="5"/>
      <c r="AB3" s="5">
        <f>SUM(AB11:AB22)-AB8-SUM(IF(AC11=0, AB11, 0), IF(AC12=0, AB12, 0), IF(AC13=0, AB13, 0), IF(AC14=0, AB14, 0), IF(AC15=0,  AB15, 0), IF(AC16=0, AB16, 0), IF(AC17=0, AB17, 0), IF(AC18=0, AB18, 0), IF(AC19=0, AB19, 0), IF(AC20=0, AB20, 0), IF(AC21=0, AB21, 0), IF(AC22=0, AB22, 0))</f>
        <v>0</v>
      </c>
      <c r="AC3" s="5">
        <f>SUM(AC11:AC22)-AC8-SUM(IF(AB11=0, AC11, 0), IF(AB12=0, AC12, 0), IF(AB13=0, AC13, 0), IF(AB14=0, AC14, 0), IF(AB15=0,  AC15, 0), IF(AB16=0, AC16, 0), IF(AB17=0, AC17, 0), IF(AB18=0, AC18, 0), IF(AB19=0, AC19, 0), IF(AB20=0, AC20, 0), IF(AB21=0, AC21, 0), IF(AB22=0, AC22, 0))</f>
        <v>0</v>
      </c>
      <c r="AD3" s="5"/>
      <c r="AE3" s="54"/>
      <c r="AF3" s="54"/>
      <c r="AG3" s="54"/>
      <c r="AH3" s="54"/>
      <c r="AI3" s="54"/>
      <c r="AJ3" s="54"/>
      <c r="AK3" s="54"/>
    </row>
    <row r="4" spans="1:37" ht="24" customHeight="1" thickBot="1" x14ac:dyDescent="0.4">
      <c r="A4" s="4" t="s">
        <v>61</v>
      </c>
      <c r="B4" s="135" t="s">
        <v>203</v>
      </c>
      <c r="C4" s="4"/>
      <c r="D4" s="55" t="s">
        <v>19</v>
      </c>
      <c r="E4" s="55" t="s">
        <v>20</v>
      </c>
      <c r="F4" s="55"/>
      <c r="G4" s="55" t="s">
        <v>21</v>
      </c>
      <c r="H4" s="55" t="s">
        <v>20</v>
      </c>
      <c r="I4" s="55"/>
      <c r="J4" s="55" t="s">
        <v>72</v>
      </c>
      <c r="K4" s="159" t="s">
        <v>84</v>
      </c>
      <c r="L4" s="159" t="s">
        <v>83</v>
      </c>
      <c r="M4" s="159" t="s">
        <v>88</v>
      </c>
      <c r="N4" s="159" t="s">
        <v>87</v>
      </c>
      <c r="O4" s="159" t="s">
        <v>724</v>
      </c>
      <c r="P4" s="159" t="s">
        <v>725</v>
      </c>
      <c r="Q4" s="159" t="s">
        <v>726</v>
      </c>
      <c r="R4" s="159" t="s">
        <v>727</v>
      </c>
      <c r="S4" s="159"/>
      <c r="T4" s="55" t="s">
        <v>101</v>
      </c>
      <c r="U4" s="55" t="s">
        <v>100</v>
      </c>
      <c r="V4" s="55"/>
      <c r="W4" s="55" t="s">
        <v>101</v>
      </c>
      <c r="X4" s="55" t="s">
        <v>100</v>
      </c>
      <c r="Y4" s="55" t="s">
        <v>108</v>
      </c>
      <c r="Z4" s="55" t="s">
        <v>107</v>
      </c>
      <c r="AA4" s="55"/>
      <c r="AB4" s="55" t="s">
        <v>115</v>
      </c>
      <c r="AC4" s="55" t="s">
        <v>113</v>
      </c>
      <c r="AD4" s="55"/>
    </row>
    <row r="5" spans="1:37" s="56" customFormat="1" ht="164.15" customHeight="1" x14ac:dyDescent="0.35">
      <c r="A5" s="300"/>
      <c r="B5" s="300"/>
      <c r="C5" s="57"/>
      <c r="D5" s="57" t="s">
        <v>40</v>
      </c>
      <c r="E5" s="57" t="s">
        <v>41</v>
      </c>
      <c r="F5" s="70" t="str">
        <f>CONCATENATE(D4," / (",E4,"+",D4,")")</f>
        <v>B02 / (A03+B02)</v>
      </c>
      <c r="G5" s="57" t="s">
        <v>43</v>
      </c>
      <c r="H5" s="57" t="s">
        <v>41</v>
      </c>
      <c r="I5" s="70" t="str">
        <f>CONCATENATE(G4," / ",E4)</f>
        <v>B06 / A03</v>
      </c>
      <c r="J5" s="134"/>
      <c r="K5" s="234" t="s">
        <v>155</v>
      </c>
      <c r="L5" s="227" t="s">
        <v>154</v>
      </c>
      <c r="M5" s="227" t="s">
        <v>159</v>
      </c>
      <c r="N5" s="227" t="s">
        <v>158</v>
      </c>
      <c r="O5" s="227" t="s">
        <v>728</v>
      </c>
      <c r="P5" s="227" t="s">
        <v>729</v>
      </c>
      <c r="Q5" s="227" t="s">
        <v>730</v>
      </c>
      <c r="R5" s="227" t="s">
        <v>731</v>
      </c>
      <c r="S5" s="226" t="str">
        <f>CONCATENATE(K4,"+",M4,"+",O4,"+",Q4," / ",L4,"+",N4,"+",P4,"+",R4)</f>
        <v>D14+D23+H20+H22 / D13+D22+H19+H21</v>
      </c>
      <c r="T5" s="57" t="s">
        <v>737</v>
      </c>
      <c r="U5" s="57" t="s">
        <v>172</v>
      </c>
      <c r="V5" s="70" t="str">
        <f>CONCATENATE(T4," / ",U4)</f>
        <v>E20 / E19</v>
      </c>
      <c r="W5" s="57" t="s">
        <v>737</v>
      </c>
      <c r="X5" s="57" t="s">
        <v>172</v>
      </c>
      <c r="Y5" s="233" t="s">
        <v>732</v>
      </c>
      <c r="Z5" s="57" t="s">
        <v>175</v>
      </c>
      <c r="AA5" s="70" t="str">
        <f>+CONCATENATE(W4,"+",Y4," / ",X4,"+",Z4)</f>
        <v>E20+E27 / E19+E26</v>
      </c>
      <c r="AB5" s="259" t="s">
        <v>242</v>
      </c>
      <c r="AC5" s="57" t="s">
        <v>180</v>
      </c>
      <c r="AD5" s="70" t="str">
        <f>CONCATENATE(AB4," / ",AC4)</f>
        <v>F03 / F01</v>
      </c>
    </row>
    <row r="6" spans="1:37" s="59" customFormat="1" ht="51" customHeight="1" x14ac:dyDescent="0.35">
      <c r="A6" s="93" t="str">
        <f>INDEX(Refs!$A$2:$A$87,MATCH($B$4,Refs!$C$2:$C$87,0))</f>
        <v>*</v>
      </c>
      <c r="B6" s="93" t="str">
        <f>VLOOKUP($A$6,Refs!$A$2:$D$87,4,FALSE)</f>
        <v>National</v>
      </c>
      <c r="C6" s="90"/>
      <c r="D6" s="301" t="s">
        <v>871</v>
      </c>
      <c r="E6" s="301"/>
      <c r="F6" s="302"/>
      <c r="G6" s="303" t="s">
        <v>870</v>
      </c>
      <c r="H6" s="301"/>
      <c r="I6" s="302"/>
      <c r="J6" s="91" t="s">
        <v>869</v>
      </c>
      <c r="K6" s="296" t="s">
        <v>874</v>
      </c>
      <c r="L6" s="294"/>
      <c r="M6" s="294"/>
      <c r="N6" s="294"/>
      <c r="O6" s="294"/>
      <c r="P6" s="294"/>
      <c r="Q6" s="294"/>
      <c r="R6" s="294"/>
      <c r="S6" s="295"/>
      <c r="T6" s="303" t="s">
        <v>868</v>
      </c>
      <c r="U6" s="301"/>
      <c r="V6" s="302"/>
      <c r="W6" s="303" t="s">
        <v>873</v>
      </c>
      <c r="X6" s="301"/>
      <c r="Y6" s="301"/>
      <c r="Z6" s="301"/>
      <c r="AA6" s="302"/>
      <c r="AB6" s="304" t="s">
        <v>872</v>
      </c>
      <c r="AC6" s="305"/>
      <c r="AD6" s="306"/>
      <c r="AE6" s="58"/>
      <c r="AF6" s="58"/>
      <c r="AG6" s="58"/>
      <c r="AH6" s="58"/>
      <c r="AI6" s="58"/>
      <c r="AJ6" s="58"/>
      <c r="AK6" s="58"/>
    </row>
    <row r="7" spans="1:37" x14ac:dyDescent="0.35">
      <c r="A7" s="18">
        <v>44286</v>
      </c>
      <c r="B7" s="4"/>
      <c r="C7" s="4"/>
      <c r="D7" s="4"/>
      <c r="E7" s="4"/>
      <c r="F7" s="94"/>
      <c r="G7" s="95"/>
      <c r="H7" s="4"/>
      <c r="I7" s="94"/>
      <c r="J7" s="96"/>
      <c r="K7" s="255"/>
      <c r="L7" s="138"/>
      <c r="M7" s="138"/>
      <c r="N7" s="138"/>
      <c r="O7" s="138"/>
      <c r="P7" s="138"/>
      <c r="Q7" s="138"/>
      <c r="R7" s="138"/>
      <c r="S7" s="138"/>
      <c r="T7" s="95"/>
      <c r="U7" s="4"/>
      <c r="V7" s="94"/>
      <c r="W7" s="95"/>
      <c r="X7" s="4"/>
      <c r="Y7" s="4"/>
      <c r="Z7" s="4"/>
      <c r="AA7" s="94"/>
      <c r="AB7" s="95"/>
      <c r="AC7" s="4"/>
      <c r="AD7" s="94"/>
    </row>
    <row r="8" spans="1:37" ht="15" customHeight="1" x14ac:dyDescent="0.35">
      <c r="A8" s="18">
        <v>46112</v>
      </c>
      <c r="B8" s="97" t="s">
        <v>813</v>
      </c>
      <c r="C8" s="4"/>
      <c r="D8" s="98">
        <f>SUM(IF(E11=0, 0, D11), IF(E12=0, 0, D12), IF(E13=0, 0, D13), IF(E14=0, 0, D14), IF(E15=0, 0, D15), IF(E16=0, 0, D16), IF(E17=0, 0, D17), IF(E18=0, 0, D18), IF(E19=0, 0, D19), IF(E20=0, 0, D20), IF(E21=0, 0, D21), IF(E22=0, 0, D22))</f>
        <v>40262</v>
      </c>
      <c r="E8" s="99">
        <f>SUM(IF(D11=0, 0, E11), IF(D12=0, 0, E12), IF(D13=0, 0, E13), IF(D14=0, 0, E14), IF(D15=0, 0, E15), IF(D16=0, 0, E16), IF(D17=0, 0, E17), IF(D18=0, 0, E18), IF(D19=0, 0, E19), IF(D20=0, 0, E20), IF(D21=0, 0, E21), IF(D22=0, 0, E22))</f>
        <v>1580084</v>
      </c>
      <c r="F8" s="100">
        <f>IF(D8&gt;E8+D8,"",IF(D8=0,"",IF(E8=0,"",IFERROR(D8/(E8+D8),0))))</f>
        <v>2.4847779424888264E-2</v>
      </c>
      <c r="G8" s="98">
        <f>SUM(IF(H11=0, 0, G11), IF(H12=0, 0, G12), IF(H13=0, 0, G13), IF(H14=0, 0, G14), IF(H15=0, 0, G15), IF(H16=0, 0, G16), IF(H17=0, 0, G17), IF(H18=0, 0, G18), IF(H19=0, 0, G19), IF(H20=0, 0, G20), IF(H21=0, 0, G21), IF(H22=0, 0, G22))</f>
        <v>63603338</v>
      </c>
      <c r="H8" s="99">
        <f>SUM(IF(G11=0, 0, H11), IF(G12=0, 0, H12), IF(G13=0, 0, H13), IF(G14=0, 0, H14), IF(G15=0, 0, H15), IF(G16=0, 0, H16), IF(G17=0, 0, H17), IF(G18=0, 0, H18), IF(G19=0, 0, H19), IF(G20=0, 0, H20), IF(G21=0, 0, H21), IF(G22=0, 0, H22))</f>
        <v>1580084</v>
      </c>
      <c r="I8" s="101">
        <f>IF(G8=0,"",IF(H8=0,"",IFERROR(G8/(H8),0)))</f>
        <v>40.253137174985632</v>
      </c>
      <c r="J8" s="102" t="str">
        <f>IF($B$6="Area", SUMIFS(Raw!$K:$K,Raw!$A:$A,"&lt;="&amp;$A8,Raw!$A:$A,"&gt;"&amp;$A7,Raw!$G:$G,'KPIs Geography from Apr25'!J$4,Raw!$E:$E,'KPIs Geography from Apr25'!$A$6), " ")</f>
        <v xml:space="preserve"> </v>
      </c>
      <c r="K8" s="130">
        <f>SUM(IF(L11=0, 0, K11), IF(L12=0, 0, K12), IF(L13=0, 0, K13), IF(L14=0, 0, K14), IF(L15=0, 0, K15), IF(L16=0, 0, K16), IF(L17=0, 0, K17), IF(L18=0, 0, K18), IF(L19=0, 0, K19), IF(L20=0, 0, K20), IF(L21=0, 0, K21), IF(L22=0, 0, K22))</f>
        <v>117259</v>
      </c>
      <c r="L8" s="99">
        <f>SUM(IF(K11=0, 0, L11), IF(K12=0, 0, L12), IF(K13=0, 0, L13), IF(K14=0, 0, L14), IF(K15=0, 0, L15), IF(K16=0, 0, L16), IF(K17=0, 0, L17), IF(K18=0, 0, L18), IF(K19=0, 0, L19), IF(K20=0, 0, L20), IF(K21=0, 0, L21), IF(K22=0, 0, L22))</f>
        <v>284693</v>
      </c>
      <c r="M8" s="98">
        <f>SUM(IF(N11=0, 0, M11), IF(N12=0, 0, M12), IF(N13=0, 0, M13), IF(N14=0, 0, M14), IF(N15=0, 0, M15), IF(N16=0, 0, M16), IF(N17=0, 0, M17), IF(N18=0, 0, M18), IF(N19=0, 0, M19), IF(N20=0, 0, M20), IF(N21=0, 0, M21), IF(N22=0, 0, M22))</f>
        <v>35914</v>
      </c>
      <c r="N8" s="98">
        <f>SUM(IF(M11=0, 0, N11), IF(M12=0, 0, N12), IF(M13=0, 0, N13), IF(M14=0, 0, N14), IF(M15=0, 0, N15), IF(M16=0, 0, N16), IF(M17=0, 0, N17), IF(M18=0, 0, N18), IF(M19=0, 0, N19), IF(M20=0, 0, N20), IF(M21=0, 0, N21), IF(M22=0, 0, N22))</f>
        <v>76455</v>
      </c>
      <c r="O8" s="98">
        <f>SUM(IF(P11=0, 0, O11), IF(P12=0, 0, O12), IF(P13=0, 0, O13), IF(P14=0, 0, O14), IF(P15=0, 0, O15), IF(P16=0, 0, O16), IF(P17=0, 0, O17), IF(P18=0, 0, O18), IF(P19=0, 0, O19), IF(P20=0, 0, O20), IF(P21=0, 0, O21), IF(P22=0, 0, O22))</f>
        <v>1346</v>
      </c>
      <c r="P8" s="99">
        <f>SUM(IF(O11=0, 0, P11), IF(O12=0, 0, P12), IF(O13=0, 0, P13), IF(O14=0, 0, P14), IF(O15=0, 0, P15), IF(O16=0, 0, P16), IF(O17=0, 0, P17), IF(O18=0, 0, P18), IF(O19=0, 0, P19), IF(O20=0, 0, P20), IF(O21=0, 0, P21), IF(O22=0, 0, P22))</f>
        <v>3602</v>
      </c>
      <c r="Q8" s="98">
        <f>SUM(IF(R11=0, 0, Q11), IF(R12=0, 0, Q12), IF(R13=0, 0, Q13), IF(R14=0, 0, Q14), IF(R15=0, 0, Q15), IF(R16=0, 0, Q16), IF(R17=0, 0, Q17), IF(R18=0, 0, Q18), IF(R19=0, 0, Q19), IF(R20=0, 0, Q20), IF(R21=0, 0, Q21), IF(R22=0, 0, Q22))</f>
        <v>2847</v>
      </c>
      <c r="R8" s="98">
        <f>SUM(IF(Q11=0, 0, R11), IF(Q12=0, 0, R12), IF(Q13=0, 0, R13), IF(Q14=0, 0, R14), IF(Q15=0, 0, R15), IF(Q16=0, 0, R16), IF(Q17=0, 0, R17), IF(Q18=0, 0, R18), IF(Q19=0, 0, R19), IF(Q20=0, 0, R20), IF(Q21=0, 0, R21), IF(Q22=0, 0, R22))</f>
        <v>5930</v>
      </c>
      <c r="S8" s="160">
        <f>IFERROR(SUM((K8+M8+O8+Q8)/(L8+N8+P8+R8)),"")</f>
        <v>0.42453329016941838</v>
      </c>
      <c r="T8" s="98">
        <f>SUM(IF(U11=0, 0, T11), IF(U12=0, 0, T12), IF(U13=0, 0, T13), IF(U14=0, 0, T14), IF(U15=0, 0, T15), IF(U16=0, 0, T16), IF(U17=0, 0, T17), IF(U18=0, 0, T18), IF(U19=0, 0, T19), IF(U20=0, 0, T20), IF(U21=0, 0, T21), IF(U22=0, 0, T22))</f>
        <v>112405</v>
      </c>
      <c r="U8" s="99">
        <f>SUM(IF(T11=0, 0, U11), IF(T12=0, 0, U12), IF(T13=0, 0, U13), IF(T14=0, 0, U14), IF(T15=0, 0, U15), IF(T16=0, 0, U16), IF(T17=0, 0, U17), IF(T18=0, 0, U18), IF(T19=0, 0, U19), IF(T20=0, 0, U20), IF(T21=0, 0, U21), IF(T22=0, 0, U22))</f>
        <v>132900</v>
      </c>
      <c r="V8" s="100">
        <f>IF(T8&gt;U8,"",IF(T8=0,"",IF(U8=0,"",IFERROR(T8/U8,0))))</f>
        <v>0.84578630549285172</v>
      </c>
      <c r="W8" s="98">
        <f>T8</f>
        <v>112405</v>
      </c>
      <c r="X8" s="99">
        <f>U8</f>
        <v>132900</v>
      </c>
      <c r="Y8" s="98">
        <f>SUM(IF(Z11=0, 0, Y11), IF(Z12=0, 0, Y12), IF(Z13=0, 0, Y13), IF(Z14=0, 0, Y14), IF(Z15=0, 0, Y15), IF(Z16=0, 0, Y16), IF(Z17=0, 0, Y17), IF(Z18=0, 0, Y18), IF(Z19=0, 0, Y19), IF(Z20=0, 0, Y20), IF(Z21=0, 0, Y21), IF(Z22=0, 0, Y22))</f>
        <v>81235</v>
      </c>
      <c r="Z8" s="99">
        <f>SUM(IF(Y11=0, 0, Z11), IF(Y12=0, 0, Z12), IF(Y13=0, 0, Z13), IF(Y14=0, 0, Z14), IF(Y15=0, 0, Z15), IF(Y16=0, 0, Z16), IF(Y17=0, 0, Z17), IF(Y18=0, 0, Z18), IF(Y19=0, 0, Z19), IF(Y20=0, 0, Z20), IF(Y21=0, 0, Z21), IF(Y22=0, 0, Z22))</f>
        <v>157108</v>
      </c>
      <c r="AA8" s="160">
        <f>IFERROR(IF(W8=0,(Y8/Z8),IF(X8=0,(Y8/Z8),IF(Y8=0,(W8/X8),IF(Z8=0,(W8/X8),IF(W8&gt;X8,(Y8/Z8),IF(Y8&gt;Z8,(W8/X8),((W8+Y8)/(X8+Z8)))))))),"")</f>
        <v>0.66770571846293891</v>
      </c>
      <c r="AB8" s="98">
        <f>SUM(IF(AC11=0, 0, AB11), IF(AC12=0, 0, AB12), IF(AC13=0, 0, AB13), IF(AC14=0, 0, AB14), IF(AC15=0, 0, AB15), IF(AC16=0, 0, AB16), IF(AC17=0, 0, AB17), IF(AC18=0, 0, AB18), IF(AC19=0, 0, AB19), IF(AC20=0, 0, AB20), IF(AC21=0, 0, AB21), IF(AC22=0, 0, AB22))</f>
        <v>761648</v>
      </c>
      <c r="AC8" s="98">
        <f>SUM(IF(AB11=0, 0, AC11), IF(AB12=0, 0, AC12), IF(AB13=0, 0, AC13), IF(AB14=0, 0, AC14), IF(AB15=0, 0, AC15), IF(AB16=0, 0, AC16), IF(AB17=0, 0, AC17), IF(AB18=0, 0, AC18), IF(AB19=0, 0, AC19), IF(AB20=0, 0, AC20), IF(AB21=0, 0, AC21), IF(AB22=0, 0, AC22))</f>
        <v>1074213</v>
      </c>
      <c r="AD8" s="160">
        <f>IF(AB8&gt;AC8,"",IF(AB8=0,"",IF(AC8=0,"",IFERROR(AB8/AC8,0))))</f>
        <v>0.70902884251074971</v>
      </c>
    </row>
    <row r="9" spans="1:37" hidden="1" x14ac:dyDescent="0.35">
      <c r="A9" s="18">
        <v>46477</v>
      </c>
      <c r="B9" s="97" t="s">
        <v>844</v>
      </c>
      <c r="C9" s="4"/>
      <c r="D9" s="98">
        <f>SUM(IF(E23=0, 0, D23), IF(E24=0, 0, D24), IF(E25=0, 0, D25), IF(E26=0, 0, D26), IF(E27=0, 0, D27), IF(E28=0, 0, D28), IF(E29=0, 0, D29), IF(E30=0, 0, D30), IF(E31=0, 0, D31), IF(E32=0, 0, D32), IF(E33=0, 0, D33), IF(E34=0, 0, D34))</f>
        <v>0</v>
      </c>
      <c r="E9" s="99">
        <f>SUM(IF(D23=0, 0, E23), IF(D24=0, 0, E24), IF(D25=0, 0, E25), IF(D26=0, 0, E26), IF(D27=0, 0, E27), IF(D28=0, 0, E28), IF(D29=0, 0, E29), IF(D30=0, 0, E30), IF(D31=0, 0, E31), IF(D32=0, 0, E32), IF(D33=0, 0, E33), IF(D34=0, 0, E34))</f>
        <v>0</v>
      </c>
      <c r="F9" s="100" t="str">
        <f>IF(D9&gt;E9+D9,"",IF(D9=0,"",IF(E9=0,"",IFERROR(D9/(E9+D9),0))))</f>
        <v/>
      </c>
      <c r="G9" s="98">
        <f>SUM(IF(H23=0, 0, G23), IF(H24=0, 0, G24), IF(H25=0, 0, G25), IF(H26=0, 0, G26), IF(H27=0, 0, G27), IF(H28=0, 0, G28), IF(H29=0, 0, G29), IF(H30=0, 0, G30), IF(H31=0, 0, G31), IF(H32=0, 0, G32), IF(H33=0, 0, G33), IF(H34=0, 0, G34))</f>
        <v>0</v>
      </c>
      <c r="H9" s="99">
        <f>SUM(IF(G23=0, 0, H23), IF(G24=0, 0, H24), IF(G25=0, 0, H25), IF(G26=0, 0, H26), IF(G27=0, 0, H27), IF(G28=0, 0, H28), IF(G29=0, 0, H29), IF(G30=0, 0, H30), IF(G31=0, 0, H31), IF(G32=0, 0, H32), IF(G33=0, 0, H33), IF(G34=0, 0, H34))</f>
        <v>0</v>
      </c>
      <c r="I9" s="101" t="str">
        <f>IF(G9=0,"",IF(H9=0,"",IFERROR(G9/(H9),0)))</f>
        <v/>
      </c>
      <c r="J9" s="102" t="str">
        <f>IF($B$6="Area", SUMIFS(Raw!$K:$K,Raw!$A:$A,"&lt;="&amp;$A9,Raw!$A:$A,"&gt;"&amp;$A8,Raw!$G:$G,'KPIs Geography from Apr25'!J$4,Raw!$E:$E,'KPIs Geography from Apr25'!$A$6), " ")</f>
        <v xml:space="preserve"> </v>
      </c>
      <c r="K9" s="130">
        <f>SUM(IF(L23=0, 0, K23), IF(L24=0, 0, K24), IF(L25=0, 0, K25), IF(L26=0, 0, K26), IF(L27=0, 0, K27), IF(L28=0, 0, K28), IF(L29=0, 0, K29), IF(L30=0, 0, K30), IF(L31=0, 0, K31), IF(L32=0, 0, K32), IF(L33=0, 0, K33), IF(L34=0, 0, K34))</f>
        <v>0</v>
      </c>
      <c r="L9" s="99">
        <f>SUM(IF(K23=0, 0, L23), IF(K24=0, 0, L24), IF(K25=0, 0, L25), IF(K26=0, 0, L26), IF(K27=0, 0, L27), IF(K28=0, 0, L28), IF(K29=0, 0, L29), IF(K30=0, 0, L30), IF(K31=0, 0, L31), IF(K32=0, 0, L32), IF(K33=0, 0, L33), IF(K34=0, 0, L34))</f>
        <v>0</v>
      </c>
      <c r="M9" s="98">
        <f>SUM(IF(N23=0, 0, M23), IF(N24=0, 0, M24), IF(N25=0, 0, M25), IF(N26=0, 0, M26), IF(N27=0, 0, M27), IF(N28=0, 0, M28), IF(N29=0, 0, M29), IF(N30=0, 0, M30), IF(N31=0, 0, M31), IF(N32=0, 0, M32), IF(N33=0, 0, M33), IF(N34=0, 0, M34))</f>
        <v>0</v>
      </c>
      <c r="N9" s="98">
        <f>SUM(IF(M23=0, 0, N23), IF(M24=0, 0, N24), IF(M25=0, 0, N25), IF(M26=0, 0, N26), IF(M27=0, 0, N27), IF(M28=0, 0, N28), IF(M29=0, 0, N29), IF(M30=0, 0, N30), IF(M31=0, 0, N31), IF(M32=0, 0, N32), IF(M33=0, 0, N33), IF(M34=0, 0, N34))</f>
        <v>0</v>
      </c>
      <c r="O9" s="98">
        <f>SUM(IF(P23=0, 0, O23), IF(P24=0, 0, O24), IF(P25=0, 0, O25), IF(P26=0, 0, O26), IF(P27=0, 0, O27), IF(P28=0, 0, O28), IF(P29=0, 0, O29), IF(P30=0, 0, O30), IF(P31=0, 0, O31), IF(P32=0, 0, O32), IF(P33=0, 0, O33), IF(P34=0, 0, O34))</f>
        <v>0</v>
      </c>
      <c r="P9" s="99">
        <f>SUM(IF(O23=0, 0, P23), IF(O24=0, 0, P24), IF(O25=0, 0, P25), IF(O26=0, 0, P26), IF(O27=0, 0, P27), IF(O28=0, 0, P28), IF(O29=0, 0, P29), IF(O30=0, 0, P30), IF(O31=0, 0, P31), IF(O32=0, 0, P32), IF(O33=0, 0, P33), IF(O34=0, 0, P34))</f>
        <v>0</v>
      </c>
      <c r="Q9" s="98">
        <f>SUM(IF(R23=0, 0, Q23), IF(R24=0, 0, Q24), IF(R25=0, 0, Q25), IF(R26=0, 0, Q26), IF(R27=0, 0, Q27), IF(R28=0, 0, Q28), IF(R29=0, 0, Q29), IF(R30=0, 0, Q30), IF(R31=0, 0, Q31), IF(R32=0, 0, Q32), IF(R33=0, 0, Q33), IF(R34=0, 0, Q34))</f>
        <v>0</v>
      </c>
      <c r="R9" s="98">
        <f>SUM(IF(Q23=0, 0, R23), IF(Q24=0, 0, R24), IF(Q25=0, 0, R25), IF(Q26=0, 0, R26), IF(Q27=0, 0, R27), IF(Q28=0, 0, R28), IF(Q29=0, 0, R29), IF(Q30=0, 0, R30), IF(Q31=0, 0, R31), IF(Q32=0, 0, R32), IF(Q33=0, 0, R33), IF(Q34=0, 0, R34))</f>
        <v>0</v>
      </c>
      <c r="S9" s="160" t="str">
        <f>IFERROR(SUM((K9+M9+O9+Q9)/(L9+N9+P9+R9)),"")</f>
        <v/>
      </c>
      <c r="T9" s="98">
        <f>SUM(IF(U23=0, 0, T23), IF(U24=0, 0, T24), IF(U25=0, 0, T25), IF(U26=0, 0, T26), IF(U27=0, 0, T27), IF(U28=0, 0, T28), IF(U29=0, 0, T29), IF(U30=0, 0, T30), IF(U31=0, 0, T31), IF(U32=0, 0, T32), IF(U33=0, 0, T33), IF(U34=0, 0, T34))</f>
        <v>0</v>
      </c>
      <c r="U9" s="99">
        <f>SUM(IF(T23=0, 0, U23), IF(T24=0, 0, U24), IF(T25=0, 0, U25), IF(T26=0, 0, U26), IF(T27=0, 0, U27), IF(T28=0, 0, U28), IF(T29=0, 0, U29), IF(T30=0, 0, U30), IF(T31=0, 0, U31), IF(T32=0, 0, U32), IF(T33=0, 0, U33), IF(T34=0, 0, U34))</f>
        <v>0</v>
      </c>
      <c r="V9" s="100" t="str">
        <f>IF(T9&gt;U9,"",IF(T9=0,"",IF(U9=0,"",IFERROR(T9/U9,0))))</f>
        <v/>
      </c>
      <c r="W9" s="98">
        <f>T9</f>
        <v>0</v>
      </c>
      <c r="X9" s="99">
        <f>U9</f>
        <v>0</v>
      </c>
      <c r="Y9" s="98">
        <f>SUM(IF(Z23=0, 0, Y23), IF(Z24=0, 0, Y24), IF(Z25=0, 0, Y25), IF(Z26=0, 0, Y26), IF(Z27=0, 0, Y27), IF(Z28=0, 0, Y28), IF(Z29=0, 0, Y29), IF(Z30=0, 0, Y30), IF(Z31=0, 0, Y31), IF(Z32=0, 0, Y32), IF(Z33=0, 0, Y33), IF(Z34=0, 0, Y34))</f>
        <v>0</v>
      </c>
      <c r="Z9" s="99">
        <f>SUM(IF(Y23=0, 0, Z23), IF(Y24=0, 0, Z24), IF(Y25=0, 0, Z25), IF(Y26=0, 0, Z26), IF(Y27=0, 0, Z27), IF(Y28=0, 0, Z28), IF(Y29=0, 0, Z29), IF(Y30=0, 0, Z30), IF(Y31=0, 0, Z31), IF(Y32=0, 0, Z32), IF(Y33=0, 0, Z33), IF(Y34=0, 0, Z34))</f>
        <v>0</v>
      </c>
      <c r="AA9" s="160"/>
      <c r="AB9" s="98">
        <f>SUM(IF(AC23=0, 0, AB23), IF(AC24=0, 0, AB24), IF(AC25=0, 0, AB25), IF(AC26=0, 0, AB26), IF(AC27=0, 0, AB27), IF(AC28=0, 0, AB28), IF(AC29=0, 0, AB29), IF(AC30=0, 0, AB30), IF(AC31=0, 0, AB31), IF(AC32=0, 0, AB32), IF(AC33=0, 0, AB33), IF(AC34=0, 0, AB34))</f>
        <v>0</v>
      </c>
      <c r="AC9" s="98">
        <f>SUM(IF(AB23=0, 0, AC23), IF(AB24=0, 0, AC24), IF(AB25=0, 0, AC25), IF(AB26=0, 0, AC26), IF(AB27=0, 0, AC27), IF(AB28=0, 0, AC28), IF(AB29=0, 0, AC29), IF(AB30=0, 0, AC30), IF(AB31=0, 0, AC31), IF(AB32=0, 0, AC32), IF(AB33=0, 0, AC33), IF(AB34=0, 0, AC34))</f>
        <v>0</v>
      </c>
      <c r="AD9" s="160" t="str">
        <f>IF(AB9&gt;AC9,"",IF(AB9=0,"",IF(AC9=0,"",IFERROR(AB9/AC9,0))))</f>
        <v/>
      </c>
    </row>
    <row r="10" spans="1:37" ht="15" customHeight="1" x14ac:dyDescent="0.35">
      <c r="A10" s="4"/>
      <c r="B10" s="13" t="s">
        <v>243</v>
      </c>
      <c r="C10" s="4"/>
      <c r="D10" s="36"/>
      <c r="E10" s="36"/>
      <c r="F10" s="100"/>
      <c r="G10" s="103"/>
      <c r="H10" s="36"/>
      <c r="I10" s="101"/>
      <c r="J10" s="102"/>
      <c r="K10" s="103"/>
      <c r="L10" s="36"/>
      <c r="M10" s="124"/>
      <c r="N10" s="124"/>
      <c r="O10" s="36"/>
      <c r="P10" s="36"/>
      <c r="Q10" s="124"/>
      <c r="R10" s="124"/>
      <c r="S10" s="126"/>
      <c r="T10" s="103"/>
      <c r="U10" s="36"/>
      <c r="V10" s="100"/>
      <c r="W10" s="103"/>
      <c r="X10" s="36"/>
      <c r="Y10" s="36"/>
      <c r="Z10" s="36"/>
      <c r="AA10" s="263"/>
      <c r="AB10" s="124"/>
      <c r="AC10" s="124"/>
      <c r="AD10" s="100" t="str">
        <f t="shared" ref="AD10:AD22" si="0">IF(AB10&gt;AC10,"",IF(AB10=0,"",IF(AC10=0,"",IFERROR(AB10/AC10,0))))</f>
        <v/>
      </c>
    </row>
    <row r="11" spans="1:37" ht="15" customHeight="1" x14ac:dyDescent="0.35">
      <c r="A11" s="4"/>
      <c r="B11" s="104">
        <v>45748</v>
      </c>
      <c r="C11" s="4"/>
      <c r="D11" s="36">
        <f t="shared" ref="D11:E34" si="1">IF($B$6="National", SUMIFS(D$169:D$5004, $C$169:$C$5004, $B11, $B$169:$B$5004, "England"), SUMIFS(D$169:D$5004, $C$169:$C$5004, $B11, $A$169:$A$5004, $A$6))</f>
        <v>40262</v>
      </c>
      <c r="E11" s="36">
        <f t="shared" si="1"/>
        <v>1580084</v>
      </c>
      <c r="F11" s="100">
        <f>IF(D11&gt;E11+D11,"",IF(D11=0,"",IF(E11=0,"",IFERROR(D11/(E11+D11),0))))</f>
        <v>2.4847779424888264E-2</v>
      </c>
      <c r="G11" s="36">
        <f t="shared" ref="G11:H34" si="2">IF($B$6="National", SUMIFS(G$169:G$5004, $C$169:$C$5004, $B11, $B$169:$B$5004, "England"), SUMIFS(G$169:G$5004, $C$169:$C$5004, $B11, $A$169:$A$5004, $A$6))</f>
        <v>63603338</v>
      </c>
      <c r="H11" s="36">
        <f t="shared" si="2"/>
        <v>1580084</v>
      </c>
      <c r="I11" s="101">
        <f t="shared" ref="I11:I22" si="3">IF(G11=0,"",IF(H11=0,"",IFERROR(G11/(H11),0)))</f>
        <v>40.253137174985632</v>
      </c>
      <c r="J11" s="102" t="str">
        <f t="shared" ref="J11:J34" si="4">IF($B$6="Area", SUMIFS(J$169:J$5004, $C$169:$C$5004, $B11, $A$169:$A$5004, $A$6), " ")</f>
        <v xml:space="preserve"> </v>
      </c>
      <c r="K11" s="103">
        <f t="shared" ref="K11:R20" si="5">IF($B$6="National", SUMIFS(K$169:K$5004, $C$169:$C$5004, $B11, $B$169:$B$5004, "England"), SUMIFS(K$169:K$5004, $C$169:$C$5004, $B11, $A$169:$A$5004, $A$6))</f>
        <v>117259</v>
      </c>
      <c r="L11" s="36">
        <f t="shared" ref="L11:L34" si="6">IF($B$6="National", SUMIFS(L$169:L$5004, $C$169:$C$5004, $B11, $B$169:$B$5004, "England"), SUMIFS(L$169:L$5004, $C$169:$C$5004, $B11, $A$169:$A$5004, $A$6))</f>
        <v>284693</v>
      </c>
      <c r="M11" s="36">
        <f t="shared" si="5"/>
        <v>35914</v>
      </c>
      <c r="N11" s="36">
        <f t="shared" ref="N11:N34" si="7">IF($B$6="National", SUMIFS(N$169:N$5004, $C$169:$C$5004, $B11, $B$169:$B$5004, "England"), SUMIFS(N$169:N$5004, $C$169:$C$5004, $B11, $A$169:$A$5004, $A$6))</f>
        <v>76455</v>
      </c>
      <c r="O11" s="36">
        <f t="shared" si="5"/>
        <v>1346</v>
      </c>
      <c r="P11" s="36">
        <f t="shared" ref="P11:P34" si="8">IF($B$6="National", SUMIFS(P$169:P$5004, $C$169:$C$5004, $B11, $B$169:$B$5004, "England"), SUMIFS(P$169:P$5004, $C$169:$C$5004, $B11, $A$169:$A$5004, $A$6))</f>
        <v>3602</v>
      </c>
      <c r="Q11" s="36">
        <f t="shared" si="5"/>
        <v>2847</v>
      </c>
      <c r="R11" s="36">
        <f t="shared" si="5"/>
        <v>5930</v>
      </c>
      <c r="S11" s="160">
        <f t="shared" ref="S11:S34" si="9">IFERROR(SUM((K11+M11+O11+Q11)/(L11+N11+P11+R11)),"")</f>
        <v>0.42453329016941838</v>
      </c>
      <c r="T11" s="36">
        <f t="shared" ref="T11:U34" si="10">IF($B$6="National", SUMIFS(T$169:T$5004, $C$169:$C$5004, $B11, $B$169:$B$5004, "England"), SUMIFS(T$169:T$5004, $C$169:$C$5004, $B11, $A$169:$A$5004, $A$6))</f>
        <v>112405</v>
      </c>
      <c r="U11" s="36">
        <f t="shared" si="10"/>
        <v>132900</v>
      </c>
      <c r="V11" s="100">
        <f>IF(T11&gt;U11,"",IF(T11=0,"",IF(U11=0,"",IFERROR(T11/U11,0))))</f>
        <v>0.84578630549285172</v>
      </c>
      <c r="W11" s="36">
        <f>T11</f>
        <v>112405</v>
      </c>
      <c r="X11" s="36">
        <f>U11</f>
        <v>132900</v>
      </c>
      <c r="Y11" s="36">
        <f t="shared" ref="Y11:Z34" si="11">IF($B$6="National", SUMIFS(Y$169:Y$5004, $C$169:$C$5004, $B11, $B$169:$B$5004, "England"), SUMIFS(Y$169:Y$5004, $C$169:$C$5004, $B11, $A$169:$A$5004, $A$6))</f>
        <v>81235</v>
      </c>
      <c r="Z11" s="36">
        <f t="shared" si="11"/>
        <v>157108</v>
      </c>
      <c r="AA11" s="160">
        <f t="shared" ref="AA11:AA34" si="12">IFERROR(IF(W11=0,(Y11/Z11),IF(X11=0,(Y11/Z11),IF(Y11=0,(W11/X11),IF(Z11=0,(W11/X11),IF(W11&gt;X11,(Y11/Z11),IF(Y11&gt;Z11,(W11/X11),((W11+Y11)/(X11+Z11)))))))),"")</f>
        <v>0.66770571846293891</v>
      </c>
      <c r="AB11" s="36">
        <f t="shared" ref="AB11:AC34" si="13">IF($B$6="National", SUMIFS(AB$169:AB$5004, $C$169:$C$5004, $B11, $B$169:$B$5004, "England"), SUMIFS(AB$169:AB$5004, $C$169:$C$5004, $B11, $A$169:$A$5004, $A$6))</f>
        <v>761648</v>
      </c>
      <c r="AC11" s="36">
        <f t="shared" si="13"/>
        <v>1074213</v>
      </c>
      <c r="AD11" s="160">
        <f t="shared" si="0"/>
        <v>0.70902884251074971</v>
      </c>
    </row>
    <row r="12" spans="1:37" ht="15" hidden="1" customHeight="1" x14ac:dyDescent="0.35">
      <c r="A12" s="4"/>
      <c r="B12" s="104">
        <v>45778</v>
      </c>
      <c r="C12" s="4"/>
      <c r="D12" s="36">
        <f t="shared" si="1"/>
        <v>0</v>
      </c>
      <c r="E12" s="36">
        <f t="shared" si="1"/>
        <v>0</v>
      </c>
      <c r="F12" s="100" t="str">
        <f>IF(D12&gt;E12+D12,"",IF(D12=0,"",IF(E12=0,"",IFERROR(D12/(E12+D12),0))))</f>
        <v/>
      </c>
      <c r="G12" s="36">
        <f t="shared" si="2"/>
        <v>0</v>
      </c>
      <c r="H12" s="36">
        <f t="shared" si="2"/>
        <v>0</v>
      </c>
      <c r="I12" s="101" t="str">
        <f t="shared" ref="I12" si="14">IF(G12=0,"",IF(H12=0,"",IFERROR(G12/(H12),0)))</f>
        <v/>
      </c>
      <c r="J12" s="102" t="str">
        <f t="shared" si="4"/>
        <v xml:space="preserve"> </v>
      </c>
      <c r="K12" s="103">
        <f t="shared" si="5"/>
        <v>0</v>
      </c>
      <c r="L12" s="36">
        <f t="shared" si="6"/>
        <v>0</v>
      </c>
      <c r="M12" s="36">
        <f t="shared" si="5"/>
        <v>0</v>
      </c>
      <c r="N12" s="36">
        <f t="shared" si="7"/>
        <v>0</v>
      </c>
      <c r="O12" s="36">
        <f t="shared" si="5"/>
        <v>0</v>
      </c>
      <c r="P12" s="36">
        <f t="shared" si="8"/>
        <v>0</v>
      </c>
      <c r="Q12" s="36">
        <f t="shared" si="5"/>
        <v>0</v>
      </c>
      <c r="R12" s="36">
        <f t="shared" si="5"/>
        <v>0</v>
      </c>
      <c r="S12" s="160" t="str">
        <f t="shared" si="9"/>
        <v/>
      </c>
      <c r="T12" s="36">
        <f t="shared" si="10"/>
        <v>0</v>
      </c>
      <c r="U12" s="36">
        <f t="shared" si="10"/>
        <v>0</v>
      </c>
      <c r="V12" s="100" t="str">
        <f>IF(T12&gt;U12,"",IF(T12=0,"",IF(U12=0,"",IFERROR(T12/U12,0))))</f>
        <v/>
      </c>
      <c r="W12" s="36">
        <f t="shared" ref="W12:W30" si="15">T12</f>
        <v>0</v>
      </c>
      <c r="X12" s="36">
        <f t="shared" ref="X12:X30" si="16">U12</f>
        <v>0</v>
      </c>
      <c r="Y12" s="36">
        <f t="shared" si="11"/>
        <v>0</v>
      </c>
      <c r="Z12" s="36">
        <f t="shared" si="11"/>
        <v>0</v>
      </c>
      <c r="AA12" s="160" t="str">
        <f t="shared" si="12"/>
        <v/>
      </c>
      <c r="AB12" s="36">
        <f t="shared" si="13"/>
        <v>0</v>
      </c>
      <c r="AC12" s="36">
        <f t="shared" si="13"/>
        <v>0</v>
      </c>
      <c r="AD12" s="160" t="str">
        <f t="shared" si="0"/>
        <v/>
      </c>
    </row>
    <row r="13" spans="1:37" ht="15" hidden="1" customHeight="1" x14ac:dyDescent="0.35">
      <c r="A13" s="4"/>
      <c r="B13" s="104">
        <v>45809</v>
      </c>
      <c r="C13" s="4"/>
      <c r="D13" s="36">
        <f t="shared" si="1"/>
        <v>0</v>
      </c>
      <c r="E13" s="36">
        <f t="shared" si="1"/>
        <v>0</v>
      </c>
      <c r="F13" s="100" t="str">
        <f t="shared" ref="F13:F22" si="17">IF(D13&gt;E13+D13,"",IF(D13=0,"",IF(E13=0,"",IFERROR(D13/(E13+D13),0))))</f>
        <v/>
      </c>
      <c r="G13" s="36">
        <f t="shared" si="2"/>
        <v>0</v>
      </c>
      <c r="H13" s="36">
        <f t="shared" si="2"/>
        <v>0</v>
      </c>
      <c r="I13" s="101" t="str">
        <f t="shared" si="3"/>
        <v/>
      </c>
      <c r="J13" s="102" t="str">
        <f t="shared" si="4"/>
        <v xml:space="preserve"> </v>
      </c>
      <c r="K13" s="103">
        <f t="shared" si="5"/>
        <v>0</v>
      </c>
      <c r="L13" s="36">
        <f t="shared" si="6"/>
        <v>0</v>
      </c>
      <c r="M13" s="36">
        <f t="shared" si="5"/>
        <v>0</v>
      </c>
      <c r="N13" s="36">
        <f t="shared" si="7"/>
        <v>0</v>
      </c>
      <c r="O13" s="36">
        <f t="shared" si="5"/>
        <v>0</v>
      </c>
      <c r="P13" s="36">
        <f t="shared" si="8"/>
        <v>0</v>
      </c>
      <c r="Q13" s="36">
        <f t="shared" si="5"/>
        <v>0</v>
      </c>
      <c r="R13" s="36">
        <f t="shared" si="5"/>
        <v>0</v>
      </c>
      <c r="S13" s="160" t="str">
        <f t="shared" si="9"/>
        <v/>
      </c>
      <c r="T13" s="36">
        <f t="shared" si="10"/>
        <v>0</v>
      </c>
      <c r="U13" s="36">
        <f t="shared" si="10"/>
        <v>0</v>
      </c>
      <c r="V13" s="100" t="str">
        <f t="shared" ref="V13:V22" si="18">IF(T13&gt;U13,"",IF(T13=0,"",IF(U13=0,"",IFERROR(T13/U13,0))))</f>
        <v/>
      </c>
      <c r="W13" s="36">
        <f t="shared" si="15"/>
        <v>0</v>
      </c>
      <c r="X13" s="36">
        <f t="shared" si="16"/>
        <v>0</v>
      </c>
      <c r="Y13" s="36">
        <f t="shared" si="11"/>
        <v>0</v>
      </c>
      <c r="Z13" s="36">
        <f t="shared" si="11"/>
        <v>0</v>
      </c>
      <c r="AA13" s="160" t="str">
        <f t="shared" si="12"/>
        <v/>
      </c>
      <c r="AB13" s="36">
        <f t="shared" si="13"/>
        <v>0</v>
      </c>
      <c r="AC13" s="36">
        <f t="shared" si="13"/>
        <v>0</v>
      </c>
      <c r="AD13" s="160" t="str">
        <f t="shared" si="0"/>
        <v/>
      </c>
    </row>
    <row r="14" spans="1:37" ht="15" hidden="1" customHeight="1" x14ac:dyDescent="0.35">
      <c r="A14" s="4"/>
      <c r="B14" s="104">
        <v>45839</v>
      </c>
      <c r="C14" s="4"/>
      <c r="D14" s="36">
        <f t="shared" si="1"/>
        <v>0</v>
      </c>
      <c r="E14" s="36">
        <f t="shared" si="1"/>
        <v>0</v>
      </c>
      <c r="F14" s="100" t="str">
        <f t="shared" si="17"/>
        <v/>
      </c>
      <c r="G14" s="36">
        <f t="shared" si="2"/>
        <v>0</v>
      </c>
      <c r="H14" s="36">
        <f t="shared" si="2"/>
        <v>0</v>
      </c>
      <c r="I14" s="101" t="str">
        <f t="shared" si="3"/>
        <v/>
      </c>
      <c r="J14" s="102" t="str">
        <f t="shared" si="4"/>
        <v xml:space="preserve"> </v>
      </c>
      <c r="K14" s="103">
        <f t="shared" si="5"/>
        <v>0</v>
      </c>
      <c r="L14" s="36">
        <f t="shared" si="6"/>
        <v>0</v>
      </c>
      <c r="M14" s="36">
        <f t="shared" si="5"/>
        <v>0</v>
      </c>
      <c r="N14" s="36">
        <f t="shared" si="7"/>
        <v>0</v>
      </c>
      <c r="O14" s="36">
        <f t="shared" si="5"/>
        <v>0</v>
      </c>
      <c r="P14" s="36">
        <f t="shared" si="8"/>
        <v>0</v>
      </c>
      <c r="Q14" s="36">
        <f t="shared" si="5"/>
        <v>0</v>
      </c>
      <c r="R14" s="36">
        <f t="shared" si="5"/>
        <v>0</v>
      </c>
      <c r="S14" s="160" t="str">
        <f t="shared" si="9"/>
        <v/>
      </c>
      <c r="T14" s="36">
        <f t="shared" si="10"/>
        <v>0</v>
      </c>
      <c r="U14" s="36">
        <f t="shared" si="10"/>
        <v>0</v>
      </c>
      <c r="V14" s="100" t="str">
        <f t="shared" si="18"/>
        <v/>
      </c>
      <c r="W14" s="36">
        <f t="shared" si="15"/>
        <v>0</v>
      </c>
      <c r="X14" s="36">
        <f t="shared" si="16"/>
        <v>0</v>
      </c>
      <c r="Y14" s="36">
        <f t="shared" si="11"/>
        <v>0</v>
      </c>
      <c r="Z14" s="36">
        <f t="shared" si="11"/>
        <v>0</v>
      </c>
      <c r="AA14" s="160" t="str">
        <f t="shared" si="12"/>
        <v/>
      </c>
      <c r="AB14" s="36">
        <f t="shared" si="13"/>
        <v>0</v>
      </c>
      <c r="AC14" s="36">
        <f t="shared" si="13"/>
        <v>0</v>
      </c>
      <c r="AD14" s="160" t="str">
        <f t="shared" si="0"/>
        <v/>
      </c>
    </row>
    <row r="15" spans="1:37" ht="15" hidden="1" customHeight="1" x14ac:dyDescent="0.35">
      <c r="A15" s="4"/>
      <c r="B15" s="104">
        <v>45870</v>
      </c>
      <c r="C15" s="4"/>
      <c r="D15" s="36">
        <f t="shared" si="1"/>
        <v>0</v>
      </c>
      <c r="E15" s="36">
        <f t="shared" si="1"/>
        <v>0</v>
      </c>
      <c r="F15" s="100" t="str">
        <f t="shared" si="17"/>
        <v/>
      </c>
      <c r="G15" s="36">
        <f t="shared" si="2"/>
        <v>0</v>
      </c>
      <c r="H15" s="36">
        <f t="shared" si="2"/>
        <v>0</v>
      </c>
      <c r="I15" s="101" t="str">
        <f t="shared" si="3"/>
        <v/>
      </c>
      <c r="J15" s="102" t="str">
        <f t="shared" si="4"/>
        <v xml:space="preserve"> </v>
      </c>
      <c r="K15" s="103">
        <f t="shared" si="5"/>
        <v>0</v>
      </c>
      <c r="L15" s="36">
        <f t="shared" si="6"/>
        <v>0</v>
      </c>
      <c r="M15" s="36">
        <f t="shared" si="5"/>
        <v>0</v>
      </c>
      <c r="N15" s="36">
        <f t="shared" si="7"/>
        <v>0</v>
      </c>
      <c r="O15" s="36">
        <f t="shared" si="5"/>
        <v>0</v>
      </c>
      <c r="P15" s="36">
        <f t="shared" si="8"/>
        <v>0</v>
      </c>
      <c r="Q15" s="36">
        <f t="shared" si="5"/>
        <v>0</v>
      </c>
      <c r="R15" s="36">
        <f t="shared" si="5"/>
        <v>0</v>
      </c>
      <c r="S15" s="160" t="str">
        <f t="shared" si="9"/>
        <v/>
      </c>
      <c r="T15" s="36">
        <f t="shared" si="10"/>
        <v>0</v>
      </c>
      <c r="U15" s="36">
        <f t="shared" si="10"/>
        <v>0</v>
      </c>
      <c r="V15" s="100" t="str">
        <f t="shared" si="18"/>
        <v/>
      </c>
      <c r="W15" s="36">
        <f t="shared" si="15"/>
        <v>0</v>
      </c>
      <c r="X15" s="36">
        <f t="shared" si="16"/>
        <v>0</v>
      </c>
      <c r="Y15" s="36">
        <f t="shared" si="11"/>
        <v>0</v>
      </c>
      <c r="Z15" s="36">
        <f t="shared" si="11"/>
        <v>0</v>
      </c>
      <c r="AA15" s="160" t="str">
        <f t="shared" si="12"/>
        <v/>
      </c>
      <c r="AB15" s="36">
        <f t="shared" si="13"/>
        <v>0</v>
      </c>
      <c r="AC15" s="36">
        <f t="shared" si="13"/>
        <v>0</v>
      </c>
      <c r="AD15" s="160" t="str">
        <f t="shared" si="0"/>
        <v/>
      </c>
    </row>
    <row r="16" spans="1:37" ht="15" hidden="1" customHeight="1" x14ac:dyDescent="0.35">
      <c r="A16" s="4"/>
      <c r="B16" s="104">
        <v>45901</v>
      </c>
      <c r="C16" s="4"/>
      <c r="D16" s="36">
        <f t="shared" si="1"/>
        <v>0</v>
      </c>
      <c r="E16" s="36">
        <f t="shared" si="1"/>
        <v>0</v>
      </c>
      <c r="F16" s="100" t="str">
        <f t="shared" si="17"/>
        <v/>
      </c>
      <c r="G16" s="36">
        <f t="shared" si="2"/>
        <v>0</v>
      </c>
      <c r="H16" s="36">
        <f t="shared" si="2"/>
        <v>0</v>
      </c>
      <c r="I16" s="101" t="str">
        <f t="shared" si="3"/>
        <v/>
      </c>
      <c r="J16" s="102" t="str">
        <f t="shared" si="4"/>
        <v xml:space="preserve"> </v>
      </c>
      <c r="K16" s="103">
        <f t="shared" si="5"/>
        <v>0</v>
      </c>
      <c r="L16" s="36">
        <f t="shared" si="6"/>
        <v>0</v>
      </c>
      <c r="M16" s="36">
        <f t="shared" si="5"/>
        <v>0</v>
      </c>
      <c r="N16" s="36">
        <f t="shared" si="7"/>
        <v>0</v>
      </c>
      <c r="O16" s="36">
        <f t="shared" si="5"/>
        <v>0</v>
      </c>
      <c r="P16" s="36">
        <f t="shared" si="8"/>
        <v>0</v>
      </c>
      <c r="Q16" s="36">
        <f t="shared" si="5"/>
        <v>0</v>
      </c>
      <c r="R16" s="36">
        <f t="shared" si="5"/>
        <v>0</v>
      </c>
      <c r="S16" s="160" t="str">
        <f t="shared" si="9"/>
        <v/>
      </c>
      <c r="T16" s="36">
        <f t="shared" si="10"/>
        <v>0</v>
      </c>
      <c r="U16" s="36">
        <f t="shared" si="10"/>
        <v>0</v>
      </c>
      <c r="V16" s="100" t="str">
        <f t="shared" si="18"/>
        <v/>
      </c>
      <c r="W16" s="36">
        <f t="shared" si="15"/>
        <v>0</v>
      </c>
      <c r="X16" s="36">
        <f t="shared" si="16"/>
        <v>0</v>
      </c>
      <c r="Y16" s="36">
        <f t="shared" si="11"/>
        <v>0</v>
      </c>
      <c r="Z16" s="36">
        <f t="shared" si="11"/>
        <v>0</v>
      </c>
      <c r="AA16" s="160" t="str">
        <f t="shared" si="12"/>
        <v/>
      </c>
      <c r="AB16" s="36">
        <f t="shared" si="13"/>
        <v>0</v>
      </c>
      <c r="AC16" s="36">
        <f t="shared" si="13"/>
        <v>0</v>
      </c>
      <c r="AD16" s="160" t="str">
        <f t="shared" si="0"/>
        <v/>
      </c>
    </row>
    <row r="17" spans="1:30" ht="14.9" hidden="1" customHeight="1" x14ac:dyDescent="0.35">
      <c r="A17" s="4"/>
      <c r="B17" s="104">
        <v>45931</v>
      </c>
      <c r="C17" s="4"/>
      <c r="D17" s="36">
        <f t="shared" si="1"/>
        <v>0</v>
      </c>
      <c r="E17" s="36">
        <f t="shared" si="1"/>
        <v>0</v>
      </c>
      <c r="F17" s="100" t="str">
        <f t="shared" si="17"/>
        <v/>
      </c>
      <c r="G17" s="36">
        <f t="shared" si="2"/>
        <v>0</v>
      </c>
      <c r="H17" s="36">
        <f t="shared" si="2"/>
        <v>0</v>
      </c>
      <c r="I17" s="101" t="str">
        <f t="shared" si="3"/>
        <v/>
      </c>
      <c r="J17" s="102" t="str">
        <f t="shared" si="4"/>
        <v xml:space="preserve"> </v>
      </c>
      <c r="K17" s="103">
        <f t="shared" si="5"/>
        <v>0</v>
      </c>
      <c r="L17" s="36">
        <f t="shared" si="6"/>
        <v>0</v>
      </c>
      <c r="M17" s="36">
        <f t="shared" si="5"/>
        <v>0</v>
      </c>
      <c r="N17" s="36">
        <f t="shared" si="7"/>
        <v>0</v>
      </c>
      <c r="O17" s="36">
        <f t="shared" si="5"/>
        <v>0</v>
      </c>
      <c r="P17" s="36">
        <f t="shared" si="8"/>
        <v>0</v>
      </c>
      <c r="Q17" s="36">
        <f t="shared" si="5"/>
        <v>0</v>
      </c>
      <c r="R17" s="36">
        <f t="shared" si="5"/>
        <v>0</v>
      </c>
      <c r="S17" s="160" t="str">
        <f t="shared" si="9"/>
        <v/>
      </c>
      <c r="T17" s="36">
        <f t="shared" si="10"/>
        <v>0</v>
      </c>
      <c r="U17" s="36">
        <f t="shared" si="10"/>
        <v>0</v>
      </c>
      <c r="V17" s="100" t="str">
        <f t="shared" si="18"/>
        <v/>
      </c>
      <c r="W17" s="36">
        <f t="shared" si="15"/>
        <v>0</v>
      </c>
      <c r="X17" s="36">
        <f t="shared" si="16"/>
        <v>0</v>
      </c>
      <c r="Y17" s="36">
        <f t="shared" si="11"/>
        <v>0</v>
      </c>
      <c r="Z17" s="36">
        <f t="shared" si="11"/>
        <v>0</v>
      </c>
      <c r="AA17" s="160" t="str">
        <f t="shared" si="12"/>
        <v/>
      </c>
      <c r="AB17" s="36">
        <f t="shared" si="13"/>
        <v>0</v>
      </c>
      <c r="AC17" s="36">
        <f t="shared" si="13"/>
        <v>0</v>
      </c>
      <c r="AD17" s="160" t="str">
        <f t="shared" si="0"/>
        <v/>
      </c>
    </row>
    <row r="18" spans="1:30" ht="15" hidden="1" customHeight="1" x14ac:dyDescent="0.35">
      <c r="A18" s="4"/>
      <c r="B18" s="104">
        <v>45962</v>
      </c>
      <c r="C18" s="4"/>
      <c r="D18" s="36">
        <f t="shared" si="1"/>
        <v>0</v>
      </c>
      <c r="E18" s="36">
        <f t="shared" si="1"/>
        <v>0</v>
      </c>
      <c r="F18" s="100" t="str">
        <f t="shared" si="17"/>
        <v/>
      </c>
      <c r="G18" s="36">
        <f t="shared" si="2"/>
        <v>0</v>
      </c>
      <c r="H18" s="36">
        <f t="shared" si="2"/>
        <v>0</v>
      </c>
      <c r="I18" s="101" t="str">
        <f t="shared" si="3"/>
        <v/>
      </c>
      <c r="J18" s="102" t="str">
        <f t="shared" si="4"/>
        <v xml:space="preserve"> </v>
      </c>
      <c r="K18" s="103">
        <f t="shared" si="5"/>
        <v>0</v>
      </c>
      <c r="L18" s="36">
        <f t="shared" si="6"/>
        <v>0</v>
      </c>
      <c r="M18" s="36">
        <f t="shared" si="5"/>
        <v>0</v>
      </c>
      <c r="N18" s="36">
        <f t="shared" si="7"/>
        <v>0</v>
      </c>
      <c r="O18" s="36">
        <f t="shared" si="5"/>
        <v>0</v>
      </c>
      <c r="P18" s="36">
        <f t="shared" si="8"/>
        <v>0</v>
      </c>
      <c r="Q18" s="36">
        <f t="shared" si="5"/>
        <v>0</v>
      </c>
      <c r="R18" s="36">
        <f t="shared" si="5"/>
        <v>0</v>
      </c>
      <c r="S18" s="160" t="str">
        <f t="shared" si="9"/>
        <v/>
      </c>
      <c r="T18" s="36">
        <f t="shared" si="10"/>
        <v>0</v>
      </c>
      <c r="U18" s="36">
        <f t="shared" si="10"/>
        <v>0</v>
      </c>
      <c r="V18" s="100" t="str">
        <f t="shared" si="18"/>
        <v/>
      </c>
      <c r="W18" s="36">
        <f t="shared" si="15"/>
        <v>0</v>
      </c>
      <c r="X18" s="36">
        <f t="shared" si="16"/>
        <v>0</v>
      </c>
      <c r="Y18" s="36">
        <f t="shared" si="11"/>
        <v>0</v>
      </c>
      <c r="Z18" s="36">
        <f t="shared" si="11"/>
        <v>0</v>
      </c>
      <c r="AA18" s="160" t="str">
        <f t="shared" si="12"/>
        <v/>
      </c>
      <c r="AB18" s="36">
        <f t="shared" si="13"/>
        <v>0</v>
      </c>
      <c r="AC18" s="36">
        <f t="shared" si="13"/>
        <v>0</v>
      </c>
      <c r="AD18" s="160" t="str">
        <f t="shared" si="0"/>
        <v/>
      </c>
    </row>
    <row r="19" spans="1:30" ht="15" hidden="1" customHeight="1" x14ac:dyDescent="0.35">
      <c r="A19" s="4"/>
      <c r="B19" s="104">
        <v>45992</v>
      </c>
      <c r="C19" s="4"/>
      <c r="D19" s="36">
        <f t="shared" si="1"/>
        <v>0</v>
      </c>
      <c r="E19" s="36">
        <f t="shared" si="1"/>
        <v>0</v>
      </c>
      <c r="F19" s="100" t="str">
        <f t="shared" si="17"/>
        <v/>
      </c>
      <c r="G19" s="36">
        <f t="shared" si="2"/>
        <v>0</v>
      </c>
      <c r="H19" s="36">
        <f t="shared" si="2"/>
        <v>0</v>
      </c>
      <c r="I19" s="101" t="str">
        <f t="shared" si="3"/>
        <v/>
      </c>
      <c r="J19" s="102" t="str">
        <f t="shared" si="4"/>
        <v xml:space="preserve"> </v>
      </c>
      <c r="K19" s="103">
        <f t="shared" si="5"/>
        <v>0</v>
      </c>
      <c r="L19" s="36">
        <f t="shared" si="6"/>
        <v>0</v>
      </c>
      <c r="M19" s="36">
        <f t="shared" si="5"/>
        <v>0</v>
      </c>
      <c r="N19" s="36">
        <f t="shared" si="7"/>
        <v>0</v>
      </c>
      <c r="O19" s="36">
        <f t="shared" si="5"/>
        <v>0</v>
      </c>
      <c r="P19" s="36">
        <f t="shared" si="8"/>
        <v>0</v>
      </c>
      <c r="Q19" s="36">
        <f t="shared" si="5"/>
        <v>0</v>
      </c>
      <c r="R19" s="36">
        <f t="shared" si="5"/>
        <v>0</v>
      </c>
      <c r="S19" s="160" t="str">
        <f t="shared" si="9"/>
        <v/>
      </c>
      <c r="T19" s="36">
        <f t="shared" si="10"/>
        <v>0</v>
      </c>
      <c r="U19" s="36">
        <f t="shared" si="10"/>
        <v>0</v>
      </c>
      <c r="V19" s="100" t="str">
        <f t="shared" si="18"/>
        <v/>
      </c>
      <c r="W19" s="36">
        <f t="shared" si="15"/>
        <v>0</v>
      </c>
      <c r="X19" s="36">
        <f t="shared" si="16"/>
        <v>0</v>
      </c>
      <c r="Y19" s="36">
        <f t="shared" si="11"/>
        <v>0</v>
      </c>
      <c r="Z19" s="36">
        <f t="shared" si="11"/>
        <v>0</v>
      </c>
      <c r="AA19" s="160" t="str">
        <f t="shared" si="12"/>
        <v/>
      </c>
      <c r="AB19" s="36">
        <f t="shared" si="13"/>
        <v>0</v>
      </c>
      <c r="AC19" s="36">
        <f t="shared" si="13"/>
        <v>0</v>
      </c>
      <c r="AD19" s="160" t="str">
        <f t="shared" si="0"/>
        <v/>
      </c>
    </row>
    <row r="20" spans="1:30" ht="15" hidden="1" customHeight="1" x14ac:dyDescent="0.35">
      <c r="A20" s="4"/>
      <c r="B20" s="104">
        <v>46023</v>
      </c>
      <c r="C20" s="4"/>
      <c r="D20" s="36">
        <f t="shared" si="1"/>
        <v>0</v>
      </c>
      <c r="E20" s="36">
        <f t="shared" si="1"/>
        <v>0</v>
      </c>
      <c r="F20" s="100" t="str">
        <f t="shared" si="17"/>
        <v/>
      </c>
      <c r="G20" s="36">
        <f t="shared" si="2"/>
        <v>0</v>
      </c>
      <c r="H20" s="36">
        <f t="shared" si="2"/>
        <v>0</v>
      </c>
      <c r="I20" s="101" t="str">
        <f t="shared" si="3"/>
        <v/>
      </c>
      <c r="J20" s="102" t="str">
        <f t="shared" si="4"/>
        <v xml:space="preserve"> </v>
      </c>
      <c r="K20" s="103">
        <f t="shared" si="5"/>
        <v>0</v>
      </c>
      <c r="L20" s="36">
        <f t="shared" si="6"/>
        <v>0</v>
      </c>
      <c r="M20" s="36">
        <f t="shared" si="5"/>
        <v>0</v>
      </c>
      <c r="N20" s="36">
        <f t="shared" si="7"/>
        <v>0</v>
      </c>
      <c r="O20" s="36">
        <f t="shared" si="5"/>
        <v>0</v>
      </c>
      <c r="P20" s="36">
        <f t="shared" si="8"/>
        <v>0</v>
      </c>
      <c r="Q20" s="36">
        <f t="shared" si="5"/>
        <v>0</v>
      </c>
      <c r="R20" s="36">
        <f t="shared" si="5"/>
        <v>0</v>
      </c>
      <c r="S20" s="160" t="str">
        <f t="shared" si="9"/>
        <v/>
      </c>
      <c r="T20" s="36">
        <f t="shared" si="10"/>
        <v>0</v>
      </c>
      <c r="U20" s="36">
        <f t="shared" si="10"/>
        <v>0</v>
      </c>
      <c r="V20" s="100" t="str">
        <f t="shared" si="18"/>
        <v/>
      </c>
      <c r="W20" s="36">
        <f t="shared" si="15"/>
        <v>0</v>
      </c>
      <c r="X20" s="36">
        <f t="shared" si="16"/>
        <v>0</v>
      </c>
      <c r="Y20" s="36">
        <f t="shared" si="11"/>
        <v>0</v>
      </c>
      <c r="Z20" s="36">
        <f t="shared" si="11"/>
        <v>0</v>
      </c>
      <c r="AA20" s="160" t="str">
        <f t="shared" si="12"/>
        <v/>
      </c>
      <c r="AB20" s="36">
        <f t="shared" si="13"/>
        <v>0</v>
      </c>
      <c r="AC20" s="36">
        <f t="shared" si="13"/>
        <v>0</v>
      </c>
      <c r="AD20" s="160" t="str">
        <f t="shared" si="0"/>
        <v/>
      </c>
    </row>
    <row r="21" spans="1:30" ht="15" hidden="1" customHeight="1" x14ac:dyDescent="0.35">
      <c r="A21" s="4"/>
      <c r="B21" s="104">
        <v>46054</v>
      </c>
      <c r="C21" s="4"/>
      <c r="D21" s="36">
        <f t="shared" si="1"/>
        <v>0</v>
      </c>
      <c r="E21" s="36">
        <f t="shared" si="1"/>
        <v>0</v>
      </c>
      <c r="F21" s="100" t="str">
        <f t="shared" si="17"/>
        <v/>
      </c>
      <c r="G21" s="36">
        <f t="shared" si="2"/>
        <v>0</v>
      </c>
      <c r="H21" s="36">
        <f t="shared" si="2"/>
        <v>0</v>
      </c>
      <c r="I21" s="101" t="str">
        <f t="shared" si="3"/>
        <v/>
      </c>
      <c r="J21" s="102" t="str">
        <f t="shared" si="4"/>
        <v xml:space="preserve"> </v>
      </c>
      <c r="K21" s="103">
        <f t="shared" ref="K21:R34" si="19">IF($B$6="National", SUMIFS(K$169:K$5004, $C$169:$C$5004, $B21, $B$169:$B$5004, "England"), SUMIFS(K$169:K$5004, $C$169:$C$5004, $B21, $A$169:$A$5004, $A$6))</f>
        <v>0</v>
      </c>
      <c r="L21" s="36">
        <f t="shared" si="6"/>
        <v>0</v>
      </c>
      <c r="M21" s="36">
        <f t="shared" si="19"/>
        <v>0</v>
      </c>
      <c r="N21" s="36">
        <f t="shared" si="7"/>
        <v>0</v>
      </c>
      <c r="O21" s="36">
        <f t="shared" si="19"/>
        <v>0</v>
      </c>
      <c r="P21" s="36">
        <f t="shared" si="8"/>
        <v>0</v>
      </c>
      <c r="Q21" s="36">
        <f t="shared" si="19"/>
        <v>0</v>
      </c>
      <c r="R21" s="36">
        <f t="shared" si="19"/>
        <v>0</v>
      </c>
      <c r="S21" s="160" t="str">
        <f t="shared" si="9"/>
        <v/>
      </c>
      <c r="T21" s="36">
        <f t="shared" si="10"/>
        <v>0</v>
      </c>
      <c r="U21" s="36">
        <f t="shared" si="10"/>
        <v>0</v>
      </c>
      <c r="V21" s="100" t="str">
        <f t="shared" si="18"/>
        <v/>
      </c>
      <c r="W21" s="36">
        <f t="shared" si="15"/>
        <v>0</v>
      </c>
      <c r="X21" s="36">
        <f t="shared" si="16"/>
        <v>0</v>
      </c>
      <c r="Y21" s="36">
        <f t="shared" si="11"/>
        <v>0</v>
      </c>
      <c r="Z21" s="36">
        <f t="shared" si="11"/>
        <v>0</v>
      </c>
      <c r="AA21" s="160" t="str">
        <f t="shared" si="12"/>
        <v/>
      </c>
      <c r="AB21" s="36">
        <f t="shared" si="13"/>
        <v>0</v>
      </c>
      <c r="AC21" s="36">
        <f t="shared" si="13"/>
        <v>0</v>
      </c>
      <c r="AD21" s="160" t="str">
        <f t="shared" si="0"/>
        <v/>
      </c>
    </row>
    <row r="22" spans="1:30" ht="15" hidden="1" customHeight="1" x14ac:dyDescent="0.35">
      <c r="A22" s="4"/>
      <c r="B22" s="104">
        <v>46082</v>
      </c>
      <c r="C22" s="4"/>
      <c r="D22" s="36">
        <f t="shared" si="1"/>
        <v>0</v>
      </c>
      <c r="E22" s="36">
        <f t="shared" si="1"/>
        <v>0</v>
      </c>
      <c r="F22" s="100" t="str">
        <f t="shared" si="17"/>
        <v/>
      </c>
      <c r="G22" s="36">
        <f t="shared" si="2"/>
        <v>0</v>
      </c>
      <c r="H22" s="36">
        <f t="shared" si="2"/>
        <v>0</v>
      </c>
      <c r="I22" s="101" t="str">
        <f t="shared" si="3"/>
        <v/>
      </c>
      <c r="J22" s="102" t="str">
        <f t="shared" si="4"/>
        <v xml:space="preserve"> </v>
      </c>
      <c r="K22" s="103">
        <f t="shared" si="19"/>
        <v>0</v>
      </c>
      <c r="L22" s="36">
        <f t="shared" si="6"/>
        <v>0</v>
      </c>
      <c r="M22" s="36">
        <f t="shared" si="19"/>
        <v>0</v>
      </c>
      <c r="N22" s="36">
        <f t="shared" si="7"/>
        <v>0</v>
      </c>
      <c r="O22" s="36">
        <f t="shared" si="19"/>
        <v>0</v>
      </c>
      <c r="P22" s="36">
        <f t="shared" si="8"/>
        <v>0</v>
      </c>
      <c r="Q22" s="36">
        <f t="shared" si="19"/>
        <v>0</v>
      </c>
      <c r="R22" s="36">
        <f t="shared" si="19"/>
        <v>0</v>
      </c>
      <c r="S22" s="160" t="str">
        <f t="shared" si="9"/>
        <v/>
      </c>
      <c r="T22" s="36">
        <f t="shared" si="10"/>
        <v>0</v>
      </c>
      <c r="U22" s="36">
        <f t="shared" si="10"/>
        <v>0</v>
      </c>
      <c r="V22" s="100" t="str">
        <f t="shared" si="18"/>
        <v/>
      </c>
      <c r="W22" s="36">
        <f t="shared" si="15"/>
        <v>0</v>
      </c>
      <c r="X22" s="36">
        <f t="shared" si="16"/>
        <v>0</v>
      </c>
      <c r="Y22" s="36">
        <f t="shared" si="11"/>
        <v>0</v>
      </c>
      <c r="Z22" s="36">
        <f t="shared" si="11"/>
        <v>0</v>
      </c>
      <c r="AA22" s="160" t="str">
        <f t="shared" si="12"/>
        <v/>
      </c>
      <c r="AB22" s="36">
        <f t="shared" si="13"/>
        <v>0</v>
      </c>
      <c r="AC22" s="36">
        <f t="shared" si="13"/>
        <v>0</v>
      </c>
      <c r="AD22" s="160" t="str">
        <f t="shared" si="0"/>
        <v/>
      </c>
    </row>
    <row r="23" spans="1:30" ht="15" hidden="1" customHeight="1" x14ac:dyDescent="0.35">
      <c r="B23" s="104">
        <v>46113</v>
      </c>
      <c r="C23" s="4"/>
      <c r="D23" s="36">
        <f t="shared" si="1"/>
        <v>0</v>
      </c>
      <c r="E23" s="36">
        <f t="shared" si="1"/>
        <v>0</v>
      </c>
      <c r="F23" s="100" t="str">
        <f t="shared" ref="F23" si="20">IF(D23&gt;E23+D23,"",IF(D23=0,"",IF(E23=0,"",IFERROR(D23/(E23+D23),0))))</f>
        <v/>
      </c>
      <c r="G23" s="36">
        <f t="shared" si="2"/>
        <v>0</v>
      </c>
      <c r="H23" s="36">
        <f t="shared" si="2"/>
        <v>0</v>
      </c>
      <c r="I23" s="101" t="str">
        <f t="shared" ref="I23" si="21">IF(G23=0,"",IF(H23=0,"",IFERROR(G23/(H23),0)))</f>
        <v/>
      </c>
      <c r="J23" s="102" t="str">
        <f t="shared" si="4"/>
        <v xml:space="preserve"> </v>
      </c>
      <c r="K23" s="103">
        <f t="shared" si="19"/>
        <v>0</v>
      </c>
      <c r="L23" s="36">
        <f t="shared" si="6"/>
        <v>0</v>
      </c>
      <c r="M23" s="36">
        <f t="shared" si="19"/>
        <v>0</v>
      </c>
      <c r="N23" s="36">
        <f t="shared" si="7"/>
        <v>0</v>
      </c>
      <c r="O23" s="36">
        <f t="shared" si="19"/>
        <v>0</v>
      </c>
      <c r="P23" s="36">
        <f t="shared" si="8"/>
        <v>0</v>
      </c>
      <c r="Q23" s="36">
        <f t="shared" si="19"/>
        <v>0</v>
      </c>
      <c r="R23" s="36">
        <f t="shared" si="19"/>
        <v>0</v>
      </c>
      <c r="S23" s="160" t="str">
        <f t="shared" si="9"/>
        <v/>
      </c>
      <c r="T23" s="36">
        <f t="shared" si="10"/>
        <v>0</v>
      </c>
      <c r="U23" s="36">
        <f t="shared" si="10"/>
        <v>0</v>
      </c>
      <c r="V23" s="100" t="str">
        <f t="shared" ref="V23" si="22">IF(T23&gt;U23,"",IF(T23=0,"",IF(U23=0,"",IFERROR(T23/U23,0))))</f>
        <v/>
      </c>
      <c r="W23" s="36">
        <f t="shared" si="15"/>
        <v>0</v>
      </c>
      <c r="X23" s="36">
        <f t="shared" si="16"/>
        <v>0</v>
      </c>
      <c r="Y23" s="36">
        <f t="shared" si="11"/>
        <v>0</v>
      </c>
      <c r="Z23" s="36">
        <f t="shared" si="11"/>
        <v>0</v>
      </c>
      <c r="AA23" s="160" t="str">
        <f t="shared" si="12"/>
        <v/>
      </c>
      <c r="AB23" s="36">
        <f t="shared" si="13"/>
        <v>0</v>
      </c>
      <c r="AC23" s="36">
        <f t="shared" si="13"/>
        <v>0</v>
      </c>
      <c r="AD23" s="160" t="str">
        <f t="shared" ref="AD23" si="23">IF(AB23&gt;AC23,"",IF(AB23=0,"",IF(AC23=0,"",IFERROR(AB23/AC23,0))))</f>
        <v/>
      </c>
    </row>
    <row r="24" spans="1:30" ht="15" hidden="1" customHeight="1" x14ac:dyDescent="0.35">
      <c r="B24" s="104">
        <v>46143</v>
      </c>
      <c r="C24" s="4"/>
      <c r="D24" s="36">
        <f t="shared" si="1"/>
        <v>0</v>
      </c>
      <c r="E24" s="36">
        <f t="shared" si="1"/>
        <v>0</v>
      </c>
      <c r="F24" s="100" t="str">
        <f t="shared" ref="F24" si="24">IF(D24&gt;E24+D24,"",IF(D24=0,"",IF(E24=0,"",IFERROR(D24/(E24+D24),0))))</f>
        <v/>
      </c>
      <c r="G24" s="36">
        <f t="shared" si="2"/>
        <v>0</v>
      </c>
      <c r="H24" s="36">
        <f t="shared" si="2"/>
        <v>0</v>
      </c>
      <c r="I24" s="101" t="str">
        <f t="shared" ref="I24" si="25">IF(G24=0,"",IF(H24=0,"",IFERROR(G24/(H24),0)))</f>
        <v/>
      </c>
      <c r="J24" s="102" t="str">
        <f t="shared" si="4"/>
        <v xml:space="preserve"> </v>
      </c>
      <c r="K24" s="103">
        <f t="shared" si="19"/>
        <v>0</v>
      </c>
      <c r="L24" s="36">
        <f t="shared" si="6"/>
        <v>0</v>
      </c>
      <c r="M24" s="36">
        <f t="shared" si="19"/>
        <v>0</v>
      </c>
      <c r="N24" s="36">
        <f t="shared" si="7"/>
        <v>0</v>
      </c>
      <c r="O24" s="36">
        <f t="shared" si="19"/>
        <v>0</v>
      </c>
      <c r="P24" s="36">
        <f t="shared" si="8"/>
        <v>0</v>
      </c>
      <c r="Q24" s="36">
        <f t="shared" si="19"/>
        <v>0</v>
      </c>
      <c r="R24" s="36">
        <f t="shared" si="19"/>
        <v>0</v>
      </c>
      <c r="S24" s="160" t="str">
        <f t="shared" si="9"/>
        <v/>
      </c>
      <c r="T24" s="36">
        <f t="shared" si="10"/>
        <v>0</v>
      </c>
      <c r="U24" s="36">
        <f t="shared" si="10"/>
        <v>0</v>
      </c>
      <c r="V24" s="100" t="str">
        <f t="shared" ref="V24" si="26">IF(T24&gt;U24,"",IF(T24=0,"",IF(U24=0,"",IFERROR(T24/U24,0))))</f>
        <v/>
      </c>
      <c r="W24" s="36">
        <f t="shared" si="15"/>
        <v>0</v>
      </c>
      <c r="X24" s="36">
        <f t="shared" si="16"/>
        <v>0</v>
      </c>
      <c r="Y24" s="36">
        <f t="shared" si="11"/>
        <v>0</v>
      </c>
      <c r="Z24" s="36">
        <f t="shared" si="11"/>
        <v>0</v>
      </c>
      <c r="AA24" s="160" t="str">
        <f t="shared" si="12"/>
        <v/>
      </c>
      <c r="AB24" s="36">
        <f t="shared" si="13"/>
        <v>0</v>
      </c>
      <c r="AC24" s="36">
        <f t="shared" si="13"/>
        <v>0</v>
      </c>
      <c r="AD24" s="160" t="str">
        <f t="shared" ref="AD24" si="27">IF(AB24&gt;AC24,"",IF(AB24=0,"",IF(AC24=0,"",IFERROR(AB24/AC24,0))))</f>
        <v/>
      </c>
    </row>
    <row r="25" spans="1:30" ht="15" hidden="1" customHeight="1" x14ac:dyDescent="0.35">
      <c r="B25" s="104">
        <v>46174</v>
      </c>
      <c r="C25" s="4"/>
      <c r="D25" s="36">
        <f t="shared" si="1"/>
        <v>0</v>
      </c>
      <c r="E25" s="36">
        <f t="shared" si="1"/>
        <v>0</v>
      </c>
      <c r="F25" s="100" t="str">
        <f t="shared" ref="F25" si="28">IF(D25&gt;E25+D25,"",IF(D25=0,"",IF(E25=0,"",IFERROR(D25/(E25+D25),0))))</f>
        <v/>
      </c>
      <c r="G25" s="36">
        <f t="shared" si="2"/>
        <v>0</v>
      </c>
      <c r="H25" s="36">
        <f t="shared" si="2"/>
        <v>0</v>
      </c>
      <c r="I25" s="101" t="str">
        <f t="shared" ref="I25" si="29">IF(G25=0,"",IF(H25=0,"",IFERROR(G25/(H25),0)))</f>
        <v/>
      </c>
      <c r="J25" s="102" t="str">
        <f t="shared" si="4"/>
        <v xml:space="preserve"> </v>
      </c>
      <c r="K25" s="103">
        <f t="shared" si="19"/>
        <v>0</v>
      </c>
      <c r="L25" s="36">
        <f t="shared" si="6"/>
        <v>0</v>
      </c>
      <c r="M25" s="36">
        <f t="shared" si="19"/>
        <v>0</v>
      </c>
      <c r="N25" s="36">
        <f t="shared" si="7"/>
        <v>0</v>
      </c>
      <c r="O25" s="36">
        <f t="shared" si="19"/>
        <v>0</v>
      </c>
      <c r="P25" s="36">
        <f t="shared" si="8"/>
        <v>0</v>
      </c>
      <c r="Q25" s="36">
        <f t="shared" si="19"/>
        <v>0</v>
      </c>
      <c r="R25" s="36">
        <f t="shared" si="19"/>
        <v>0</v>
      </c>
      <c r="S25" s="160" t="str">
        <f t="shared" si="9"/>
        <v/>
      </c>
      <c r="T25" s="36">
        <f t="shared" si="10"/>
        <v>0</v>
      </c>
      <c r="U25" s="36">
        <f t="shared" si="10"/>
        <v>0</v>
      </c>
      <c r="V25" s="100" t="str">
        <f t="shared" ref="V25" si="30">IF(T25&gt;U25,"",IF(T25=0,"",IF(U25=0,"",IFERROR(T25/U25,0))))</f>
        <v/>
      </c>
      <c r="W25" s="36">
        <f t="shared" si="15"/>
        <v>0</v>
      </c>
      <c r="X25" s="36">
        <f t="shared" si="16"/>
        <v>0</v>
      </c>
      <c r="Y25" s="36">
        <f t="shared" si="11"/>
        <v>0</v>
      </c>
      <c r="Z25" s="36">
        <f t="shared" si="11"/>
        <v>0</v>
      </c>
      <c r="AA25" s="160" t="str">
        <f t="shared" si="12"/>
        <v/>
      </c>
      <c r="AB25" s="36">
        <f t="shared" si="13"/>
        <v>0</v>
      </c>
      <c r="AC25" s="36">
        <f t="shared" si="13"/>
        <v>0</v>
      </c>
      <c r="AD25" s="160" t="str">
        <f t="shared" ref="AD25" si="31">IF(AB25&gt;AC25,"",IF(AB25=0,"",IF(AC25=0,"",IFERROR(AB25/AC25,0))))</f>
        <v/>
      </c>
    </row>
    <row r="26" spans="1:30" ht="15" hidden="1" customHeight="1" x14ac:dyDescent="0.35">
      <c r="B26" s="104">
        <v>46204</v>
      </c>
      <c r="C26" s="4"/>
      <c r="D26" s="36">
        <f t="shared" si="1"/>
        <v>0</v>
      </c>
      <c r="E26" s="36">
        <f t="shared" si="1"/>
        <v>0</v>
      </c>
      <c r="F26" s="100" t="str">
        <f t="shared" ref="F26" si="32">IF(D26&gt;E26+D26,"",IF(D26=0,"",IF(E26=0,"",IFERROR(D26/(E26+D26),0))))</f>
        <v/>
      </c>
      <c r="G26" s="36">
        <f t="shared" si="2"/>
        <v>0</v>
      </c>
      <c r="H26" s="36">
        <f t="shared" si="2"/>
        <v>0</v>
      </c>
      <c r="I26" s="101" t="str">
        <f t="shared" ref="I26" si="33">IF(G26=0,"",IF(H26=0,"",IFERROR(G26/(H26),0)))</f>
        <v/>
      </c>
      <c r="J26" s="102" t="str">
        <f t="shared" si="4"/>
        <v xml:space="preserve"> </v>
      </c>
      <c r="K26" s="103">
        <f t="shared" si="19"/>
        <v>0</v>
      </c>
      <c r="L26" s="36">
        <f t="shared" si="6"/>
        <v>0</v>
      </c>
      <c r="M26" s="36">
        <f t="shared" si="19"/>
        <v>0</v>
      </c>
      <c r="N26" s="36">
        <f t="shared" si="7"/>
        <v>0</v>
      </c>
      <c r="O26" s="36">
        <f t="shared" si="19"/>
        <v>0</v>
      </c>
      <c r="P26" s="36">
        <f t="shared" si="8"/>
        <v>0</v>
      </c>
      <c r="Q26" s="36">
        <f t="shared" si="19"/>
        <v>0</v>
      </c>
      <c r="R26" s="36">
        <f t="shared" si="19"/>
        <v>0</v>
      </c>
      <c r="S26" s="160" t="str">
        <f t="shared" si="9"/>
        <v/>
      </c>
      <c r="T26" s="36">
        <f t="shared" si="10"/>
        <v>0</v>
      </c>
      <c r="U26" s="36">
        <f t="shared" si="10"/>
        <v>0</v>
      </c>
      <c r="V26" s="100" t="str">
        <f t="shared" ref="V26" si="34">IF(T26&gt;U26,"",IF(T26=0,"",IF(U26=0,"",IFERROR(T26/U26,0))))</f>
        <v/>
      </c>
      <c r="W26" s="36">
        <f t="shared" si="15"/>
        <v>0</v>
      </c>
      <c r="X26" s="36">
        <f t="shared" si="16"/>
        <v>0</v>
      </c>
      <c r="Y26" s="36">
        <f t="shared" si="11"/>
        <v>0</v>
      </c>
      <c r="Z26" s="36">
        <f t="shared" si="11"/>
        <v>0</v>
      </c>
      <c r="AA26" s="160" t="str">
        <f t="shared" si="12"/>
        <v/>
      </c>
      <c r="AB26" s="36">
        <f t="shared" si="13"/>
        <v>0</v>
      </c>
      <c r="AC26" s="36">
        <f t="shared" si="13"/>
        <v>0</v>
      </c>
      <c r="AD26" s="160" t="str">
        <f t="shared" ref="AD26" si="35">IF(AB26&gt;AC26,"",IF(AB26=0,"",IF(AC26=0,"",IFERROR(AB26/AC26,0))))</f>
        <v/>
      </c>
    </row>
    <row r="27" spans="1:30" ht="15" hidden="1" customHeight="1" x14ac:dyDescent="0.35">
      <c r="B27" s="104">
        <v>46235</v>
      </c>
      <c r="C27" s="4"/>
      <c r="D27" s="36">
        <f t="shared" si="1"/>
        <v>0</v>
      </c>
      <c r="E27" s="36">
        <f t="shared" si="1"/>
        <v>0</v>
      </c>
      <c r="F27" s="100" t="str">
        <f t="shared" ref="F27" si="36">IF(D27&gt;E27+D27,"",IF(D27=0,"",IF(E27=0,"",IFERROR(D27/(E27+D27),0))))</f>
        <v/>
      </c>
      <c r="G27" s="36">
        <f t="shared" si="2"/>
        <v>0</v>
      </c>
      <c r="H27" s="36">
        <f t="shared" si="2"/>
        <v>0</v>
      </c>
      <c r="I27" s="101" t="str">
        <f t="shared" ref="I27" si="37">IF(G27=0,"",IF(H27=0,"",IFERROR(G27/(H27),0)))</f>
        <v/>
      </c>
      <c r="J27" s="102" t="str">
        <f t="shared" si="4"/>
        <v xml:space="preserve"> </v>
      </c>
      <c r="K27" s="103">
        <f t="shared" si="19"/>
        <v>0</v>
      </c>
      <c r="L27" s="36">
        <f t="shared" si="6"/>
        <v>0</v>
      </c>
      <c r="M27" s="36">
        <f t="shared" si="19"/>
        <v>0</v>
      </c>
      <c r="N27" s="36">
        <f t="shared" si="7"/>
        <v>0</v>
      </c>
      <c r="O27" s="36">
        <f t="shared" si="19"/>
        <v>0</v>
      </c>
      <c r="P27" s="36">
        <f t="shared" si="8"/>
        <v>0</v>
      </c>
      <c r="Q27" s="36">
        <f t="shared" si="19"/>
        <v>0</v>
      </c>
      <c r="R27" s="36">
        <f t="shared" si="19"/>
        <v>0</v>
      </c>
      <c r="S27" s="160" t="str">
        <f t="shared" si="9"/>
        <v/>
      </c>
      <c r="T27" s="36">
        <f t="shared" si="10"/>
        <v>0</v>
      </c>
      <c r="U27" s="36">
        <f t="shared" si="10"/>
        <v>0</v>
      </c>
      <c r="V27" s="100" t="str">
        <f t="shared" ref="V27" si="38">IF(T27&gt;U27,"",IF(T27=0,"",IF(U27=0,"",IFERROR(T27/U27,0))))</f>
        <v/>
      </c>
      <c r="W27" s="36">
        <f t="shared" si="15"/>
        <v>0</v>
      </c>
      <c r="X27" s="36">
        <f t="shared" si="16"/>
        <v>0</v>
      </c>
      <c r="Y27" s="36">
        <f t="shared" si="11"/>
        <v>0</v>
      </c>
      <c r="Z27" s="36">
        <f t="shared" si="11"/>
        <v>0</v>
      </c>
      <c r="AA27" s="160" t="str">
        <f t="shared" si="12"/>
        <v/>
      </c>
      <c r="AB27" s="36">
        <f t="shared" si="13"/>
        <v>0</v>
      </c>
      <c r="AC27" s="36">
        <f t="shared" si="13"/>
        <v>0</v>
      </c>
      <c r="AD27" s="160" t="str">
        <f t="shared" ref="AD27" si="39">IF(AB27&gt;AC27,"",IF(AB27=0,"",IF(AC27=0,"",IFERROR(AB27/AC27,0))))</f>
        <v/>
      </c>
    </row>
    <row r="28" spans="1:30" ht="15" hidden="1" customHeight="1" x14ac:dyDescent="0.35">
      <c r="B28" s="104">
        <v>46266</v>
      </c>
      <c r="C28" s="4"/>
      <c r="D28" s="36">
        <f t="shared" si="1"/>
        <v>0</v>
      </c>
      <c r="E28" s="36">
        <f t="shared" si="1"/>
        <v>0</v>
      </c>
      <c r="F28" s="100" t="str">
        <f t="shared" ref="F28" si="40">IF(D28&gt;E28+D28,"",IF(D28=0,"",IF(E28=0,"",IFERROR(D28/(E28+D28),0))))</f>
        <v/>
      </c>
      <c r="G28" s="36">
        <f t="shared" si="2"/>
        <v>0</v>
      </c>
      <c r="H28" s="36">
        <f t="shared" si="2"/>
        <v>0</v>
      </c>
      <c r="I28" s="101" t="str">
        <f t="shared" ref="I28" si="41">IF(G28=0,"",IF(H28=0,"",IFERROR(G28/(H28),0)))</f>
        <v/>
      </c>
      <c r="J28" s="102" t="str">
        <f t="shared" si="4"/>
        <v xml:space="preserve"> </v>
      </c>
      <c r="K28" s="103">
        <f t="shared" si="19"/>
        <v>0</v>
      </c>
      <c r="L28" s="36">
        <f t="shared" si="6"/>
        <v>0</v>
      </c>
      <c r="M28" s="36">
        <f t="shared" si="19"/>
        <v>0</v>
      </c>
      <c r="N28" s="36">
        <f t="shared" si="7"/>
        <v>0</v>
      </c>
      <c r="O28" s="36">
        <f t="shared" si="19"/>
        <v>0</v>
      </c>
      <c r="P28" s="36">
        <f t="shared" si="8"/>
        <v>0</v>
      </c>
      <c r="Q28" s="36">
        <f t="shared" si="19"/>
        <v>0</v>
      </c>
      <c r="R28" s="36">
        <f t="shared" si="19"/>
        <v>0</v>
      </c>
      <c r="S28" s="160" t="str">
        <f t="shared" si="9"/>
        <v/>
      </c>
      <c r="T28" s="36">
        <f t="shared" si="10"/>
        <v>0</v>
      </c>
      <c r="U28" s="36">
        <f t="shared" si="10"/>
        <v>0</v>
      </c>
      <c r="V28" s="100" t="str">
        <f t="shared" ref="V28" si="42">IF(T28&gt;U28,"",IF(T28=0,"",IF(U28=0,"",IFERROR(T28/U28,0))))</f>
        <v/>
      </c>
      <c r="W28" s="36">
        <f t="shared" si="15"/>
        <v>0</v>
      </c>
      <c r="X28" s="36">
        <f t="shared" si="16"/>
        <v>0</v>
      </c>
      <c r="Y28" s="36">
        <f t="shared" si="11"/>
        <v>0</v>
      </c>
      <c r="Z28" s="36">
        <f t="shared" si="11"/>
        <v>0</v>
      </c>
      <c r="AA28" s="160" t="str">
        <f t="shared" si="12"/>
        <v/>
      </c>
      <c r="AB28" s="36">
        <f t="shared" si="13"/>
        <v>0</v>
      </c>
      <c r="AC28" s="36">
        <f t="shared" si="13"/>
        <v>0</v>
      </c>
      <c r="AD28" s="160" t="str">
        <f t="shared" ref="AD28" si="43">IF(AB28&gt;AC28,"",IF(AB28=0,"",IF(AC28=0,"",IFERROR(AB28/AC28,0))))</f>
        <v/>
      </c>
    </row>
    <row r="29" spans="1:30" ht="15" hidden="1" customHeight="1" x14ac:dyDescent="0.35">
      <c r="B29" s="104">
        <v>46296</v>
      </c>
      <c r="C29" s="4"/>
      <c r="D29" s="36">
        <f t="shared" si="1"/>
        <v>0</v>
      </c>
      <c r="E29" s="36">
        <f t="shared" si="1"/>
        <v>0</v>
      </c>
      <c r="F29" s="100" t="str">
        <f t="shared" ref="F29" si="44">IF(D29&gt;E29+D29,"",IF(D29=0,"",IF(E29=0,"",IFERROR(D29/(E29+D29),0))))</f>
        <v/>
      </c>
      <c r="G29" s="36">
        <f t="shared" si="2"/>
        <v>0</v>
      </c>
      <c r="H29" s="36">
        <f t="shared" si="2"/>
        <v>0</v>
      </c>
      <c r="I29" s="101" t="str">
        <f t="shared" ref="I29" si="45">IF(G29=0,"",IF(H29=0,"",IFERROR(G29/(H29),0)))</f>
        <v/>
      </c>
      <c r="J29" s="102" t="str">
        <f t="shared" si="4"/>
        <v xml:space="preserve"> </v>
      </c>
      <c r="K29" s="103">
        <f t="shared" si="19"/>
        <v>0</v>
      </c>
      <c r="L29" s="36">
        <f t="shared" si="6"/>
        <v>0</v>
      </c>
      <c r="M29" s="36">
        <f t="shared" si="19"/>
        <v>0</v>
      </c>
      <c r="N29" s="36">
        <f t="shared" si="7"/>
        <v>0</v>
      </c>
      <c r="O29" s="36">
        <f t="shared" si="19"/>
        <v>0</v>
      </c>
      <c r="P29" s="36">
        <f t="shared" si="8"/>
        <v>0</v>
      </c>
      <c r="Q29" s="36">
        <f t="shared" si="19"/>
        <v>0</v>
      </c>
      <c r="R29" s="36">
        <f t="shared" si="19"/>
        <v>0</v>
      </c>
      <c r="S29" s="160" t="str">
        <f t="shared" si="9"/>
        <v/>
      </c>
      <c r="T29" s="36">
        <f t="shared" si="10"/>
        <v>0</v>
      </c>
      <c r="U29" s="36">
        <f t="shared" si="10"/>
        <v>0</v>
      </c>
      <c r="V29" s="100" t="str">
        <f t="shared" ref="V29" si="46">IF(T29&gt;U29,"",IF(T29=0,"",IF(U29=0,"",IFERROR(T29/U29,0))))</f>
        <v/>
      </c>
      <c r="W29" s="36">
        <f t="shared" si="15"/>
        <v>0</v>
      </c>
      <c r="X29" s="36">
        <f t="shared" si="16"/>
        <v>0</v>
      </c>
      <c r="Y29" s="36">
        <f t="shared" si="11"/>
        <v>0</v>
      </c>
      <c r="Z29" s="36">
        <f t="shared" si="11"/>
        <v>0</v>
      </c>
      <c r="AA29" s="160" t="str">
        <f t="shared" si="12"/>
        <v/>
      </c>
      <c r="AB29" s="36">
        <f t="shared" si="13"/>
        <v>0</v>
      </c>
      <c r="AC29" s="36">
        <f t="shared" si="13"/>
        <v>0</v>
      </c>
      <c r="AD29" s="160" t="str">
        <f t="shared" ref="AD29" si="47">IF(AB29&gt;AC29,"",IF(AB29=0,"",IF(AC29=0,"",IFERROR(AB29/AC29,0))))</f>
        <v/>
      </c>
    </row>
    <row r="30" spans="1:30" ht="15" hidden="1" customHeight="1" x14ac:dyDescent="0.35">
      <c r="B30" s="104">
        <v>46327</v>
      </c>
      <c r="C30" s="4"/>
      <c r="D30" s="36">
        <f t="shared" si="1"/>
        <v>0</v>
      </c>
      <c r="E30" s="36">
        <f t="shared" si="1"/>
        <v>0</v>
      </c>
      <c r="F30" s="100" t="str">
        <f t="shared" ref="F30:F32" si="48">IF(D30&gt;E30+D30,"",IF(D30=0,"",IF(E30=0,"",IFERROR(D30/(E30+D30),0))))</f>
        <v/>
      </c>
      <c r="G30" s="36">
        <f t="shared" si="2"/>
        <v>0</v>
      </c>
      <c r="H30" s="36">
        <f t="shared" si="2"/>
        <v>0</v>
      </c>
      <c r="I30" s="101" t="str">
        <f t="shared" ref="I30:I32" si="49">IF(G30=0,"",IF(H30=0,"",IFERROR(G30/(H30),0)))</f>
        <v/>
      </c>
      <c r="J30" s="102" t="str">
        <f t="shared" si="4"/>
        <v xml:space="preserve"> </v>
      </c>
      <c r="K30" s="103">
        <f t="shared" si="19"/>
        <v>0</v>
      </c>
      <c r="L30" s="36">
        <f t="shared" si="6"/>
        <v>0</v>
      </c>
      <c r="M30" s="36">
        <f t="shared" si="19"/>
        <v>0</v>
      </c>
      <c r="N30" s="36">
        <f t="shared" si="7"/>
        <v>0</v>
      </c>
      <c r="O30" s="36">
        <f t="shared" si="19"/>
        <v>0</v>
      </c>
      <c r="P30" s="36">
        <f t="shared" si="8"/>
        <v>0</v>
      </c>
      <c r="Q30" s="36">
        <f t="shared" si="19"/>
        <v>0</v>
      </c>
      <c r="R30" s="36">
        <f t="shared" si="19"/>
        <v>0</v>
      </c>
      <c r="S30" s="160" t="str">
        <f t="shared" si="9"/>
        <v/>
      </c>
      <c r="T30" s="36">
        <f t="shared" si="10"/>
        <v>0</v>
      </c>
      <c r="U30" s="36">
        <f t="shared" si="10"/>
        <v>0</v>
      </c>
      <c r="V30" s="100" t="str">
        <f t="shared" ref="V30:V32" si="50">IF(T30&gt;U30,"",IF(T30=0,"",IF(U30=0,"",IFERROR(T30/U30,0))))</f>
        <v/>
      </c>
      <c r="W30" s="36">
        <f t="shared" si="15"/>
        <v>0</v>
      </c>
      <c r="X30" s="36">
        <f t="shared" si="16"/>
        <v>0</v>
      </c>
      <c r="Y30" s="36">
        <f t="shared" si="11"/>
        <v>0</v>
      </c>
      <c r="Z30" s="36">
        <f t="shared" si="11"/>
        <v>0</v>
      </c>
      <c r="AA30" s="160" t="str">
        <f t="shared" si="12"/>
        <v/>
      </c>
      <c r="AB30" s="36">
        <f t="shared" si="13"/>
        <v>0</v>
      </c>
      <c r="AC30" s="36">
        <f t="shared" si="13"/>
        <v>0</v>
      </c>
      <c r="AD30" s="160" t="str">
        <f t="shared" ref="AD30:AD32" si="51">IF(AB30&gt;AC30,"",IF(AB30=0,"",IF(AC30=0,"",IFERROR(AB30/AC30,0))))</f>
        <v/>
      </c>
    </row>
    <row r="31" spans="1:30" ht="15" hidden="1" customHeight="1" x14ac:dyDescent="0.35">
      <c r="B31" s="104">
        <v>46357</v>
      </c>
      <c r="C31" s="4"/>
      <c r="D31" s="36">
        <f t="shared" si="1"/>
        <v>0</v>
      </c>
      <c r="E31" s="36">
        <f t="shared" si="1"/>
        <v>0</v>
      </c>
      <c r="F31" s="100" t="str">
        <f t="shared" si="48"/>
        <v/>
      </c>
      <c r="G31" s="36">
        <f t="shared" si="2"/>
        <v>0</v>
      </c>
      <c r="H31" s="36">
        <f t="shared" si="2"/>
        <v>0</v>
      </c>
      <c r="I31" s="101" t="str">
        <f t="shared" si="49"/>
        <v/>
      </c>
      <c r="J31" s="102" t="str">
        <f t="shared" si="4"/>
        <v xml:space="preserve"> </v>
      </c>
      <c r="K31" s="103">
        <f t="shared" si="19"/>
        <v>0</v>
      </c>
      <c r="L31" s="36">
        <f t="shared" si="6"/>
        <v>0</v>
      </c>
      <c r="M31" s="36">
        <f t="shared" si="19"/>
        <v>0</v>
      </c>
      <c r="N31" s="36">
        <f t="shared" si="7"/>
        <v>0</v>
      </c>
      <c r="O31" s="36">
        <f t="shared" si="19"/>
        <v>0</v>
      </c>
      <c r="P31" s="36">
        <f t="shared" si="8"/>
        <v>0</v>
      </c>
      <c r="Q31" s="36">
        <f t="shared" si="19"/>
        <v>0</v>
      </c>
      <c r="R31" s="36">
        <f t="shared" si="19"/>
        <v>0</v>
      </c>
      <c r="S31" s="160" t="str">
        <f t="shared" si="9"/>
        <v/>
      </c>
      <c r="T31" s="36">
        <f t="shared" si="10"/>
        <v>0</v>
      </c>
      <c r="U31" s="36">
        <f t="shared" si="10"/>
        <v>0</v>
      </c>
      <c r="V31" s="100" t="str">
        <f t="shared" si="50"/>
        <v/>
      </c>
      <c r="W31" s="36">
        <f t="shared" ref="W31:W34" si="52">T31</f>
        <v>0</v>
      </c>
      <c r="X31" s="36">
        <f t="shared" ref="X31:X34" si="53">U31</f>
        <v>0</v>
      </c>
      <c r="Y31" s="36">
        <f t="shared" si="11"/>
        <v>0</v>
      </c>
      <c r="Z31" s="36">
        <f t="shared" si="11"/>
        <v>0</v>
      </c>
      <c r="AA31" s="160" t="str">
        <f t="shared" si="12"/>
        <v/>
      </c>
      <c r="AB31" s="36">
        <f t="shared" si="13"/>
        <v>0</v>
      </c>
      <c r="AC31" s="36">
        <f t="shared" si="13"/>
        <v>0</v>
      </c>
      <c r="AD31" s="160" t="str">
        <f t="shared" si="51"/>
        <v/>
      </c>
    </row>
    <row r="32" spans="1:30" ht="15" hidden="1" customHeight="1" x14ac:dyDescent="0.35">
      <c r="B32" s="104">
        <v>46388</v>
      </c>
      <c r="C32" s="4"/>
      <c r="D32" s="36">
        <f t="shared" si="1"/>
        <v>0</v>
      </c>
      <c r="E32" s="36">
        <f t="shared" si="1"/>
        <v>0</v>
      </c>
      <c r="F32" s="100" t="str">
        <f t="shared" si="48"/>
        <v/>
      </c>
      <c r="G32" s="36">
        <f t="shared" si="2"/>
        <v>0</v>
      </c>
      <c r="H32" s="36">
        <f t="shared" si="2"/>
        <v>0</v>
      </c>
      <c r="I32" s="101" t="str">
        <f t="shared" si="49"/>
        <v/>
      </c>
      <c r="J32" s="102" t="str">
        <f t="shared" si="4"/>
        <v xml:space="preserve"> </v>
      </c>
      <c r="K32" s="103">
        <f t="shared" si="19"/>
        <v>0</v>
      </c>
      <c r="L32" s="36">
        <f t="shared" si="6"/>
        <v>0</v>
      </c>
      <c r="M32" s="36">
        <f t="shared" si="19"/>
        <v>0</v>
      </c>
      <c r="N32" s="36">
        <f t="shared" si="7"/>
        <v>0</v>
      </c>
      <c r="O32" s="36">
        <f t="shared" si="19"/>
        <v>0</v>
      </c>
      <c r="P32" s="36">
        <f t="shared" si="8"/>
        <v>0</v>
      </c>
      <c r="Q32" s="36">
        <f t="shared" si="19"/>
        <v>0</v>
      </c>
      <c r="R32" s="36">
        <f t="shared" si="19"/>
        <v>0</v>
      </c>
      <c r="S32" s="160" t="str">
        <f t="shared" si="9"/>
        <v/>
      </c>
      <c r="T32" s="36">
        <f t="shared" si="10"/>
        <v>0</v>
      </c>
      <c r="U32" s="36">
        <f t="shared" si="10"/>
        <v>0</v>
      </c>
      <c r="V32" s="100" t="str">
        <f t="shared" si="50"/>
        <v/>
      </c>
      <c r="W32" s="36">
        <f t="shared" si="52"/>
        <v>0</v>
      </c>
      <c r="X32" s="36">
        <f t="shared" si="53"/>
        <v>0</v>
      </c>
      <c r="Y32" s="36">
        <f t="shared" si="11"/>
        <v>0</v>
      </c>
      <c r="Z32" s="36">
        <f t="shared" si="11"/>
        <v>0</v>
      </c>
      <c r="AA32" s="160" t="str">
        <f t="shared" si="12"/>
        <v/>
      </c>
      <c r="AB32" s="36">
        <f t="shared" si="13"/>
        <v>0</v>
      </c>
      <c r="AC32" s="36">
        <f t="shared" si="13"/>
        <v>0</v>
      </c>
      <c r="AD32" s="160" t="str">
        <f t="shared" si="51"/>
        <v/>
      </c>
    </row>
    <row r="33" spans="1:30" ht="15" hidden="1" customHeight="1" x14ac:dyDescent="0.35">
      <c r="B33" s="104">
        <v>46419</v>
      </c>
      <c r="C33" s="4"/>
      <c r="D33" s="36">
        <f t="shared" si="1"/>
        <v>0</v>
      </c>
      <c r="E33" s="36">
        <f t="shared" si="1"/>
        <v>0</v>
      </c>
      <c r="F33" s="100" t="str">
        <f t="shared" ref="F33:F34" si="54">IF(D33&gt;E33+D33,"",IF(D33=0,"",IF(E33=0,"",IFERROR(D33/(E33+D33),0))))</f>
        <v/>
      </c>
      <c r="G33" s="36">
        <f t="shared" si="2"/>
        <v>0</v>
      </c>
      <c r="H33" s="36">
        <f t="shared" si="2"/>
        <v>0</v>
      </c>
      <c r="I33" s="101" t="str">
        <f t="shared" ref="I33:I34" si="55">IF(G33=0,"",IF(H33=0,"",IFERROR(G33/(H33),0)))</f>
        <v/>
      </c>
      <c r="J33" s="102" t="str">
        <f t="shared" si="4"/>
        <v xml:space="preserve"> </v>
      </c>
      <c r="K33" s="103">
        <f t="shared" si="19"/>
        <v>0</v>
      </c>
      <c r="L33" s="36">
        <f t="shared" si="6"/>
        <v>0</v>
      </c>
      <c r="M33" s="36">
        <f t="shared" si="19"/>
        <v>0</v>
      </c>
      <c r="N33" s="36">
        <f t="shared" si="7"/>
        <v>0</v>
      </c>
      <c r="O33" s="36">
        <f t="shared" si="19"/>
        <v>0</v>
      </c>
      <c r="P33" s="36">
        <f t="shared" si="8"/>
        <v>0</v>
      </c>
      <c r="Q33" s="36">
        <f t="shared" si="19"/>
        <v>0</v>
      </c>
      <c r="R33" s="36">
        <f t="shared" si="19"/>
        <v>0</v>
      </c>
      <c r="S33" s="160" t="str">
        <f t="shared" si="9"/>
        <v/>
      </c>
      <c r="T33" s="36">
        <f t="shared" si="10"/>
        <v>0</v>
      </c>
      <c r="U33" s="36">
        <f t="shared" si="10"/>
        <v>0</v>
      </c>
      <c r="V33" s="100" t="str">
        <f t="shared" ref="V33:V34" si="56">IF(T33&gt;U33,"",IF(T33=0,"",IF(U33=0,"",IFERROR(T33/U33,0))))</f>
        <v/>
      </c>
      <c r="W33" s="36">
        <f t="shared" si="52"/>
        <v>0</v>
      </c>
      <c r="X33" s="36">
        <f t="shared" si="53"/>
        <v>0</v>
      </c>
      <c r="Y33" s="36">
        <f t="shared" si="11"/>
        <v>0</v>
      </c>
      <c r="Z33" s="36">
        <f t="shared" si="11"/>
        <v>0</v>
      </c>
      <c r="AA33" s="160" t="str">
        <f t="shared" si="12"/>
        <v/>
      </c>
      <c r="AB33" s="36">
        <f t="shared" si="13"/>
        <v>0</v>
      </c>
      <c r="AC33" s="36">
        <f t="shared" si="13"/>
        <v>0</v>
      </c>
      <c r="AD33" s="160" t="str">
        <f t="shared" ref="AD33:AD34" si="57">IF(AB33&gt;AC33,"",IF(AB33=0,"",IF(AC33=0,"",IFERROR(AB33/AC33,0))))</f>
        <v/>
      </c>
    </row>
    <row r="34" spans="1:30" ht="15" hidden="1" customHeight="1" x14ac:dyDescent="0.35">
      <c r="B34" s="104">
        <v>46447</v>
      </c>
      <c r="C34" s="4"/>
      <c r="D34" s="36">
        <f t="shared" si="1"/>
        <v>0</v>
      </c>
      <c r="E34" s="36">
        <f t="shared" si="1"/>
        <v>0</v>
      </c>
      <c r="F34" s="100" t="str">
        <f t="shared" si="54"/>
        <v/>
      </c>
      <c r="G34" s="36">
        <f t="shared" si="2"/>
        <v>0</v>
      </c>
      <c r="H34" s="36">
        <f t="shared" si="2"/>
        <v>0</v>
      </c>
      <c r="I34" s="101" t="str">
        <f t="shared" si="55"/>
        <v/>
      </c>
      <c r="J34" s="102" t="str">
        <f t="shared" si="4"/>
        <v xml:space="preserve"> </v>
      </c>
      <c r="K34" s="103">
        <f t="shared" si="19"/>
        <v>0</v>
      </c>
      <c r="L34" s="36">
        <f t="shared" si="6"/>
        <v>0</v>
      </c>
      <c r="M34" s="36">
        <f t="shared" si="19"/>
        <v>0</v>
      </c>
      <c r="N34" s="36">
        <f t="shared" si="7"/>
        <v>0</v>
      </c>
      <c r="O34" s="36">
        <f t="shared" si="19"/>
        <v>0</v>
      </c>
      <c r="P34" s="36">
        <f t="shared" si="8"/>
        <v>0</v>
      </c>
      <c r="Q34" s="36">
        <f t="shared" si="19"/>
        <v>0</v>
      </c>
      <c r="R34" s="36">
        <f t="shared" si="19"/>
        <v>0</v>
      </c>
      <c r="S34" s="160" t="str">
        <f t="shared" si="9"/>
        <v/>
      </c>
      <c r="T34" s="36">
        <f t="shared" si="10"/>
        <v>0</v>
      </c>
      <c r="U34" s="36">
        <f t="shared" si="10"/>
        <v>0</v>
      </c>
      <c r="V34" s="100" t="str">
        <f t="shared" si="56"/>
        <v/>
      </c>
      <c r="W34" s="36">
        <f t="shared" si="52"/>
        <v>0</v>
      </c>
      <c r="X34" s="36">
        <f t="shared" si="53"/>
        <v>0</v>
      </c>
      <c r="Y34" s="36">
        <f t="shared" si="11"/>
        <v>0</v>
      </c>
      <c r="Z34" s="36">
        <f t="shared" si="11"/>
        <v>0</v>
      </c>
      <c r="AA34" s="160" t="str">
        <f t="shared" si="12"/>
        <v/>
      </c>
      <c r="AB34" s="36">
        <f t="shared" si="13"/>
        <v>0</v>
      </c>
      <c r="AC34" s="36">
        <f t="shared" si="13"/>
        <v>0</v>
      </c>
      <c r="AD34" s="160" t="str">
        <f t="shared" si="57"/>
        <v/>
      </c>
    </row>
    <row r="35" spans="1:30" ht="15" customHeight="1" x14ac:dyDescent="0.35">
      <c r="B35" s="104"/>
      <c r="C35" s="4"/>
      <c r="D35" s="36"/>
      <c r="E35" s="36"/>
      <c r="F35" s="124"/>
      <c r="G35" s="36"/>
      <c r="H35" s="36"/>
      <c r="I35" s="177"/>
      <c r="J35" s="36"/>
      <c r="K35" s="36"/>
      <c r="L35" s="36"/>
      <c r="M35" s="36"/>
      <c r="N35" s="36"/>
      <c r="O35" s="36"/>
      <c r="P35" s="36"/>
      <c r="Q35" s="36"/>
      <c r="R35" s="36"/>
      <c r="S35" s="163"/>
      <c r="T35" s="36"/>
      <c r="U35" s="36"/>
      <c r="V35" s="124"/>
      <c r="W35" s="36"/>
      <c r="X35" s="36"/>
      <c r="Y35" s="36"/>
      <c r="Z35" s="36"/>
      <c r="AA35" s="124"/>
      <c r="AB35" s="36"/>
      <c r="AC35" s="36"/>
      <c r="AD35" s="124"/>
    </row>
    <row r="36" spans="1:30" ht="15" customHeight="1" x14ac:dyDescent="0.35">
      <c r="B36" s="104"/>
      <c r="C36" s="4"/>
      <c r="D36" s="36"/>
      <c r="E36" s="36"/>
      <c r="F36" s="124"/>
      <c r="G36" s="36"/>
      <c r="H36" s="36"/>
      <c r="I36" s="177"/>
      <c r="J36" s="36"/>
      <c r="K36" s="36"/>
      <c r="L36" s="36"/>
      <c r="M36" s="36"/>
      <c r="N36" s="36"/>
      <c r="O36" s="36"/>
      <c r="P36" s="36"/>
      <c r="Q36" s="36"/>
      <c r="R36" s="36"/>
      <c r="S36" s="163"/>
      <c r="T36" s="36"/>
      <c r="U36" s="36"/>
      <c r="V36" s="124"/>
      <c r="W36" s="36"/>
      <c r="X36" s="36"/>
      <c r="Y36" s="36"/>
      <c r="Z36" s="36"/>
      <c r="AA36" s="124"/>
      <c r="AB36" s="36"/>
      <c r="AC36" s="36"/>
      <c r="AD36" s="124"/>
    </row>
    <row r="37" spans="1:30" ht="15" customHeight="1" x14ac:dyDescent="0.35">
      <c r="B37" s="104"/>
      <c r="C37" s="4"/>
      <c r="D37" s="36"/>
      <c r="E37" s="36"/>
      <c r="F37" s="124"/>
      <c r="G37" s="36"/>
      <c r="H37" s="36"/>
      <c r="I37" s="177"/>
      <c r="J37" s="36"/>
      <c r="K37" s="36"/>
      <c r="L37" s="36"/>
      <c r="M37" s="36"/>
      <c r="N37" s="36"/>
      <c r="O37" s="36"/>
      <c r="P37" s="36"/>
      <c r="Q37" s="36"/>
      <c r="R37" s="36"/>
      <c r="S37" s="163"/>
      <c r="T37" s="36"/>
      <c r="U37" s="36"/>
      <c r="V37" s="124"/>
      <c r="W37" s="36"/>
      <c r="X37" s="36"/>
      <c r="Y37" s="36"/>
      <c r="Z37" s="36"/>
      <c r="AA37" s="124"/>
      <c r="AB37" s="36"/>
      <c r="AC37" s="36"/>
      <c r="AD37" s="124"/>
    </row>
    <row r="38" spans="1:30" ht="15" customHeight="1" x14ac:dyDescent="0.35">
      <c r="B38" s="104"/>
      <c r="C38" s="4"/>
      <c r="D38" s="36"/>
      <c r="E38" s="36"/>
      <c r="F38" s="124"/>
      <c r="G38" s="36"/>
      <c r="H38" s="36"/>
      <c r="I38" s="177"/>
      <c r="J38" s="36"/>
      <c r="K38" s="36"/>
      <c r="L38" s="36"/>
      <c r="M38" s="36"/>
      <c r="N38" s="36"/>
      <c r="O38" s="36"/>
      <c r="P38" s="36"/>
      <c r="Q38" s="36"/>
      <c r="R38" s="36"/>
      <c r="S38" s="163"/>
      <c r="T38" s="36"/>
      <c r="U38" s="36"/>
      <c r="V38" s="124"/>
      <c r="W38" s="36"/>
      <c r="X38" s="36"/>
      <c r="Y38" s="36"/>
      <c r="Z38" s="36"/>
      <c r="AA38" s="124"/>
      <c r="AB38" s="36"/>
      <c r="AC38" s="36"/>
      <c r="AD38" s="124"/>
    </row>
    <row r="39" spans="1:30" ht="15" customHeight="1" x14ac:dyDescent="0.35">
      <c r="A39" s="81" t="s">
        <v>59</v>
      </c>
      <c r="B39" s="82"/>
      <c r="C39" s="82"/>
      <c r="D39" s="52"/>
      <c r="E39" s="36"/>
      <c r="F39" s="36"/>
      <c r="G39" s="62"/>
      <c r="H39" s="36"/>
      <c r="N39" s="52"/>
      <c r="R39" s="52"/>
    </row>
    <row r="40" spans="1:30" ht="54" customHeight="1" x14ac:dyDescent="0.35">
      <c r="A40" s="308" t="s">
        <v>717</v>
      </c>
      <c r="B40" s="308"/>
      <c r="C40" s="308"/>
      <c r="D40" s="72"/>
      <c r="E40" s="72"/>
      <c r="F40" s="72"/>
      <c r="G40" s="72"/>
      <c r="H40" s="68"/>
    </row>
    <row r="41" spans="1:30" x14ac:dyDescent="0.35">
      <c r="A41" s="268"/>
      <c r="B41" s="268"/>
      <c r="C41" s="268"/>
      <c r="D41" s="71"/>
      <c r="E41" s="69"/>
      <c r="F41" s="69"/>
      <c r="G41" s="69"/>
      <c r="H41" s="69"/>
    </row>
    <row r="42" spans="1:30" x14ac:dyDescent="0.35">
      <c r="A42" s="307"/>
      <c r="B42" s="307"/>
      <c r="C42" s="307"/>
      <c r="D42" s="71"/>
      <c r="E42" s="69"/>
      <c r="F42" s="69"/>
      <c r="G42" s="69"/>
      <c r="H42" s="69"/>
    </row>
    <row r="43" spans="1:30" x14ac:dyDescent="0.35">
      <c r="A43" s="307"/>
      <c r="B43" s="307"/>
      <c r="C43" s="307"/>
    </row>
    <row r="44" spans="1:30" x14ac:dyDescent="0.35">
      <c r="A44" s="307"/>
      <c r="B44" s="307"/>
      <c r="C44" s="307"/>
    </row>
    <row r="45" spans="1:30" x14ac:dyDescent="0.35">
      <c r="A45" s="269"/>
      <c r="B45" s="269"/>
      <c r="C45" s="269"/>
    </row>
    <row r="46" spans="1:30" x14ac:dyDescent="0.35">
      <c r="A46" s="268"/>
      <c r="B46" s="268"/>
      <c r="C46" s="268"/>
    </row>
    <row r="47" spans="1:30" x14ac:dyDescent="0.35">
      <c r="A47" s="268"/>
      <c r="B47" s="268"/>
      <c r="C47" s="268"/>
    </row>
    <row r="164" spans="1:30" x14ac:dyDescent="0.35">
      <c r="AB164" s="54"/>
      <c r="AC164" s="54"/>
      <c r="AD164" s="54"/>
    </row>
    <row r="165" spans="1:30" s="254" customFormat="1" x14ac:dyDescent="0.35">
      <c r="A165" s="86" t="s">
        <v>61</v>
      </c>
      <c r="B165" s="61">
        <v>45748</v>
      </c>
      <c r="C165" s="51"/>
      <c r="D165" s="254" t="s">
        <v>19</v>
      </c>
      <c r="E165" s="254" t="s">
        <v>20</v>
      </c>
      <c r="G165" s="254" t="s">
        <v>21</v>
      </c>
      <c r="H165" s="254" t="s">
        <v>20</v>
      </c>
      <c r="J165" s="254" t="s">
        <v>72</v>
      </c>
      <c r="K165" s="254" t="s">
        <v>84</v>
      </c>
      <c r="L165" s="254" t="s">
        <v>83</v>
      </c>
      <c r="M165" s="254" t="s">
        <v>88</v>
      </c>
      <c r="N165" s="254" t="s">
        <v>87</v>
      </c>
      <c r="O165" s="254" t="s">
        <v>724</v>
      </c>
      <c r="P165" s="254" t="s">
        <v>725</v>
      </c>
      <c r="Q165" s="254" t="s">
        <v>726</v>
      </c>
      <c r="R165" s="254" t="s">
        <v>727</v>
      </c>
      <c r="T165" s="254" t="s">
        <v>101</v>
      </c>
      <c r="U165" s="254" t="s">
        <v>100</v>
      </c>
      <c r="W165" s="254" t="s">
        <v>101</v>
      </c>
      <c r="X165" s="254" t="s">
        <v>100</v>
      </c>
      <c r="Y165" s="254" t="s">
        <v>108</v>
      </c>
      <c r="Z165" s="254" t="s">
        <v>107</v>
      </c>
      <c r="AB165" s="254" t="s">
        <v>115</v>
      </c>
      <c r="AC165" s="254" t="s">
        <v>113</v>
      </c>
    </row>
    <row r="166" spans="1:30" s="254" customFormat="1" x14ac:dyDescent="0.35">
      <c r="A166" s="51"/>
      <c r="B166" s="51"/>
      <c r="C166" s="51"/>
      <c r="D166" s="254" t="s">
        <v>40</v>
      </c>
      <c r="E166" s="254" t="s">
        <v>41</v>
      </c>
      <c r="F166" s="254" t="s">
        <v>12</v>
      </c>
      <c r="G166" s="254" t="s">
        <v>43</v>
      </c>
      <c r="H166" s="254" t="s">
        <v>41</v>
      </c>
      <c r="I166" s="254" t="s">
        <v>13</v>
      </c>
      <c r="K166" s="254" t="s">
        <v>155</v>
      </c>
      <c r="L166" s="254" t="s">
        <v>154</v>
      </c>
      <c r="M166" s="254" t="s">
        <v>159</v>
      </c>
      <c r="N166" s="254" t="s">
        <v>158</v>
      </c>
      <c r="O166" s="254" t="s">
        <v>728</v>
      </c>
      <c r="P166" s="254" t="s">
        <v>729</v>
      </c>
      <c r="Q166" s="254" t="s">
        <v>730</v>
      </c>
      <c r="R166" s="254" t="s">
        <v>731</v>
      </c>
      <c r="S166" s="254" t="s">
        <v>903</v>
      </c>
      <c r="T166" s="254" t="s">
        <v>737</v>
      </c>
      <c r="U166" s="254" t="s">
        <v>172</v>
      </c>
      <c r="V166" s="254" t="s">
        <v>762</v>
      </c>
      <c r="W166" s="254" t="s">
        <v>737</v>
      </c>
      <c r="X166" s="254" t="s">
        <v>172</v>
      </c>
      <c r="Y166" s="254" t="s">
        <v>732</v>
      </c>
      <c r="Z166" s="254" t="s">
        <v>175</v>
      </c>
      <c r="AA166" s="254" t="s">
        <v>244</v>
      </c>
      <c r="AB166" s="254" t="s">
        <v>242</v>
      </c>
      <c r="AC166" s="254" t="s">
        <v>180</v>
      </c>
      <c r="AD166" s="254" t="s">
        <v>245</v>
      </c>
    </row>
    <row r="167" spans="1:30" s="254" customFormat="1" x14ac:dyDescent="0.35">
      <c r="A167" s="51"/>
      <c r="B167" s="51"/>
      <c r="C167" s="51"/>
      <c r="D167" s="254" t="s">
        <v>871</v>
      </c>
      <c r="G167" s="254" t="s">
        <v>870</v>
      </c>
      <c r="J167" s="254" t="s">
        <v>869</v>
      </c>
      <c r="K167" s="254" t="s">
        <v>897</v>
      </c>
      <c r="T167" s="254" t="s">
        <v>868</v>
      </c>
      <c r="W167" s="254" t="s">
        <v>898</v>
      </c>
      <c r="AB167" s="254" t="s">
        <v>872</v>
      </c>
    </row>
    <row r="169" spans="1:30" x14ac:dyDescent="0.35">
      <c r="A169" s="51" t="s">
        <v>246</v>
      </c>
      <c r="B169" s="51" t="s">
        <v>203</v>
      </c>
      <c r="C169" s="61">
        <v>45748</v>
      </c>
      <c r="D169" s="51">
        <v>40262</v>
      </c>
      <c r="E169" s="51">
        <v>1580084</v>
      </c>
      <c r="F169" s="51">
        <v>2.4847779424888264E-2</v>
      </c>
      <c r="G169" s="51">
        <v>63603338</v>
      </c>
      <c r="H169" s="51">
        <v>1580084</v>
      </c>
      <c r="I169" s="51">
        <v>40.253137174985632</v>
      </c>
      <c r="K169" s="51">
        <v>117259</v>
      </c>
      <c r="L169" s="51">
        <v>284693</v>
      </c>
      <c r="M169" s="51">
        <v>35914</v>
      </c>
      <c r="N169" s="51">
        <v>76455</v>
      </c>
      <c r="O169" s="51">
        <v>1346</v>
      </c>
      <c r="P169" s="51">
        <v>3602</v>
      </c>
      <c r="Q169" s="51">
        <v>2847</v>
      </c>
      <c r="R169" s="51">
        <v>5930</v>
      </c>
      <c r="S169" s="51">
        <v>0.42453329016941838</v>
      </c>
      <c r="T169" s="51">
        <v>112405</v>
      </c>
      <c r="U169" s="51">
        <v>132900</v>
      </c>
      <c r="V169" s="51">
        <v>0.84578630549285172</v>
      </c>
      <c r="W169" s="51">
        <v>112405</v>
      </c>
      <c r="X169" s="51">
        <v>132900</v>
      </c>
      <c r="Y169" s="51">
        <v>81235</v>
      </c>
      <c r="Z169" s="51">
        <v>157108</v>
      </c>
      <c r="AA169" s="51">
        <v>0.66770571846293891</v>
      </c>
      <c r="AB169" s="51">
        <v>761648</v>
      </c>
      <c r="AC169" s="51">
        <v>1074213</v>
      </c>
      <c r="AD169" s="51">
        <v>0.70902884251074971</v>
      </c>
    </row>
    <row r="170" spans="1:30" x14ac:dyDescent="0.35">
      <c r="A170" s="51" t="s">
        <v>57</v>
      </c>
      <c r="B170" s="51" t="s">
        <v>243</v>
      </c>
      <c r="C170" s="61">
        <v>45748</v>
      </c>
    </row>
    <row r="171" spans="1:30" x14ac:dyDescent="0.35">
      <c r="A171" s="51" t="s">
        <v>247</v>
      </c>
      <c r="B171" s="51" t="s">
        <v>248</v>
      </c>
      <c r="C171" s="61">
        <v>45748</v>
      </c>
      <c r="D171" s="51">
        <v>9536</v>
      </c>
      <c r="E171" s="51">
        <v>249947</v>
      </c>
      <c r="F171" s="51">
        <v>3.6749999036545744E-2</v>
      </c>
      <c r="G171" s="51">
        <v>17098823</v>
      </c>
      <c r="H171" s="51">
        <v>249947</v>
      </c>
      <c r="I171" s="51">
        <v>68.409794876513814</v>
      </c>
      <c r="K171" s="51">
        <v>10308</v>
      </c>
      <c r="L171" s="51">
        <v>27287</v>
      </c>
      <c r="M171" s="51">
        <v>4358</v>
      </c>
      <c r="N171" s="51">
        <v>10174</v>
      </c>
      <c r="O171" s="51">
        <v>0</v>
      </c>
      <c r="P171" s="51">
        <v>0</v>
      </c>
      <c r="Q171" s="51">
        <v>6</v>
      </c>
      <c r="R171" s="51">
        <v>6</v>
      </c>
      <c r="S171" s="51">
        <v>0.39159793952011102</v>
      </c>
      <c r="T171" s="51">
        <v>17527</v>
      </c>
      <c r="U171" s="51">
        <v>19407</v>
      </c>
      <c r="V171" s="51">
        <v>0.90312773741433505</v>
      </c>
      <c r="W171" s="51">
        <v>17527</v>
      </c>
      <c r="X171" s="51">
        <v>19407</v>
      </c>
      <c r="Y171" s="51">
        <v>8973</v>
      </c>
      <c r="Z171" s="51">
        <v>22386</v>
      </c>
      <c r="AA171" s="51">
        <v>0.63407747708946471</v>
      </c>
      <c r="AB171" s="51">
        <v>135362</v>
      </c>
      <c r="AC171" s="51">
        <v>171179</v>
      </c>
      <c r="AD171" s="51">
        <v>0.79076288563433594</v>
      </c>
    </row>
    <row r="172" spans="1:30" x14ac:dyDescent="0.35">
      <c r="A172" s="51" t="s">
        <v>249</v>
      </c>
      <c r="B172" s="51" t="s">
        <v>250</v>
      </c>
      <c r="C172" s="61">
        <v>45748</v>
      </c>
      <c r="D172" s="51">
        <v>7739</v>
      </c>
      <c r="E172" s="51">
        <v>170542</v>
      </c>
      <c r="F172" s="51">
        <v>4.3409000398247709E-2</v>
      </c>
      <c r="G172" s="51">
        <v>11968873</v>
      </c>
      <c r="H172" s="51">
        <v>170542</v>
      </c>
      <c r="I172" s="51">
        <v>70.181380539691105</v>
      </c>
      <c r="K172" s="51">
        <v>7981</v>
      </c>
      <c r="L172" s="51">
        <v>13581</v>
      </c>
      <c r="M172" s="51">
        <v>413</v>
      </c>
      <c r="N172" s="51">
        <v>903</v>
      </c>
      <c r="O172" s="51">
        <v>203</v>
      </c>
      <c r="P172" s="51">
        <v>471</v>
      </c>
      <c r="Q172" s="51">
        <v>157</v>
      </c>
      <c r="R172" s="51">
        <v>771</v>
      </c>
      <c r="S172" s="51">
        <v>0.55665776421213276</v>
      </c>
      <c r="T172" s="51">
        <v>4572</v>
      </c>
      <c r="U172" s="51">
        <v>6137</v>
      </c>
      <c r="V172" s="51">
        <v>0.74498940850578454</v>
      </c>
      <c r="W172" s="51">
        <v>4572</v>
      </c>
      <c r="X172" s="51">
        <v>6137</v>
      </c>
      <c r="Y172" s="51">
        <v>6326</v>
      </c>
      <c r="Z172" s="51">
        <v>20529</v>
      </c>
      <c r="AA172" s="51">
        <v>0.40868521713042827</v>
      </c>
      <c r="AB172" s="51">
        <v>84664</v>
      </c>
      <c r="AC172" s="51">
        <v>111548</v>
      </c>
      <c r="AD172" s="51">
        <v>0.75899164485244019</v>
      </c>
    </row>
    <row r="173" spans="1:30" x14ac:dyDescent="0.35">
      <c r="A173" s="51" t="s">
        <v>251</v>
      </c>
      <c r="B173" s="51" t="s">
        <v>252</v>
      </c>
      <c r="C173" s="61">
        <v>45748</v>
      </c>
      <c r="D173" s="51">
        <v>3080</v>
      </c>
      <c r="E173" s="51">
        <v>316732</v>
      </c>
      <c r="F173" s="51">
        <v>9.6306580115818035E-3</v>
      </c>
      <c r="G173" s="51">
        <v>5110662</v>
      </c>
      <c r="H173" s="51">
        <v>316732</v>
      </c>
      <c r="I173" s="51">
        <v>16.13560360178321</v>
      </c>
      <c r="K173" s="51">
        <v>26914</v>
      </c>
      <c r="L173" s="51">
        <v>67114</v>
      </c>
      <c r="M173" s="51">
        <v>2659</v>
      </c>
      <c r="N173" s="51">
        <v>10466</v>
      </c>
      <c r="O173" s="51">
        <v>0</v>
      </c>
      <c r="P173" s="51">
        <v>0</v>
      </c>
      <c r="Q173" s="51">
        <v>0</v>
      </c>
      <c r="R173" s="51">
        <v>0</v>
      </c>
      <c r="S173" s="51">
        <v>0.38119360659963908</v>
      </c>
      <c r="T173" s="51">
        <v>25104</v>
      </c>
      <c r="U173" s="51">
        <v>26855</v>
      </c>
      <c r="V173" s="51">
        <v>0.93479798920126611</v>
      </c>
      <c r="W173" s="51">
        <v>25104</v>
      </c>
      <c r="X173" s="51">
        <v>26855</v>
      </c>
      <c r="Y173" s="51">
        <v>12530</v>
      </c>
      <c r="Z173" s="51">
        <v>28870</v>
      </c>
      <c r="AA173" s="51">
        <v>0.67535217586361596</v>
      </c>
      <c r="AB173" s="51">
        <v>147487</v>
      </c>
      <c r="AC173" s="51">
        <v>224578</v>
      </c>
      <c r="AD173" s="51">
        <v>0.65672951045961758</v>
      </c>
    </row>
    <row r="174" spans="1:30" x14ac:dyDescent="0.35">
      <c r="A174" s="51" t="s">
        <v>253</v>
      </c>
      <c r="B174" s="51" t="s">
        <v>254</v>
      </c>
      <c r="C174" s="61">
        <v>45748</v>
      </c>
      <c r="D174" s="51">
        <v>4578</v>
      </c>
      <c r="E174" s="51">
        <v>191392</v>
      </c>
      <c r="F174" s="51">
        <v>2.3360718477317959E-2</v>
      </c>
      <c r="G174" s="51">
        <v>6878852</v>
      </c>
      <c r="H174" s="51">
        <v>191392</v>
      </c>
      <c r="I174" s="51">
        <v>35.941167864905537</v>
      </c>
      <c r="K174" s="51">
        <v>14117</v>
      </c>
      <c r="L174" s="51">
        <v>46672</v>
      </c>
      <c r="M174" s="51">
        <v>9537</v>
      </c>
      <c r="N174" s="51">
        <v>20120</v>
      </c>
      <c r="O174" s="51">
        <v>197</v>
      </c>
      <c r="P174" s="51">
        <v>952</v>
      </c>
      <c r="Q174" s="51">
        <v>1401</v>
      </c>
      <c r="R174" s="51">
        <v>2843</v>
      </c>
      <c r="S174" s="51">
        <v>0.35774292716789208</v>
      </c>
      <c r="T174" s="51">
        <v>13518</v>
      </c>
      <c r="U174" s="51">
        <v>17506</v>
      </c>
      <c r="V174" s="51">
        <v>0.7721923911801668</v>
      </c>
      <c r="W174" s="51">
        <v>13518</v>
      </c>
      <c r="X174" s="51">
        <v>17506</v>
      </c>
      <c r="Y174" s="51">
        <v>10558</v>
      </c>
      <c r="Z174" s="51">
        <v>16352</v>
      </c>
      <c r="AA174" s="51">
        <v>0.71108748301730762</v>
      </c>
      <c r="AB174" s="51">
        <v>96321</v>
      </c>
      <c r="AC174" s="51">
        <v>132504</v>
      </c>
      <c r="AD174" s="51">
        <v>0.72692899836986058</v>
      </c>
    </row>
    <row r="175" spans="1:30" x14ac:dyDescent="0.35">
      <c r="A175" s="51" t="s">
        <v>255</v>
      </c>
      <c r="B175" s="51" t="s">
        <v>256</v>
      </c>
      <c r="C175" s="61">
        <v>45748</v>
      </c>
      <c r="D175" s="51">
        <v>4222</v>
      </c>
      <c r="E175" s="51">
        <v>233461</v>
      </c>
      <c r="F175" s="51">
        <v>1.7763155126786518E-2</v>
      </c>
      <c r="G175" s="51">
        <v>7217826</v>
      </c>
      <c r="H175" s="51">
        <v>233461</v>
      </c>
      <c r="I175" s="51">
        <v>30.916624189907523</v>
      </c>
      <c r="K175" s="51">
        <v>16705</v>
      </c>
      <c r="L175" s="51">
        <v>48066</v>
      </c>
      <c r="M175" s="51">
        <v>5561</v>
      </c>
      <c r="N175" s="51">
        <v>9444</v>
      </c>
      <c r="O175" s="51">
        <v>86</v>
      </c>
      <c r="P175" s="51">
        <v>286</v>
      </c>
      <c r="Q175" s="51">
        <v>105</v>
      </c>
      <c r="R175" s="51">
        <v>254</v>
      </c>
      <c r="S175" s="51">
        <v>0.38685615848406546</v>
      </c>
      <c r="T175" s="51">
        <v>17292</v>
      </c>
      <c r="U175" s="51">
        <v>22340</v>
      </c>
      <c r="V175" s="51">
        <v>0.77403760071620409</v>
      </c>
      <c r="W175" s="51">
        <v>17292</v>
      </c>
      <c r="X175" s="51">
        <v>22340</v>
      </c>
      <c r="Y175" s="51">
        <v>13115</v>
      </c>
      <c r="Z175" s="51">
        <v>22257</v>
      </c>
      <c r="AA175" s="51">
        <v>0.68181716258941183</v>
      </c>
      <c r="AB175" s="51">
        <v>72722</v>
      </c>
      <c r="AC175" s="51">
        <v>139890</v>
      </c>
      <c r="AD175" s="51">
        <v>0.51985131174494248</v>
      </c>
    </row>
    <row r="176" spans="1:30" x14ac:dyDescent="0.35">
      <c r="A176" s="51" t="s">
        <v>257</v>
      </c>
      <c r="B176" s="51" t="s">
        <v>258</v>
      </c>
      <c r="C176" s="61">
        <v>45748</v>
      </c>
      <c r="D176" s="51">
        <v>7974</v>
      </c>
      <c r="E176" s="51">
        <v>246558</v>
      </c>
      <c r="F176" s="51">
        <v>3.1328084484465606E-2</v>
      </c>
      <c r="G176" s="51">
        <v>11025691</v>
      </c>
      <c r="H176" s="51">
        <v>246558</v>
      </c>
      <c r="I176" s="51">
        <v>44.71844758636913</v>
      </c>
      <c r="K176" s="51">
        <v>19699</v>
      </c>
      <c r="L176" s="51">
        <v>41288</v>
      </c>
      <c r="M176" s="51">
        <v>6299</v>
      </c>
      <c r="N176" s="51">
        <v>12019</v>
      </c>
      <c r="O176" s="51">
        <v>32</v>
      </c>
      <c r="P176" s="51">
        <v>47</v>
      </c>
      <c r="Q176" s="51">
        <v>70</v>
      </c>
      <c r="R176" s="51">
        <v>103</v>
      </c>
      <c r="S176" s="51">
        <v>0.48824288680621808</v>
      </c>
      <c r="T176" s="51">
        <v>17257</v>
      </c>
      <c r="U176" s="51">
        <v>22551</v>
      </c>
      <c r="V176" s="51">
        <v>0.7652432264644583</v>
      </c>
      <c r="W176" s="51">
        <v>17257</v>
      </c>
      <c r="X176" s="51">
        <v>22551</v>
      </c>
      <c r="Y176" s="51">
        <v>15941</v>
      </c>
      <c r="Z176" s="51">
        <v>28224</v>
      </c>
      <c r="AA176" s="51">
        <v>0.65382570162481535</v>
      </c>
      <c r="AB176" s="51">
        <v>136119</v>
      </c>
      <c r="AC176" s="51">
        <v>183663</v>
      </c>
      <c r="AD176" s="51">
        <v>0.74113457800427962</v>
      </c>
    </row>
    <row r="177" spans="1:30" x14ac:dyDescent="0.35">
      <c r="A177" s="51" t="s">
        <v>259</v>
      </c>
      <c r="B177" s="51" t="s">
        <v>260</v>
      </c>
      <c r="C177" s="61">
        <v>45748</v>
      </c>
      <c r="D177" s="51">
        <v>3133</v>
      </c>
      <c r="E177" s="51">
        <v>171452</v>
      </c>
      <c r="F177" s="51">
        <v>1.7945413408941204E-2</v>
      </c>
      <c r="G177" s="51">
        <v>4302611</v>
      </c>
      <c r="H177" s="51">
        <v>171452</v>
      </c>
      <c r="I177" s="51">
        <v>25.095134498285233</v>
      </c>
      <c r="K177" s="51">
        <v>21535</v>
      </c>
      <c r="L177" s="51">
        <v>40685</v>
      </c>
      <c r="M177" s="51">
        <v>7087</v>
      </c>
      <c r="N177" s="51">
        <v>13329</v>
      </c>
      <c r="O177" s="51">
        <v>828</v>
      </c>
      <c r="P177" s="51">
        <v>1846</v>
      </c>
      <c r="Q177" s="51">
        <v>1108</v>
      </c>
      <c r="R177" s="51">
        <v>1953</v>
      </c>
      <c r="S177" s="51">
        <v>0.52856623942711844</v>
      </c>
      <c r="T177" s="51">
        <v>17135</v>
      </c>
      <c r="U177" s="51">
        <v>18104</v>
      </c>
      <c r="V177" s="51">
        <v>0.94647591692443656</v>
      </c>
      <c r="W177" s="51">
        <v>17135</v>
      </c>
      <c r="X177" s="51">
        <v>18104</v>
      </c>
      <c r="Y177" s="51">
        <v>13792</v>
      </c>
      <c r="Z177" s="51">
        <v>18490</v>
      </c>
      <c r="AA177" s="51">
        <v>0.84513854730283655</v>
      </c>
      <c r="AB177" s="51">
        <v>88973</v>
      </c>
      <c r="AC177" s="51">
        <v>110851</v>
      </c>
      <c r="AD177" s="51">
        <v>0.80263597080766069</v>
      </c>
    </row>
    <row r="178" spans="1:30" x14ac:dyDescent="0.35">
      <c r="A178" s="51" t="s">
        <v>57</v>
      </c>
      <c r="B178" s="51" t="s">
        <v>243</v>
      </c>
      <c r="C178" s="61">
        <v>45748</v>
      </c>
    </row>
    <row r="179" spans="1:30" x14ac:dyDescent="0.35">
      <c r="A179" s="51" t="s">
        <v>299</v>
      </c>
      <c r="B179" s="51" t="s">
        <v>300</v>
      </c>
      <c r="C179" s="61">
        <v>45748</v>
      </c>
      <c r="D179" s="51">
        <v>1829</v>
      </c>
      <c r="E179" s="51">
        <v>87720</v>
      </c>
      <c r="F179" s="51">
        <v>2.0424572022021463E-2</v>
      </c>
      <c r="G179" s="51">
        <v>1861365</v>
      </c>
      <c r="H179" s="51">
        <v>87720</v>
      </c>
      <c r="I179" s="51">
        <v>21.219391244870042</v>
      </c>
      <c r="J179" s="51">
        <v>148</v>
      </c>
      <c r="K179" s="51">
        <v>2998</v>
      </c>
      <c r="L179" s="51">
        <v>8694</v>
      </c>
      <c r="M179" s="51">
        <v>1529</v>
      </c>
      <c r="N179" s="51">
        <v>3265</v>
      </c>
      <c r="O179" s="51">
        <v>0</v>
      </c>
      <c r="P179" s="51">
        <v>0</v>
      </c>
      <c r="Q179" s="51">
        <v>6</v>
      </c>
      <c r="R179" s="51">
        <v>6</v>
      </c>
      <c r="S179" s="51">
        <v>0.37885499373171749</v>
      </c>
      <c r="T179" s="51">
        <v>4103</v>
      </c>
      <c r="U179" s="51">
        <v>5950</v>
      </c>
      <c r="V179" s="51">
        <v>0.68957983193277306</v>
      </c>
      <c r="W179" s="51">
        <v>4103</v>
      </c>
      <c r="X179" s="51">
        <v>5950</v>
      </c>
      <c r="Y179" s="51">
        <v>2433</v>
      </c>
      <c r="Z179" s="51">
        <v>13958</v>
      </c>
      <c r="AA179" s="51">
        <v>0.32831022704440427</v>
      </c>
      <c r="AB179" s="51">
        <v>51406</v>
      </c>
      <c r="AC179" s="51">
        <v>70156</v>
      </c>
      <c r="AD179" s="51">
        <v>0.73273846855578995</v>
      </c>
    </row>
    <row r="180" spans="1:30" x14ac:dyDescent="0.35">
      <c r="A180" s="51" t="s">
        <v>301</v>
      </c>
      <c r="B180" s="51" t="s">
        <v>302</v>
      </c>
      <c r="C180" s="61">
        <v>45748</v>
      </c>
      <c r="D180" s="51">
        <v>7707</v>
      </c>
      <c r="E180" s="51">
        <v>162227</v>
      </c>
      <c r="F180" s="51">
        <v>4.5352901714783386E-2</v>
      </c>
      <c r="G180" s="51">
        <v>15237458</v>
      </c>
      <c r="H180" s="51">
        <v>162227</v>
      </c>
      <c r="I180" s="51">
        <v>93.926769280082851</v>
      </c>
      <c r="J180" s="51">
        <v>132</v>
      </c>
      <c r="K180" s="51">
        <v>7310</v>
      </c>
      <c r="L180" s="51">
        <v>18593</v>
      </c>
      <c r="M180" s="51">
        <v>2829</v>
      </c>
      <c r="N180" s="51">
        <v>6909</v>
      </c>
      <c r="O180" s="51">
        <v>0</v>
      </c>
      <c r="P180" s="51">
        <v>0</v>
      </c>
      <c r="Q180" s="51">
        <v>0</v>
      </c>
      <c r="R180" s="51">
        <v>0</v>
      </c>
      <c r="S180" s="51">
        <v>0.39757666065406633</v>
      </c>
      <c r="T180" s="51">
        <v>13424</v>
      </c>
      <c r="U180" s="51">
        <v>13457</v>
      </c>
      <c r="V180" s="51">
        <v>0.9975477446682024</v>
      </c>
      <c r="W180" s="51">
        <v>13424</v>
      </c>
      <c r="X180" s="51">
        <v>13457</v>
      </c>
      <c r="Y180" s="51">
        <v>6540</v>
      </c>
      <c r="Z180" s="51">
        <v>8428</v>
      </c>
      <c r="AA180" s="51">
        <v>0.91222298377884392</v>
      </c>
      <c r="AB180" s="51">
        <v>83956</v>
      </c>
      <c r="AC180" s="51">
        <v>101023</v>
      </c>
      <c r="AD180" s="51">
        <v>0.83105827385842823</v>
      </c>
    </row>
    <row r="181" spans="1:30" x14ac:dyDescent="0.35">
      <c r="A181" s="51" t="s">
        <v>303</v>
      </c>
      <c r="B181" s="51" t="s">
        <v>304</v>
      </c>
      <c r="C181" s="61">
        <v>45748</v>
      </c>
      <c r="D181" s="51">
        <v>7739</v>
      </c>
      <c r="E181" s="51">
        <v>170542</v>
      </c>
      <c r="F181" s="51">
        <v>4.3409000398247709E-2</v>
      </c>
      <c r="G181" s="51">
        <v>11968873</v>
      </c>
      <c r="H181" s="51">
        <v>170542</v>
      </c>
      <c r="I181" s="51">
        <v>70.181380539691105</v>
      </c>
      <c r="J181" s="51">
        <v>378</v>
      </c>
      <c r="K181" s="51">
        <v>7981</v>
      </c>
      <c r="L181" s="51">
        <v>13581</v>
      </c>
      <c r="M181" s="51">
        <v>413</v>
      </c>
      <c r="N181" s="51">
        <v>903</v>
      </c>
      <c r="O181" s="51">
        <v>203</v>
      </c>
      <c r="P181" s="51">
        <v>471</v>
      </c>
      <c r="Q181" s="51">
        <v>157</v>
      </c>
      <c r="R181" s="51">
        <v>771</v>
      </c>
      <c r="S181" s="51">
        <v>0.55665776421213276</v>
      </c>
      <c r="T181" s="51">
        <v>4572</v>
      </c>
      <c r="U181" s="51">
        <v>6137</v>
      </c>
      <c r="V181" s="51">
        <v>0.74498940850578454</v>
      </c>
      <c r="W181" s="51">
        <v>4572</v>
      </c>
      <c r="X181" s="51">
        <v>6137</v>
      </c>
      <c r="Y181" s="51">
        <v>6326</v>
      </c>
      <c r="Z181" s="51">
        <v>20529</v>
      </c>
      <c r="AA181" s="51">
        <v>0.40868521713042827</v>
      </c>
      <c r="AB181" s="51">
        <v>84664</v>
      </c>
      <c r="AC181" s="51">
        <v>111548</v>
      </c>
      <c r="AD181" s="51">
        <v>0.75899164485244019</v>
      </c>
    </row>
    <row r="182" spans="1:30" x14ac:dyDescent="0.35">
      <c r="A182" s="51" t="s">
        <v>777</v>
      </c>
      <c r="B182" s="51" t="s">
        <v>252</v>
      </c>
      <c r="C182" s="61">
        <v>45748</v>
      </c>
      <c r="D182" s="51">
        <v>3080</v>
      </c>
      <c r="E182" s="51">
        <v>316732</v>
      </c>
      <c r="F182" s="51">
        <v>9.6306580115818035E-3</v>
      </c>
      <c r="G182" s="51">
        <v>5110662</v>
      </c>
      <c r="H182" s="51">
        <v>316732</v>
      </c>
      <c r="I182" s="51">
        <v>16.13560360178321</v>
      </c>
      <c r="J182" s="51">
        <v>126</v>
      </c>
      <c r="K182" s="51">
        <v>26914</v>
      </c>
      <c r="L182" s="51">
        <v>67114</v>
      </c>
      <c r="M182" s="51">
        <v>2659</v>
      </c>
      <c r="N182" s="51">
        <v>10466</v>
      </c>
      <c r="O182" s="51">
        <v>0</v>
      </c>
      <c r="P182" s="51">
        <v>0</v>
      </c>
      <c r="Q182" s="51">
        <v>0</v>
      </c>
      <c r="R182" s="51">
        <v>1</v>
      </c>
      <c r="S182" s="51">
        <v>0.38119360659963908</v>
      </c>
      <c r="T182" s="51">
        <v>25104</v>
      </c>
      <c r="U182" s="51">
        <v>26855</v>
      </c>
      <c r="V182" s="51">
        <v>0.93479798920126611</v>
      </c>
      <c r="W182" s="51">
        <v>25104</v>
      </c>
      <c r="X182" s="51">
        <v>26855</v>
      </c>
      <c r="Y182" s="51">
        <v>12530</v>
      </c>
      <c r="Z182" s="51">
        <v>28870</v>
      </c>
      <c r="AA182" s="51">
        <v>0.67535217586361596</v>
      </c>
      <c r="AB182" s="51">
        <v>147487</v>
      </c>
      <c r="AC182" s="51">
        <v>224578</v>
      </c>
      <c r="AD182" s="51">
        <v>0.65672951045961758</v>
      </c>
    </row>
    <row r="183" spans="1:30" x14ac:dyDescent="0.35">
      <c r="A183" s="51" t="s">
        <v>305</v>
      </c>
      <c r="B183" s="51" t="s">
        <v>306</v>
      </c>
      <c r="C183" s="61">
        <v>45748</v>
      </c>
      <c r="D183" s="51">
        <v>1128</v>
      </c>
      <c r="E183" s="51">
        <v>29661</v>
      </c>
      <c r="F183" s="51">
        <v>3.6636461073760111E-2</v>
      </c>
      <c r="G183" s="51">
        <v>1413790</v>
      </c>
      <c r="H183" s="51">
        <v>29661</v>
      </c>
      <c r="I183" s="51">
        <v>47.664947237112706</v>
      </c>
      <c r="J183" s="51">
        <v>387</v>
      </c>
      <c r="K183" s="51">
        <v>990</v>
      </c>
      <c r="L183" s="51">
        <v>6733</v>
      </c>
      <c r="M183" s="51">
        <v>1970</v>
      </c>
      <c r="N183" s="51">
        <v>4247</v>
      </c>
      <c r="O183" s="51">
        <v>45</v>
      </c>
      <c r="P183" s="51">
        <v>212</v>
      </c>
      <c r="Q183" s="51">
        <v>356</v>
      </c>
      <c r="R183" s="51">
        <v>740</v>
      </c>
      <c r="S183" s="51">
        <v>0.2816795172644988</v>
      </c>
      <c r="T183" s="51">
        <v>1464</v>
      </c>
      <c r="U183" s="51">
        <v>2562</v>
      </c>
      <c r="V183" s="51">
        <v>0.5714285714285714</v>
      </c>
      <c r="W183" s="51">
        <v>1464</v>
      </c>
      <c r="X183" s="51">
        <v>2562</v>
      </c>
      <c r="Y183" s="51">
        <v>1490</v>
      </c>
      <c r="Z183" s="51">
        <v>2589</v>
      </c>
      <c r="AA183" s="51">
        <v>0.57348087749951471</v>
      </c>
      <c r="AB183" s="51">
        <v>13601</v>
      </c>
      <c r="AC183" s="51">
        <v>20002</v>
      </c>
      <c r="AD183" s="51">
        <v>0.67998200179982005</v>
      </c>
    </row>
    <row r="184" spans="1:30" x14ac:dyDescent="0.35">
      <c r="A184" s="51" t="s">
        <v>307</v>
      </c>
      <c r="B184" s="51" t="s">
        <v>308</v>
      </c>
      <c r="C184" s="61">
        <v>45748</v>
      </c>
      <c r="D184" s="51">
        <v>692</v>
      </c>
      <c r="E184" s="51">
        <v>22609</v>
      </c>
      <c r="F184" s="51">
        <v>2.969829621046307E-2</v>
      </c>
      <c r="G184" s="51">
        <v>1070393</v>
      </c>
      <c r="H184" s="51">
        <v>22609</v>
      </c>
      <c r="I184" s="51">
        <v>47.34366845061701</v>
      </c>
      <c r="J184" s="51">
        <v>394</v>
      </c>
      <c r="K184" s="51">
        <v>671</v>
      </c>
      <c r="L184" s="51">
        <v>4766</v>
      </c>
      <c r="M184" s="51">
        <v>1452</v>
      </c>
      <c r="N184" s="51">
        <v>3074</v>
      </c>
      <c r="O184" s="51">
        <v>35</v>
      </c>
      <c r="P184" s="51">
        <v>194</v>
      </c>
      <c r="Q184" s="51">
        <v>294</v>
      </c>
      <c r="R184" s="51">
        <v>540</v>
      </c>
      <c r="S184" s="51">
        <v>0.28598087240494519</v>
      </c>
      <c r="T184" s="51">
        <v>1270</v>
      </c>
      <c r="U184" s="51">
        <v>2164</v>
      </c>
      <c r="V184" s="51">
        <v>0.58687615526802217</v>
      </c>
      <c r="W184" s="51">
        <v>1270</v>
      </c>
      <c r="X184" s="51">
        <v>2164</v>
      </c>
      <c r="Y184" s="51">
        <v>1079</v>
      </c>
      <c r="Z184" s="51">
        <v>2053</v>
      </c>
      <c r="AA184" s="51">
        <v>0.55703106473796538</v>
      </c>
      <c r="AB184" s="51">
        <v>10161</v>
      </c>
      <c r="AC184" s="51">
        <v>16745</v>
      </c>
      <c r="AD184" s="51">
        <v>0.60680800238877275</v>
      </c>
    </row>
    <row r="185" spans="1:30" x14ac:dyDescent="0.35">
      <c r="A185" s="51" t="s">
        <v>309</v>
      </c>
      <c r="B185" s="51" t="s">
        <v>310</v>
      </c>
      <c r="C185" s="61">
        <v>45748</v>
      </c>
      <c r="D185" s="51">
        <v>653</v>
      </c>
      <c r="E185" s="51">
        <v>32855</v>
      </c>
      <c r="F185" s="51">
        <v>1.9487883490509728E-2</v>
      </c>
      <c r="G185" s="51">
        <v>952632</v>
      </c>
      <c r="H185" s="51">
        <v>32855</v>
      </c>
      <c r="I185" s="51">
        <v>28.995038806878711</v>
      </c>
      <c r="J185" s="51">
        <v>320</v>
      </c>
      <c r="K185" s="51">
        <v>2775</v>
      </c>
      <c r="L185" s="51">
        <v>8479</v>
      </c>
      <c r="M185" s="51">
        <v>535</v>
      </c>
      <c r="N185" s="51">
        <v>1511</v>
      </c>
      <c r="O185" s="51">
        <v>15</v>
      </c>
      <c r="P185" s="51">
        <v>55</v>
      </c>
      <c r="Q185" s="51">
        <v>1</v>
      </c>
      <c r="R185" s="51">
        <v>119</v>
      </c>
      <c r="S185" s="51">
        <v>0.32723337268791813</v>
      </c>
      <c r="T185" s="51">
        <v>2584</v>
      </c>
      <c r="U185" s="51">
        <v>2707</v>
      </c>
      <c r="V185" s="51">
        <v>0.95456224602881423</v>
      </c>
      <c r="W185" s="51">
        <v>2584</v>
      </c>
      <c r="X185" s="51">
        <v>2707</v>
      </c>
      <c r="Y185" s="51">
        <v>2031</v>
      </c>
      <c r="Z185" s="51">
        <v>2326</v>
      </c>
      <c r="AA185" s="51">
        <v>0.9169481422610769</v>
      </c>
      <c r="AB185" s="51">
        <v>15577</v>
      </c>
      <c r="AC185" s="51">
        <v>21476</v>
      </c>
      <c r="AD185" s="51">
        <v>0.72532128888061087</v>
      </c>
    </row>
    <row r="186" spans="1:30" x14ac:dyDescent="0.35">
      <c r="A186" s="51" t="s">
        <v>311</v>
      </c>
      <c r="B186" s="51" t="s">
        <v>312</v>
      </c>
      <c r="C186" s="61">
        <v>45748</v>
      </c>
      <c r="D186" s="51">
        <v>71</v>
      </c>
      <c r="E186" s="51">
        <v>7876</v>
      </c>
      <c r="F186" s="51">
        <v>8.9341890021391712E-3</v>
      </c>
      <c r="G186" s="51">
        <v>109827</v>
      </c>
      <c r="H186" s="51">
        <v>7876</v>
      </c>
      <c r="I186" s="51">
        <v>13.944514982224479</v>
      </c>
      <c r="J186" s="51">
        <v>58</v>
      </c>
      <c r="K186" s="51">
        <v>1066</v>
      </c>
      <c r="L186" s="51">
        <v>1647</v>
      </c>
      <c r="M186" s="51">
        <v>141</v>
      </c>
      <c r="N186" s="51">
        <v>228</v>
      </c>
      <c r="O186" s="51">
        <v>5</v>
      </c>
      <c r="P186" s="51">
        <v>5</v>
      </c>
      <c r="Q186" s="51">
        <v>16</v>
      </c>
      <c r="R186" s="51">
        <v>16</v>
      </c>
      <c r="S186" s="51">
        <v>0.64767932489451474</v>
      </c>
      <c r="T186" s="51">
        <v>635</v>
      </c>
      <c r="U186" s="51">
        <v>680</v>
      </c>
      <c r="V186" s="51">
        <v>0.93382352941176472</v>
      </c>
      <c r="W186" s="51">
        <v>635</v>
      </c>
      <c r="X186" s="51">
        <v>680</v>
      </c>
      <c r="Y186" s="51">
        <v>426</v>
      </c>
      <c r="Z186" s="51">
        <v>862</v>
      </c>
      <c r="AA186" s="51">
        <v>0.6880674448767834</v>
      </c>
      <c r="AB186" s="51">
        <v>3599</v>
      </c>
      <c r="AC186" s="51">
        <v>5845</v>
      </c>
      <c r="AD186" s="51">
        <v>0.61573994867408044</v>
      </c>
    </row>
    <row r="187" spans="1:30" x14ac:dyDescent="0.35">
      <c r="A187" s="51" t="s">
        <v>313</v>
      </c>
      <c r="B187" s="51" t="s">
        <v>314</v>
      </c>
      <c r="C187" s="61">
        <v>45748</v>
      </c>
      <c r="D187" s="51">
        <v>538</v>
      </c>
      <c r="E187" s="51">
        <v>28231</v>
      </c>
      <c r="F187" s="51">
        <v>1.8700684764851056E-2</v>
      </c>
      <c r="G187" s="51">
        <v>807758</v>
      </c>
      <c r="H187" s="51">
        <v>28231</v>
      </c>
      <c r="I187" s="51">
        <v>28.612447309695018</v>
      </c>
      <c r="J187" s="51">
        <v>320</v>
      </c>
      <c r="K187" s="51">
        <v>2515</v>
      </c>
      <c r="L187" s="51">
        <v>7815</v>
      </c>
      <c r="M187" s="51">
        <v>1252</v>
      </c>
      <c r="N187" s="51">
        <v>2664</v>
      </c>
      <c r="O187" s="51">
        <v>13</v>
      </c>
      <c r="P187" s="51">
        <v>65</v>
      </c>
      <c r="Q187" s="51">
        <v>1</v>
      </c>
      <c r="R187" s="51">
        <v>90</v>
      </c>
      <c r="S187" s="51">
        <v>0.35555764528869666</v>
      </c>
      <c r="T187" s="51">
        <v>2487</v>
      </c>
      <c r="U187" s="51">
        <v>2608</v>
      </c>
      <c r="V187" s="51">
        <v>0.95360429447852757</v>
      </c>
      <c r="W187" s="51">
        <v>2487</v>
      </c>
      <c r="X187" s="51">
        <v>2608</v>
      </c>
      <c r="Y187" s="51">
        <v>1714</v>
      </c>
      <c r="Z187" s="51">
        <v>1981</v>
      </c>
      <c r="AA187" s="51">
        <v>0.91544998910438002</v>
      </c>
      <c r="AB187" s="51">
        <v>14057</v>
      </c>
      <c r="AC187" s="51">
        <v>17610</v>
      </c>
      <c r="AD187" s="51">
        <v>0.79823963657013064</v>
      </c>
    </row>
    <row r="188" spans="1:30" x14ac:dyDescent="0.35">
      <c r="A188" s="51" t="s">
        <v>315</v>
      </c>
      <c r="B188" s="51" t="s">
        <v>316</v>
      </c>
      <c r="C188" s="61">
        <v>45748</v>
      </c>
      <c r="D188" s="51">
        <v>258</v>
      </c>
      <c r="E188" s="51">
        <v>29307</v>
      </c>
      <c r="F188" s="51">
        <v>8.7265347539320134E-3</v>
      </c>
      <c r="G188" s="51">
        <v>505547</v>
      </c>
      <c r="H188" s="51">
        <v>29307</v>
      </c>
      <c r="I188" s="51">
        <v>17.250042651926162</v>
      </c>
      <c r="J188" s="51">
        <v>117</v>
      </c>
      <c r="K188" s="51">
        <v>4827</v>
      </c>
      <c r="L188" s="51">
        <v>8063</v>
      </c>
      <c r="M188" s="51">
        <v>485</v>
      </c>
      <c r="N188" s="51">
        <v>1106</v>
      </c>
      <c r="O188" s="51">
        <v>17</v>
      </c>
      <c r="P188" s="51">
        <v>23</v>
      </c>
      <c r="Q188" s="51">
        <v>27</v>
      </c>
      <c r="R188" s="51">
        <v>39</v>
      </c>
      <c r="S188" s="51">
        <v>0.58021882786263679</v>
      </c>
      <c r="T188" s="51">
        <v>3050</v>
      </c>
      <c r="U188" s="51">
        <v>3205</v>
      </c>
      <c r="V188" s="51">
        <v>0.95163806552262087</v>
      </c>
      <c r="W188" s="51">
        <v>3050</v>
      </c>
      <c r="X188" s="51">
        <v>3205</v>
      </c>
      <c r="Y188" s="51">
        <v>1596</v>
      </c>
      <c r="Z188" s="51">
        <v>2548</v>
      </c>
      <c r="AA188" s="51">
        <v>0.80757865461498346</v>
      </c>
      <c r="AB188" s="51">
        <v>16826</v>
      </c>
      <c r="AC188" s="51">
        <v>20928</v>
      </c>
      <c r="AD188" s="51">
        <v>0.80399464831804279</v>
      </c>
    </row>
    <row r="189" spans="1:30" x14ac:dyDescent="0.35">
      <c r="A189" s="51" t="s">
        <v>799</v>
      </c>
      <c r="B189" s="51" t="s">
        <v>800</v>
      </c>
      <c r="C189" s="61">
        <v>45748</v>
      </c>
      <c r="D189" s="51">
        <v>1238</v>
      </c>
      <c r="E189" s="51">
        <v>40853</v>
      </c>
      <c r="F189" s="51">
        <v>2.9412463472001139E-2</v>
      </c>
      <c r="G189" s="51">
        <v>2018905</v>
      </c>
      <c r="H189" s="51">
        <v>40853</v>
      </c>
      <c r="I189" s="51">
        <v>49.41876973539275</v>
      </c>
      <c r="J189" s="51">
        <v>442</v>
      </c>
      <c r="K189" s="51">
        <v>1273</v>
      </c>
      <c r="L189" s="51">
        <v>9169</v>
      </c>
      <c r="M189" s="51">
        <v>3702</v>
      </c>
      <c r="N189" s="51">
        <v>7290</v>
      </c>
      <c r="O189" s="51">
        <v>67</v>
      </c>
      <c r="P189" s="51">
        <v>398</v>
      </c>
      <c r="Q189" s="51">
        <v>706</v>
      </c>
      <c r="R189" s="51">
        <v>1299</v>
      </c>
      <c r="S189" s="51">
        <v>0.31658955717118309</v>
      </c>
      <c r="T189" s="51">
        <v>2028</v>
      </c>
      <c r="U189" s="51">
        <v>3580</v>
      </c>
      <c r="V189" s="51">
        <v>0.56648044692737431</v>
      </c>
      <c r="W189" s="51">
        <v>2028</v>
      </c>
      <c r="X189" s="51">
        <v>3580</v>
      </c>
      <c r="Y189" s="51">
        <v>2222</v>
      </c>
      <c r="Z189" s="51">
        <v>3993</v>
      </c>
      <c r="AA189" s="51">
        <v>0.56120427835732212</v>
      </c>
      <c r="AB189" s="51">
        <v>22500</v>
      </c>
      <c r="AC189" s="51">
        <v>29898</v>
      </c>
      <c r="AD189" s="51">
        <v>0.75255869957856714</v>
      </c>
    </row>
    <row r="190" spans="1:30" x14ac:dyDescent="0.35">
      <c r="A190" s="51" t="s">
        <v>797</v>
      </c>
      <c r="B190" s="51" t="s">
        <v>798</v>
      </c>
      <c r="C190" s="61">
        <v>45748</v>
      </c>
      <c r="D190" s="51">
        <v>857</v>
      </c>
      <c r="E190" s="51">
        <v>35134</v>
      </c>
      <c r="F190" s="51">
        <v>2.3811508432663723E-2</v>
      </c>
      <c r="G190" s="51">
        <v>435563</v>
      </c>
      <c r="H190" s="51">
        <v>35134</v>
      </c>
      <c r="I190" s="51">
        <v>12.397193601639438</v>
      </c>
      <c r="J190" s="51">
        <v>7</v>
      </c>
      <c r="K190" s="51">
        <v>2360</v>
      </c>
      <c r="L190" s="51">
        <v>6370</v>
      </c>
      <c r="M190" s="51">
        <v>1013</v>
      </c>
      <c r="N190" s="51">
        <v>1413</v>
      </c>
      <c r="O190" s="51">
        <v>0</v>
      </c>
      <c r="P190" s="51">
        <v>0</v>
      </c>
      <c r="Q190" s="51">
        <v>0</v>
      </c>
      <c r="R190" s="51">
        <v>0</v>
      </c>
      <c r="S190" s="51">
        <v>0.43338044455865349</v>
      </c>
      <c r="T190" s="51">
        <v>2678</v>
      </c>
      <c r="U190" s="51">
        <v>2973</v>
      </c>
      <c r="V190" s="51">
        <v>0.90077362933064242</v>
      </c>
      <c r="W190" s="51">
        <v>2678</v>
      </c>
      <c r="X190" s="51">
        <v>2973</v>
      </c>
      <c r="Y190" s="51">
        <v>1942</v>
      </c>
      <c r="Z190" s="51">
        <v>2731</v>
      </c>
      <c r="AA190" s="51">
        <v>0.80995792426367463</v>
      </c>
      <c r="AB190" s="51">
        <v>8328</v>
      </c>
      <c r="AC190" s="51">
        <v>16462</v>
      </c>
      <c r="AD190" s="51">
        <v>0.50589235815818245</v>
      </c>
    </row>
    <row r="191" spans="1:30" x14ac:dyDescent="0.35">
      <c r="A191" s="51" t="s">
        <v>317</v>
      </c>
      <c r="B191" s="51" t="s">
        <v>318</v>
      </c>
      <c r="C191" s="61">
        <v>45748</v>
      </c>
      <c r="D191" s="51">
        <v>1246</v>
      </c>
      <c r="E191" s="51">
        <v>63666</v>
      </c>
      <c r="F191" s="51">
        <v>1.9195218141483856E-2</v>
      </c>
      <c r="G191" s="51">
        <v>751464</v>
      </c>
      <c r="H191" s="51">
        <v>63666</v>
      </c>
      <c r="I191" s="51">
        <v>11.803223070398642</v>
      </c>
      <c r="J191" s="51">
        <v>26</v>
      </c>
      <c r="K191" s="51">
        <v>2437</v>
      </c>
      <c r="L191" s="51">
        <v>10141</v>
      </c>
      <c r="M191" s="51">
        <v>1348</v>
      </c>
      <c r="N191" s="51">
        <v>2661</v>
      </c>
      <c r="O191" s="51">
        <v>1</v>
      </c>
      <c r="P191" s="51">
        <v>88</v>
      </c>
      <c r="Q191" s="51">
        <v>10</v>
      </c>
      <c r="R191" s="51">
        <v>59</v>
      </c>
      <c r="S191" s="51">
        <v>0.29315005019692641</v>
      </c>
      <c r="T191" s="51">
        <v>5532</v>
      </c>
      <c r="U191" s="51">
        <v>6070</v>
      </c>
      <c r="V191" s="51">
        <v>0.91136738056013178</v>
      </c>
      <c r="W191" s="51">
        <v>5532</v>
      </c>
      <c r="X191" s="51">
        <v>6070</v>
      </c>
      <c r="Y191" s="51">
        <v>3247</v>
      </c>
      <c r="Z191" s="51">
        <v>6491</v>
      </c>
      <c r="AA191" s="51">
        <v>0.69890932250616988</v>
      </c>
      <c r="AB191" s="51">
        <v>20118</v>
      </c>
      <c r="AC191" s="51">
        <v>35556</v>
      </c>
      <c r="AD191" s="51">
        <v>0.56581167735403304</v>
      </c>
    </row>
    <row r="192" spans="1:30" x14ac:dyDescent="0.35">
      <c r="A192" s="51" t="s">
        <v>319</v>
      </c>
      <c r="B192" s="51" t="s">
        <v>320</v>
      </c>
      <c r="C192" s="61">
        <v>45748</v>
      </c>
      <c r="D192" s="51">
        <v>814</v>
      </c>
      <c r="E192" s="51">
        <v>52039</v>
      </c>
      <c r="F192" s="51">
        <v>1.5401207121639263E-2</v>
      </c>
      <c r="G192" s="51">
        <v>622489</v>
      </c>
      <c r="H192" s="51">
        <v>52039</v>
      </c>
      <c r="I192" s="51">
        <v>11.961970829570131</v>
      </c>
      <c r="J192" s="51">
        <v>48</v>
      </c>
      <c r="K192" s="51">
        <v>5831</v>
      </c>
      <c r="L192" s="51">
        <v>13149</v>
      </c>
      <c r="M192" s="51">
        <v>1191</v>
      </c>
      <c r="N192" s="51">
        <v>1649</v>
      </c>
      <c r="O192" s="51">
        <v>0</v>
      </c>
      <c r="P192" s="51">
        <v>0</v>
      </c>
      <c r="Q192" s="51">
        <v>0</v>
      </c>
      <c r="R192" s="51">
        <v>0</v>
      </c>
      <c r="S192" s="51">
        <v>0.47452358426814434</v>
      </c>
      <c r="T192" s="51">
        <v>4959</v>
      </c>
      <c r="U192" s="51">
        <v>5396</v>
      </c>
      <c r="V192" s="51">
        <v>0.91901408450704225</v>
      </c>
      <c r="W192" s="51">
        <v>4959</v>
      </c>
      <c r="X192" s="51">
        <v>5396</v>
      </c>
      <c r="Y192" s="51">
        <v>3278</v>
      </c>
      <c r="Z192" s="51">
        <v>4785</v>
      </c>
      <c r="AA192" s="51">
        <v>0.8090560848639623</v>
      </c>
      <c r="AB192" s="51">
        <v>19216</v>
      </c>
      <c r="AC192" s="51">
        <v>39681</v>
      </c>
      <c r="AD192" s="51">
        <v>0.48426198936518738</v>
      </c>
    </row>
    <row r="193" spans="1:30" x14ac:dyDescent="0.35">
      <c r="A193" s="51" t="s">
        <v>321</v>
      </c>
      <c r="B193" s="51" t="s">
        <v>322</v>
      </c>
      <c r="C193" s="61">
        <v>45748</v>
      </c>
      <c r="D193" s="51">
        <v>852</v>
      </c>
      <c r="E193" s="51">
        <v>45904</v>
      </c>
      <c r="F193" s="51">
        <v>1.8222260244674479E-2</v>
      </c>
      <c r="G193" s="51">
        <v>427354</v>
      </c>
      <c r="H193" s="51">
        <v>45904</v>
      </c>
      <c r="I193" s="51">
        <v>9.3097333565702343</v>
      </c>
      <c r="J193" s="51">
        <v>18</v>
      </c>
      <c r="K193" s="51">
        <v>1777</v>
      </c>
      <c r="L193" s="51">
        <v>7333</v>
      </c>
      <c r="M193" s="51">
        <v>1126</v>
      </c>
      <c r="N193" s="51">
        <v>2087</v>
      </c>
      <c r="O193" s="51">
        <v>1</v>
      </c>
      <c r="P193" s="51">
        <v>79</v>
      </c>
      <c r="Q193" s="51">
        <v>12</v>
      </c>
      <c r="R193" s="51">
        <v>61</v>
      </c>
      <c r="S193" s="51">
        <v>0.30502092050209206</v>
      </c>
      <c r="T193" s="51">
        <v>3847</v>
      </c>
      <c r="U193" s="51">
        <v>4146</v>
      </c>
      <c r="V193" s="51">
        <v>0.9278822961890979</v>
      </c>
      <c r="W193" s="51">
        <v>3847</v>
      </c>
      <c r="X193" s="51">
        <v>4146</v>
      </c>
      <c r="Y193" s="51">
        <v>2476</v>
      </c>
      <c r="Z193" s="51">
        <v>4637</v>
      </c>
      <c r="AA193" s="51">
        <v>0.71991346920186727</v>
      </c>
      <c r="AB193" s="51">
        <v>13887</v>
      </c>
      <c r="AC193" s="51">
        <v>22415</v>
      </c>
      <c r="AD193" s="51">
        <v>0.61954048628150793</v>
      </c>
    </row>
    <row r="194" spans="1:30" x14ac:dyDescent="0.35">
      <c r="A194" s="51" t="s">
        <v>339</v>
      </c>
      <c r="B194" s="51" t="s">
        <v>340</v>
      </c>
      <c r="C194" s="61">
        <v>45748</v>
      </c>
      <c r="D194" s="51">
        <v>453</v>
      </c>
      <c r="E194" s="51">
        <v>36718</v>
      </c>
      <c r="F194" s="51">
        <v>1.2186919910683059E-2</v>
      </c>
      <c r="G194" s="51">
        <v>4980956</v>
      </c>
      <c r="H194" s="51">
        <v>36718</v>
      </c>
      <c r="I194" s="51">
        <v>135.65433847159431</v>
      </c>
      <c r="J194" s="51">
        <v>114</v>
      </c>
      <c r="K194" s="51">
        <v>4300</v>
      </c>
      <c r="L194" s="51">
        <v>11073</v>
      </c>
      <c r="M194" s="51">
        <v>883</v>
      </c>
      <c r="N194" s="51">
        <v>1634</v>
      </c>
      <c r="O194" s="51">
        <v>84</v>
      </c>
      <c r="P194" s="51">
        <v>119</v>
      </c>
      <c r="Q194" s="51">
        <v>83</v>
      </c>
      <c r="R194" s="51">
        <v>134</v>
      </c>
      <c r="S194" s="51">
        <v>0.41280864197530864</v>
      </c>
      <c r="T194" s="51">
        <v>276</v>
      </c>
      <c r="U194" s="51">
        <v>3755</v>
      </c>
      <c r="V194" s="51">
        <v>7.3501997336884159E-2</v>
      </c>
      <c r="W194" s="51">
        <v>276</v>
      </c>
      <c r="X194" s="51">
        <v>3755</v>
      </c>
      <c r="Y194" s="51">
        <v>2172</v>
      </c>
      <c r="Z194" s="51">
        <v>3613</v>
      </c>
      <c r="AA194" s="51">
        <v>0.33224755700325731</v>
      </c>
      <c r="AB194" s="51">
        <v>11173</v>
      </c>
      <c r="AC194" s="51">
        <v>25776</v>
      </c>
      <c r="AD194" s="51">
        <v>0.43346523898199874</v>
      </c>
    </row>
    <row r="195" spans="1:30" x14ac:dyDescent="0.35">
      <c r="A195" s="51" t="s">
        <v>324</v>
      </c>
      <c r="B195" s="51" t="s">
        <v>325</v>
      </c>
      <c r="C195" s="61">
        <v>45748</v>
      </c>
      <c r="D195" s="51">
        <v>1377</v>
      </c>
      <c r="E195" s="51">
        <v>60897</v>
      </c>
      <c r="F195" s="51">
        <v>2.2111956835918684E-2</v>
      </c>
      <c r="G195" s="51">
        <v>2254850</v>
      </c>
      <c r="H195" s="51">
        <v>60897</v>
      </c>
      <c r="I195" s="51">
        <v>37.027275563656666</v>
      </c>
      <c r="J195" s="51">
        <v>231</v>
      </c>
      <c r="K195" s="51">
        <v>4294</v>
      </c>
      <c r="L195" s="51">
        <v>9900</v>
      </c>
      <c r="M195" s="51">
        <v>2622</v>
      </c>
      <c r="N195" s="51">
        <v>3780</v>
      </c>
      <c r="O195" s="51">
        <v>0</v>
      </c>
      <c r="P195" s="51">
        <v>0</v>
      </c>
      <c r="Q195" s="51">
        <v>0</v>
      </c>
      <c r="R195" s="51">
        <v>0</v>
      </c>
      <c r="S195" s="51">
        <v>0.50555555555555554</v>
      </c>
      <c r="T195" s="51">
        <v>5238</v>
      </c>
      <c r="U195" s="51">
        <v>5613</v>
      </c>
      <c r="V195" s="51">
        <v>0.93319080705505075</v>
      </c>
      <c r="W195" s="51">
        <v>5238</v>
      </c>
      <c r="X195" s="51">
        <v>5613</v>
      </c>
      <c r="Y195" s="51">
        <v>4291</v>
      </c>
      <c r="Z195" s="51">
        <v>6521</v>
      </c>
      <c r="AA195" s="51">
        <v>0.78531399373660793</v>
      </c>
      <c r="AB195" s="51">
        <v>32661</v>
      </c>
      <c r="AC195" s="51">
        <v>42631</v>
      </c>
      <c r="AD195" s="51">
        <v>0.7661326264924585</v>
      </c>
    </row>
    <row r="196" spans="1:30" x14ac:dyDescent="0.35">
      <c r="A196" s="51" t="s">
        <v>326</v>
      </c>
      <c r="B196" s="51" t="s">
        <v>327</v>
      </c>
      <c r="C196" s="61">
        <v>45748</v>
      </c>
      <c r="D196" s="51">
        <v>617</v>
      </c>
      <c r="E196" s="51">
        <v>7169</v>
      </c>
      <c r="F196" s="51">
        <v>7.9244798356023632E-2</v>
      </c>
      <c r="G196" s="51">
        <v>77516</v>
      </c>
      <c r="H196" s="51">
        <v>7169</v>
      </c>
      <c r="I196" s="51">
        <v>10.812665643743898</v>
      </c>
      <c r="J196" s="51">
        <v>553</v>
      </c>
      <c r="K196" s="51">
        <v>1601</v>
      </c>
      <c r="L196" s="51">
        <v>1784</v>
      </c>
      <c r="M196" s="51">
        <v>97</v>
      </c>
      <c r="N196" s="51">
        <v>97</v>
      </c>
      <c r="O196" s="51">
        <v>0</v>
      </c>
      <c r="P196" s="51">
        <v>0</v>
      </c>
      <c r="Q196" s="51">
        <v>0</v>
      </c>
      <c r="R196" s="51">
        <v>0</v>
      </c>
      <c r="S196" s="51">
        <v>0.90271132376395535</v>
      </c>
      <c r="T196" s="51">
        <v>519</v>
      </c>
      <c r="U196" s="51">
        <v>797</v>
      </c>
      <c r="V196" s="51">
        <v>0.6511919698870765</v>
      </c>
      <c r="W196" s="51">
        <v>519</v>
      </c>
      <c r="X196" s="51">
        <v>797</v>
      </c>
      <c r="Y196" s="51">
        <v>100</v>
      </c>
      <c r="Z196" s="51">
        <v>908</v>
      </c>
      <c r="AA196" s="51">
        <v>0.36304985337243401</v>
      </c>
      <c r="AB196" s="51">
        <v>4612</v>
      </c>
      <c r="AC196" s="51">
        <v>5396</v>
      </c>
      <c r="AD196" s="51">
        <v>0.85470719051149002</v>
      </c>
    </row>
    <row r="197" spans="1:30" x14ac:dyDescent="0.35">
      <c r="A197" s="51" t="s">
        <v>328</v>
      </c>
      <c r="B197" s="51" t="s">
        <v>329</v>
      </c>
      <c r="C197" s="61">
        <v>45748</v>
      </c>
      <c r="D197" s="51">
        <v>4124</v>
      </c>
      <c r="E197" s="51">
        <v>85048</v>
      </c>
      <c r="F197" s="51">
        <v>4.6247701072085409E-2</v>
      </c>
      <c r="G197" s="51">
        <v>5624204</v>
      </c>
      <c r="H197" s="51">
        <v>85048</v>
      </c>
      <c r="I197" s="51">
        <v>66.129762016743484</v>
      </c>
      <c r="J197" s="51">
        <v>341</v>
      </c>
      <c r="K197" s="51">
        <v>5761</v>
      </c>
      <c r="L197" s="51">
        <v>12696</v>
      </c>
      <c r="M197" s="51">
        <v>1722</v>
      </c>
      <c r="N197" s="51">
        <v>3686</v>
      </c>
      <c r="O197" s="51">
        <v>0</v>
      </c>
      <c r="P197" s="51">
        <v>0</v>
      </c>
      <c r="Q197" s="51">
        <v>0</v>
      </c>
      <c r="R197" s="51">
        <v>0</v>
      </c>
      <c r="S197" s="51">
        <v>0.45678183371993653</v>
      </c>
      <c r="T197" s="51">
        <v>3495</v>
      </c>
      <c r="U197" s="51">
        <v>7598</v>
      </c>
      <c r="V197" s="51">
        <v>0.45998947091339826</v>
      </c>
      <c r="W197" s="51">
        <v>3495</v>
      </c>
      <c r="X197" s="51">
        <v>7598</v>
      </c>
      <c r="Y197" s="51">
        <v>4640</v>
      </c>
      <c r="Z197" s="51">
        <v>10544</v>
      </c>
      <c r="AA197" s="51">
        <v>0.44840701135486716</v>
      </c>
      <c r="AB197" s="51">
        <v>50493</v>
      </c>
      <c r="AC197" s="51">
        <v>70317</v>
      </c>
      <c r="AD197" s="51">
        <v>0.71807670975724225</v>
      </c>
    </row>
    <row r="198" spans="1:30" x14ac:dyDescent="0.35">
      <c r="A198" s="51" t="s">
        <v>330</v>
      </c>
      <c r="B198" s="51" t="s">
        <v>331</v>
      </c>
      <c r="C198" s="61">
        <v>45748</v>
      </c>
      <c r="D198" s="51">
        <v>233</v>
      </c>
      <c r="E198" s="51">
        <v>23176</v>
      </c>
      <c r="F198" s="51">
        <v>9.9534367123755817E-3</v>
      </c>
      <c r="G198" s="51">
        <v>399129</v>
      </c>
      <c r="H198" s="51">
        <v>23176</v>
      </c>
      <c r="I198" s="51">
        <v>17.221651708664137</v>
      </c>
      <c r="J198" s="51">
        <v>112</v>
      </c>
      <c r="K198" s="51">
        <v>3582</v>
      </c>
      <c r="L198" s="51">
        <v>5967</v>
      </c>
      <c r="M198" s="51">
        <v>470</v>
      </c>
      <c r="N198" s="51">
        <v>1224</v>
      </c>
      <c r="O198" s="51">
        <v>32</v>
      </c>
      <c r="P198" s="51">
        <v>47</v>
      </c>
      <c r="Q198" s="51">
        <v>70</v>
      </c>
      <c r="R198" s="51">
        <v>103</v>
      </c>
      <c r="S198" s="51">
        <v>0.56586296144939385</v>
      </c>
      <c r="T198" s="51">
        <v>2181</v>
      </c>
      <c r="U198" s="51">
        <v>2300</v>
      </c>
      <c r="V198" s="51">
        <v>0.94826086956521738</v>
      </c>
      <c r="W198" s="51">
        <v>2181</v>
      </c>
      <c r="X198" s="51">
        <v>2300</v>
      </c>
      <c r="Y198" s="51">
        <v>1403</v>
      </c>
      <c r="Z198" s="51">
        <v>2309</v>
      </c>
      <c r="AA198" s="51">
        <v>0.77760902581904967</v>
      </c>
      <c r="AB198" s="51">
        <v>12649</v>
      </c>
      <c r="AC198" s="51">
        <v>16801</v>
      </c>
      <c r="AD198" s="51">
        <v>0.75287185286590086</v>
      </c>
    </row>
    <row r="199" spans="1:30" x14ac:dyDescent="0.35">
      <c r="A199" s="51" t="s">
        <v>332</v>
      </c>
      <c r="B199" s="51" t="s">
        <v>333</v>
      </c>
      <c r="C199" s="61">
        <v>45748</v>
      </c>
      <c r="D199" s="51">
        <v>1623</v>
      </c>
      <c r="E199" s="51">
        <v>70268</v>
      </c>
      <c r="F199" s="51">
        <v>2.2575843986034412E-2</v>
      </c>
      <c r="G199" s="51">
        <v>2669992</v>
      </c>
      <c r="H199" s="51">
        <v>70268</v>
      </c>
      <c r="I199" s="51">
        <v>37.997267604030284</v>
      </c>
      <c r="J199" s="51">
        <v>232</v>
      </c>
      <c r="K199" s="51">
        <v>4461</v>
      </c>
      <c r="L199" s="51">
        <v>10941</v>
      </c>
      <c r="M199" s="51">
        <v>1388</v>
      </c>
      <c r="N199" s="51">
        <v>3232</v>
      </c>
      <c r="O199" s="51">
        <v>0</v>
      </c>
      <c r="P199" s="51">
        <v>0</v>
      </c>
      <c r="Q199" s="51">
        <v>0</v>
      </c>
      <c r="R199" s="51">
        <v>0</v>
      </c>
      <c r="S199" s="51">
        <v>0.41268609327594724</v>
      </c>
      <c r="T199" s="51">
        <v>5824</v>
      </c>
      <c r="U199" s="51">
        <v>6243</v>
      </c>
      <c r="V199" s="51">
        <v>0.93288483101073205</v>
      </c>
      <c r="W199" s="51">
        <v>5824</v>
      </c>
      <c r="X199" s="51">
        <v>6243</v>
      </c>
      <c r="Y199" s="51">
        <v>5507</v>
      </c>
      <c r="Z199" s="51">
        <v>7942</v>
      </c>
      <c r="AA199" s="51">
        <v>0.79880155093408534</v>
      </c>
      <c r="AB199" s="51">
        <v>35704</v>
      </c>
      <c r="AC199" s="51">
        <v>48518</v>
      </c>
      <c r="AD199" s="51">
        <v>0.73589183395853086</v>
      </c>
    </row>
    <row r="200" spans="1:30" x14ac:dyDescent="0.35">
      <c r="A200" s="51" t="s">
        <v>735</v>
      </c>
      <c r="B200" s="51" t="s">
        <v>736</v>
      </c>
      <c r="C200" s="61">
        <v>45748</v>
      </c>
      <c r="D200" s="51">
        <v>701</v>
      </c>
      <c r="E200" s="51">
        <v>30222</v>
      </c>
      <c r="F200" s="51">
        <v>2.2669210619926914E-2</v>
      </c>
      <c r="G200" s="51">
        <v>590518</v>
      </c>
      <c r="H200" s="51">
        <v>30222</v>
      </c>
      <c r="I200" s="51">
        <v>19.539342201045596</v>
      </c>
      <c r="J200" s="51">
        <v>121</v>
      </c>
      <c r="K200" s="51">
        <v>4925</v>
      </c>
      <c r="L200" s="51">
        <v>7672</v>
      </c>
      <c r="M200" s="51">
        <v>397</v>
      </c>
      <c r="N200" s="51">
        <v>672</v>
      </c>
      <c r="O200" s="51">
        <v>0</v>
      </c>
      <c r="P200" s="51">
        <v>0</v>
      </c>
      <c r="Q200" s="51">
        <v>0</v>
      </c>
      <c r="R200" s="51">
        <v>0</v>
      </c>
      <c r="S200" s="51">
        <v>0.63782358581016296</v>
      </c>
      <c r="T200" s="51">
        <v>3014</v>
      </c>
      <c r="U200" s="51">
        <v>3034</v>
      </c>
      <c r="V200" s="51">
        <v>0.99340804218852996</v>
      </c>
      <c r="W200" s="51">
        <v>3014</v>
      </c>
      <c r="X200" s="51">
        <v>3034</v>
      </c>
      <c r="Y200" s="51">
        <v>2855</v>
      </c>
      <c r="Z200" s="51">
        <v>4273</v>
      </c>
      <c r="AA200" s="51">
        <v>0.80320240864924042</v>
      </c>
      <c r="AB200" s="51">
        <v>14790</v>
      </c>
      <c r="AC200" s="51">
        <v>17876</v>
      </c>
      <c r="AD200" s="51">
        <v>0.82736630118594767</v>
      </c>
    </row>
    <row r="201" spans="1:30" x14ac:dyDescent="0.35">
      <c r="A201" s="51" t="s">
        <v>334</v>
      </c>
      <c r="B201" s="51" t="s">
        <v>335</v>
      </c>
      <c r="C201" s="61">
        <v>45748</v>
      </c>
      <c r="D201" s="51">
        <v>215</v>
      </c>
      <c r="E201" s="51">
        <v>28870</v>
      </c>
      <c r="F201" s="51">
        <v>7.3921265257005332E-3</v>
      </c>
      <c r="G201" s="51">
        <v>451959</v>
      </c>
      <c r="H201" s="51">
        <v>28870</v>
      </c>
      <c r="I201" s="51">
        <v>15.654970557672325</v>
      </c>
      <c r="J201" s="51">
        <v>112</v>
      </c>
      <c r="K201" s="51">
        <v>4473</v>
      </c>
      <c r="L201" s="51">
        <v>7364</v>
      </c>
      <c r="M201" s="51">
        <v>316</v>
      </c>
      <c r="N201" s="51">
        <v>658</v>
      </c>
      <c r="O201" s="51">
        <v>0</v>
      </c>
      <c r="P201" s="51">
        <v>1</v>
      </c>
      <c r="Q201" s="51">
        <v>0</v>
      </c>
      <c r="R201" s="51">
        <v>2</v>
      </c>
      <c r="S201" s="51">
        <v>0.5969832959361755</v>
      </c>
      <c r="T201" s="51">
        <v>2973</v>
      </c>
      <c r="U201" s="51">
        <v>3153</v>
      </c>
      <c r="V201" s="51">
        <v>0.94291151284490959</v>
      </c>
      <c r="W201" s="51">
        <v>2973</v>
      </c>
      <c r="X201" s="51">
        <v>3153</v>
      </c>
      <c r="Y201" s="51">
        <v>3543</v>
      </c>
      <c r="Z201" s="51">
        <v>3960</v>
      </c>
      <c r="AA201" s="51">
        <v>0.91606916912695069</v>
      </c>
      <c r="AB201" s="51">
        <v>14494</v>
      </c>
      <c r="AC201" s="51">
        <v>17312</v>
      </c>
      <c r="AD201" s="51">
        <v>0.83722273567467653</v>
      </c>
    </row>
    <row r="202" spans="1:30" x14ac:dyDescent="0.35">
      <c r="A202" s="51" t="s">
        <v>718</v>
      </c>
      <c r="B202" s="51" t="s">
        <v>719</v>
      </c>
      <c r="C202" s="61">
        <v>45748</v>
      </c>
      <c r="D202" s="51">
        <v>735</v>
      </c>
      <c r="E202" s="51">
        <v>18763</v>
      </c>
      <c r="F202" s="51">
        <v>3.7696173966560671E-2</v>
      </c>
      <c r="G202" s="51">
        <v>883585</v>
      </c>
      <c r="H202" s="51">
        <v>18763</v>
      </c>
      <c r="I202" s="51">
        <v>47.091882961146936</v>
      </c>
      <c r="J202" s="51">
        <v>301</v>
      </c>
      <c r="K202" s="51">
        <v>1144</v>
      </c>
      <c r="L202" s="51">
        <v>3490</v>
      </c>
      <c r="M202" s="51">
        <v>1959</v>
      </c>
      <c r="N202" s="51">
        <v>3407</v>
      </c>
      <c r="O202" s="51">
        <v>204</v>
      </c>
      <c r="P202" s="51">
        <v>559</v>
      </c>
      <c r="Q202" s="51">
        <v>413</v>
      </c>
      <c r="R202" s="51">
        <v>704</v>
      </c>
      <c r="S202" s="51">
        <v>0.45588235294117646</v>
      </c>
      <c r="T202" s="51">
        <v>1946</v>
      </c>
      <c r="U202" s="51">
        <v>1974</v>
      </c>
      <c r="V202" s="51">
        <v>0.98581560283687941</v>
      </c>
      <c r="W202" s="51">
        <v>1946</v>
      </c>
      <c r="X202" s="51">
        <v>1974</v>
      </c>
      <c r="Y202" s="51">
        <v>1272</v>
      </c>
      <c r="Z202" s="51">
        <v>1295</v>
      </c>
      <c r="AA202" s="51">
        <v>0.98439889874579378</v>
      </c>
      <c r="AB202" s="51">
        <v>11311</v>
      </c>
      <c r="AC202" s="51">
        <v>12413</v>
      </c>
      <c r="AD202" s="51">
        <v>0.91122210585676311</v>
      </c>
    </row>
    <row r="203" spans="1:30" x14ac:dyDescent="0.35">
      <c r="A203" s="51" t="s">
        <v>716</v>
      </c>
      <c r="B203" s="51" t="s">
        <v>715</v>
      </c>
      <c r="C203" s="61">
        <v>45748</v>
      </c>
      <c r="D203" s="51">
        <v>272</v>
      </c>
      <c r="E203" s="51">
        <v>34348</v>
      </c>
      <c r="F203" s="51">
        <v>7.856730213749278E-3</v>
      </c>
      <c r="G203" s="51">
        <v>607148</v>
      </c>
      <c r="H203" s="51">
        <v>34348</v>
      </c>
      <c r="I203" s="51">
        <v>17.676371258879701</v>
      </c>
      <c r="J203" s="51">
        <v>116</v>
      </c>
      <c r="K203" s="51">
        <v>5867</v>
      </c>
      <c r="L203" s="51">
        <v>9616</v>
      </c>
      <c r="M203" s="51">
        <v>779</v>
      </c>
      <c r="N203" s="51">
        <v>2089</v>
      </c>
      <c r="O203" s="51">
        <v>70</v>
      </c>
      <c r="P203" s="51">
        <v>98</v>
      </c>
      <c r="Q203" s="51">
        <v>102</v>
      </c>
      <c r="R203" s="51">
        <v>166</v>
      </c>
      <c r="S203" s="51">
        <v>0.56963823209959064</v>
      </c>
      <c r="T203" s="51">
        <v>3489</v>
      </c>
      <c r="U203" s="51">
        <v>3867</v>
      </c>
      <c r="V203" s="51">
        <v>0.90224980605120253</v>
      </c>
      <c r="W203" s="51">
        <v>3489</v>
      </c>
      <c r="X203" s="51">
        <v>3867</v>
      </c>
      <c r="Y203" s="51">
        <v>2231</v>
      </c>
      <c r="Z203" s="51">
        <v>3189</v>
      </c>
      <c r="AA203" s="51">
        <v>0.81065759637188206</v>
      </c>
      <c r="AB203" s="51">
        <v>19251</v>
      </c>
      <c r="AC203" s="51">
        <v>24081</v>
      </c>
      <c r="AD203" s="51">
        <v>0.79942693409742116</v>
      </c>
    </row>
    <row r="204" spans="1:30" x14ac:dyDescent="0.35">
      <c r="A204" s="51" t="s">
        <v>336</v>
      </c>
      <c r="B204" s="51" t="s">
        <v>337</v>
      </c>
      <c r="C204" s="61">
        <v>45748</v>
      </c>
      <c r="D204" s="51">
        <v>315</v>
      </c>
      <c r="E204" s="51">
        <v>23986</v>
      </c>
      <c r="F204" s="51">
        <v>1.2962429529648985E-2</v>
      </c>
      <c r="G204" s="51">
        <v>392873</v>
      </c>
      <c r="H204" s="51">
        <v>23986</v>
      </c>
      <c r="I204" s="51">
        <v>16.379262903360292</v>
      </c>
      <c r="J204" s="51">
        <v>110</v>
      </c>
      <c r="K204" s="51">
        <v>1720</v>
      </c>
      <c r="L204" s="51">
        <v>3808</v>
      </c>
      <c r="M204" s="51">
        <v>1435</v>
      </c>
      <c r="N204" s="51">
        <v>2374</v>
      </c>
      <c r="O204" s="51">
        <v>311</v>
      </c>
      <c r="P204" s="51">
        <v>554</v>
      </c>
      <c r="Q204" s="51">
        <v>270</v>
      </c>
      <c r="R204" s="51">
        <v>415</v>
      </c>
      <c r="S204" s="51">
        <v>0.52244441336875957</v>
      </c>
      <c r="T204" s="51">
        <v>2438</v>
      </c>
      <c r="U204" s="51">
        <v>2682</v>
      </c>
      <c r="V204" s="51">
        <v>0.90902311707680838</v>
      </c>
      <c r="W204" s="51">
        <v>2438</v>
      </c>
      <c r="X204" s="51">
        <v>2682</v>
      </c>
      <c r="Y204" s="51">
        <v>1549</v>
      </c>
      <c r="Z204" s="51">
        <v>3093</v>
      </c>
      <c r="AA204" s="51">
        <v>0.69038961038961044</v>
      </c>
      <c r="AB204" s="51">
        <v>11524</v>
      </c>
      <c r="AC204" s="51">
        <v>17880</v>
      </c>
      <c r="AD204" s="51">
        <v>0.64451901565995529</v>
      </c>
    </row>
    <row r="205" spans="1:30" x14ac:dyDescent="0.35">
      <c r="A205" s="51" t="s">
        <v>803</v>
      </c>
      <c r="B205" s="51" t="s">
        <v>804</v>
      </c>
      <c r="C205" s="61">
        <v>45748</v>
      </c>
      <c r="D205" s="51">
        <v>365</v>
      </c>
      <c r="E205" s="51">
        <v>18345</v>
      </c>
      <c r="F205" s="51">
        <v>1.9508284339925172E-2</v>
      </c>
      <c r="G205" s="51">
        <v>528956</v>
      </c>
      <c r="H205" s="51">
        <v>18345</v>
      </c>
      <c r="I205" s="51">
        <v>28.833796674843281</v>
      </c>
      <c r="J205" s="51">
        <v>180</v>
      </c>
      <c r="K205" s="51">
        <v>1948</v>
      </c>
      <c r="L205" s="51">
        <v>5020</v>
      </c>
      <c r="M205" s="51">
        <v>490</v>
      </c>
      <c r="N205" s="51">
        <v>1124</v>
      </c>
      <c r="O205" s="51">
        <v>91</v>
      </c>
      <c r="P205" s="51">
        <v>296</v>
      </c>
      <c r="Q205" s="51">
        <v>19</v>
      </c>
      <c r="R205" s="51">
        <v>68</v>
      </c>
      <c r="S205" s="51">
        <v>0.39151813153042408</v>
      </c>
      <c r="T205" s="51">
        <v>1639</v>
      </c>
      <c r="U205" s="51">
        <v>1699</v>
      </c>
      <c r="V205" s="51">
        <v>0.96468510888758097</v>
      </c>
      <c r="W205" s="51">
        <v>1639</v>
      </c>
      <c r="X205" s="51">
        <v>1699</v>
      </c>
      <c r="Y205" s="51">
        <v>1439</v>
      </c>
      <c r="Z205" s="51">
        <v>1749</v>
      </c>
      <c r="AA205" s="51">
        <v>0.89269141531322505</v>
      </c>
      <c r="AB205" s="51">
        <v>6135</v>
      </c>
      <c r="AC205" s="51">
        <v>8240</v>
      </c>
      <c r="AD205" s="51">
        <v>0.74453883495145634</v>
      </c>
    </row>
    <row r="206" spans="1:30" x14ac:dyDescent="0.35">
      <c r="A206" s="51" t="s">
        <v>722</v>
      </c>
      <c r="B206" s="51" t="s">
        <v>723</v>
      </c>
      <c r="C206" s="61">
        <v>45748</v>
      </c>
      <c r="D206" s="51">
        <v>530</v>
      </c>
      <c r="E206" s="51">
        <v>16918</v>
      </c>
      <c r="F206" s="51">
        <v>3.0375974323704723E-2</v>
      </c>
      <c r="G206" s="51">
        <v>847572</v>
      </c>
      <c r="H206" s="51">
        <v>16918</v>
      </c>
      <c r="I206" s="51">
        <v>50.098829648894672</v>
      </c>
      <c r="J206" s="51">
        <v>298</v>
      </c>
      <c r="K206" s="51">
        <v>1458</v>
      </c>
      <c r="L206" s="51">
        <v>3715</v>
      </c>
      <c r="M206" s="51">
        <v>1711</v>
      </c>
      <c r="N206" s="51">
        <v>3005</v>
      </c>
      <c r="O206" s="51">
        <v>152</v>
      </c>
      <c r="P206" s="51">
        <v>339</v>
      </c>
      <c r="Q206" s="51">
        <v>304</v>
      </c>
      <c r="R206" s="51">
        <v>600</v>
      </c>
      <c r="S206" s="51">
        <v>0.47329938634286461</v>
      </c>
      <c r="T206" s="51">
        <v>1636</v>
      </c>
      <c r="U206" s="51">
        <v>1695</v>
      </c>
      <c r="V206" s="51">
        <v>0.96519174041297939</v>
      </c>
      <c r="W206" s="51">
        <v>1636</v>
      </c>
      <c r="X206" s="51">
        <v>1695</v>
      </c>
      <c r="Y206" s="51">
        <v>903</v>
      </c>
      <c r="Z206" s="51">
        <v>931</v>
      </c>
      <c r="AA206" s="51">
        <v>0.96686976389946688</v>
      </c>
      <c r="AB206" s="51">
        <v>11468</v>
      </c>
      <c r="AC206" s="51">
        <v>13049</v>
      </c>
      <c r="AD206" s="51">
        <v>0.87884129052034643</v>
      </c>
    </row>
    <row r="207" spans="1:30" x14ac:dyDescent="0.35">
      <c r="C207" s="61"/>
    </row>
    <row r="208" spans="1:30" x14ac:dyDescent="0.35">
      <c r="C208" s="61"/>
    </row>
    <row r="209" spans="2:3" x14ac:dyDescent="0.35">
      <c r="C209" s="61"/>
    </row>
    <row r="210" spans="2:3" x14ac:dyDescent="0.35">
      <c r="C210" s="61"/>
    </row>
    <row r="211" spans="2:3" x14ac:dyDescent="0.35">
      <c r="C211" s="61"/>
    </row>
    <row r="212" spans="2:3" x14ac:dyDescent="0.35">
      <c r="C212" s="61"/>
    </row>
    <row r="213" spans="2:3" x14ac:dyDescent="0.35">
      <c r="C213" s="61"/>
    </row>
    <row r="214" spans="2:3" x14ac:dyDescent="0.35">
      <c r="C214" s="61"/>
    </row>
    <row r="215" spans="2:3" x14ac:dyDescent="0.35">
      <c r="C215" s="61"/>
    </row>
    <row r="216" spans="2:3" x14ac:dyDescent="0.35">
      <c r="C216" s="61"/>
    </row>
    <row r="217" spans="2:3" x14ac:dyDescent="0.35">
      <c r="B217" s="123"/>
      <c r="C217" s="61"/>
    </row>
    <row r="218" spans="2:3" x14ac:dyDescent="0.35">
      <c r="B218" s="61"/>
      <c r="C218" s="61"/>
    </row>
    <row r="219" spans="2:3" x14ac:dyDescent="0.35">
      <c r="C219" s="61"/>
    </row>
    <row r="220" spans="2:3" x14ac:dyDescent="0.35">
      <c r="C220" s="61"/>
    </row>
    <row r="221" spans="2:3" x14ac:dyDescent="0.35">
      <c r="C221" s="61"/>
    </row>
    <row r="222" spans="2:3" x14ac:dyDescent="0.35">
      <c r="C222" s="61"/>
    </row>
    <row r="223" spans="2:3" x14ac:dyDescent="0.35">
      <c r="C223" s="61"/>
    </row>
    <row r="224" spans="2:3" x14ac:dyDescent="0.35">
      <c r="C224" s="61"/>
    </row>
    <row r="225" spans="2:3" x14ac:dyDescent="0.35">
      <c r="C225" s="61"/>
    </row>
    <row r="226" spans="2:3" x14ac:dyDescent="0.35">
      <c r="C226" s="61"/>
    </row>
    <row r="227" spans="2:3" x14ac:dyDescent="0.35">
      <c r="C227" s="61"/>
    </row>
    <row r="228" spans="2:3" x14ac:dyDescent="0.35">
      <c r="C228" s="61"/>
    </row>
    <row r="229" spans="2:3" x14ac:dyDescent="0.35">
      <c r="C229" s="61"/>
    </row>
    <row r="230" spans="2:3" x14ac:dyDescent="0.35">
      <c r="C230" s="61"/>
    </row>
    <row r="231" spans="2:3" x14ac:dyDescent="0.35">
      <c r="C231" s="61"/>
    </row>
    <row r="232" spans="2:3" x14ac:dyDescent="0.35">
      <c r="C232" s="61"/>
    </row>
    <row r="233" spans="2:3" x14ac:dyDescent="0.35">
      <c r="C233" s="61"/>
    </row>
    <row r="234" spans="2:3" x14ac:dyDescent="0.35">
      <c r="C234" s="61"/>
    </row>
    <row r="235" spans="2:3" x14ac:dyDescent="0.35">
      <c r="B235" s="123"/>
      <c r="C235" s="61"/>
    </row>
    <row r="236" spans="2:3" x14ac:dyDescent="0.35">
      <c r="C236" s="61"/>
    </row>
    <row r="237" spans="2:3" x14ac:dyDescent="0.35">
      <c r="C237" s="61"/>
    </row>
    <row r="238" spans="2:3" x14ac:dyDescent="0.35">
      <c r="C238" s="61"/>
    </row>
    <row r="239" spans="2:3" x14ac:dyDescent="0.35">
      <c r="C239" s="61"/>
    </row>
    <row r="240" spans="2:3" x14ac:dyDescent="0.35">
      <c r="C240" s="61"/>
    </row>
    <row r="241" spans="3:3" x14ac:dyDescent="0.35">
      <c r="C241" s="61"/>
    </row>
    <row r="242" spans="3:3" x14ac:dyDescent="0.35">
      <c r="C242" s="61"/>
    </row>
    <row r="243" spans="3:3" x14ac:dyDescent="0.35">
      <c r="C243" s="61"/>
    </row>
    <row r="244" spans="3:3" x14ac:dyDescent="0.35">
      <c r="C244" s="61"/>
    </row>
    <row r="245" spans="3:3" x14ac:dyDescent="0.35">
      <c r="C245" s="61"/>
    </row>
    <row r="246" spans="3:3" x14ac:dyDescent="0.35">
      <c r="C246" s="61"/>
    </row>
    <row r="247" spans="3:3" x14ac:dyDescent="0.35">
      <c r="C247" s="61"/>
    </row>
    <row r="248" spans="3:3" x14ac:dyDescent="0.35">
      <c r="C248" s="61"/>
    </row>
    <row r="249" spans="3:3" x14ac:dyDescent="0.35">
      <c r="C249" s="61"/>
    </row>
    <row r="250" spans="3:3" x14ac:dyDescent="0.35">
      <c r="C250" s="61"/>
    </row>
    <row r="251" spans="3:3" x14ac:dyDescent="0.35">
      <c r="C251" s="61"/>
    </row>
    <row r="252" spans="3:3" x14ac:dyDescent="0.35">
      <c r="C252" s="61"/>
    </row>
    <row r="253" spans="3:3" x14ac:dyDescent="0.35">
      <c r="C253" s="61"/>
    </row>
    <row r="254" spans="3:3" x14ac:dyDescent="0.35">
      <c r="C254" s="61"/>
    </row>
    <row r="255" spans="3:3" x14ac:dyDescent="0.35">
      <c r="C255" s="61"/>
    </row>
    <row r="256" spans="3:3" x14ac:dyDescent="0.35">
      <c r="C256" s="61"/>
    </row>
    <row r="257" spans="2:3" x14ac:dyDescent="0.35">
      <c r="C257" s="61"/>
    </row>
    <row r="258" spans="2:3" x14ac:dyDescent="0.35">
      <c r="C258" s="61"/>
    </row>
    <row r="259" spans="2:3" x14ac:dyDescent="0.35">
      <c r="C259" s="61"/>
    </row>
    <row r="260" spans="2:3" x14ac:dyDescent="0.35">
      <c r="C260" s="61"/>
    </row>
    <row r="261" spans="2:3" x14ac:dyDescent="0.35">
      <c r="C261" s="61"/>
    </row>
    <row r="262" spans="2:3" x14ac:dyDescent="0.35">
      <c r="C262" s="61"/>
    </row>
    <row r="263" spans="2:3" x14ac:dyDescent="0.35">
      <c r="C263" s="61"/>
    </row>
    <row r="264" spans="2:3" x14ac:dyDescent="0.35">
      <c r="C264" s="61"/>
    </row>
    <row r="265" spans="2:3" x14ac:dyDescent="0.35">
      <c r="C265" s="61"/>
    </row>
    <row r="266" spans="2:3" x14ac:dyDescent="0.35">
      <c r="C266" s="61"/>
    </row>
    <row r="267" spans="2:3" x14ac:dyDescent="0.35">
      <c r="C267" s="61"/>
    </row>
    <row r="268" spans="2:3" x14ac:dyDescent="0.35">
      <c r="C268" s="61"/>
    </row>
    <row r="269" spans="2:3" x14ac:dyDescent="0.35">
      <c r="C269" s="61"/>
    </row>
    <row r="270" spans="2:3" x14ac:dyDescent="0.35">
      <c r="B270" s="123"/>
      <c r="C270" s="61"/>
    </row>
    <row r="271" spans="2:3" x14ac:dyDescent="0.35">
      <c r="C271" s="61"/>
    </row>
    <row r="272" spans="2:3" x14ac:dyDescent="0.35">
      <c r="B272" s="61"/>
      <c r="C272" s="61"/>
    </row>
    <row r="273" spans="3:3" x14ac:dyDescent="0.35">
      <c r="C273" s="61"/>
    </row>
    <row r="274" spans="3:3" x14ac:dyDescent="0.35">
      <c r="C274" s="61"/>
    </row>
    <row r="275" spans="3:3" x14ac:dyDescent="0.35">
      <c r="C275" s="61"/>
    </row>
    <row r="276" spans="3:3" x14ac:dyDescent="0.35">
      <c r="C276" s="61"/>
    </row>
    <row r="277" spans="3:3" x14ac:dyDescent="0.35">
      <c r="C277" s="61"/>
    </row>
    <row r="278" spans="3:3" x14ac:dyDescent="0.35">
      <c r="C278" s="61"/>
    </row>
    <row r="279" spans="3:3" x14ac:dyDescent="0.35">
      <c r="C279" s="61"/>
    </row>
    <row r="280" spans="3:3" x14ac:dyDescent="0.35">
      <c r="C280" s="61"/>
    </row>
    <row r="281" spans="3:3" x14ac:dyDescent="0.35">
      <c r="C281" s="61"/>
    </row>
    <row r="282" spans="3:3" x14ac:dyDescent="0.35">
      <c r="C282" s="61"/>
    </row>
    <row r="283" spans="3:3" x14ac:dyDescent="0.35">
      <c r="C283" s="61"/>
    </row>
    <row r="284" spans="3:3" x14ac:dyDescent="0.35">
      <c r="C284" s="61"/>
    </row>
    <row r="285" spans="3:3" x14ac:dyDescent="0.35">
      <c r="C285" s="61"/>
    </row>
    <row r="286" spans="3:3" x14ac:dyDescent="0.35">
      <c r="C286" s="61"/>
    </row>
    <row r="287" spans="3:3" x14ac:dyDescent="0.35">
      <c r="C287" s="61"/>
    </row>
    <row r="288" spans="3:3" x14ac:dyDescent="0.35">
      <c r="C288" s="61"/>
    </row>
    <row r="289" spans="3:3" x14ac:dyDescent="0.35">
      <c r="C289" s="61"/>
    </row>
    <row r="290" spans="3:3" x14ac:dyDescent="0.35">
      <c r="C290" s="61"/>
    </row>
    <row r="291" spans="3:3" x14ac:dyDescent="0.35">
      <c r="C291" s="61"/>
    </row>
    <row r="292" spans="3:3" x14ac:dyDescent="0.35">
      <c r="C292" s="61"/>
    </row>
    <row r="293" spans="3:3" x14ac:dyDescent="0.35">
      <c r="C293" s="61"/>
    </row>
    <row r="294" spans="3:3" x14ac:dyDescent="0.35">
      <c r="C294" s="61"/>
    </row>
    <row r="295" spans="3:3" x14ac:dyDescent="0.35">
      <c r="C295" s="61"/>
    </row>
    <row r="296" spans="3:3" x14ac:dyDescent="0.35">
      <c r="C296" s="61"/>
    </row>
    <row r="297" spans="3:3" x14ac:dyDescent="0.35">
      <c r="C297" s="61"/>
    </row>
    <row r="298" spans="3:3" x14ac:dyDescent="0.35">
      <c r="C298" s="61"/>
    </row>
    <row r="299" spans="3:3" x14ac:dyDescent="0.35">
      <c r="C299" s="61"/>
    </row>
    <row r="300" spans="3:3" x14ac:dyDescent="0.35">
      <c r="C300" s="61"/>
    </row>
    <row r="301" spans="3:3" x14ac:dyDescent="0.35">
      <c r="C301" s="61"/>
    </row>
    <row r="302" spans="3:3" x14ac:dyDescent="0.35">
      <c r="C302" s="61"/>
    </row>
    <row r="303" spans="3:3" x14ac:dyDescent="0.35">
      <c r="C303" s="61"/>
    </row>
    <row r="304" spans="3:3" x14ac:dyDescent="0.35">
      <c r="C304" s="61"/>
    </row>
    <row r="305" spans="2:3" x14ac:dyDescent="0.35">
      <c r="C305" s="61"/>
    </row>
    <row r="306" spans="2:3" x14ac:dyDescent="0.35">
      <c r="B306" s="123"/>
      <c r="C306" s="61"/>
    </row>
    <row r="307" spans="2:3" x14ac:dyDescent="0.35">
      <c r="C307" s="61"/>
    </row>
    <row r="308" spans="2:3" x14ac:dyDescent="0.35">
      <c r="C308" s="61"/>
    </row>
    <row r="309" spans="2:3" x14ac:dyDescent="0.35">
      <c r="C309" s="61"/>
    </row>
    <row r="310" spans="2:3" x14ac:dyDescent="0.35">
      <c r="C310" s="61"/>
    </row>
    <row r="311" spans="2:3" x14ac:dyDescent="0.35">
      <c r="C311" s="61"/>
    </row>
    <row r="312" spans="2:3" x14ac:dyDescent="0.35">
      <c r="C312" s="61"/>
    </row>
    <row r="313" spans="2:3" x14ac:dyDescent="0.35">
      <c r="C313" s="61"/>
    </row>
    <row r="314" spans="2:3" x14ac:dyDescent="0.35">
      <c r="C314" s="61"/>
    </row>
    <row r="315" spans="2:3" x14ac:dyDescent="0.35">
      <c r="C315" s="61"/>
    </row>
    <row r="316" spans="2:3" x14ac:dyDescent="0.35">
      <c r="C316" s="61"/>
    </row>
    <row r="317" spans="2:3" x14ac:dyDescent="0.35">
      <c r="C317" s="61"/>
    </row>
    <row r="318" spans="2:3" x14ac:dyDescent="0.35">
      <c r="C318" s="61"/>
    </row>
    <row r="319" spans="2:3" x14ac:dyDescent="0.35">
      <c r="C319" s="61"/>
    </row>
    <row r="320" spans="2:3" x14ac:dyDescent="0.35">
      <c r="C320" s="61"/>
    </row>
    <row r="321" spans="2:3" x14ac:dyDescent="0.35">
      <c r="C321" s="61"/>
    </row>
    <row r="322" spans="2:3" x14ac:dyDescent="0.35">
      <c r="C322" s="61"/>
    </row>
    <row r="323" spans="2:3" x14ac:dyDescent="0.35">
      <c r="B323" s="61"/>
      <c r="C323" s="61"/>
    </row>
    <row r="324" spans="2:3" x14ac:dyDescent="0.35">
      <c r="C324" s="61"/>
    </row>
    <row r="325" spans="2:3" x14ac:dyDescent="0.35">
      <c r="C325" s="61"/>
    </row>
    <row r="326" spans="2:3" x14ac:dyDescent="0.35">
      <c r="B326" s="61"/>
      <c r="C326" s="61"/>
    </row>
    <row r="327" spans="2:3" x14ac:dyDescent="0.35">
      <c r="C327" s="61"/>
    </row>
    <row r="328" spans="2:3" x14ac:dyDescent="0.35">
      <c r="C328" s="61"/>
    </row>
    <row r="329" spans="2:3" x14ac:dyDescent="0.35">
      <c r="C329" s="61"/>
    </row>
    <row r="330" spans="2:3" x14ac:dyDescent="0.35">
      <c r="C330" s="61"/>
    </row>
    <row r="331" spans="2:3" x14ac:dyDescent="0.35">
      <c r="C331" s="61"/>
    </row>
    <row r="332" spans="2:3" x14ac:dyDescent="0.35">
      <c r="C332" s="61"/>
    </row>
    <row r="333" spans="2:3" x14ac:dyDescent="0.35">
      <c r="C333" s="61"/>
    </row>
    <row r="334" spans="2:3" x14ac:dyDescent="0.35">
      <c r="C334" s="61"/>
    </row>
    <row r="335" spans="2:3" x14ac:dyDescent="0.35">
      <c r="C335" s="61"/>
    </row>
    <row r="336" spans="2:3" x14ac:dyDescent="0.35">
      <c r="C336" s="61"/>
    </row>
    <row r="337" spans="3:3" x14ac:dyDescent="0.35">
      <c r="C337" s="61"/>
    </row>
    <row r="338" spans="3:3" x14ac:dyDescent="0.35">
      <c r="C338" s="61"/>
    </row>
    <row r="339" spans="3:3" x14ac:dyDescent="0.35">
      <c r="C339" s="61"/>
    </row>
    <row r="340" spans="3:3" x14ac:dyDescent="0.35">
      <c r="C340" s="61"/>
    </row>
    <row r="341" spans="3:3" x14ac:dyDescent="0.35">
      <c r="C341" s="61"/>
    </row>
    <row r="342" spans="3:3" x14ac:dyDescent="0.35">
      <c r="C342" s="61"/>
    </row>
    <row r="343" spans="3:3" x14ac:dyDescent="0.35">
      <c r="C343" s="61"/>
    </row>
    <row r="344" spans="3:3" x14ac:dyDescent="0.35">
      <c r="C344" s="61"/>
    </row>
    <row r="345" spans="3:3" x14ac:dyDescent="0.35">
      <c r="C345" s="61"/>
    </row>
    <row r="346" spans="3:3" x14ac:dyDescent="0.35">
      <c r="C346" s="61"/>
    </row>
    <row r="347" spans="3:3" x14ac:dyDescent="0.35">
      <c r="C347" s="61"/>
    </row>
    <row r="348" spans="3:3" x14ac:dyDescent="0.35">
      <c r="C348" s="61"/>
    </row>
    <row r="349" spans="3:3" x14ac:dyDescent="0.35">
      <c r="C349" s="61"/>
    </row>
    <row r="350" spans="3:3" x14ac:dyDescent="0.35">
      <c r="C350" s="61"/>
    </row>
    <row r="351" spans="3:3" x14ac:dyDescent="0.35">
      <c r="C351" s="61"/>
    </row>
    <row r="352" spans="3:3" x14ac:dyDescent="0.35">
      <c r="C352" s="61"/>
    </row>
    <row r="353" spans="3:3" x14ac:dyDescent="0.35">
      <c r="C353" s="61"/>
    </row>
    <row r="354" spans="3:3" x14ac:dyDescent="0.35">
      <c r="C354" s="61"/>
    </row>
    <row r="355" spans="3:3" x14ac:dyDescent="0.35">
      <c r="C355" s="61"/>
    </row>
    <row r="356" spans="3:3" x14ac:dyDescent="0.35">
      <c r="C356" s="61"/>
    </row>
    <row r="357" spans="3:3" x14ac:dyDescent="0.35">
      <c r="C357" s="61"/>
    </row>
    <row r="358" spans="3:3" x14ac:dyDescent="0.35">
      <c r="C358" s="61"/>
    </row>
    <row r="359" spans="3:3" x14ac:dyDescent="0.35">
      <c r="C359" s="61"/>
    </row>
    <row r="360" spans="3:3" x14ac:dyDescent="0.35">
      <c r="C360" s="61"/>
    </row>
    <row r="361" spans="3:3" x14ac:dyDescent="0.35">
      <c r="C361" s="61"/>
    </row>
    <row r="362" spans="3:3" x14ac:dyDescent="0.35">
      <c r="C362" s="61"/>
    </row>
    <row r="363" spans="3:3" x14ac:dyDescent="0.35">
      <c r="C363" s="61"/>
    </row>
    <row r="364" spans="3:3" x14ac:dyDescent="0.35">
      <c r="C364" s="61"/>
    </row>
    <row r="365" spans="3:3" x14ac:dyDescent="0.35">
      <c r="C365" s="61"/>
    </row>
    <row r="366" spans="3:3" x14ac:dyDescent="0.35">
      <c r="C366" s="61"/>
    </row>
    <row r="367" spans="3:3" x14ac:dyDescent="0.35">
      <c r="C367" s="61"/>
    </row>
    <row r="368" spans="3:3" x14ac:dyDescent="0.35">
      <c r="C368" s="61"/>
    </row>
    <row r="369" spans="2:3" x14ac:dyDescent="0.35">
      <c r="C369" s="61"/>
    </row>
    <row r="370" spans="2:3" x14ac:dyDescent="0.35">
      <c r="C370" s="61"/>
    </row>
    <row r="371" spans="2:3" x14ac:dyDescent="0.35">
      <c r="C371" s="61"/>
    </row>
    <row r="372" spans="2:3" x14ac:dyDescent="0.35">
      <c r="C372" s="61"/>
    </row>
    <row r="373" spans="2:3" x14ac:dyDescent="0.35">
      <c r="C373" s="61"/>
    </row>
    <row r="374" spans="2:3" x14ac:dyDescent="0.35">
      <c r="C374" s="61"/>
    </row>
    <row r="375" spans="2:3" x14ac:dyDescent="0.35">
      <c r="C375" s="61"/>
    </row>
    <row r="376" spans="2:3" x14ac:dyDescent="0.35">
      <c r="B376" s="123"/>
      <c r="C376" s="61"/>
    </row>
    <row r="377" spans="2:3" x14ac:dyDescent="0.35">
      <c r="C377" s="61"/>
    </row>
    <row r="378" spans="2:3" x14ac:dyDescent="0.35">
      <c r="C378" s="61"/>
    </row>
    <row r="379" spans="2:3" x14ac:dyDescent="0.35">
      <c r="C379" s="61"/>
    </row>
    <row r="380" spans="2:3" x14ac:dyDescent="0.35">
      <c r="B380" s="61"/>
      <c r="C380" s="61"/>
    </row>
    <row r="381" spans="2:3" x14ac:dyDescent="0.35">
      <c r="C381" s="61"/>
    </row>
    <row r="382" spans="2:3" x14ac:dyDescent="0.35">
      <c r="C382" s="61"/>
    </row>
    <row r="383" spans="2:3" x14ac:dyDescent="0.35">
      <c r="C383" s="61"/>
    </row>
    <row r="384" spans="2:3" x14ac:dyDescent="0.35">
      <c r="C384" s="61"/>
    </row>
    <row r="385" spans="3:3" x14ac:dyDescent="0.35">
      <c r="C385" s="61"/>
    </row>
    <row r="386" spans="3:3" x14ac:dyDescent="0.35">
      <c r="C386" s="61"/>
    </row>
    <row r="387" spans="3:3" x14ac:dyDescent="0.35">
      <c r="C387" s="61"/>
    </row>
    <row r="388" spans="3:3" x14ac:dyDescent="0.35">
      <c r="C388" s="61"/>
    </row>
    <row r="389" spans="3:3" x14ac:dyDescent="0.35">
      <c r="C389" s="61"/>
    </row>
    <row r="390" spans="3:3" x14ac:dyDescent="0.35">
      <c r="C390" s="61"/>
    </row>
    <row r="391" spans="3:3" x14ac:dyDescent="0.35">
      <c r="C391" s="61"/>
    </row>
    <row r="392" spans="3:3" x14ac:dyDescent="0.35">
      <c r="C392" s="61"/>
    </row>
    <row r="393" spans="3:3" x14ac:dyDescent="0.35">
      <c r="C393" s="61"/>
    </row>
    <row r="394" spans="3:3" x14ac:dyDescent="0.35">
      <c r="C394" s="61"/>
    </row>
    <row r="395" spans="3:3" x14ac:dyDescent="0.35">
      <c r="C395" s="61"/>
    </row>
    <row r="396" spans="3:3" x14ac:dyDescent="0.35">
      <c r="C396" s="61"/>
    </row>
    <row r="397" spans="3:3" x14ac:dyDescent="0.35">
      <c r="C397" s="61"/>
    </row>
    <row r="398" spans="3:3" x14ac:dyDescent="0.35">
      <c r="C398" s="61"/>
    </row>
    <row r="399" spans="3:3" x14ac:dyDescent="0.35">
      <c r="C399" s="61"/>
    </row>
    <row r="400" spans="3:3" x14ac:dyDescent="0.35">
      <c r="C400" s="61"/>
    </row>
    <row r="401" spans="3:3" x14ac:dyDescent="0.35">
      <c r="C401" s="61"/>
    </row>
    <row r="402" spans="3:3" x14ac:dyDescent="0.35">
      <c r="C402" s="61"/>
    </row>
    <row r="403" spans="3:3" x14ac:dyDescent="0.35">
      <c r="C403" s="61"/>
    </row>
    <row r="404" spans="3:3" x14ac:dyDescent="0.35">
      <c r="C404" s="61"/>
    </row>
    <row r="405" spans="3:3" x14ac:dyDescent="0.35">
      <c r="C405" s="61"/>
    </row>
    <row r="406" spans="3:3" x14ac:dyDescent="0.35">
      <c r="C406" s="61"/>
    </row>
    <row r="407" spans="3:3" x14ac:dyDescent="0.35">
      <c r="C407" s="61"/>
    </row>
    <row r="408" spans="3:3" x14ac:dyDescent="0.35">
      <c r="C408" s="61"/>
    </row>
    <row r="409" spans="3:3" x14ac:dyDescent="0.35">
      <c r="C409" s="61"/>
    </row>
    <row r="410" spans="3:3" x14ac:dyDescent="0.35">
      <c r="C410" s="61"/>
    </row>
    <row r="411" spans="3:3" x14ac:dyDescent="0.35">
      <c r="C411" s="61"/>
    </row>
    <row r="412" spans="3:3" x14ac:dyDescent="0.35">
      <c r="C412" s="61"/>
    </row>
    <row r="413" spans="3:3" x14ac:dyDescent="0.35">
      <c r="C413" s="61"/>
    </row>
    <row r="414" spans="3:3" x14ac:dyDescent="0.35">
      <c r="C414" s="61"/>
    </row>
    <row r="415" spans="3:3" x14ac:dyDescent="0.35">
      <c r="C415" s="61"/>
    </row>
    <row r="416" spans="3:3" x14ac:dyDescent="0.35">
      <c r="C416" s="61"/>
    </row>
    <row r="417" spans="2:3" x14ac:dyDescent="0.35">
      <c r="C417" s="61"/>
    </row>
    <row r="418" spans="2:3" x14ac:dyDescent="0.35">
      <c r="C418" s="61"/>
    </row>
    <row r="419" spans="2:3" x14ac:dyDescent="0.35">
      <c r="C419" s="61"/>
    </row>
    <row r="420" spans="2:3" x14ac:dyDescent="0.35">
      <c r="C420" s="61"/>
    </row>
    <row r="421" spans="2:3" x14ac:dyDescent="0.35">
      <c r="C421" s="61"/>
    </row>
    <row r="422" spans="2:3" x14ac:dyDescent="0.35">
      <c r="C422" s="61"/>
    </row>
    <row r="423" spans="2:3" x14ac:dyDescent="0.35">
      <c r="C423" s="61"/>
    </row>
    <row r="424" spans="2:3" x14ac:dyDescent="0.35">
      <c r="C424" s="61"/>
    </row>
    <row r="425" spans="2:3" x14ac:dyDescent="0.35">
      <c r="C425" s="61"/>
    </row>
    <row r="426" spans="2:3" x14ac:dyDescent="0.35">
      <c r="C426" s="61"/>
    </row>
    <row r="427" spans="2:3" x14ac:dyDescent="0.35">
      <c r="C427" s="61"/>
    </row>
    <row r="428" spans="2:3" x14ac:dyDescent="0.35">
      <c r="C428" s="61"/>
    </row>
    <row r="429" spans="2:3" x14ac:dyDescent="0.35">
      <c r="B429" s="123"/>
      <c r="C429" s="61"/>
    </row>
    <row r="430" spans="2:3" x14ac:dyDescent="0.35">
      <c r="C430" s="61"/>
    </row>
    <row r="431" spans="2:3" x14ac:dyDescent="0.35">
      <c r="C431" s="61"/>
    </row>
    <row r="432" spans="2:3" x14ac:dyDescent="0.35">
      <c r="C432" s="61"/>
    </row>
    <row r="433" spans="2:3" x14ac:dyDescent="0.35">
      <c r="C433" s="61"/>
    </row>
    <row r="434" spans="2:3" x14ac:dyDescent="0.35">
      <c r="B434" s="61"/>
      <c r="C434" s="61"/>
    </row>
    <row r="435" spans="2:3" x14ac:dyDescent="0.35">
      <c r="C435" s="61"/>
    </row>
    <row r="436" spans="2:3" x14ac:dyDescent="0.35">
      <c r="C436" s="61"/>
    </row>
    <row r="437" spans="2:3" x14ac:dyDescent="0.35">
      <c r="C437" s="61"/>
    </row>
    <row r="438" spans="2:3" x14ac:dyDescent="0.35">
      <c r="C438" s="61"/>
    </row>
    <row r="439" spans="2:3" x14ac:dyDescent="0.35">
      <c r="C439" s="61"/>
    </row>
    <row r="440" spans="2:3" x14ac:dyDescent="0.35">
      <c r="C440" s="61"/>
    </row>
    <row r="441" spans="2:3" x14ac:dyDescent="0.35">
      <c r="C441" s="61"/>
    </row>
    <row r="442" spans="2:3" x14ac:dyDescent="0.35">
      <c r="C442" s="61"/>
    </row>
    <row r="443" spans="2:3" x14ac:dyDescent="0.35">
      <c r="C443" s="61"/>
    </row>
    <row r="444" spans="2:3" x14ac:dyDescent="0.35">
      <c r="C444" s="61"/>
    </row>
    <row r="445" spans="2:3" x14ac:dyDescent="0.35">
      <c r="C445" s="61"/>
    </row>
    <row r="446" spans="2:3" x14ac:dyDescent="0.35">
      <c r="C446" s="61"/>
    </row>
    <row r="447" spans="2:3" x14ac:dyDescent="0.35">
      <c r="B447" s="123"/>
      <c r="C447" s="61"/>
    </row>
    <row r="448" spans="2:3" x14ac:dyDescent="0.35">
      <c r="C448" s="61"/>
    </row>
    <row r="449" spans="3:3" x14ac:dyDescent="0.35">
      <c r="C449" s="61"/>
    </row>
    <row r="450" spans="3:3" x14ac:dyDescent="0.35">
      <c r="C450" s="61"/>
    </row>
    <row r="451" spans="3:3" x14ac:dyDescent="0.35">
      <c r="C451" s="61"/>
    </row>
    <row r="452" spans="3:3" x14ac:dyDescent="0.35">
      <c r="C452" s="61"/>
    </row>
    <row r="453" spans="3:3" x14ac:dyDescent="0.35">
      <c r="C453" s="61"/>
    </row>
    <row r="454" spans="3:3" x14ac:dyDescent="0.35">
      <c r="C454" s="61"/>
    </row>
    <row r="455" spans="3:3" x14ac:dyDescent="0.35">
      <c r="C455" s="61"/>
    </row>
    <row r="456" spans="3:3" x14ac:dyDescent="0.35">
      <c r="C456" s="61"/>
    </row>
    <row r="457" spans="3:3" x14ac:dyDescent="0.35">
      <c r="C457" s="61"/>
    </row>
    <row r="458" spans="3:3" x14ac:dyDescent="0.35">
      <c r="C458" s="61"/>
    </row>
    <row r="459" spans="3:3" x14ac:dyDescent="0.35">
      <c r="C459" s="61"/>
    </row>
    <row r="460" spans="3:3" x14ac:dyDescent="0.35">
      <c r="C460" s="61"/>
    </row>
    <row r="461" spans="3:3" x14ac:dyDescent="0.35">
      <c r="C461" s="61"/>
    </row>
    <row r="462" spans="3:3" x14ac:dyDescent="0.35">
      <c r="C462" s="61"/>
    </row>
    <row r="463" spans="3:3" x14ac:dyDescent="0.35">
      <c r="C463" s="61"/>
    </row>
    <row r="464" spans="3:3" x14ac:dyDescent="0.35">
      <c r="C464" s="61"/>
    </row>
    <row r="465" spans="3:3" x14ac:dyDescent="0.35">
      <c r="C465" s="61"/>
    </row>
    <row r="466" spans="3:3" x14ac:dyDescent="0.35">
      <c r="C466" s="61"/>
    </row>
    <row r="467" spans="3:3" x14ac:dyDescent="0.35">
      <c r="C467" s="61"/>
    </row>
    <row r="468" spans="3:3" x14ac:dyDescent="0.35">
      <c r="C468" s="61"/>
    </row>
    <row r="469" spans="3:3" x14ac:dyDescent="0.35">
      <c r="C469" s="61"/>
    </row>
    <row r="470" spans="3:3" x14ac:dyDescent="0.35">
      <c r="C470" s="61"/>
    </row>
    <row r="471" spans="3:3" x14ac:dyDescent="0.35">
      <c r="C471" s="61"/>
    </row>
    <row r="472" spans="3:3" x14ac:dyDescent="0.35">
      <c r="C472" s="61"/>
    </row>
    <row r="473" spans="3:3" x14ac:dyDescent="0.35">
      <c r="C473" s="61"/>
    </row>
    <row r="474" spans="3:3" x14ac:dyDescent="0.35">
      <c r="C474" s="61"/>
    </row>
    <row r="475" spans="3:3" x14ac:dyDescent="0.35">
      <c r="C475" s="61"/>
    </row>
    <row r="476" spans="3:3" x14ac:dyDescent="0.35">
      <c r="C476" s="61"/>
    </row>
    <row r="477" spans="3:3" x14ac:dyDescent="0.35">
      <c r="C477" s="61"/>
    </row>
    <row r="478" spans="3:3" x14ac:dyDescent="0.35">
      <c r="C478" s="61"/>
    </row>
    <row r="479" spans="3:3" x14ac:dyDescent="0.35">
      <c r="C479" s="61"/>
    </row>
    <row r="480" spans="3:3" x14ac:dyDescent="0.35">
      <c r="C480" s="61"/>
    </row>
    <row r="481" spans="2:3" x14ac:dyDescent="0.35">
      <c r="C481" s="61"/>
    </row>
    <row r="482" spans="2:3" x14ac:dyDescent="0.35">
      <c r="B482" s="61"/>
      <c r="C482" s="61"/>
    </row>
    <row r="483" spans="2:3" x14ac:dyDescent="0.35">
      <c r="C483" s="61"/>
    </row>
    <row r="484" spans="2:3" x14ac:dyDescent="0.35">
      <c r="C484" s="61"/>
    </row>
    <row r="485" spans="2:3" x14ac:dyDescent="0.35">
      <c r="C485" s="61"/>
    </row>
    <row r="486" spans="2:3" x14ac:dyDescent="0.35">
      <c r="C486" s="61"/>
    </row>
    <row r="487" spans="2:3" x14ac:dyDescent="0.35">
      <c r="C487" s="61"/>
    </row>
    <row r="488" spans="2:3" x14ac:dyDescent="0.35">
      <c r="B488" s="61"/>
      <c r="C488" s="61"/>
    </row>
    <row r="489" spans="2:3" x14ac:dyDescent="0.35">
      <c r="C489" s="61"/>
    </row>
    <row r="490" spans="2:3" x14ac:dyDescent="0.35">
      <c r="C490" s="61"/>
    </row>
    <row r="491" spans="2:3" x14ac:dyDescent="0.35">
      <c r="C491" s="61"/>
    </row>
    <row r="492" spans="2:3" x14ac:dyDescent="0.35">
      <c r="C492" s="61"/>
    </row>
    <row r="493" spans="2:3" x14ac:dyDescent="0.35">
      <c r="C493" s="61"/>
    </row>
    <row r="494" spans="2:3" x14ac:dyDescent="0.35">
      <c r="C494" s="61"/>
    </row>
    <row r="495" spans="2:3" x14ac:dyDescent="0.35">
      <c r="C495" s="61"/>
    </row>
    <row r="496" spans="2:3" x14ac:dyDescent="0.35">
      <c r="C496" s="61"/>
    </row>
    <row r="497" spans="3:3" x14ac:dyDescent="0.35">
      <c r="C497" s="61"/>
    </row>
    <row r="498" spans="3:3" x14ac:dyDescent="0.35">
      <c r="C498" s="61"/>
    </row>
    <row r="499" spans="3:3" x14ac:dyDescent="0.35">
      <c r="C499" s="61"/>
    </row>
    <row r="500" spans="3:3" x14ac:dyDescent="0.35">
      <c r="C500" s="61"/>
    </row>
    <row r="501" spans="3:3" x14ac:dyDescent="0.35">
      <c r="C501" s="61"/>
    </row>
    <row r="502" spans="3:3" x14ac:dyDescent="0.35">
      <c r="C502" s="61"/>
    </row>
    <row r="503" spans="3:3" x14ac:dyDescent="0.35">
      <c r="C503" s="61"/>
    </row>
    <row r="504" spans="3:3" x14ac:dyDescent="0.35">
      <c r="C504" s="61"/>
    </row>
    <row r="505" spans="3:3" x14ac:dyDescent="0.35">
      <c r="C505" s="61"/>
    </row>
    <row r="506" spans="3:3" x14ac:dyDescent="0.35">
      <c r="C506" s="61"/>
    </row>
    <row r="507" spans="3:3" x14ac:dyDescent="0.35">
      <c r="C507" s="61"/>
    </row>
    <row r="508" spans="3:3" x14ac:dyDescent="0.35">
      <c r="C508" s="61"/>
    </row>
    <row r="509" spans="3:3" x14ac:dyDescent="0.35">
      <c r="C509" s="61"/>
    </row>
    <row r="510" spans="3:3" x14ac:dyDescent="0.35">
      <c r="C510" s="61"/>
    </row>
    <row r="511" spans="3:3" x14ac:dyDescent="0.35">
      <c r="C511" s="61"/>
    </row>
    <row r="512" spans="3:3" x14ac:dyDescent="0.35">
      <c r="C512" s="61"/>
    </row>
    <row r="513" spans="2:3" x14ac:dyDescent="0.35">
      <c r="C513" s="61"/>
    </row>
    <row r="514" spans="2:3" x14ac:dyDescent="0.35">
      <c r="C514" s="61"/>
    </row>
    <row r="515" spans="2:3" x14ac:dyDescent="0.35">
      <c r="C515" s="61"/>
    </row>
    <row r="516" spans="2:3" x14ac:dyDescent="0.35">
      <c r="C516" s="61"/>
    </row>
    <row r="517" spans="2:3" x14ac:dyDescent="0.35">
      <c r="C517" s="61"/>
    </row>
    <row r="518" spans="2:3" x14ac:dyDescent="0.35">
      <c r="B518" s="123"/>
      <c r="C518" s="61"/>
    </row>
    <row r="519" spans="2:3" x14ac:dyDescent="0.35">
      <c r="C519" s="61"/>
    </row>
    <row r="520" spans="2:3" x14ac:dyDescent="0.35">
      <c r="C520" s="61"/>
    </row>
    <row r="521" spans="2:3" x14ac:dyDescent="0.35">
      <c r="C521" s="61"/>
    </row>
    <row r="522" spans="2:3" x14ac:dyDescent="0.35">
      <c r="C522" s="61"/>
    </row>
    <row r="523" spans="2:3" x14ac:dyDescent="0.35">
      <c r="C523" s="61"/>
    </row>
    <row r="524" spans="2:3" x14ac:dyDescent="0.35">
      <c r="C524" s="61"/>
    </row>
    <row r="525" spans="2:3" x14ac:dyDescent="0.35">
      <c r="C525" s="61"/>
    </row>
    <row r="526" spans="2:3" x14ac:dyDescent="0.35">
      <c r="C526" s="61"/>
    </row>
    <row r="527" spans="2:3" x14ac:dyDescent="0.35">
      <c r="C527" s="61"/>
    </row>
    <row r="528" spans="2:3" x14ac:dyDescent="0.35">
      <c r="C528" s="61"/>
    </row>
    <row r="529" spans="2:3" x14ac:dyDescent="0.35">
      <c r="C529" s="61"/>
    </row>
    <row r="530" spans="2:3" x14ac:dyDescent="0.35">
      <c r="C530" s="61"/>
    </row>
    <row r="531" spans="2:3" x14ac:dyDescent="0.35">
      <c r="C531" s="61"/>
    </row>
    <row r="532" spans="2:3" x14ac:dyDescent="0.35">
      <c r="C532" s="61"/>
    </row>
    <row r="533" spans="2:3" x14ac:dyDescent="0.35">
      <c r="C533" s="61"/>
    </row>
    <row r="534" spans="2:3" x14ac:dyDescent="0.35">
      <c r="C534" s="61"/>
    </row>
    <row r="535" spans="2:3" x14ac:dyDescent="0.35">
      <c r="B535" s="61"/>
      <c r="C535" s="61"/>
    </row>
    <row r="536" spans="2:3" x14ac:dyDescent="0.35">
      <c r="C536" s="61"/>
    </row>
    <row r="537" spans="2:3" x14ac:dyDescent="0.35">
      <c r="C537" s="61"/>
    </row>
    <row r="538" spans="2:3" x14ac:dyDescent="0.35">
      <c r="C538" s="61"/>
    </row>
    <row r="539" spans="2:3" x14ac:dyDescent="0.35">
      <c r="C539" s="61"/>
    </row>
    <row r="540" spans="2:3" x14ac:dyDescent="0.35">
      <c r="C540" s="61"/>
    </row>
    <row r="541" spans="2:3" x14ac:dyDescent="0.35">
      <c r="C541" s="61"/>
    </row>
    <row r="542" spans="2:3" x14ac:dyDescent="0.35">
      <c r="B542" s="61"/>
      <c r="C542" s="61"/>
    </row>
    <row r="543" spans="2:3" x14ac:dyDescent="0.35">
      <c r="C543" s="61"/>
    </row>
    <row r="544" spans="2:3" x14ac:dyDescent="0.35">
      <c r="C544" s="61"/>
    </row>
    <row r="545" spans="3:3" x14ac:dyDescent="0.35">
      <c r="C545" s="61"/>
    </row>
    <row r="546" spans="3:3" x14ac:dyDescent="0.35">
      <c r="C546" s="61"/>
    </row>
    <row r="547" spans="3:3" x14ac:dyDescent="0.35">
      <c r="C547" s="61"/>
    </row>
    <row r="548" spans="3:3" x14ac:dyDescent="0.35">
      <c r="C548" s="61"/>
    </row>
    <row r="549" spans="3:3" x14ac:dyDescent="0.35">
      <c r="C549" s="61"/>
    </row>
    <row r="550" spans="3:3" x14ac:dyDescent="0.35">
      <c r="C550" s="61"/>
    </row>
    <row r="551" spans="3:3" x14ac:dyDescent="0.35">
      <c r="C551" s="61"/>
    </row>
    <row r="552" spans="3:3" x14ac:dyDescent="0.35">
      <c r="C552" s="61"/>
    </row>
    <row r="553" spans="3:3" x14ac:dyDescent="0.35">
      <c r="C553" s="61"/>
    </row>
    <row r="554" spans="3:3" x14ac:dyDescent="0.35">
      <c r="C554" s="61"/>
    </row>
    <row r="555" spans="3:3" x14ac:dyDescent="0.35">
      <c r="C555" s="61"/>
    </row>
    <row r="556" spans="3:3" x14ac:dyDescent="0.35">
      <c r="C556" s="61"/>
    </row>
    <row r="557" spans="3:3" x14ac:dyDescent="0.35">
      <c r="C557" s="61"/>
    </row>
    <row r="558" spans="3:3" x14ac:dyDescent="0.35">
      <c r="C558" s="61"/>
    </row>
    <row r="559" spans="3:3" x14ac:dyDescent="0.35">
      <c r="C559" s="61"/>
    </row>
    <row r="560" spans="3:3" x14ac:dyDescent="0.35">
      <c r="C560" s="61"/>
    </row>
    <row r="561" spans="3:3" x14ac:dyDescent="0.35">
      <c r="C561" s="61"/>
    </row>
    <row r="562" spans="3:3" x14ac:dyDescent="0.35">
      <c r="C562" s="61"/>
    </row>
    <row r="563" spans="3:3" x14ac:dyDescent="0.35">
      <c r="C563" s="61"/>
    </row>
    <row r="564" spans="3:3" x14ac:dyDescent="0.35">
      <c r="C564" s="61"/>
    </row>
    <row r="565" spans="3:3" x14ac:dyDescent="0.35">
      <c r="C565" s="61"/>
    </row>
    <row r="566" spans="3:3" x14ac:dyDescent="0.35">
      <c r="C566" s="61"/>
    </row>
    <row r="567" spans="3:3" x14ac:dyDescent="0.35">
      <c r="C567" s="61"/>
    </row>
    <row r="568" spans="3:3" x14ac:dyDescent="0.35">
      <c r="C568" s="61"/>
    </row>
    <row r="569" spans="3:3" x14ac:dyDescent="0.35">
      <c r="C569" s="61"/>
    </row>
    <row r="570" spans="3:3" x14ac:dyDescent="0.35">
      <c r="C570" s="61"/>
    </row>
    <row r="571" spans="3:3" x14ac:dyDescent="0.35">
      <c r="C571" s="61"/>
    </row>
    <row r="572" spans="3:3" x14ac:dyDescent="0.35">
      <c r="C572" s="61"/>
    </row>
    <row r="573" spans="3:3" x14ac:dyDescent="0.35">
      <c r="C573" s="61"/>
    </row>
    <row r="574" spans="3:3" x14ac:dyDescent="0.35">
      <c r="C574" s="61"/>
    </row>
    <row r="575" spans="3:3" x14ac:dyDescent="0.35">
      <c r="C575" s="61"/>
    </row>
    <row r="576" spans="3:3" x14ac:dyDescent="0.35">
      <c r="C576" s="61"/>
    </row>
    <row r="577" spans="2:3" x14ac:dyDescent="0.35">
      <c r="C577" s="61"/>
    </row>
    <row r="578" spans="2:3" x14ac:dyDescent="0.35">
      <c r="C578" s="61"/>
    </row>
    <row r="579" spans="2:3" x14ac:dyDescent="0.35">
      <c r="C579" s="61"/>
    </row>
    <row r="580" spans="2:3" x14ac:dyDescent="0.35">
      <c r="C580" s="61"/>
    </row>
    <row r="581" spans="2:3" x14ac:dyDescent="0.35">
      <c r="C581" s="61"/>
    </row>
    <row r="582" spans="2:3" x14ac:dyDescent="0.35">
      <c r="C582" s="61"/>
    </row>
    <row r="583" spans="2:3" x14ac:dyDescent="0.35">
      <c r="C583" s="61"/>
    </row>
    <row r="584" spans="2:3" x14ac:dyDescent="0.35">
      <c r="C584" s="61"/>
    </row>
    <row r="585" spans="2:3" x14ac:dyDescent="0.35">
      <c r="C585" s="61"/>
    </row>
    <row r="586" spans="2:3" x14ac:dyDescent="0.35">
      <c r="C586" s="61"/>
    </row>
    <row r="587" spans="2:3" x14ac:dyDescent="0.35">
      <c r="C587" s="61"/>
    </row>
    <row r="588" spans="2:3" x14ac:dyDescent="0.35">
      <c r="B588" s="61"/>
      <c r="C588" s="61"/>
    </row>
    <row r="589" spans="2:3" x14ac:dyDescent="0.35">
      <c r="B589" s="123"/>
      <c r="C589" s="61"/>
    </row>
    <row r="590" spans="2:3" x14ac:dyDescent="0.35">
      <c r="C590" s="61"/>
    </row>
    <row r="591" spans="2:3" x14ac:dyDescent="0.35">
      <c r="C591" s="61"/>
    </row>
    <row r="592" spans="2:3" x14ac:dyDescent="0.35">
      <c r="C592" s="61"/>
    </row>
    <row r="593" spans="2:3" x14ac:dyDescent="0.35">
      <c r="C593" s="61"/>
    </row>
    <row r="594" spans="2:3" x14ac:dyDescent="0.35">
      <c r="C594" s="61"/>
    </row>
    <row r="595" spans="2:3" x14ac:dyDescent="0.35">
      <c r="C595" s="61"/>
    </row>
    <row r="596" spans="2:3" x14ac:dyDescent="0.35">
      <c r="B596" s="61"/>
      <c r="C596" s="61"/>
    </row>
    <row r="597" spans="2:3" x14ac:dyDescent="0.35">
      <c r="C597" s="61"/>
    </row>
    <row r="598" spans="2:3" x14ac:dyDescent="0.35">
      <c r="C598" s="61"/>
    </row>
    <row r="599" spans="2:3" x14ac:dyDescent="0.35">
      <c r="C599" s="61"/>
    </row>
    <row r="600" spans="2:3" x14ac:dyDescent="0.35">
      <c r="C600" s="61"/>
    </row>
    <row r="601" spans="2:3" x14ac:dyDescent="0.35">
      <c r="C601" s="61"/>
    </row>
    <row r="602" spans="2:3" x14ac:dyDescent="0.35">
      <c r="C602" s="61"/>
    </row>
    <row r="603" spans="2:3" x14ac:dyDescent="0.35">
      <c r="C603" s="61"/>
    </row>
    <row r="604" spans="2:3" x14ac:dyDescent="0.35">
      <c r="C604" s="61"/>
    </row>
    <row r="605" spans="2:3" x14ac:dyDescent="0.35">
      <c r="C605" s="61"/>
    </row>
    <row r="606" spans="2:3" x14ac:dyDescent="0.35">
      <c r="C606" s="61"/>
    </row>
    <row r="607" spans="2:3" x14ac:dyDescent="0.35">
      <c r="C607" s="61"/>
    </row>
    <row r="608" spans="2:3" x14ac:dyDescent="0.35">
      <c r="C608" s="61"/>
    </row>
    <row r="609" spans="3:3" x14ac:dyDescent="0.35">
      <c r="C609" s="61"/>
    </row>
    <row r="610" spans="3:3" x14ac:dyDescent="0.35">
      <c r="C610" s="61"/>
    </row>
    <row r="611" spans="3:3" x14ac:dyDescent="0.35">
      <c r="C611" s="61"/>
    </row>
    <row r="612" spans="3:3" x14ac:dyDescent="0.35">
      <c r="C612" s="61"/>
    </row>
    <row r="613" spans="3:3" x14ac:dyDescent="0.35">
      <c r="C613" s="61"/>
    </row>
    <row r="614" spans="3:3" x14ac:dyDescent="0.35">
      <c r="C614" s="61"/>
    </row>
    <row r="615" spans="3:3" x14ac:dyDescent="0.35">
      <c r="C615" s="61"/>
    </row>
    <row r="616" spans="3:3" x14ac:dyDescent="0.35">
      <c r="C616" s="61"/>
    </row>
    <row r="617" spans="3:3" x14ac:dyDescent="0.35">
      <c r="C617" s="61"/>
    </row>
    <row r="618" spans="3:3" x14ac:dyDescent="0.35">
      <c r="C618" s="61"/>
    </row>
    <row r="619" spans="3:3" x14ac:dyDescent="0.35">
      <c r="C619" s="61"/>
    </row>
    <row r="620" spans="3:3" x14ac:dyDescent="0.35">
      <c r="C620" s="61"/>
    </row>
    <row r="621" spans="3:3" x14ac:dyDescent="0.35">
      <c r="C621" s="61"/>
    </row>
    <row r="622" spans="3:3" x14ac:dyDescent="0.35">
      <c r="C622" s="61"/>
    </row>
    <row r="623" spans="3:3" x14ac:dyDescent="0.35">
      <c r="C623" s="61"/>
    </row>
    <row r="624" spans="3:3" x14ac:dyDescent="0.35">
      <c r="C624" s="61"/>
    </row>
    <row r="625" spans="3:3" x14ac:dyDescent="0.35">
      <c r="C625" s="61"/>
    </row>
    <row r="626" spans="3:3" x14ac:dyDescent="0.35">
      <c r="C626" s="61"/>
    </row>
    <row r="627" spans="3:3" x14ac:dyDescent="0.35">
      <c r="C627" s="61"/>
    </row>
    <row r="628" spans="3:3" x14ac:dyDescent="0.35">
      <c r="C628" s="61"/>
    </row>
    <row r="629" spans="3:3" x14ac:dyDescent="0.35">
      <c r="C629" s="61"/>
    </row>
    <row r="630" spans="3:3" x14ac:dyDescent="0.35">
      <c r="C630" s="61"/>
    </row>
    <row r="631" spans="3:3" x14ac:dyDescent="0.35">
      <c r="C631" s="61"/>
    </row>
    <row r="632" spans="3:3" x14ac:dyDescent="0.35">
      <c r="C632" s="61"/>
    </row>
    <row r="633" spans="3:3" x14ac:dyDescent="0.35">
      <c r="C633" s="61"/>
    </row>
    <row r="634" spans="3:3" x14ac:dyDescent="0.35">
      <c r="C634" s="61"/>
    </row>
    <row r="635" spans="3:3" x14ac:dyDescent="0.35">
      <c r="C635" s="61"/>
    </row>
    <row r="636" spans="3:3" x14ac:dyDescent="0.35">
      <c r="C636" s="61"/>
    </row>
    <row r="637" spans="3:3" x14ac:dyDescent="0.35">
      <c r="C637" s="61"/>
    </row>
    <row r="638" spans="3:3" x14ac:dyDescent="0.35">
      <c r="C638" s="61"/>
    </row>
    <row r="639" spans="3:3" x14ac:dyDescent="0.35">
      <c r="C639" s="61"/>
    </row>
    <row r="640" spans="3:3" x14ac:dyDescent="0.35">
      <c r="C640" s="61"/>
    </row>
    <row r="641" spans="2:3" x14ac:dyDescent="0.35">
      <c r="B641" s="123"/>
      <c r="C641" s="61"/>
    </row>
    <row r="642" spans="2:3" x14ac:dyDescent="0.35">
      <c r="C642" s="61"/>
    </row>
    <row r="643" spans="2:3" x14ac:dyDescent="0.35">
      <c r="C643" s="61"/>
    </row>
    <row r="644" spans="2:3" x14ac:dyDescent="0.35">
      <c r="C644" s="61"/>
    </row>
    <row r="645" spans="2:3" x14ac:dyDescent="0.35">
      <c r="C645" s="61"/>
    </row>
    <row r="646" spans="2:3" x14ac:dyDescent="0.35">
      <c r="C646" s="61"/>
    </row>
    <row r="647" spans="2:3" x14ac:dyDescent="0.35">
      <c r="C647" s="61"/>
    </row>
    <row r="648" spans="2:3" x14ac:dyDescent="0.35">
      <c r="C648" s="61"/>
    </row>
    <row r="649" spans="2:3" x14ac:dyDescent="0.35">
      <c r="C649" s="61"/>
    </row>
    <row r="650" spans="2:3" x14ac:dyDescent="0.35">
      <c r="B650" s="61"/>
      <c r="C650" s="61"/>
    </row>
    <row r="651" spans="2:3" x14ac:dyDescent="0.35">
      <c r="C651" s="61"/>
    </row>
    <row r="652" spans="2:3" x14ac:dyDescent="0.35">
      <c r="C652" s="61"/>
    </row>
    <row r="653" spans="2:3" x14ac:dyDescent="0.35">
      <c r="C653" s="61"/>
    </row>
    <row r="654" spans="2:3" x14ac:dyDescent="0.35">
      <c r="C654" s="61"/>
    </row>
    <row r="655" spans="2:3" x14ac:dyDescent="0.35">
      <c r="C655" s="61"/>
    </row>
    <row r="656" spans="2:3" x14ac:dyDescent="0.35">
      <c r="C656" s="61"/>
    </row>
    <row r="657" spans="2:3" x14ac:dyDescent="0.35">
      <c r="C657" s="61"/>
    </row>
    <row r="658" spans="2:3" x14ac:dyDescent="0.35">
      <c r="C658" s="61"/>
    </row>
    <row r="659" spans="2:3" x14ac:dyDescent="0.35">
      <c r="C659" s="61"/>
    </row>
    <row r="660" spans="2:3" x14ac:dyDescent="0.35">
      <c r="B660" s="123"/>
      <c r="C660" s="61"/>
    </row>
    <row r="661" spans="2:3" x14ac:dyDescent="0.35">
      <c r="C661" s="61"/>
    </row>
    <row r="662" spans="2:3" x14ac:dyDescent="0.35">
      <c r="C662" s="61"/>
    </row>
    <row r="663" spans="2:3" x14ac:dyDescent="0.35">
      <c r="C663" s="61"/>
    </row>
    <row r="664" spans="2:3" x14ac:dyDescent="0.35">
      <c r="C664" s="61"/>
    </row>
    <row r="665" spans="2:3" x14ac:dyDescent="0.35">
      <c r="C665" s="61"/>
    </row>
    <row r="666" spans="2:3" x14ac:dyDescent="0.35">
      <c r="C666" s="61"/>
    </row>
    <row r="667" spans="2:3" x14ac:dyDescent="0.35">
      <c r="C667" s="61"/>
    </row>
    <row r="668" spans="2:3" x14ac:dyDescent="0.35">
      <c r="C668" s="61"/>
    </row>
    <row r="669" spans="2:3" x14ac:dyDescent="0.35">
      <c r="C669" s="61"/>
    </row>
    <row r="670" spans="2:3" x14ac:dyDescent="0.35">
      <c r="C670" s="61"/>
    </row>
    <row r="671" spans="2:3" x14ac:dyDescent="0.35">
      <c r="C671" s="61"/>
    </row>
    <row r="672" spans="2:3" x14ac:dyDescent="0.35">
      <c r="C672" s="61"/>
    </row>
    <row r="673" spans="3:3" x14ac:dyDescent="0.35">
      <c r="C673" s="61"/>
    </row>
    <row r="674" spans="3:3" x14ac:dyDescent="0.35">
      <c r="C674" s="61"/>
    </row>
    <row r="675" spans="3:3" x14ac:dyDescent="0.35">
      <c r="C675" s="61"/>
    </row>
    <row r="676" spans="3:3" x14ac:dyDescent="0.35">
      <c r="C676" s="61"/>
    </row>
    <row r="677" spans="3:3" x14ac:dyDescent="0.35">
      <c r="C677" s="61"/>
    </row>
    <row r="678" spans="3:3" x14ac:dyDescent="0.35">
      <c r="C678" s="61"/>
    </row>
    <row r="679" spans="3:3" x14ac:dyDescent="0.35">
      <c r="C679" s="61"/>
    </row>
    <row r="680" spans="3:3" x14ac:dyDescent="0.35">
      <c r="C680" s="61"/>
    </row>
    <row r="681" spans="3:3" x14ac:dyDescent="0.35">
      <c r="C681" s="61"/>
    </row>
    <row r="682" spans="3:3" x14ac:dyDescent="0.35">
      <c r="C682" s="61"/>
    </row>
    <row r="683" spans="3:3" x14ac:dyDescent="0.35">
      <c r="C683" s="61"/>
    </row>
    <row r="684" spans="3:3" x14ac:dyDescent="0.35">
      <c r="C684" s="61"/>
    </row>
    <row r="685" spans="3:3" x14ac:dyDescent="0.35">
      <c r="C685" s="61"/>
    </row>
    <row r="686" spans="3:3" x14ac:dyDescent="0.35">
      <c r="C686" s="61"/>
    </row>
    <row r="687" spans="3:3" x14ac:dyDescent="0.35">
      <c r="C687" s="61"/>
    </row>
    <row r="688" spans="3:3" x14ac:dyDescent="0.35">
      <c r="C688" s="61"/>
    </row>
    <row r="689" spans="2:3" x14ac:dyDescent="0.35">
      <c r="C689" s="61"/>
    </row>
    <row r="690" spans="2:3" x14ac:dyDescent="0.35">
      <c r="C690" s="61"/>
    </row>
    <row r="691" spans="2:3" x14ac:dyDescent="0.35">
      <c r="C691" s="61"/>
    </row>
    <row r="692" spans="2:3" x14ac:dyDescent="0.35">
      <c r="C692" s="61"/>
    </row>
    <row r="693" spans="2:3" x14ac:dyDescent="0.35">
      <c r="C693" s="61"/>
    </row>
    <row r="694" spans="2:3" x14ac:dyDescent="0.35">
      <c r="B694" s="123"/>
      <c r="C694" s="61"/>
    </row>
    <row r="695" spans="2:3" x14ac:dyDescent="0.35">
      <c r="C695" s="61"/>
    </row>
    <row r="696" spans="2:3" x14ac:dyDescent="0.35">
      <c r="C696" s="61"/>
    </row>
    <row r="697" spans="2:3" x14ac:dyDescent="0.35">
      <c r="C697" s="61"/>
    </row>
    <row r="698" spans="2:3" x14ac:dyDescent="0.35">
      <c r="C698" s="61"/>
    </row>
    <row r="699" spans="2:3" x14ac:dyDescent="0.35">
      <c r="C699" s="61"/>
    </row>
    <row r="700" spans="2:3" x14ac:dyDescent="0.35">
      <c r="C700" s="61"/>
    </row>
    <row r="701" spans="2:3" x14ac:dyDescent="0.35">
      <c r="C701" s="61"/>
    </row>
    <row r="702" spans="2:3" x14ac:dyDescent="0.35">
      <c r="C702" s="61"/>
    </row>
    <row r="703" spans="2:3" x14ac:dyDescent="0.35">
      <c r="C703" s="61"/>
    </row>
    <row r="704" spans="2:3" x14ac:dyDescent="0.35">
      <c r="B704" s="61"/>
      <c r="C704" s="61"/>
    </row>
    <row r="705" spans="3:3" x14ac:dyDescent="0.35">
      <c r="C705" s="61"/>
    </row>
    <row r="706" spans="3:3" x14ac:dyDescent="0.35">
      <c r="C706" s="61"/>
    </row>
    <row r="707" spans="3:3" x14ac:dyDescent="0.35">
      <c r="C707" s="61"/>
    </row>
    <row r="708" spans="3:3" x14ac:dyDescent="0.35">
      <c r="C708" s="61"/>
    </row>
    <row r="709" spans="3:3" x14ac:dyDescent="0.35">
      <c r="C709" s="61"/>
    </row>
    <row r="710" spans="3:3" x14ac:dyDescent="0.35">
      <c r="C710" s="61"/>
    </row>
    <row r="711" spans="3:3" x14ac:dyDescent="0.35">
      <c r="C711" s="61"/>
    </row>
    <row r="712" spans="3:3" x14ac:dyDescent="0.35">
      <c r="C712" s="61"/>
    </row>
    <row r="713" spans="3:3" x14ac:dyDescent="0.35">
      <c r="C713" s="61"/>
    </row>
    <row r="714" spans="3:3" x14ac:dyDescent="0.35">
      <c r="C714" s="61"/>
    </row>
    <row r="715" spans="3:3" x14ac:dyDescent="0.35">
      <c r="C715" s="61"/>
    </row>
    <row r="716" spans="3:3" x14ac:dyDescent="0.35">
      <c r="C716" s="61"/>
    </row>
    <row r="717" spans="3:3" x14ac:dyDescent="0.35">
      <c r="C717" s="61"/>
    </row>
    <row r="718" spans="3:3" x14ac:dyDescent="0.35">
      <c r="C718" s="61"/>
    </row>
    <row r="719" spans="3:3" x14ac:dyDescent="0.35">
      <c r="C719" s="61"/>
    </row>
    <row r="720" spans="3:3" x14ac:dyDescent="0.35">
      <c r="C720" s="61"/>
    </row>
    <row r="721" spans="2:3" x14ac:dyDescent="0.35">
      <c r="C721" s="61"/>
    </row>
    <row r="722" spans="2:3" x14ac:dyDescent="0.35">
      <c r="C722" s="61"/>
    </row>
    <row r="723" spans="2:3" x14ac:dyDescent="0.35">
      <c r="C723" s="61"/>
    </row>
    <row r="724" spans="2:3" x14ac:dyDescent="0.35">
      <c r="C724" s="61"/>
    </row>
    <row r="725" spans="2:3" x14ac:dyDescent="0.35">
      <c r="C725" s="61"/>
    </row>
    <row r="726" spans="2:3" x14ac:dyDescent="0.35">
      <c r="C726" s="61"/>
    </row>
    <row r="727" spans="2:3" x14ac:dyDescent="0.35">
      <c r="C727" s="61"/>
    </row>
    <row r="728" spans="2:3" x14ac:dyDescent="0.35">
      <c r="C728" s="61"/>
    </row>
    <row r="729" spans="2:3" x14ac:dyDescent="0.35">
      <c r="C729" s="61"/>
    </row>
    <row r="730" spans="2:3" x14ac:dyDescent="0.35">
      <c r="C730" s="61"/>
    </row>
    <row r="731" spans="2:3" x14ac:dyDescent="0.35">
      <c r="B731" s="123"/>
      <c r="C731" s="61"/>
    </row>
    <row r="732" spans="2:3" x14ac:dyDescent="0.35">
      <c r="C732" s="61"/>
    </row>
    <row r="733" spans="2:3" x14ac:dyDescent="0.35">
      <c r="C733" s="61"/>
    </row>
    <row r="734" spans="2:3" x14ac:dyDescent="0.35">
      <c r="C734" s="61"/>
    </row>
    <row r="735" spans="2:3" x14ac:dyDescent="0.35">
      <c r="C735" s="61"/>
    </row>
    <row r="736" spans="2:3" x14ac:dyDescent="0.35">
      <c r="C736" s="61"/>
    </row>
    <row r="737" spans="2:3" x14ac:dyDescent="0.35">
      <c r="C737" s="61"/>
    </row>
    <row r="738" spans="2:3" x14ac:dyDescent="0.35">
      <c r="C738" s="61"/>
    </row>
    <row r="739" spans="2:3" x14ac:dyDescent="0.35">
      <c r="C739" s="61"/>
    </row>
    <row r="740" spans="2:3" x14ac:dyDescent="0.35">
      <c r="C740" s="61"/>
    </row>
    <row r="741" spans="2:3" x14ac:dyDescent="0.35">
      <c r="C741" s="61"/>
    </row>
    <row r="742" spans="2:3" x14ac:dyDescent="0.35">
      <c r="C742" s="61"/>
    </row>
    <row r="743" spans="2:3" x14ac:dyDescent="0.35">
      <c r="C743" s="61"/>
    </row>
    <row r="744" spans="2:3" x14ac:dyDescent="0.35">
      <c r="C744" s="61"/>
    </row>
    <row r="745" spans="2:3" x14ac:dyDescent="0.35">
      <c r="C745" s="61"/>
    </row>
    <row r="746" spans="2:3" x14ac:dyDescent="0.35">
      <c r="C746" s="61"/>
    </row>
    <row r="747" spans="2:3" x14ac:dyDescent="0.35">
      <c r="B747" s="123"/>
      <c r="C747" s="61"/>
    </row>
    <row r="748" spans="2:3" x14ac:dyDescent="0.35">
      <c r="C748" s="61"/>
    </row>
    <row r="749" spans="2:3" x14ac:dyDescent="0.35">
      <c r="B749" s="123"/>
      <c r="C749" s="61"/>
    </row>
    <row r="750" spans="2:3" x14ac:dyDescent="0.35">
      <c r="C750" s="61"/>
    </row>
    <row r="751" spans="2:3" x14ac:dyDescent="0.35">
      <c r="C751" s="61"/>
    </row>
    <row r="752" spans="2:3" x14ac:dyDescent="0.35">
      <c r="C752" s="61"/>
    </row>
    <row r="753" spans="2:3" x14ac:dyDescent="0.35">
      <c r="C753" s="61"/>
    </row>
    <row r="754" spans="2:3" x14ac:dyDescent="0.35">
      <c r="C754" s="61"/>
    </row>
    <row r="755" spans="2:3" x14ac:dyDescent="0.35">
      <c r="C755" s="61"/>
    </row>
    <row r="756" spans="2:3" x14ac:dyDescent="0.35">
      <c r="C756" s="61"/>
    </row>
    <row r="757" spans="2:3" x14ac:dyDescent="0.35">
      <c r="C757" s="61"/>
    </row>
    <row r="758" spans="2:3" x14ac:dyDescent="0.35">
      <c r="B758" s="61"/>
      <c r="C758" s="61"/>
    </row>
    <row r="759" spans="2:3" x14ac:dyDescent="0.35">
      <c r="C759" s="61"/>
    </row>
    <row r="760" spans="2:3" x14ac:dyDescent="0.35">
      <c r="C760" s="61"/>
    </row>
    <row r="761" spans="2:3" x14ac:dyDescent="0.35">
      <c r="C761" s="61"/>
    </row>
    <row r="762" spans="2:3" x14ac:dyDescent="0.35">
      <c r="C762" s="61"/>
    </row>
    <row r="763" spans="2:3" x14ac:dyDescent="0.35">
      <c r="C763" s="61"/>
    </row>
    <row r="764" spans="2:3" x14ac:dyDescent="0.35">
      <c r="C764" s="61"/>
    </row>
    <row r="765" spans="2:3" x14ac:dyDescent="0.35">
      <c r="C765" s="61"/>
    </row>
    <row r="766" spans="2:3" x14ac:dyDescent="0.35">
      <c r="C766" s="61"/>
    </row>
    <row r="767" spans="2:3" x14ac:dyDescent="0.35">
      <c r="C767" s="61"/>
    </row>
    <row r="768" spans="2:3" x14ac:dyDescent="0.35">
      <c r="C768" s="61"/>
    </row>
    <row r="769" spans="3:3" x14ac:dyDescent="0.35">
      <c r="C769" s="61"/>
    </row>
    <row r="770" spans="3:3" x14ac:dyDescent="0.35">
      <c r="C770" s="61"/>
    </row>
    <row r="771" spans="3:3" x14ac:dyDescent="0.35">
      <c r="C771" s="61"/>
    </row>
    <row r="772" spans="3:3" x14ac:dyDescent="0.35">
      <c r="C772" s="61"/>
    </row>
    <row r="773" spans="3:3" x14ac:dyDescent="0.35">
      <c r="C773" s="61"/>
    </row>
    <row r="774" spans="3:3" x14ac:dyDescent="0.35">
      <c r="C774" s="61"/>
    </row>
    <row r="775" spans="3:3" x14ac:dyDescent="0.35">
      <c r="C775" s="61"/>
    </row>
    <row r="776" spans="3:3" x14ac:dyDescent="0.35">
      <c r="C776" s="61"/>
    </row>
    <row r="777" spans="3:3" x14ac:dyDescent="0.35">
      <c r="C777" s="61"/>
    </row>
    <row r="778" spans="3:3" x14ac:dyDescent="0.35">
      <c r="C778" s="61"/>
    </row>
    <row r="779" spans="3:3" x14ac:dyDescent="0.35">
      <c r="C779" s="61"/>
    </row>
    <row r="780" spans="3:3" x14ac:dyDescent="0.35">
      <c r="C780" s="61"/>
    </row>
    <row r="781" spans="3:3" x14ac:dyDescent="0.35">
      <c r="C781" s="61"/>
    </row>
    <row r="782" spans="3:3" x14ac:dyDescent="0.35">
      <c r="C782" s="61"/>
    </row>
    <row r="783" spans="3:3" x14ac:dyDescent="0.35">
      <c r="C783" s="61"/>
    </row>
    <row r="784" spans="3:3" x14ac:dyDescent="0.35">
      <c r="C784" s="61"/>
    </row>
    <row r="785" spans="3:3" x14ac:dyDescent="0.35">
      <c r="C785" s="61"/>
    </row>
    <row r="786" spans="3:3" x14ac:dyDescent="0.35">
      <c r="C786" s="61"/>
    </row>
    <row r="787" spans="3:3" x14ac:dyDescent="0.35">
      <c r="C787" s="61"/>
    </row>
    <row r="788" spans="3:3" x14ac:dyDescent="0.35">
      <c r="C788" s="61"/>
    </row>
    <row r="789" spans="3:3" x14ac:dyDescent="0.35">
      <c r="C789" s="61"/>
    </row>
    <row r="790" spans="3:3" x14ac:dyDescent="0.35">
      <c r="C790" s="61"/>
    </row>
    <row r="791" spans="3:3" x14ac:dyDescent="0.35">
      <c r="C791" s="61"/>
    </row>
    <row r="792" spans="3:3" x14ac:dyDescent="0.35">
      <c r="C792" s="61"/>
    </row>
    <row r="793" spans="3:3" x14ac:dyDescent="0.35">
      <c r="C793" s="61"/>
    </row>
    <row r="794" spans="3:3" x14ac:dyDescent="0.35">
      <c r="C794" s="61"/>
    </row>
    <row r="795" spans="3:3" x14ac:dyDescent="0.35">
      <c r="C795" s="61"/>
    </row>
    <row r="796" spans="3:3" x14ac:dyDescent="0.35">
      <c r="C796" s="61"/>
    </row>
    <row r="797" spans="3:3" x14ac:dyDescent="0.35">
      <c r="C797" s="61"/>
    </row>
    <row r="798" spans="3:3" x14ac:dyDescent="0.35">
      <c r="C798" s="61"/>
    </row>
    <row r="799" spans="3:3" x14ac:dyDescent="0.35">
      <c r="C799" s="61"/>
    </row>
    <row r="800" spans="3:3" x14ac:dyDescent="0.35">
      <c r="C800" s="61"/>
    </row>
    <row r="801" spans="2:3" x14ac:dyDescent="0.35">
      <c r="C801" s="61"/>
    </row>
    <row r="802" spans="2:3" x14ac:dyDescent="0.35">
      <c r="C802" s="61"/>
    </row>
    <row r="803" spans="2:3" x14ac:dyDescent="0.35">
      <c r="C803" s="61"/>
    </row>
    <row r="804" spans="2:3" x14ac:dyDescent="0.35">
      <c r="C804" s="61"/>
    </row>
    <row r="805" spans="2:3" x14ac:dyDescent="0.35">
      <c r="C805" s="61"/>
    </row>
    <row r="806" spans="2:3" x14ac:dyDescent="0.35">
      <c r="C806" s="61"/>
    </row>
    <row r="807" spans="2:3" x14ac:dyDescent="0.35">
      <c r="C807" s="61"/>
    </row>
    <row r="808" spans="2:3" x14ac:dyDescent="0.35">
      <c r="C808" s="61"/>
    </row>
    <row r="809" spans="2:3" x14ac:dyDescent="0.35">
      <c r="C809" s="61"/>
    </row>
    <row r="810" spans="2:3" x14ac:dyDescent="0.35">
      <c r="C810" s="61"/>
    </row>
    <row r="811" spans="2:3" x14ac:dyDescent="0.35">
      <c r="C811" s="61"/>
    </row>
    <row r="812" spans="2:3" x14ac:dyDescent="0.35">
      <c r="B812" s="209"/>
      <c r="C812" s="61"/>
    </row>
    <row r="813" spans="2:3" x14ac:dyDescent="0.35">
      <c r="C813" s="61"/>
    </row>
    <row r="814" spans="2:3" x14ac:dyDescent="0.35">
      <c r="C814" s="61"/>
    </row>
    <row r="815" spans="2:3" x14ac:dyDescent="0.35">
      <c r="C815" s="61"/>
    </row>
    <row r="816" spans="2:3" x14ac:dyDescent="0.35">
      <c r="C816" s="61"/>
    </row>
    <row r="817" spans="2:3" x14ac:dyDescent="0.35">
      <c r="C817" s="61"/>
    </row>
    <row r="818" spans="2:3" x14ac:dyDescent="0.35">
      <c r="C818" s="61"/>
    </row>
    <row r="819" spans="2:3" x14ac:dyDescent="0.35">
      <c r="C819" s="61"/>
    </row>
    <row r="820" spans="2:3" x14ac:dyDescent="0.35">
      <c r="C820" s="61"/>
    </row>
    <row r="821" spans="2:3" x14ac:dyDescent="0.35">
      <c r="C821" s="61"/>
    </row>
    <row r="822" spans="2:3" x14ac:dyDescent="0.35">
      <c r="C822" s="61"/>
    </row>
    <row r="823" spans="2:3" x14ac:dyDescent="0.35">
      <c r="C823" s="61"/>
    </row>
    <row r="824" spans="2:3" x14ac:dyDescent="0.35">
      <c r="C824" s="61"/>
    </row>
    <row r="825" spans="2:3" x14ac:dyDescent="0.35">
      <c r="C825" s="61"/>
    </row>
    <row r="826" spans="2:3" x14ac:dyDescent="0.35">
      <c r="C826" s="61"/>
    </row>
    <row r="827" spans="2:3" x14ac:dyDescent="0.35">
      <c r="C827" s="61"/>
    </row>
    <row r="828" spans="2:3" x14ac:dyDescent="0.35">
      <c r="C828" s="61"/>
    </row>
    <row r="829" spans="2:3" x14ac:dyDescent="0.35">
      <c r="C829" s="61"/>
    </row>
    <row r="830" spans="2:3" x14ac:dyDescent="0.35">
      <c r="C830" s="61"/>
    </row>
    <row r="831" spans="2:3" x14ac:dyDescent="0.35">
      <c r="C831" s="61"/>
    </row>
    <row r="832" spans="2:3" x14ac:dyDescent="0.35">
      <c r="B832" s="123"/>
      <c r="C832" s="61"/>
    </row>
    <row r="833" spans="3:3" x14ac:dyDescent="0.35">
      <c r="C833" s="61"/>
    </row>
    <row r="834" spans="3:3" x14ac:dyDescent="0.35">
      <c r="C834" s="61"/>
    </row>
    <row r="835" spans="3:3" x14ac:dyDescent="0.35">
      <c r="C835" s="61"/>
    </row>
    <row r="836" spans="3:3" x14ac:dyDescent="0.35">
      <c r="C836" s="61"/>
    </row>
    <row r="837" spans="3:3" x14ac:dyDescent="0.35">
      <c r="C837" s="61"/>
    </row>
    <row r="838" spans="3:3" x14ac:dyDescent="0.35">
      <c r="C838" s="61"/>
    </row>
    <row r="839" spans="3:3" x14ac:dyDescent="0.35">
      <c r="C839" s="61"/>
    </row>
    <row r="840" spans="3:3" x14ac:dyDescent="0.35">
      <c r="C840" s="61"/>
    </row>
    <row r="841" spans="3:3" x14ac:dyDescent="0.35">
      <c r="C841" s="61"/>
    </row>
    <row r="842" spans="3:3" x14ac:dyDescent="0.35">
      <c r="C842" s="61"/>
    </row>
    <row r="843" spans="3:3" x14ac:dyDescent="0.35">
      <c r="C843" s="61"/>
    </row>
    <row r="844" spans="3:3" x14ac:dyDescent="0.35">
      <c r="C844" s="61"/>
    </row>
    <row r="845" spans="3:3" x14ac:dyDescent="0.35">
      <c r="C845" s="61"/>
    </row>
    <row r="846" spans="3:3" x14ac:dyDescent="0.35">
      <c r="C846" s="61"/>
    </row>
    <row r="847" spans="3:3" x14ac:dyDescent="0.35">
      <c r="C847" s="61"/>
    </row>
    <row r="848" spans="3:3" x14ac:dyDescent="0.35">
      <c r="C848" s="61"/>
    </row>
    <row r="849" spans="3:3" x14ac:dyDescent="0.35">
      <c r="C849" s="61"/>
    </row>
    <row r="850" spans="3:3" x14ac:dyDescent="0.35">
      <c r="C850" s="61"/>
    </row>
    <row r="851" spans="3:3" x14ac:dyDescent="0.35">
      <c r="C851" s="61"/>
    </row>
    <row r="852" spans="3:3" x14ac:dyDescent="0.35">
      <c r="C852" s="61"/>
    </row>
    <row r="853" spans="3:3" x14ac:dyDescent="0.35">
      <c r="C853" s="61"/>
    </row>
    <row r="854" spans="3:3" x14ac:dyDescent="0.35">
      <c r="C854" s="61"/>
    </row>
    <row r="855" spans="3:3" x14ac:dyDescent="0.35">
      <c r="C855" s="61"/>
    </row>
    <row r="856" spans="3:3" x14ac:dyDescent="0.35">
      <c r="C856" s="61"/>
    </row>
    <row r="857" spans="3:3" x14ac:dyDescent="0.35">
      <c r="C857" s="61"/>
    </row>
    <row r="858" spans="3:3" x14ac:dyDescent="0.35">
      <c r="C858" s="61"/>
    </row>
    <row r="859" spans="3:3" x14ac:dyDescent="0.35">
      <c r="C859" s="61"/>
    </row>
    <row r="860" spans="3:3" x14ac:dyDescent="0.35">
      <c r="C860" s="61"/>
    </row>
    <row r="861" spans="3:3" x14ac:dyDescent="0.35">
      <c r="C861" s="61"/>
    </row>
    <row r="862" spans="3:3" x14ac:dyDescent="0.35">
      <c r="C862" s="61"/>
    </row>
    <row r="863" spans="3:3" x14ac:dyDescent="0.35">
      <c r="C863" s="61"/>
    </row>
    <row r="864" spans="3:3" x14ac:dyDescent="0.35">
      <c r="C864" s="61"/>
    </row>
    <row r="865" spans="2:3" x14ac:dyDescent="0.35">
      <c r="C865" s="61"/>
    </row>
    <row r="866" spans="2:3" x14ac:dyDescent="0.35">
      <c r="B866" s="61"/>
      <c r="C866" s="61"/>
    </row>
    <row r="867" spans="2:3" x14ac:dyDescent="0.35">
      <c r="C867" s="61"/>
    </row>
    <row r="868" spans="2:3" x14ac:dyDescent="0.35">
      <c r="C868" s="61"/>
    </row>
    <row r="869" spans="2:3" x14ac:dyDescent="0.35">
      <c r="C869" s="61"/>
    </row>
    <row r="870" spans="2:3" x14ac:dyDescent="0.35">
      <c r="C870" s="61"/>
    </row>
    <row r="871" spans="2:3" x14ac:dyDescent="0.35">
      <c r="C871" s="61"/>
    </row>
    <row r="872" spans="2:3" x14ac:dyDescent="0.35">
      <c r="C872" s="61"/>
    </row>
    <row r="873" spans="2:3" x14ac:dyDescent="0.35">
      <c r="C873" s="61"/>
    </row>
    <row r="874" spans="2:3" x14ac:dyDescent="0.35">
      <c r="C874" s="61"/>
    </row>
    <row r="875" spans="2:3" x14ac:dyDescent="0.35">
      <c r="C875" s="61"/>
    </row>
    <row r="876" spans="2:3" x14ac:dyDescent="0.35">
      <c r="C876" s="61"/>
    </row>
    <row r="877" spans="2:3" x14ac:dyDescent="0.35">
      <c r="C877" s="61"/>
    </row>
    <row r="878" spans="2:3" x14ac:dyDescent="0.35">
      <c r="C878" s="61"/>
    </row>
    <row r="879" spans="2:3" x14ac:dyDescent="0.35">
      <c r="C879" s="61"/>
    </row>
    <row r="880" spans="2:3" x14ac:dyDescent="0.35">
      <c r="C880" s="61"/>
    </row>
    <row r="881" spans="3:3" x14ac:dyDescent="0.35">
      <c r="C881" s="61"/>
    </row>
    <row r="882" spans="3:3" x14ac:dyDescent="0.35">
      <c r="C882" s="61"/>
    </row>
    <row r="883" spans="3:3" x14ac:dyDescent="0.35">
      <c r="C883" s="61"/>
    </row>
    <row r="884" spans="3:3" x14ac:dyDescent="0.35">
      <c r="C884" s="61"/>
    </row>
    <row r="885" spans="3:3" x14ac:dyDescent="0.35">
      <c r="C885" s="61"/>
    </row>
    <row r="886" spans="3:3" x14ac:dyDescent="0.35">
      <c r="C886" s="61"/>
    </row>
    <row r="887" spans="3:3" x14ac:dyDescent="0.35">
      <c r="C887" s="61"/>
    </row>
    <row r="888" spans="3:3" x14ac:dyDescent="0.35">
      <c r="C888" s="61"/>
    </row>
    <row r="889" spans="3:3" x14ac:dyDescent="0.35">
      <c r="C889" s="61"/>
    </row>
    <row r="890" spans="3:3" x14ac:dyDescent="0.35">
      <c r="C890" s="61"/>
    </row>
    <row r="891" spans="3:3" x14ac:dyDescent="0.35">
      <c r="C891" s="61"/>
    </row>
    <row r="892" spans="3:3" x14ac:dyDescent="0.35">
      <c r="C892" s="61"/>
    </row>
    <row r="893" spans="3:3" x14ac:dyDescent="0.35">
      <c r="C893" s="61"/>
    </row>
    <row r="894" spans="3:3" x14ac:dyDescent="0.35">
      <c r="C894" s="61"/>
    </row>
    <row r="895" spans="3:3" x14ac:dyDescent="0.35">
      <c r="C895" s="61"/>
    </row>
    <row r="896" spans="3:3" x14ac:dyDescent="0.35">
      <c r="C896" s="61"/>
    </row>
    <row r="897" spans="2:3" x14ac:dyDescent="0.35">
      <c r="C897" s="61"/>
    </row>
    <row r="898" spans="2:3" x14ac:dyDescent="0.35">
      <c r="C898" s="61"/>
    </row>
    <row r="899" spans="2:3" x14ac:dyDescent="0.35">
      <c r="C899" s="61"/>
    </row>
    <row r="900" spans="2:3" x14ac:dyDescent="0.35">
      <c r="C900" s="61"/>
    </row>
    <row r="901" spans="2:3" x14ac:dyDescent="0.35">
      <c r="C901" s="61"/>
    </row>
    <row r="902" spans="2:3" x14ac:dyDescent="0.35">
      <c r="C902" s="61"/>
    </row>
    <row r="903" spans="2:3" x14ac:dyDescent="0.35">
      <c r="B903" s="123"/>
      <c r="C903" s="61"/>
    </row>
    <row r="904" spans="2:3" x14ac:dyDescent="0.35">
      <c r="C904" s="61"/>
    </row>
    <row r="905" spans="2:3" x14ac:dyDescent="0.35">
      <c r="C905" s="61"/>
    </row>
    <row r="906" spans="2:3" x14ac:dyDescent="0.35">
      <c r="C906" s="61"/>
    </row>
    <row r="907" spans="2:3" x14ac:dyDescent="0.35">
      <c r="C907" s="61"/>
    </row>
    <row r="908" spans="2:3" x14ac:dyDescent="0.35">
      <c r="C908" s="61"/>
    </row>
    <row r="909" spans="2:3" x14ac:dyDescent="0.35">
      <c r="C909" s="61"/>
    </row>
    <row r="910" spans="2:3" x14ac:dyDescent="0.35">
      <c r="C910" s="61"/>
    </row>
    <row r="911" spans="2:3" x14ac:dyDescent="0.35">
      <c r="C911" s="61"/>
    </row>
    <row r="912" spans="2:3" x14ac:dyDescent="0.35">
      <c r="C912" s="61"/>
    </row>
    <row r="913" spans="2:3" x14ac:dyDescent="0.35">
      <c r="C913" s="61"/>
    </row>
    <row r="914" spans="2:3" x14ac:dyDescent="0.35">
      <c r="C914" s="61"/>
    </row>
    <row r="915" spans="2:3" x14ac:dyDescent="0.35">
      <c r="C915" s="61"/>
    </row>
    <row r="916" spans="2:3" x14ac:dyDescent="0.35">
      <c r="C916" s="61"/>
    </row>
    <row r="917" spans="2:3" x14ac:dyDescent="0.35">
      <c r="C917" s="61"/>
    </row>
    <row r="918" spans="2:3" x14ac:dyDescent="0.35">
      <c r="C918" s="61"/>
    </row>
    <row r="919" spans="2:3" x14ac:dyDescent="0.35">
      <c r="C919" s="61"/>
    </row>
    <row r="920" spans="2:3" x14ac:dyDescent="0.35">
      <c r="B920" s="61"/>
      <c r="C920" s="61"/>
    </row>
    <row r="921" spans="2:3" x14ac:dyDescent="0.35">
      <c r="C921" s="61"/>
    </row>
    <row r="922" spans="2:3" x14ac:dyDescent="0.35">
      <c r="C922" s="61"/>
    </row>
    <row r="923" spans="2:3" x14ac:dyDescent="0.35">
      <c r="C923" s="61"/>
    </row>
    <row r="924" spans="2:3" x14ac:dyDescent="0.35">
      <c r="C924" s="61"/>
    </row>
    <row r="925" spans="2:3" x14ac:dyDescent="0.35">
      <c r="C925" s="61"/>
    </row>
    <row r="926" spans="2:3" x14ac:dyDescent="0.35">
      <c r="C926" s="61"/>
    </row>
    <row r="927" spans="2:3" x14ac:dyDescent="0.35">
      <c r="C927" s="61"/>
    </row>
    <row r="928" spans="2:3" x14ac:dyDescent="0.35">
      <c r="C928" s="61"/>
    </row>
    <row r="929" spans="3:3" x14ac:dyDescent="0.35">
      <c r="C929" s="61"/>
    </row>
    <row r="930" spans="3:3" x14ac:dyDescent="0.35">
      <c r="C930" s="61"/>
    </row>
    <row r="931" spans="3:3" x14ac:dyDescent="0.35">
      <c r="C931" s="61"/>
    </row>
    <row r="932" spans="3:3" x14ac:dyDescent="0.35">
      <c r="C932" s="61"/>
    </row>
    <row r="933" spans="3:3" x14ac:dyDescent="0.35">
      <c r="C933" s="61"/>
    </row>
    <row r="934" spans="3:3" x14ac:dyDescent="0.35">
      <c r="C934" s="61"/>
    </row>
    <row r="935" spans="3:3" x14ac:dyDescent="0.35">
      <c r="C935" s="61"/>
    </row>
    <row r="936" spans="3:3" x14ac:dyDescent="0.35">
      <c r="C936" s="61"/>
    </row>
    <row r="937" spans="3:3" x14ac:dyDescent="0.35">
      <c r="C937" s="61"/>
    </row>
    <row r="938" spans="3:3" x14ac:dyDescent="0.35">
      <c r="C938" s="61"/>
    </row>
    <row r="939" spans="3:3" x14ac:dyDescent="0.35">
      <c r="C939" s="61"/>
    </row>
    <row r="940" spans="3:3" x14ac:dyDescent="0.35">
      <c r="C940" s="61"/>
    </row>
    <row r="941" spans="3:3" x14ac:dyDescent="0.35">
      <c r="C941" s="61"/>
    </row>
    <row r="942" spans="3:3" x14ac:dyDescent="0.35">
      <c r="C942" s="61"/>
    </row>
    <row r="943" spans="3:3" x14ac:dyDescent="0.35">
      <c r="C943" s="61"/>
    </row>
    <row r="944" spans="3:3" x14ac:dyDescent="0.35">
      <c r="C944" s="61"/>
    </row>
    <row r="945" spans="3:3" x14ac:dyDescent="0.35">
      <c r="C945" s="61"/>
    </row>
    <row r="946" spans="3:3" x14ac:dyDescent="0.35">
      <c r="C946" s="61"/>
    </row>
    <row r="947" spans="3:3" x14ac:dyDescent="0.35">
      <c r="C947" s="61"/>
    </row>
    <row r="948" spans="3:3" x14ac:dyDescent="0.35">
      <c r="C948" s="61"/>
    </row>
    <row r="949" spans="3:3" x14ac:dyDescent="0.35">
      <c r="C949" s="61"/>
    </row>
    <row r="950" spans="3:3" x14ac:dyDescent="0.35">
      <c r="C950" s="61"/>
    </row>
    <row r="951" spans="3:3" x14ac:dyDescent="0.35">
      <c r="C951" s="61"/>
    </row>
    <row r="952" spans="3:3" x14ac:dyDescent="0.35">
      <c r="C952" s="61"/>
    </row>
    <row r="953" spans="3:3" x14ac:dyDescent="0.35">
      <c r="C953" s="61"/>
    </row>
    <row r="954" spans="3:3" x14ac:dyDescent="0.35">
      <c r="C954" s="61"/>
    </row>
    <row r="955" spans="3:3" x14ac:dyDescent="0.35">
      <c r="C955" s="61"/>
    </row>
    <row r="956" spans="3:3" x14ac:dyDescent="0.35">
      <c r="C956" s="61"/>
    </row>
    <row r="957" spans="3:3" x14ac:dyDescent="0.35">
      <c r="C957" s="61"/>
    </row>
    <row r="958" spans="3:3" x14ac:dyDescent="0.35">
      <c r="C958" s="61"/>
    </row>
    <row r="959" spans="3:3" x14ac:dyDescent="0.35">
      <c r="C959" s="61"/>
    </row>
    <row r="960" spans="3:3" x14ac:dyDescent="0.35">
      <c r="C960" s="61"/>
    </row>
    <row r="961" spans="2:3" x14ac:dyDescent="0.35">
      <c r="C961" s="61"/>
    </row>
    <row r="962" spans="2:3" x14ac:dyDescent="0.35">
      <c r="C962" s="61"/>
    </row>
    <row r="963" spans="2:3" x14ac:dyDescent="0.35">
      <c r="C963" s="61"/>
    </row>
    <row r="964" spans="2:3" x14ac:dyDescent="0.35">
      <c r="C964" s="61"/>
    </row>
    <row r="965" spans="2:3" x14ac:dyDescent="0.35">
      <c r="C965" s="61"/>
    </row>
    <row r="966" spans="2:3" x14ac:dyDescent="0.35">
      <c r="C966" s="61"/>
    </row>
    <row r="967" spans="2:3" x14ac:dyDescent="0.35">
      <c r="C967" s="61"/>
    </row>
    <row r="968" spans="2:3" x14ac:dyDescent="0.35">
      <c r="C968" s="61"/>
    </row>
    <row r="969" spans="2:3" x14ac:dyDescent="0.35">
      <c r="C969" s="61"/>
    </row>
    <row r="970" spans="2:3" x14ac:dyDescent="0.35">
      <c r="C970" s="61"/>
    </row>
    <row r="971" spans="2:3" x14ac:dyDescent="0.35">
      <c r="C971" s="61"/>
    </row>
    <row r="972" spans="2:3" x14ac:dyDescent="0.35">
      <c r="C972" s="61"/>
    </row>
    <row r="973" spans="2:3" x14ac:dyDescent="0.35">
      <c r="C973" s="61"/>
    </row>
    <row r="974" spans="2:3" x14ac:dyDescent="0.35">
      <c r="B974" s="123"/>
      <c r="C974" s="61"/>
    </row>
    <row r="975" spans="2:3" x14ac:dyDescent="0.35">
      <c r="C975" s="61"/>
    </row>
    <row r="976" spans="2:3" x14ac:dyDescent="0.35">
      <c r="C976" s="61"/>
    </row>
    <row r="977" spans="3:3" x14ac:dyDescent="0.35">
      <c r="C977" s="61"/>
    </row>
    <row r="978" spans="3:3" x14ac:dyDescent="0.35">
      <c r="C978" s="61"/>
    </row>
    <row r="979" spans="3:3" x14ac:dyDescent="0.35">
      <c r="C979" s="61"/>
    </row>
    <row r="980" spans="3:3" x14ac:dyDescent="0.35">
      <c r="C980" s="61"/>
    </row>
    <row r="981" spans="3:3" x14ac:dyDescent="0.35">
      <c r="C981" s="61"/>
    </row>
    <row r="982" spans="3:3" x14ac:dyDescent="0.35">
      <c r="C982" s="61"/>
    </row>
    <row r="983" spans="3:3" x14ac:dyDescent="0.35">
      <c r="C983" s="61"/>
    </row>
    <row r="984" spans="3:3" x14ac:dyDescent="0.35">
      <c r="C984" s="61"/>
    </row>
    <row r="985" spans="3:3" x14ac:dyDescent="0.35">
      <c r="C985" s="61"/>
    </row>
    <row r="986" spans="3:3" x14ac:dyDescent="0.35">
      <c r="C986" s="61"/>
    </row>
    <row r="987" spans="3:3" x14ac:dyDescent="0.35">
      <c r="C987" s="61"/>
    </row>
    <row r="988" spans="3:3" x14ac:dyDescent="0.35">
      <c r="C988" s="61"/>
    </row>
    <row r="989" spans="3:3" x14ac:dyDescent="0.35">
      <c r="C989" s="61"/>
    </row>
    <row r="990" spans="3:3" x14ac:dyDescent="0.35">
      <c r="C990" s="61"/>
    </row>
    <row r="991" spans="3:3" x14ac:dyDescent="0.35">
      <c r="C991" s="61"/>
    </row>
    <row r="992" spans="3:3" x14ac:dyDescent="0.35">
      <c r="C992" s="61"/>
    </row>
    <row r="993" spans="3:3" x14ac:dyDescent="0.35">
      <c r="C993" s="61"/>
    </row>
    <row r="994" spans="3:3" x14ac:dyDescent="0.35">
      <c r="C994" s="61"/>
    </row>
    <row r="995" spans="3:3" x14ac:dyDescent="0.35">
      <c r="C995" s="61"/>
    </row>
    <row r="996" spans="3:3" x14ac:dyDescent="0.35">
      <c r="C996" s="61"/>
    </row>
    <row r="997" spans="3:3" x14ac:dyDescent="0.35">
      <c r="C997" s="61"/>
    </row>
    <row r="998" spans="3:3" x14ac:dyDescent="0.35">
      <c r="C998" s="61"/>
    </row>
    <row r="999" spans="3:3" x14ac:dyDescent="0.35">
      <c r="C999" s="61"/>
    </row>
    <row r="1000" spans="3:3" x14ac:dyDescent="0.35">
      <c r="C1000" s="61"/>
    </row>
    <row r="1001" spans="3:3" x14ac:dyDescent="0.35">
      <c r="C1001" s="61"/>
    </row>
    <row r="1002" spans="3:3" x14ac:dyDescent="0.35">
      <c r="C1002" s="61"/>
    </row>
    <row r="1003" spans="3:3" x14ac:dyDescent="0.35">
      <c r="C1003" s="61"/>
    </row>
    <row r="1004" spans="3:3" x14ac:dyDescent="0.35">
      <c r="C1004" s="61"/>
    </row>
    <row r="1005" spans="3:3" x14ac:dyDescent="0.35">
      <c r="C1005" s="61"/>
    </row>
    <row r="1006" spans="3:3" x14ac:dyDescent="0.35">
      <c r="C1006" s="61"/>
    </row>
    <row r="1007" spans="3:3" x14ac:dyDescent="0.35">
      <c r="C1007" s="61"/>
    </row>
    <row r="1008" spans="3:3" x14ac:dyDescent="0.35">
      <c r="C1008" s="61"/>
    </row>
    <row r="1009" spans="3:3" x14ac:dyDescent="0.35">
      <c r="C1009" s="61"/>
    </row>
    <row r="1010" spans="3:3" x14ac:dyDescent="0.35">
      <c r="C1010" s="61"/>
    </row>
    <row r="1011" spans="3:3" x14ac:dyDescent="0.35">
      <c r="C1011" s="61"/>
    </row>
    <row r="1012" spans="3:3" x14ac:dyDescent="0.35">
      <c r="C1012" s="61"/>
    </row>
    <row r="1013" spans="3:3" x14ac:dyDescent="0.35">
      <c r="C1013" s="61"/>
    </row>
    <row r="1014" spans="3:3" x14ac:dyDescent="0.35">
      <c r="C1014" s="61"/>
    </row>
    <row r="1015" spans="3:3" x14ac:dyDescent="0.35">
      <c r="C1015" s="61"/>
    </row>
    <row r="1016" spans="3:3" x14ac:dyDescent="0.35">
      <c r="C1016" s="61"/>
    </row>
    <row r="1017" spans="3:3" x14ac:dyDescent="0.35">
      <c r="C1017" s="61"/>
    </row>
    <row r="1018" spans="3:3" x14ac:dyDescent="0.35">
      <c r="C1018" s="61"/>
    </row>
    <row r="1019" spans="3:3" x14ac:dyDescent="0.35">
      <c r="C1019" s="61"/>
    </row>
    <row r="1020" spans="3:3" x14ac:dyDescent="0.35">
      <c r="C1020" s="61"/>
    </row>
    <row r="1021" spans="3:3" x14ac:dyDescent="0.35">
      <c r="C1021" s="61"/>
    </row>
    <row r="1022" spans="3:3" x14ac:dyDescent="0.35">
      <c r="C1022" s="61"/>
    </row>
    <row r="1023" spans="3:3" x14ac:dyDescent="0.35">
      <c r="C1023" s="61"/>
    </row>
    <row r="1024" spans="3:3" x14ac:dyDescent="0.35">
      <c r="C1024" s="61"/>
    </row>
    <row r="1025" spans="2:3" x14ac:dyDescent="0.35">
      <c r="C1025" s="61"/>
    </row>
    <row r="1026" spans="2:3" x14ac:dyDescent="0.35">
      <c r="C1026" s="61"/>
    </row>
    <row r="1027" spans="2:3" x14ac:dyDescent="0.35">
      <c r="C1027" s="61"/>
    </row>
    <row r="1028" spans="2:3" x14ac:dyDescent="0.35">
      <c r="B1028" s="123"/>
      <c r="C1028" s="61"/>
    </row>
    <row r="1029" spans="2:3" x14ac:dyDescent="0.35">
      <c r="C1029" s="61"/>
    </row>
    <row r="1030" spans="2:3" x14ac:dyDescent="0.35">
      <c r="C1030" s="61"/>
    </row>
    <row r="1031" spans="2:3" x14ac:dyDescent="0.35">
      <c r="C1031" s="61"/>
    </row>
    <row r="1032" spans="2:3" x14ac:dyDescent="0.35">
      <c r="C1032" s="61"/>
    </row>
    <row r="1033" spans="2:3" x14ac:dyDescent="0.35">
      <c r="C1033" s="61"/>
    </row>
    <row r="1034" spans="2:3" x14ac:dyDescent="0.35">
      <c r="C1034" s="61"/>
    </row>
    <row r="1035" spans="2:3" x14ac:dyDescent="0.35">
      <c r="C1035" s="61"/>
    </row>
    <row r="1036" spans="2:3" x14ac:dyDescent="0.35">
      <c r="C1036" s="61"/>
    </row>
    <row r="1037" spans="2:3" x14ac:dyDescent="0.35">
      <c r="C1037" s="61"/>
    </row>
    <row r="1038" spans="2:3" x14ac:dyDescent="0.35">
      <c r="C1038" s="61"/>
    </row>
    <row r="1039" spans="2:3" x14ac:dyDescent="0.35">
      <c r="C1039" s="61"/>
    </row>
    <row r="1040" spans="2:3" x14ac:dyDescent="0.35">
      <c r="C1040" s="61"/>
    </row>
    <row r="1041" spans="2:3" x14ac:dyDescent="0.35">
      <c r="C1041" s="61"/>
    </row>
    <row r="1042" spans="2:3" x14ac:dyDescent="0.35">
      <c r="C1042" s="61"/>
    </row>
    <row r="1043" spans="2:3" x14ac:dyDescent="0.35">
      <c r="C1043" s="61"/>
    </row>
    <row r="1044" spans="2:3" x14ac:dyDescent="0.35">
      <c r="C1044" s="61"/>
    </row>
    <row r="1045" spans="2:3" x14ac:dyDescent="0.35">
      <c r="C1045" s="61"/>
    </row>
    <row r="1046" spans="2:3" x14ac:dyDescent="0.35">
      <c r="C1046" s="61"/>
    </row>
    <row r="1047" spans="2:3" x14ac:dyDescent="0.35">
      <c r="C1047" s="61"/>
    </row>
    <row r="1048" spans="2:3" x14ac:dyDescent="0.35">
      <c r="C1048" s="61"/>
    </row>
    <row r="1049" spans="2:3" x14ac:dyDescent="0.35">
      <c r="C1049" s="61"/>
    </row>
    <row r="1050" spans="2:3" x14ac:dyDescent="0.35">
      <c r="C1050" s="61"/>
    </row>
    <row r="1051" spans="2:3" x14ac:dyDescent="0.35">
      <c r="B1051" s="123"/>
      <c r="C1051" s="61"/>
    </row>
    <row r="1052" spans="2:3" x14ac:dyDescent="0.35">
      <c r="C1052" s="61"/>
    </row>
    <row r="1053" spans="2:3" x14ac:dyDescent="0.35">
      <c r="C1053" s="61"/>
    </row>
    <row r="1054" spans="2:3" x14ac:dyDescent="0.35">
      <c r="C1054" s="61"/>
    </row>
    <row r="1055" spans="2:3" x14ac:dyDescent="0.35">
      <c r="C1055" s="61"/>
    </row>
    <row r="1056" spans="2:3" x14ac:dyDescent="0.35">
      <c r="C1056" s="61"/>
    </row>
    <row r="1057" spans="2:3" x14ac:dyDescent="0.35">
      <c r="C1057" s="61"/>
    </row>
    <row r="1058" spans="2:3" x14ac:dyDescent="0.35">
      <c r="C1058" s="61"/>
    </row>
    <row r="1059" spans="2:3" x14ac:dyDescent="0.35">
      <c r="B1059" s="61"/>
      <c r="C1059" s="61"/>
    </row>
    <row r="1060" spans="2:3" x14ac:dyDescent="0.35">
      <c r="C1060" s="61"/>
    </row>
    <row r="1061" spans="2:3" x14ac:dyDescent="0.35">
      <c r="C1061" s="61"/>
    </row>
    <row r="1062" spans="2:3" x14ac:dyDescent="0.35">
      <c r="C1062" s="61"/>
    </row>
    <row r="1063" spans="2:3" x14ac:dyDescent="0.35">
      <c r="C1063" s="61"/>
    </row>
    <row r="1064" spans="2:3" x14ac:dyDescent="0.35">
      <c r="C1064" s="61"/>
    </row>
    <row r="1065" spans="2:3" x14ac:dyDescent="0.35">
      <c r="C1065" s="61"/>
    </row>
    <row r="1066" spans="2:3" x14ac:dyDescent="0.35">
      <c r="C1066" s="61"/>
    </row>
    <row r="1067" spans="2:3" x14ac:dyDescent="0.35">
      <c r="C1067" s="61"/>
    </row>
    <row r="1068" spans="2:3" x14ac:dyDescent="0.35">
      <c r="C1068" s="61"/>
    </row>
    <row r="1069" spans="2:3" x14ac:dyDescent="0.35">
      <c r="C1069" s="61"/>
    </row>
    <row r="1070" spans="2:3" x14ac:dyDescent="0.35">
      <c r="C1070" s="61"/>
    </row>
    <row r="1071" spans="2:3" x14ac:dyDescent="0.35">
      <c r="C1071" s="61"/>
    </row>
    <row r="1072" spans="2:3" x14ac:dyDescent="0.35">
      <c r="C1072" s="61"/>
    </row>
    <row r="1073" spans="2:3" x14ac:dyDescent="0.35">
      <c r="C1073" s="61"/>
    </row>
    <row r="1074" spans="2:3" x14ac:dyDescent="0.35">
      <c r="C1074" s="61"/>
    </row>
    <row r="1075" spans="2:3" x14ac:dyDescent="0.35">
      <c r="C1075" s="61"/>
    </row>
    <row r="1076" spans="2:3" x14ac:dyDescent="0.35">
      <c r="C1076" s="61"/>
    </row>
    <row r="1077" spans="2:3" x14ac:dyDescent="0.35">
      <c r="C1077" s="61"/>
    </row>
    <row r="1078" spans="2:3" x14ac:dyDescent="0.35">
      <c r="C1078" s="61"/>
    </row>
    <row r="1079" spans="2:3" x14ac:dyDescent="0.35">
      <c r="C1079" s="61"/>
    </row>
    <row r="1080" spans="2:3" x14ac:dyDescent="0.35">
      <c r="C1080" s="61"/>
    </row>
    <row r="1081" spans="2:3" x14ac:dyDescent="0.35">
      <c r="C1081" s="61"/>
    </row>
    <row r="1082" spans="2:3" x14ac:dyDescent="0.35">
      <c r="C1082" s="61"/>
    </row>
    <row r="1083" spans="2:3" x14ac:dyDescent="0.35">
      <c r="B1083" s="123"/>
      <c r="C1083" s="61"/>
    </row>
    <row r="1084" spans="2:3" x14ac:dyDescent="0.35">
      <c r="C1084" s="61"/>
    </row>
    <row r="1085" spans="2:3" x14ac:dyDescent="0.35">
      <c r="C1085" s="61"/>
    </row>
    <row r="1086" spans="2:3" x14ac:dyDescent="0.35">
      <c r="C1086" s="61"/>
    </row>
    <row r="1087" spans="2:3" x14ac:dyDescent="0.35">
      <c r="C1087" s="61"/>
    </row>
    <row r="1088" spans="2:3" x14ac:dyDescent="0.35">
      <c r="C1088" s="61"/>
    </row>
    <row r="1089" spans="3:3" x14ac:dyDescent="0.35">
      <c r="C1089" s="61"/>
    </row>
    <row r="1090" spans="3:3" x14ac:dyDescent="0.35">
      <c r="C1090" s="61"/>
    </row>
    <row r="1091" spans="3:3" x14ac:dyDescent="0.35">
      <c r="C1091" s="61"/>
    </row>
    <row r="1092" spans="3:3" x14ac:dyDescent="0.35">
      <c r="C1092" s="61"/>
    </row>
    <row r="1093" spans="3:3" x14ac:dyDescent="0.35">
      <c r="C1093" s="61"/>
    </row>
    <row r="1094" spans="3:3" x14ac:dyDescent="0.35">
      <c r="C1094" s="61"/>
    </row>
    <row r="1095" spans="3:3" x14ac:dyDescent="0.35">
      <c r="C1095" s="61"/>
    </row>
    <row r="1096" spans="3:3" x14ac:dyDescent="0.35">
      <c r="C1096" s="61"/>
    </row>
    <row r="1097" spans="3:3" x14ac:dyDescent="0.35">
      <c r="C1097" s="61"/>
    </row>
    <row r="1098" spans="3:3" x14ac:dyDescent="0.35">
      <c r="C1098" s="61"/>
    </row>
    <row r="1099" spans="3:3" x14ac:dyDescent="0.35">
      <c r="C1099" s="61"/>
    </row>
    <row r="1100" spans="3:3" x14ac:dyDescent="0.35">
      <c r="C1100" s="61"/>
    </row>
    <row r="1101" spans="3:3" x14ac:dyDescent="0.35">
      <c r="C1101" s="61"/>
    </row>
    <row r="1102" spans="3:3" x14ac:dyDescent="0.35">
      <c r="C1102" s="61"/>
    </row>
    <row r="1103" spans="3:3" x14ac:dyDescent="0.35">
      <c r="C1103" s="61"/>
    </row>
    <row r="1104" spans="3:3" x14ac:dyDescent="0.35">
      <c r="C1104" s="61"/>
    </row>
    <row r="1105" spans="3:3" x14ac:dyDescent="0.35">
      <c r="C1105" s="61"/>
    </row>
    <row r="1106" spans="3:3" x14ac:dyDescent="0.35">
      <c r="C1106" s="61"/>
    </row>
    <row r="1107" spans="3:3" x14ac:dyDescent="0.35">
      <c r="C1107" s="61"/>
    </row>
    <row r="1108" spans="3:3" x14ac:dyDescent="0.35">
      <c r="C1108" s="61"/>
    </row>
    <row r="1109" spans="3:3" x14ac:dyDescent="0.35">
      <c r="C1109" s="61"/>
    </row>
    <row r="1110" spans="3:3" x14ac:dyDescent="0.35">
      <c r="C1110" s="61"/>
    </row>
    <row r="1111" spans="3:3" x14ac:dyDescent="0.35">
      <c r="C1111" s="61"/>
    </row>
    <row r="1112" spans="3:3" x14ac:dyDescent="0.35">
      <c r="C1112" s="61"/>
    </row>
    <row r="1113" spans="3:3" x14ac:dyDescent="0.35">
      <c r="C1113" s="61"/>
    </row>
    <row r="1114" spans="3:3" x14ac:dyDescent="0.35">
      <c r="C1114" s="61"/>
    </row>
    <row r="1115" spans="3:3" x14ac:dyDescent="0.35">
      <c r="C1115" s="61"/>
    </row>
    <row r="1116" spans="3:3" x14ac:dyDescent="0.35">
      <c r="C1116" s="61"/>
    </row>
    <row r="1117" spans="3:3" x14ac:dyDescent="0.35">
      <c r="C1117" s="61"/>
    </row>
    <row r="1118" spans="3:3" x14ac:dyDescent="0.35">
      <c r="C1118" s="61"/>
    </row>
    <row r="1119" spans="3:3" x14ac:dyDescent="0.35">
      <c r="C1119" s="61"/>
    </row>
    <row r="1120" spans="3:3" x14ac:dyDescent="0.35">
      <c r="C1120" s="61"/>
    </row>
    <row r="1121" spans="2:3" x14ac:dyDescent="0.35">
      <c r="C1121" s="61"/>
    </row>
    <row r="1122" spans="2:3" x14ac:dyDescent="0.35">
      <c r="C1122" s="61"/>
    </row>
    <row r="1123" spans="2:3" x14ac:dyDescent="0.35">
      <c r="C1123" s="61"/>
    </row>
    <row r="1124" spans="2:3" x14ac:dyDescent="0.35">
      <c r="C1124" s="61"/>
    </row>
    <row r="1125" spans="2:3" x14ac:dyDescent="0.35">
      <c r="C1125" s="61"/>
    </row>
    <row r="1126" spans="2:3" x14ac:dyDescent="0.35">
      <c r="C1126" s="61"/>
    </row>
    <row r="1127" spans="2:3" x14ac:dyDescent="0.35">
      <c r="C1127" s="61"/>
    </row>
    <row r="1128" spans="2:3" x14ac:dyDescent="0.35">
      <c r="B1128" s="123"/>
      <c r="C1128" s="61"/>
    </row>
    <row r="1129" spans="2:3" x14ac:dyDescent="0.35">
      <c r="C1129" s="61"/>
    </row>
    <row r="1130" spans="2:3" x14ac:dyDescent="0.35">
      <c r="C1130" s="61"/>
    </row>
    <row r="1131" spans="2:3" x14ac:dyDescent="0.35">
      <c r="C1131" s="61"/>
    </row>
    <row r="1132" spans="2:3" x14ac:dyDescent="0.35">
      <c r="C1132" s="61"/>
    </row>
    <row r="1133" spans="2:3" x14ac:dyDescent="0.35">
      <c r="C1133" s="61"/>
    </row>
    <row r="1134" spans="2:3" x14ac:dyDescent="0.35">
      <c r="C1134" s="61"/>
    </row>
    <row r="1135" spans="2:3" x14ac:dyDescent="0.35">
      <c r="C1135" s="61"/>
    </row>
    <row r="1136" spans="2:3" x14ac:dyDescent="0.35">
      <c r="C1136" s="61"/>
    </row>
    <row r="1137" spans="2:3" x14ac:dyDescent="0.35">
      <c r="C1137" s="61"/>
    </row>
    <row r="1138" spans="2:3" x14ac:dyDescent="0.35">
      <c r="B1138" s="123"/>
      <c r="C1138" s="61"/>
    </row>
    <row r="1139" spans="2:3" x14ac:dyDescent="0.35">
      <c r="C1139" s="61"/>
    </row>
    <row r="1140" spans="2:3" x14ac:dyDescent="0.35">
      <c r="C1140" s="61"/>
    </row>
    <row r="1141" spans="2:3" x14ac:dyDescent="0.35">
      <c r="C1141" s="61"/>
    </row>
    <row r="1142" spans="2:3" x14ac:dyDescent="0.35">
      <c r="C1142" s="61"/>
    </row>
    <row r="1143" spans="2:3" x14ac:dyDescent="0.35">
      <c r="C1143" s="61"/>
    </row>
    <row r="1144" spans="2:3" x14ac:dyDescent="0.35">
      <c r="B1144" s="61"/>
      <c r="C1144" s="61"/>
    </row>
    <row r="1145" spans="2:3" x14ac:dyDescent="0.35">
      <c r="C1145" s="61"/>
    </row>
    <row r="1146" spans="2:3" x14ac:dyDescent="0.35">
      <c r="C1146" s="61"/>
    </row>
    <row r="1147" spans="2:3" x14ac:dyDescent="0.35">
      <c r="C1147" s="61"/>
    </row>
    <row r="1148" spans="2:3" x14ac:dyDescent="0.35">
      <c r="C1148" s="61"/>
    </row>
    <row r="1149" spans="2:3" x14ac:dyDescent="0.35">
      <c r="C1149" s="61"/>
    </row>
    <row r="1150" spans="2:3" x14ac:dyDescent="0.35">
      <c r="C1150" s="61"/>
    </row>
    <row r="1151" spans="2:3" x14ac:dyDescent="0.35">
      <c r="C1151" s="61"/>
    </row>
    <row r="1152" spans="2:3" x14ac:dyDescent="0.35">
      <c r="C1152" s="61"/>
    </row>
    <row r="1153" spans="3:3" x14ac:dyDescent="0.35">
      <c r="C1153" s="61"/>
    </row>
    <row r="1154" spans="3:3" x14ac:dyDescent="0.35">
      <c r="C1154" s="61"/>
    </row>
    <row r="1155" spans="3:3" x14ac:dyDescent="0.35">
      <c r="C1155" s="61"/>
    </row>
    <row r="1156" spans="3:3" x14ac:dyDescent="0.35">
      <c r="C1156" s="61"/>
    </row>
    <row r="1157" spans="3:3" x14ac:dyDescent="0.35">
      <c r="C1157" s="61"/>
    </row>
    <row r="1158" spans="3:3" x14ac:dyDescent="0.35">
      <c r="C1158" s="61"/>
    </row>
    <row r="1159" spans="3:3" x14ac:dyDescent="0.35">
      <c r="C1159" s="61"/>
    </row>
    <row r="1160" spans="3:3" x14ac:dyDescent="0.35">
      <c r="C1160" s="61"/>
    </row>
    <row r="1161" spans="3:3" x14ac:dyDescent="0.35">
      <c r="C1161" s="61"/>
    </row>
    <row r="1162" spans="3:3" x14ac:dyDescent="0.35">
      <c r="C1162" s="61"/>
    </row>
    <row r="1163" spans="3:3" x14ac:dyDescent="0.35">
      <c r="C1163" s="61"/>
    </row>
    <row r="1164" spans="3:3" x14ac:dyDescent="0.35">
      <c r="C1164" s="61"/>
    </row>
    <row r="1165" spans="3:3" x14ac:dyDescent="0.35">
      <c r="C1165" s="61"/>
    </row>
    <row r="1166" spans="3:3" x14ac:dyDescent="0.35">
      <c r="C1166" s="61"/>
    </row>
    <row r="1167" spans="3:3" x14ac:dyDescent="0.35">
      <c r="C1167" s="61"/>
    </row>
    <row r="1168" spans="3:3" x14ac:dyDescent="0.35">
      <c r="C1168" s="61"/>
    </row>
    <row r="1169" spans="3:3" x14ac:dyDescent="0.35">
      <c r="C1169" s="61"/>
    </row>
    <row r="1170" spans="3:3" x14ac:dyDescent="0.35">
      <c r="C1170" s="61"/>
    </row>
    <row r="1171" spans="3:3" x14ac:dyDescent="0.35">
      <c r="C1171" s="61"/>
    </row>
    <row r="1172" spans="3:3" x14ac:dyDescent="0.35">
      <c r="C1172" s="61"/>
    </row>
    <row r="1173" spans="3:3" x14ac:dyDescent="0.35">
      <c r="C1173" s="61"/>
    </row>
    <row r="1174" spans="3:3" x14ac:dyDescent="0.35">
      <c r="C1174" s="61"/>
    </row>
    <row r="1175" spans="3:3" x14ac:dyDescent="0.35">
      <c r="C1175" s="61"/>
    </row>
    <row r="1176" spans="3:3" x14ac:dyDescent="0.35">
      <c r="C1176" s="61"/>
    </row>
    <row r="1177" spans="3:3" x14ac:dyDescent="0.35">
      <c r="C1177" s="61"/>
    </row>
    <row r="1178" spans="3:3" x14ac:dyDescent="0.35">
      <c r="C1178" s="61"/>
    </row>
    <row r="1179" spans="3:3" x14ac:dyDescent="0.35">
      <c r="C1179" s="61"/>
    </row>
    <row r="1180" spans="3:3" x14ac:dyDescent="0.35">
      <c r="C1180" s="61"/>
    </row>
    <row r="1181" spans="3:3" x14ac:dyDescent="0.35">
      <c r="C1181" s="61"/>
    </row>
    <row r="1182" spans="3:3" x14ac:dyDescent="0.35">
      <c r="C1182" s="61"/>
    </row>
    <row r="1183" spans="3:3" x14ac:dyDescent="0.35">
      <c r="C1183" s="61"/>
    </row>
    <row r="1184" spans="3:3" x14ac:dyDescent="0.35">
      <c r="C1184" s="61"/>
    </row>
    <row r="1185" spans="2:3" x14ac:dyDescent="0.35">
      <c r="C1185" s="61"/>
    </row>
    <row r="1186" spans="2:3" x14ac:dyDescent="0.35">
      <c r="C1186" s="61"/>
    </row>
    <row r="1187" spans="2:3" x14ac:dyDescent="0.35">
      <c r="C1187" s="61"/>
    </row>
    <row r="1188" spans="2:3" x14ac:dyDescent="0.35">
      <c r="C1188" s="61"/>
    </row>
    <row r="1189" spans="2:3" x14ac:dyDescent="0.35">
      <c r="C1189" s="61"/>
    </row>
    <row r="1190" spans="2:3" x14ac:dyDescent="0.35">
      <c r="C1190" s="61"/>
    </row>
    <row r="1191" spans="2:3" x14ac:dyDescent="0.35">
      <c r="C1191" s="61"/>
    </row>
    <row r="1192" spans="2:3" x14ac:dyDescent="0.35">
      <c r="C1192" s="61"/>
    </row>
    <row r="1193" spans="2:3" x14ac:dyDescent="0.35">
      <c r="C1193" s="61"/>
    </row>
    <row r="1194" spans="2:3" x14ac:dyDescent="0.35">
      <c r="B1194" s="123"/>
      <c r="C1194" s="61"/>
    </row>
    <row r="1195" spans="2:3" x14ac:dyDescent="0.35">
      <c r="C1195" s="61"/>
    </row>
    <row r="1196" spans="2:3" x14ac:dyDescent="0.35">
      <c r="C1196" s="61"/>
    </row>
    <row r="1197" spans="2:3" x14ac:dyDescent="0.35">
      <c r="C1197" s="61"/>
    </row>
    <row r="1198" spans="2:3" x14ac:dyDescent="0.35">
      <c r="C1198" s="61"/>
    </row>
    <row r="1199" spans="2:3" x14ac:dyDescent="0.35">
      <c r="C1199" s="61"/>
    </row>
    <row r="1200" spans="2:3" x14ac:dyDescent="0.35">
      <c r="C1200" s="61"/>
    </row>
    <row r="1201" spans="2:3" x14ac:dyDescent="0.35">
      <c r="C1201" s="61"/>
    </row>
    <row r="1202" spans="2:3" x14ac:dyDescent="0.35">
      <c r="C1202" s="61"/>
    </row>
    <row r="1203" spans="2:3" x14ac:dyDescent="0.35">
      <c r="C1203" s="61"/>
    </row>
    <row r="1204" spans="2:3" x14ac:dyDescent="0.35">
      <c r="C1204" s="61"/>
    </row>
    <row r="1205" spans="2:3" x14ac:dyDescent="0.35">
      <c r="B1205" s="123"/>
      <c r="C1205" s="61"/>
    </row>
    <row r="1206" spans="2:3" x14ac:dyDescent="0.35">
      <c r="C1206" s="61"/>
    </row>
    <row r="1207" spans="2:3" x14ac:dyDescent="0.35">
      <c r="C1207" s="61"/>
    </row>
    <row r="1208" spans="2:3" x14ac:dyDescent="0.35">
      <c r="C1208" s="61"/>
    </row>
    <row r="1209" spans="2:3" x14ac:dyDescent="0.35">
      <c r="C1209" s="61"/>
    </row>
    <row r="1210" spans="2:3" x14ac:dyDescent="0.35">
      <c r="C1210" s="61"/>
    </row>
    <row r="1211" spans="2:3" x14ac:dyDescent="0.35">
      <c r="C1211" s="61"/>
    </row>
    <row r="1212" spans="2:3" x14ac:dyDescent="0.35">
      <c r="C1212" s="61"/>
    </row>
    <row r="1213" spans="2:3" x14ac:dyDescent="0.35">
      <c r="C1213" s="61"/>
    </row>
    <row r="1214" spans="2:3" x14ac:dyDescent="0.35">
      <c r="C1214" s="61"/>
    </row>
    <row r="1215" spans="2:3" x14ac:dyDescent="0.35">
      <c r="C1215" s="61"/>
    </row>
    <row r="1216" spans="2:3" x14ac:dyDescent="0.35">
      <c r="C1216" s="61"/>
    </row>
    <row r="1217" spans="2:3" x14ac:dyDescent="0.35">
      <c r="C1217" s="61"/>
    </row>
    <row r="1218" spans="2:3" x14ac:dyDescent="0.35">
      <c r="C1218" s="61"/>
    </row>
    <row r="1219" spans="2:3" x14ac:dyDescent="0.35">
      <c r="C1219" s="61"/>
    </row>
    <row r="1220" spans="2:3" x14ac:dyDescent="0.35">
      <c r="C1220" s="61"/>
    </row>
    <row r="1221" spans="2:3" x14ac:dyDescent="0.35">
      <c r="C1221" s="61"/>
    </row>
    <row r="1222" spans="2:3" x14ac:dyDescent="0.35">
      <c r="C1222" s="61"/>
    </row>
    <row r="1223" spans="2:3" x14ac:dyDescent="0.35">
      <c r="C1223" s="61"/>
    </row>
    <row r="1224" spans="2:3" x14ac:dyDescent="0.35">
      <c r="C1224" s="61"/>
    </row>
    <row r="1225" spans="2:3" x14ac:dyDescent="0.35">
      <c r="C1225" s="61"/>
    </row>
    <row r="1226" spans="2:3" x14ac:dyDescent="0.35">
      <c r="C1226" s="61"/>
    </row>
    <row r="1227" spans="2:3" x14ac:dyDescent="0.35">
      <c r="C1227" s="61"/>
    </row>
    <row r="1228" spans="2:3" x14ac:dyDescent="0.35">
      <c r="C1228" s="61"/>
    </row>
    <row r="1229" spans="2:3" x14ac:dyDescent="0.35">
      <c r="B1229" s="61"/>
      <c r="C1229" s="61"/>
    </row>
    <row r="1230" spans="2:3" x14ac:dyDescent="0.35">
      <c r="C1230" s="61"/>
    </row>
    <row r="1231" spans="2:3" x14ac:dyDescent="0.35">
      <c r="C1231" s="61"/>
    </row>
    <row r="1232" spans="2:3" x14ac:dyDescent="0.35">
      <c r="C1232" s="61"/>
    </row>
    <row r="1233" spans="3:3" x14ac:dyDescent="0.35">
      <c r="C1233" s="61"/>
    </row>
    <row r="1234" spans="3:3" x14ac:dyDescent="0.35">
      <c r="C1234" s="61"/>
    </row>
    <row r="1235" spans="3:3" x14ac:dyDescent="0.35">
      <c r="C1235" s="61"/>
    </row>
    <row r="1236" spans="3:3" x14ac:dyDescent="0.35">
      <c r="C1236" s="61"/>
    </row>
    <row r="1237" spans="3:3" x14ac:dyDescent="0.35">
      <c r="C1237" s="61"/>
    </row>
    <row r="1238" spans="3:3" x14ac:dyDescent="0.35">
      <c r="C1238" s="61"/>
    </row>
    <row r="1239" spans="3:3" x14ac:dyDescent="0.35">
      <c r="C1239" s="61"/>
    </row>
    <row r="1240" spans="3:3" x14ac:dyDescent="0.35">
      <c r="C1240" s="61"/>
    </row>
    <row r="1241" spans="3:3" x14ac:dyDescent="0.35">
      <c r="C1241" s="61"/>
    </row>
    <row r="1242" spans="3:3" x14ac:dyDescent="0.35">
      <c r="C1242" s="61"/>
    </row>
    <row r="1243" spans="3:3" x14ac:dyDescent="0.35">
      <c r="C1243" s="61"/>
    </row>
    <row r="1244" spans="3:3" x14ac:dyDescent="0.35">
      <c r="C1244" s="61"/>
    </row>
    <row r="1245" spans="3:3" x14ac:dyDescent="0.35">
      <c r="C1245" s="61"/>
    </row>
    <row r="1246" spans="3:3" x14ac:dyDescent="0.35">
      <c r="C1246" s="61"/>
    </row>
    <row r="1247" spans="3:3" x14ac:dyDescent="0.35">
      <c r="C1247" s="61"/>
    </row>
    <row r="1248" spans="3:3" x14ac:dyDescent="0.35">
      <c r="C1248" s="61"/>
    </row>
    <row r="1249" spans="3:3" x14ac:dyDescent="0.35">
      <c r="C1249" s="61"/>
    </row>
    <row r="1250" spans="3:3" x14ac:dyDescent="0.35">
      <c r="C1250" s="61"/>
    </row>
    <row r="1251" spans="3:3" x14ac:dyDescent="0.35">
      <c r="C1251" s="61"/>
    </row>
    <row r="1252" spans="3:3" x14ac:dyDescent="0.35">
      <c r="C1252" s="61"/>
    </row>
    <row r="1253" spans="3:3" x14ac:dyDescent="0.35">
      <c r="C1253" s="61"/>
    </row>
    <row r="1254" spans="3:3" x14ac:dyDescent="0.35">
      <c r="C1254" s="61"/>
    </row>
    <row r="1255" spans="3:3" x14ac:dyDescent="0.35">
      <c r="C1255" s="61"/>
    </row>
    <row r="1256" spans="3:3" x14ac:dyDescent="0.35">
      <c r="C1256" s="61"/>
    </row>
    <row r="1257" spans="3:3" x14ac:dyDescent="0.35">
      <c r="C1257" s="61"/>
    </row>
    <row r="1258" spans="3:3" x14ac:dyDescent="0.35">
      <c r="C1258" s="61"/>
    </row>
    <row r="1259" spans="3:3" x14ac:dyDescent="0.35">
      <c r="C1259" s="61"/>
    </row>
    <row r="1260" spans="3:3" x14ac:dyDescent="0.35">
      <c r="C1260" s="61"/>
    </row>
    <row r="1261" spans="3:3" x14ac:dyDescent="0.35">
      <c r="C1261" s="61"/>
    </row>
    <row r="1262" spans="3:3" x14ac:dyDescent="0.35">
      <c r="C1262" s="61"/>
    </row>
    <row r="1263" spans="3:3" x14ac:dyDescent="0.35">
      <c r="C1263" s="61"/>
    </row>
    <row r="1264" spans="3:3" x14ac:dyDescent="0.35">
      <c r="C1264" s="61"/>
    </row>
    <row r="1265" spans="3:3" x14ac:dyDescent="0.35">
      <c r="C1265" s="61"/>
    </row>
    <row r="1266" spans="3:3" x14ac:dyDescent="0.35">
      <c r="C1266" s="61"/>
    </row>
    <row r="1267" spans="3:3" x14ac:dyDescent="0.35">
      <c r="C1267" s="61"/>
    </row>
    <row r="1268" spans="3:3" x14ac:dyDescent="0.35">
      <c r="C1268" s="61"/>
    </row>
    <row r="1269" spans="3:3" x14ac:dyDescent="0.35">
      <c r="C1269" s="61"/>
    </row>
    <row r="1270" spans="3:3" x14ac:dyDescent="0.35">
      <c r="C1270" s="61"/>
    </row>
    <row r="1271" spans="3:3" x14ac:dyDescent="0.35">
      <c r="C1271" s="61"/>
    </row>
    <row r="1272" spans="3:3" x14ac:dyDescent="0.35">
      <c r="C1272" s="61"/>
    </row>
    <row r="1273" spans="3:3" x14ac:dyDescent="0.35">
      <c r="C1273" s="61"/>
    </row>
    <row r="1274" spans="3:3" x14ac:dyDescent="0.35">
      <c r="C1274" s="61"/>
    </row>
    <row r="1275" spans="3:3" x14ac:dyDescent="0.35">
      <c r="C1275" s="61"/>
    </row>
    <row r="1276" spans="3:3" x14ac:dyDescent="0.35">
      <c r="C1276" s="61"/>
    </row>
    <row r="1277" spans="3:3" x14ac:dyDescent="0.35">
      <c r="C1277" s="61"/>
    </row>
    <row r="1278" spans="3:3" x14ac:dyDescent="0.35">
      <c r="C1278" s="61"/>
    </row>
    <row r="1279" spans="3:3" x14ac:dyDescent="0.35">
      <c r="C1279" s="61"/>
    </row>
    <row r="1280" spans="3:3" x14ac:dyDescent="0.35">
      <c r="C1280" s="61"/>
    </row>
    <row r="1281" spans="2:3" x14ac:dyDescent="0.35">
      <c r="C1281" s="61"/>
    </row>
    <row r="1282" spans="2:3" x14ac:dyDescent="0.35">
      <c r="B1282" s="123"/>
      <c r="C1282" s="61"/>
    </row>
    <row r="1283" spans="2:3" x14ac:dyDescent="0.35">
      <c r="C1283" s="61"/>
    </row>
    <row r="1284" spans="2:3" x14ac:dyDescent="0.35">
      <c r="C1284" s="61"/>
    </row>
    <row r="1285" spans="2:3" x14ac:dyDescent="0.35">
      <c r="C1285" s="61"/>
    </row>
    <row r="1286" spans="2:3" x14ac:dyDescent="0.35">
      <c r="C1286" s="61"/>
    </row>
    <row r="1287" spans="2:3" x14ac:dyDescent="0.35">
      <c r="C1287" s="61"/>
    </row>
    <row r="1288" spans="2:3" x14ac:dyDescent="0.35">
      <c r="C1288" s="61"/>
    </row>
    <row r="1289" spans="2:3" x14ac:dyDescent="0.35">
      <c r="C1289" s="61"/>
    </row>
    <row r="1290" spans="2:3" x14ac:dyDescent="0.35">
      <c r="C1290" s="61"/>
    </row>
    <row r="1291" spans="2:3" x14ac:dyDescent="0.35">
      <c r="C1291" s="61"/>
    </row>
    <row r="1292" spans="2:3" x14ac:dyDescent="0.35">
      <c r="C1292" s="61"/>
    </row>
    <row r="1293" spans="2:3" x14ac:dyDescent="0.35">
      <c r="C1293" s="61"/>
    </row>
    <row r="1294" spans="2:3" x14ac:dyDescent="0.35">
      <c r="C1294" s="61"/>
    </row>
    <row r="1295" spans="2:3" x14ac:dyDescent="0.35">
      <c r="C1295" s="61"/>
    </row>
    <row r="1296" spans="2:3" x14ac:dyDescent="0.35">
      <c r="C1296" s="61"/>
    </row>
    <row r="1297" spans="3:3" x14ac:dyDescent="0.35">
      <c r="C1297" s="61"/>
    </row>
    <row r="1298" spans="3:3" x14ac:dyDescent="0.35">
      <c r="C1298" s="61"/>
    </row>
    <row r="1299" spans="3:3" x14ac:dyDescent="0.35">
      <c r="C1299" s="61"/>
    </row>
    <row r="1300" spans="3:3" x14ac:dyDescent="0.35">
      <c r="C1300" s="61"/>
    </row>
    <row r="1301" spans="3:3" x14ac:dyDescent="0.35">
      <c r="C1301" s="61"/>
    </row>
    <row r="1302" spans="3:3" x14ac:dyDescent="0.35">
      <c r="C1302" s="61"/>
    </row>
    <row r="1303" spans="3:3" x14ac:dyDescent="0.35">
      <c r="C1303" s="61"/>
    </row>
    <row r="1304" spans="3:3" x14ac:dyDescent="0.35">
      <c r="C1304" s="61"/>
    </row>
    <row r="1305" spans="3:3" x14ac:dyDescent="0.35">
      <c r="C1305" s="61"/>
    </row>
    <row r="1306" spans="3:3" x14ac:dyDescent="0.35">
      <c r="C1306" s="61"/>
    </row>
    <row r="1307" spans="3:3" x14ac:dyDescent="0.35">
      <c r="C1307" s="61"/>
    </row>
    <row r="1308" spans="3:3" x14ac:dyDescent="0.35">
      <c r="C1308" s="61"/>
    </row>
    <row r="1309" spans="3:3" x14ac:dyDescent="0.35">
      <c r="C1309" s="61"/>
    </row>
    <row r="1310" spans="3:3" x14ac:dyDescent="0.35">
      <c r="C1310" s="61"/>
    </row>
    <row r="1311" spans="3:3" x14ac:dyDescent="0.35">
      <c r="C1311" s="61"/>
    </row>
    <row r="1312" spans="3:3" x14ac:dyDescent="0.35">
      <c r="C1312" s="61"/>
    </row>
    <row r="1313" spans="2:3" x14ac:dyDescent="0.35">
      <c r="C1313" s="61"/>
    </row>
    <row r="1314" spans="2:3" x14ac:dyDescent="0.35">
      <c r="B1314" s="61"/>
      <c r="C1314" s="61"/>
    </row>
    <row r="1315" spans="2:3" x14ac:dyDescent="0.35">
      <c r="C1315" s="61"/>
    </row>
    <row r="1316" spans="2:3" x14ac:dyDescent="0.35">
      <c r="C1316" s="61"/>
    </row>
    <row r="1317" spans="2:3" x14ac:dyDescent="0.35">
      <c r="C1317" s="61"/>
    </row>
    <row r="1318" spans="2:3" x14ac:dyDescent="0.35">
      <c r="C1318" s="61"/>
    </row>
    <row r="1319" spans="2:3" x14ac:dyDescent="0.35">
      <c r="C1319" s="61"/>
    </row>
    <row r="1320" spans="2:3" x14ac:dyDescent="0.35">
      <c r="C1320" s="61"/>
    </row>
    <row r="1321" spans="2:3" x14ac:dyDescent="0.35">
      <c r="C1321" s="61"/>
    </row>
    <row r="1322" spans="2:3" x14ac:dyDescent="0.35">
      <c r="C1322" s="61"/>
    </row>
    <row r="1323" spans="2:3" x14ac:dyDescent="0.35">
      <c r="C1323" s="61"/>
    </row>
    <row r="1324" spans="2:3" x14ac:dyDescent="0.35">
      <c r="C1324" s="61"/>
    </row>
    <row r="1325" spans="2:3" x14ac:dyDescent="0.35">
      <c r="C1325" s="61"/>
    </row>
    <row r="1326" spans="2:3" x14ac:dyDescent="0.35">
      <c r="C1326" s="61"/>
    </row>
    <row r="1327" spans="2:3" x14ac:dyDescent="0.35">
      <c r="C1327" s="61"/>
    </row>
    <row r="1328" spans="2:3" x14ac:dyDescent="0.35">
      <c r="C1328" s="61"/>
    </row>
    <row r="1329" spans="3:3" x14ac:dyDescent="0.35">
      <c r="C1329" s="61"/>
    </row>
    <row r="1330" spans="3:3" x14ac:dyDescent="0.35">
      <c r="C1330" s="61"/>
    </row>
    <row r="1331" spans="3:3" x14ac:dyDescent="0.35">
      <c r="C1331" s="61"/>
    </row>
    <row r="1332" spans="3:3" x14ac:dyDescent="0.35">
      <c r="C1332" s="61"/>
    </row>
    <row r="1333" spans="3:3" x14ac:dyDescent="0.35">
      <c r="C1333" s="61"/>
    </row>
    <row r="1334" spans="3:3" x14ac:dyDescent="0.35">
      <c r="C1334" s="61"/>
    </row>
    <row r="1335" spans="3:3" x14ac:dyDescent="0.35">
      <c r="C1335" s="61"/>
    </row>
    <row r="1336" spans="3:3" x14ac:dyDescent="0.35">
      <c r="C1336" s="61"/>
    </row>
    <row r="1337" spans="3:3" x14ac:dyDescent="0.35">
      <c r="C1337" s="61"/>
    </row>
    <row r="1338" spans="3:3" x14ac:dyDescent="0.35">
      <c r="C1338" s="61"/>
    </row>
    <row r="1339" spans="3:3" x14ac:dyDescent="0.35">
      <c r="C1339" s="61"/>
    </row>
    <row r="1340" spans="3:3" x14ac:dyDescent="0.35">
      <c r="C1340" s="61"/>
    </row>
    <row r="1341" spans="3:3" x14ac:dyDescent="0.35">
      <c r="C1341" s="61"/>
    </row>
    <row r="1342" spans="3:3" x14ac:dyDescent="0.35">
      <c r="C1342" s="61"/>
    </row>
    <row r="1343" spans="3:3" x14ac:dyDescent="0.35">
      <c r="C1343" s="61"/>
    </row>
    <row r="1344" spans="3:3" x14ac:dyDescent="0.35">
      <c r="C1344" s="61"/>
    </row>
    <row r="1345" spans="2:3" x14ac:dyDescent="0.35">
      <c r="C1345" s="61"/>
    </row>
    <row r="1346" spans="2:3" x14ac:dyDescent="0.35">
      <c r="C1346" s="61"/>
    </row>
    <row r="1347" spans="2:3" x14ac:dyDescent="0.35">
      <c r="C1347" s="61"/>
    </row>
    <row r="1348" spans="2:3" x14ac:dyDescent="0.35">
      <c r="C1348" s="61"/>
    </row>
    <row r="1349" spans="2:3" x14ac:dyDescent="0.35">
      <c r="C1349" s="61"/>
    </row>
    <row r="1350" spans="2:3" x14ac:dyDescent="0.35">
      <c r="C1350" s="61"/>
    </row>
    <row r="1351" spans="2:3" x14ac:dyDescent="0.35">
      <c r="C1351" s="61"/>
    </row>
    <row r="1352" spans="2:3" x14ac:dyDescent="0.35">
      <c r="C1352" s="61"/>
    </row>
    <row r="1353" spans="2:3" x14ac:dyDescent="0.35">
      <c r="C1353" s="61"/>
    </row>
    <row r="1354" spans="2:3" x14ac:dyDescent="0.35">
      <c r="C1354" s="61"/>
    </row>
    <row r="1355" spans="2:3" x14ac:dyDescent="0.35">
      <c r="C1355" s="61"/>
    </row>
    <row r="1356" spans="2:3" x14ac:dyDescent="0.35">
      <c r="C1356" s="61"/>
    </row>
    <row r="1357" spans="2:3" x14ac:dyDescent="0.35">
      <c r="C1357" s="61"/>
    </row>
    <row r="1358" spans="2:3" x14ac:dyDescent="0.35">
      <c r="C1358" s="61"/>
    </row>
    <row r="1359" spans="2:3" x14ac:dyDescent="0.35">
      <c r="C1359" s="61"/>
    </row>
    <row r="1360" spans="2:3" x14ac:dyDescent="0.35">
      <c r="B1360" s="123"/>
      <c r="C1360" s="61"/>
    </row>
    <row r="1361" spans="3:3" x14ac:dyDescent="0.35">
      <c r="C1361" s="61"/>
    </row>
    <row r="1362" spans="3:3" x14ac:dyDescent="0.35">
      <c r="C1362" s="61"/>
    </row>
    <row r="1363" spans="3:3" x14ac:dyDescent="0.35">
      <c r="C1363" s="61"/>
    </row>
    <row r="1364" spans="3:3" x14ac:dyDescent="0.35">
      <c r="C1364" s="61"/>
    </row>
    <row r="1365" spans="3:3" x14ac:dyDescent="0.35">
      <c r="C1365" s="61"/>
    </row>
    <row r="1366" spans="3:3" x14ac:dyDescent="0.35">
      <c r="C1366" s="61"/>
    </row>
    <row r="1367" spans="3:3" x14ac:dyDescent="0.35">
      <c r="C1367" s="61"/>
    </row>
    <row r="1368" spans="3:3" x14ac:dyDescent="0.35">
      <c r="C1368" s="61"/>
    </row>
    <row r="1369" spans="3:3" x14ac:dyDescent="0.35">
      <c r="C1369" s="61"/>
    </row>
    <row r="1370" spans="3:3" x14ac:dyDescent="0.35">
      <c r="C1370" s="61"/>
    </row>
    <row r="1371" spans="3:3" x14ac:dyDescent="0.35">
      <c r="C1371" s="61"/>
    </row>
    <row r="1372" spans="3:3" x14ac:dyDescent="0.35">
      <c r="C1372" s="61"/>
    </row>
    <row r="1373" spans="3:3" x14ac:dyDescent="0.35">
      <c r="C1373" s="61"/>
    </row>
    <row r="1374" spans="3:3" x14ac:dyDescent="0.35">
      <c r="C1374" s="61"/>
    </row>
    <row r="1375" spans="3:3" x14ac:dyDescent="0.35">
      <c r="C1375" s="61"/>
    </row>
    <row r="1376" spans="3:3" x14ac:dyDescent="0.35">
      <c r="C1376" s="61"/>
    </row>
    <row r="1377" spans="3:3" x14ac:dyDescent="0.35">
      <c r="C1377" s="61"/>
    </row>
    <row r="1378" spans="3:3" x14ac:dyDescent="0.35">
      <c r="C1378" s="61"/>
    </row>
    <row r="1379" spans="3:3" x14ac:dyDescent="0.35">
      <c r="C1379" s="61"/>
    </row>
    <row r="1380" spans="3:3" x14ac:dyDescent="0.35">
      <c r="C1380" s="61"/>
    </row>
    <row r="1381" spans="3:3" x14ac:dyDescent="0.35">
      <c r="C1381" s="61"/>
    </row>
    <row r="1382" spans="3:3" x14ac:dyDescent="0.35">
      <c r="C1382" s="61"/>
    </row>
    <row r="1383" spans="3:3" x14ac:dyDescent="0.35">
      <c r="C1383" s="61"/>
    </row>
    <row r="1384" spans="3:3" x14ac:dyDescent="0.35">
      <c r="C1384" s="61"/>
    </row>
    <row r="1385" spans="3:3" x14ac:dyDescent="0.35">
      <c r="C1385" s="61"/>
    </row>
    <row r="1386" spans="3:3" x14ac:dyDescent="0.35">
      <c r="C1386" s="61"/>
    </row>
    <row r="1387" spans="3:3" x14ac:dyDescent="0.35">
      <c r="C1387" s="61"/>
    </row>
    <row r="1388" spans="3:3" x14ac:dyDescent="0.35">
      <c r="C1388" s="61"/>
    </row>
    <row r="1389" spans="3:3" x14ac:dyDescent="0.35">
      <c r="C1389" s="61"/>
    </row>
    <row r="1390" spans="3:3" x14ac:dyDescent="0.35">
      <c r="C1390" s="61"/>
    </row>
    <row r="1391" spans="3:3" x14ac:dyDescent="0.35">
      <c r="C1391" s="61"/>
    </row>
    <row r="1392" spans="3:3" x14ac:dyDescent="0.35">
      <c r="C1392" s="61"/>
    </row>
    <row r="1393" spans="2:3" x14ac:dyDescent="0.35">
      <c r="C1393" s="61"/>
    </row>
    <row r="1394" spans="2:3" x14ac:dyDescent="0.35">
      <c r="C1394" s="61"/>
    </row>
    <row r="1395" spans="2:3" x14ac:dyDescent="0.35">
      <c r="C1395" s="61"/>
    </row>
    <row r="1396" spans="2:3" x14ac:dyDescent="0.35">
      <c r="C1396" s="61"/>
    </row>
    <row r="1397" spans="2:3" x14ac:dyDescent="0.35">
      <c r="C1397" s="61"/>
    </row>
    <row r="1398" spans="2:3" x14ac:dyDescent="0.35">
      <c r="C1398" s="61"/>
    </row>
    <row r="1399" spans="2:3" x14ac:dyDescent="0.35">
      <c r="B1399" s="61"/>
      <c r="C1399" s="61"/>
    </row>
    <row r="1400" spans="2:3" x14ac:dyDescent="0.35">
      <c r="C1400" s="61"/>
    </row>
    <row r="1401" spans="2:3" x14ac:dyDescent="0.35">
      <c r="C1401" s="61"/>
    </row>
    <row r="1402" spans="2:3" x14ac:dyDescent="0.35">
      <c r="C1402" s="61"/>
    </row>
    <row r="1403" spans="2:3" x14ac:dyDescent="0.35">
      <c r="C1403" s="61"/>
    </row>
    <row r="1404" spans="2:3" x14ac:dyDescent="0.35">
      <c r="C1404" s="61"/>
    </row>
    <row r="1405" spans="2:3" x14ac:dyDescent="0.35">
      <c r="C1405" s="61"/>
    </row>
    <row r="1406" spans="2:3" x14ac:dyDescent="0.35">
      <c r="C1406" s="61"/>
    </row>
    <row r="1407" spans="2:3" x14ac:dyDescent="0.35">
      <c r="C1407" s="61"/>
    </row>
    <row r="1408" spans="2:3" x14ac:dyDescent="0.35">
      <c r="C1408" s="61"/>
    </row>
    <row r="1409" spans="3:3" x14ac:dyDescent="0.35">
      <c r="C1409" s="61"/>
    </row>
    <row r="1410" spans="3:3" x14ac:dyDescent="0.35">
      <c r="C1410" s="61"/>
    </row>
    <row r="1411" spans="3:3" x14ac:dyDescent="0.35">
      <c r="C1411" s="61"/>
    </row>
    <row r="1412" spans="3:3" x14ac:dyDescent="0.35">
      <c r="C1412" s="61"/>
    </row>
    <row r="1413" spans="3:3" x14ac:dyDescent="0.35">
      <c r="C1413" s="61"/>
    </row>
    <row r="1414" spans="3:3" x14ac:dyDescent="0.35">
      <c r="C1414" s="61"/>
    </row>
    <row r="1415" spans="3:3" x14ac:dyDescent="0.35">
      <c r="C1415" s="61"/>
    </row>
    <row r="1416" spans="3:3" x14ac:dyDescent="0.35">
      <c r="C1416" s="61"/>
    </row>
    <row r="1417" spans="3:3" x14ac:dyDescent="0.35">
      <c r="C1417" s="61"/>
    </row>
    <row r="1418" spans="3:3" x14ac:dyDescent="0.35">
      <c r="C1418" s="61"/>
    </row>
    <row r="1419" spans="3:3" x14ac:dyDescent="0.35">
      <c r="C1419" s="61"/>
    </row>
    <row r="1420" spans="3:3" x14ac:dyDescent="0.35">
      <c r="C1420" s="61"/>
    </row>
    <row r="1421" spans="3:3" x14ac:dyDescent="0.35">
      <c r="C1421" s="61"/>
    </row>
    <row r="1422" spans="3:3" x14ac:dyDescent="0.35">
      <c r="C1422" s="61"/>
    </row>
    <row r="1423" spans="3:3" x14ac:dyDescent="0.35">
      <c r="C1423" s="61"/>
    </row>
    <row r="1424" spans="3:3" x14ac:dyDescent="0.35">
      <c r="C1424" s="61"/>
    </row>
    <row r="1425" spans="3:3" x14ac:dyDescent="0.35">
      <c r="C1425" s="61"/>
    </row>
    <row r="1426" spans="3:3" x14ac:dyDescent="0.35">
      <c r="C1426" s="61"/>
    </row>
    <row r="1427" spans="3:3" x14ac:dyDescent="0.35">
      <c r="C1427" s="61"/>
    </row>
    <row r="1428" spans="3:3" x14ac:dyDescent="0.35">
      <c r="C1428" s="61"/>
    </row>
    <row r="1429" spans="3:3" x14ac:dyDescent="0.35">
      <c r="C1429" s="61"/>
    </row>
    <row r="1430" spans="3:3" x14ac:dyDescent="0.35">
      <c r="C1430" s="61"/>
    </row>
    <row r="1431" spans="3:3" x14ac:dyDescent="0.35">
      <c r="C1431" s="61"/>
    </row>
    <row r="1432" spans="3:3" x14ac:dyDescent="0.35">
      <c r="C1432" s="61"/>
    </row>
    <row r="1433" spans="3:3" x14ac:dyDescent="0.35">
      <c r="C1433" s="61"/>
    </row>
    <row r="1434" spans="3:3" x14ac:dyDescent="0.35">
      <c r="C1434" s="61"/>
    </row>
    <row r="1435" spans="3:3" x14ac:dyDescent="0.35">
      <c r="C1435" s="61"/>
    </row>
    <row r="1436" spans="3:3" x14ac:dyDescent="0.35">
      <c r="C1436" s="61"/>
    </row>
    <row r="1437" spans="3:3" x14ac:dyDescent="0.35">
      <c r="C1437" s="61"/>
    </row>
    <row r="1438" spans="3:3" x14ac:dyDescent="0.35">
      <c r="C1438" s="61"/>
    </row>
    <row r="1439" spans="3:3" x14ac:dyDescent="0.35">
      <c r="C1439" s="61"/>
    </row>
    <row r="1440" spans="3:3" x14ac:dyDescent="0.35">
      <c r="C1440" s="61"/>
    </row>
    <row r="1441" spans="3:3" x14ac:dyDescent="0.35">
      <c r="C1441" s="61"/>
    </row>
    <row r="1442" spans="3:3" x14ac:dyDescent="0.35">
      <c r="C1442" s="61"/>
    </row>
    <row r="1443" spans="3:3" x14ac:dyDescent="0.35">
      <c r="C1443" s="61"/>
    </row>
    <row r="1444" spans="3:3" x14ac:dyDescent="0.35">
      <c r="C1444" s="61"/>
    </row>
    <row r="1445" spans="3:3" x14ac:dyDescent="0.35">
      <c r="C1445" s="61"/>
    </row>
    <row r="1446" spans="3:3" x14ac:dyDescent="0.35">
      <c r="C1446" s="61"/>
    </row>
    <row r="1447" spans="3:3" x14ac:dyDescent="0.35">
      <c r="C1447" s="61"/>
    </row>
    <row r="1448" spans="3:3" x14ac:dyDescent="0.35">
      <c r="C1448" s="61"/>
    </row>
    <row r="1449" spans="3:3" x14ac:dyDescent="0.35">
      <c r="C1449" s="61"/>
    </row>
    <row r="1450" spans="3:3" x14ac:dyDescent="0.35">
      <c r="C1450" s="61"/>
    </row>
    <row r="1451" spans="3:3" x14ac:dyDescent="0.35">
      <c r="C1451" s="61"/>
    </row>
    <row r="1452" spans="3:3" x14ac:dyDescent="0.35">
      <c r="C1452" s="61"/>
    </row>
    <row r="1453" spans="3:3" x14ac:dyDescent="0.35">
      <c r="C1453" s="61"/>
    </row>
    <row r="1454" spans="3:3" x14ac:dyDescent="0.35">
      <c r="C1454" s="61"/>
    </row>
    <row r="1455" spans="3:3" x14ac:dyDescent="0.35">
      <c r="C1455" s="61"/>
    </row>
    <row r="1456" spans="3:3" x14ac:dyDescent="0.35">
      <c r="C1456" s="61"/>
    </row>
    <row r="1457" spans="3:3" x14ac:dyDescent="0.35">
      <c r="C1457" s="61"/>
    </row>
    <row r="1458" spans="3:3" x14ac:dyDescent="0.35">
      <c r="C1458" s="61"/>
    </row>
    <row r="1459" spans="3:3" x14ac:dyDescent="0.35">
      <c r="C1459" s="61"/>
    </row>
    <row r="1460" spans="3:3" x14ac:dyDescent="0.35">
      <c r="C1460" s="61"/>
    </row>
    <row r="1461" spans="3:3" x14ac:dyDescent="0.35">
      <c r="C1461" s="61"/>
    </row>
    <row r="1462" spans="3:3" x14ac:dyDescent="0.35">
      <c r="C1462" s="61"/>
    </row>
    <row r="1463" spans="3:3" x14ac:dyDescent="0.35">
      <c r="C1463" s="61"/>
    </row>
    <row r="1464" spans="3:3" x14ac:dyDescent="0.35">
      <c r="C1464" s="61"/>
    </row>
    <row r="1465" spans="3:3" x14ac:dyDescent="0.35">
      <c r="C1465" s="61"/>
    </row>
    <row r="1466" spans="3:3" x14ac:dyDescent="0.35">
      <c r="C1466" s="61"/>
    </row>
    <row r="1467" spans="3:3" x14ac:dyDescent="0.35">
      <c r="C1467" s="61"/>
    </row>
    <row r="1468" spans="3:3" x14ac:dyDescent="0.35">
      <c r="C1468" s="61"/>
    </row>
    <row r="1469" spans="3:3" x14ac:dyDescent="0.35">
      <c r="C1469" s="61"/>
    </row>
    <row r="1470" spans="3:3" x14ac:dyDescent="0.35">
      <c r="C1470" s="61"/>
    </row>
    <row r="1471" spans="3:3" x14ac:dyDescent="0.35">
      <c r="C1471" s="61"/>
    </row>
    <row r="1472" spans="3:3" x14ac:dyDescent="0.35">
      <c r="C1472" s="61"/>
    </row>
    <row r="1473" spans="2:3" x14ac:dyDescent="0.35">
      <c r="C1473" s="61"/>
    </row>
    <row r="1474" spans="2:3" x14ac:dyDescent="0.35">
      <c r="C1474" s="61"/>
    </row>
    <row r="1475" spans="2:3" x14ac:dyDescent="0.35">
      <c r="C1475" s="61"/>
    </row>
    <row r="1476" spans="2:3" x14ac:dyDescent="0.35">
      <c r="C1476" s="61"/>
    </row>
    <row r="1477" spans="2:3" x14ac:dyDescent="0.35">
      <c r="C1477" s="61"/>
    </row>
    <row r="1478" spans="2:3" x14ac:dyDescent="0.35">
      <c r="C1478" s="61"/>
    </row>
    <row r="1479" spans="2:3" x14ac:dyDescent="0.35">
      <c r="C1479" s="61"/>
    </row>
    <row r="1480" spans="2:3" x14ac:dyDescent="0.35">
      <c r="C1480" s="61"/>
    </row>
    <row r="1481" spans="2:3" x14ac:dyDescent="0.35">
      <c r="C1481" s="61"/>
    </row>
    <row r="1482" spans="2:3" x14ac:dyDescent="0.35">
      <c r="C1482" s="61"/>
    </row>
    <row r="1483" spans="2:3" x14ac:dyDescent="0.35">
      <c r="C1483" s="61"/>
    </row>
    <row r="1484" spans="2:3" x14ac:dyDescent="0.35">
      <c r="B1484" s="123"/>
    </row>
    <row r="1488" spans="2:3" x14ac:dyDescent="0.35">
      <c r="C1488" s="61"/>
    </row>
    <row r="1489" spans="3:3" x14ac:dyDescent="0.35">
      <c r="C1489" s="61"/>
    </row>
    <row r="1490" spans="3:3" x14ac:dyDescent="0.35">
      <c r="C1490" s="61"/>
    </row>
    <row r="1491" spans="3:3" x14ac:dyDescent="0.35">
      <c r="C1491" s="61"/>
    </row>
    <row r="1492" spans="3:3" x14ac:dyDescent="0.35">
      <c r="C1492" s="61"/>
    </row>
    <row r="1493" spans="3:3" x14ac:dyDescent="0.35">
      <c r="C1493" s="61"/>
    </row>
    <row r="1494" spans="3:3" x14ac:dyDescent="0.35">
      <c r="C1494" s="61"/>
    </row>
    <row r="1495" spans="3:3" x14ac:dyDescent="0.35">
      <c r="C1495" s="61"/>
    </row>
    <row r="1496" spans="3:3" x14ac:dyDescent="0.35">
      <c r="C1496" s="61"/>
    </row>
    <row r="1497" spans="3:3" x14ac:dyDescent="0.35">
      <c r="C1497" s="61"/>
    </row>
    <row r="1498" spans="3:3" x14ac:dyDescent="0.35">
      <c r="C1498" s="61"/>
    </row>
    <row r="1499" spans="3:3" x14ac:dyDescent="0.35">
      <c r="C1499" s="61"/>
    </row>
    <row r="1500" spans="3:3" x14ac:dyDescent="0.35">
      <c r="C1500" s="61"/>
    </row>
    <row r="1501" spans="3:3" x14ac:dyDescent="0.35">
      <c r="C1501" s="61"/>
    </row>
    <row r="1502" spans="3:3" x14ac:dyDescent="0.35">
      <c r="C1502" s="61"/>
    </row>
    <row r="1503" spans="3:3" x14ac:dyDescent="0.35">
      <c r="C1503" s="61"/>
    </row>
    <row r="1504" spans="3:3" x14ac:dyDescent="0.35">
      <c r="C1504" s="61"/>
    </row>
    <row r="1505" spans="3:3" x14ac:dyDescent="0.35">
      <c r="C1505" s="61"/>
    </row>
    <row r="1506" spans="3:3" x14ac:dyDescent="0.35">
      <c r="C1506" s="61"/>
    </row>
    <row r="1507" spans="3:3" x14ac:dyDescent="0.35">
      <c r="C1507" s="61"/>
    </row>
    <row r="1508" spans="3:3" x14ac:dyDescent="0.35">
      <c r="C1508" s="61"/>
    </row>
    <row r="1509" spans="3:3" x14ac:dyDescent="0.35">
      <c r="C1509" s="61"/>
    </row>
    <row r="1510" spans="3:3" x14ac:dyDescent="0.35">
      <c r="C1510" s="61"/>
    </row>
    <row r="1511" spans="3:3" x14ac:dyDescent="0.35">
      <c r="C1511" s="61"/>
    </row>
    <row r="1512" spans="3:3" x14ac:dyDescent="0.35">
      <c r="C1512" s="61"/>
    </row>
    <row r="1513" spans="3:3" x14ac:dyDescent="0.35">
      <c r="C1513" s="61"/>
    </row>
    <row r="1514" spans="3:3" x14ac:dyDescent="0.35">
      <c r="C1514" s="61"/>
    </row>
    <row r="1515" spans="3:3" x14ac:dyDescent="0.35">
      <c r="C1515" s="61"/>
    </row>
    <row r="1516" spans="3:3" x14ac:dyDescent="0.35">
      <c r="C1516" s="61"/>
    </row>
    <row r="1517" spans="3:3" x14ac:dyDescent="0.35">
      <c r="C1517" s="61"/>
    </row>
    <row r="1518" spans="3:3" x14ac:dyDescent="0.35">
      <c r="C1518" s="61"/>
    </row>
    <row r="1519" spans="3:3" x14ac:dyDescent="0.35">
      <c r="C1519" s="61"/>
    </row>
    <row r="1520" spans="3:3" x14ac:dyDescent="0.35">
      <c r="C1520" s="61"/>
    </row>
    <row r="1521" spans="3:3" x14ac:dyDescent="0.35">
      <c r="C1521" s="61"/>
    </row>
    <row r="1522" spans="3:3" x14ac:dyDescent="0.35">
      <c r="C1522" s="61"/>
    </row>
    <row r="1523" spans="3:3" x14ac:dyDescent="0.35">
      <c r="C1523" s="61"/>
    </row>
    <row r="1524" spans="3:3" x14ac:dyDescent="0.35">
      <c r="C1524" s="61"/>
    </row>
    <row r="1525" spans="3:3" x14ac:dyDescent="0.35">
      <c r="C1525" s="61"/>
    </row>
    <row r="1526" spans="3:3" x14ac:dyDescent="0.35">
      <c r="C1526" s="61"/>
    </row>
    <row r="1527" spans="3:3" x14ac:dyDescent="0.35">
      <c r="C1527" s="61"/>
    </row>
    <row r="1528" spans="3:3" x14ac:dyDescent="0.35">
      <c r="C1528" s="61"/>
    </row>
    <row r="1529" spans="3:3" x14ac:dyDescent="0.35">
      <c r="C1529" s="61"/>
    </row>
    <row r="1530" spans="3:3" x14ac:dyDescent="0.35">
      <c r="C1530" s="61"/>
    </row>
    <row r="1531" spans="3:3" x14ac:dyDescent="0.35">
      <c r="C1531" s="61"/>
    </row>
    <row r="1532" spans="3:3" x14ac:dyDescent="0.35">
      <c r="C1532" s="61"/>
    </row>
    <row r="1533" spans="3:3" x14ac:dyDescent="0.35">
      <c r="C1533" s="61"/>
    </row>
    <row r="1534" spans="3:3" x14ac:dyDescent="0.35">
      <c r="C1534" s="61"/>
    </row>
    <row r="1535" spans="3:3" x14ac:dyDescent="0.35">
      <c r="C1535" s="61"/>
    </row>
    <row r="1536" spans="3:3" x14ac:dyDescent="0.35">
      <c r="C1536" s="61"/>
    </row>
    <row r="1537" spans="3:3" x14ac:dyDescent="0.35">
      <c r="C1537" s="61"/>
    </row>
    <row r="1538" spans="3:3" x14ac:dyDescent="0.35">
      <c r="C1538" s="61"/>
    </row>
    <row r="1539" spans="3:3" x14ac:dyDescent="0.35">
      <c r="C1539" s="61"/>
    </row>
    <row r="1540" spans="3:3" x14ac:dyDescent="0.35">
      <c r="C1540" s="61"/>
    </row>
    <row r="1541" spans="3:3" x14ac:dyDescent="0.35">
      <c r="C1541" s="61"/>
    </row>
    <row r="1542" spans="3:3" x14ac:dyDescent="0.35">
      <c r="C1542" s="61"/>
    </row>
    <row r="1543" spans="3:3" x14ac:dyDescent="0.35">
      <c r="C1543" s="61"/>
    </row>
    <row r="1544" spans="3:3" x14ac:dyDescent="0.35">
      <c r="C1544" s="61"/>
    </row>
    <row r="1545" spans="3:3" x14ac:dyDescent="0.35">
      <c r="C1545" s="61"/>
    </row>
    <row r="1546" spans="3:3" x14ac:dyDescent="0.35">
      <c r="C1546" s="61"/>
    </row>
    <row r="1547" spans="3:3" x14ac:dyDescent="0.35">
      <c r="C1547" s="61"/>
    </row>
    <row r="1548" spans="3:3" x14ac:dyDescent="0.35">
      <c r="C1548" s="61"/>
    </row>
    <row r="1549" spans="3:3" x14ac:dyDescent="0.35">
      <c r="C1549" s="61"/>
    </row>
    <row r="1550" spans="3:3" x14ac:dyDescent="0.35">
      <c r="C1550" s="61"/>
    </row>
    <row r="1551" spans="3:3" x14ac:dyDescent="0.35">
      <c r="C1551" s="61"/>
    </row>
    <row r="1552" spans="3:3" x14ac:dyDescent="0.35">
      <c r="C1552" s="61"/>
    </row>
    <row r="1553" spans="2:3" x14ac:dyDescent="0.35">
      <c r="C1553" s="61"/>
    </row>
    <row r="1554" spans="2:3" x14ac:dyDescent="0.35">
      <c r="C1554" s="61"/>
    </row>
    <row r="1555" spans="2:3" x14ac:dyDescent="0.35">
      <c r="C1555" s="61"/>
    </row>
    <row r="1556" spans="2:3" x14ac:dyDescent="0.35">
      <c r="C1556" s="61"/>
    </row>
    <row r="1557" spans="2:3" x14ac:dyDescent="0.35">
      <c r="C1557" s="61"/>
    </row>
    <row r="1558" spans="2:3" x14ac:dyDescent="0.35">
      <c r="C1558" s="61"/>
    </row>
    <row r="1559" spans="2:3" x14ac:dyDescent="0.35">
      <c r="C1559" s="61"/>
    </row>
    <row r="1560" spans="2:3" x14ac:dyDescent="0.35">
      <c r="C1560" s="61"/>
    </row>
    <row r="1561" spans="2:3" x14ac:dyDescent="0.35">
      <c r="C1561" s="61"/>
    </row>
    <row r="1562" spans="2:3" x14ac:dyDescent="0.35">
      <c r="C1562" s="61"/>
    </row>
    <row r="1563" spans="2:3" x14ac:dyDescent="0.35">
      <c r="B1563" s="123"/>
    </row>
    <row r="1567" spans="2:3" x14ac:dyDescent="0.35">
      <c r="C1567" s="61"/>
    </row>
    <row r="1568" spans="2:3" x14ac:dyDescent="0.35">
      <c r="C1568" s="61"/>
    </row>
    <row r="1569" spans="3:3" x14ac:dyDescent="0.35">
      <c r="C1569" s="61"/>
    </row>
    <row r="1570" spans="3:3" x14ac:dyDescent="0.35">
      <c r="C1570" s="61"/>
    </row>
    <row r="1571" spans="3:3" x14ac:dyDescent="0.35">
      <c r="C1571" s="61"/>
    </row>
    <row r="1572" spans="3:3" x14ac:dyDescent="0.35">
      <c r="C1572" s="61"/>
    </row>
    <row r="1573" spans="3:3" x14ac:dyDescent="0.35">
      <c r="C1573" s="61"/>
    </row>
    <row r="1574" spans="3:3" x14ac:dyDescent="0.35">
      <c r="C1574" s="61"/>
    </row>
    <row r="1575" spans="3:3" x14ac:dyDescent="0.35">
      <c r="C1575" s="61"/>
    </row>
    <row r="1576" spans="3:3" x14ac:dyDescent="0.35">
      <c r="C1576" s="61"/>
    </row>
    <row r="1577" spans="3:3" x14ac:dyDescent="0.35">
      <c r="C1577" s="61"/>
    </row>
    <row r="1578" spans="3:3" x14ac:dyDescent="0.35">
      <c r="C1578" s="61"/>
    </row>
    <row r="1579" spans="3:3" x14ac:dyDescent="0.35">
      <c r="C1579" s="61"/>
    </row>
    <row r="1580" spans="3:3" x14ac:dyDescent="0.35">
      <c r="C1580" s="61"/>
    </row>
    <row r="1581" spans="3:3" x14ac:dyDescent="0.35">
      <c r="C1581" s="61"/>
    </row>
    <row r="1582" spans="3:3" x14ac:dyDescent="0.35">
      <c r="C1582" s="61"/>
    </row>
    <row r="1583" spans="3:3" x14ac:dyDescent="0.35">
      <c r="C1583" s="61"/>
    </row>
    <row r="1584" spans="3:3" x14ac:dyDescent="0.35">
      <c r="C1584" s="61"/>
    </row>
    <row r="1585" spans="3:3" x14ac:dyDescent="0.35">
      <c r="C1585" s="61"/>
    </row>
    <row r="1586" spans="3:3" x14ac:dyDescent="0.35">
      <c r="C1586" s="61"/>
    </row>
    <row r="1587" spans="3:3" x14ac:dyDescent="0.35">
      <c r="C1587" s="61"/>
    </row>
    <row r="1588" spans="3:3" x14ac:dyDescent="0.35">
      <c r="C1588" s="61"/>
    </row>
    <row r="1589" spans="3:3" x14ac:dyDescent="0.35">
      <c r="C1589" s="61"/>
    </row>
    <row r="1590" spans="3:3" x14ac:dyDescent="0.35">
      <c r="C1590" s="61"/>
    </row>
    <row r="1591" spans="3:3" x14ac:dyDescent="0.35">
      <c r="C1591" s="61"/>
    </row>
    <row r="1592" spans="3:3" x14ac:dyDescent="0.35">
      <c r="C1592" s="61"/>
    </row>
    <row r="1593" spans="3:3" x14ac:dyDescent="0.35">
      <c r="C1593" s="61"/>
    </row>
    <row r="1594" spans="3:3" x14ac:dyDescent="0.35">
      <c r="C1594" s="61"/>
    </row>
    <row r="1595" spans="3:3" x14ac:dyDescent="0.35">
      <c r="C1595" s="61"/>
    </row>
    <row r="1596" spans="3:3" x14ac:dyDescent="0.35">
      <c r="C1596" s="61"/>
    </row>
    <row r="1597" spans="3:3" x14ac:dyDescent="0.35">
      <c r="C1597" s="61"/>
    </row>
    <row r="1598" spans="3:3" x14ac:dyDescent="0.35">
      <c r="C1598" s="61"/>
    </row>
    <row r="1599" spans="3:3" x14ac:dyDescent="0.35">
      <c r="C1599" s="61"/>
    </row>
    <row r="1600" spans="3:3" x14ac:dyDescent="0.35">
      <c r="C1600" s="61"/>
    </row>
    <row r="1601" spans="3:3" x14ac:dyDescent="0.35">
      <c r="C1601" s="61"/>
    </row>
    <row r="1602" spans="3:3" x14ac:dyDescent="0.35">
      <c r="C1602" s="61"/>
    </row>
    <row r="1603" spans="3:3" x14ac:dyDescent="0.35">
      <c r="C1603" s="61"/>
    </row>
    <row r="1604" spans="3:3" x14ac:dyDescent="0.35">
      <c r="C1604" s="61"/>
    </row>
    <row r="1605" spans="3:3" x14ac:dyDescent="0.35">
      <c r="C1605" s="61"/>
    </row>
    <row r="1606" spans="3:3" x14ac:dyDescent="0.35">
      <c r="C1606" s="61"/>
    </row>
    <row r="1607" spans="3:3" x14ac:dyDescent="0.35">
      <c r="C1607" s="61"/>
    </row>
    <row r="1608" spans="3:3" x14ac:dyDescent="0.35">
      <c r="C1608" s="61"/>
    </row>
    <row r="1609" spans="3:3" x14ac:dyDescent="0.35">
      <c r="C1609" s="61"/>
    </row>
    <row r="1610" spans="3:3" x14ac:dyDescent="0.35">
      <c r="C1610" s="61"/>
    </row>
    <row r="1611" spans="3:3" x14ac:dyDescent="0.35">
      <c r="C1611" s="61"/>
    </row>
    <row r="1612" spans="3:3" x14ac:dyDescent="0.35">
      <c r="C1612" s="61"/>
    </row>
    <row r="1613" spans="3:3" x14ac:dyDescent="0.35">
      <c r="C1613" s="61"/>
    </row>
    <row r="1614" spans="3:3" x14ac:dyDescent="0.35">
      <c r="C1614" s="61"/>
    </row>
    <row r="1615" spans="3:3" x14ac:dyDescent="0.35">
      <c r="C1615" s="61"/>
    </row>
    <row r="1616" spans="3:3" x14ac:dyDescent="0.35">
      <c r="C1616" s="61"/>
    </row>
    <row r="1617" spans="3:3" x14ac:dyDescent="0.35">
      <c r="C1617" s="61"/>
    </row>
    <row r="1618" spans="3:3" x14ac:dyDescent="0.35">
      <c r="C1618" s="61"/>
    </row>
    <row r="1619" spans="3:3" x14ac:dyDescent="0.35">
      <c r="C1619" s="61"/>
    </row>
    <row r="1620" spans="3:3" x14ac:dyDescent="0.35">
      <c r="C1620" s="61"/>
    </row>
    <row r="1621" spans="3:3" x14ac:dyDescent="0.35">
      <c r="C1621" s="61"/>
    </row>
    <row r="1622" spans="3:3" x14ac:dyDescent="0.35">
      <c r="C1622" s="61"/>
    </row>
    <row r="1623" spans="3:3" x14ac:dyDescent="0.35">
      <c r="C1623" s="61"/>
    </row>
    <row r="1624" spans="3:3" x14ac:dyDescent="0.35">
      <c r="C1624" s="61"/>
    </row>
    <row r="1625" spans="3:3" x14ac:dyDescent="0.35">
      <c r="C1625" s="61"/>
    </row>
    <row r="1626" spans="3:3" x14ac:dyDescent="0.35">
      <c r="C1626" s="61"/>
    </row>
    <row r="1627" spans="3:3" x14ac:dyDescent="0.35">
      <c r="C1627" s="61"/>
    </row>
    <row r="1628" spans="3:3" x14ac:dyDescent="0.35">
      <c r="C1628" s="61"/>
    </row>
    <row r="1629" spans="3:3" x14ac:dyDescent="0.35">
      <c r="C1629" s="61"/>
    </row>
    <row r="1630" spans="3:3" x14ac:dyDescent="0.35">
      <c r="C1630" s="61"/>
    </row>
    <row r="1631" spans="3:3" x14ac:dyDescent="0.35">
      <c r="C1631" s="61"/>
    </row>
    <row r="1632" spans="3:3" x14ac:dyDescent="0.35">
      <c r="C1632" s="61"/>
    </row>
    <row r="1633" spans="2:3" x14ac:dyDescent="0.35">
      <c r="C1633" s="61"/>
    </row>
    <row r="1634" spans="2:3" x14ac:dyDescent="0.35">
      <c r="C1634" s="61"/>
    </row>
    <row r="1635" spans="2:3" x14ac:dyDescent="0.35">
      <c r="C1635" s="61"/>
    </row>
    <row r="1636" spans="2:3" x14ac:dyDescent="0.35">
      <c r="C1636" s="61"/>
    </row>
    <row r="1637" spans="2:3" x14ac:dyDescent="0.35">
      <c r="C1637" s="61"/>
    </row>
    <row r="1638" spans="2:3" x14ac:dyDescent="0.35">
      <c r="C1638" s="61"/>
    </row>
    <row r="1639" spans="2:3" x14ac:dyDescent="0.35">
      <c r="C1639" s="61"/>
    </row>
    <row r="1640" spans="2:3" x14ac:dyDescent="0.35">
      <c r="C1640" s="61"/>
    </row>
    <row r="1641" spans="2:3" x14ac:dyDescent="0.35">
      <c r="C1641" s="61"/>
    </row>
    <row r="1642" spans="2:3" x14ac:dyDescent="0.35">
      <c r="B1642" s="61"/>
    </row>
    <row r="1646" spans="2:3" x14ac:dyDescent="0.35">
      <c r="C1646" s="61"/>
    </row>
    <row r="1647" spans="2:3" x14ac:dyDescent="0.35">
      <c r="C1647" s="61"/>
    </row>
    <row r="1648" spans="2:3" x14ac:dyDescent="0.35">
      <c r="C1648" s="61"/>
    </row>
    <row r="1649" spans="3:3" x14ac:dyDescent="0.35">
      <c r="C1649" s="61"/>
    </row>
    <row r="1650" spans="3:3" x14ac:dyDescent="0.35">
      <c r="C1650" s="61"/>
    </row>
    <row r="1651" spans="3:3" x14ac:dyDescent="0.35">
      <c r="C1651" s="61"/>
    </row>
    <row r="1652" spans="3:3" x14ac:dyDescent="0.35">
      <c r="C1652" s="61"/>
    </row>
    <row r="1653" spans="3:3" x14ac:dyDescent="0.35">
      <c r="C1653" s="61"/>
    </row>
    <row r="1654" spans="3:3" x14ac:dyDescent="0.35">
      <c r="C1654" s="61"/>
    </row>
    <row r="1655" spans="3:3" x14ac:dyDescent="0.35">
      <c r="C1655" s="61"/>
    </row>
    <row r="1656" spans="3:3" x14ac:dyDescent="0.35">
      <c r="C1656" s="61"/>
    </row>
    <row r="1657" spans="3:3" x14ac:dyDescent="0.35">
      <c r="C1657" s="61"/>
    </row>
    <row r="1658" spans="3:3" x14ac:dyDescent="0.35">
      <c r="C1658" s="61"/>
    </row>
    <row r="1659" spans="3:3" x14ac:dyDescent="0.35">
      <c r="C1659" s="61"/>
    </row>
    <row r="1660" spans="3:3" x14ac:dyDescent="0.35">
      <c r="C1660" s="61"/>
    </row>
    <row r="1661" spans="3:3" x14ac:dyDescent="0.35">
      <c r="C1661" s="61"/>
    </row>
    <row r="1662" spans="3:3" x14ac:dyDescent="0.35">
      <c r="C1662" s="61"/>
    </row>
    <row r="1663" spans="3:3" x14ac:dyDescent="0.35">
      <c r="C1663" s="61"/>
    </row>
    <row r="1664" spans="3:3" x14ac:dyDescent="0.35">
      <c r="C1664" s="61"/>
    </row>
    <row r="1665" spans="3:3" x14ac:dyDescent="0.35">
      <c r="C1665" s="61"/>
    </row>
    <row r="1666" spans="3:3" x14ac:dyDescent="0.35">
      <c r="C1666" s="61"/>
    </row>
    <row r="1667" spans="3:3" x14ac:dyDescent="0.35">
      <c r="C1667" s="61"/>
    </row>
    <row r="1668" spans="3:3" x14ac:dyDescent="0.35">
      <c r="C1668" s="61"/>
    </row>
    <row r="1669" spans="3:3" x14ac:dyDescent="0.35">
      <c r="C1669" s="61"/>
    </row>
    <row r="1670" spans="3:3" x14ac:dyDescent="0.35">
      <c r="C1670" s="61"/>
    </row>
    <row r="1671" spans="3:3" x14ac:dyDescent="0.35">
      <c r="C1671" s="61"/>
    </row>
    <row r="1672" spans="3:3" x14ac:dyDescent="0.35">
      <c r="C1672" s="61"/>
    </row>
    <row r="1673" spans="3:3" x14ac:dyDescent="0.35">
      <c r="C1673" s="61"/>
    </row>
    <row r="1674" spans="3:3" x14ac:dyDescent="0.35">
      <c r="C1674" s="61"/>
    </row>
    <row r="1675" spans="3:3" x14ac:dyDescent="0.35">
      <c r="C1675" s="61"/>
    </row>
    <row r="1676" spans="3:3" x14ac:dyDescent="0.35">
      <c r="C1676" s="61"/>
    </row>
    <row r="1677" spans="3:3" x14ac:dyDescent="0.35">
      <c r="C1677" s="61"/>
    </row>
    <row r="1678" spans="3:3" x14ac:dyDescent="0.35">
      <c r="C1678" s="61"/>
    </row>
    <row r="1679" spans="3:3" x14ac:dyDescent="0.35">
      <c r="C1679" s="61"/>
    </row>
    <row r="1680" spans="3:3" x14ac:dyDescent="0.35">
      <c r="C1680" s="61"/>
    </row>
    <row r="1681" spans="3:3" x14ac:dyDescent="0.35">
      <c r="C1681" s="61"/>
    </row>
    <row r="1682" spans="3:3" x14ac:dyDescent="0.35">
      <c r="C1682" s="61"/>
    </row>
    <row r="1683" spans="3:3" x14ac:dyDescent="0.35">
      <c r="C1683" s="61"/>
    </row>
    <row r="1684" spans="3:3" x14ac:dyDescent="0.35">
      <c r="C1684" s="61"/>
    </row>
    <row r="1685" spans="3:3" x14ac:dyDescent="0.35">
      <c r="C1685" s="61"/>
    </row>
    <row r="1686" spans="3:3" x14ac:dyDescent="0.35">
      <c r="C1686" s="61"/>
    </row>
    <row r="1687" spans="3:3" x14ac:dyDescent="0.35">
      <c r="C1687" s="61"/>
    </row>
    <row r="1688" spans="3:3" x14ac:dyDescent="0.35">
      <c r="C1688" s="61"/>
    </row>
    <row r="1689" spans="3:3" x14ac:dyDescent="0.35">
      <c r="C1689" s="61"/>
    </row>
    <row r="1690" spans="3:3" x14ac:dyDescent="0.35">
      <c r="C1690" s="61"/>
    </row>
    <row r="1691" spans="3:3" x14ac:dyDescent="0.35">
      <c r="C1691" s="61"/>
    </row>
    <row r="1692" spans="3:3" x14ac:dyDescent="0.35">
      <c r="C1692" s="61"/>
    </row>
    <row r="1693" spans="3:3" x14ac:dyDescent="0.35">
      <c r="C1693" s="61"/>
    </row>
    <row r="1694" spans="3:3" x14ac:dyDescent="0.35">
      <c r="C1694" s="61"/>
    </row>
    <row r="1695" spans="3:3" x14ac:dyDescent="0.35">
      <c r="C1695" s="61"/>
    </row>
    <row r="1696" spans="3:3" x14ac:dyDescent="0.35">
      <c r="C1696" s="61"/>
    </row>
    <row r="1697" spans="3:3" x14ac:dyDescent="0.35">
      <c r="C1697" s="61"/>
    </row>
    <row r="1698" spans="3:3" x14ac:dyDescent="0.35">
      <c r="C1698" s="61"/>
    </row>
    <row r="1699" spans="3:3" x14ac:dyDescent="0.35">
      <c r="C1699" s="61"/>
    </row>
    <row r="1700" spans="3:3" x14ac:dyDescent="0.35">
      <c r="C1700" s="61"/>
    </row>
    <row r="1701" spans="3:3" x14ac:dyDescent="0.35">
      <c r="C1701" s="61"/>
    </row>
    <row r="1702" spans="3:3" x14ac:dyDescent="0.35">
      <c r="C1702" s="61"/>
    </row>
    <row r="1703" spans="3:3" x14ac:dyDescent="0.35">
      <c r="C1703" s="61"/>
    </row>
    <row r="1704" spans="3:3" x14ac:dyDescent="0.35">
      <c r="C1704" s="61"/>
    </row>
    <row r="1705" spans="3:3" x14ac:dyDescent="0.35">
      <c r="C1705" s="61"/>
    </row>
    <row r="1706" spans="3:3" x14ac:dyDescent="0.35">
      <c r="C1706" s="61"/>
    </row>
    <row r="1707" spans="3:3" x14ac:dyDescent="0.35">
      <c r="C1707" s="61"/>
    </row>
    <row r="1708" spans="3:3" x14ac:dyDescent="0.35">
      <c r="C1708" s="61"/>
    </row>
    <row r="1709" spans="3:3" x14ac:dyDescent="0.35">
      <c r="C1709" s="61"/>
    </row>
    <row r="1710" spans="3:3" x14ac:dyDescent="0.35">
      <c r="C1710" s="61"/>
    </row>
    <row r="1711" spans="3:3" x14ac:dyDescent="0.35">
      <c r="C1711" s="61"/>
    </row>
    <row r="1712" spans="3:3" x14ac:dyDescent="0.35">
      <c r="C1712" s="61"/>
    </row>
    <row r="1713" spans="2:3" x14ac:dyDescent="0.35">
      <c r="C1713" s="61"/>
    </row>
    <row r="1714" spans="2:3" x14ac:dyDescent="0.35">
      <c r="C1714" s="61"/>
    </row>
    <row r="1715" spans="2:3" x14ac:dyDescent="0.35">
      <c r="C1715" s="61"/>
    </row>
    <row r="1716" spans="2:3" x14ac:dyDescent="0.35">
      <c r="C1716" s="61"/>
    </row>
    <row r="1717" spans="2:3" x14ac:dyDescent="0.35">
      <c r="C1717" s="61"/>
    </row>
    <row r="1718" spans="2:3" x14ac:dyDescent="0.35">
      <c r="C1718" s="61"/>
    </row>
    <row r="1719" spans="2:3" x14ac:dyDescent="0.35">
      <c r="C1719" s="61"/>
    </row>
    <row r="1720" spans="2:3" x14ac:dyDescent="0.35">
      <c r="C1720" s="61"/>
    </row>
    <row r="1721" spans="2:3" x14ac:dyDescent="0.35">
      <c r="C1721" s="61"/>
    </row>
    <row r="1722" spans="2:3" x14ac:dyDescent="0.35">
      <c r="B1722" s="61"/>
    </row>
    <row r="1726" spans="2:3" x14ac:dyDescent="0.35">
      <c r="C1726" s="61"/>
    </row>
    <row r="1727" spans="2:3" x14ac:dyDescent="0.35">
      <c r="C1727" s="61"/>
    </row>
    <row r="1728" spans="2:3" x14ac:dyDescent="0.35">
      <c r="C1728" s="61"/>
    </row>
    <row r="1729" spans="3:3" x14ac:dyDescent="0.35">
      <c r="C1729" s="61"/>
    </row>
    <row r="1730" spans="3:3" x14ac:dyDescent="0.35">
      <c r="C1730" s="61"/>
    </row>
    <row r="1731" spans="3:3" x14ac:dyDescent="0.35">
      <c r="C1731" s="61"/>
    </row>
    <row r="1732" spans="3:3" x14ac:dyDescent="0.35">
      <c r="C1732" s="61"/>
    </row>
    <row r="1733" spans="3:3" x14ac:dyDescent="0.35">
      <c r="C1733" s="61"/>
    </row>
    <row r="1734" spans="3:3" x14ac:dyDescent="0.35">
      <c r="C1734" s="61"/>
    </row>
    <row r="1735" spans="3:3" x14ac:dyDescent="0.35">
      <c r="C1735" s="61"/>
    </row>
    <row r="1736" spans="3:3" x14ac:dyDescent="0.35">
      <c r="C1736" s="61"/>
    </row>
    <row r="1737" spans="3:3" x14ac:dyDescent="0.35">
      <c r="C1737" s="61"/>
    </row>
    <row r="1738" spans="3:3" x14ac:dyDescent="0.35">
      <c r="C1738" s="61"/>
    </row>
    <row r="1739" spans="3:3" x14ac:dyDescent="0.35">
      <c r="C1739" s="61"/>
    </row>
    <row r="1740" spans="3:3" x14ac:dyDescent="0.35">
      <c r="C1740" s="61"/>
    </row>
    <row r="1741" spans="3:3" x14ac:dyDescent="0.35">
      <c r="C1741" s="61"/>
    </row>
    <row r="1742" spans="3:3" x14ac:dyDescent="0.35">
      <c r="C1742" s="61"/>
    </row>
    <row r="1743" spans="3:3" x14ac:dyDescent="0.35">
      <c r="C1743" s="61"/>
    </row>
    <row r="1744" spans="3:3" x14ac:dyDescent="0.35">
      <c r="C1744" s="61"/>
    </row>
    <row r="1745" spans="3:3" x14ac:dyDescent="0.35">
      <c r="C1745" s="61"/>
    </row>
    <row r="1746" spans="3:3" x14ac:dyDescent="0.35">
      <c r="C1746" s="61"/>
    </row>
    <row r="1747" spans="3:3" x14ac:dyDescent="0.35">
      <c r="C1747" s="61"/>
    </row>
    <row r="1748" spans="3:3" x14ac:dyDescent="0.35">
      <c r="C1748" s="61"/>
    </row>
    <row r="1749" spans="3:3" x14ac:dyDescent="0.35">
      <c r="C1749" s="61"/>
    </row>
    <row r="1750" spans="3:3" x14ac:dyDescent="0.35">
      <c r="C1750" s="61"/>
    </row>
    <row r="1751" spans="3:3" x14ac:dyDescent="0.35">
      <c r="C1751" s="61"/>
    </row>
    <row r="1752" spans="3:3" x14ac:dyDescent="0.35">
      <c r="C1752" s="61"/>
    </row>
    <row r="1753" spans="3:3" x14ac:dyDescent="0.35">
      <c r="C1753" s="61"/>
    </row>
    <row r="1754" spans="3:3" x14ac:dyDescent="0.35">
      <c r="C1754" s="61"/>
    </row>
    <row r="1755" spans="3:3" x14ac:dyDescent="0.35">
      <c r="C1755" s="61"/>
    </row>
    <row r="1756" spans="3:3" x14ac:dyDescent="0.35">
      <c r="C1756" s="61"/>
    </row>
    <row r="1757" spans="3:3" x14ac:dyDescent="0.35">
      <c r="C1757" s="61"/>
    </row>
    <row r="1758" spans="3:3" x14ac:dyDescent="0.35">
      <c r="C1758" s="61"/>
    </row>
    <row r="1759" spans="3:3" x14ac:dyDescent="0.35">
      <c r="C1759" s="61"/>
    </row>
    <row r="1760" spans="3:3" x14ac:dyDescent="0.35">
      <c r="C1760" s="61"/>
    </row>
    <row r="1761" spans="3:3" x14ac:dyDescent="0.35">
      <c r="C1761" s="61"/>
    </row>
    <row r="1762" spans="3:3" x14ac:dyDescent="0.35">
      <c r="C1762" s="61"/>
    </row>
    <row r="1763" spans="3:3" x14ac:dyDescent="0.35">
      <c r="C1763" s="61"/>
    </row>
    <row r="1764" spans="3:3" x14ac:dyDescent="0.35">
      <c r="C1764" s="61"/>
    </row>
    <row r="1765" spans="3:3" x14ac:dyDescent="0.35">
      <c r="C1765" s="61"/>
    </row>
    <row r="1766" spans="3:3" x14ac:dyDescent="0.35">
      <c r="C1766" s="61"/>
    </row>
    <row r="1767" spans="3:3" x14ac:dyDescent="0.35">
      <c r="C1767" s="61"/>
    </row>
    <row r="1768" spans="3:3" x14ac:dyDescent="0.35">
      <c r="C1768" s="61"/>
    </row>
    <row r="1769" spans="3:3" x14ac:dyDescent="0.35">
      <c r="C1769" s="61"/>
    </row>
    <row r="1770" spans="3:3" x14ac:dyDescent="0.35">
      <c r="C1770" s="61"/>
    </row>
    <row r="1771" spans="3:3" x14ac:dyDescent="0.35">
      <c r="C1771" s="61"/>
    </row>
    <row r="1772" spans="3:3" x14ac:dyDescent="0.35">
      <c r="C1772" s="61"/>
    </row>
    <row r="1773" spans="3:3" x14ac:dyDescent="0.35">
      <c r="C1773" s="61"/>
    </row>
    <row r="1774" spans="3:3" x14ac:dyDescent="0.35">
      <c r="C1774" s="61"/>
    </row>
    <row r="1775" spans="3:3" x14ac:dyDescent="0.35">
      <c r="C1775" s="61"/>
    </row>
    <row r="1776" spans="3:3" x14ac:dyDescent="0.35">
      <c r="C1776" s="61"/>
    </row>
    <row r="1777" spans="3:3" x14ac:dyDescent="0.35">
      <c r="C1777" s="61"/>
    </row>
    <row r="1778" spans="3:3" x14ac:dyDescent="0.35">
      <c r="C1778" s="61"/>
    </row>
    <row r="1779" spans="3:3" x14ac:dyDescent="0.35">
      <c r="C1779" s="61"/>
    </row>
    <row r="1780" spans="3:3" x14ac:dyDescent="0.35">
      <c r="C1780" s="61"/>
    </row>
    <row r="1781" spans="3:3" x14ac:dyDescent="0.35">
      <c r="C1781" s="61"/>
    </row>
    <row r="1782" spans="3:3" x14ac:dyDescent="0.35">
      <c r="C1782" s="61"/>
    </row>
    <row r="1783" spans="3:3" x14ac:dyDescent="0.35">
      <c r="C1783" s="61"/>
    </row>
    <row r="1784" spans="3:3" x14ac:dyDescent="0.35">
      <c r="C1784" s="61"/>
    </row>
    <row r="1785" spans="3:3" x14ac:dyDescent="0.35">
      <c r="C1785" s="61"/>
    </row>
    <row r="1786" spans="3:3" x14ac:dyDescent="0.35">
      <c r="C1786" s="61"/>
    </row>
    <row r="1787" spans="3:3" x14ac:dyDescent="0.35">
      <c r="C1787" s="61"/>
    </row>
    <row r="1788" spans="3:3" x14ac:dyDescent="0.35">
      <c r="C1788" s="61"/>
    </row>
    <row r="1789" spans="3:3" x14ac:dyDescent="0.35">
      <c r="C1789" s="61"/>
    </row>
    <row r="1790" spans="3:3" x14ac:dyDescent="0.35">
      <c r="C1790" s="61"/>
    </row>
    <row r="1791" spans="3:3" x14ac:dyDescent="0.35">
      <c r="C1791" s="61"/>
    </row>
    <row r="1792" spans="3:3" x14ac:dyDescent="0.35">
      <c r="C1792" s="61"/>
    </row>
    <row r="1793" spans="2:3" x14ac:dyDescent="0.35">
      <c r="C1793" s="61"/>
    </row>
    <row r="1794" spans="2:3" x14ac:dyDescent="0.35">
      <c r="C1794" s="61"/>
    </row>
    <row r="1795" spans="2:3" x14ac:dyDescent="0.35">
      <c r="C1795" s="61"/>
    </row>
    <row r="1796" spans="2:3" x14ac:dyDescent="0.35">
      <c r="C1796" s="61"/>
    </row>
    <row r="1797" spans="2:3" x14ac:dyDescent="0.35">
      <c r="C1797" s="61"/>
    </row>
    <row r="1798" spans="2:3" x14ac:dyDescent="0.35">
      <c r="C1798" s="61"/>
    </row>
    <row r="1799" spans="2:3" x14ac:dyDescent="0.35">
      <c r="C1799" s="61"/>
    </row>
    <row r="1800" spans="2:3" x14ac:dyDescent="0.35">
      <c r="C1800" s="61"/>
    </row>
    <row r="1801" spans="2:3" x14ac:dyDescent="0.35">
      <c r="C1801" s="61"/>
    </row>
    <row r="1802" spans="2:3" x14ac:dyDescent="0.35">
      <c r="B1802" s="61"/>
    </row>
    <row r="1806" spans="2:3" x14ac:dyDescent="0.35">
      <c r="C1806" s="61"/>
    </row>
    <row r="1807" spans="2:3" x14ac:dyDescent="0.35">
      <c r="C1807" s="61"/>
    </row>
    <row r="1808" spans="2:3" x14ac:dyDescent="0.35">
      <c r="C1808" s="61"/>
    </row>
    <row r="1809" spans="3:3" x14ac:dyDescent="0.35">
      <c r="C1809" s="61"/>
    </row>
    <row r="1810" spans="3:3" x14ac:dyDescent="0.35">
      <c r="C1810" s="61"/>
    </row>
    <row r="1811" spans="3:3" x14ac:dyDescent="0.35">
      <c r="C1811" s="61"/>
    </row>
    <row r="1812" spans="3:3" x14ac:dyDescent="0.35">
      <c r="C1812" s="61"/>
    </row>
    <row r="1813" spans="3:3" x14ac:dyDescent="0.35">
      <c r="C1813" s="61"/>
    </row>
    <row r="1814" spans="3:3" x14ac:dyDescent="0.35">
      <c r="C1814" s="61"/>
    </row>
    <row r="1815" spans="3:3" x14ac:dyDescent="0.35">
      <c r="C1815" s="61"/>
    </row>
    <row r="1816" spans="3:3" x14ac:dyDescent="0.35">
      <c r="C1816" s="61"/>
    </row>
    <row r="1817" spans="3:3" x14ac:dyDescent="0.35">
      <c r="C1817" s="61"/>
    </row>
    <row r="1818" spans="3:3" x14ac:dyDescent="0.35">
      <c r="C1818" s="61"/>
    </row>
    <row r="1819" spans="3:3" x14ac:dyDescent="0.35">
      <c r="C1819" s="61"/>
    </row>
    <row r="1820" spans="3:3" x14ac:dyDescent="0.35">
      <c r="C1820" s="61"/>
    </row>
    <row r="1821" spans="3:3" x14ac:dyDescent="0.35">
      <c r="C1821" s="61"/>
    </row>
    <row r="1822" spans="3:3" x14ac:dyDescent="0.35">
      <c r="C1822" s="61"/>
    </row>
    <row r="1823" spans="3:3" x14ac:dyDescent="0.35">
      <c r="C1823" s="61"/>
    </row>
    <row r="1824" spans="3:3" x14ac:dyDescent="0.35">
      <c r="C1824" s="61"/>
    </row>
    <row r="1825" spans="3:3" x14ac:dyDescent="0.35">
      <c r="C1825" s="61"/>
    </row>
    <row r="1826" spans="3:3" x14ac:dyDescent="0.35">
      <c r="C1826" s="61"/>
    </row>
    <row r="1827" spans="3:3" x14ac:dyDescent="0.35">
      <c r="C1827" s="61"/>
    </row>
    <row r="1828" spans="3:3" x14ac:dyDescent="0.35">
      <c r="C1828" s="61"/>
    </row>
    <row r="1829" spans="3:3" x14ac:dyDescent="0.35">
      <c r="C1829" s="61"/>
    </row>
    <row r="1830" spans="3:3" x14ac:dyDescent="0.35">
      <c r="C1830" s="61"/>
    </row>
    <row r="1831" spans="3:3" x14ac:dyDescent="0.35">
      <c r="C1831" s="61"/>
    </row>
    <row r="1832" spans="3:3" x14ac:dyDescent="0.35">
      <c r="C1832" s="61"/>
    </row>
    <row r="1833" spans="3:3" x14ac:dyDescent="0.35">
      <c r="C1833" s="61"/>
    </row>
    <row r="1834" spans="3:3" x14ac:dyDescent="0.35">
      <c r="C1834" s="61"/>
    </row>
    <row r="1835" spans="3:3" x14ac:dyDescent="0.35">
      <c r="C1835" s="61"/>
    </row>
    <row r="1836" spans="3:3" x14ac:dyDescent="0.35">
      <c r="C1836" s="61"/>
    </row>
    <row r="1837" spans="3:3" x14ac:dyDescent="0.35">
      <c r="C1837" s="61"/>
    </row>
    <row r="1838" spans="3:3" x14ac:dyDescent="0.35">
      <c r="C1838" s="61"/>
    </row>
    <row r="1839" spans="3:3" x14ac:dyDescent="0.35">
      <c r="C1839" s="61"/>
    </row>
    <row r="1840" spans="3:3" x14ac:dyDescent="0.35">
      <c r="C1840" s="61"/>
    </row>
    <row r="1841" spans="3:3" x14ac:dyDescent="0.35">
      <c r="C1841" s="61"/>
    </row>
    <row r="1842" spans="3:3" x14ac:dyDescent="0.35">
      <c r="C1842" s="61"/>
    </row>
    <row r="1843" spans="3:3" x14ac:dyDescent="0.35">
      <c r="C1843" s="61"/>
    </row>
    <row r="1844" spans="3:3" x14ac:dyDescent="0.35">
      <c r="C1844" s="61"/>
    </row>
    <row r="1845" spans="3:3" x14ac:dyDescent="0.35">
      <c r="C1845" s="61"/>
    </row>
    <row r="1846" spans="3:3" x14ac:dyDescent="0.35">
      <c r="C1846" s="61"/>
    </row>
    <row r="1847" spans="3:3" x14ac:dyDescent="0.35">
      <c r="C1847" s="61"/>
    </row>
    <row r="1848" spans="3:3" x14ac:dyDescent="0.35">
      <c r="C1848" s="61"/>
    </row>
    <row r="1849" spans="3:3" x14ac:dyDescent="0.35">
      <c r="C1849" s="61"/>
    </row>
    <row r="1850" spans="3:3" x14ac:dyDescent="0.35">
      <c r="C1850" s="61"/>
    </row>
    <row r="1851" spans="3:3" x14ac:dyDescent="0.35">
      <c r="C1851" s="61"/>
    </row>
    <row r="1852" spans="3:3" x14ac:dyDescent="0.35">
      <c r="C1852" s="61"/>
    </row>
    <row r="1853" spans="3:3" x14ac:dyDescent="0.35">
      <c r="C1853" s="61"/>
    </row>
    <row r="1854" spans="3:3" x14ac:dyDescent="0.35">
      <c r="C1854" s="61"/>
    </row>
    <row r="1855" spans="3:3" x14ac:dyDescent="0.35">
      <c r="C1855" s="61"/>
    </row>
    <row r="1856" spans="3:3" x14ac:dyDescent="0.35">
      <c r="C1856" s="61"/>
    </row>
    <row r="1857" spans="3:3" x14ac:dyDescent="0.35">
      <c r="C1857" s="61"/>
    </row>
    <row r="1858" spans="3:3" x14ac:dyDescent="0.35">
      <c r="C1858" s="61"/>
    </row>
    <row r="1859" spans="3:3" x14ac:dyDescent="0.35">
      <c r="C1859" s="61"/>
    </row>
    <row r="1860" spans="3:3" x14ac:dyDescent="0.35">
      <c r="C1860" s="61"/>
    </row>
    <row r="1861" spans="3:3" x14ac:dyDescent="0.35">
      <c r="C1861" s="61"/>
    </row>
    <row r="1862" spans="3:3" x14ac:dyDescent="0.35">
      <c r="C1862" s="61"/>
    </row>
    <row r="1863" spans="3:3" x14ac:dyDescent="0.35">
      <c r="C1863" s="61"/>
    </row>
    <row r="1864" spans="3:3" x14ac:dyDescent="0.35">
      <c r="C1864" s="61"/>
    </row>
    <row r="1865" spans="3:3" x14ac:dyDescent="0.35">
      <c r="C1865" s="61"/>
    </row>
    <row r="1866" spans="3:3" x14ac:dyDescent="0.35">
      <c r="C1866" s="61"/>
    </row>
    <row r="1867" spans="3:3" x14ac:dyDescent="0.35">
      <c r="C1867" s="61"/>
    </row>
    <row r="1868" spans="3:3" x14ac:dyDescent="0.35">
      <c r="C1868" s="61"/>
    </row>
    <row r="1869" spans="3:3" x14ac:dyDescent="0.35">
      <c r="C1869" s="61"/>
    </row>
    <row r="1870" spans="3:3" x14ac:dyDescent="0.35">
      <c r="C1870" s="61"/>
    </row>
    <row r="1871" spans="3:3" x14ac:dyDescent="0.35">
      <c r="C1871" s="61"/>
    </row>
    <row r="1872" spans="3:3" x14ac:dyDescent="0.35">
      <c r="C1872" s="61"/>
    </row>
    <row r="1873" spans="2:3" x14ac:dyDescent="0.35">
      <c r="C1873" s="61"/>
    </row>
    <row r="1874" spans="2:3" x14ac:dyDescent="0.35">
      <c r="C1874" s="61"/>
    </row>
    <row r="1875" spans="2:3" x14ac:dyDescent="0.35">
      <c r="C1875" s="61"/>
    </row>
    <row r="1876" spans="2:3" x14ac:dyDescent="0.35">
      <c r="C1876" s="61"/>
    </row>
    <row r="1877" spans="2:3" x14ac:dyDescent="0.35">
      <c r="C1877" s="61"/>
    </row>
    <row r="1878" spans="2:3" x14ac:dyDescent="0.35">
      <c r="C1878" s="61"/>
    </row>
    <row r="1879" spans="2:3" x14ac:dyDescent="0.35">
      <c r="C1879" s="61"/>
    </row>
    <row r="1880" spans="2:3" x14ac:dyDescent="0.35">
      <c r="C1880" s="61"/>
    </row>
    <row r="1881" spans="2:3" x14ac:dyDescent="0.35">
      <c r="C1881" s="61"/>
    </row>
    <row r="1882" spans="2:3" x14ac:dyDescent="0.35">
      <c r="C1882" s="61"/>
    </row>
    <row r="1883" spans="2:3" x14ac:dyDescent="0.35">
      <c r="C1883" s="61"/>
    </row>
    <row r="1884" spans="2:3" x14ac:dyDescent="0.35">
      <c r="B1884" s="61"/>
    </row>
    <row r="1888" spans="2:3" x14ac:dyDescent="0.35">
      <c r="C1888" s="61"/>
    </row>
    <row r="1889" spans="3:3" x14ac:dyDescent="0.35">
      <c r="C1889" s="61"/>
    </row>
    <row r="1890" spans="3:3" x14ac:dyDescent="0.35">
      <c r="C1890" s="61"/>
    </row>
    <row r="1891" spans="3:3" x14ac:dyDescent="0.35">
      <c r="C1891" s="61"/>
    </row>
    <row r="1892" spans="3:3" x14ac:dyDescent="0.35">
      <c r="C1892" s="61"/>
    </row>
    <row r="1893" spans="3:3" x14ac:dyDescent="0.35">
      <c r="C1893" s="61"/>
    </row>
    <row r="1894" spans="3:3" x14ac:dyDescent="0.35">
      <c r="C1894" s="61"/>
    </row>
    <row r="1895" spans="3:3" x14ac:dyDescent="0.35">
      <c r="C1895" s="61"/>
    </row>
    <row r="1896" spans="3:3" x14ac:dyDescent="0.35">
      <c r="C1896" s="61"/>
    </row>
    <row r="1897" spans="3:3" x14ac:dyDescent="0.35">
      <c r="C1897" s="61"/>
    </row>
    <row r="1898" spans="3:3" x14ac:dyDescent="0.35">
      <c r="C1898" s="61"/>
    </row>
    <row r="1899" spans="3:3" x14ac:dyDescent="0.35">
      <c r="C1899" s="61"/>
    </row>
    <row r="1900" spans="3:3" x14ac:dyDescent="0.35">
      <c r="C1900" s="61"/>
    </row>
    <row r="1901" spans="3:3" x14ac:dyDescent="0.35">
      <c r="C1901" s="61"/>
    </row>
    <row r="1902" spans="3:3" x14ac:dyDescent="0.35">
      <c r="C1902" s="61"/>
    </row>
    <row r="1903" spans="3:3" x14ac:dyDescent="0.35">
      <c r="C1903" s="61"/>
    </row>
    <row r="1904" spans="3:3" x14ac:dyDescent="0.35">
      <c r="C1904" s="61"/>
    </row>
    <row r="1905" spans="3:3" x14ac:dyDescent="0.35">
      <c r="C1905" s="61"/>
    </row>
    <row r="1906" spans="3:3" x14ac:dyDescent="0.35">
      <c r="C1906" s="61"/>
    </row>
    <row r="1907" spans="3:3" x14ac:dyDescent="0.35">
      <c r="C1907" s="61"/>
    </row>
    <row r="1908" spans="3:3" x14ac:dyDescent="0.35">
      <c r="C1908" s="61"/>
    </row>
    <row r="1909" spans="3:3" x14ac:dyDescent="0.35">
      <c r="C1909" s="61"/>
    </row>
    <row r="1910" spans="3:3" x14ac:dyDescent="0.35">
      <c r="C1910" s="61"/>
    </row>
    <row r="1911" spans="3:3" x14ac:dyDescent="0.35">
      <c r="C1911" s="61"/>
    </row>
    <row r="1912" spans="3:3" x14ac:dyDescent="0.35">
      <c r="C1912" s="61"/>
    </row>
    <row r="1913" spans="3:3" x14ac:dyDescent="0.35">
      <c r="C1913" s="61"/>
    </row>
    <row r="1914" spans="3:3" x14ac:dyDescent="0.35">
      <c r="C1914" s="61"/>
    </row>
    <row r="1915" spans="3:3" x14ac:dyDescent="0.35">
      <c r="C1915" s="61"/>
    </row>
    <row r="1916" spans="3:3" x14ac:dyDescent="0.35">
      <c r="C1916" s="61"/>
    </row>
    <row r="1917" spans="3:3" x14ac:dyDescent="0.35">
      <c r="C1917" s="61"/>
    </row>
    <row r="1918" spans="3:3" x14ac:dyDescent="0.35">
      <c r="C1918" s="61"/>
    </row>
    <row r="1919" spans="3:3" x14ac:dyDescent="0.35">
      <c r="C1919" s="61"/>
    </row>
    <row r="1920" spans="3:3" x14ac:dyDescent="0.35">
      <c r="C1920" s="61"/>
    </row>
    <row r="1921" spans="3:3" x14ac:dyDescent="0.35">
      <c r="C1921" s="61"/>
    </row>
    <row r="1922" spans="3:3" x14ac:dyDescent="0.35">
      <c r="C1922" s="61"/>
    </row>
    <row r="1923" spans="3:3" x14ac:dyDescent="0.35">
      <c r="C1923" s="61"/>
    </row>
    <row r="1924" spans="3:3" x14ac:dyDescent="0.35">
      <c r="C1924" s="61"/>
    </row>
    <row r="1925" spans="3:3" x14ac:dyDescent="0.35">
      <c r="C1925" s="61"/>
    </row>
    <row r="1926" spans="3:3" x14ac:dyDescent="0.35">
      <c r="C1926" s="61"/>
    </row>
    <row r="1927" spans="3:3" x14ac:dyDescent="0.35">
      <c r="C1927" s="61"/>
    </row>
    <row r="1928" spans="3:3" x14ac:dyDescent="0.35">
      <c r="C1928" s="61"/>
    </row>
    <row r="1929" spans="3:3" x14ac:dyDescent="0.35">
      <c r="C1929" s="61"/>
    </row>
    <row r="1930" spans="3:3" x14ac:dyDescent="0.35">
      <c r="C1930" s="61"/>
    </row>
    <row r="1931" spans="3:3" x14ac:dyDescent="0.35">
      <c r="C1931" s="61"/>
    </row>
    <row r="1932" spans="3:3" x14ac:dyDescent="0.35">
      <c r="C1932" s="61"/>
    </row>
    <row r="1933" spans="3:3" x14ac:dyDescent="0.35">
      <c r="C1933" s="61"/>
    </row>
    <row r="1934" spans="3:3" x14ac:dyDescent="0.35">
      <c r="C1934" s="61"/>
    </row>
    <row r="1935" spans="3:3" x14ac:dyDescent="0.35">
      <c r="C1935" s="61"/>
    </row>
    <row r="1936" spans="3:3" x14ac:dyDescent="0.35">
      <c r="C1936" s="61"/>
    </row>
    <row r="1937" spans="3:3" x14ac:dyDescent="0.35">
      <c r="C1937" s="61"/>
    </row>
    <row r="1938" spans="3:3" x14ac:dyDescent="0.35">
      <c r="C1938" s="61"/>
    </row>
    <row r="1939" spans="3:3" x14ac:dyDescent="0.35">
      <c r="C1939" s="61"/>
    </row>
    <row r="1940" spans="3:3" x14ac:dyDescent="0.35">
      <c r="C1940" s="61"/>
    </row>
    <row r="1941" spans="3:3" x14ac:dyDescent="0.35">
      <c r="C1941" s="61"/>
    </row>
    <row r="1942" spans="3:3" x14ac:dyDescent="0.35">
      <c r="C1942" s="61"/>
    </row>
    <row r="1943" spans="3:3" x14ac:dyDescent="0.35">
      <c r="C1943" s="61"/>
    </row>
    <row r="1944" spans="3:3" x14ac:dyDescent="0.35">
      <c r="C1944" s="61"/>
    </row>
    <row r="1945" spans="3:3" x14ac:dyDescent="0.35">
      <c r="C1945" s="61"/>
    </row>
    <row r="1946" spans="3:3" x14ac:dyDescent="0.35">
      <c r="C1946" s="61"/>
    </row>
    <row r="1947" spans="3:3" x14ac:dyDescent="0.35">
      <c r="C1947" s="61"/>
    </row>
    <row r="1948" spans="3:3" x14ac:dyDescent="0.35">
      <c r="C1948" s="61"/>
    </row>
    <row r="1949" spans="3:3" x14ac:dyDescent="0.35">
      <c r="C1949" s="61"/>
    </row>
    <row r="1950" spans="3:3" x14ac:dyDescent="0.35">
      <c r="C1950" s="61"/>
    </row>
    <row r="1951" spans="3:3" x14ac:dyDescent="0.35">
      <c r="C1951" s="61"/>
    </row>
    <row r="1952" spans="3:3" x14ac:dyDescent="0.35">
      <c r="C1952" s="61"/>
    </row>
    <row r="1953" spans="3:3" x14ac:dyDescent="0.35">
      <c r="C1953" s="61"/>
    </row>
    <row r="1954" spans="3:3" x14ac:dyDescent="0.35">
      <c r="C1954" s="61"/>
    </row>
    <row r="1955" spans="3:3" x14ac:dyDescent="0.35">
      <c r="C1955" s="61"/>
    </row>
    <row r="1956" spans="3:3" x14ac:dyDescent="0.35">
      <c r="C1956" s="61"/>
    </row>
    <row r="1957" spans="3:3" x14ac:dyDescent="0.35">
      <c r="C1957" s="61"/>
    </row>
    <row r="1958" spans="3:3" x14ac:dyDescent="0.35">
      <c r="C1958" s="61"/>
    </row>
    <row r="1959" spans="3:3" x14ac:dyDescent="0.35">
      <c r="C1959" s="61"/>
    </row>
    <row r="1960" spans="3:3" x14ac:dyDescent="0.35">
      <c r="C1960" s="61"/>
    </row>
    <row r="1961" spans="3:3" x14ac:dyDescent="0.35">
      <c r="C1961" s="61"/>
    </row>
    <row r="1962" spans="3:3" x14ac:dyDescent="0.35">
      <c r="C1962" s="61"/>
    </row>
    <row r="1963" spans="3:3" x14ac:dyDescent="0.35">
      <c r="C1963" s="61"/>
    </row>
    <row r="1964" spans="3:3" x14ac:dyDescent="0.35">
      <c r="C1964" s="61"/>
    </row>
    <row r="1965" spans="3:3" x14ac:dyDescent="0.35">
      <c r="C1965" s="61"/>
    </row>
    <row r="1966" spans="3:3" x14ac:dyDescent="0.35">
      <c r="C1966" s="61"/>
    </row>
    <row r="1967" spans="3:3" x14ac:dyDescent="0.35">
      <c r="C1967" s="61"/>
    </row>
    <row r="1968" spans="3:3" x14ac:dyDescent="0.35">
      <c r="C1968" s="61"/>
    </row>
  </sheetData>
  <mergeCells count="15">
    <mergeCell ref="A47:C47"/>
    <mergeCell ref="A46:C46"/>
    <mergeCell ref="A45:C45"/>
    <mergeCell ref="T6:V6"/>
    <mergeCell ref="A44:C44"/>
    <mergeCell ref="A40:C40"/>
    <mergeCell ref="A42:C42"/>
    <mergeCell ref="A43:C43"/>
    <mergeCell ref="A41:C41"/>
    <mergeCell ref="K6:S6"/>
    <mergeCell ref="A5:B5"/>
    <mergeCell ref="D6:F6"/>
    <mergeCell ref="G6:I6"/>
    <mergeCell ref="AB6:AD6"/>
    <mergeCell ref="W6:AA6"/>
  </mergeCells>
  <conditionalFormatting sqref="A1">
    <cfRule type="cellIs" dxfId="45" priority="185" operator="notEqual">
      <formula>0</formula>
    </cfRule>
  </conditionalFormatting>
  <conditionalFormatting sqref="B4">
    <cfRule type="notContainsBlanks" dxfId="44" priority="31">
      <formula>LEN(TRIM(B4))&gt;0</formula>
    </cfRule>
    <cfRule type="containsBlanks" dxfId="43" priority="32">
      <formula>LEN(TRIM(B4))=0</formula>
    </cfRule>
  </conditionalFormatting>
  <conditionalFormatting sqref="D3:AD3">
    <cfRule type="cellIs" dxfId="42" priority="107" operator="notEqual">
      <formula>0</formula>
    </cfRule>
  </conditionalFormatting>
  <conditionalFormatting sqref="F8:F9 F11:F34">
    <cfRule type="containsBlanks" dxfId="41" priority="187">
      <formula>LEN(TRIM(F8))=0</formula>
    </cfRule>
    <cfRule type="cellIs" dxfId="40" priority="128" operator="greaterThan">
      <formula>0.05</formula>
    </cfRule>
  </conditionalFormatting>
  <conditionalFormatting sqref="F8:F34">
    <cfRule type="cellIs" dxfId="39" priority="136" operator="between">
      <formula>0.03</formula>
      <formula>0.05</formula>
    </cfRule>
    <cfRule type="cellIs" dxfId="38" priority="134" operator="lessThanOrEqual">
      <formula>0.03</formula>
    </cfRule>
  </conditionalFormatting>
  <conditionalFormatting sqref="I8:I9 I11:I34">
    <cfRule type="cellIs" dxfId="37" priority="133" operator="between">
      <formula>20</formula>
      <formula>30</formula>
    </cfRule>
    <cfRule type="cellIs" dxfId="36" priority="131" operator="lessThanOrEqual">
      <formula>20</formula>
    </cfRule>
    <cfRule type="cellIs" dxfId="35" priority="132" operator="greaterThan">
      <formula>30</formula>
    </cfRule>
  </conditionalFormatting>
  <conditionalFormatting sqref="I8:J9 I11:J34">
    <cfRule type="containsBlanks" dxfId="34" priority="109">
      <formula>LEN(TRIM(I8))=0</formula>
    </cfRule>
  </conditionalFormatting>
  <conditionalFormatting sqref="J8:J9 J11:J34">
    <cfRule type="cellIs" dxfId="33" priority="183" operator="greaterThan">
      <formula>180</formula>
    </cfRule>
    <cfRule type="cellIs" dxfId="32" priority="184" operator="between">
      <formula>120</formula>
      <formula>180</formula>
    </cfRule>
    <cfRule type="cellIs" dxfId="31" priority="106" operator="equal">
      <formula>0</formula>
    </cfRule>
    <cfRule type="cellIs" dxfId="30" priority="182" operator="lessThanOrEqual">
      <formula>120</formula>
    </cfRule>
  </conditionalFormatting>
  <conditionalFormatting sqref="M10:N10 Q10:S10">
    <cfRule type="cellIs" dxfId="29" priority="177" operator="greaterThanOrEqual">
      <formula>0.9</formula>
    </cfRule>
    <cfRule type="cellIs" dxfId="28" priority="178" operator="lessThan">
      <formula>0.8</formula>
    </cfRule>
    <cfRule type="cellIs" dxfId="27" priority="186" operator="between">
      <formula>0.8</formula>
      <formula>0.9</formula>
    </cfRule>
  </conditionalFormatting>
  <conditionalFormatting sqref="S8:S9">
    <cfRule type="cellIs" dxfId="26" priority="26" operator="greaterThanOrEqual">
      <formula>0.9</formula>
    </cfRule>
    <cfRule type="containsBlanks" dxfId="25" priority="25">
      <formula>LEN(TRIM(S8))=0</formula>
    </cfRule>
    <cfRule type="cellIs" dxfId="24" priority="27" operator="lessThan">
      <formula>0.8</formula>
    </cfRule>
    <cfRule type="cellIs" dxfId="23" priority="28" operator="between">
      <formula>0.8</formula>
      <formula>0.9</formula>
    </cfRule>
  </conditionalFormatting>
  <conditionalFormatting sqref="S11:S34">
    <cfRule type="cellIs" dxfId="22" priority="15" operator="lessThan">
      <formula>0.8</formula>
    </cfRule>
    <cfRule type="containsBlanks" dxfId="21" priority="13">
      <formula>LEN(TRIM(S11))=0</formula>
    </cfRule>
    <cfRule type="cellIs" dxfId="20" priority="14" operator="greaterThanOrEqual">
      <formula>0.9</formula>
    </cfRule>
    <cfRule type="cellIs" dxfId="19" priority="16" operator="between">
      <formula>0.8</formula>
      <formula>0.9</formula>
    </cfRule>
  </conditionalFormatting>
  <conditionalFormatting sqref="V8:V9 V11:V34">
    <cfRule type="containsBlanks" dxfId="18" priority="122">
      <formula>LEN(TRIM(V8))=0</formula>
    </cfRule>
  </conditionalFormatting>
  <conditionalFormatting sqref="V8:V34">
    <cfRule type="cellIs" dxfId="17" priority="165" operator="lessThan">
      <formula>0.9</formula>
    </cfRule>
    <cfRule type="cellIs" dxfId="16" priority="166" operator="between">
      <formula>0.9</formula>
      <formula>0.95</formula>
    </cfRule>
    <cfRule type="cellIs" dxfId="15" priority="164" operator="greaterThanOrEqual">
      <formula>0.95</formula>
    </cfRule>
  </conditionalFormatting>
  <conditionalFormatting sqref="AA8:AA9 AA11:AA34">
    <cfRule type="cellIs" dxfId="14" priority="20" operator="between">
      <formula>0.75</formula>
      <formula>0.8</formula>
    </cfRule>
    <cfRule type="cellIs" dxfId="13" priority="19" operator="lessThan">
      <formula>0.75</formula>
    </cfRule>
    <cfRule type="cellIs" dxfId="12" priority="18" operator="greaterThanOrEqual">
      <formula>0.8</formula>
    </cfRule>
    <cfRule type="containsBlanks" dxfId="11" priority="17">
      <formula>LEN(TRIM(AA8))=0</formula>
    </cfRule>
  </conditionalFormatting>
  <conditionalFormatting sqref="AB10:AC10">
    <cfRule type="cellIs" dxfId="10" priority="158" operator="lessThanOrEqual">
      <formula>0.005</formula>
    </cfRule>
    <cfRule type="cellIs" dxfId="9" priority="159" operator="greaterThan">
      <formula>0.02</formula>
    </cfRule>
    <cfRule type="cellIs" dxfId="8" priority="160" operator="between">
      <formula>0.005</formula>
      <formula>0.02</formula>
    </cfRule>
  </conditionalFormatting>
  <conditionalFormatting sqref="AD8:AD9">
    <cfRule type="cellIs" dxfId="7" priority="2" operator="greaterThanOrEqual">
      <formula>0.8</formula>
    </cfRule>
    <cfRule type="cellIs" dxfId="6" priority="3" operator="lessThan">
      <formula>0.75</formula>
    </cfRule>
    <cfRule type="cellIs" dxfId="5" priority="4" operator="between">
      <formula>0.75</formula>
      <formula>0.8</formula>
    </cfRule>
    <cfRule type="containsBlanks" dxfId="4" priority="1">
      <formula>LEN(TRIM(AD8))=0</formula>
    </cfRule>
  </conditionalFormatting>
  <conditionalFormatting sqref="AD11:AD34">
    <cfRule type="containsBlanks" dxfId="3" priority="9">
      <formula>LEN(TRIM(AD11))=0</formula>
    </cfRule>
    <cfRule type="cellIs" dxfId="2" priority="11" operator="lessThan">
      <formula>0.75</formula>
    </cfRule>
    <cfRule type="cellIs" dxfId="1" priority="12" operator="between">
      <formula>0.75</formula>
      <formula>0.8</formula>
    </cfRule>
    <cfRule type="cellIs" dxfId="0" priority="10" operator="greaterThanOrEqual">
      <formula>0.8</formula>
    </cfRule>
  </conditionalFormatting>
  <pageMargins left="0.7" right="0.7" top="0.75" bottom="0.75" header="0.3" footer="0.3"/>
  <pageSetup paperSize="9" orientation="portrait" r:id="rId1"/>
  <ignoredErrors>
    <ignoredError sqref="S8:S34 F11:F34"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206CD3-1E09-4074-A4DF-61D900552FA1}">
          <x14:formula1>
            <xm:f>Refs!$C$2:$C$54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3FFE-531B-4C8A-9245-87A4413A4C2C}">
  <sheetPr>
    <tabColor theme="0"/>
  </sheetPr>
  <dimension ref="A1:J54"/>
  <sheetViews>
    <sheetView zoomScale="90" zoomScaleNormal="90" workbookViewId="0">
      <pane xSplit="2" ySplit="4" topLeftCell="C5" activePane="bottomRight" state="frozen"/>
      <selection activeCell="C74" sqref="C74"/>
      <selection pane="topRight" activeCell="C74" sqref="C74"/>
      <selection pane="bottomLeft" activeCell="C74" sqref="C74"/>
      <selection pane="bottomRight" activeCell="A2" sqref="A2"/>
    </sheetView>
  </sheetViews>
  <sheetFormatPr defaultColWidth="0" defaultRowHeight="14.5" zeroHeight="1" x14ac:dyDescent="0.35"/>
  <cols>
    <col min="1" max="1" width="8.453125" bestFit="1" customWidth="1"/>
    <col min="2" max="2" width="49.54296875" bestFit="1" customWidth="1"/>
    <col min="3" max="3" width="22.453125" customWidth="1"/>
    <col min="4" max="4" width="7" customWidth="1"/>
    <col min="5" max="5" width="52.54296875" bestFit="1" customWidth="1"/>
    <col min="6" max="6" width="58.54296875" bestFit="1" customWidth="1"/>
    <col min="7" max="7" width="23.453125" bestFit="1" customWidth="1"/>
    <col min="8" max="8" width="26.54296875" customWidth="1"/>
    <col min="9" max="9" width="8.90625" style="27" customWidth="1"/>
    <col min="10" max="10" width="0" hidden="1" customWidth="1"/>
    <col min="11" max="16384" width="8.90625" hidden="1"/>
  </cols>
  <sheetData>
    <row r="1" spans="1:9" ht="4.25" customHeight="1" x14ac:dyDescent="0.35">
      <c r="A1" s="27"/>
      <c r="B1" s="27"/>
      <c r="C1" s="27"/>
      <c r="D1" s="27"/>
      <c r="E1" s="27"/>
      <c r="F1" s="27"/>
      <c r="G1" s="27"/>
      <c r="H1" s="27"/>
    </row>
    <row r="2" spans="1:9" s="203" customFormat="1" ht="30.65" customHeight="1" x14ac:dyDescent="0.35">
      <c r="A2" s="200" t="s">
        <v>791</v>
      </c>
      <c r="B2" s="201"/>
      <c r="C2" s="201"/>
      <c r="D2" s="201"/>
      <c r="E2" s="201"/>
      <c r="F2" s="201"/>
      <c r="G2" s="201"/>
      <c r="H2" s="201"/>
      <c r="I2" s="202"/>
    </row>
    <row r="3" spans="1:9" ht="4.25" customHeight="1" x14ac:dyDescent="0.35">
      <c r="A3" s="27"/>
      <c r="B3" s="27"/>
      <c r="C3" s="27"/>
      <c r="D3" s="27"/>
      <c r="E3" s="27"/>
      <c r="F3" s="27"/>
      <c r="G3" s="27"/>
      <c r="H3" s="27"/>
    </row>
    <row r="4" spans="1:9" ht="58" x14ac:dyDescent="0.35">
      <c r="A4" s="198" t="s">
        <v>342</v>
      </c>
      <c r="B4" s="199" t="s">
        <v>343</v>
      </c>
      <c r="C4" s="199" t="s">
        <v>557</v>
      </c>
      <c r="D4" s="198" t="s">
        <v>344</v>
      </c>
      <c r="E4" s="198" t="s">
        <v>766</v>
      </c>
      <c r="F4" s="199" t="s">
        <v>767</v>
      </c>
      <c r="G4" s="199" t="s">
        <v>341</v>
      </c>
      <c r="H4" s="199" t="s">
        <v>765</v>
      </c>
    </row>
    <row r="5" spans="1:9" x14ac:dyDescent="0.35">
      <c r="A5" s="41" t="s">
        <v>299</v>
      </c>
      <c r="B5" s="41" t="s">
        <v>300</v>
      </c>
      <c r="C5" s="41" t="s">
        <v>357</v>
      </c>
      <c r="D5" s="41" t="s">
        <v>247</v>
      </c>
      <c r="E5" s="41" t="s">
        <v>358</v>
      </c>
      <c r="F5" s="41" t="s">
        <v>358</v>
      </c>
      <c r="G5" s="41" t="s">
        <v>284</v>
      </c>
      <c r="H5" s="133"/>
    </row>
    <row r="6" spans="1:9" x14ac:dyDescent="0.35">
      <c r="A6" s="41" t="s">
        <v>326</v>
      </c>
      <c r="B6" s="41" t="s">
        <v>327</v>
      </c>
      <c r="C6" s="41" t="s">
        <v>258</v>
      </c>
      <c r="D6" s="41" t="s">
        <v>257</v>
      </c>
      <c r="E6" s="41" t="s">
        <v>351</v>
      </c>
      <c r="F6" s="41" t="s">
        <v>351</v>
      </c>
      <c r="G6" s="41" t="s">
        <v>274</v>
      </c>
      <c r="H6" s="133"/>
    </row>
    <row r="7" spans="1:9" x14ac:dyDescent="0.35">
      <c r="A7" s="41" t="s">
        <v>305</v>
      </c>
      <c r="B7" s="41" t="s">
        <v>306</v>
      </c>
      <c r="C7" s="41" t="s">
        <v>254</v>
      </c>
      <c r="D7" s="41" t="s">
        <v>253</v>
      </c>
      <c r="E7" s="133" t="s">
        <v>270</v>
      </c>
      <c r="F7" s="166" t="s">
        <v>270</v>
      </c>
      <c r="G7" s="166" t="s">
        <v>270</v>
      </c>
      <c r="H7" s="133"/>
    </row>
    <row r="8" spans="1:9" x14ac:dyDescent="0.35">
      <c r="A8" s="41" t="s">
        <v>311</v>
      </c>
      <c r="B8" s="41" t="s">
        <v>312</v>
      </c>
      <c r="C8" s="41" t="s">
        <v>254</v>
      </c>
      <c r="D8" s="41" t="s">
        <v>253</v>
      </c>
      <c r="E8" s="166" t="s">
        <v>347</v>
      </c>
      <c r="F8" s="166" t="s">
        <v>347</v>
      </c>
      <c r="G8" s="166" t="s">
        <v>268</v>
      </c>
      <c r="H8" s="133"/>
    </row>
    <row r="9" spans="1:9" x14ac:dyDescent="0.35">
      <c r="A9" s="41" t="s">
        <v>321</v>
      </c>
      <c r="B9" s="41" t="s">
        <v>322</v>
      </c>
      <c r="C9" s="41" t="s">
        <v>256</v>
      </c>
      <c r="D9" s="41" t="s">
        <v>255</v>
      </c>
      <c r="E9" s="166" t="s">
        <v>352</v>
      </c>
      <c r="F9" s="166" t="s">
        <v>352</v>
      </c>
      <c r="G9" s="166" t="s">
        <v>276</v>
      </c>
      <c r="H9" s="133"/>
    </row>
    <row r="10" spans="1:9" x14ac:dyDescent="0.35">
      <c r="A10" s="41" t="s">
        <v>307</v>
      </c>
      <c r="B10" s="41" t="s">
        <v>308</v>
      </c>
      <c r="C10" s="41" t="s">
        <v>254</v>
      </c>
      <c r="D10" s="41" t="s">
        <v>253</v>
      </c>
      <c r="E10" s="133" t="s">
        <v>270</v>
      </c>
      <c r="F10" s="166" t="s">
        <v>270</v>
      </c>
      <c r="G10" s="166" t="s">
        <v>270</v>
      </c>
      <c r="H10" s="133"/>
    </row>
    <row r="11" spans="1:9" x14ac:dyDescent="0.35">
      <c r="A11" s="41" t="s">
        <v>313</v>
      </c>
      <c r="B11" s="41" t="s">
        <v>314</v>
      </c>
      <c r="C11" s="41" t="s">
        <v>254</v>
      </c>
      <c r="D11" s="41" t="s">
        <v>253</v>
      </c>
      <c r="E11" s="166" t="s">
        <v>349</v>
      </c>
      <c r="F11" s="166" t="s">
        <v>349</v>
      </c>
      <c r="G11" s="166" t="s">
        <v>272</v>
      </c>
      <c r="H11" s="133"/>
    </row>
    <row r="12" spans="1:9" x14ac:dyDescent="0.35">
      <c r="A12" s="41" t="s">
        <v>332</v>
      </c>
      <c r="B12" s="41" t="s">
        <v>333</v>
      </c>
      <c r="C12" s="41" t="s">
        <v>258</v>
      </c>
      <c r="D12" s="41" t="s">
        <v>257</v>
      </c>
      <c r="E12" s="166" t="s">
        <v>360</v>
      </c>
      <c r="F12" s="166" t="s">
        <v>360</v>
      </c>
      <c r="G12" s="166" t="s">
        <v>292</v>
      </c>
      <c r="H12" s="133"/>
    </row>
    <row r="13" spans="1:9" x14ac:dyDescent="0.35">
      <c r="A13" s="41" t="s">
        <v>309</v>
      </c>
      <c r="B13" s="41" t="s">
        <v>350</v>
      </c>
      <c r="C13" s="41" t="s">
        <v>254</v>
      </c>
      <c r="D13" s="41" t="s">
        <v>253</v>
      </c>
      <c r="E13" s="133" t="s">
        <v>349</v>
      </c>
      <c r="F13" s="166" t="s">
        <v>349</v>
      </c>
      <c r="G13" s="166" t="s">
        <v>272</v>
      </c>
      <c r="H13" s="133"/>
    </row>
    <row r="14" spans="1:9" x14ac:dyDescent="0.35">
      <c r="A14" s="41" t="s">
        <v>317</v>
      </c>
      <c r="B14" s="41" t="s">
        <v>318</v>
      </c>
      <c r="C14" s="41" t="s">
        <v>256</v>
      </c>
      <c r="D14" s="41" t="s">
        <v>255</v>
      </c>
      <c r="E14" s="166" t="s">
        <v>352</v>
      </c>
      <c r="F14" s="166" t="s">
        <v>352</v>
      </c>
      <c r="G14" s="166" t="s">
        <v>276</v>
      </c>
      <c r="H14" s="133"/>
    </row>
    <row r="15" spans="1:9" x14ac:dyDescent="0.35">
      <c r="A15" s="41" t="s">
        <v>315</v>
      </c>
      <c r="B15" s="41" t="s">
        <v>316</v>
      </c>
      <c r="C15" s="41" t="s">
        <v>254</v>
      </c>
      <c r="D15" s="41" t="s">
        <v>253</v>
      </c>
      <c r="E15" s="166" t="s">
        <v>359</v>
      </c>
      <c r="F15" s="166" t="s">
        <v>359</v>
      </c>
      <c r="G15" s="166" t="s">
        <v>290</v>
      </c>
      <c r="H15" s="133"/>
    </row>
    <row r="16" spans="1:9" x14ac:dyDescent="0.35">
      <c r="A16" s="41" t="s">
        <v>324</v>
      </c>
      <c r="B16" s="41" t="s">
        <v>325</v>
      </c>
      <c r="C16" s="41" t="s">
        <v>258</v>
      </c>
      <c r="D16" s="41" t="s">
        <v>257</v>
      </c>
      <c r="E16" s="166" t="s">
        <v>360</v>
      </c>
      <c r="F16" s="166" t="s">
        <v>360</v>
      </c>
      <c r="G16" s="166" t="s">
        <v>292</v>
      </c>
      <c r="H16" s="133"/>
    </row>
    <row r="17" spans="1:10" x14ac:dyDescent="0.35">
      <c r="A17" s="41" t="s">
        <v>330</v>
      </c>
      <c r="B17" s="41" t="s">
        <v>331</v>
      </c>
      <c r="C17" s="41" t="s">
        <v>258</v>
      </c>
      <c r="D17" s="41" t="s">
        <v>257</v>
      </c>
      <c r="E17" s="166" t="s">
        <v>359</v>
      </c>
      <c r="F17" s="166" t="s">
        <v>359</v>
      </c>
      <c r="G17" s="166" t="s">
        <v>290</v>
      </c>
      <c r="H17" s="133"/>
    </row>
    <row r="18" spans="1:10" x14ac:dyDescent="0.35">
      <c r="A18" s="41" t="s">
        <v>336</v>
      </c>
      <c r="B18" s="41" t="s">
        <v>337</v>
      </c>
      <c r="C18" s="41" t="s">
        <v>260</v>
      </c>
      <c r="D18" s="41" t="s">
        <v>259</v>
      </c>
      <c r="E18" s="41" t="s">
        <v>348</v>
      </c>
      <c r="F18" s="41" t="s">
        <v>348</v>
      </c>
      <c r="G18" s="41" t="s">
        <v>266</v>
      </c>
      <c r="H18" s="133"/>
    </row>
    <row r="19" spans="1:10" x14ac:dyDescent="0.35">
      <c r="A19" s="41" t="s">
        <v>334</v>
      </c>
      <c r="B19" s="41" t="s">
        <v>335</v>
      </c>
      <c r="C19" s="41" t="s">
        <v>260</v>
      </c>
      <c r="D19" s="41" t="s">
        <v>259</v>
      </c>
      <c r="E19" s="41" t="s">
        <v>359</v>
      </c>
      <c r="F19" s="41" t="s">
        <v>345</v>
      </c>
      <c r="G19" s="41" t="s">
        <v>263</v>
      </c>
      <c r="H19" s="133"/>
    </row>
    <row r="20" spans="1:10" x14ac:dyDescent="0.35">
      <c r="A20" s="41" t="s">
        <v>301</v>
      </c>
      <c r="B20" s="41" t="s">
        <v>302</v>
      </c>
      <c r="C20" s="41" t="s">
        <v>357</v>
      </c>
      <c r="D20" s="41" t="s">
        <v>247</v>
      </c>
      <c r="E20" s="166" t="s">
        <v>768</v>
      </c>
      <c r="F20" s="41" t="s">
        <v>356</v>
      </c>
      <c r="G20" s="41" t="s">
        <v>286</v>
      </c>
      <c r="H20" s="133"/>
    </row>
    <row r="21" spans="1:10" x14ac:dyDescent="0.35">
      <c r="A21" s="41" t="s">
        <v>328</v>
      </c>
      <c r="B21" s="41" t="s">
        <v>329</v>
      </c>
      <c r="C21" s="41" t="s">
        <v>258</v>
      </c>
      <c r="D21" s="41" t="s">
        <v>257</v>
      </c>
      <c r="E21" s="41" t="s">
        <v>361</v>
      </c>
      <c r="F21" s="41" t="s">
        <v>361</v>
      </c>
      <c r="G21" s="41" t="s">
        <v>294</v>
      </c>
      <c r="H21" s="133"/>
    </row>
    <row r="22" spans="1:10" x14ac:dyDescent="0.35">
      <c r="A22" s="41" t="s">
        <v>319</v>
      </c>
      <c r="B22" s="41" t="s">
        <v>320</v>
      </c>
      <c r="C22" s="41" t="s">
        <v>256</v>
      </c>
      <c r="D22" s="41" t="s">
        <v>255</v>
      </c>
      <c r="E22" s="166" t="s">
        <v>352</v>
      </c>
      <c r="F22" s="166" t="s">
        <v>352</v>
      </c>
      <c r="G22" s="166" t="s">
        <v>276</v>
      </c>
      <c r="H22" s="133"/>
    </row>
    <row r="23" spans="1:10" x14ac:dyDescent="0.35">
      <c r="A23" s="41" t="s">
        <v>303</v>
      </c>
      <c r="B23" s="41" t="s">
        <v>304</v>
      </c>
      <c r="C23" s="41" t="s">
        <v>250</v>
      </c>
      <c r="D23" s="41" t="s">
        <v>249</v>
      </c>
      <c r="E23" s="166" t="s">
        <v>769</v>
      </c>
      <c r="F23" s="41" t="s">
        <v>354</v>
      </c>
      <c r="G23" s="41" t="s">
        <v>355</v>
      </c>
      <c r="H23" s="133"/>
      <c r="I23" s="197"/>
      <c r="J23" s="122"/>
    </row>
    <row r="24" spans="1:10" x14ac:dyDescent="0.35">
      <c r="A24" s="41" t="s">
        <v>339</v>
      </c>
      <c r="B24" s="41" t="s">
        <v>340</v>
      </c>
      <c r="C24" s="41" t="s">
        <v>256</v>
      </c>
      <c r="D24" s="41" t="s">
        <v>255</v>
      </c>
      <c r="E24" s="166" t="s">
        <v>359</v>
      </c>
      <c r="F24" s="166" t="s">
        <v>359</v>
      </c>
      <c r="G24" s="166" t="s">
        <v>290</v>
      </c>
      <c r="H24" s="133"/>
    </row>
    <row r="25" spans="1:10" x14ac:dyDescent="0.35">
      <c r="A25" s="132" t="s">
        <v>716</v>
      </c>
      <c r="B25" s="133" t="s">
        <v>715</v>
      </c>
      <c r="C25" s="41" t="s">
        <v>260</v>
      </c>
      <c r="D25" s="41" t="s">
        <v>259</v>
      </c>
      <c r="E25" s="166" t="s">
        <v>359</v>
      </c>
      <c r="F25" s="166" t="s">
        <v>359</v>
      </c>
      <c r="G25" s="166" t="s">
        <v>290</v>
      </c>
      <c r="H25" s="133"/>
    </row>
    <row r="26" spans="1:10" x14ac:dyDescent="0.35">
      <c r="A26" s="41" t="s">
        <v>718</v>
      </c>
      <c r="B26" s="133" t="s">
        <v>719</v>
      </c>
      <c r="C26" s="41" t="s">
        <v>260</v>
      </c>
      <c r="D26" s="41" t="s">
        <v>259</v>
      </c>
      <c r="E26" s="133" t="s">
        <v>270</v>
      </c>
      <c r="F26" s="166" t="s">
        <v>270</v>
      </c>
      <c r="G26" s="166" t="s">
        <v>270</v>
      </c>
      <c r="H26" s="133"/>
    </row>
    <row r="27" spans="1:10" x14ac:dyDescent="0.35">
      <c r="A27" s="41" t="s">
        <v>722</v>
      </c>
      <c r="B27" s="133" t="s">
        <v>723</v>
      </c>
      <c r="C27" s="41" t="s">
        <v>260</v>
      </c>
      <c r="D27" s="41" t="s">
        <v>259</v>
      </c>
      <c r="E27" s="133" t="s">
        <v>270</v>
      </c>
      <c r="F27" s="166" t="s">
        <v>270</v>
      </c>
      <c r="G27" s="166" t="s">
        <v>270</v>
      </c>
      <c r="H27" s="133"/>
    </row>
    <row r="28" spans="1:10" x14ac:dyDescent="0.35">
      <c r="A28" s="41" t="s">
        <v>735</v>
      </c>
      <c r="B28" s="133" t="s">
        <v>736</v>
      </c>
      <c r="C28" s="41" t="s">
        <v>260</v>
      </c>
      <c r="D28" s="41" t="s">
        <v>259</v>
      </c>
      <c r="E28" s="133" t="s">
        <v>359</v>
      </c>
      <c r="F28" s="166" t="s">
        <v>353</v>
      </c>
      <c r="G28" s="166" t="s">
        <v>280</v>
      </c>
      <c r="H28" s="133"/>
    </row>
    <row r="29" spans="1:10" x14ac:dyDescent="0.35">
      <c r="A29" s="41" t="s">
        <v>777</v>
      </c>
      <c r="B29" s="133" t="s">
        <v>252</v>
      </c>
      <c r="C29" s="41" t="s">
        <v>252</v>
      </c>
      <c r="D29" s="41" t="s">
        <v>251</v>
      </c>
      <c r="E29" s="133" t="s">
        <v>347</v>
      </c>
      <c r="F29" s="166" t="s">
        <v>778</v>
      </c>
      <c r="G29" s="166" t="s">
        <v>779</v>
      </c>
      <c r="H29" s="133"/>
    </row>
    <row r="30" spans="1:10" x14ac:dyDescent="0.35">
      <c r="A30" s="41" t="s">
        <v>803</v>
      </c>
      <c r="B30" s="133" t="s">
        <v>804</v>
      </c>
      <c r="C30" s="41" t="s">
        <v>260</v>
      </c>
      <c r="D30" s="41" t="s">
        <v>259</v>
      </c>
      <c r="E30" s="133" t="s">
        <v>349</v>
      </c>
      <c r="F30" s="166" t="s">
        <v>805</v>
      </c>
      <c r="G30" s="166" t="s">
        <v>804</v>
      </c>
      <c r="H30" s="133"/>
    </row>
    <row r="31" spans="1:10" x14ac:dyDescent="0.35">
      <c r="A31" s="41" t="s">
        <v>797</v>
      </c>
      <c r="B31" s="41" t="s">
        <v>798</v>
      </c>
      <c r="C31" s="41" t="s">
        <v>256</v>
      </c>
      <c r="D31" s="41" t="s">
        <v>255</v>
      </c>
      <c r="E31" s="166" t="s">
        <v>352</v>
      </c>
      <c r="F31" s="166" t="s">
        <v>352</v>
      </c>
      <c r="G31" s="166" t="s">
        <v>276</v>
      </c>
      <c r="H31" s="133"/>
    </row>
    <row r="32" spans="1:10" x14ac:dyDescent="0.35">
      <c r="A32" s="41" t="s">
        <v>799</v>
      </c>
      <c r="B32" s="41" t="s">
        <v>800</v>
      </c>
      <c r="C32" s="41" t="s">
        <v>254</v>
      </c>
      <c r="D32" s="41" t="s">
        <v>253</v>
      </c>
      <c r="E32" s="166" t="s">
        <v>270</v>
      </c>
      <c r="F32" s="166" t="s">
        <v>270</v>
      </c>
      <c r="G32" s="166" t="s">
        <v>270</v>
      </c>
      <c r="H32" s="210"/>
    </row>
    <row r="33" spans="1:8" x14ac:dyDescent="0.35">
      <c r="A33" s="27"/>
      <c r="B33" s="27"/>
      <c r="C33" s="27"/>
      <c r="D33" s="27"/>
      <c r="E33" s="27"/>
      <c r="F33" s="27"/>
      <c r="G33" s="27"/>
      <c r="H33" s="27"/>
    </row>
    <row r="34" spans="1:8" x14ac:dyDescent="0.35">
      <c r="A34" s="27"/>
      <c r="B34" s="27"/>
      <c r="C34" s="27"/>
      <c r="D34" s="27"/>
      <c r="E34" s="27"/>
      <c r="F34" s="27"/>
      <c r="G34" s="27"/>
      <c r="H34" s="27"/>
    </row>
    <row r="35" spans="1:8" x14ac:dyDescent="0.35">
      <c r="A35" s="27"/>
      <c r="B35" s="27"/>
      <c r="C35" s="27"/>
      <c r="D35" s="27"/>
      <c r="E35" s="27"/>
      <c r="F35" s="27"/>
      <c r="G35" s="27"/>
      <c r="H35" s="27"/>
    </row>
    <row r="36" spans="1:8" x14ac:dyDescent="0.35">
      <c r="A36" s="27"/>
      <c r="B36" s="27"/>
      <c r="C36" s="27"/>
      <c r="D36" s="27"/>
      <c r="E36" s="27"/>
      <c r="F36" s="27"/>
      <c r="G36" s="27"/>
      <c r="H36" s="27"/>
    </row>
    <row r="37" spans="1:8" x14ac:dyDescent="0.35">
      <c r="A37" s="27"/>
      <c r="B37" s="27"/>
      <c r="C37" s="27"/>
      <c r="D37" s="27"/>
      <c r="E37" s="27"/>
      <c r="F37" s="27"/>
      <c r="G37" s="27"/>
      <c r="H37" s="27"/>
    </row>
    <row r="38" spans="1:8" x14ac:dyDescent="0.35">
      <c r="A38" s="27"/>
      <c r="B38" s="27"/>
      <c r="C38" s="27"/>
      <c r="D38" s="27"/>
      <c r="E38" s="27"/>
      <c r="F38" s="27"/>
      <c r="G38" s="27"/>
      <c r="H38" s="27"/>
    </row>
    <row r="39" spans="1:8" x14ac:dyDescent="0.35">
      <c r="A39" s="27"/>
      <c r="B39" s="27"/>
      <c r="C39" s="27"/>
      <c r="D39" s="27"/>
      <c r="E39" s="27"/>
      <c r="F39" s="27"/>
      <c r="G39" s="27"/>
      <c r="H39" s="27"/>
    </row>
    <row r="40" spans="1:8" x14ac:dyDescent="0.35">
      <c r="A40" s="27"/>
      <c r="B40" s="27"/>
      <c r="C40" s="27"/>
      <c r="D40" s="27"/>
      <c r="E40" s="27"/>
      <c r="F40" s="27"/>
      <c r="G40" s="27"/>
      <c r="H40" s="27"/>
    </row>
    <row r="41" spans="1:8" x14ac:dyDescent="0.35">
      <c r="A41" s="27"/>
      <c r="B41" s="27"/>
      <c r="C41" s="27"/>
      <c r="D41" s="27"/>
      <c r="E41" s="27"/>
      <c r="F41" s="27"/>
      <c r="G41" s="27"/>
      <c r="H41" s="27"/>
    </row>
    <row r="42" spans="1:8" x14ac:dyDescent="0.35">
      <c r="A42" s="27"/>
      <c r="B42" s="27"/>
      <c r="C42" s="27"/>
      <c r="D42" s="27"/>
      <c r="E42" s="27"/>
      <c r="F42" s="27"/>
      <c r="G42" s="27"/>
      <c r="H42" s="27"/>
    </row>
    <row r="43" spans="1:8" x14ac:dyDescent="0.35">
      <c r="A43" s="27"/>
      <c r="B43" s="27"/>
      <c r="C43" s="27"/>
      <c r="D43" s="27"/>
      <c r="E43" s="27"/>
      <c r="F43" s="27"/>
      <c r="G43" s="27"/>
      <c r="H43" s="27"/>
    </row>
    <row r="44" spans="1:8" x14ac:dyDescent="0.35">
      <c r="A44" s="27"/>
      <c r="B44" s="27"/>
      <c r="C44" s="27"/>
      <c r="D44" s="27"/>
      <c r="E44" s="27"/>
      <c r="F44" s="27"/>
      <c r="G44" s="27"/>
      <c r="H44" s="27"/>
    </row>
    <row r="45" spans="1:8" x14ac:dyDescent="0.35">
      <c r="A45" s="27"/>
      <c r="B45" s="27"/>
      <c r="C45" s="27"/>
      <c r="D45" s="27"/>
      <c r="E45" s="27"/>
      <c r="F45" s="27"/>
      <c r="G45" s="27"/>
      <c r="H45" s="27"/>
    </row>
    <row r="46" spans="1:8" x14ac:dyDescent="0.35">
      <c r="A46" s="27"/>
      <c r="B46" s="27"/>
      <c r="C46" s="27"/>
      <c r="D46" s="27"/>
      <c r="E46" s="27"/>
      <c r="F46" s="27"/>
      <c r="G46" s="27"/>
      <c r="H46" s="27"/>
    </row>
    <row r="47" spans="1:8" x14ac:dyDescent="0.35">
      <c r="A47" s="27"/>
      <c r="B47" s="27"/>
      <c r="C47" s="27"/>
      <c r="D47" s="27"/>
      <c r="E47" s="27"/>
      <c r="F47" s="27"/>
      <c r="G47" s="27"/>
      <c r="H47" s="27"/>
    </row>
    <row r="48" spans="1:8" x14ac:dyDescent="0.35">
      <c r="A48" s="27"/>
      <c r="B48" s="27"/>
      <c r="C48" s="27"/>
      <c r="D48" s="27"/>
      <c r="E48" s="27"/>
      <c r="F48" s="27"/>
      <c r="G48" s="27"/>
      <c r="H48" s="27"/>
    </row>
    <row r="49" spans="1:8" x14ac:dyDescent="0.35">
      <c r="A49" s="27"/>
      <c r="B49" s="27"/>
      <c r="C49" s="27"/>
      <c r="D49" s="27"/>
      <c r="E49" s="27"/>
      <c r="F49" s="27"/>
      <c r="G49" s="27"/>
      <c r="H49" s="27"/>
    </row>
    <row r="50" spans="1:8" x14ac:dyDescent="0.35">
      <c r="A50" s="27"/>
      <c r="B50" s="27"/>
      <c r="C50" s="27"/>
      <c r="D50" s="27"/>
      <c r="E50" s="27"/>
      <c r="F50" s="27"/>
      <c r="G50" s="27"/>
      <c r="H50" s="27"/>
    </row>
    <row r="51" spans="1:8" x14ac:dyDescent="0.35">
      <c r="A51" s="27"/>
      <c r="B51" s="27"/>
      <c r="C51" s="27"/>
      <c r="D51" s="27"/>
      <c r="E51" s="27"/>
      <c r="F51" s="27"/>
      <c r="G51" s="27"/>
      <c r="H51" s="27"/>
    </row>
    <row r="52" spans="1:8" x14ac:dyDescent="0.35">
      <c r="A52" s="27"/>
      <c r="B52" s="27"/>
      <c r="C52" s="27"/>
      <c r="D52" s="27"/>
      <c r="E52" s="27"/>
      <c r="F52" s="27"/>
      <c r="G52" s="27"/>
      <c r="H52" s="27"/>
    </row>
    <row r="53" spans="1:8" x14ac:dyDescent="0.35">
      <c r="A53" s="27"/>
      <c r="B53" s="27"/>
      <c r="C53" s="27"/>
      <c r="D53" s="27"/>
      <c r="E53" s="27"/>
      <c r="F53" s="27"/>
      <c r="G53" s="27"/>
      <c r="H53" s="27"/>
    </row>
    <row r="54" spans="1:8" x14ac:dyDescent="0.35">
      <c r="A54" s="27"/>
      <c r="B54" s="27"/>
      <c r="C54" s="27"/>
      <c r="D54" s="27"/>
      <c r="E54" s="27"/>
      <c r="F54" s="27"/>
      <c r="G54" s="27"/>
      <c r="H54" s="27"/>
    </row>
  </sheetData>
  <autoFilter ref="A4:H32" xr:uid="{CCEA3FFE-531B-4C8A-9245-87A4413A4C2C}"/>
  <sortState xmlns:xlrd2="http://schemas.microsoft.com/office/spreadsheetml/2017/richdata2" ref="A5:H32">
    <sortCondition ref="A4:A3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D38F-AFA9-4676-B10B-3ACD7BFBC99D}">
  <sheetPr>
    <tabColor theme="0"/>
  </sheetPr>
  <dimension ref="A1:L118"/>
  <sheetViews>
    <sheetView workbookViewId="0">
      <pane ySplit="4" topLeftCell="A5" activePane="bottomLeft" state="frozen"/>
      <selection activeCell="C74" sqref="C74"/>
      <selection pane="bottomLeft" activeCell="A2" sqref="A2"/>
    </sheetView>
  </sheetViews>
  <sheetFormatPr defaultColWidth="0" defaultRowHeight="14.5" zeroHeight="1" x14ac:dyDescent="0.35"/>
  <cols>
    <col min="1" max="1" width="8.54296875" style="27" customWidth="1"/>
    <col min="2" max="2" width="54.54296875" style="27" bestFit="1" customWidth="1"/>
    <col min="3" max="3" width="21.453125" style="27" bestFit="1" customWidth="1"/>
    <col min="4" max="4" width="11.453125" style="27" customWidth="1"/>
    <col min="5" max="5" width="46.54296875" style="27" bestFit="1" customWidth="1"/>
    <col min="6" max="6" width="47.453125" style="27" bestFit="1" customWidth="1"/>
    <col min="7" max="7" width="12.453125" style="27" customWidth="1"/>
    <col min="8" max="8" width="47.453125" style="27" bestFit="1" customWidth="1"/>
    <col min="9" max="9" width="19.453125" style="27" bestFit="1" customWidth="1"/>
    <col min="10" max="10" width="62.54296875" style="137" bestFit="1" customWidth="1"/>
    <col min="11" max="11" width="19.453125" style="137" customWidth="1"/>
    <col min="12" max="12" width="8.54296875" style="27" customWidth="1"/>
    <col min="13" max="16384" width="8.54296875" style="27" hidden="1"/>
  </cols>
  <sheetData>
    <row r="1" spans="1:12" ht="4.25" customHeight="1" x14ac:dyDescent="0.35"/>
    <row r="2" spans="1:12" ht="30.65" customHeight="1" x14ac:dyDescent="0.35">
      <c r="A2" s="184" t="s">
        <v>792</v>
      </c>
      <c r="B2" s="192"/>
      <c r="C2" s="192"/>
      <c r="D2" s="192"/>
      <c r="E2" s="204"/>
      <c r="F2" s="204"/>
      <c r="G2" s="204"/>
      <c r="H2" s="204"/>
      <c r="I2" s="204"/>
      <c r="J2" s="205"/>
      <c r="K2" s="205"/>
    </row>
    <row r="3" spans="1:12" ht="4.25" customHeight="1" x14ac:dyDescent="0.35">
      <c r="A3" s="131"/>
      <c r="B3" s="26"/>
    </row>
    <row r="4" spans="1:12" ht="65" x14ac:dyDescent="0.35">
      <c r="A4" s="206" t="s">
        <v>562</v>
      </c>
      <c r="B4" s="206" t="s">
        <v>563</v>
      </c>
      <c r="C4" s="206" t="s">
        <v>362</v>
      </c>
      <c r="D4" s="206" t="s">
        <v>363</v>
      </c>
      <c r="E4" s="206" t="s">
        <v>364</v>
      </c>
      <c r="F4" s="206" t="s">
        <v>365</v>
      </c>
      <c r="G4" s="206" t="s">
        <v>366</v>
      </c>
      <c r="H4" s="206" t="s">
        <v>367</v>
      </c>
      <c r="I4" s="206" t="s">
        <v>368</v>
      </c>
      <c r="J4" s="206" t="s">
        <v>564</v>
      </c>
      <c r="K4" s="206" t="s">
        <v>565</v>
      </c>
    </row>
    <row r="5" spans="1:12" customFormat="1" x14ac:dyDescent="0.35">
      <c r="A5" s="207" t="s">
        <v>374</v>
      </c>
      <c r="B5" s="207" t="s">
        <v>570</v>
      </c>
      <c r="C5" s="207" t="s">
        <v>248</v>
      </c>
      <c r="D5" s="207" t="s">
        <v>299</v>
      </c>
      <c r="E5" s="207" t="s">
        <v>300</v>
      </c>
      <c r="F5" s="207" t="s">
        <v>370</v>
      </c>
      <c r="G5" s="207" t="s">
        <v>284</v>
      </c>
      <c r="H5" s="207" t="s">
        <v>370</v>
      </c>
      <c r="I5" s="207" t="s">
        <v>284</v>
      </c>
      <c r="J5" s="207" t="s">
        <v>567</v>
      </c>
      <c r="K5" s="207" t="s">
        <v>371</v>
      </c>
      <c r="L5" s="27"/>
    </row>
    <row r="6" spans="1:12" customFormat="1" x14ac:dyDescent="0.35">
      <c r="A6" s="207" t="s">
        <v>375</v>
      </c>
      <c r="B6" s="207" t="s">
        <v>571</v>
      </c>
      <c r="C6" s="207" t="s">
        <v>248</v>
      </c>
      <c r="D6" s="207" t="s">
        <v>299</v>
      </c>
      <c r="E6" s="207" t="s">
        <v>300</v>
      </c>
      <c r="F6" s="207" t="s">
        <v>370</v>
      </c>
      <c r="G6" s="207" t="s">
        <v>284</v>
      </c>
      <c r="H6" s="207" t="s">
        <v>370</v>
      </c>
      <c r="I6" s="207" t="s">
        <v>284</v>
      </c>
      <c r="J6" s="207" t="s">
        <v>567</v>
      </c>
      <c r="K6" s="207" t="s">
        <v>371</v>
      </c>
      <c r="L6" s="27"/>
    </row>
    <row r="7" spans="1:12" customFormat="1" x14ac:dyDescent="0.35">
      <c r="A7" s="207" t="s">
        <v>376</v>
      </c>
      <c r="B7" s="207" t="s">
        <v>572</v>
      </c>
      <c r="C7" s="207" t="s">
        <v>248</v>
      </c>
      <c r="D7" s="207" t="s">
        <v>299</v>
      </c>
      <c r="E7" s="207" t="s">
        <v>300</v>
      </c>
      <c r="F7" s="207" t="s">
        <v>370</v>
      </c>
      <c r="G7" s="207" t="s">
        <v>284</v>
      </c>
      <c r="H7" s="207" t="s">
        <v>370</v>
      </c>
      <c r="I7" s="207" t="s">
        <v>284</v>
      </c>
      <c r="J7" s="207" t="s">
        <v>567</v>
      </c>
      <c r="K7" s="207" t="s">
        <v>371</v>
      </c>
      <c r="L7" s="27"/>
    </row>
    <row r="8" spans="1:12" customFormat="1" x14ac:dyDescent="0.35">
      <c r="A8" s="207" t="s">
        <v>372</v>
      </c>
      <c r="B8" s="207" t="s">
        <v>568</v>
      </c>
      <c r="C8" s="207" t="s">
        <v>248</v>
      </c>
      <c r="D8" s="207" t="s">
        <v>299</v>
      </c>
      <c r="E8" s="207" t="s">
        <v>300</v>
      </c>
      <c r="F8" s="207" t="s">
        <v>370</v>
      </c>
      <c r="G8" s="207" t="s">
        <v>284</v>
      </c>
      <c r="H8" s="207" t="s">
        <v>370</v>
      </c>
      <c r="I8" s="207" t="s">
        <v>284</v>
      </c>
      <c r="J8" s="207" t="s">
        <v>567</v>
      </c>
      <c r="K8" s="207" t="s">
        <v>371</v>
      </c>
      <c r="L8" s="27"/>
    </row>
    <row r="9" spans="1:12" customFormat="1" x14ac:dyDescent="0.35">
      <c r="A9" s="207" t="s">
        <v>377</v>
      </c>
      <c r="B9" s="207" t="s">
        <v>573</v>
      </c>
      <c r="C9" s="207" t="s">
        <v>248</v>
      </c>
      <c r="D9" s="207" t="s">
        <v>299</v>
      </c>
      <c r="E9" s="207" t="s">
        <v>300</v>
      </c>
      <c r="F9" s="207" t="s">
        <v>370</v>
      </c>
      <c r="G9" s="207" t="s">
        <v>284</v>
      </c>
      <c r="H9" s="207" t="s">
        <v>370</v>
      </c>
      <c r="I9" s="207" t="s">
        <v>284</v>
      </c>
      <c r="J9" s="207" t="s">
        <v>567</v>
      </c>
      <c r="K9" s="207" t="s">
        <v>371</v>
      </c>
      <c r="L9" s="27"/>
    </row>
    <row r="10" spans="1:12" customFormat="1" x14ac:dyDescent="0.35">
      <c r="A10" s="207" t="s">
        <v>369</v>
      </c>
      <c r="B10" s="207" t="s">
        <v>566</v>
      </c>
      <c r="C10" s="207" t="s">
        <v>248</v>
      </c>
      <c r="D10" s="207" t="s">
        <v>299</v>
      </c>
      <c r="E10" s="207" t="s">
        <v>300</v>
      </c>
      <c r="F10" s="207" t="s">
        <v>370</v>
      </c>
      <c r="G10" s="207" t="s">
        <v>284</v>
      </c>
      <c r="H10" s="207" t="s">
        <v>370</v>
      </c>
      <c r="I10" s="207" t="s">
        <v>284</v>
      </c>
      <c r="J10" s="207" t="s">
        <v>567</v>
      </c>
      <c r="K10" s="207" t="s">
        <v>371</v>
      </c>
      <c r="L10" s="27"/>
    </row>
    <row r="11" spans="1:12" customFormat="1" x14ac:dyDescent="0.35">
      <c r="A11" s="207" t="s">
        <v>373</v>
      </c>
      <c r="B11" s="207" t="s">
        <v>569</v>
      </c>
      <c r="C11" s="207" t="s">
        <v>248</v>
      </c>
      <c r="D11" s="207" t="s">
        <v>299</v>
      </c>
      <c r="E11" s="207" t="s">
        <v>300</v>
      </c>
      <c r="F11" s="207" t="s">
        <v>370</v>
      </c>
      <c r="G11" s="207" t="s">
        <v>284</v>
      </c>
      <c r="H11" s="207" t="s">
        <v>370</v>
      </c>
      <c r="I11" s="207" t="s">
        <v>284</v>
      </c>
      <c r="J11" s="207" t="s">
        <v>567</v>
      </c>
      <c r="K11" s="207" t="s">
        <v>371</v>
      </c>
      <c r="L11" s="27"/>
    </row>
    <row r="12" spans="1:12" customFormat="1" x14ac:dyDescent="0.35">
      <c r="A12" s="207" t="s">
        <v>430</v>
      </c>
      <c r="B12" s="207" t="s">
        <v>625</v>
      </c>
      <c r="C12" s="207" t="s">
        <v>258</v>
      </c>
      <c r="D12" s="207" t="s">
        <v>326</v>
      </c>
      <c r="E12" s="207" t="s">
        <v>327</v>
      </c>
      <c r="F12" s="207" t="s">
        <v>351</v>
      </c>
      <c r="G12" s="207" t="s">
        <v>274</v>
      </c>
      <c r="H12" s="207" t="s">
        <v>351</v>
      </c>
      <c r="I12" s="207" t="s">
        <v>274</v>
      </c>
      <c r="J12" s="207" t="s">
        <v>575</v>
      </c>
      <c r="K12" s="207" t="s">
        <v>379</v>
      </c>
      <c r="L12" s="27"/>
    </row>
    <row r="13" spans="1:12" customFormat="1" x14ac:dyDescent="0.35">
      <c r="A13" s="207" t="s">
        <v>378</v>
      </c>
      <c r="B13" s="207" t="s">
        <v>574</v>
      </c>
      <c r="C13" s="207" t="s">
        <v>258</v>
      </c>
      <c r="D13" s="207" t="s">
        <v>326</v>
      </c>
      <c r="E13" s="207" t="s">
        <v>327</v>
      </c>
      <c r="F13" s="207" t="s">
        <v>351</v>
      </c>
      <c r="G13" s="207" t="s">
        <v>274</v>
      </c>
      <c r="H13" s="207" t="s">
        <v>351</v>
      </c>
      <c r="I13" s="207" t="s">
        <v>274</v>
      </c>
      <c r="J13" s="207" t="s">
        <v>575</v>
      </c>
      <c r="K13" s="207" t="s">
        <v>379</v>
      </c>
      <c r="L13" s="27"/>
    </row>
    <row r="14" spans="1:12" customFormat="1" x14ac:dyDescent="0.35">
      <c r="A14" s="207" t="s">
        <v>381</v>
      </c>
      <c r="B14" s="207" t="s">
        <v>576</v>
      </c>
      <c r="C14" s="207" t="s">
        <v>254</v>
      </c>
      <c r="D14" s="207" t="s">
        <v>799</v>
      </c>
      <c r="E14" s="207" t="s">
        <v>800</v>
      </c>
      <c r="F14" s="207" t="s">
        <v>270</v>
      </c>
      <c r="G14" s="207" t="s">
        <v>270</v>
      </c>
      <c r="H14" s="207" t="s">
        <v>270</v>
      </c>
      <c r="I14" s="207" t="s">
        <v>270</v>
      </c>
      <c r="J14" s="207" t="s">
        <v>577</v>
      </c>
      <c r="K14" s="207" t="s">
        <v>382</v>
      </c>
      <c r="L14" s="27"/>
    </row>
    <row r="15" spans="1:12" customFormat="1" x14ac:dyDescent="0.35">
      <c r="A15" s="207" t="s">
        <v>383</v>
      </c>
      <c r="B15" s="207" t="s">
        <v>578</v>
      </c>
      <c r="C15" s="207" t="s">
        <v>254</v>
      </c>
      <c r="D15" s="207" t="s">
        <v>799</v>
      </c>
      <c r="E15" s="207" t="s">
        <v>800</v>
      </c>
      <c r="F15" s="207" t="s">
        <v>270</v>
      </c>
      <c r="G15" s="207" t="s">
        <v>270</v>
      </c>
      <c r="H15" s="207" t="s">
        <v>270</v>
      </c>
      <c r="I15" s="207" t="s">
        <v>270</v>
      </c>
      <c r="J15" s="207" t="s">
        <v>577</v>
      </c>
      <c r="K15" s="207" t="s">
        <v>382</v>
      </c>
      <c r="L15" s="27"/>
    </row>
    <row r="16" spans="1:12" customFormat="1" x14ac:dyDescent="0.35">
      <c r="A16" s="207" t="s">
        <v>384</v>
      </c>
      <c r="B16" s="207" t="s">
        <v>579</v>
      </c>
      <c r="C16" s="207" t="s">
        <v>254</v>
      </c>
      <c r="D16" s="207" t="s">
        <v>305</v>
      </c>
      <c r="E16" s="207" t="s">
        <v>306</v>
      </c>
      <c r="F16" s="207" t="s">
        <v>270</v>
      </c>
      <c r="G16" s="207" t="s">
        <v>270</v>
      </c>
      <c r="H16" s="207" t="s">
        <v>270</v>
      </c>
      <c r="I16" s="207" t="s">
        <v>270</v>
      </c>
      <c r="J16" s="207" t="s">
        <v>580</v>
      </c>
      <c r="K16" s="207" t="s">
        <v>385</v>
      </c>
      <c r="L16" s="27"/>
    </row>
    <row r="17" spans="1:12" customFormat="1" x14ac:dyDescent="0.35">
      <c r="A17" s="207" t="s">
        <v>386</v>
      </c>
      <c r="B17" s="207" t="s">
        <v>581</v>
      </c>
      <c r="C17" s="207" t="s">
        <v>252</v>
      </c>
      <c r="D17" s="207" t="s">
        <v>777</v>
      </c>
      <c r="E17" s="207" t="s">
        <v>252</v>
      </c>
      <c r="F17" s="207" t="s">
        <v>582</v>
      </c>
      <c r="G17" s="207" t="s">
        <v>268</v>
      </c>
      <c r="H17" s="207" t="s">
        <v>778</v>
      </c>
      <c r="I17" s="207" t="s">
        <v>779</v>
      </c>
      <c r="J17" s="207" t="s">
        <v>583</v>
      </c>
      <c r="K17" s="207" t="s">
        <v>387</v>
      </c>
      <c r="L17" s="27"/>
    </row>
    <row r="18" spans="1:12" customFormat="1" x14ac:dyDescent="0.35">
      <c r="A18" s="207" t="s">
        <v>388</v>
      </c>
      <c r="B18" s="207" t="s">
        <v>584</v>
      </c>
      <c r="C18" s="207" t="s">
        <v>254</v>
      </c>
      <c r="D18" s="207" t="s">
        <v>311</v>
      </c>
      <c r="E18" s="207" t="s">
        <v>312</v>
      </c>
      <c r="F18" s="207" t="s">
        <v>582</v>
      </c>
      <c r="G18" s="207" t="s">
        <v>268</v>
      </c>
      <c r="H18" s="207" t="s">
        <v>582</v>
      </c>
      <c r="I18" s="207" t="s">
        <v>268</v>
      </c>
      <c r="J18" s="207" t="s">
        <v>585</v>
      </c>
      <c r="K18" s="207" t="s">
        <v>389</v>
      </c>
      <c r="L18" s="27"/>
    </row>
    <row r="19" spans="1:12" customFormat="1" x14ac:dyDescent="0.35">
      <c r="A19" s="207" t="s">
        <v>390</v>
      </c>
      <c r="B19" s="207" t="s">
        <v>586</v>
      </c>
      <c r="C19" s="207" t="s">
        <v>256</v>
      </c>
      <c r="D19" s="207" t="s">
        <v>797</v>
      </c>
      <c r="E19" s="207" t="s">
        <v>798</v>
      </c>
      <c r="F19" s="207" t="s">
        <v>393</v>
      </c>
      <c r="G19" s="207" t="s">
        <v>276</v>
      </c>
      <c r="H19" s="207" t="s">
        <v>393</v>
      </c>
      <c r="I19" s="207" t="s">
        <v>276</v>
      </c>
      <c r="J19" s="207" t="s">
        <v>587</v>
      </c>
      <c r="K19" s="207" t="s">
        <v>391</v>
      </c>
      <c r="L19" s="27"/>
    </row>
    <row r="20" spans="1:12" customFormat="1" x14ac:dyDescent="0.35">
      <c r="A20" s="207" t="s">
        <v>392</v>
      </c>
      <c r="B20" s="207" t="s">
        <v>588</v>
      </c>
      <c r="C20" s="207" t="s">
        <v>256</v>
      </c>
      <c r="D20" s="207" t="s">
        <v>321</v>
      </c>
      <c r="E20" s="207" t="s">
        <v>322</v>
      </c>
      <c r="F20" s="207" t="s">
        <v>393</v>
      </c>
      <c r="G20" s="207" t="s">
        <v>276</v>
      </c>
      <c r="H20" s="207" t="s">
        <v>393</v>
      </c>
      <c r="I20" s="207" t="s">
        <v>276</v>
      </c>
      <c r="J20" s="207" t="s">
        <v>589</v>
      </c>
      <c r="K20" s="207" t="s">
        <v>394</v>
      </c>
      <c r="L20" s="27"/>
    </row>
    <row r="21" spans="1:12" customFormat="1" x14ac:dyDescent="0.35">
      <c r="A21" s="207" t="s">
        <v>397</v>
      </c>
      <c r="B21" s="207" t="s">
        <v>592</v>
      </c>
      <c r="C21" s="207" t="s">
        <v>252</v>
      </c>
      <c r="D21" s="207" t="s">
        <v>777</v>
      </c>
      <c r="E21" s="207" t="s">
        <v>252</v>
      </c>
      <c r="F21" s="207" t="s">
        <v>582</v>
      </c>
      <c r="G21" s="207" t="s">
        <v>268</v>
      </c>
      <c r="H21" s="207" t="s">
        <v>778</v>
      </c>
      <c r="I21" s="207" t="s">
        <v>779</v>
      </c>
      <c r="J21" s="207" t="s">
        <v>593</v>
      </c>
      <c r="K21" s="207" t="s">
        <v>398</v>
      </c>
      <c r="L21" s="27"/>
    </row>
    <row r="22" spans="1:12" customFormat="1" x14ac:dyDescent="0.35">
      <c r="A22" s="207" t="s">
        <v>399</v>
      </c>
      <c r="B22" s="207" t="s">
        <v>594</v>
      </c>
      <c r="C22" s="207" t="s">
        <v>252</v>
      </c>
      <c r="D22" s="207" t="s">
        <v>777</v>
      </c>
      <c r="E22" s="207" t="s">
        <v>252</v>
      </c>
      <c r="F22" s="207" t="s">
        <v>582</v>
      </c>
      <c r="G22" s="207" t="s">
        <v>268</v>
      </c>
      <c r="H22" s="207" t="s">
        <v>778</v>
      </c>
      <c r="I22" s="207" t="s">
        <v>779</v>
      </c>
      <c r="J22" s="207" t="s">
        <v>593</v>
      </c>
      <c r="K22" s="207" t="s">
        <v>398</v>
      </c>
      <c r="L22" s="27"/>
    </row>
    <row r="23" spans="1:12" customFormat="1" x14ac:dyDescent="0.35">
      <c r="A23" s="207" t="s">
        <v>400</v>
      </c>
      <c r="B23" s="207" t="s">
        <v>595</v>
      </c>
      <c r="C23" s="207" t="s">
        <v>252</v>
      </c>
      <c r="D23" s="207" t="s">
        <v>777</v>
      </c>
      <c r="E23" s="207" t="s">
        <v>252</v>
      </c>
      <c r="F23" s="207" t="s">
        <v>582</v>
      </c>
      <c r="G23" s="207" t="s">
        <v>268</v>
      </c>
      <c r="H23" s="207" t="s">
        <v>778</v>
      </c>
      <c r="I23" s="207" t="s">
        <v>779</v>
      </c>
      <c r="J23" s="207" t="s">
        <v>593</v>
      </c>
      <c r="K23" s="207" t="s">
        <v>398</v>
      </c>
      <c r="L23" s="27"/>
    </row>
    <row r="24" spans="1:12" customFormat="1" x14ac:dyDescent="0.35">
      <c r="A24" s="207" t="s">
        <v>401</v>
      </c>
      <c r="B24" s="207" t="s">
        <v>596</v>
      </c>
      <c r="C24" s="207" t="s">
        <v>252</v>
      </c>
      <c r="D24" s="207" t="s">
        <v>777</v>
      </c>
      <c r="E24" s="207" t="s">
        <v>252</v>
      </c>
      <c r="F24" s="207" t="s">
        <v>582</v>
      </c>
      <c r="G24" s="207" t="s">
        <v>268</v>
      </c>
      <c r="H24" s="207" t="s">
        <v>778</v>
      </c>
      <c r="I24" s="207" t="s">
        <v>779</v>
      </c>
      <c r="J24" s="207" t="s">
        <v>593</v>
      </c>
      <c r="K24" s="207" t="s">
        <v>398</v>
      </c>
      <c r="L24" s="27"/>
    </row>
    <row r="25" spans="1:12" customFormat="1" x14ac:dyDescent="0.35">
      <c r="A25" s="207" t="s">
        <v>402</v>
      </c>
      <c r="B25" s="207" t="s">
        <v>597</v>
      </c>
      <c r="C25" s="207" t="s">
        <v>252</v>
      </c>
      <c r="D25" s="207" t="s">
        <v>777</v>
      </c>
      <c r="E25" s="207" t="s">
        <v>252</v>
      </c>
      <c r="F25" s="207" t="s">
        <v>582</v>
      </c>
      <c r="G25" s="207" t="s">
        <v>268</v>
      </c>
      <c r="H25" s="207" t="s">
        <v>778</v>
      </c>
      <c r="I25" s="207" t="s">
        <v>779</v>
      </c>
      <c r="J25" s="207" t="s">
        <v>593</v>
      </c>
      <c r="K25" s="207" t="s">
        <v>398</v>
      </c>
      <c r="L25" s="27"/>
    </row>
    <row r="26" spans="1:12" customFormat="1" x14ac:dyDescent="0.35">
      <c r="A26" s="207" t="s">
        <v>403</v>
      </c>
      <c r="B26" s="207" t="s">
        <v>598</v>
      </c>
      <c r="C26" s="207" t="s">
        <v>252</v>
      </c>
      <c r="D26" s="207" t="s">
        <v>777</v>
      </c>
      <c r="E26" s="207" t="s">
        <v>252</v>
      </c>
      <c r="F26" s="207" t="s">
        <v>582</v>
      </c>
      <c r="G26" s="207" t="s">
        <v>268</v>
      </c>
      <c r="H26" s="207" t="s">
        <v>778</v>
      </c>
      <c r="I26" s="207" t="s">
        <v>779</v>
      </c>
      <c r="J26" s="207" t="s">
        <v>593</v>
      </c>
      <c r="K26" s="207" t="s">
        <v>398</v>
      </c>
      <c r="L26" s="27"/>
    </row>
    <row r="27" spans="1:12" customFormat="1" x14ac:dyDescent="0.35">
      <c r="A27" s="207" t="s">
        <v>388</v>
      </c>
      <c r="B27" s="207" t="s">
        <v>584</v>
      </c>
      <c r="C27" s="207" t="s">
        <v>254</v>
      </c>
      <c r="D27" s="207" t="s">
        <v>307</v>
      </c>
      <c r="E27" s="207" t="s">
        <v>308</v>
      </c>
      <c r="F27" s="207" t="s">
        <v>270</v>
      </c>
      <c r="G27" s="207" t="s">
        <v>270</v>
      </c>
      <c r="H27" s="207" t="s">
        <v>270</v>
      </c>
      <c r="I27" s="207" t="s">
        <v>270</v>
      </c>
      <c r="J27" s="207" t="s">
        <v>585</v>
      </c>
      <c r="K27" s="207" t="s">
        <v>389</v>
      </c>
      <c r="L27" s="27"/>
    </row>
    <row r="28" spans="1:12" customFormat="1" x14ac:dyDescent="0.35">
      <c r="A28" s="207" t="s">
        <v>404</v>
      </c>
      <c r="B28" s="207" t="s">
        <v>601</v>
      </c>
      <c r="C28" s="207" t="s">
        <v>254</v>
      </c>
      <c r="D28" s="207" t="s">
        <v>313</v>
      </c>
      <c r="E28" s="207" t="s">
        <v>314</v>
      </c>
      <c r="F28" s="207" t="s">
        <v>405</v>
      </c>
      <c r="G28" s="207" t="s">
        <v>272</v>
      </c>
      <c r="H28" s="207" t="s">
        <v>405</v>
      </c>
      <c r="I28" s="207" t="s">
        <v>272</v>
      </c>
      <c r="J28" s="207" t="s">
        <v>602</v>
      </c>
      <c r="K28" s="207" t="s">
        <v>406</v>
      </c>
      <c r="L28" s="27"/>
    </row>
    <row r="29" spans="1:12" customFormat="1" x14ac:dyDescent="0.35">
      <c r="A29" s="207" t="s">
        <v>412</v>
      </c>
      <c r="B29" s="207" t="s">
        <v>608</v>
      </c>
      <c r="C29" s="207" t="s">
        <v>258</v>
      </c>
      <c r="D29" s="207" t="s">
        <v>332</v>
      </c>
      <c r="E29" s="207" t="s">
        <v>333</v>
      </c>
      <c r="F29" s="207" t="s">
        <v>380</v>
      </c>
      <c r="G29" s="207" t="s">
        <v>292</v>
      </c>
      <c r="H29" s="207" t="s">
        <v>380</v>
      </c>
      <c r="I29" s="207" t="s">
        <v>292</v>
      </c>
      <c r="J29" s="207" t="s">
        <v>604</v>
      </c>
      <c r="K29" s="207" t="s">
        <v>408</v>
      </c>
      <c r="L29" s="27"/>
    </row>
    <row r="30" spans="1:12" customFormat="1" x14ac:dyDescent="0.35">
      <c r="A30" s="207" t="s">
        <v>409</v>
      </c>
      <c r="B30" s="207" t="s">
        <v>605</v>
      </c>
      <c r="C30" s="207" t="s">
        <v>258</v>
      </c>
      <c r="D30" s="207" t="s">
        <v>332</v>
      </c>
      <c r="E30" s="207" t="s">
        <v>333</v>
      </c>
      <c r="F30" s="207" t="s">
        <v>380</v>
      </c>
      <c r="G30" s="207" t="s">
        <v>292</v>
      </c>
      <c r="H30" s="207" t="s">
        <v>380</v>
      </c>
      <c r="I30" s="207" t="s">
        <v>292</v>
      </c>
      <c r="J30" s="207" t="s">
        <v>604</v>
      </c>
      <c r="K30" s="207" t="s">
        <v>408</v>
      </c>
      <c r="L30" s="27"/>
    </row>
    <row r="31" spans="1:12" customFormat="1" x14ac:dyDescent="0.35">
      <c r="A31" s="207" t="s">
        <v>407</v>
      </c>
      <c r="B31" s="207" t="s">
        <v>603</v>
      </c>
      <c r="C31" s="207" t="s">
        <v>258</v>
      </c>
      <c r="D31" s="207" t="s">
        <v>332</v>
      </c>
      <c r="E31" s="207" t="s">
        <v>333</v>
      </c>
      <c r="F31" s="207" t="s">
        <v>380</v>
      </c>
      <c r="G31" s="207" t="s">
        <v>292</v>
      </c>
      <c r="H31" s="207" t="s">
        <v>380</v>
      </c>
      <c r="I31" s="207" t="s">
        <v>292</v>
      </c>
      <c r="J31" s="207" t="s">
        <v>604</v>
      </c>
      <c r="K31" s="207" t="s">
        <v>408</v>
      </c>
      <c r="L31" s="27"/>
    </row>
    <row r="32" spans="1:12" customFormat="1" x14ac:dyDescent="0.35">
      <c r="A32" s="207" t="s">
        <v>410</v>
      </c>
      <c r="B32" s="207" t="s">
        <v>606</v>
      </c>
      <c r="C32" s="207" t="s">
        <v>258</v>
      </c>
      <c r="D32" s="207" t="s">
        <v>332</v>
      </c>
      <c r="E32" s="207" t="s">
        <v>333</v>
      </c>
      <c r="F32" s="207" t="s">
        <v>380</v>
      </c>
      <c r="G32" s="207" t="s">
        <v>292</v>
      </c>
      <c r="H32" s="207" t="s">
        <v>380</v>
      </c>
      <c r="I32" s="207" t="s">
        <v>292</v>
      </c>
      <c r="J32" s="207" t="s">
        <v>607</v>
      </c>
      <c r="K32" s="207" t="s">
        <v>411</v>
      </c>
      <c r="L32" s="27"/>
    </row>
    <row r="33" spans="1:12" customFormat="1" x14ac:dyDescent="0.35">
      <c r="A33" s="207" t="s">
        <v>413</v>
      </c>
      <c r="B33" s="207" t="s">
        <v>609</v>
      </c>
      <c r="C33" s="207" t="s">
        <v>260</v>
      </c>
      <c r="D33" s="207" t="s">
        <v>803</v>
      </c>
      <c r="E33" s="207" t="s">
        <v>804</v>
      </c>
      <c r="F33" s="207" t="s">
        <v>405</v>
      </c>
      <c r="G33" s="207" t="s">
        <v>272</v>
      </c>
      <c r="H33" s="207" t="s">
        <v>805</v>
      </c>
      <c r="I33" s="207" t="s">
        <v>804</v>
      </c>
      <c r="J33" s="207" t="s">
        <v>610</v>
      </c>
      <c r="K33" s="207" t="s">
        <v>414</v>
      </c>
      <c r="L33" s="27"/>
    </row>
    <row r="34" spans="1:12" customFormat="1" x14ac:dyDescent="0.35">
      <c r="A34" s="207" t="s">
        <v>418</v>
      </c>
      <c r="B34" s="207" t="s">
        <v>614</v>
      </c>
      <c r="C34" s="207" t="s">
        <v>254</v>
      </c>
      <c r="D34" s="207" t="s">
        <v>309</v>
      </c>
      <c r="E34" s="207" t="s">
        <v>310</v>
      </c>
      <c r="F34" s="207" t="s">
        <v>405</v>
      </c>
      <c r="G34" s="207" t="s">
        <v>272</v>
      </c>
      <c r="H34" s="207" t="s">
        <v>405</v>
      </c>
      <c r="I34" s="207" t="s">
        <v>272</v>
      </c>
      <c r="J34" s="207" t="s">
        <v>612</v>
      </c>
      <c r="K34" s="207" t="s">
        <v>416</v>
      </c>
      <c r="L34" s="27"/>
    </row>
    <row r="35" spans="1:12" customFormat="1" x14ac:dyDescent="0.35">
      <c r="A35" s="207" t="s">
        <v>420</v>
      </c>
      <c r="B35" s="207" t="s">
        <v>616</v>
      </c>
      <c r="C35" s="207" t="s">
        <v>254</v>
      </c>
      <c r="D35" s="207" t="s">
        <v>309</v>
      </c>
      <c r="E35" s="207" t="s">
        <v>310</v>
      </c>
      <c r="F35" s="207" t="s">
        <v>405</v>
      </c>
      <c r="G35" s="207" t="s">
        <v>272</v>
      </c>
      <c r="H35" s="207" t="s">
        <v>405</v>
      </c>
      <c r="I35" s="207" t="s">
        <v>272</v>
      </c>
      <c r="J35" s="207" t="s">
        <v>612</v>
      </c>
      <c r="K35" s="207" t="s">
        <v>416</v>
      </c>
      <c r="L35" s="27"/>
    </row>
    <row r="36" spans="1:12" customFormat="1" x14ac:dyDescent="0.35">
      <c r="A36" s="207" t="s">
        <v>415</v>
      </c>
      <c r="B36" s="207" t="s">
        <v>611</v>
      </c>
      <c r="C36" s="207" t="s">
        <v>254</v>
      </c>
      <c r="D36" s="207" t="s">
        <v>309</v>
      </c>
      <c r="E36" s="207" t="s">
        <v>310</v>
      </c>
      <c r="F36" s="207" t="s">
        <v>405</v>
      </c>
      <c r="G36" s="207" t="s">
        <v>272</v>
      </c>
      <c r="H36" s="207" t="s">
        <v>405</v>
      </c>
      <c r="I36" s="207" t="s">
        <v>272</v>
      </c>
      <c r="J36" s="207" t="s">
        <v>612</v>
      </c>
      <c r="K36" s="207" t="s">
        <v>416</v>
      </c>
      <c r="L36" s="27"/>
    </row>
    <row r="37" spans="1:12" customFormat="1" x14ac:dyDescent="0.35">
      <c r="A37" s="207" t="s">
        <v>417</v>
      </c>
      <c r="B37" s="207" t="s">
        <v>613</v>
      </c>
      <c r="C37" s="207" t="s">
        <v>254</v>
      </c>
      <c r="D37" s="207" t="s">
        <v>309</v>
      </c>
      <c r="E37" s="207" t="s">
        <v>310</v>
      </c>
      <c r="F37" s="207" t="s">
        <v>405</v>
      </c>
      <c r="G37" s="207" t="s">
        <v>272</v>
      </c>
      <c r="H37" s="207" t="s">
        <v>405</v>
      </c>
      <c r="I37" s="207" t="s">
        <v>272</v>
      </c>
      <c r="J37" s="207" t="s">
        <v>612</v>
      </c>
      <c r="K37" s="207" t="s">
        <v>416</v>
      </c>
      <c r="L37" s="27"/>
    </row>
    <row r="38" spans="1:12" customFormat="1" x14ac:dyDescent="0.35">
      <c r="A38" s="207" t="s">
        <v>419</v>
      </c>
      <c r="B38" s="207" t="s">
        <v>615</v>
      </c>
      <c r="C38" s="207" t="s">
        <v>254</v>
      </c>
      <c r="D38" s="207" t="s">
        <v>309</v>
      </c>
      <c r="E38" s="207" t="s">
        <v>310</v>
      </c>
      <c r="F38" s="207" t="s">
        <v>405</v>
      </c>
      <c r="G38" s="207" t="s">
        <v>272</v>
      </c>
      <c r="H38" s="207" t="s">
        <v>405</v>
      </c>
      <c r="I38" s="207" t="s">
        <v>272</v>
      </c>
      <c r="J38" s="207" t="s">
        <v>612</v>
      </c>
      <c r="K38" s="207" t="s">
        <v>416</v>
      </c>
      <c r="L38" s="27"/>
    </row>
    <row r="39" spans="1:12" customFormat="1" x14ac:dyDescent="0.35">
      <c r="A39" s="207" t="s">
        <v>421</v>
      </c>
      <c r="B39" s="207" t="s">
        <v>617</v>
      </c>
      <c r="C39" s="207" t="s">
        <v>256</v>
      </c>
      <c r="D39" s="207" t="s">
        <v>317</v>
      </c>
      <c r="E39" s="207" t="s">
        <v>318</v>
      </c>
      <c r="F39" s="207" t="s">
        <v>393</v>
      </c>
      <c r="G39" s="207" t="s">
        <v>276</v>
      </c>
      <c r="H39" s="207" t="s">
        <v>393</v>
      </c>
      <c r="I39" s="207" t="s">
        <v>276</v>
      </c>
      <c r="J39" s="207" t="s">
        <v>618</v>
      </c>
      <c r="K39" s="207" t="s">
        <v>422</v>
      </c>
      <c r="L39" s="27"/>
    </row>
    <row r="40" spans="1:12" customFormat="1" x14ac:dyDescent="0.35">
      <c r="A40" s="207" t="s">
        <v>423</v>
      </c>
      <c r="B40" s="207" t="s">
        <v>619</v>
      </c>
      <c r="C40" s="207" t="s">
        <v>254</v>
      </c>
      <c r="D40" s="207" t="s">
        <v>315</v>
      </c>
      <c r="E40" s="207" t="s">
        <v>424</v>
      </c>
      <c r="F40" s="207" t="s">
        <v>359</v>
      </c>
      <c r="G40" s="207" t="s">
        <v>290</v>
      </c>
      <c r="H40" s="207" t="s">
        <v>359</v>
      </c>
      <c r="I40" s="207" t="s">
        <v>290</v>
      </c>
      <c r="J40" s="207" t="s">
        <v>620</v>
      </c>
      <c r="K40" s="207" t="s">
        <v>425</v>
      </c>
      <c r="L40" s="27"/>
    </row>
    <row r="41" spans="1:12" customFormat="1" x14ac:dyDescent="0.35">
      <c r="A41" s="207" t="s">
        <v>426</v>
      </c>
      <c r="B41" s="207" t="s">
        <v>621</v>
      </c>
      <c r="C41" s="207" t="s">
        <v>254</v>
      </c>
      <c r="D41" s="207" t="s">
        <v>315</v>
      </c>
      <c r="E41" s="207" t="s">
        <v>424</v>
      </c>
      <c r="F41" s="207" t="s">
        <v>359</v>
      </c>
      <c r="G41" s="207" t="s">
        <v>290</v>
      </c>
      <c r="H41" s="207" t="s">
        <v>359</v>
      </c>
      <c r="I41" s="207" t="s">
        <v>290</v>
      </c>
      <c r="J41" s="207" t="s">
        <v>620</v>
      </c>
      <c r="K41" s="207" t="s">
        <v>425</v>
      </c>
      <c r="L41" s="27"/>
    </row>
    <row r="42" spans="1:12" customFormat="1" x14ac:dyDescent="0.35">
      <c r="A42" s="207" t="s">
        <v>427</v>
      </c>
      <c r="B42" s="207" t="s">
        <v>622</v>
      </c>
      <c r="C42" s="207" t="s">
        <v>254</v>
      </c>
      <c r="D42" s="207" t="s">
        <v>315</v>
      </c>
      <c r="E42" s="207" t="s">
        <v>424</v>
      </c>
      <c r="F42" s="207" t="s">
        <v>359</v>
      </c>
      <c r="G42" s="207" t="s">
        <v>290</v>
      </c>
      <c r="H42" s="207" t="s">
        <v>359</v>
      </c>
      <c r="I42" s="207" t="s">
        <v>290</v>
      </c>
      <c r="J42" s="207" t="s">
        <v>620</v>
      </c>
      <c r="K42" s="207" t="s">
        <v>425</v>
      </c>
      <c r="L42" s="27"/>
    </row>
    <row r="43" spans="1:12" customFormat="1" x14ac:dyDescent="0.35">
      <c r="A43" s="207" t="s">
        <v>430</v>
      </c>
      <c r="B43" s="207" t="s">
        <v>625</v>
      </c>
      <c r="C43" s="207" t="s">
        <v>258</v>
      </c>
      <c r="D43" s="207" t="s">
        <v>324</v>
      </c>
      <c r="E43" s="207" t="s">
        <v>325</v>
      </c>
      <c r="F43" s="207" t="s">
        <v>380</v>
      </c>
      <c r="G43" s="207" t="s">
        <v>292</v>
      </c>
      <c r="H43" s="207" t="s">
        <v>380</v>
      </c>
      <c r="I43" s="207" t="s">
        <v>292</v>
      </c>
      <c r="J43" s="207" t="s">
        <v>575</v>
      </c>
      <c r="K43" s="207" t="s">
        <v>379</v>
      </c>
      <c r="L43" s="27"/>
    </row>
    <row r="44" spans="1:12" customFormat="1" x14ac:dyDescent="0.35">
      <c r="A44" s="207" t="s">
        <v>410</v>
      </c>
      <c r="B44" s="207" t="s">
        <v>606</v>
      </c>
      <c r="C44" s="207" t="s">
        <v>258</v>
      </c>
      <c r="D44" s="207" t="s">
        <v>324</v>
      </c>
      <c r="E44" s="207" t="s">
        <v>325</v>
      </c>
      <c r="F44" s="207" t="s">
        <v>380</v>
      </c>
      <c r="G44" s="207" t="s">
        <v>292</v>
      </c>
      <c r="H44" s="207" t="s">
        <v>380</v>
      </c>
      <c r="I44" s="207" t="s">
        <v>292</v>
      </c>
      <c r="J44" s="207" t="s">
        <v>607</v>
      </c>
      <c r="K44" s="207" t="s">
        <v>411</v>
      </c>
      <c r="L44" s="27"/>
    </row>
    <row r="45" spans="1:12" customFormat="1" x14ac:dyDescent="0.35">
      <c r="A45" s="207" t="s">
        <v>378</v>
      </c>
      <c r="B45" s="207" t="s">
        <v>574</v>
      </c>
      <c r="C45" s="207" t="s">
        <v>258</v>
      </c>
      <c r="D45" s="207" t="s">
        <v>324</v>
      </c>
      <c r="E45" s="207" t="s">
        <v>325</v>
      </c>
      <c r="F45" s="207" t="s">
        <v>380</v>
      </c>
      <c r="G45" s="207" t="s">
        <v>292</v>
      </c>
      <c r="H45" s="207" t="s">
        <v>380</v>
      </c>
      <c r="I45" s="207" t="s">
        <v>292</v>
      </c>
      <c r="J45" s="207" t="s">
        <v>575</v>
      </c>
      <c r="K45" s="207" t="s">
        <v>379</v>
      </c>
      <c r="L45" s="27"/>
    </row>
    <row r="46" spans="1:12" customFormat="1" x14ac:dyDescent="0.35">
      <c r="A46" s="207" t="s">
        <v>433</v>
      </c>
      <c r="B46" s="207" t="s">
        <v>626</v>
      </c>
      <c r="C46" s="207" t="s">
        <v>258</v>
      </c>
      <c r="D46" s="207" t="s">
        <v>330</v>
      </c>
      <c r="E46" s="207" t="s">
        <v>331</v>
      </c>
      <c r="F46" s="207" t="s">
        <v>359</v>
      </c>
      <c r="G46" s="207" t="s">
        <v>290</v>
      </c>
      <c r="H46" s="207" t="s">
        <v>359</v>
      </c>
      <c r="I46" s="207" t="s">
        <v>290</v>
      </c>
      <c r="J46" s="207" t="s">
        <v>627</v>
      </c>
      <c r="K46" s="207" t="s">
        <v>434</v>
      </c>
      <c r="L46" s="27"/>
    </row>
    <row r="47" spans="1:12" customFormat="1" x14ac:dyDescent="0.35">
      <c r="A47" s="207" t="s">
        <v>435</v>
      </c>
      <c r="B47" s="207" t="s">
        <v>628</v>
      </c>
      <c r="C47" s="207" t="s">
        <v>254</v>
      </c>
      <c r="D47" s="207" t="s">
        <v>799</v>
      </c>
      <c r="E47" s="207" t="s">
        <v>800</v>
      </c>
      <c r="F47" s="207" t="s">
        <v>270</v>
      </c>
      <c r="G47" s="207" t="s">
        <v>270</v>
      </c>
      <c r="H47" s="207" t="s">
        <v>270</v>
      </c>
      <c r="I47" s="207" t="s">
        <v>270</v>
      </c>
      <c r="J47" s="207" t="s">
        <v>577</v>
      </c>
      <c r="K47" s="207" t="s">
        <v>382</v>
      </c>
      <c r="L47" s="27"/>
    </row>
    <row r="48" spans="1:12" customFormat="1" x14ac:dyDescent="0.35">
      <c r="A48" s="207" t="s">
        <v>436</v>
      </c>
      <c r="B48" s="207" t="s">
        <v>629</v>
      </c>
      <c r="C48" s="207" t="s">
        <v>260</v>
      </c>
      <c r="D48" s="207" t="s">
        <v>336</v>
      </c>
      <c r="E48" s="207" t="s">
        <v>337</v>
      </c>
      <c r="F48" s="207" t="s">
        <v>437</v>
      </c>
      <c r="G48" s="207" t="s">
        <v>266</v>
      </c>
      <c r="H48" s="207" t="s">
        <v>437</v>
      </c>
      <c r="I48" s="207" t="s">
        <v>266</v>
      </c>
      <c r="J48" s="207" t="s">
        <v>630</v>
      </c>
      <c r="K48" s="207" t="s">
        <v>438</v>
      </c>
      <c r="L48" s="27"/>
    </row>
    <row r="49" spans="1:12" customFormat="1" x14ac:dyDescent="0.35">
      <c r="A49" s="207" t="s">
        <v>439</v>
      </c>
      <c r="B49" s="207" t="s">
        <v>631</v>
      </c>
      <c r="C49" s="207" t="s">
        <v>260</v>
      </c>
      <c r="D49" s="207" t="s">
        <v>334</v>
      </c>
      <c r="E49" s="207" t="s">
        <v>440</v>
      </c>
      <c r="F49" s="207" t="s">
        <v>359</v>
      </c>
      <c r="G49" s="207" t="s">
        <v>290</v>
      </c>
      <c r="H49" s="207" t="s">
        <v>441</v>
      </c>
      <c r="I49" s="207" t="s">
        <v>441</v>
      </c>
      <c r="J49" s="207" t="s">
        <v>632</v>
      </c>
      <c r="K49" s="207" t="s">
        <v>442</v>
      </c>
      <c r="L49" s="27"/>
    </row>
    <row r="50" spans="1:12" customFormat="1" x14ac:dyDescent="0.35">
      <c r="A50" s="207" t="s">
        <v>445</v>
      </c>
      <c r="B50" s="207" t="s">
        <v>635</v>
      </c>
      <c r="C50" s="207" t="s">
        <v>248</v>
      </c>
      <c r="D50" s="207" t="s">
        <v>301</v>
      </c>
      <c r="E50" s="207" t="s">
        <v>302</v>
      </c>
      <c r="F50" s="207" t="s">
        <v>446</v>
      </c>
      <c r="G50" s="207" t="s">
        <v>447</v>
      </c>
      <c r="H50" s="207" t="s">
        <v>448</v>
      </c>
      <c r="I50" s="207" t="s">
        <v>286</v>
      </c>
      <c r="J50" s="207" t="s">
        <v>636</v>
      </c>
      <c r="K50" s="207" t="s">
        <v>449</v>
      </c>
      <c r="L50" s="27"/>
    </row>
    <row r="51" spans="1:12" customFormat="1" x14ac:dyDescent="0.35">
      <c r="A51" s="207" t="s">
        <v>450</v>
      </c>
      <c r="B51" s="207" t="s">
        <v>637</v>
      </c>
      <c r="C51" s="207" t="s">
        <v>248</v>
      </c>
      <c r="D51" s="207" t="s">
        <v>301</v>
      </c>
      <c r="E51" s="207" t="s">
        <v>302</v>
      </c>
      <c r="F51" s="207" t="s">
        <v>446</v>
      </c>
      <c r="G51" s="207" t="s">
        <v>447</v>
      </c>
      <c r="H51" s="207" t="s">
        <v>448</v>
      </c>
      <c r="I51" s="207" t="s">
        <v>286</v>
      </c>
      <c r="J51" s="207" t="s">
        <v>638</v>
      </c>
      <c r="K51" s="207" t="s">
        <v>521</v>
      </c>
      <c r="L51" s="27"/>
    </row>
    <row r="52" spans="1:12" customFormat="1" x14ac:dyDescent="0.35">
      <c r="A52" s="207" t="s">
        <v>453</v>
      </c>
      <c r="B52" s="207" t="s">
        <v>641</v>
      </c>
      <c r="C52" s="207" t="s">
        <v>248</v>
      </c>
      <c r="D52" s="207" t="s">
        <v>301</v>
      </c>
      <c r="E52" s="207" t="s">
        <v>302</v>
      </c>
      <c r="F52" s="207" t="s">
        <v>446</v>
      </c>
      <c r="G52" s="207" t="s">
        <v>447</v>
      </c>
      <c r="H52" s="207" t="s">
        <v>448</v>
      </c>
      <c r="I52" s="207" t="s">
        <v>286</v>
      </c>
      <c r="J52" s="207" t="s">
        <v>640</v>
      </c>
      <c r="K52" s="207" t="s">
        <v>452</v>
      </c>
      <c r="L52" s="27"/>
    </row>
    <row r="53" spans="1:12" customFormat="1" x14ac:dyDescent="0.35">
      <c r="A53" s="207" t="s">
        <v>454</v>
      </c>
      <c r="B53" s="207" t="s">
        <v>642</v>
      </c>
      <c r="C53" s="207" t="s">
        <v>248</v>
      </c>
      <c r="D53" s="207" t="s">
        <v>301</v>
      </c>
      <c r="E53" s="207" t="s">
        <v>302</v>
      </c>
      <c r="F53" s="207" t="s">
        <v>446</v>
      </c>
      <c r="G53" s="207" t="s">
        <v>447</v>
      </c>
      <c r="H53" s="207" t="s">
        <v>448</v>
      </c>
      <c r="I53" s="207" t="s">
        <v>286</v>
      </c>
      <c r="J53" s="207" t="s">
        <v>636</v>
      </c>
      <c r="K53" s="207" t="s">
        <v>449</v>
      </c>
      <c r="L53" s="27"/>
    </row>
    <row r="54" spans="1:12" customFormat="1" x14ac:dyDescent="0.35">
      <c r="A54" s="207" t="s">
        <v>455</v>
      </c>
      <c r="B54" s="207" t="s">
        <v>643</v>
      </c>
      <c r="C54" s="207" t="s">
        <v>248</v>
      </c>
      <c r="D54" s="207" t="s">
        <v>301</v>
      </c>
      <c r="E54" s="207" t="s">
        <v>302</v>
      </c>
      <c r="F54" s="207" t="s">
        <v>446</v>
      </c>
      <c r="G54" s="207" t="s">
        <v>447</v>
      </c>
      <c r="H54" s="207" t="s">
        <v>448</v>
      </c>
      <c r="I54" s="207" t="s">
        <v>286</v>
      </c>
      <c r="J54" s="207" t="s">
        <v>644</v>
      </c>
      <c r="K54" s="207" t="s">
        <v>456</v>
      </c>
      <c r="L54" s="27"/>
    </row>
    <row r="55" spans="1:12" customFormat="1" x14ac:dyDescent="0.35">
      <c r="A55" s="207" t="s">
        <v>457</v>
      </c>
      <c r="B55" s="207" t="s">
        <v>645</v>
      </c>
      <c r="C55" s="207" t="s">
        <v>248</v>
      </c>
      <c r="D55" s="207" t="s">
        <v>301</v>
      </c>
      <c r="E55" s="207" t="s">
        <v>302</v>
      </c>
      <c r="F55" s="207" t="s">
        <v>446</v>
      </c>
      <c r="G55" s="207" t="s">
        <v>447</v>
      </c>
      <c r="H55" s="207" t="s">
        <v>448</v>
      </c>
      <c r="I55" s="207" t="s">
        <v>286</v>
      </c>
      <c r="J55" s="207" t="s">
        <v>644</v>
      </c>
      <c r="K55" s="207" t="s">
        <v>456</v>
      </c>
      <c r="L55" s="27"/>
    </row>
    <row r="56" spans="1:12" customFormat="1" x14ac:dyDescent="0.35">
      <c r="A56" s="207" t="s">
        <v>460</v>
      </c>
      <c r="B56" s="207" t="s">
        <v>648</v>
      </c>
      <c r="C56" s="207" t="s">
        <v>248</v>
      </c>
      <c r="D56" s="207" t="s">
        <v>301</v>
      </c>
      <c r="E56" s="207" t="s">
        <v>302</v>
      </c>
      <c r="F56" s="207" t="s">
        <v>446</v>
      </c>
      <c r="G56" s="207" t="s">
        <v>447</v>
      </c>
      <c r="H56" s="207" t="s">
        <v>448</v>
      </c>
      <c r="I56" s="207" t="s">
        <v>286</v>
      </c>
      <c r="J56" s="207" t="s">
        <v>644</v>
      </c>
      <c r="K56" s="207" t="s">
        <v>456</v>
      </c>
      <c r="L56" s="27"/>
    </row>
    <row r="57" spans="1:12" customFormat="1" x14ac:dyDescent="0.35">
      <c r="A57" s="207" t="s">
        <v>461</v>
      </c>
      <c r="B57" s="207" t="s">
        <v>649</v>
      </c>
      <c r="C57" s="207" t="s">
        <v>248</v>
      </c>
      <c r="D57" s="207" t="s">
        <v>301</v>
      </c>
      <c r="E57" s="207" t="s">
        <v>302</v>
      </c>
      <c r="F57" s="207" t="s">
        <v>446</v>
      </c>
      <c r="G57" s="207" t="s">
        <v>447</v>
      </c>
      <c r="H57" s="207" t="s">
        <v>448</v>
      </c>
      <c r="I57" s="207" t="s">
        <v>286</v>
      </c>
      <c r="J57" s="207" t="s">
        <v>644</v>
      </c>
      <c r="K57" s="207" t="s">
        <v>456</v>
      </c>
      <c r="L57" s="27"/>
    </row>
    <row r="58" spans="1:12" customFormat="1" x14ac:dyDescent="0.35">
      <c r="A58" s="207" t="s">
        <v>463</v>
      </c>
      <c r="B58" s="207" t="s">
        <v>651</v>
      </c>
      <c r="C58" s="207" t="s">
        <v>248</v>
      </c>
      <c r="D58" s="207" t="s">
        <v>301</v>
      </c>
      <c r="E58" s="207" t="s">
        <v>302</v>
      </c>
      <c r="F58" s="207" t="s">
        <v>446</v>
      </c>
      <c r="G58" s="207" t="s">
        <v>447</v>
      </c>
      <c r="H58" s="207" t="s">
        <v>448</v>
      </c>
      <c r="I58" s="207" t="s">
        <v>286</v>
      </c>
      <c r="J58" s="207" t="s">
        <v>636</v>
      </c>
      <c r="K58" s="207" t="s">
        <v>449</v>
      </c>
      <c r="L58" s="27"/>
    </row>
    <row r="59" spans="1:12" customFormat="1" x14ac:dyDescent="0.35">
      <c r="A59" s="207" t="s">
        <v>464</v>
      </c>
      <c r="B59" s="207" t="s">
        <v>652</v>
      </c>
      <c r="C59" s="207" t="s">
        <v>248</v>
      </c>
      <c r="D59" s="207" t="s">
        <v>301</v>
      </c>
      <c r="E59" s="207" t="s">
        <v>302</v>
      </c>
      <c r="F59" s="207" t="s">
        <v>446</v>
      </c>
      <c r="G59" s="207" t="s">
        <v>447</v>
      </c>
      <c r="H59" s="207" t="s">
        <v>448</v>
      </c>
      <c r="I59" s="207" t="s">
        <v>286</v>
      </c>
      <c r="J59" s="207" t="s">
        <v>636</v>
      </c>
      <c r="K59" s="207" t="s">
        <v>449</v>
      </c>
      <c r="L59" s="27"/>
    </row>
    <row r="60" spans="1:12" customFormat="1" x14ac:dyDescent="0.35">
      <c r="A60" s="207" t="s">
        <v>465</v>
      </c>
      <c r="B60" s="207" t="s">
        <v>653</v>
      </c>
      <c r="C60" s="207" t="s">
        <v>248</v>
      </c>
      <c r="D60" s="207" t="s">
        <v>301</v>
      </c>
      <c r="E60" s="207" t="s">
        <v>302</v>
      </c>
      <c r="F60" s="207" t="s">
        <v>446</v>
      </c>
      <c r="G60" s="207" t="s">
        <v>447</v>
      </c>
      <c r="H60" s="207" t="s">
        <v>448</v>
      </c>
      <c r="I60" s="207" t="s">
        <v>286</v>
      </c>
      <c r="J60" s="207" t="s">
        <v>644</v>
      </c>
      <c r="K60" s="207" t="s">
        <v>456</v>
      </c>
      <c r="L60" s="27"/>
    </row>
    <row r="61" spans="1:12" customFormat="1" x14ac:dyDescent="0.35">
      <c r="A61" s="207" t="s">
        <v>466</v>
      </c>
      <c r="B61" s="207" t="s">
        <v>654</v>
      </c>
      <c r="C61" s="207" t="s">
        <v>248</v>
      </c>
      <c r="D61" s="207" t="s">
        <v>301</v>
      </c>
      <c r="E61" s="207" t="s">
        <v>302</v>
      </c>
      <c r="F61" s="207" t="s">
        <v>446</v>
      </c>
      <c r="G61" s="207" t="s">
        <v>447</v>
      </c>
      <c r="H61" s="207" t="s">
        <v>448</v>
      </c>
      <c r="I61" s="207" t="s">
        <v>286</v>
      </c>
      <c r="J61" s="207" t="s">
        <v>640</v>
      </c>
      <c r="K61" s="207" t="s">
        <v>452</v>
      </c>
      <c r="L61" s="27"/>
    </row>
    <row r="62" spans="1:12" customFormat="1" x14ac:dyDescent="0.35">
      <c r="A62" s="207" t="s">
        <v>459</v>
      </c>
      <c r="B62" s="207" t="s">
        <v>647</v>
      </c>
      <c r="C62" s="207" t="s">
        <v>248</v>
      </c>
      <c r="D62" s="207" t="s">
        <v>301</v>
      </c>
      <c r="E62" s="207" t="s">
        <v>302</v>
      </c>
      <c r="F62" s="207" t="s">
        <v>446</v>
      </c>
      <c r="G62" s="207" t="s">
        <v>447</v>
      </c>
      <c r="H62" s="207" t="s">
        <v>448</v>
      </c>
      <c r="I62" s="207" t="s">
        <v>286</v>
      </c>
      <c r="J62" s="207" t="s">
        <v>640</v>
      </c>
      <c r="K62" s="207" t="s">
        <v>452</v>
      </c>
      <c r="L62" s="27"/>
    </row>
    <row r="63" spans="1:12" customFormat="1" x14ac:dyDescent="0.35">
      <c r="A63" s="207" t="s">
        <v>451</v>
      </c>
      <c r="B63" s="207" t="s">
        <v>639</v>
      </c>
      <c r="C63" s="207" t="s">
        <v>248</v>
      </c>
      <c r="D63" s="207" t="s">
        <v>301</v>
      </c>
      <c r="E63" s="207" t="s">
        <v>302</v>
      </c>
      <c r="F63" s="207" t="s">
        <v>446</v>
      </c>
      <c r="G63" s="207" t="s">
        <v>447</v>
      </c>
      <c r="H63" s="207" t="s">
        <v>448</v>
      </c>
      <c r="I63" s="207" t="s">
        <v>286</v>
      </c>
      <c r="J63" s="207" t="s">
        <v>640</v>
      </c>
      <c r="K63" s="207" t="s">
        <v>452</v>
      </c>
      <c r="L63" s="27"/>
    </row>
    <row r="64" spans="1:12" customFormat="1" x14ac:dyDescent="0.35">
      <c r="A64" s="207" t="s">
        <v>462</v>
      </c>
      <c r="B64" s="207" t="s">
        <v>650</v>
      </c>
      <c r="C64" s="207" t="s">
        <v>248</v>
      </c>
      <c r="D64" s="207" t="s">
        <v>301</v>
      </c>
      <c r="E64" s="207" t="s">
        <v>302</v>
      </c>
      <c r="F64" s="207" t="s">
        <v>446</v>
      </c>
      <c r="G64" s="207" t="s">
        <v>447</v>
      </c>
      <c r="H64" s="207" t="s">
        <v>448</v>
      </c>
      <c r="I64" s="207" t="s">
        <v>286</v>
      </c>
      <c r="J64" s="207" t="s">
        <v>644</v>
      </c>
      <c r="K64" s="207" t="s">
        <v>456</v>
      </c>
      <c r="L64" s="27"/>
    </row>
    <row r="65" spans="1:12" customFormat="1" x14ac:dyDescent="0.35">
      <c r="A65" s="207" t="s">
        <v>458</v>
      </c>
      <c r="B65" s="207" t="s">
        <v>646</v>
      </c>
      <c r="C65" s="207" t="s">
        <v>248</v>
      </c>
      <c r="D65" s="207" t="s">
        <v>301</v>
      </c>
      <c r="E65" s="207" t="s">
        <v>302</v>
      </c>
      <c r="F65" s="207" t="s">
        <v>446</v>
      </c>
      <c r="G65" s="207" t="s">
        <v>447</v>
      </c>
      <c r="H65" s="207" t="s">
        <v>448</v>
      </c>
      <c r="I65" s="207" t="s">
        <v>286</v>
      </c>
      <c r="J65" s="207" t="s">
        <v>640</v>
      </c>
      <c r="K65" s="207" t="s">
        <v>452</v>
      </c>
      <c r="L65" s="27"/>
    </row>
    <row r="66" spans="1:12" customFormat="1" x14ac:dyDescent="0.35">
      <c r="A66" s="207" t="s">
        <v>476</v>
      </c>
      <c r="B66" s="207" t="s">
        <v>774</v>
      </c>
      <c r="C66" s="207" t="s">
        <v>258</v>
      </c>
      <c r="D66" s="207" t="s">
        <v>328</v>
      </c>
      <c r="E66" s="207" t="s">
        <v>329</v>
      </c>
      <c r="F66" s="207" t="s">
        <v>477</v>
      </c>
      <c r="G66" s="207" t="s">
        <v>294</v>
      </c>
      <c r="H66" s="207" t="s">
        <v>477</v>
      </c>
      <c r="I66" s="207" t="s">
        <v>294</v>
      </c>
      <c r="J66" s="207" t="s">
        <v>665</v>
      </c>
      <c r="K66" s="207" t="s">
        <v>478</v>
      </c>
      <c r="L66" s="27"/>
    </row>
    <row r="67" spans="1:12" customFormat="1" x14ac:dyDescent="0.35">
      <c r="A67" s="207" t="s">
        <v>482</v>
      </c>
      <c r="B67" s="207" t="s">
        <v>669</v>
      </c>
      <c r="C67" s="207" t="s">
        <v>258</v>
      </c>
      <c r="D67" s="207" t="s">
        <v>328</v>
      </c>
      <c r="E67" s="207" t="s">
        <v>329</v>
      </c>
      <c r="F67" s="207" t="s">
        <v>477</v>
      </c>
      <c r="G67" s="207" t="s">
        <v>294</v>
      </c>
      <c r="H67" s="207" t="s">
        <v>477</v>
      </c>
      <c r="I67" s="207" t="s">
        <v>294</v>
      </c>
      <c r="J67" s="207" t="s">
        <v>665</v>
      </c>
      <c r="K67" s="207" t="s">
        <v>478</v>
      </c>
      <c r="L67" s="27"/>
    </row>
    <row r="68" spans="1:12" customFormat="1" x14ac:dyDescent="0.35">
      <c r="A68" s="207" t="s">
        <v>480</v>
      </c>
      <c r="B68" s="207" t="s">
        <v>667</v>
      </c>
      <c r="C68" s="207" t="s">
        <v>258</v>
      </c>
      <c r="D68" s="207" t="s">
        <v>328</v>
      </c>
      <c r="E68" s="207" t="s">
        <v>329</v>
      </c>
      <c r="F68" s="207" t="s">
        <v>477</v>
      </c>
      <c r="G68" s="207" t="s">
        <v>294</v>
      </c>
      <c r="H68" s="207" t="s">
        <v>477</v>
      </c>
      <c r="I68" s="207" t="s">
        <v>294</v>
      </c>
      <c r="J68" s="207" t="s">
        <v>668</v>
      </c>
      <c r="K68" s="207" t="s">
        <v>481</v>
      </c>
      <c r="L68" s="27"/>
    </row>
    <row r="69" spans="1:12" customFormat="1" x14ac:dyDescent="0.35">
      <c r="A69" s="207" t="s">
        <v>479</v>
      </c>
      <c r="B69" s="207" t="s">
        <v>666</v>
      </c>
      <c r="C69" s="207" t="s">
        <v>258</v>
      </c>
      <c r="D69" s="207" t="s">
        <v>328</v>
      </c>
      <c r="E69" s="207" t="s">
        <v>329</v>
      </c>
      <c r="F69" s="207" t="s">
        <v>477</v>
      </c>
      <c r="G69" s="207" t="s">
        <v>294</v>
      </c>
      <c r="H69" s="207" t="s">
        <v>477</v>
      </c>
      <c r="I69" s="207" t="s">
        <v>294</v>
      </c>
      <c r="J69" s="207" t="s">
        <v>665</v>
      </c>
      <c r="K69" s="207" t="s">
        <v>478</v>
      </c>
      <c r="L69" s="27"/>
    </row>
    <row r="70" spans="1:12" customFormat="1" x14ac:dyDescent="0.35">
      <c r="A70" s="207" t="s">
        <v>483</v>
      </c>
      <c r="B70" s="207" t="s">
        <v>670</v>
      </c>
      <c r="C70" s="207" t="s">
        <v>256</v>
      </c>
      <c r="D70" s="207" t="s">
        <v>319</v>
      </c>
      <c r="E70" s="207" t="s">
        <v>320</v>
      </c>
      <c r="F70" s="208" t="s">
        <v>393</v>
      </c>
      <c r="G70" s="208" t="s">
        <v>276</v>
      </c>
      <c r="H70" s="207" t="s">
        <v>393</v>
      </c>
      <c r="I70" s="207" t="s">
        <v>276</v>
      </c>
      <c r="J70" s="207" t="s">
        <v>671</v>
      </c>
      <c r="K70" s="207" t="s">
        <v>484</v>
      </c>
      <c r="L70" s="27"/>
    </row>
    <row r="71" spans="1:12" customFormat="1" x14ac:dyDescent="0.35">
      <c r="A71" s="207" t="s">
        <v>487</v>
      </c>
      <c r="B71" s="207" t="s">
        <v>674</v>
      </c>
      <c r="C71" s="207" t="s">
        <v>250</v>
      </c>
      <c r="D71" s="207" t="s">
        <v>303</v>
      </c>
      <c r="E71" s="207" t="s">
        <v>304</v>
      </c>
      <c r="F71" s="207" t="s">
        <v>488</v>
      </c>
      <c r="G71" s="207" t="s">
        <v>489</v>
      </c>
      <c r="H71" s="207" t="s">
        <v>490</v>
      </c>
      <c r="I71" s="207" t="s">
        <v>491</v>
      </c>
      <c r="J71" s="207" t="s">
        <v>675</v>
      </c>
      <c r="K71" s="207" t="s">
        <v>492</v>
      </c>
      <c r="L71" s="27"/>
    </row>
    <row r="72" spans="1:12" customFormat="1" x14ac:dyDescent="0.35">
      <c r="A72" s="207" t="s">
        <v>281</v>
      </c>
      <c r="B72" s="207" t="s">
        <v>676</v>
      </c>
      <c r="C72" s="207" t="s">
        <v>250</v>
      </c>
      <c r="D72" s="207" t="s">
        <v>303</v>
      </c>
      <c r="E72" s="207" t="s">
        <v>304</v>
      </c>
      <c r="F72" s="207" t="s">
        <v>488</v>
      </c>
      <c r="G72" s="207" t="s">
        <v>489</v>
      </c>
      <c r="H72" s="207" t="s">
        <v>490</v>
      </c>
      <c r="I72" s="207" t="s">
        <v>491</v>
      </c>
      <c r="J72" s="207" t="s">
        <v>675</v>
      </c>
      <c r="K72" s="207" t="s">
        <v>492</v>
      </c>
      <c r="L72" s="27"/>
    </row>
    <row r="73" spans="1:12" customFormat="1" x14ac:dyDescent="0.35">
      <c r="A73" s="207" t="s">
        <v>493</v>
      </c>
      <c r="B73" s="207" t="s">
        <v>677</v>
      </c>
      <c r="C73" s="207" t="s">
        <v>250</v>
      </c>
      <c r="D73" s="207" t="s">
        <v>303</v>
      </c>
      <c r="E73" s="207" t="s">
        <v>304</v>
      </c>
      <c r="F73" s="207" t="s">
        <v>488</v>
      </c>
      <c r="G73" s="207" t="s">
        <v>489</v>
      </c>
      <c r="H73" s="207" t="s">
        <v>490</v>
      </c>
      <c r="I73" s="207" t="s">
        <v>491</v>
      </c>
      <c r="J73" s="207" t="s">
        <v>678</v>
      </c>
      <c r="K73" s="207" t="s">
        <v>494</v>
      </c>
      <c r="L73" s="27"/>
    </row>
    <row r="74" spans="1:12" customFormat="1" x14ac:dyDescent="0.35">
      <c r="A74" s="207" t="s">
        <v>495</v>
      </c>
      <c r="B74" s="207" t="s">
        <v>679</v>
      </c>
      <c r="C74" s="207" t="s">
        <v>250</v>
      </c>
      <c r="D74" s="207" t="s">
        <v>303</v>
      </c>
      <c r="E74" s="207" t="s">
        <v>304</v>
      </c>
      <c r="F74" s="207" t="s">
        <v>488</v>
      </c>
      <c r="G74" s="207" t="s">
        <v>489</v>
      </c>
      <c r="H74" s="207" t="s">
        <v>490</v>
      </c>
      <c r="I74" s="207" t="s">
        <v>491</v>
      </c>
      <c r="J74" s="207" t="s">
        <v>678</v>
      </c>
      <c r="K74" s="207" t="s">
        <v>494</v>
      </c>
      <c r="L74" s="27"/>
    </row>
    <row r="75" spans="1:12" customFormat="1" x14ac:dyDescent="0.35">
      <c r="A75" s="207" t="s">
        <v>498</v>
      </c>
      <c r="B75" s="207" t="s">
        <v>682</v>
      </c>
      <c r="C75" s="207" t="s">
        <v>250</v>
      </c>
      <c r="D75" s="207" t="s">
        <v>303</v>
      </c>
      <c r="E75" s="207" t="s">
        <v>304</v>
      </c>
      <c r="F75" s="207" t="s">
        <v>488</v>
      </c>
      <c r="G75" s="207" t="s">
        <v>489</v>
      </c>
      <c r="H75" s="207" t="s">
        <v>490</v>
      </c>
      <c r="I75" s="207" t="s">
        <v>491</v>
      </c>
      <c r="J75" s="207" t="s">
        <v>675</v>
      </c>
      <c r="K75" s="207" t="s">
        <v>492</v>
      </c>
      <c r="L75" s="27"/>
    </row>
    <row r="76" spans="1:12" customFormat="1" x14ac:dyDescent="0.35">
      <c r="A76" s="207" t="s">
        <v>509</v>
      </c>
      <c r="B76" s="207" t="s">
        <v>692</v>
      </c>
      <c r="C76" s="207" t="s">
        <v>250</v>
      </c>
      <c r="D76" s="207" t="s">
        <v>303</v>
      </c>
      <c r="E76" s="207" t="s">
        <v>304</v>
      </c>
      <c r="F76" s="207" t="s">
        <v>488</v>
      </c>
      <c r="G76" s="207" t="s">
        <v>489</v>
      </c>
      <c r="H76" s="207" t="s">
        <v>490</v>
      </c>
      <c r="I76" s="207" t="s">
        <v>491</v>
      </c>
      <c r="J76" s="207" t="s">
        <v>678</v>
      </c>
      <c r="K76" s="207" t="s">
        <v>494</v>
      </c>
      <c r="L76" s="27"/>
    </row>
    <row r="77" spans="1:12" customFormat="1" x14ac:dyDescent="0.35">
      <c r="A77" s="207" t="s">
        <v>499</v>
      </c>
      <c r="B77" s="207" t="s">
        <v>683</v>
      </c>
      <c r="C77" s="207" t="s">
        <v>250</v>
      </c>
      <c r="D77" s="207" t="s">
        <v>303</v>
      </c>
      <c r="E77" s="207" t="s">
        <v>304</v>
      </c>
      <c r="F77" s="207" t="s">
        <v>488</v>
      </c>
      <c r="G77" s="207" t="s">
        <v>489</v>
      </c>
      <c r="H77" s="207" t="s">
        <v>490</v>
      </c>
      <c r="I77" s="207" t="s">
        <v>491</v>
      </c>
      <c r="J77" s="207" t="s">
        <v>675</v>
      </c>
      <c r="K77" s="207" t="s">
        <v>492</v>
      </c>
      <c r="L77" s="27"/>
    </row>
    <row r="78" spans="1:12" customFormat="1" x14ac:dyDescent="0.35">
      <c r="A78" s="207" t="s">
        <v>503</v>
      </c>
      <c r="B78" s="207" t="s">
        <v>687</v>
      </c>
      <c r="C78" s="207" t="s">
        <v>250</v>
      </c>
      <c r="D78" s="207" t="s">
        <v>303</v>
      </c>
      <c r="E78" s="207" t="s">
        <v>304</v>
      </c>
      <c r="F78" s="207" t="s">
        <v>488</v>
      </c>
      <c r="G78" s="207" t="s">
        <v>489</v>
      </c>
      <c r="H78" s="207" t="s">
        <v>490</v>
      </c>
      <c r="I78" s="207" t="s">
        <v>491</v>
      </c>
      <c r="J78" s="207" t="s">
        <v>678</v>
      </c>
      <c r="K78" s="207" t="s">
        <v>494</v>
      </c>
      <c r="L78" s="27"/>
    </row>
    <row r="79" spans="1:12" customFormat="1" x14ac:dyDescent="0.35">
      <c r="A79" s="207" t="s">
        <v>501</v>
      </c>
      <c r="B79" s="207" t="s">
        <v>685</v>
      </c>
      <c r="C79" s="207" t="s">
        <v>250</v>
      </c>
      <c r="D79" s="207" t="s">
        <v>303</v>
      </c>
      <c r="E79" s="207" t="s">
        <v>304</v>
      </c>
      <c r="F79" s="207" t="s">
        <v>488</v>
      </c>
      <c r="G79" s="207" t="s">
        <v>489</v>
      </c>
      <c r="H79" s="207" t="s">
        <v>490</v>
      </c>
      <c r="I79" s="207" t="s">
        <v>491</v>
      </c>
      <c r="J79" s="207" t="s">
        <v>675</v>
      </c>
      <c r="K79" s="207" t="s">
        <v>492</v>
      </c>
      <c r="L79" s="27"/>
    </row>
    <row r="80" spans="1:12" customFormat="1" x14ac:dyDescent="0.35">
      <c r="A80" s="207" t="s">
        <v>502</v>
      </c>
      <c r="B80" s="207" t="s">
        <v>686</v>
      </c>
      <c r="C80" s="207" t="s">
        <v>250</v>
      </c>
      <c r="D80" s="207" t="s">
        <v>303</v>
      </c>
      <c r="E80" s="207" t="s">
        <v>304</v>
      </c>
      <c r="F80" s="207" t="s">
        <v>488</v>
      </c>
      <c r="G80" s="207" t="s">
        <v>489</v>
      </c>
      <c r="H80" s="207" t="s">
        <v>490</v>
      </c>
      <c r="I80" s="207" t="s">
        <v>491</v>
      </c>
      <c r="J80" s="207" t="s">
        <v>681</v>
      </c>
      <c r="K80" s="207" t="s">
        <v>497</v>
      </c>
      <c r="L80" s="27"/>
    </row>
    <row r="81" spans="1:12" customFormat="1" x14ac:dyDescent="0.35">
      <c r="A81" s="207" t="s">
        <v>510</v>
      </c>
      <c r="B81" s="207" t="s">
        <v>693</v>
      </c>
      <c r="C81" s="207" t="s">
        <v>250</v>
      </c>
      <c r="D81" s="207" t="s">
        <v>303</v>
      </c>
      <c r="E81" s="207" t="s">
        <v>304</v>
      </c>
      <c r="F81" s="207" t="s">
        <v>488</v>
      </c>
      <c r="G81" s="207" t="s">
        <v>489</v>
      </c>
      <c r="H81" s="207" t="s">
        <v>490</v>
      </c>
      <c r="I81" s="207" t="s">
        <v>491</v>
      </c>
      <c r="J81" s="207" t="s">
        <v>678</v>
      </c>
      <c r="K81" s="207" t="s">
        <v>494</v>
      </c>
      <c r="L81" s="27"/>
    </row>
    <row r="82" spans="1:12" customFormat="1" x14ac:dyDescent="0.35">
      <c r="A82" s="207" t="s">
        <v>508</v>
      </c>
      <c r="B82" s="207" t="s">
        <v>691</v>
      </c>
      <c r="C82" s="207" t="s">
        <v>248</v>
      </c>
      <c r="D82" s="207" t="s">
        <v>303</v>
      </c>
      <c r="E82" s="207" t="s">
        <v>304</v>
      </c>
      <c r="F82" s="207" t="s">
        <v>488</v>
      </c>
      <c r="G82" s="207" t="s">
        <v>489</v>
      </c>
      <c r="H82" s="207" t="s">
        <v>490</v>
      </c>
      <c r="I82" s="207" t="s">
        <v>491</v>
      </c>
      <c r="J82" s="207" t="s">
        <v>567</v>
      </c>
      <c r="K82" s="207" t="s">
        <v>371</v>
      </c>
      <c r="L82" s="27"/>
    </row>
    <row r="83" spans="1:12" customFormat="1" x14ac:dyDescent="0.35">
      <c r="A83" s="207" t="s">
        <v>504</v>
      </c>
      <c r="B83" s="207" t="s">
        <v>688</v>
      </c>
      <c r="C83" s="207" t="s">
        <v>250</v>
      </c>
      <c r="D83" s="207" t="s">
        <v>303</v>
      </c>
      <c r="E83" s="207" t="s">
        <v>304</v>
      </c>
      <c r="F83" s="207" t="s">
        <v>488</v>
      </c>
      <c r="G83" s="207" t="s">
        <v>489</v>
      </c>
      <c r="H83" s="207" t="s">
        <v>490</v>
      </c>
      <c r="I83" s="207" t="s">
        <v>491</v>
      </c>
      <c r="J83" s="207" t="s">
        <v>681</v>
      </c>
      <c r="K83" s="207" t="s">
        <v>497</v>
      </c>
      <c r="L83" s="27"/>
    </row>
    <row r="84" spans="1:12" customFormat="1" x14ac:dyDescent="0.35">
      <c r="A84" s="207" t="s">
        <v>507</v>
      </c>
      <c r="B84" s="207" t="s">
        <v>773</v>
      </c>
      <c r="C84" s="207" t="s">
        <v>250</v>
      </c>
      <c r="D84" s="207" t="s">
        <v>303</v>
      </c>
      <c r="E84" s="207" t="s">
        <v>304</v>
      </c>
      <c r="F84" s="207" t="s">
        <v>488</v>
      </c>
      <c r="G84" s="207" t="s">
        <v>489</v>
      </c>
      <c r="H84" s="207" t="s">
        <v>490</v>
      </c>
      <c r="I84" s="207" t="s">
        <v>491</v>
      </c>
      <c r="J84" s="207" t="s">
        <v>675</v>
      </c>
      <c r="K84" s="207" t="s">
        <v>492</v>
      </c>
      <c r="L84" s="27"/>
    </row>
    <row r="85" spans="1:12" x14ac:dyDescent="0.35">
      <c r="A85" s="207" t="s">
        <v>511</v>
      </c>
      <c r="B85" s="207" t="s">
        <v>694</v>
      </c>
      <c r="C85" s="207" t="s">
        <v>250</v>
      </c>
      <c r="D85" s="207" t="s">
        <v>303</v>
      </c>
      <c r="E85" s="207" t="s">
        <v>304</v>
      </c>
      <c r="F85" s="207" t="s">
        <v>488</v>
      </c>
      <c r="G85" s="207" t="s">
        <v>489</v>
      </c>
      <c r="H85" s="207" t="s">
        <v>490</v>
      </c>
      <c r="I85" s="207" t="s">
        <v>491</v>
      </c>
      <c r="J85" s="207" t="s">
        <v>681</v>
      </c>
      <c r="K85" s="207" t="s">
        <v>497</v>
      </c>
    </row>
    <row r="86" spans="1:12" customFormat="1" x14ac:dyDescent="0.35">
      <c r="A86" s="207" t="s">
        <v>512</v>
      </c>
      <c r="B86" s="207" t="s">
        <v>695</v>
      </c>
      <c r="C86" s="207" t="s">
        <v>250</v>
      </c>
      <c r="D86" s="207" t="s">
        <v>303</v>
      </c>
      <c r="E86" s="207" t="s">
        <v>304</v>
      </c>
      <c r="F86" s="207" t="s">
        <v>488</v>
      </c>
      <c r="G86" s="207" t="s">
        <v>489</v>
      </c>
      <c r="H86" s="207" t="s">
        <v>490</v>
      </c>
      <c r="I86" s="207" t="s">
        <v>491</v>
      </c>
      <c r="J86" s="207" t="s">
        <v>681</v>
      </c>
      <c r="K86" s="207" t="s">
        <v>497</v>
      </c>
      <c r="L86" s="27"/>
    </row>
    <row r="87" spans="1:12" customFormat="1" x14ac:dyDescent="0.35">
      <c r="A87" s="207" t="s">
        <v>514</v>
      </c>
      <c r="B87" s="207" t="s">
        <v>697</v>
      </c>
      <c r="C87" s="207" t="s">
        <v>250</v>
      </c>
      <c r="D87" s="207" t="s">
        <v>303</v>
      </c>
      <c r="E87" s="207" t="s">
        <v>304</v>
      </c>
      <c r="F87" s="207" t="s">
        <v>488</v>
      </c>
      <c r="G87" s="207" t="s">
        <v>489</v>
      </c>
      <c r="H87" s="207" t="s">
        <v>490</v>
      </c>
      <c r="I87" s="207" t="s">
        <v>491</v>
      </c>
      <c r="J87" s="207" t="s">
        <v>678</v>
      </c>
      <c r="K87" s="207" t="s">
        <v>494</v>
      </c>
      <c r="L87" s="27"/>
    </row>
    <row r="88" spans="1:12" customFormat="1" x14ac:dyDescent="0.35">
      <c r="A88" s="207" t="s">
        <v>513</v>
      </c>
      <c r="B88" s="207" t="s">
        <v>696</v>
      </c>
      <c r="C88" s="207" t="s">
        <v>250</v>
      </c>
      <c r="D88" s="207" t="s">
        <v>303</v>
      </c>
      <c r="E88" s="207" t="s">
        <v>304</v>
      </c>
      <c r="F88" s="207" t="s">
        <v>488</v>
      </c>
      <c r="G88" s="207" t="s">
        <v>489</v>
      </c>
      <c r="H88" s="207" t="s">
        <v>490</v>
      </c>
      <c r="I88" s="207" t="s">
        <v>491</v>
      </c>
      <c r="J88" s="207" t="s">
        <v>681</v>
      </c>
      <c r="K88" s="207" t="s">
        <v>497</v>
      </c>
      <c r="L88" s="27"/>
    </row>
    <row r="89" spans="1:12" customFormat="1" x14ac:dyDescent="0.35">
      <c r="A89" s="207" t="s">
        <v>515</v>
      </c>
      <c r="B89" s="207" t="s">
        <v>698</v>
      </c>
      <c r="C89" s="207" t="s">
        <v>250</v>
      </c>
      <c r="D89" s="207" t="s">
        <v>303</v>
      </c>
      <c r="E89" s="207" t="s">
        <v>304</v>
      </c>
      <c r="F89" s="207" t="s">
        <v>488</v>
      </c>
      <c r="G89" s="207" t="s">
        <v>489</v>
      </c>
      <c r="H89" s="207" t="s">
        <v>490</v>
      </c>
      <c r="I89" s="207" t="s">
        <v>491</v>
      </c>
      <c r="J89" s="207" t="s">
        <v>678</v>
      </c>
      <c r="K89" s="207" t="s">
        <v>494</v>
      </c>
      <c r="L89" s="27"/>
    </row>
    <row r="90" spans="1:12" x14ac:dyDescent="0.35">
      <c r="A90" s="207" t="s">
        <v>516</v>
      </c>
      <c r="B90" s="207" t="s">
        <v>699</v>
      </c>
      <c r="C90" s="207" t="s">
        <v>250</v>
      </c>
      <c r="D90" s="207" t="s">
        <v>303</v>
      </c>
      <c r="E90" s="207" t="s">
        <v>304</v>
      </c>
      <c r="F90" s="207" t="s">
        <v>488</v>
      </c>
      <c r="G90" s="207" t="s">
        <v>489</v>
      </c>
      <c r="H90" s="207" t="s">
        <v>490</v>
      </c>
      <c r="I90" s="207" t="s">
        <v>491</v>
      </c>
      <c r="J90" s="207" t="s">
        <v>678</v>
      </c>
      <c r="K90" s="207" t="s">
        <v>494</v>
      </c>
    </row>
    <row r="91" spans="1:12" customFormat="1" x14ac:dyDescent="0.35">
      <c r="A91" s="207" t="s">
        <v>517</v>
      </c>
      <c r="B91" s="207" t="s">
        <v>700</v>
      </c>
      <c r="C91" s="207" t="s">
        <v>250</v>
      </c>
      <c r="D91" s="207" t="s">
        <v>303</v>
      </c>
      <c r="E91" s="207" t="s">
        <v>304</v>
      </c>
      <c r="F91" s="207" t="s">
        <v>488</v>
      </c>
      <c r="G91" s="207" t="s">
        <v>489</v>
      </c>
      <c r="H91" s="207" t="s">
        <v>490</v>
      </c>
      <c r="I91" s="207" t="s">
        <v>491</v>
      </c>
      <c r="J91" s="207" t="s">
        <v>681</v>
      </c>
      <c r="K91" s="207" t="s">
        <v>497</v>
      </c>
      <c r="L91" s="27"/>
    </row>
    <row r="92" spans="1:12" x14ac:dyDescent="0.35">
      <c r="A92" s="207" t="s">
        <v>518</v>
      </c>
      <c r="B92" s="207" t="s">
        <v>701</v>
      </c>
      <c r="C92" s="207" t="s">
        <v>250</v>
      </c>
      <c r="D92" s="207" t="s">
        <v>303</v>
      </c>
      <c r="E92" s="207" t="s">
        <v>304</v>
      </c>
      <c r="F92" s="207" t="s">
        <v>488</v>
      </c>
      <c r="G92" s="207" t="s">
        <v>489</v>
      </c>
      <c r="H92" s="207" t="s">
        <v>490</v>
      </c>
      <c r="I92" s="207" t="s">
        <v>491</v>
      </c>
      <c r="J92" s="207" t="s">
        <v>675</v>
      </c>
      <c r="K92" s="207" t="s">
        <v>492</v>
      </c>
    </row>
    <row r="93" spans="1:12" x14ac:dyDescent="0.35">
      <c r="A93" s="207" t="s">
        <v>519</v>
      </c>
      <c r="B93" s="207" t="s">
        <v>702</v>
      </c>
      <c r="C93" s="207" t="s">
        <v>250</v>
      </c>
      <c r="D93" s="207" t="s">
        <v>303</v>
      </c>
      <c r="E93" s="207" t="s">
        <v>304</v>
      </c>
      <c r="F93" s="207" t="s">
        <v>488</v>
      </c>
      <c r="G93" s="207" t="s">
        <v>489</v>
      </c>
      <c r="H93" s="207" t="s">
        <v>490</v>
      </c>
      <c r="I93" s="207" t="s">
        <v>491</v>
      </c>
      <c r="J93" s="207" t="s">
        <v>678</v>
      </c>
      <c r="K93" s="207" t="s">
        <v>494</v>
      </c>
    </row>
    <row r="94" spans="1:12" customFormat="1" x14ac:dyDescent="0.35">
      <c r="A94" s="207" t="s">
        <v>500</v>
      </c>
      <c r="B94" s="207" t="s">
        <v>684</v>
      </c>
      <c r="C94" s="207" t="s">
        <v>250</v>
      </c>
      <c r="D94" s="207" t="s">
        <v>303</v>
      </c>
      <c r="E94" s="207" t="s">
        <v>304</v>
      </c>
      <c r="F94" s="207" t="s">
        <v>488</v>
      </c>
      <c r="G94" s="207" t="s">
        <v>489</v>
      </c>
      <c r="H94" s="207" t="s">
        <v>490</v>
      </c>
      <c r="I94" s="207" t="s">
        <v>491</v>
      </c>
      <c r="J94" s="207" t="s">
        <v>675</v>
      </c>
      <c r="K94" s="207" t="s">
        <v>492</v>
      </c>
      <c r="L94" s="27"/>
    </row>
    <row r="95" spans="1:12" customFormat="1" x14ac:dyDescent="0.35">
      <c r="A95" s="207" t="s">
        <v>520</v>
      </c>
      <c r="B95" s="207" t="s">
        <v>703</v>
      </c>
      <c r="C95" s="207" t="s">
        <v>250</v>
      </c>
      <c r="D95" s="207" t="s">
        <v>303</v>
      </c>
      <c r="E95" s="207" t="s">
        <v>304</v>
      </c>
      <c r="F95" s="207" t="s">
        <v>488</v>
      </c>
      <c r="G95" s="207" t="s">
        <v>489</v>
      </c>
      <c r="H95" s="207" t="s">
        <v>490</v>
      </c>
      <c r="I95" s="207" t="s">
        <v>491</v>
      </c>
      <c r="J95" s="207" t="s">
        <v>681</v>
      </c>
      <c r="K95" s="207" t="s">
        <v>497</v>
      </c>
      <c r="L95" s="27"/>
    </row>
    <row r="96" spans="1:12" customFormat="1" x14ac:dyDescent="0.35">
      <c r="A96" s="207" t="s">
        <v>506</v>
      </c>
      <c r="B96" s="207" t="s">
        <v>690</v>
      </c>
      <c r="C96" s="207" t="s">
        <v>250</v>
      </c>
      <c r="D96" s="207" t="s">
        <v>303</v>
      </c>
      <c r="E96" s="207" t="s">
        <v>304</v>
      </c>
      <c r="F96" s="207" t="s">
        <v>488</v>
      </c>
      <c r="G96" s="207" t="s">
        <v>489</v>
      </c>
      <c r="H96" s="207" t="s">
        <v>490</v>
      </c>
      <c r="I96" s="207" t="s">
        <v>491</v>
      </c>
      <c r="J96" s="207" t="s">
        <v>678</v>
      </c>
      <c r="K96" s="207" t="s">
        <v>494</v>
      </c>
      <c r="L96" s="27"/>
    </row>
    <row r="97" spans="1:12" customFormat="1" x14ac:dyDescent="0.35">
      <c r="A97" s="207" t="s">
        <v>496</v>
      </c>
      <c r="B97" s="207" t="s">
        <v>680</v>
      </c>
      <c r="C97" s="207" t="s">
        <v>250</v>
      </c>
      <c r="D97" s="207" t="s">
        <v>303</v>
      </c>
      <c r="E97" s="207" t="s">
        <v>304</v>
      </c>
      <c r="F97" s="207" t="s">
        <v>488</v>
      </c>
      <c r="G97" s="207" t="s">
        <v>489</v>
      </c>
      <c r="H97" s="207" t="s">
        <v>490</v>
      </c>
      <c r="I97" s="207" t="s">
        <v>491</v>
      </c>
      <c r="J97" s="207" t="s">
        <v>681</v>
      </c>
      <c r="K97" s="207" t="s">
        <v>497</v>
      </c>
      <c r="L97" s="27"/>
    </row>
    <row r="98" spans="1:12" customFormat="1" x14ac:dyDescent="0.35">
      <c r="A98" s="207" t="s">
        <v>505</v>
      </c>
      <c r="B98" s="207" t="s">
        <v>689</v>
      </c>
      <c r="C98" s="207" t="s">
        <v>250</v>
      </c>
      <c r="D98" s="207" t="s">
        <v>303</v>
      </c>
      <c r="E98" s="207" t="s">
        <v>304</v>
      </c>
      <c r="F98" s="207" t="s">
        <v>488</v>
      </c>
      <c r="G98" s="207" t="s">
        <v>489</v>
      </c>
      <c r="H98" s="207" t="s">
        <v>490</v>
      </c>
      <c r="I98" s="207" t="s">
        <v>491</v>
      </c>
      <c r="J98" s="207" t="s">
        <v>681</v>
      </c>
      <c r="K98" s="207" t="s">
        <v>497</v>
      </c>
      <c r="L98" s="27"/>
    </row>
    <row r="99" spans="1:12" x14ac:dyDescent="0.35">
      <c r="A99" s="207" t="s">
        <v>528</v>
      </c>
      <c r="B99" s="207" t="s">
        <v>711</v>
      </c>
      <c r="C99" s="207" t="s">
        <v>252</v>
      </c>
      <c r="D99" s="207" t="s">
        <v>777</v>
      </c>
      <c r="E99" s="207" t="s">
        <v>252</v>
      </c>
      <c r="F99" s="207" t="s">
        <v>582</v>
      </c>
      <c r="G99" s="207" t="s">
        <v>268</v>
      </c>
      <c r="H99" s="207" t="s">
        <v>778</v>
      </c>
      <c r="I99" s="207" t="s">
        <v>779</v>
      </c>
      <c r="J99" s="207" t="s">
        <v>712</v>
      </c>
      <c r="K99" s="207" t="s">
        <v>529</v>
      </c>
    </row>
    <row r="100" spans="1:12" x14ac:dyDescent="0.35">
      <c r="A100" s="207" t="s">
        <v>522</v>
      </c>
      <c r="B100" s="207" t="s">
        <v>705</v>
      </c>
      <c r="C100" s="207" t="s">
        <v>252</v>
      </c>
      <c r="D100" s="207" t="s">
        <v>777</v>
      </c>
      <c r="E100" s="207" t="s">
        <v>252</v>
      </c>
      <c r="F100" s="207" t="s">
        <v>582</v>
      </c>
      <c r="G100" s="207" t="s">
        <v>268</v>
      </c>
      <c r="H100" s="207" t="s">
        <v>778</v>
      </c>
      <c r="I100" s="207" t="s">
        <v>779</v>
      </c>
      <c r="J100" s="207" t="s">
        <v>706</v>
      </c>
      <c r="K100" s="207" t="s">
        <v>523</v>
      </c>
    </row>
    <row r="101" spans="1:12" x14ac:dyDescent="0.35">
      <c r="A101" s="207" t="s">
        <v>524</v>
      </c>
      <c r="B101" s="207" t="s">
        <v>707</v>
      </c>
      <c r="C101" s="207" t="s">
        <v>252</v>
      </c>
      <c r="D101" s="207" t="s">
        <v>777</v>
      </c>
      <c r="E101" s="207" t="s">
        <v>252</v>
      </c>
      <c r="F101" s="207" t="s">
        <v>582</v>
      </c>
      <c r="G101" s="207" t="s">
        <v>268</v>
      </c>
      <c r="H101" s="207" t="s">
        <v>778</v>
      </c>
      <c r="I101" s="207" t="s">
        <v>779</v>
      </c>
      <c r="J101" s="207" t="s">
        <v>708</v>
      </c>
      <c r="K101" s="207" t="s">
        <v>525</v>
      </c>
    </row>
    <row r="102" spans="1:12" customFormat="1" x14ac:dyDescent="0.35">
      <c r="A102" s="207" t="s">
        <v>526</v>
      </c>
      <c r="B102" s="207" t="s">
        <v>709</v>
      </c>
      <c r="C102" s="207" t="s">
        <v>252</v>
      </c>
      <c r="D102" s="207" t="s">
        <v>777</v>
      </c>
      <c r="E102" s="207" t="s">
        <v>252</v>
      </c>
      <c r="F102" s="207" t="s">
        <v>582</v>
      </c>
      <c r="G102" s="207" t="s">
        <v>268</v>
      </c>
      <c r="H102" s="207" t="s">
        <v>778</v>
      </c>
      <c r="I102" s="207" t="s">
        <v>779</v>
      </c>
      <c r="J102" s="207" t="s">
        <v>708</v>
      </c>
      <c r="K102" s="207" t="s">
        <v>525</v>
      </c>
      <c r="L102" s="27"/>
    </row>
    <row r="103" spans="1:12" customFormat="1" x14ac:dyDescent="0.35">
      <c r="A103" s="207" t="s">
        <v>527</v>
      </c>
      <c r="B103" s="207" t="s">
        <v>710</v>
      </c>
      <c r="C103" s="207" t="s">
        <v>252</v>
      </c>
      <c r="D103" s="207" t="s">
        <v>777</v>
      </c>
      <c r="E103" s="207" t="s">
        <v>252</v>
      </c>
      <c r="F103" s="207" t="s">
        <v>582</v>
      </c>
      <c r="G103" s="207" t="s">
        <v>268</v>
      </c>
      <c r="H103" s="207" t="s">
        <v>778</v>
      </c>
      <c r="I103" s="207" t="s">
        <v>779</v>
      </c>
      <c r="J103" s="207" t="s">
        <v>708</v>
      </c>
      <c r="K103" s="207" t="s">
        <v>525</v>
      </c>
      <c r="L103" s="27"/>
    </row>
    <row r="104" spans="1:12" customFormat="1" x14ac:dyDescent="0.35">
      <c r="A104" s="207" t="s">
        <v>431</v>
      </c>
      <c r="B104" s="207" t="s">
        <v>599</v>
      </c>
      <c r="C104" s="207" t="s">
        <v>256</v>
      </c>
      <c r="D104" s="207" t="s">
        <v>339</v>
      </c>
      <c r="E104" s="207" t="s">
        <v>340</v>
      </c>
      <c r="F104" s="207" t="s">
        <v>359</v>
      </c>
      <c r="G104" s="207" t="s">
        <v>290</v>
      </c>
      <c r="H104" s="207" t="s">
        <v>359</v>
      </c>
      <c r="I104" s="207" t="s">
        <v>290</v>
      </c>
      <c r="J104" s="207" t="s">
        <v>600</v>
      </c>
      <c r="K104" s="207" t="s">
        <v>432</v>
      </c>
      <c r="L104" s="27"/>
    </row>
    <row r="105" spans="1:12" x14ac:dyDescent="0.35">
      <c r="A105" s="207" t="s">
        <v>287</v>
      </c>
      <c r="B105" s="207" t="s">
        <v>704</v>
      </c>
      <c r="C105" s="207" t="s">
        <v>252</v>
      </c>
      <c r="D105" s="207" t="s">
        <v>777</v>
      </c>
      <c r="E105" s="207" t="s">
        <v>252</v>
      </c>
      <c r="F105" s="207" t="s">
        <v>582</v>
      </c>
      <c r="G105" s="207" t="s">
        <v>268</v>
      </c>
      <c r="H105" s="207" t="s">
        <v>778</v>
      </c>
      <c r="I105" s="207" t="s">
        <v>779</v>
      </c>
      <c r="J105" s="207" t="s">
        <v>638</v>
      </c>
      <c r="K105" s="207" t="s">
        <v>521</v>
      </c>
    </row>
    <row r="106" spans="1:12" customFormat="1" x14ac:dyDescent="0.35">
      <c r="A106" s="207" t="s">
        <v>443</v>
      </c>
      <c r="B106" s="207" t="s">
        <v>633</v>
      </c>
      <c r="C106" s="207" t="s">
        <v>260</v>
      </c>
      <c r="D106" s="207" t="s">
        <v>716</v>
      </c>
      <c r="E106" s="207" t="s">
        <v>715</v>
      </c>
      <c r="F106" s="207" t="s">
        <v>359</v>
      </c>
      <c r="G106" s="207" t="s">
        <v>290</v>
      </c>
      <c r="H106" s="207" t="s">
        <v>359</v>
      </c>
      <c r="I106" s="207" t="s">
        <v>290</v>
      </c>
      <c r="J106" s="207" t="s">
        <v>634</v>
      </c>
      <c r="K106" s="207" t="s">
        <v>444</v>
      </c>
      <c r="L106" s="27"/>
    </row>
    <row r="107" spans="1:12" customFormat="1" x14ac:dyDescent="0.35">
      <c r="A107" s="207" t="s">
        <v>395</v>
      </c>
      <c r="B107" s="207" t="s">
        <v>590</v>
      </c>
      <c r="C107" s="207" t="s">
        <v>260</v>
      </c>
      <c r="D107" s="132" t="s">
        <v>718</v>
      </c>
      <c r="E107" s="207" t="s">
        <v>719</v>
      </c>
      <c r="F107" s="207" t="s">
        <v>270</v>
      </c>
      <c r="G107" s="207" t="s">
        <v>270</v>
      </c>
      <c r="H107" s="207" t="s">
        <v>270</v>
      </c>
      <c r="I107" s="207" t="s">
        <v>270</v>
      </c>
      <c r="J107" s="207" t="s">
        <v>591</v>
      </c>
      <c r="K107" s="207" t="s">
        <v>396</v>
      </c>
      <c r="L107" s="27"/>
    </row>
    <row r="108" spans="1:12" x14ac:dyDescent="0.35">
      <c r="A108" s="207" t="s">
        <v>467</v>
      </c>
      <c r="B108" s="207" t="s">
        <v>655</v>
      </c>
      <c r="C108" s="207" t="s">
        <v>252</v>
      </c>
      <c r="D108" s="207" t="s">
        <v>777</v>
      </c>
      <c r="E108" s="207" t="s">
        <v>252</v>
      </c>
      <c r="F108" s="207" t="s">
        <v>582</v>
      </c>
      <c r="G108" s="207" t="s">
        <v>268</v>
      </c>
      <c r="H108" s="207" t="s">
        <v>778</v>
      </c>
      <c r="I108" s="207" t="s">
        <v>779</v>
      </c>
      <c r="J108" s="207" t="s">
        <v>657</v>
      </c>
      <c r="K108" s="207" t="s">
        <v>468</v>
      </c>
    </row>
    <row r="109" spans="1:12" customFormat="1" x14ac:dyDescent="0.35">
      <c r="A109" s="207" t="s">
        <v>472</v>
      </c>
      <c r="B109" s="207" t="s">
        <v>661</v>
      </c>
      <c r="C109" s="207" t="s">
        <v>252</v>
      </c>
      <c r="D109" s="207" t="s">
        <v>777</v>
      </c>
      <c r="E109" s="207" t="s">
        <v>252</v>
      </c>
      <c r="F109" s="207" t="s">
        <v>582</v>
      </c>
      <c r="G109" s="207" t="s">
        <v>268</v>
      </c>
      <c r="H109" s="207" t="s">
        <v>778</v>
      </c>
      <c r="I109" s="207" t="s">
        <v>779</v>
      </c>
      <c r="J109" s="207" t="s">
        <v>662</v>
      </c>
      <c r="K109" s="207" t="s">
        <v>473</v>
      </c>
      <c r="L109" s="27"/>
    </row>
    <row r="110" spans="1:12" customFormat="1" x14ac:dyDescent="0.35">
      <c r="A110" s="207" t="s">
        <v>470</v>
      </c>
      <c r="B110" s="207" t="s">
        <v>659</v>
      </c>
      <c r="C110" s="207" t="s">
        <v>252</v>
      </c>
      <c r="D110" s="207" t="s">
        <v>777</v>
      </c>
      <c r="E110" s="207" t="s">
        <v>252</v>
      </c>
      <c r="F110" s="207" t="s">
        <v>582</v>
      </c>
      <c r="G110" s="207" t="s">
        <v>268</v>
      </c>
      <c r="H110" s="207" t="s">
        <v>778</v>
      </c>
      <c r="I110" s="207" t="s">
        <v>779</v>
      </c>
      <c r="J110" s="207" t="s">
        <v>660</v>
      </c>
      <c r="K110" s="207" t="s">
        <v>471</v>
      </c>
      <c r="L110" s="27"/>
    </row>
    <row r="111" spans="1:12" customFormat="1" x14ac:dyDescent="0.35">
      <c r="A111" s="207" t="s">
        <v>338</v>
      </c>
      <c r="B111" s="207" t="s">
        <v>656</v>
      </c>
      <c r="C111" s="207" t="s">
        <v>252</v>
      </c>
      <c r="D111" s="207" t="s">
        <v>777</v>
      </c>
      <c r="E111" s="207" t="s">
        <v>252</v>
      </c>
      <c r="F111" s="207" t="s">
        <v>582</v>
      </c>
      <c r="G111" s="207" t="s">
        <v>268</v>
      </c>
      <c r="H111" s="207" t="s">
        <v>778</v>
      </c>
      <c r="I111" s="207" t="s">
        <v>779</v>
      </c>
      <c r="J111" s="207" t="s">
        <v>658</v>
      </c>
      <c r="K111" s="207" t="s">
        <v>469</v>
      </c>
      <c r="L111" s="27"/>
    </row>
    <row r="112" spans="1:12" customFormat="1" x14ac:dyDescent="0.35">
      <c r="A112" s="207" t="s">
        <v>474</v>
      </c>
      <c r="B112" s="207" t="s">
        <v>663</v>
      </c>
      <c r="C112" s="207" t="s">
        <v>252</v>
      </c>
      <c r="D112" s="207" t="s">
        <v>777</v>
      </c>
      <c r="E112" s="207" t="s">
        <v>252</v>
      </c>
      <c r="F112" s="207" t="s">
        <v>582</v>
      </c>
      <c r="G112" s="207" t="s">
        <v>268</v>
      </c>
      <c r="H112" s="207" t="s">
        <v>778</v>
      </c>
      <c r="I112" s="207" t="s">
        <v>779</v>
      </c>
      <c r="J112" s="207" t="s">
        <v>664</v>
      </c>
      <c r="K112" s="207" t="s">
        <v>475</v>
      </c>
      <c r="L112" s="27"/>
    </row>
    <row r="113" spans="1:12" customFormat="1" x14ac:dyDescent="0.35">
      <c r="A113" s="207" t="s">
        <v>428</v>
      </c>
      <c r="B113" s="207" t="s">
        <v>623</v>
      </c>
      <c r="C113" s="207" t="s">
        <v>260</v>
      </c>
      <c r="D113" s="207" t="s">
        <v>722</v>
      </c>
      <c r="E113" s="207" t="s">
        <v>723</v>
      </c>
      <c r="F113" s="207" t="s">
        <v>270</v>
      </c>
      <c r="G113" s="207" t="s">
        <v>270</v>
      </c>
      <c r="H113" s="207" t="s">
        <v>270</v>
      </c>
      <c r="I113" s="207" t="s">
        <v>270</v>
      </c>
      <c r="J113" s="207" t="s">
        <v>624</v>
      </c>
      <c r="K113" s="207" t="s">
        <v>429</v>
      </c>
      <c r="L113" s="27"/>
    </row>
    <row r="114" spans="1:12" customFormat="1" x14ac:dyDescent="0.35">
      <c r="A114" s="207" t="s">
        <v>485</v>
      </c>
      <c r="B114" s="207" t="s">
        <v>672</v>
      </c>
      <c r="C114" s="207" t="s">
        <v>260</v>
      </c>
      <c r="D114" s="207" t="s">
        <v>735</v>
      </c>
      <c r="E114" s="207" t="s">
        <v>736</v>
      </c>
      <c r="F114" s="207" t="s">
        <v>359</v>
      </c>
      <c r="G114" s="207" t="s">
        <v>290</v>
      </c>
      <c r="H114" s="207" t="s">
        <v>280</v>
      </c>
      <c r="I114" s="207" t="s">
        <v>280</v>
      </c>
      <c r="J114" s="207" t="s">
        <v>673</v>
      </c>
      <c r="K114" s="207" t="s">
        <v>486</v>
      </c>
      <c r="L114" s="27"/>
    </row>
    <row r="115" spans="1:12" x14ac:dyDescent="0.35"/>
    <row r="116" spans="1:12" x14ac:dyDescent="0.35"/>
    <row r="117" spans="1:12" x14ac:dyDescent="0.35"/>
    <row r="118" spans="1:12" x14ac:dyDescent="0.35"/>
  </sheetData>
  <autoFilter ref="A4:K114" xr:uid="{4945D38F-AFA9-4676-B10B-3ACD7BFBC99D}">
    <sortState xmlns:xlrd2="http://schemas.microsoft.com/office/spreadsheetml/2017/richdata2" ref="A5:K114">
      <sortCondition ref="D5:D114"/>
      <sortCondition ref="A5:A114"/>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BE87-2B92-49FD-9BDD-AF6174D5BBFD}">
  <sheetPr codeName="Sheet6">
    <tabColor rgb="FFFFFF00"/>
  </sheetPr>
  <dimension ref="A1:S52610"/>
  <sheetViews>
    <sheetView workbookViewId="0">
      <pane ySplit="1" topLeftCell="A2456" activePane="bottomLeft" state="frozen"/>
      <selection activeCell="C74" sqref="C74"/>
      <selection pane="bottomLeft" activeCell="C74" sqref="C74"/>
    </sheetView>
  </sheetViews>
  <sheetFormatPr defaultRowHeight="14.5" x14ac:dyDescent="0.35"/>
  <cols>
    <col min="1" max="1" width="11.453125" customWidth="1"/>
    <col min="2" max="2" width="26.54296875" bestFit="1" customWidth="1"/>
    <col min="4" max="4" width="61.6328125" bestFit="1" customWidth="1"/>
    <col min="6" max="6" width="23.453125" customWidth="1"/>
    <col min="8" max="8" width="10" bestFit="1" customWidth="1"/>
    <col min="10" max="10" width="21.54296875" bestFit="1" customWidth="1"/>
    <col min="11" max="11" width="16.54296875" bestFit="1" customWidth="1"/>
  </cols>
  <sheetData>
    <row r="1" spans="1:19" x14ac:dyDescent="0.35">
      <c r="A1" s="31" t="s">
        <v>548</v>
      </c>
      <c r="B1" s="31" t="s">
        <v>549</v>
      </c>
      <c r="C1" s="31" t="s">
        <v>550</v>
      </c>
      <c r="D1" s="31" t="s">
        <v>551</v>
      </c>
      <c r="E1" s="31" t="s">
        <v>552</v>
      </c>
      <c r="F1" s="31" t="s">
        <v>553</v>
      </c>
      <c r="G1" s="31" t="s">
        <v>554</v>
      </c>
      <c r="H1" s="31" t="s">
        <v>555</v>
      </c>
      <c r="I1" s="31" t="s">
        <v>556</v>
      </c>
      <c r="J1" s="31" t="s">
        <v>557</v>
      </c>
      <c r="K1" s="67" t="s">
        <v>558</v>
      </c>
      <c r="L1" s="32" t="s">
        <v>559</v>
      </c>
      <c r="M1" s="32"/>
    </row>
    <row r="2" spans="1:19" x14ac:dyDescent="0.35">
      <c r="A2" s="74">
        <f t="shared" ref="A2" si="0">DATEVALUE(RIGHT(B2,8))</f>
        <v>45748</v>
      </c>
      <c r="B2" t="s">
        <v>883</v>
      </c>
      <c r="C2" t="s">
        <v>262</v>
      </c>
      <c r="D2" t="s">
        <v>884</v>
      </c>
      <c r="E2" t="s">
        <v>334</v>
      </c>
      <c r="F2" t="s">
        <v>335</v>
      </c>
      <c r="G2" t="s">
        <v>10</v>
      </c>
      <c r="H2">
        <v>30849</v>
      </c>
      <c r="I2" s="73" t="str">
        <f>VLOOKUP(E2,Refs!$P$2:$R$29,3,FALSE)</f>
        <v>Y58</v>
      </c>
      <c r="J2" s="73" t="str">
        <f>VLOOKUP(E2,Refs!$P$2:$S$29,4,FALSE)</f>
        <v>South West</v>
      </c>
      <c r="K2" s="28">
        <f t="shared" ref="K2" si="1">IF(OR(H2="NULL",H2=0,H2=""),"",H2)</f>
        <v>30849</v>
      </c>
      <c r="L2" s="29" t="s">
        <v>560</v>
      </c>
      <c r="M2" s="29"/>
      <c r="N2" s="29"/>
      <c r="O2" s="29"/>
    </row>
    <row r="3" spans="1:19" x14ac:dyDescent="0.35">
      <c r="A3" s="74">
        <f t="shared" ref="A3:A66" si="2">DATEVALUE(RIGHT(B3,8))</f>
        <v>45748</v>
      </c>
      <c r="B3" t="s">
        <v>883</v>
      </c>
      <c r="C3" t="s">
        <v>262</v>
      </c>
      <c r="D3" t="s">
        <v>884</v>
      </c>
      <c r="E3" t="s">
        <v>334</v>
      </c>
      <c r="F3" t="s">
        <v>335</v>
      </c>
      <c r="G3" t="s">
        <v>71</v>
      </c>
      <c r="H3">
        <v>27693</v>
      </c>
      <c r="I3" s="73" t="str">
        <f>VLOOKUP(E3,Refs!$P$2:$R$29,3,FALSE)</f>
        <v>Y58</v>
      </c>
      <c r="J3" s="73" t="str">
        <f>VLOOKUP(E3,Refs!$P$2:$S$29,4,FALSE)</f>
        <v>South West</v>
      </c>
      <c r="K3" s="28">
        <f t="shared" ref="K3:K6" si="3">IF(OR(H3="NULL",H3=0,H3=""),"",H3)</f>
        <v>27693</v>
      </c>
      <c r="L3" s="30" t="s">
        <v>561</v>
      </c>
      <c r="M3" s="30"/>
      <c r="N3" s="30"/>
      <c r="O3" s="30"/>
      <c r="P3" s="30"/>
      <c r="Q3" s="30"/>
      <c r="R3" s="30"/>
      <c r="S3" s="30"/>
    </row>
    <row r="4" spans="1:19" x14ac:dyDescent="0.35">
      <c r="A4" s="74">
        <f t="shared" si="2"/>
        <v>45748</v>
      </c>
      <c r="B4" t="s">
        <v>883</v>
      </c>
      <c r="C4" t="s">
        <v>262</v>
      </c>
      <c r="D4" t="s">
        <v>884</v>
      </c>
      <c r="E4" t="s">
        <v>334</v>
      </c>
      <c r="F4" t="s">
        <v>335</v>
      </c>
      <c r="G4" t="s">
        <v>20</v>
      </c>
      <c r="H4">
        <v>28870</v>
      </c>
      <c r="I4" s="73" t="str">
        <f>VLOOKUP(E4,Refs!$P$2:$R$29,3,FALSE)</f>
        <v>Y58</v>
      </c>
      <c r="J4" s="73" t="str">
        <f>VLOOKUP(E4,Refs!$P$2:$S$29,4,FALSE)</f>
        <v>South West</v>
      </c>
      <c r="K4" s="28">
        <f t="shared" si="3"/>
        <v>28870</v>
      </c>
    </row>
    <row r="5" spans="1:19" x14ac:dyDescent="0.35">
      <c r="A5" s="74">
        <f t="shared" si="2"/>
        <v>45748</v>
      </c>
      <c r="B5" t="s">
        <v>883</v>
      </c>
      <c r="C5" t="s">
        <v>262</v>
      </c>
      <c r="D5" t="s">
        <v>884</v>
      </c>
      <c r="E5" t="s">
        <v>334</v>
      </c>
      <c r="F5" t="s">
        <v>335</v>
      </c>
      <c r="G5" t="s">
        <v>23</v>
      </c>
      <c r="H5">
        <v>23605</v>
      </c>
      <c r="I5" s="73" t="str">
        <f>VLOOKUP(E5,Refs!$P$2:$R$29,3,FALSE)</f>
        <v>Y58</v>
      </c>
      <c r="J5" s="73" t="str">
        <f>VLOOKUP(E5,Refs!$P$2:$S$29,4,FALSE)</f>
        <v>South West</v>
      </c>
      <c r="K5" s="28">
        <f t="shared" si="3"/>
        <v>23605</v>
      </c>
    </row>
    <row r="6" spans="1:19" x14ac:dyDescent="0.35">
      <c r="A6" s="74">
        <f t="shared" si="2"/>
        <v>45748</v>
      </c>
      <c r="B6" t="s">
        <v>883</v>
      </c>
      <c r="C6" t="s">
        <v>262</v>
      </c>
      <c r="D6" t="s">
        <v>884</v>
      </c>
      <c r="E6" t="s">
        <v>334</v>
      </c>
      <c r="F6" t="s">
        <v>335</v>
      </c>
      <c r="G6" t="s">
        <v>19</v>
      </c>
      <c r="H6">
        <v>215</v>
      </c>
      <c r="I6" s="73" t="str">
        <f>VLOOKUP(E6,Refs!$P$2:$R$29,3,FALSE)</f>
        <v>Y58</v>
      </c>
      <c r="J6" s="73" t="str">
        <f>VLOOKUP(E6,Refs!$P$2:$S$29,4,FALSE)</f>
        <v>South West</v>
      </c>
      <c r="K6" s="28">
        <f t="shared" si="3"/>
        <v>215</v>
      </c>
    </row>
    <row r="7" spans="1:19" x14ac:dyDescent="0.35">
      <c r="A7" s="74">
        <f t="shared" si="2"/>
        <v>45748</v>
      </c>
      <c r="B7" t="s">
        <v>883</v>
      </c>
      <c r="C7" t="s">
        <v>262</v>
      </c>
      <c r="D7" t="s">
        <v>884</v>
      </c>
      <c r="E7" t="s">
        <v>334</v>
      </c>
      <c r="F7" t="s">
        <v>335</v>
      </c>
      <c r="G7" t="s">
        <v>21</v>
      </c>
      <c r="H7">
        <v>451959</v>
      </c>
      <c r="I7" s="73" t="str">
        <f>VLOOKUP(E7,Refs!$P$2:$R$29,3,FALSE)</f>
        <v>Y58</v>
      </c>
      <c r="J7" s="73" t="str">
        <f>VLOOKUP(E7,Refs!$P$2:$S$29,4,FALSE)</f>
        <v>South West</v>
      </c>
      <c r="K7" s="28">
        <f t="shared" ref="K7:K70" si="4">IF(OR(H7="NULL",H7=0,H7=""),"",H7)</f>
        <v>451959</v>
      </c>
    </row>
    <row r="8" spans="1:19" x14ac:dyDescent="0.35">
      <c r="A8" s="74">
        <f t="shared" si="2"/>
        <v>45748</v>
      </c>
      <c r="B8" t="s">
        <v>883</v>
      </c>
      <c r="C8" t="s">
        <v>262</v>
      </c>
      <c r="D8" t="s">
        <v>884</v>
      </c>
      <c r="E8" t="s">
        <v>334</v>
      </c>
      <c r="F8" t="s">
        <v>335</v>
      </c>
      <c r="G8" t="s">
        <v>72</v>
      </c>
      <c r="H8">
        <v>112</v>
      </c>
      <c r="I8" s="73" t="str">
        <f>VLOOKUP(E8,Refs!$P$2:$R$29,3,FALSE)</f>
        <v>Y58</v>
      </c>
      <c r="J8" s="73" t="str">
        <f>VLOOKUP(E8,Refs!$P$2:$S$29,4,FALSE)</f>
        <v>South West</v>
      </c>
      <c r="K8" s="28">
        <f t="shared" si="4"/>
        <v>112</v>
      </c>
    </row>
    <row r="9" spans="1:19" x14ac:dyDescent="0.35">
      <c r="A9" s="74">
        <f t="shared" si="2"/>
        <v>45748</v>
      </c>
      <c r="B9" t="s">
        <v>883</v>
      </c>
      <c r="C9" t="s">
        <v>262</v>
      </c>
      <c r="D9" t="s">
        <v>884</v>
      </c>
      <c r="E9" t="s">
        <v>334</v>
      </c>
      <c r="F9" t="s">
        <v>335</v>
      </c>
      <c r="G9" t="s">
        <v>73</v>
      </c>
      <c r="H9">
        <v>379</v>
      </c>
      <c r="I9" s="73" t="str">
        <f>VLOOKUP(E9,Refs!$P$2:$R$29,3,FALSE)</f>
        <v>Y58</v>
      </c>
      <c r="J9" s="73" t="str">
        <f>VLOOKUP(E9,Refs!$P$2:$S$29,4,FALSE)</f>
        <v>South West</v>
      </c>
      <c r="K9" s="28">
        <f t="shared" si="4"/>
        <v>379</v>
      </c>
    </row>
    <row r="10" spans="1:19" x14ac:dyDescent="0.35">
      <c r="A10" s="74">
        <f t="shared" si="2"/>
        <v>45748</v>
      </c>
      <c r="B10" t="s">
        <v>883</v>
      </c>
      <c r="C10" t="s">
        <v>262</v>
      </c>
      <c r="D10" t="s">
        <v>884</v>
      </c>
      <c r="E10" t="s">
        <v>334</v>
      </c>
      <c r="F10" t="s">
        <v>335</v>
      </c>
      <c r="G10" t="s">
        <v>74</v>
      </c>
      <c r="H10">
        <v>21605</v>
      </c>
      <c r="I10" s="73" t="str">
        <f>VLOOKUP(E10,Refs!$P$2:$R$29,3,FALSE)</f>
        <v>Y58</v>
      </c>
      <c r="J10" s="73" t="str">
        <f>VLOOKUP(E10,Refs!$P$2:$S$29,4,FALSE)</f>
        <v>South West</v>
      </c>
      <c r="K10" s="28">
        <f t="shared" si="4"/>
        <v>21605</v>
      </c>
    </row>
    <row r="11" spans="1:19" x14ac:dyDescent="0.35">
      <c r="A11" s="74">
        <f t="shared" si="2"/>
        <v>45748</v>
      </c>
      <c r="B11" t="s">
        <v>883</v>
      </c>
      <c r="C11" t="s">
        <v>262</v>
      </c>
      <c r="D11" t="s">
        <v>884</v>
      </c>
      <c r="E11" t="s">
        <v>334</v>
      </c>
      <c r="F11" t="s">
        <v>335</v>
      </c>
      <c r="G11" t="s">
        <v>75</v>
      </c>
      <c r="H11">
        <v>7295</v>
      </c>
      <c r="I11" s="73" t="str">
        <f>VLOOKUP(E11,Refs!$P$2:$R$29,3,FALSE)</f>
        <v>Y58</v>
      </c>
      <c r="J11" s="73" t="str">
        <f>VLOOKUP(E11,Refs!$P$2:$S$29,4,FALSE)</f>
        <v>South West</v>
      </c>
      <c r="K11" s="28">
        <f t="shared" si="4"/>
        <v>7295</v>
      </c>
    </row>
    <row r="12" spans="1:19" x14ac:dyDescent="0.35">
      <c r="A12" s="74">
        <f t="shared" si="2"/>
        <v>45748</v>
      </c>
      <c r="B12" t="s">
        <v>883</v>
      </c>
      <c r="C12" t="s">
        <v>262</v>
      </c>
      <c r="D12" t="s">
        <v>884</v>
      </c>
      <c r="E12" t="s">
        <v>334</v>
      </c>
      <c r="F12" t="s">
        <v>335</v>
      </c>
      <c r="G12" t="s">
        <v>76</v>
      </c>
      <c r="H12">
        <v>21945405</v>
      </c>
      <c r="I12" s="73" t="str">
        <f>VLOOKUP(E12,Refs!$P$2:$R$29,3,FALSE)</f>
        <v>Y58</v>
      </c>
      <c r="J12" s="73" t="str">
        <f>VLOOKUP(E12,Refs!$P$2:$S$29,4,FALSE)</f>
        <v>South West</v>
      </c>
      <c r="K12" s="28">
        <f t="shared" si="4"/>
        <v>21945405</v>
      </c>
    </row>
    <row r="13" spans="1:19" x14ac:dyDescent="0.35">
      <c r="A13" s="74">
        <f t="shared" si="2"/>
        <v>45748</v>
      </c>
      <c r="B13" t="s">
        <v>883</v>
      </c>
      <c r="C13" t="s">
        <v>262</v>
      </c>
      <c r="D13" t="s">
        <v>884</v>
      </c>
      <c r="E13" t="s">
        <v>334</v>
      </c>
      <c r="F13" t="s">
        <v>335</v>
      </c>
      <c r="G13" t="s">
        <v>26</v>
      </c>
      <c r="H13">
        <v>27935</v>
      </c>
      <c r="I13" s="73" t="str">
        <f>VLOOKUP(E13,Refs!$P$2:$R$29,3,FALSE)</f>
        <v>Y58</v>
      </c>
      <c r="J13" s="73" t="str">
        <f>VLOOKUP(E13,Refs!$P$2:$S$29,4,FALSE)</f>
        <v>South West</v>
      </c>
      <c r="K13" s="28">
        <f t="shared" si="4"/>
        <v>27935</v>
      </c>
    </row>
    <row r="14" spans="1:19" x14ac:dyDescent="0.35">
      <c r="A14" s="74">
        <f t="shared" si="2"/>
        <v>45748</v>
      </c>
      <c r="B14" t="s">
        <v>883</v>
      </c>
      <c r="C14" t="s">
        <v>262</v>
      </c>
      <c r="D14" t="s">
        <v>884</v>
      </c>
      <c r="E14" t="s">
        <v>334</v>
      </c>
      <c r="F14" t="s">
        <v>335</v>
      </c>
      <c r="G14" t="s">
        <v>77</v>
      </c>
      <c r="H14">
        <v>608</v>
      </c>
      <c r="I14" s="73" t="str">
        <f>VLOOKUP(E14,Refs!$P$2:$R$29,3,FALSE)</f>
        <v>Y58</v>
      </c>
      <c r="J14" s="73" t="str">
        <f>VLOOKUP(E14,Refs!$P$2:$S$29,4,FALSE)</f>
        <v>South West</v>
      </c>
      <c r="K14" s="28">
        <f t="shared" si="4"/>
        <v>608</v>
      </c>
    </row>
    <row r="15" spans="1:19" x14ac:dyDescent="0.35">
      <c r="A15" s="74">
        <f t="shared" si="2"/>
        <v>45748</v>
      </c>
      <c r="B15" t="s">
        <v>883</v>
      </c>
      <c r="C15" t="s">
        <v>262</v>
      </c>
      <c r="D15" t="s">
        <v>884</v>
      </c>
      <c r="E15" t="s">
        <v>334</v>
      </c>
      <c r="F15" t="s">
        <v>335</v>
      </c>
      <c r="G15" t="s">
        <v>78</v>
      </c>
      <c r="H15">
        <v>9485</v>
      </c>
      <c r="I15" s="73" t="str">
        <f>VLOOKUP(E15,Refs!$P$2:$R$29,3,FALSE)</f>
        <v>Y58</v>
      </c>
      <c r="J15" s="73" t="str">
        <f>VLOOKUP(E15,Refs!$P$2:$S$29,4,FALSE)</f>
        <v>South West</v>
      </c>
      <c r="K15" s="28">
        <f t="shared" si="4"/>
        <v>9485</v>
      </c>
    </row>
    <row r="16" spans="1:19" x14ac:dyDescent="0.35">
      <c r="A16" s="74">
        <f t="shared" si="2"/>
        <v>45748</v>
      </c>
      <c r="B16" t="s">
        <v>883</v>
      </c>
      <c r="C16" t="s">
        <v>262</v>
      </c>
      <c r="D16" t="s">
        <v>884</v>
      </c>
      <c r="E16" t="s">
        <v>334</v>
      </c>
      <c r="F16" t="s">
        <v>335</v>
      </c>
      <c r="G16" t="s">
        <v>79</v>
      </c>
      <c r="H16">
        <v>5636</v>
      </c>
      <c r="I16" s="73" t="str">
        <f>VLOOKUP(E16,Refs!$P$2:$R$29,3,FALSE)</f>
        <v>Y58</v>
      </c>
      <c r="J16" s="73" t="str">
        <f>VLOOKUP(E16,Refs!$P$2:$S$29,4,FALSE)</f>
        <v>South West</v>
      </c>
      <c r="K16" s="28">
        <f t="shared" si="4"/>
        <v>5636</v>
      </c>
    </row>
    <row r="17" spans="1:11" x14ac:dyDescent="0.35">
      <c r="A17" s="74">
        <f t="shared" si="2"/>
        <v>45748</v>
      </c>
      <c r="B17" t="s">
        <v>883</v>
      </c>
      <c r="C17" t="s">
        <v>262</v>
      </c>
      <c r="D17" t="s">
        <v>884</v>
      </c>
      <c r="E17" t="s">
        <v>334</v>
      </c>
      <c r="F17" t="s">
        <v>335</v>
      </c>
      <c r="G17" t="s">
        <v>80</v>
      </c>
      <c r="H17">
        <v>12206</v>
      </c>
      <c r="I17" s="73" t="str">
        <f>VLOOKUP(E17,Refs!$P$2:$R$29,3,FALSE)</f>
        <v>Y58</v>
      </c>
      <c r="J17" s="73" t="str">
        <f>VLOOKUP(E17,Refs!$P$2:$S$29,4,FALSE)</f>
        <v>South West</v>
      </c>
      <c r="K17" s="28">
        <f t="shared" si="4"/>
        <v>12206</v>
      </c>
    </row>
    <row r="18" spans="1:11" x14ac:dyDescent="0.35">
      <c r="A18" s="74">
        <f t="shared" si="2"/>
        <v>45748</v>
      </c>
      <c r="B18" t="s">
        <v>883</v>
      </c>
      <c r="C18" t="s">
        <v>262</v>
      </c>
      <c r="D18" t="s">
        <v>884</v>
      </c>
      <c r="E18" t="s">
        <v>334</v>
      </c>
      <c r="F18" t="s">
        <v>335</v>
      </c>
      <c r="G18" t="s">
        <v>81</v>
      </c>
      <c r="H18">
        <v>0</v>
      </c>
      <c r="I18" s="73" t="str">
        <f>VLOOKUP(E18,Refs!$P$2:$R$29,3,FALSE)</f>
        <v>Y58</v>
      </c>
      <c r="J18" s="73" t="str">
        <f>VLOOKUP(E18,Refs!$P$2:$S$29,4,FALSE)</f>
        <v>South West</v>
      </c>
      <c r="K18" s="28" t="str">
        <f t="shared" si="4"/>
        <v/>
      </c>
    </row>
    <row r="19" spans="1:11" x14ac:dyDescent="0.35">
      <c r="A19" s="74">
        <f t="shared" si="2"/>
        <v>45748</v>
      </c>
      <c r="B19" t="s">
        <v>883</v>
      </c>
      <c r="C19" t="s">
        <v>262</v>
      </c>
      <c r="D19" t="s">
        <v>884</v>
      </c>
      <c r="E19" t="s">
        <v>334</v>
      </c>
      <c r="F19" t="s">
        <v>335</v>
      </c>
      <c r="G19" t="s">
        <v>25</v>
      </c>
      <c r="H19">
        <v>15962</v>
      </c>
      <c r="I19" s="73" t="str">
        <f>VLOOKUP(E19,Refs!$P$2:$R$29,3,FALSE)</f>
        <v>Y58</v>
      </c>
      <c r="J19" s="73" t="str">
        <f>VLOOKUP(E19,Refs!$P$2:$S$29,4,FALSE)</f>
        <v>South West</v>
      </c>
      <c r="K19" s="28">
        <f t="shared" si="4"/>
        <v>15962</v>
      </c>
    </row>
    <row r="20" spans="1:11" x14ac:dyDescent="0.35">
      <c r="A20" s="74">
        <f t="shared" si="2"/>
        <v>45748</v>
      </c>
      <c r="B20" t="s">
        <v>883</v>
      </c>
      <c r="C20" t="s">
        <v>262</v>
      </c>
      <c r="D20" t="s">
        <v>884</v>
      </c>
      <c r="E20" t="s">
        <v>334</v>
      </c>
      <c r="F20" t="s">
        <v>335</v>
      </c>
      <c r="G20" t="s">
        <v>82</v>
      </c>
      <c r="H20">
        <v>40</v>
      </c>
      <c r="I20" s="73" t="str">
        <f>VLOOKUP(E20,Refs!$P$2:$R$29,3,FALSE)</f>
        <v>Y58</v>
      </c>
      <c r="J20" s="73" t="str">
        <f>VLOOKUP(E20,Refs!$P$2:$S$29,4,FALSE)</f>
        <v>South West</v>
      </c>
      <c r="K20" s="28">
        <f t="shared" si="4"/>
        <v>40</v>
      </c>
    </row>
    <row r="21" spans="1:11" x14ac:dyDescent="0.35">
      <c r="A21" s="74">
        <f t="shared" si="2"/>
        <v>45748</v>
      </c>
      <c r="B21" t="s">
        <v>883</v>
      </c>
      <c r="C21" t="s">
        <v>262</v>
      </c>
      <c r="D21" t="s">
        <v>884</v>
      </c>
      <c r="E21" t="s">
        <v>334</v>
      </c>
      <c r="F21" t="s">
        <v>335</v>
      </c>
      <c r="G21" t="s">
        <v>83</v>
      </c>
      <c r="H21">
        <v>7364</v>
      </c>
      <c r="I21" s="73" t="str">
        <f>VLOOKUP(E21,Refs!$P$2:$R$29,3,FALSE)</f>
        <v>Y58</v>
      </c>
      <c r="J21" s="73" t="str">
        <f>VLOOKUP(E21,Refs!$P$2:$S$29,4,FALSE)</f>
        <v>South West</v>
      </c>
      <c r="K21" s="28">
        <f t="shared" si="4"/>
        <v>7364</v>
      </c>
    </row>
    <row r="22" spans="1:11" x14ac:dyDescent="0.35">
      <c r="A22" s="74">
        <f t="shared" si="2"/>
        <v>45748</v>
      </c>
      <c r="B22" t="s">
        <v>883</v>
      </c>
      <c r="C22" t="s">
        <v>262</v>
      </c>
      <c r="D22" t="s">
        <v>884</v>
      </c>
      <c r="E22" t="s">
        <v>334</v>
      </c>
      <c r="F22" t="s">
        <v>335</v>
      </c>
      <c r="G22" t="s">
        <v>84</v>
      </c>
      <c r="H22">
        <v>4473</v>
      </c>
      <c r="I22" s="73" t="str">
        <f>VLOOKUP(E22,Refs!$P$2:$R$29,3,FALSE)</f>
        <v>Y58</v>
      </c>
      <c r="J22" s="73" t="str">
        <f>VLOOKUP(E22,Refs!$P$2:$S$29,4,FALSE)</f>
        <v>South West</v>
      </c>
      <c r="K22" s="28">
        <f t="shared" si="4"/>
        <v>4473</v>
      </c>
    </row>
    <row r="23" spans="1:11" x14ac:dyDescent="0.35">
      <c r="A23" s="74">
        <f t="shared" si="2"/>
        <v>45748</v>
      </c>
      <c r="B23" t="s">
        <v>883</v>
      </c>
      <c r="C23" t="s">
        <v>262</v>
      </c>
      <c r="D23" t="s">
        <v>884</v>
      </c>
      <c r="E23" t="s">
        <v>334</v>
      </c>
      <c r="F23" t="s">
        <v>335</v>
      </c>
      <c r="G23" t="s">
        <v>85</v>
      </c>
      <c r="H23">
        <v>2031</v>
      </c>
      <c r="I23" s="73" t="str">
        <f>VLOOKUP(E23,Refs!$P$2:$R$29,3,FALSE)</f>
        <v>Y58</v>
      </c>
      <c r="J23" s="73" t="str">
        <f>VLOOKUP(E23,Refs!$P$2:$S$29,4,FALSE)</f>
        <v>South West</v>
      </c>
      <c r="K23" s="28">
        <f t="shared" si="4"/>
        <v>2031</v>
      </c>
    </row>
    <row r="24" spans="1:11" x14ac:dyDescent="0.35">
      <c r="A24" s="74">
        <f t="shared" si="2"/>
        <v>45748</v>
      </c>
      <c r="B24" t="s">
        <v>883</v>
      </c>
      <c r="C24" t="s">
        <v>262</v>
      </c>
      <c r="D24" t="s">
        <v>884</v>
      </c>
      <c r="E24" t="s">
        <v>334</v>
      </c>
      <c r="F24" t="s">
        <v>335</v>
      </c>
      <c r="G24" t="s">
        <v>86</v>
      </c>
      <c r="H24">
        <v>10683</v>
      </c>
      <c r="I24" s="73" t="str">
        <f>VLOOKUP(E24,Refs!$P$2:$R$29,3,FALSE)</f>
        <v>Y58</v>
      </c>
      <c r="J24" s="73" t="str">
        <f>VLOOKUP(E24,Refs!$P$2:$S$29,4,FALSE)</f>
        <v>South West</v>
      </c>
      <c r="K24" s="28">
        <f t="shared" si="4"/>
        <v>10683</v>
      </c>
    </row>
    <row r="25" spans="1:11" x14ac:dyDescent="0.35">
      <c r="A25" s="74">
        <f t="shared" si="2"/>
        <v>45748</v>
      </c>
      <c r="B25" t="s">
        <v>883</v>
      </c>
      <c r="C25" t="s">
        <v>262</v>
      </c>
      <c r="D25" t="s">
        <v>884</v>
      </c>
      <c r="E25" t="s">
        <v>334</v>
      </c>
      <c r="F25" t="s">
        <v>335</v>
      </c>
      <c r="G25" t="s">
        <v>87</v>
      </c>
      <c r="H25">
        <v>658</v>
      </c>
      <c r="I25" s="73" t="str">
        <f>VLOOKUP(E25,Refs!$P$2:$R$29,3,FALSE)</f>
        <v>Y58</v>
      </c>
      <c r="J25" s="73" t="str">
        <f>VLOOKUP(E25,Refs!$P$2:$S$29,4,FALSE)</f>
        <v>South West</v>
      </c>
      <c r="K25" s="28">
        <f t="shared" si="4"/>
        <v>658</v>
      </c>
    </row>
    <row r="26" spans="1:11" x14ac:dyDescent="0.35">
      <c r="A26" s="74">
        <f t="shared" si="2"/>
        <v>45748</v>
      </c>
      <c r="B26" t="s">
        <v>883</v>
      </c>
      <c r="C26" t="s">
        <v>262</v>
      </c>
      <c r="D26" t="s">
        <v>884</v>
      </c>
      <c r="E26" t="s">
        <v>334</v>
      </c>
      <c r="F26" t="s">
        <v>335</v>
      </c>
      <c r="G26" t="s">
        <v>88</v>
      </c>
      <c r="H26">
        <v>316</v>
      </c>
      <c r="I26" s="73" t="str">
        <f>VLOOKUP(E26,Refs!$P$2:$R$29,3,FALSE)</f>
        <v>Y58</v>
      </c>
      <c r="J26" s="73" t="str">
        <f>VLOOKUP(E26,Refs!$P$2:$S$29,4,FALSE)</f>
        <v>South West</v>
      </c>
      <c r="K26" s="28">
        <f t="shared" si="4"/>
        <v>316</v>
      </c>
    </row>
    <row r="27" spans="1:11" x14ac:dyDescent="0.35">
      <c r="A27" s="74">
        <f t="shared" si="2"/>
        <v>45748</v>
      </c>
      <c r="B27" t="s">
        <v>883</v>
      </c>
      <c r="C27" t="s">
        <v>262</v>
      </c>
      <c r="D27" t="s">
        <v>884</v>
      </c>
      <c r="E27" t="s">
        <v>334</v>
      </c>
      <c r="F27" t="s">
        <v>335</v>
      </c>
      <c r="G27" t="s">
        <v>89</v>
      </c>
      <c r="H27">
        <v>4832</v>
      </c>
      <c r="I27" s="73" t="str">
        <f>VLOOKUP(E27,Refs!$P$2:$R$29,3,FALSE)</f>
        <v>Y58</v>
      </c>
      <c r="J27" s="73" t="str">
        <f>VLOOKUP(E27,Refs!$P$2:$S$29,4,FALSE)</f>
        <v>South West</v>
      </c>
      <c r="K27" s="28">
        <f t="shared" si="4"/>
        <v>4832</v>
      </c>
    </row>
    <row r="28" spans="1:11" x14ac:dyDescent="0.35">
      <c r="A28" s="74">
        <f t="shared" si="2"/>
        <v>45748</v>
      </c>
      <c r="B28" t="s">
        <v>883</v>
      </c>
      <c r="C28" t="s">
        <v>262</v>
      </c>
      <c r="D28" t="s">
        <v>884</v>
      </c>
      <c r="E28" t="s">
        <v>334</v>
      </c>
      <c r="F28" t="s">
        <v>335</v>
      </c>
      <c r="G28" t="s">
        <v>90</v>
      </c>
      <c r="H28">
        <v>29848</v>
      </c>
      <c r="I28" s="73" t="str">
        <f>VLOOKUP(E28,Refs!$P$2:$R$29,3,FALSE)</f>
        <v>Y58</v>
      </c>
      <c r="J28" s="73" t="str">
        <f>VLOOKUP(E28,Refs!$P$2:$S$29,4,FALSE)</f>
        <v>South West</v>
      </c>
      <c r="K28" s="28">
        <f t="shared" si="4"/>
        <v>29848</v>
      </c>
    </row>
    <row r="29" spans="1:11" x14ac:dyDescent="0.35">
      <c r="A29" s="74">
        <f t="shared" si="2"/>
        <v>45748</v>
      </c>
      <c r="B29" t="s">
        <v>883</v>
      </c>
      <c r="C29" t="s">
        <v>262</v>
      </c>
      <c r="D29" t="s">
        <v>884</v>
      </c>
      <c r="E29" t="s">
        <v>334</v>
      </c>
      <c r="F29" t="s">
        <v>335</v>
      </c>
      <c r="G29" t="s">
        <v>91</v>
      </c>
      <c r="H29">
        <v>21038</v>
      </c>
      <c r="I29" s="73" t="str">
        <f>VLOOKUP(E29,Refs!$P$2:$R$29,3,FALSE)</f>
        <v>Y58</v>
      </c>
      <c r="J29" s="73" t="str">
        <f>VLOOKUP(E29,Refs!$P$2:$S$29,4,FALSE)</f>
        <v>South West</v>
      </c>
      <c r="K29" s="28">
        <f t="shared" si="4"/>
        <v>21038</v>
      </c>
    </row>
    <row r="30" spans="1:11" x14ac:dyDescent="0.35">
      <c r="A30" s="74">
        <f t="shared" si="2"/>
        <v>45748</v>
      </c>
      <c r="B30" t="s">
        <v>883</v>
      </c>
      <c r="C30" t="s">
        <v>262</v>
      </c>
      <c r="D30" t="s">
        <v>884</v>
      </c>
      <c r="E30" t="s">
        <v>334</v>
      </c>
      <c r="F30" t="s">
        <v>335</v>
      </c>
      <c r="G30" t="s">
        <v>27</v>
      </c>
      <c r="H30">
        <v>3127</v>
      </c>
      <c r="I30" s="73" t="str">
        <f>VLOOKUP(E30,Refs!$P$2:$R$29,3,FALSE)</f>
        <v>Y58</v>
      </c>
      <c r="J30" s="73" t="str">
        <f>VLOOKUP(E30,Refs!$P$2:$S$29,4,FALSE)</f>
        <v>South West</v>
      </c>
      <c r="K30" s="28">
        <f t="shared" si="4"/>
        <v>3127</v>
      </c>
    </row>
    <row r="31" spans="1:11" x14ac:dyDescent="0.35">
      <c r="A31" s="74">
        <f t="shared" si="2"/>
        <v>45748</v>
      </c>
      <c r="B31" t="s">
        <v>883</v>
      </c>
      <c r="C31" t="s">
        <v>262</v>
      </c>
      <c r="D31" t="s">
        <v>884</v>
      </c>
      <c r="E31" t="s">
        <v>334</v>
      </c>
      <c r="F31" t="s">
        <v>335</v>
      </c>
      <c r="G31" t="s">
        <v>29</v>
      </c>
      <c r="H31">
        <v>4625</v>
      </c>
      <c r="I31" s="73" t="str">
        <f>VLOOKUP(E31,Refs!$P$2:$R$29,3,FALSE)</f>
        <v>Y58</v>
      </c>
      <c r="J31" s="73" t="str">
        <f>VLOOKUP(E31,Refs!$P$2:$S$29,4,FALSE)</f>
        <v>South West</v>
      </c>
      <c r="K31" s="28">
        <f t="shared" si="4"/>
        <v>4625</v>
      </c>
    </row>
    <row r="32" spans="1:11" x14ac:dyDescent="0.35">
      <c r="A32" s="74">
        <f t="shared" si="2"/>
        <v>45748</v>
      </c>
      <c r="B32" t="s">
        <v>883</v>
      </c>
      <c r="C32" t="s">
        <v>262</v>
      </c>
      <c r="D32" t="s">
        <v>884</v>
      </c>
      <c r="E32" t="s">
        <v>334</v>
      </c>
      <c r="F32" t="s">
        <v>335</v>
      </c>
      <c r="G32" t="s">
        <v>92</v>
      </c>
      <c r="H32">
        <v>2351</v>
      </c>
      <c r="I32" s="73" t="str">
        <f>VLOOKUP(E32,Refs!$P$2:$R$29,3,FALSE)</f>
        <v>Y58</v>
      </c>
      <c r="J32" s="73" t="str">
        <f>VLOOKUP(E32,Refs!$P$2:$S$29,4,FALSE)</f>
        <v>South West</v>
      </c>
      <c r="K32" s="28">
        <f t="shared" si="4"/>
        <v>2351</v>
      </c>
    </row>
    <row r="33" spans="1:11" x14ac:dyDescent="0.35">
      <c r="A33" s="74">
        <f t="shared" si="2"/>
        <v>45748</v>
      </c>
      <c r="B33" t="s">
        <v>883</v>
      </c>
      <c r="C33" t="s">
        <v>262</v>
      </c>
      <c r="D33" t="s">
        <v>884</v>
      </c>
      <c r="E33" t="s">
        <v>334</v>
      </c>
      <c r="F33" t="s">
        <v>335</v>
      </c>
      <c r="G33" t="s">
        <v>93</v>
      </c>
      <c r="H33">
        <v>75</v>
      </c>
      <c r="I33" s="73" t="str">
        <f>VLOOKUP(E33,Refs!$P$2:$R$29,3,FALSE)</f>
        <v>Y58</v>
      </c>
      <c r="J33" s="73" t="str">
        <f>VLOOKUP(E33,Refs!$P$2:$S$29,4,FALSE)</f>
        <v>South West</v>
      </c>
      <c r="K33" s="28">
        <f t="shared" si="4"/>
        <v>75</v>
      </c>
    </row>
    <row r="34" spans="1:11" x14ac:dyDescent="0.35">
      <c r="A34" s="74">
        <f t="shared" si="2"/>
        <v>45748</v>
      </c>
      <c r="B34" t="s">
        <v>883</v>
      </c>
      <c r="C34" t="s">
        <v>262</v>
      </c>
      <c r="D34" t="s">
        <v>884</v>
      </c>
      <c r="E34" t="s">
        <v>334</v>
      </c>
      <c r="F34" t="s">
        <v>335</v>
      </c>
      <c r="G34" t="s">
        <v>94</v>
      </c>
      <c r="H34">
        <v>616</v>
      </c>
      <c r="I34" s="73" t="str">
        <f>VLOOKUP(E34,Refs!$P$2:$R$29,3,FALSE)</f>
        <v>Y58</v>
      </c>
      <c r="J34" s="73" t="str">
        <f>VLOOKUP(E34,Refs!$P$2:$S$29,4,FALSE)</f>
        <v>South West</v>
      </c>
      <c r="K34" s="28">
        <f t="shared" si="4"/>
        <v>616</v>
      </c>
    </row>
    <row r="35" spans="1:11" x14ac:dyDescent="0.35">
      <c r="A35" s="74">
        <f t="shared" si="2"/>
        <v>45748</v>
      </c>
      <c r="B35" t="s">
        <v>883</v>
      </c>
      <c r="C35" t="s">
        <v>262</v>
      </c>
      <c r="D35" t="s">
        <v>884</v>
      </c>
      <c r="E35" t="s">
        <v>334</v>
      </c>
      <c r="F35" t="s">
        <v>335</v>
      </c>
      <c r="G35" t="s">
        <v>95</v>
      </c>
      <c r="H35">
        <v>129</v>
      </c>
      <c r="I35" s="73" t="str">
        <f>VLOOKUP(E35,Refs!$P$2:$R$29,3,FALSE)</f>
        <v>Y58</v>
      </c>
      <c r="J35" s="73" t="str">
        <f>VLOOKUP(E35,Refs!$P$2:$S$29,4,FALSE)</f>
        <v>South West</v>
      </c>
      <c r="K35" s="28">
        <f t="shared" si="4"/>
        <v>129</v>
      </c>
    </row>
    <row r="36" spans="1:11" x14ac:dyDescent="0.35">
      <c r="A36" s="74">
        <f t="shared" si="2"/>
        <v>45748</v>
      </c>
      <c r="B36" t="s">
        <v>883</v>
      </c>
      <c r="C36" t="s">
        <v>262</v>
      </c>
      <c r="D36" t="s">
        <v>884</v>
      </c>
      <c r="E36" t="s">
        <v>334</v>
      </c>
      <c r="F36" t="s">
        <v>335</v>
      </c>
      <c r="G36" t="s">
        <v>96</v>
      </c>
      <c r="H36">
        <v>820</v>
      </c>
      <c r="I36" s="73" t="str">
        <f>VLOOKUP(E36,Refs!$P$2:$R$29,3,FALSE)</f>
        <v>Y58</v>
      </c>
      <c r="J36" s="73" t="str">
        <f>VLOOKUP(E36,Refs!$P$2:$S$29,4,FALSE)</f>
        <v>South West</v>
      </c>
      <c r="K36" s="28">
        <f t="shared" si="4"/>
        <v>820</v>
      </c>
    </row>
    <row r="37" spans="1:11" x14ac:dyDescent="0.35">
      <c r="A37" s="74">
        <f t="shared" si="2"/>
        <v>45748</v>
      </c>
      <c r="B37" t="s">
        <v>883</v>
      </c>
      <c r="C37" t="s">
        <v>262</v>
      </c>
      <c r="D37" t="s">
        <v>884</v>
      </c>
      <c r="E37" t="s">
        <v>334</v>
      </c>
      <c r="F37" t="s">
        <v>335</v>
      </c>
      <c r="G37" t="s">
        <v>97</v>
      </c>
      <c r="H37">
        <v>665</v>
      </c>
      <c r="I37" s="73" t="str">
        <f>VLOOKUP(E37,Refs!$P$2:$R$29,3,FALSE)</f>
        <v>Y58</v>
      </c>
      <c r="J37" s="73" t="str">
        <f>VLOOKUP(E37,Refs!$P$2:$S$29,4,FALSE)</f>
        <v>South West</v>
      </c>
      <c r="K37" s="28">
        <f t="shared" si="4"/>
        <v>665</v>
      </c>
    </row>
    <row r="38" spans="1:11" x14ac:dyDescent="0.35">
      <c r="A38" s="74">
        <f t="shared" si="2"/>
        <v>45748</v>
      </c>
      <c r="B38" t="s">
        <v>883</v>
      </c>
      <c r="C38" t="s">
        <v>262</v>
      </c>
      <c r="D38" t="s">
        <v>884</v>
      </c>
      <c r="E38" t="s">
        <v>334</v>
      </c>
      <c r="F38" t="s">
        <v>335</v>
      </c>
      <c r="G38" t="s">
        <v>98</v>
      </c>
      <c r="H38">
        <v>6350</v>
      </c>
      <c r="I38" s="73" t="str">
        <f>VLOOKUP(E38,Refs!$P$2:$R$29,3,FALSE)</f>
        <v>Y58</v>
      </c>
      <c r="J38" s="73" t="str">
        <f>VLOOKUP(E38,Refs!$P$2:$S$29,4,FALSE)</f>
        <v>South West</v>
      </c>
      <c r="K38" s="28">
        <f t="shared" si="4"/>
        <v>6350</v>
      </c>
    </row>
    <row r="39" spans="1:11" x14ac:dyDescent="0.35">
      <c r="A39" s="74">
        <f t="shared" si="2"/>
        <v>45748</v>
      </c>
      <c r="B39" t="s">
        <v>883</v>
      </c>
      <c r="C39" t="s">
        <v>262</v>
      </c>
      <c r="D39" t="s">
        <v>884</v>
      </c>
      <c r="E39" t="s">
        <v>334</v>
      </c>
      <c r="F39" t="s">
        <v>335</v>
      </c>
      <c r="G39" t="s">
        <v>31</v>
      </c>
      <c r="H39">
        <v>5953</v>
      </c>
      <c r="I39" s="73" t="str">
        <f>VLOOKUP(E39,Refs!$P$2:$R$29,3,FALSE)</f>
        <v>Y58</v>
      </c>
      <c r="J39" s="73" t="str">
        <f>VLOOKUP(E39,Refs!$P$2:$S$29,4,FALSE)</f>
        <v>South West</v>
      </c>
      <c r="K39" s="28">
        <f t="shared" si="4"/>
        <v>5953</v>
      </c>
    </row>
    <row r="40" spans="1:11" x14ac:dyDescent="0.35">
      <c r="A40" s="74">
        <f t="shared" si="2"/>
        <v>45748</v>
      </c>
      <c r="B40" t="s">
        <v>883</v>
      </c>
      <c r="C40" t="s">
        <v>262</v>
      </c>
      <c r="D40" t="s">
        <v>884</v>
      </c>
      <c r="E40" t="s">
        <v>334</v>
      </c>
      <c r="F40" t="s">
        <v>335</v>
      </c>
      <c r="G40" t="s">
        <v>99</v>
      </c>
      <c r="H40">
        <v>3024</v>
      </c>
      <c r="I40" s="73" t="str">
        <f>VLOOKUP(E40,Refs!$P$2:$R$29,3,FALSE)</f>
        <v>Y58</v>
      </c>
      <c r="J40" s="73" t="str">
        <f>VLOOKUP(E40,Refs!$P$2:$S$29,4,FALSE)</f>
        <v>South West</v>
      </c>
      <c r="K40" s="28">
        <f t="shared" si="4"/>
        <v>3024</v>
      </c>
    </row>
    <row r="41" spans="1:11" x14ac:dyDescent="0.35">
      <c r="A41" s="74">
        <f t="shared" si="2"/>
        <v>45748</v>
      </c>
      <c r="B41" t="s">
        <v>883</v>
      </c>
      <c r="C41" t="s">
        <v>262</v>
      </c>
      <c r="D41" t="s">
        <v>884</v>
      </c>
      <c r="E41" t="s">
        <v>334</v>
      </c>
      <c r="F41" t="s">
        <v>335</v>
      </c>
      <c r="G41" t="s">
        <v>100</v>
      </c>
      <c r="H41">
        <v>3153</v>
      </c>
      <c r="I41" s="73" t="str">
        <f>VLOOKUP(E41,Refs!$P$2:$R$29,3,FALSE)</f>
        <v>Y58</v>
      </c>
      <c r="J41" s="73" t="str">
        <f>VLOOKUP(E41,Refs!$P$2:$S$29,4,FALSE)</f>
        <v>South West</v>
      </c>
      <c r="K41" s="28">
        <f t="shared" si="4"/>
        <v>3153</v>
      </c>
    </row>
    <row r="42" spans="1:11" x14ac:dyDescent="0.35">
      <c r="A42" s="74">
        <f t="shared" si="2"/>
        <v>45748</v>
      </c>
      <c r="B42" t="s">
        <v>883</v>
      </c>
      <c r="C42" t="s">
        <v>262</v>
      </c>
      <c r="D42" t="s">
        <v>884</v>
      </c>
      <c r="E42" t="s">
        <v>334</v>
      </c>
      <c r="F42" t="s">
        <v>335</v>
      </c>
      <c r="G42" t="s">
        <v>101</v>
      </c>
      <c r="H42">
        <v>2973</v>
      </c>
      <c r="I42" s="73" t="str">
        <f>VLOOKUP(E42,Refs!$P$2:$R$29,3,FALSE)</f>
        <v>Y58</v>
      </c>
      <c r="J42" s="73" t="str">
        <f>VLOOKUP(E42,Refs!$P$2:$S$29,4,FALSE)</f>
        <v>South West</v>
      </c>
      <c r="K42" s="28">
        <f t="shared" si="4"/>
        <v>2973</v>
      </c>
    </row>
    <row r="43" spans="1:11" x14ac:dyDescent="0.35">
      <c r="A43" s="74">
        <f t="shared" si="2"/>
        <v>45748</v>
      </c>
      <c r="B43" t="s">
        <v>883</v>
      </c>
      <c r="C43" t="s">
        <v>262</v>
      </c>
      <c r="D43" t="s">
        <v>884</v>
      </c>
      <c r="E43" t="s">
        <v>334</v>
      </c>
      <c r="F43" t="s">
        <v>335</v>
      </c>
      <c r="G43" t="s">
        <v>102</v>
      </c>
      <c r="H43">
        <v>2284</v>
      </c>
      <c r="I43" s="73" t="str">
        <f>VLOOKUP(E43,Refs!$P$2:$R$29,3,FALSE)</f>
        <v>Y58</v>
      </c>
      <c r="J43" s="73" t="str">
        <f>VLOOKUP(E43,Refs!$P$2:$S$29,4,FALSE)</f>
        <v>South West</v>
      </c>
      <c r="K43" s="28">
        <f t="shared" si="4"/>
        <v>2284</v>
      </c>
    </row>
    <row r="44" spans="1:11" x14ac:dyDescent="0.35">
      <c r="A44" s="74">
        <f t="shared" si="2"/>
        <v>45748</v>
      </c>
      <c r="B44" t="s">
        <v>883</v>
      </c>
      <c r="C44" t="s">
        <v>262</v>
      </c>
      <c r="D44" t="s">
        <v>884</v>
      </c>
      <c r="E44" t="s">
        <v>334</v>
      </c>
      <c r="F44" t="s">
        <v>335</v>
      </c>
      <c r="G44" t="s">
        <v>103</v>
      </c>
      <c r="H44">
        <v>469</v>
      </c>
      <c r="I44" s="73" t="str">
        <f>VLOOKUP(E44,Refs!$P$2:$R$29,3,FALSE)</f>
        <v>Y58</v>
      </c>
      <c r="J44" s="73" t="str">
        <f>VLOOKUP(E44,Refs!$P$2:$S$29,4,FALSE)</f>
        <v>South West</v>
      </c>
      <c r="K44" s="28">
        <f t="shared" si="4"/>
        <v>469</v>
      </c>
    </row>
    <row r="45" spans="1:11" x14ac:dyDescent="0.35">
      <c r="A45" s="74">
        <f t="shared" si="2"/>
        <v>45748</v>
      </c>
      <c r="B45" t="s">
        <v>883</v>
      </c>
      <c r="C45" t="s">
        <v>262</v>
      </c>
      <c r="D45" t="s">
        <v>884</v>
      </c>
      <c r="E45" t="s">
        <v>334</v>
      </c>
      <c r="F45" t="s">
        <v>335</v>
      </c>
      <c r="G45" t="s">
        <v>104</v>
      </c>
      <c r="H45">
        <v>229</v>
      </c>
      <c r="I45" s="73" t="str">
        <f>VLOOKUP(E45,Refs!$P$2:$R$29,3,FALSE)</f>
        <v>Y58</v>
      </c>
      <c r="J45" s="73" t="str">
        <f>VLOOKUP(E45,Refs!$P$2:$S$29,4,FALSE)</f>
        <v>South West</v>
      </c>
      <c r="K45" s="28">
        <f t="shared" si="4"/>
        <v>229</v>
      </c>
    </row>
    <row r="46" spans="1:11" x14ac:dyDescent="0.35">
      <c r="A46" s="74">
        <f t="shared" si="2"/>
        <v>45748</v>
      </c>
      <c r="B46" t="s">
        <v>883</v>
      </c>
      <c r="C46" t="s">
        <v>262</v>
      </c>
      <c r="D46" t="s">
        <v>884</v>
      </c>
      <c r="E46" t="s">
        <v>334</v>
      </c>
      <c r="F46" t="s">
        <v>335</v>
      </c>
      <c r="G46" t="s">
        <v>105</v>
      </c>
      <c r="H46">
        <v>2223</v>
      </c>
      <c r="I46" s="73" t="str">
        <f>VLOOKUP(E46,Refs!$P$2:$R$29,3,FALSE)</f>
        <v>Y58</v>
      </c>
      <c r="J46" s="73" t="str">
        <f>VLOOKUP(E46,Refs!$P$2:$S$29,4,FALSE)</f>
        <v>South West</v>
      </c>
      <c r="K46" s="28">
        <f t="shared" si="4"/>
        <v>2223</v>
      </c>
    </row>
    <row r="47" spans="1:11" x14ac:dyDescent="0.35">
      <c r="A47" s="74">
        <f t="shared" si="2"/>
        <v>45748</v>
      </c>
      <c r="B47" t="s">
        <v>883</v>
      </c>
      <c r="C47" t="s">
        <v>262</v>
      </c>
      <c r="D47" t="s">
        <v>884</v>
      </c>
      <c r="E47" t="s">
        <v>334</v>
      </c>
      <c r="F47" t="s">
        <v>335</v>
      </c>
      <c r="G47" t="s">
        <v>106</v>
      </c>
      <c r="H47">
        <v>2777332</v>
      </c>
      <c r="I47" s="73" t="str">
        <f>VLOOKUP(E47,Refs!$P$2:$R$29,3,FALSE)</f>
        <v>Y58</v>
      </c>
      <c r="J47" s="73" t="str">
        <f>VLOOKUP(E47,Refs!$P$2:$S$29,4,FALSE)</f>
        <v>South West</v>
      </c>
      <c r="K47" s="28">
        <f t="shared" si="4"/>
        <v>2777332</v>
      </c>
    </row>
    <row r="48" spans="1:11" x14ac:dyDescent="0.35">
      <c r="A48" s="74">
        <f t="shared" si="2"/>
        <v>45748</v>
      </c>
      <c r="B48" t="s">
        <v>883</v>
      </c>
      <c r="C48" t="s">
        <v>262</v>
      </c>
      <c r="D48" t="s">
        <v>884</v>
      </c>
      <c r="E48" t="s">
        <v>334</v>
      </c>
      <c r="F48" t="s">
        <v>335</v>
      </c>
      <c r="G48" t="s">
        <v>107</v>
      </c>
      <c r="H48">
        <v>3960</v>
      </c>
      <c r="I48" s="73" t="str">
        <f>VLOOKUP(E48,Refs!$P$2:$R$29,3,FALSE)</f>
        <v>Y58</v>
      </c>
      <c r="J48" s="73" t="str">
        <f>VLOOKUP(E48,Refs!$P$2:$S$29,4,FALSE)</f>
        <v>South West</v>
      </c>
      <c r="K48" s="28">
        <f t="shared" si="4"/>
        <v>3960</v>
      </c>
    </row>
    <row r="49" spans="1:11" x14ac:dyDescent="0.35">
      <c r="A49" s="74">
        <f t="shared" si="2"/>
        <v>45748</v>
      </c>
      <c r="B49" t="s">
        <v>883</v>
      </c>
      <c r="C49" t="s">
        <v>262</v>
      </c>
      <c r="D49" t="s">
        <v>884</v>
      </c>
      <c r="E49" t="s">
        <v>334</v>
      </c>
      <c r="F49" t="s">
        <v>335</v>
      </c>
      <c r="G49" t="s">
        <v>108</v>
      </c>
      <c r="H49">
        <v>3543</v>
      </c>
      <c r="I49" s="73" t="str">
        <f>VLOOKUP(E49,Refs!$P$2:$R$29,3,FALSE)</f>
        <v>Y58</v>
      </c>
      <c r="J49" s="73" t="str">
        <f>VLOOKUP(E49,Refs!$P$2:$S$29,4,FALSE)</f>
        <v>South West</v>
      </c>
      <c r="K49" s="28">
        <f t="shared" si="4"/>
        <v>3543</v>
      </c>
    </row>
    <row r="50" spans="1:11" x14ac:dyDescent="0.35">
      <c r="A50" s="74">
        <f t="shared" si="2"/>
        <v>45748</v>
      </c>
      <c r="B50" t="s">
        <v>883</v>
      </c>
      <c r="C50" t="s">
        <v>262</v>
      </c>
      <c r="D50" t="s">
        <v>884</v>
      </c>
      <c r="E50" t="s">
        <v>334</v>
      </c>
      <c r="F50" t="s">
        <v>335</v>
      </c>
      <c r="G50" t="s">
        <v>109</v>
      </c>
      <c r="H50">
        <v>178</v>
      </c>
      <c r="I50" s="73" t="str">
        <f>VLOOKUP(E50,Refs!$P$2:$R$29,3,FALSE)</f>
        <v>Y58</v>
      </c>
      <c r="J50" s="73" t="str">
        <f>VLOOKUP(E50,Refs!$P$2:$S$29,4,FALSE)</f>
        <v>South West</v>
      </c>
      <c r="K50" s="28">
        <f t="shared" si="4"/>
        <v>178</v>
      </c>
    </row>
    <row r="51" spans="1:11" x14ac:dyDescent="0.35">
      <c r="A51" s="74">
        <f t="shared" si="2"/>
        <v>45748</v>
      </c>
      <c r="B51" t="s">
        <v>883</v>
      </c>
      <c r="C51" t="s">
        <v>262</v>
      </c>
      <c r="D51" t="s">
        <v>884</v>
      </c>
      <c r="E51" t="s">
        <v>334</v>
      </c>
      <c r="F51" t="s">
        <v>335</v>
      </c>
      <c r="G51" t="s">
        <v>110</v>
      </c>
      <c r="H51">
        <v>1090</v>
      </c>
      <c r="I51" s="73" t="str">
        <f>VLOOKUP(E51,Refs!$P$2:$R$29,3,FALSE)</f>
        <v>Y58</v>
      </c>
      <c r="J51" s="73" t="str">
        <f>VLOOKUP(E51,Refs!$P$2:$S$29,4,FALSE)</f>
        <v>South West</v>
      </c>
      <c r="K51" s="28">
        <f t="shared" si="4"/>
        <v>1090</v>
      </c>
    </row>
    <row r="52" spans="1:11" x14ac:dyDescent="0.35">
      <c r="A52" s="74">
        <f t="shared" si="2"/>
        <v>45748</v>
      </c>
      <c r="B52" t="s">
        <v>883</v>
      </c>
      <c r="C52" t="s">
        <v>262</v>
      </c>
      <c r="D52" t="s">
        <v>884</v>
      </c>
      <c r="E52" t="s">
        <v>334</v>
      </c>
      <c r="F52" t="s">
        <v>335</v>
      </c>
      <c r="G52" t="s">
        <v>111</v>
      </c>
      <c r="H52">
        <v>458745</v>
      </c>
      <c r="I52" s="73" t="str">
        <f>VLOOKUP(E52,Refs!$P$2:$R$29,3,FALSE)</f>
        <v>Y58</v>
      </c>
      <c r="J52" s="73" t="str">
        <f>VLOOKUP(E52,Refs!$P$2:$S$29,4,FALSE)</f>
        <v>South West</v>
      </c>
      <c r="K52" s="28">
        <f t="shared" si="4"/>
        <v>458745</v>
      </c>
    </row>
    <row r="53" spans="1:11" x14ac:dyDescent="0.35">
      <c r="A53" s="74">
        <f t="shared" si="2"/>
        <v>45748</v>
      </c>
      <c r="B53" t="s">
        <v>883</v>
      </c>
      <c r="C53" t="s">
        <v>262</v>
      </c>
      <c r="D53" t="s">
        <v>884</v>
      </c>
      <c r="E53" t="s">
        <v>334</v>
      </c>
      <c r="F53" t="s">
        <v>335</v>
      </c>
      <c r="G53" t="s">
        <v>112</v>
      </c>
      <c r="H53">
        <v>2408</v>
      </c>
      <c r="I53" s="73" t="str">
        <f>VLOOKUP(E53,Refs!$P$2:$R$29,3,FALSE)</f>
        <v>Y58</v>
      </c>
      <c r="J53" s="73" t="str">
        <f>VLOOKUP(E53,Refs!$P$2:$S$29,4,FALSE)</f>
        <v>South West</v>
      </c>
      <c r="K53" s="28">
        <f t="shared" si="4"/>
        <v>2408</v>
      </c>
    </row>
    <row r="54" spans="1:11" x14ac:dyDescent="0.35">
      <c r="A54" s="74">
        <f t="shared" si="2"/>
        <v>45748</v>
      </c>
      <c r="B54" t="s">
        <v>883</v>
      </c>
      <c r="C54" t="s">
        <v>262</v>
      </c>
      <c r="D54" t="s">
        <v>884</v>
      </c>
      <c r="E54" t="s">
        <v>334</v>
      </c>
      <c r="F54" t="s">
        <v>335</v>
      </c>
      <c r="G54" t="s">
        <v>808</v>
      </c>
      <c r="H54">
        <v>166</v>
      </c>
      <c r="I54" s="73" t="str">
        <f>VLOOKUP(E54,Refs!$P$2:$R$29,3,FALSE)</f>
        <v>Y58</v>
      </c>
      <c r="J54" s="73" t="str">
        <f>VLOOKUP(E54,Refs!$P$2:$S$29,4,FALSE)</f>
        <v>South West</v>
      </c>
      <c r="K54" s="28">
        <f t="shared" si="4"/>
        <v>166</v>
      </c>
    </row>
    <row r="55" spans="1:11" x14ac:dyDescent="0.35">
      <c r="A55" s="74">
        <f t="shared" si="2"/>
        <v>45748</v>
      </c>
      <c r="B55" t="s">
        <v>883</v>
      </c>
      <c r="C55" t="s">
        <v>262</v>
      </c>
      <c r="D55" t="s">
        <v>884</v>
      </c>
      <c r="E55" t="s">
        <v>334</v>
      </c>
      <c r="F55" t="s">
        <v>335</v>
      </c>
      <c r="G55" t="s">
        <v>809</v>
      </c>
      <c r="H55">
        <v>1441</v>
      </c>
      <c r="I55" s="73" t="str">
        <f>VLOOKUP(E55,Refs!$P$2:$R$29,3,FALSE)</f>
        <v>Y58</v>
      </c>
      <c r="J55" s="73" t="str">
        <f>VLOOKUP(E55,Refs!$P$2:$S$29,4,FALSE)</f>
        <v>South West</v>
      </c>
      <c r="K55" s="28">
        <f t="shared" si="4"/>
        <v>1441</v>
      </c>
    </row>
    <row r="56" spans="1:11" x14ac:dyDescent="0.35">
      <c r="A56" s="74">
        <f t="shared" si="2"/>
        <v>45748</v>
      </c>
      <c r="B56" t="s">
        <v>883</v>
      </c>
      <c r="C56" t="s">
        <v>262</v>
      </c>
      <c r="D56" t="s">
        <v>884</v>
      </c>
      <c r="E56" t="s">
        <v>334</v>
      </c>
      <c r="F56" t="s">
        <v>335</v>
      </c>
      <c r="G56" t="s">
        <v>113</v>
      </c>
      <c r="H56">
        <v>17312</v>
      </c>
      <c r="I56" s="73" t="str">
        <f>VLOOKUP(E56,Refs!$P$2:$R$29,3,FALSE)</f>
        <v>Y58</v>
      </c>
      <c r="J56" s="73" t="str">
        <f>VLOOKUP(E56,Refs!$P$2:$S$29,4,FALSE)</f>
        <v>South West</v>
      </c>
      <c r="K56" s="28">
        <f t="shared" si="4"/>
        <v>17312</v>
      </c>
    </row>
    <row r="57" spans="1:11" x14ac:dyDescent="0.35">
      <c r="A57" s="74">
        <f t="shared" si="2"/>
        <v>45748</v>
      </c>
      <c r="B57" t="s">
        <v>883</v>
      </c>
      <c r="C57" t="s">
        <v>262</v>
      </c>
      <c r="D57" t="s">
        <v>884</v>
      </c>
      <c r="E57" t="s">
        <v>334</v>
      </c>
      <c r="F57" t="s">
        <v>335</v>
      </c>
      <c r="G57" t="s">
        <v>114</v>
      </c>
      <c r="H57">
        <v>0</v>
      </c>
      <c r="I57" s="73" t="str">
        <f>VLOOKUP(E57,Refs!$P$2:$R$29,3,FALSE)</f>
        <v>Y58</v>
      </c>
      <c r="J57" s="73" t="str">
        <f>VLOOKUP(E57,Refs!$P$2:$S$29,4,FALSE)</f>
        <v>South West</v>
      </c>
      <c r="K57" s="28" t="str">
        <f t="shared" si="4"/>
        <v/>
      </c>
    </row>
    <row r="58" spans="1:11" x14ac:dyDescent="0.35">
      <c r="A58" s="74">
        <f t="shared" si="2"/>
        <v>45748</v>
      </c>
      <c r="B58" t="s">
        <v>883</v>
      </c>
      <c r="C58" t="s">
        <v>262</v>
      </c>
      <c r="D58" t="s">
        <v>884</v>
      </c>
      <c r="E58" t="s">
        <v>334</v>
      </c>
      <c r="F58" t="s">
        <v>335</v>
      </c>
      <c r="G58" t="s">
        <v>115</v>
      </c>
      <c r="H58">
        <v>14494</v>
      </c>
      <c r="I58" s="73" t="str">
        <f>VLOOKUP(E58,Refs!$P$2:$R$29,3,FALSE)</f>
        <v>Y58</v>
      </c>
      <c r="J58" s="73" t="str">
        <f>VLOOKUP(E58,Refs!$P$2:$S$29,4,FALSE)</f>
        <v>South West</v>
      </c>
      <c r="K58" s="28">
        <f t="shared" si="4"/>
        <v>14494</v>
      </c>
    </row>
    <row r="59" spans="1:11" x14ac:dyDescent="0.35">
      <c r="A59" s="74">
        <f t="shared" si="2"/>
        <v>45748</v>
      </c>
      <c r="B59" t="s">
        <v>883</v>
      </c>
      <c r="C59" t="s">
        <v>262</v>
      </c>
      <c r="D59" t="s">
        <v>884</v>
      </c>
      <c r="E59" t="s">
        <v>334</v>
      </c>
      <c r="F59" t="s">
        <v>335</v>
      </c>
      <c r="G59" t="s">
        <v>116</v>
      </c>
      <c r="H59">
        <v>1748</v>
      </c>
      <c r="I59" s="73" t="str">
        <f>VLOOKUP(E59,Refs!$P$2:$R$29,3,FALSE)</f>
        <v>Y58</v>
      </c>
      <c r="J59" s="73" t="str">
        <f>VLOOKUP(E59,Refs!$P$2:$S$29,4,FALSE)</f>
        <v>South West</v>
      </c>
      <c r="K59" s="28">
        <f t="shared" si="4"/>
        <v>1748</v>
      </c>
    </row>
    <row r="60" spans="1:11" x14ac:dyDescent="0.35">
      <c r="A60" s="74">
        <f t="shared" si="2"/>
        <v>45748</v>
      </c>
      <c r="B60" t="s">
        <v>883</v>
      </c>
      <c r="C60" t="s">
        <v>262</v>
      </c>
      <c r="D60" t="s">
        <v>884</v>
      </c>
      <c r="E60" t="s">
        <v>334</v>
      </c>
      <c r="F60" t="s">
        <v>335</v>
      </c>
      <c r="G60" t="s">
        <v>117</v>
      </c>
      <c r="H60">
        <v>3325</v>
      </c>
      <c r="I60" s="73" t="str">
        <f>VLOOKUP(E60,Refs!$P$2:$R$29,3,FALSE)</f>
        <v>Y58</v>
      </c>
      <c r="J60" s="73" t="str">
        <f>VLOOKUP(E60,Refs!$P$2:$S$29,4,FALSE)</f>
        <v>South West</v>
      </c>
      <c r="K60" s="28">
        <f t="shared" si="4"/>
        <v>3325</v>
      </c>
    </row>
    <row r="61" spans="1:11" x14ac:dyDescent="0.35">
      <c r="A61" s="74">
        <f t="shared" si="2"/>
        <v>45748</v>
      </c>
      <c r="B61" t="s">
        <v>883</v>
      </c>
      <c r="C61" t="s">
        <v>262</v>
      </c>
      <c r="D61" t="s">
        <v>884</v>
      </c>
      <c r="E61" t="s">
        <v>334</v>
      </c>
      <c r="F61" t="s">
        <v>335</v>
      </c>
      <c r="G61" t="s">
        <v>118</v>
      </c>
      <c r="H61">
        <v>1714</v>
      </c>
      <c r="I61" s="73" t="str">
        <f>VLOOKUP(E61,Refs!$P$2:$R$29,3,FALSE)</f>
        <v>Y58</v>
      </c>
      <c r="J61" s="73" t="str">
        <f>VLOOKUP(E61,Refs!$P$2:$S$29,4,FALSE)</f>
        <v>South West</v>
      </c>
      <c r="K61" s="28">
        <f t="shared" si="4"/>
        <v>1714</v>
      </c>
    </row>
    <row r="62" spans="1:11" x14ac:dyDescent="0.35">
      <c r="A62" s="74">
        <f t="shared" si="2"/>
        <v>45748</v>
      </c>
      <c r="B62" t="s">
        <v>883</v>
      </c>
      <c r="C62" t="s">
        <v>262</v>
      </c>
      <c r="D62" t="s">
        <v>884</v>
      </c>
      <c r="E62" t="s">
        <v>334</v>
      </c>
      <c r="F62" t="s">
        <v>335</v>
      </c>
      <c r="G62" t="s">
        <v>119</v>
      </c>
      <c r="H62">
        <v>7024</v>
      </c>
      <c r="I62" s="73" t="str">
        <f>VLOOKUP(E62,Refs!$P$2:$R$29,3,FALSE)</f>
        <v>Y58</v>
      </c>
      <c r="J62" s="73" t="str">
        <f>VLOOKUP(E62,Refs!$P$2:$S$29,4,FALSE)</f>
        <v>South West</v>
      </c>
      <c r="K62" s="28">
        <f t="shared" si="4"/>
        <v>7024</v>
      </c>
    </row>
    <row r="63" spans="1:11" x14ac:dyDescent="0.35">
      <c r="A63" s="74">
        <f t="shared" si="2"/>
        <v>45748</v>
      </c>
      <c r="B63" t="s">
        <v>883</v>
      </c>
      <c r="C63" t="s">
        <v>262</v>
      </c>
      <c r="D63" t="s">
        <v>884</v>
      </c>
      <c r="E63" t="s">
        <v>334</v>
      </c>
      <c r="F63" t="s">
        <v>335</v>
      </c>
      <c r="G63" t="s">
        <v>120</v>
      </c>
      <c r="H63">
        <v>16</v>
      </c>
      <c r="I63" s="73" t="str">
        <f>VLOOKUP(E63,Refs!$P$2:$R$29,3,FALSE)</f>
        <v>Y58</v>
      </c>
      <c r="J63" s="73" t="str">
        <f>VLOOKUP(E63,Refs!$P$2:$S$29,4,FALSE)</f>
        <v>South West</v>
      </c>
      <c r="K63" s="28">
        <f t="shared" si="4"/>
        <v>16</v>
      </c>
    </row>
    <row r="64" spans="1:11" x14ac:dyDescent="0.35">
      <c r="A64" s="74">
        <f t="shared" si="2"/>
        <v>45748</v>
      </c>
      <c r="B64" t="s">
        <v>883</v>
      </c>
      <c r="C64" t="s">
        <v>262</v>
      </c>
      <c r="D64" t="s">
        <v>884</v>
      </c>
      <c r="E64" t="s">
        <v>334</v>
      </c>
      <c r="F64" t="s">
        <v>335</v>
      </c>
      <c r="G64" t="s">
        <v>121</v>
      </c>
      <c r="H64">
        <v>503</v>
      </c>
      <c r="I64" s="73" t="str">
        <f>VLOOKUP(E64,Refs!$P$2:$R$29,3,FALSE)</f>
        <v>Y58</v>
      </c>
      <c r="J64" s="73" t="str">
        <f>VLOOKUP(E64,Refs!$P$2:$S$29,4,FALSE)</f>
        <v>South West</v>
      </c>
      <c r="K64" s="28">
        <f t="shared" si="4"/>
        <v>503</v>
      </c>
    </row>
    <row r="65" spans="1:11" x14ac:dyDescent="0.35">
      <c r="A65" s="74">
        <f t="shared" si="2"/>
        <v>45748</v>
      </c>
      <c r="B65" t="s">
        <v>883</v>
      </c>
      <c r="C65" t="s">
        <v>262</v>
      </c>
      <c r="D65" t="s">
        <v>884</v>
      </c>
      <c r="E65" t="s">
        <v>334</v>
      </c>
      <c r="F65" t="s">
        <v>335</v>
      </c>
      <c r="G65" t="s">
        <v>122</v>
      </c>
      <c r="H65">
        <v>1</v>
      </c>
      <c r="I65" s="73" t="str">
        <f>VLOOKUP(E65,Refs!$P$2:$R$29,3,FALSE)</f>
        <v>Y58</v>
      </c>
      <c r="J65" s="73" t="str">
        <f>VLOOKUP(E65,Refs!$P$2:$S$29,4,FALSE)</f>
        <v>South West</v>
      </c>
      <c r="K65" s="28">
        <f t="shared" si="4"/>
        <v>1</v>
      </c>
    </row>
    <row r="66" spans="1:11" x14ac:dyDescent="0.35">
      <c r="A66" s="74">
        <f t="shared" si="2"/>
        <v>45748</v>
      </c>
      <c r="B66" t="s">
        <v>883</v>
      </c>
      <c r="C66" t="s">
        <v>262</v>
      </c>
      <c r="D66" t="s">
        <v>884</v>
      </c>
      <c r="E66" t="s">
        <v>334</v>
      </c>
      <c r="F66" t="s">
        <v>335</v>
      </c>
      <c r="G66" t="s">
        <v>123</v>
      </c>
      <c r="H66">
        <v>1785</v>
      </c>
      <c r="I66" s="73" t="str">
        <f>VLOOKUP(E66,Refs!$P$2:$R$29,3,FALSE)</f>
        <v>Y58</v>
      </c>
      <c r="J66" s="73" t="str">
        <f>VLOOKUP(E66,Refs!$P$2:$S$29,4,FALSE)</f>
        <v>South West</v>
      </c>
      <c r="K66" s="28">
        <f t="shared" si="4"/>
        <v>1785</v>
      </c>
    </row>
    <row r="67" spans="1:11" x14ac:dyDescent="0.35">
      <c r="A67" s="74">
        <f t="shared" ref="A67:A130" si="5">DATEVALUE(RIGHT(B67,8))</f>
        <v>45748</v>
      </c>
      <c r="B67" t="s">
        <v>883</v>
      </c>
      <c r="C67" t="s">
        <v>262</v>
      </c>
      <c r="D67" t="s">
        <v>884</v>
      </c>
      <c r="E67" t="s">
        <v>334</v>
      </c>
      <c r="F67" t="s">
        <v>335</v>
      </c>
      <c r="G67" t="s">
        <v>124</v>
      </c>
      <c r="H67">
        <v>1</v>
      </c>
      <c r="I67" s="73" t="str">
        <f>VLOOKUP(E67,Refs!$P$2:$R$29,3,FALSE)</f>
        <v>Y58</v>
      </c>
      <c r="J67" s="73" t="str">
        <f>VLOOKUP(E67,Refs!$P$2:$S$29,4,FALSE)</f>
        <v>South West</v>
      </c>
      <c r="K67" s="28">
        <f t="shared" si="4"/>
        <v>1</v>
      </c>
    </row>
    <row r="68" spans="1:11" x14ac:dyDescent="0.35">
      <c r="A68" s="74">
        <f t="shared" si="5"/>
        <v>45748</v>
      </c>
      <c r="B68" t="s">
        <v>883</v>
      </c>
      <c r="C68" t="s">
        <v>262</v>
      </c>
      <c r="D68" t="s">
        <v>884</v>
      </c>
      <c r="E68" t="s">
        <v>334</v>
      </c>
      <c r="F68" t="s">
        <v>335</v>
      </c>
      <c r="G68" t="s">
        <v>125</v>
      </c>
      <c r="H68">
        <v>0</v>
      </c>
      <c r="I68" s="73" t="str">
        <f>VLOOKUP(E68,Refs!$P$2:$R$29,3,FALSE)</f>
        <v>Y58</v>
      </c>
      <c r="J68" s="73" t="str">
        <f>VLOOKUP(E68,Refs!$P$2:$S$29,4,FALSE)</f>
        <v>South West</v>
      </c>
      <c r="K68" s="28" t="str">
        <f t="shared" si="4"/>
        <v/>
      </c>
    </row>
    <row r="69" spans="1:11" x14ac:dyDescent="0.35">
      <c r="A69" s="74">
        <f t="shared" si="5"/>
        <v>45748</v>
      </c>
      <c r="B69" t="s">
        <v>883</v>
      </c>
      <c r="C69" t="s">
        <v>262</v>
      </c>
      <c r="D69" t="s">
        <v>884</v>
      </c>
      <c r="E69" t="s">
        <v>334</v>
      </c>
      <c r="F69" t="s">
        <v>335</v>
      </c>
      <c r="G69" t="s">
        <v>126</v>
      </c>
      <c r="H69">
        <v>0</v>
      </c>
      <c r="I69" s="73" t="str">
        <f>VLOOKUP(E69,Refs!$P$2:$R$29,3,FALSE)</f>
        <v>Y58</v>
      </c>
      <c r="J69" s="73" t="str">
        <f>VLOOKUP(E69,Refs!$P$2:$S$29,4,FALSE)</f>
        <v>South West</v>
      </c>
      <c r="K69" s="28" t="str">
        <f t="shared" si="4"/>
        <v/>
      </c>
    </row>
    <row r="70" spans="1:11" x14ac:dyDescent="0.35">
      <c r="A70" s="74">
        <f t="shared" si="5"/>
        <v>45748</v>
      </c>
      <c r="B70" t="s">
        <v>883</v>
      </c>
      <c r="C70" t="s">
        <v>262</v>
      </c>
      <c r="D70" t="s">
        <v>884</v>
      </c>
      <c r="E70" t="s">
        <v>334</v>
      </c>
      <c r="F70" t="s">
        <v>335</v>
      </c>
      <c r="G70" t="s">
        <v>127</v>
      </c>
      <c r="H70">
        <v>0</v>
      </c>
      <c r="I70" s="73" t="str">
        <f>VLOOKUP(E70,Refs!$P$2:$R$29,3,FALSE)</f>
        <v>Y58</v>
      </c>
      <c r="J70" s="73" t="str">
        <f>VLOOKUP(E70,Refs!$P$2:$S$29,4,FALSE)</f>
        <v>South West</v>
      </c>
      <c r="K70" s="28" t="str">
        <f t="shared" si="4"/>
        <v/>
      </c>
    </row>
    <row r="71" spans="1:11" x14ac:dyDescent="0.35">
      <c r="A71" s="74">
        <f t="shared" si="5"/>
        <v>45748</v>
      </c>
      <c r="B71" t="s">
        <v>883</v>
      </c>
      <c r="C71" t="s">
        <v>262</v>
      </c>
      <c r="D71" t="s">
        <v>884</v>
      </c>
      <c r="E71" t="s">
        <v>334</v>
      </c>
      <c r="F71" t="s">
        <v>335</v>
      </c>
      <c r="G71" t="s">
        <v>128</v>
      </c>
      <c r="H71">
        <v>0</v>
      </c>
      <c r="I71" s="73" t="str">
        <f>VLOOKUP(E71,Refs!$P$2:$R$29,3,FALSE)</f>
        <v>Y58</v>
      </c>
      <c r="J71" s="73" t="str">
        <f>VLOOKUP(E71,Refs!$P$2:$S$29,4,FALSE)</f>
        <v>South West</v>
      </c>
      <c r="K71" s="28" t="str">
        <f t="shared" ref="K71:K134" si="6">IF(OR(H71="NULL",H71=0,H71=""),"",H71)</f>
        <v/>
      </c>
    </row>
    <row r="72" spans="1:11" x14ac:dyDescent="0.35">
      <c r="A72" s="74">
        <f t="shared" si="5"/>
        <v>45748</v>
      </c>
      <c r="B72" t="s">
        <v>883</v>
      </c>
      <c r="C72" t="s">
        <v>262</v>
      </c>
      <c r="D72" t="s">
        <v>884</v>
      </c>
      <c r="E72" t="s">
        <v>334</v>
      </c>
      <c r="F72" t="s">
        <v>335</v>
      </c>
      <c r="G72" t="s">
        <v>129</v>
      </c>
      <c r="H72">
        <v>16</v>
      </c>
      <c r="I72" s="73" t="str">
        <f>VLOOKUP(E72,Refs!$P$2:$R$29,3,FALSE)</f>
        <v>Y58</v>
      </c>
      <c r="J72" s="73" t="str">
        <f>VLOOKUP(E72,Refs!$P$2:$S$29,4,FALSE)</f>
        <v>South West</v>
      </c>
      <c r="K72" s="28">
        <f t="shared" si="6"/>
        <v>16</v>
      </c>
    </row>
    <row r="73" spans="1:11" x14ac:dyDescent="0.35">
      <c r="A73" s="74">
        <f t="shared" si="5"/>
        <v>45748</v>
      </c>
      <c r="B73" t="s">
        <v>883</v>
      </c>
      <c r="C73" t="s">
        <v>262</v>
      </c>
      <c r="D73" t="s">
        <v>884</v>
      </c>
      <c r="E73" t="s">
        <v>334</v>
      </c>
      <c r="F73" t="s">
        <v>335</v>
      </c>
      <c r="G73" t="s">
        <v>130</v>
      </c>
      <c r="H73">
        <v>56</v>
      </c>
      <c r="I73" s="73" t="str">
        <f>VLOOKUP(E73,Refs!$P$2:$R$29,3,FALSE)</f>
        <v>Y58</v>
      </c>
      <c r="J73" s="73" t="str">
        <f>VLOOKUP(E73,Refs!$P$2:$S$29,4,FALSE)</f>
        <v>South West</v>
      </c>
      <c r="K73" s="28">
        <f t="shared" si="6"/>
        <v>56</v>
      </c>
    </row>
    <row r="74" spans="1:11" x14ac:dyDescent="0.35">
      <c r="A74" s="74">
        <f t="shared" si="5"/>
        <v>45748</v>
      </c>
      <c r="B74" t="s">
        <v>883</v>
      </c>
      <c r="C74" t="s">
        <v>262</v>
      </c>
      <c r="D74" t="s">
        <v>884</v>
      </c>
      <c r="E74" t="s">
        <v>334</v>
      </c>
      <c r="F74" t="s">
        <v>335</v>
      </c>
      <c r="G74" t="s">
        <v>131</v>
      </c>
      <c r="H74">
        <v>240</v>
      </c>
      <c r="I74" s="73" t="str">
        <f>VLOOKUP(E74,Refs!$P$2:$R$29,3,FALSE)</f>
        <v>Y58</v>
      </c>
      <c r="J74" s="73" t="str">
        <f>VLOOKUP(E74,Refs!$P$2:$S$29,4,FALSE)</f>
        <v>South West</v>
      </c>
      <c r="K74" s="28">
        <f t="shared" si="6"/>
        <v>240</v>
      </c>
    </row>
    <row r="75" spans="1:11" x14ac:dyDescent="0.35">
      <c r="A75" s="74">
        <f t="shared" si="5"/>
        <v>45748</v>
      </c>
      <c r="B75" t="s">
        <v>883</v>
      </c>
      <c r="C75" t="s">
        <v>262</v>
      </c>
      <c r="D75" t="s">
        <v>884</v>
      </c>
      <c r="E75" t="s">
        <v>334</v>
      </c>
      <c r="F75" t="s">
        <v>335</v>
      </c>
      <c r="G75" t="s">
        <v>132</v>
      </c>
      <c r="H75">
        <v>232</v>
      </c>
      <c r="I75" s="73" t="str">
        <f>VLOOKUP(E75,Refs!$P$2:$R$29,3,FALSE)</f>
        <v>Y58</v>
      </c>
      <c r="J75" s="73" t="str">
        <f>VLOOKUP(E75,Refs!$P$2:$S$29,4,FALSE)</f>
        <v>South West</v>
      </c>
      <c r="K75" s="28">
        <f t="shared" si="6"/>
        <v>232</v>
      </c>
    </row>
    <row r="76" spans="1:11" x14ac:dyDescent="0.35">
      <c r="A76" s="74">
        <f t="shared" si="5"/>
        <v>45748</v>
      </c>
      <c r="B76" t="s">
        <v>883</v>
      </c>
      <c r="C76" t="s">
        <v>262</v>
      </c>
      <c r="D76" t="s">
        <v>884</v>
      </c>
      <c r="E76" t="s">
        <v>334</v>
      </c>
      <c r="F76" t="s">
        <v>335</v>
      </c>
      <c r="G76" t="s">
        <v>133</v>
      </c>
      <c r="H76">
        <v>1441</v>
      </c>
      <c r="I76" s="73" t="str">
        <f>VLOOKUP(E76,Refs!$P$2:$R$29,3,FALSE)</f>
        <v>Y58</v>
      </c>
      <c r="J76" s="73" t="str">
        <f>VLOOKUP(E76,Refs!$P$2:$S$29,4,FALSE)</f>
        <v>South West</v>
      </c>
      <c r="K76" s="28">
        <f t="shared" si="6"/>
        <v>1441</v>
      </c>
    </row>
    <row r="77" spans="1:11" x14ac:dyDescent="0.35">
      <c r="A77" s="74">
        <f t="shared" si="5"/>
        <v>45748</v>
      </c>
      <c r="B77" t="s">
        <v>883</v>
      </c>
      <c r="C77" t="s">
        <v>262</v>
      </c>
      <c r="D77" t="s">
        <v>884</v>
      </c>
      <c r="E77" t="s">
        <v>334</v>
      </c>
      <c r="F77" t="s">
        <v>335</v>
      </c>
      <c r="G77" t="s">
        <v>134</v>
      </c>
      <c r="H77">
        <v>1431</v>
      </c>
      <c r="I77" s="73" t="str">
        <f>VLOOKUP(E77,Refs!$P$2:$R$29,3,FALSE)</f>
        <v>Y58</v>
      </c>
      <c r="J77" s="73" t="str">
        <f>VLOOKUP(E77,Refs!$P$2:$S$29,4,FALSE)</f>
        <v>South West</v>
      </c>
      <c r="K77" s="28">
        <f t="shared" si="6"/>
        <v>1431</v>
      </c>
    </row>
    <row r="78" spans="1:11" x14ac:dyDescent="0.35">
      <c r="A78" s="74">
        <f t="shared" si="5"/>
        <v>45748</v>
      </c>
      <c r="B78" t="s">
        <v>883</v>
      </c>
      <c r="C78" t="s">
        <v>262</v>
      </c>
      <c r="D78" t="s">
        <v>884</v>
      </c>
      <c r="E78" t="s">
        <v>334</v>
      </c>
      <c r="F78" t="s">
        <v>335</v>
      </c>
      <c r="G78" t="s">
        <v>135</v>
      </c>
      <c r="H78">
        <v>210</v>
      </c>
      <c r="I78" s="73" t="str">
        <f>VLOOKUP(E78,Refs!$P$2:$R$29,3,FALSE)</f>
        <v>Y58</v>
      </c>
      <c r="J78" s="73" t="str">
        <f>VLOOKUP(E78,Refs!$P$2:$S$29,4,FALSE)</f>
        <v>South West</v>
      </c>
      <c r="K78" s="28">
        <f t="shared" si="6"/>
        <v>210</v>
      </c>
    </row>
    <row r="79" spans="1:11" x14ac:dyDescent="0.35">
      <c r="A79" s="74">
        <f t="shared" si="5"/>
        <v>45748</v>
      </c>
      <c r="B79" t="s">
        <v>883</v>
      </c>
      <c r="C79" t="s">
        <v>262</v>
      </c>
      <c r="D79" t="s">
        <v>884</v>
      </c>
      <c r="E79" t="s">
        <v>334</v>
      </c>
      <c r="F79" t="s">
        <v>335</v>
      </c>
      <c r="G79" t="s">
        <v>136</v>
      </c>
      <c r="H79">
        <v>210</v>
      </c>
      <c r="I79" s="73" t="str">
        <f>VLOOKUP(E79,Refs!$P$2:$R$29,3,FALSE)</f>
        <v>Y58</v>
      </c>
      <c r="J79" s="73" t="str">
        <f>VLOOKUP(E79,Refs!$P$2:$S$29,4,FALSE)</f>
        <v>South West</v>
      </c>
      <c r="K79" s="28">
        <f t="shared" si="6"/>
        <v>210</v>
      </c>
    </row>
    <row r="80" spans="1:11" x14ac:dyDescent="0.35">
      <c r="A80" s="74">
        <f t="shared" si="5"/>
        <v>45748</v>
      </c>
      <c r="B80" t="s">
        <v>883</v>
      </c>
      <c r="C80" t="s">
        <v>262</v>
      </c>
      <c r="D80" t="s">
        <v>884</v>
      </c>
      <c r="E80" t="s">
        <v>334</v>
      </c>
      <c r="F80" t="s">
        <v>335</v>
      </c>
      <c r="G80" t="s">
        <v>137</v>
      </c>
      <c r="H80">
        <v>153</v>
      </c>
      <c r="I80" s="73" t="str">
        <f>VLOOKUP(E80,Refs!$P$2:$R$29,3,FALSE)</f>
        <v>Y58</v>
      </c>
      <c r="J80" s="73" t="str">
        <f>VLOOKUP(E80,Refs!$P$2:$S$29,4,FALSE)</f>
        <v>South West</v>
      </c>
      <c r="K80" s="28">
        <f t="shared" si="6"/>
        <v>153</v>
      </c>
    </row>
    <row r="81" spans="1:11" x14ac:dyDescent="0.35">
      <c r="A81" s="74">
        <f t="shared" si="5"/>
        <v>45748</v>
      </c>
      <c r="B81" t="s">
        <v>883</v>
      </c>
      <c r="C81" t="s">
        <v>262</v>
      </c>
      <c r="D81" t="s">
        <v>884</v>
      </c>
      <c r="E81" t="s">
        <v>334</v>
      </c>
      <c r="F81" t="s">
        <v>335</v>
      </c>
      <c r="G81" t="s">
        <v>138</v>
      </c>
      <c r="H81">
        <v>149</v>
      </c>
      <c r="I81" s="73" t="str">
        <f>VLOOKUP(E81,Refs!$P$2:$R$29,3,FALSE)</f>
        <v>Y58</v>
      </c>
      <c r="J81" s="73" t="str">
        <f>VLOOKUP(E81,Refs!$P$2:$S$29,4,FALSE)</f>
        <v>South West</v>
      </c>
      <c r="K81" s="28">
        <f t="shared" si="6"/>
        <v>149</v>
      </c>
    </row>
    <row r="82" spans="1:11" x14ac:dyDescent="0.35">
      <c r="A82" s="74">
        <f t="shared" si="5"/>
        <v>45748</v>
      </c>
      <c r="B82" t="s">
        <v>883</v>
      </c>
      <c r="C82" t="s">
        <v>262</v>
      </c>
      <c r="D82" t="s">
        <v>884</v>
      </c>
      <c r="E82" t="s">
        <v>334</v>
      </c>
      <c r="F82" t="s">
        <v>335</v>
      </c>
      <c r="G82" t="s">
        <v>139</v>
      </c>
      <c r="H82">
        <v>1</v>
      </c>
      <c r="I82" s="73" t="str">
        <f>VLOOKUP(E82,Refs!$P$2:$R$29,3,FALSE)</f>
        <v>Y58</v>
      </c>
      <c r="J82" s="73" t="str">
        <f>VLOOKUP(E82,Refs!$P$2:$S$29,4,FALSE)</f>
        <v>South West</v>
      </c>
      <c r="K82" s="28">
        <f t="shared" si="6"/>
        <v>1</v>
      </c>
    </row>
    <row r="83" spans="1:11" x14ac:dyDescent="0.35">
      <c r="A83" s="74">
        <f t="shared" si="5"/>
        <v>45748</v>
      </c>
      <c r="B83" t="s">
        <v>883</v>
      </c>
      <c r="C83" t="s">
        <v>262</v>
      </c>
      <c r="D83" t="s">
        <v>884</v>
      </c>
      <c r="E83" t="s">
        <v>334</v>
      </c>
      <c r="F83" t="s">
        <v>335</v>
      </c>
      <c r="G83" t="s">
        <v>140</v>
      </c>
      <c r="H83">
        <v>1</v>
      </c>
      <c r="I83" s="73" t="str">
        <f>VLOOKUP(E83,Refs!$P$2:$R$29,3,FALSE)</f>
        <v>Y58</v>
      </c>
      <c r="J83" s="73" t="str">
        <f>VLOOKUP(E83,Refs!$P$2:$S$29,4,FALSE)</f>
        <v>South West</v>
      </c>
      <c r="K83" s="28">
        <f t="shared" si="6"/>
        <v>1</v>
      </c>
    </row>
    <row r="84" spans="1:11" x14ac:dyDescent="0.35">
      <c r="A84" s="74">
        <f t="shared" si="5"/>
        <v>45748</v>
      </c>
      <c r="B84" t="s">
        <v>883</v>
      </c>
      <c r="C84" t="s">
        <v>262</v>
      </c>
      <c r="D84" t="s">
        <v>884</v>
      </c>
      <c r="E84" t="s">
        <v>334</v>
      </c>
      <c r="F84" t="s">
        <v>335</v>
      </c>
      <c r="G84" t="s">
        <v>141</v>
      </c>
      <c r="H84">
        <v>16</v>
      </c>
      <c r="I84" s="73" t="str">
        <f>VLOOKUP(E84,Refs!$P$2:$R$29,3,FALSE)</f>
        <v>Y58</v>
      </c>
      <c r="J84" s="73" t="str">
        <f>VLOOKUP(E84,Refs!$P$2:$S$29,4,FALSE)</f>
        <v>South West</v>
      </c>
      <c r="K84" s="28">
        <f t="shared" si="6"/>
        <v>16</v>
      </c>
    </row>
    <row r="85" spans="1:11" x14ac:dyDescent="0.35">
      <c r="A85" s="74">
        <f t="shared" si="5"/>
        <v>45748</v>
      </c>
      <c r="B85" t="s">
        <v>883</v>
      </c>
      <c r="C85" t="s">
        <v>262</v>
      </c>
      <c r="D85" t="s">
        <v>884</v>
      </c>
      <c r="E85" t="s">
        <v>334</v>
      </c>
      <c r="F85" t="s">
        <v>335</v>
      </c>
      <c r="G85" t="s">
        <v>142</v>
      </c>
      <c r="H85">
        <v>16</v>
      </c>
      <c r="I85" s="73" t="str">
        <f>VLOOKUP(E85,Refs!$P$2:$R$29,3,FALSE)</f>
        <v>Y58</v>
      </c>
      <c r="J85" s="73" t="str">
        <f>VLOOKUP(E85,Refs!$P$2:$S$29,4,FALSE)</f>
        <v>South West</v>
      </c>
      <c r="K85" s="28">
        <f t="shared" si="6"/>
        <v>16</v>
      </c>
    </row>
    <row r="86" spans="1:11" x14ac:dyDescent="0.35">
      <c r="A86" s="74">
        <f t="shared" si="5"/>
        <v>45748</v>
      </c>
      <c r="B86" t="s">
        <v>883</v>
      </c>
      <c r="C86" t="s">
        <v>262</v>
      </c>
      <c r="D86" t="s">
        <v>884</v>
      </c>
      <c r="E86" t="s">
        <v>334</v>
      </c>
      <c r="F86" t="s">
        <v>335</v>
      </c>
      <c r="G86" t="s">
        <v>725</v>
      </c>
      <c r="H86">
        <v>1</v>
      </c>
      <c r="I86" s="73" t="str">
        <f>VLOOKUP(E86,Refs!$P$2:$R$29,3,FALSE)</f>
        <v>Y58</v>
      </c>
      <c r="J86" s="73" t="str">
        <f>VLOOKUP(E86,Refs!$P$2:$S$29,4,FALSE)</f>
        <v>South West</v>
      </c>
      <c r="K86" s="28">
        <f t="shared" si="6"/>
        <v>1</v>
      </c>
    </row>
    <row r="87" spans="1:11" x14ac:dyDescent="0.35">
      <c r="A87" s="74">
        <f t="shared" si="5"/>
        <v>45748</v>
      </c>
      <c r="B87" t="s">
        <v>883</v>
      </c>
      <c r="C87" t="s">
        <v>262</v>
      </c>
      <c r="D87" t="s">
        <v>884</v>
      </c>
      <c r="E87" t="s">
        <v>334</v>
      </c>
      <c r="F87" t="s">
        <v>335</v>
      </c>
      <c r="G87" t="s">
        <v>724</v>
      </c>
      <c r="H87">
        <v>0</v>
      </c>
      <c r="I87" s="73" t="str">
        <f>VLOOKUP(E87,Refs!$P$2:$R$29,3,FALSE)</f>
        <v>Y58</v>
      </c>
      <c r="J87" s="73" t="str">
        <f>VLOOKUP(E87,Refs!$P$2:$S$29,4,FALSE)</f>
        <v>South West</v>
      </c>
      <c r="K87" s="28" t="str">
        <f t="shared" si="6"/>
        <v/>
      </c>
    </row>
    <row r="88" spans="1:11" x14ac:dyDescent="0.35">
      <c r="A88" s="74">
        <f t="shared" si="5"/>
        <v>45748</v>
      </c>
      <c r="B88" t="s">
        <v>883</v>
      </c>
      <c r="C88" t="s">
        <v>262</v>
      </c>
      <c r="D88" t="s">
        <v>884</v>
      </c>
      <c r="E88" t="s">
        <v>334</v>
      </c>
      <c r="F88" t="s">
        <v>335</v>
      </c>
      <c r="G88" t="s">
        <v>727</v>
      </c>
      <c r="H88">
        <v>2</v>
      </c>
      <c r="I88" s="73" t="str">
        <f>VLOOKUP(E88,Refs!$P$2:$R$29,3,FALSE)</f>
        <v>Y58</v>
      </c>
      <c r="J88" s="73" t="str">
        <f>VLOOKUP(E88,Refs!$P$2:$S$29,4,FALSE)</f>
        <v>South West</v>
      </c>
      <c r="K88" s="28">
        <f t="shared" si="6"/>
        <v>2</v>
      </c>
    </row>
    <row r="89" spans="1:11" x14ac:dyDescent="0.35">
      <c r="A89" s="74">
        <f t="shared" si="5"/>
        <v>45748</v>
      </c>
      <c r="B89" t="s">
        <v>883</v>
      </c>
      <c r="C89" t="s">
        <v>262</v>
      </c>
      <c r="D89" t="s">
        <v>884</v>
      </c>
      <c r="E89" t="s">
        <v>334</v>
      </c>
      <c r="F89" t="s">
        <v>335</v>
      </c>
      <c r="G89" t="s">
        <v>726</v>
      </c>
      <c r="H89">
        <v>0</v>
      </c>
      <c r="I89" s="73" t="str">
        <f>VLOOKUP(E89,Refs!$P$2:$R$29,3,FALSE)</f>
        <v>Y58</v>
      </c>
      <c r="J89" s="73" t="str">
        <f>VLOOKUP(E89,Refs!$P$2:$S$29,4,FALSE)</f>
        <v>South West</v>
      </c>
      <c r="K89" s="28" t="str">
        <f t="shared" si="6"/>
        <v/>
      </c>
    </row>
    <row r="90" spans="1:11" x14ac:dyDescent="0.35">
      <c r="A90" s="74">
        <f t="shared" si="5"/>
        <v>45748</v>
      </c>
      <c r="B90" t="s">
        <v>883</v>
      </c>
      <c r="C90" t="s">
        <v>273</v>
      </c>
      <c r="D90" t="s">
        <v>885</v>
      </c>
      <c r="E90" t="s">
        <v>326</v>
      </c>
      <c r="F90" t="s">
        <v>327</v>
      </c>
      <c r="G90" t="s">
        <v>10</v>
      </c>
      <c r="H90">
        <v>8065</v>
      </c>
      <c r="I90" s="73" t="str">
        <f>VLOOKUP(E90,Refs!$P$2:$R$29,3,FALSE)</f>
        <v>Y59</v>
      </c>
      <c r="J90" s="73" t="str">
        <f>VLOOKUP(E90,Refs!$P$2:$S$29,4,FALSE)</f>
        <v>South East</v>
      </c>
      <c r="K90" s="28">
        <f t="shared" si="6"/>
        <v>8065</v>
      </c>
    </row>
    <row r="91" spans="1:11" x14ac:dyDescent="0.35">
      <c r="A91" s="74">
        <f t="shared" si="5"/>
        <v>45748</v>
      </c>
      <c r="B91" t="s">
        <v>883</v>
      </c>
      <c r="C91" t="s">
        <v>273</v>
      </c>
      <c r="D91" t="s">
        <v>885</v>
      </c>
      <c r="E91" t="s">
        <v>326</v>
      </c>
      <c r="F91" t="s">
        <v>327</v>
      </c>
      <c r="G91" t="s">
        <v>71</v>
      </c>
      <c r="H91">
        <v>587</v>
      </c>
      <c r="I91" s="73" t="str">
        <f>VLOOKUP(E91,Refs!$P$2:$R$29,3,FALSE)</f>
        <v>Y59</v>
      </c>
      <c r="J91" s="73" t="str">
        <f>VLOOKUP(E91,Refs!$P$2:$S$29,4,FALSE)</f>
        <v>South East</v>
      </c>
      <c r="K91" s="28">
        <f t="shared" si="6"/>
        <v>587</v>
      </c>
    </row>
    <row r="92" spans="1:11" x14ac:dyDescent="0.35">
      <c r="A92" s="74">
        <f t="shared" si="5"/>
        <v>45748</v>
      </c>
      <c r="B92" t="s">
        <v>883</v>
      </c>
      <c r="C92" t="s">
        <v>273</v>
      </c>
      <c r="D92" t="s">
        <v>885</v>
      </c>
      <c r="E92" t="s">
        <v>326</v>
      </c>
      <c r="F92" t="s">
        <v>327</v>
      </c>
      <c r="G92" t="s">
        <v>20</v>
      </c>
      <c r="H92">
        <v>7169</v>
      </c>
      <c r="I92" s="73" t="str">
        <f>VLOOKUP(E92,Refs!$P$2:$R$29,3,FALSE)</f>
        <v>Y59</v>
      </c>
      <c r="J92" s="73" t="str">
        <f>VLOOKUP(E92,Refs!$P$2:$S$29,4,FALSE)</f>
        <v>South East</v>
      </c>
      <c r="K92" s="28">
        <f t="shared" si="6"/>
        <v>7169</v>
      </c>
    </row>
    <row r="93" spans="1:11" x14ac:dyDescent="0.35">
      <c r="A93" s="74">
        <f t="shared" si="5"/>
        <v>45748</v>
      </c>
      <c r="B93" t="s">
        <v>883</v>
      </c>
      <c r="C93" t="s">
        <v>273</v>
      </c>
      <c r="D93" t="s">
        <v>885</v>
      </c>
      <c r="E93" t="s">
        <v>326</v>
      </c>
      <c r="F93" t="s">
        <v>327</v>
      </c>
      <c r="G93" t="s">
        <v>23</v>
      </c>
      <c r="H93">
        <v>5265</v>
      </c>
      <c r="I93" s="73" t="str">
        <f>VLOOKUP(E93,Refs!$P$2:$R$29,3,FALSE)</f>
        <v>Y59</v>
      </c>
      <c r="J93" s="73" t="str">
        <f>VLOOKUP(E93,Refs!$P$2:$S$29,4,FALSE)</f>
        <v>South East</v>
      </c>
      <c r="K93" s="28">
        <f t="shared" si="6"/>
        <v>5265</v>
      </c>
    </row>
    <row r="94" spans="1:11" x14ac:dyDescent="0.35">
      <c r="A94" s="74">
        <f t="shared" si="5"/>
        <v>45748</v>
      </c>
      <c r="B94" t="s">
        <v>883</v>
      </c>
      <c r="C94" t="s">
        <v>273</v>
      </c>
      <c r="D94" t="s">
        <v>885</v>
      </c>
      <c r="E94" t="s">
        <v>326</v>
      </c>
      <c r="F94" t="s">
        <v>327</v>
      </c>
      <c r="G94" t="s">
        <v>19</v>
      </c>
      <c r="H94">
        <v>617</v>
      </c>
      <c r="I94" s="73" t="str">
        <f>VLOOKUP(E94,Refs!$P$2:$R$29,3,FALSE)</f>
        <v>Y59</v>
      </c>
      <c r="J94" s="73" t="str">
        <f>VLOOKUP(E94,Refs!$P$2:$S$29,4,FALSE)</f>
        <v>South East</v>
      </c>
      <c r="K94" s="28">
        <f t="shared" si="6"/>
        <v>617</v>
      </c>
    </row>
    <row r="95" spans="1:11" x14ac:dyDescent="0.35">
      <c r="A95" s="74">
        <f t="shared" si="5"/>
        <v>45748</v>
      </c>
      <c r="B95" t="s">
        <v>883</v>
      </c>
      <c r="C95" t="s">
        <v>273</v>
      </c>
      <c r="D95" t="s">
        <v>885</v>
      </c>
      <c r="E95" t="s">
        <v>326</v>
      </c>
      <c r="F95" t="s">
        <v>327</v>
      </c>
      <c r="G95" t="s">
        <v>21</v>
      </c>
      <c r="H95">
        <v>77516</v>
      </c>
      <c r="I95" s="73" t="str">
        <f>VLOOKUP(E95,Refs!$P$2:$R$29,3,FALSE)</f>
        <v>Y59</v>
      </c>
      <c r="J95" s="73" t="str">
        <f>VLOOKUP(E95,Refs!$P$2:$S$29,4,FALSE)</f>
        <v>South East</v>
      </c>
      <c r="K95" s="28">
        <f t="shared" si="6"/>
        <v>77516</v>
      </c>
    </row>
    <row r="96" spans="1:11" x14ac:dyDescent="0.35">
      <c r="A96" s="74">
        <f t="shared" si="5"/>
        <v>45748</v>
      </c>
      <c r="B96" t="s">
        <v>883</v>
      </c>
      <c r="C96" t="s">
        <v>273</v>
      </c>
      <c r="D96" t="s">
        <v>885</v>
      </c>
      <c r="E96" t="s">
        <v>326</v>
      </c>
      <c r="F96" t="s">
        <v>327</v>
      </c>
      <c r="G96" t="s">
        <v>72</v>
      </c>
      <c r="H96">
        <v>553</v>
      </c>
      <c r="I96" s="73" t="str">
        <f>VLOOKUP(E96,Refs!$P$2:$R$29,3,FALSE)</f>
        <v>Y59</v>
      </c>
      <c r="J96" s="73" t="str">
        <f>VLOOKUP(E96,Refs!$P$2:$S$29,4,FALSE)</f>
        <v>South East</v>
      </c>
      <c r="K96" s="28">
        <f t="shared" si="6"/>
        <v>553</v>
      </c>
    </row>
    <row r="97" spans="1:11" x14ac:dyDescent="0.35">
      <c r="A97" s="74">
        <f t="shared" si="5"/>
        <v>45748</v>
      </c>
      <c r="B97" t="s">
        <v>883</v>
      </c>
      <c r="C97" t="s">
        <v>273</v>
      </c>
      <c r="D97" t="s">
        <v>885</v>
      </c>
      <c r="E97" t="s">
        <v>326</v>
      </c>
      <c r="F97" t="s">
        <v>327</v>
      </c>
      <c r="G97" t="s">
        <v>73</v>
      </c>
      <c r="H97">
        <v>1040</v>
      </c>
      <c r="I97" s="73" t="str">
        <f>VLOOKUP(E97,Refs!$P$2:$R$29,3,FALSE)</f>
        <v>Y59</v>
      </c>
      <c r="J97" s="73" t="str">
        <f>VLOOKUP(E97,Refs!$P$2:$S$29,4,FALSE)</f>
        <v>South East</v>
      </c>
      <c r="K97" s="28">
        <f t="shared" si="6"/>
        <v>1040</v>
      </c>
    </row>
    <row r="98" spans="1:11" x14ac:dyDescent="0.35">
      <c r="A98" s="74">
        <f t="shared" si="5"/>
        <v>45748</v>
      </c>
      <c r="B98" t="s">
        <v>883</v>
      </c>
      <c r="C98" t="s">
        <v>273</v>
      </c>
      <c r="D98" t="s">
        <v>885</v>
      </c>
      <c r="E98" t="s">
        <v>326</v>
      </c>
      <c r="F98" t="s">
        <v>327</v>
      </c>
      <c r="G98" t="s">
        <v>74</v>
      </c>
      <c r="H98">
        <v>123865</v>
      </c>
      <c r="I98" s="73" t="str">
        <f>VLOOKUP(E98,Refs!$P$2:$R$29,3,FALSE)</f>
        <v>Y59</v>
      </c>
      <c r="J98" s="73" t="str">
        <f>VLOOKUP(E98,Refs!$P$2:$S$29,4,FALSE)</f>
        <v>South East</v>
      </c>
      <c r="K98" s="28">
        <f t="shared" si="6"/>
        <v>123865</v>
      </c>
    </row>
    <row r="99" spans="1:11" x14ac:dyDescent="0.35">
      <c r="A99" s="74">
        <f t="shared" si="5"/>
        <v>45748</v>
      </c>
      <c r="B99" t="s">
        <v>883</v>
      </c>
      <c r="C99" t="s">
        <v>273</v>
      </c>
      <c r="D99" t="s">
        <v>885</v>
      </c>
      <c r="E99" t="s">
        <v>326</v>
      </c>
      <c r="F99" t="s">
        <v>327</v>
      </c>
      <c r="G99" t="s">
        <v>75</v>
      </c>
      <c r="H99">
        <v>824</v>
      </c>
      <c r="I99" s="73" t="str">
        <f>VLOOKUP(E99,Refs!$P$2:$R$29,3,FALSE)</f>
        <v>Y59</v>
      </c>
      <c r="J99" s="73" t="str">
        <f>VLOOKUP(E99,Refs!$P$2:$S$29,4,FALSE)</f>
        <v>South East</v>
      </c>
      <c r="K99" s="28">
        <f t="shared" si="6"/>
        <v>824</v>
      </c>
    </row>
    <row r="100" spans="1:11" x14ac:dyDescent="0.35">
      <c r="A100" s="74">
        <f t="shared" si="5"/>
        <v>45748</v>
      </c>
      <c r="B100" t="s">
        <v>883</v>
      </c>
      <c r="C100" t="s">
        <v>273</v>
      </c>
      <c r="D100" t="s">
        <v>885</v>
      </c>
      <c r="E100" t="s">
        <v>326</v>
      </c>
      <c r="F100" t="s">
        <v>327</v>
      </c>
      <c r="G100" t="s">
        <v>76</v>
      </c>
      <c r="H100">
        <v>1034756</v>
      </c>
      <c r="I100" s="73" t="str">
        <f>VLOOKUP(E100,Refs!$P$2:$R$29,3,FALSE)</f>
        <v>Y59</v>
      </c>
      <c r="J100" s="73" t="str">
        <f>VLOOKUP(E100,Refs!$P$2:$S$29,4,FALSE)</f>
        <v>South East</v>
      </c>
      <c r="K100" s="28">
        <f t="shared" si="6"/>
        <v>1034756</v>
      </c>
    </row>
    <row r="101" spans="1:11" x14ac:dyDescent="0.35">
      <c r="A101" s="74">
        <f t="shared" si="5"/>
        <v>45748</v>
      </c>
      <c r="B101" t="s">
        <v>883</v>
      </c>
      <c r="C101" t="s">
        <v>273</v>
      </c>
      <c r="D101" t="s">
        <v>885</v>
      </c>
      <c r="E101" t="s">
        <v>326</v>
      </c>
      <c r="F101" t="s">
        <v>327</v>
      </c>
      <c r="G101" t="s">
        <v>26</v>
      </c>
      <c r="H101">
        <v>7312</v>
      </c>
      <c r="I101" s="73" t="str">
        <f>VLOOKUP(E101,Refs!$P$2:$R$29,3,FALSE)</f>
        <v>Y59</v>
      </c>
      <c r="J101" s="73" t="str">
        <f>VLOOKUP(E101,Refs!$P$2:$S$29,4,FALSE)</f>
        <v>South East</v>
      </c>
      <c r="K101" s="28">
        <f t="shared" si="6"/>
        <v>7312</v>
      </c>
    </row>
    <row r="102" spans="1:11" x14ac:dyDescent="0.35">
      <c r="A102" s="74">
        <f t="shared" si="5"/>
        <v>45748</v>
      </c>
      <c r="B102" t="s">
        <v>883</v>
      </c>
      <c r="C102" t="s">
        <v>273</v>
      </c>
      <c r="D102" t="s">
        <v>885</v>
      </c>
      <c r="E102" t="s">
        <v>326</v>
      </c>
      <c r="F102" t="s">
        <v>327</v>
      </c>
      <c r="G102" t="s">
        <v>77</v>
      </c>
      <c r="H102">
        <v>0</v>
      </c>
      <c r="I102" s="73" t="str">
        <f>VLOOKUP(E102,Refs!$P$2:$R$29,3,FALSE)</f>
        <v>Y59</v>
      </c>
      <c r="J102" s="73" t="str">
        <f>VLOOKUP(E102,Refs!$P$2:$S$29,4,FALSE)</f>
        <v>South East</v>
      </c>
      <c r="K102" s="28" t="str">
        <f t="shared" si="6"/>
        <v/>
      </c>
    </row>
    <row r="103" spans="1:11" x14ac:dyDescent="0.35">
      <c r="A103" s="74">
        <f t="shared" si="5"/>
        <v>45748</v>
      </c>
      <c r="B103" t="s">
        <v>883</v>
      </c>
      <c r="C103" t="s">
        <v>273</v>
      </c>
      <c r="D103" t="s">
        <v>885</v>
      </c>
      <c r="E103" t="s">
        <v>326</v>
      </c>
      <c r="F103" t="s">
        <v>327</v>
      </c>
      <c r="G103" t="s">
        <v>78</v>
      </c>
      <c r="H103">
        <v>3117</v>
      </c>
      <c r="I103" s="73" t="str">
        <f>VLOOKUP(E103,Refs!$P$2:$R$29,3,FALSE)</f>
        <v>Y59</v>
      </c>
      <c r="J103" s="73" t="str">
        <f>VLOOKUP(E103,Refs!$P$2:$S$29,4,FALSE)</f>
        <v>South East</v>
      </c>
      <c r="K103" s="28">
        <f t="shared" si="6"/>
        <v>3117</v>
      </c>
    </row>
    <row r="104" spans="1:11" x14ac:dyDescent="0.35">
      <c r="A104" s="74">
        <f t="shared" si="5"/>
        <v>45748</v>
      </c>
      <c r="B104" t="s">
        <v>883</v>
      </c>
      <c r="C104" t="s">
        <v>273</v>
      </c>
      <c r="D104" t="s">
        <v>885</v>
      </c>
      <c r="E104" t="s">
        <v>326</v>
      </c>
      <c r="F104" t="s">
        <v>327</v>
      </c>
      <c r="G104" t="s">
        <v>79</v>
      </c>
      <c r="H104">
        <v>1677</v>
      </c>
      <c r="I104" s="73" t="str">
        <f>VLOOKUP(E104,Refs!$P$2:$R$29,3,FALSE)</f>
        <v>Y59</v>
      </c>
      <c r="J104" s="73" t="str">
        <f>VLOOKUP(E104,Refs!$P$2:$S$29,4,FALSE)</f>
        <v>South East</v>
      </c>
      <c r="K104" s="28">
        <f t="shared" si="6"/>
        <v>1677</v>
      </c>
    </row>
    <row r="105" spans="1:11" x14ac:dyDescent="0.35">
      <c r="A105" s="74">
        <f t="shared" si="5"/>
        <v>45748</v>
      </c>
      <c r="B105" t="s">
        <v>883</v>
      </c>
      <c r="C105" t="s">
        <v>273</v>
      </c>
      <c r="D105" t="s">
        <v>885</v>
      </c>
      <c r="E105" t="s">
        <v>326</v>
      </c>
      <c r="F105" t="s">
        <v>327</v>
      </c>
      <c r="G105" t="s">
        <v>80</v>
      </c>
      <c r="H105">
        <v>2518</v>
      </c>
      <c r="I105" s="73" t="str">
        <f>VLOOKUP(E105,Refs!$P$2:$R$29,3,FALSE)</f>
        <v>Y59</v>
      </c>
      <c r="J105" s="73" t="str">
        <f>VLOOKUP(E105,Refs!$P$2:$S$29,4,FALSE)</f>
        <v>South East</v>
      </c>
      <c r="K105" s="28">
        <f t="shared" si="6"/>
        <v>2518</v>
      </c>
    </row>
    <row r="106" spans="1:11" x14ac:dyDescent="0.35">
      <c r="A106" s="74">
        <f t="shared" si="5"/>
        <v>45748</v>
      </c>
      <c r="B106" t="s">
        <v>883</v>
      </c>
      <c r="C106" t="s">
        <v>273</v>
      </c>
      <c r="D106" t="s">
        <v>885</v>
      </c>
      <c r="E106" t="s">
        <v>326</v>
      </c>
      <c r="F106" t="s">
        <v>327</v>
      </c>
      <c r="G106" t="s">
        <v>81</v>
      </c>
      <c r="H106">
        <v>0</v>
      </c>
      <c r="I106" s="73" t="str">
        <f>VLOOKUP(E106,Refs!$P$2:$R$29,3,FALSE)</f>
        <v>Y59</v>
      </c>
      <c r="J106" s="73" t="str">
        <f>VLOOKUP(E106,Refs!$P$2:$S$29,4,FALSE)</f>
        <v>South East</v>
      </c>
      <c r="K106" s="28" t="str">
        <f t="shared" si="6"/>
        <v/>
      </c>
    </row>
    <row r="107" spans="1:11" x14ac:dyDescent="0.35">
      <c r="A107" s="74">
        <f t="shared" si="5"/>
        <v>45748</v>
      </c>
      <c r="B107" t="s">
        <v>883</v>
      </c>
      <c r="C107" t="s">
        <v>273</v>
      </c>
      <c r="D107" t="s">
        <v>885</v>
      </c>
      <c r="E107" t="s">
        <v>326</v>
      </c>
      <c r="F107" t="s">
        <v>327</v>
      </c>
      <c r="G107" t="s">
        <v>25</v>
      </c>
      <c r="H107">
        <v>4195</v>
      </c>
      <c r="I107" s="73" t="str">
        <f>VLOOKUP(E107,Refs!$P$2:$R$29,3,FALSE)</f>
        <v>Y59</v>
      </c>
      <c r="J107" s="73" t="str">
        <f>VLOOKUP(E107,Refs!$P$2:$S$29,4,FALSE)</f>
        <v>South East</v>
      </c>
      <c r="K107" s="28">
        <f t="shared" si="6"/>
        <v>4195</v>
      </c>
    </row>
    <row r="108" spans="1:11" x14ac:dyDescent="0.35">
      <c r="A108" s="74">
        <f t="shared" si="5"/>
        <v>45748</v>
      </c>
      <c r="B108" t="s">
        <v>883</v>
      </c>
      <c r="C108" t="s">
        <v>273</v>
      </c>
      <c r="D108" t="s">
        <v>885</v>
      </c>
      <c r="E108" t="s">
        <v>326</v>
      </c>
      <c r="F108" t="s">
        <v>327</v>
      </c>
      <c r="G108" t="s">
        <v>82</v>
      </c>
      <c r="H108">
        <v>1187</v>
      </c>
      <c r="I108" s="73" t="str">
        <f>VLOOKUP(E108,Refs!$P$2:$R$29,3,FALSE)</f>
        <v>Y59</v>
      </c>
      <c r="J108" s="73" t="str">
        <f>VLOOKUP(E108,Refs!$P$2:$S$29,4,FALSE)</f>
        <v>South East</v>
      </c>
      <c r="K108" s="28">
        <f t="shared" si="6"/>
        <v>1187</v>
      </c>
    </row>
    <row r="109" spans="1:11" x14ac:dyDescent="0.35">
      <c r="A109" s="74">
        <f t="shared" si="5"/>
        <v>45748</v>
      </c>
      <c r="B109" t="s">
        <v>883</v>
      </c>
      <c r="C109" t="s">
        <v>273</v>
      </c>
      <c r="D109" t="s">
        <v>885</v>
      </c>
      <c r="E109" t="s">
        <v>326</v>
      </c>
      <c r="F109" t="s">
        <v>327</v>
      </c>
      <c r="G109" t="s">
        <v>83</v>
      </c>
      <c r="H109">
        <v>1784</v>
      </c>
      <c r="I109" s="73" t="str">
        <f>VLOOKUP(E109,Refs!$P$2:$R$29,3,FALSE)</f>
        <v>Y59</v>
      </c>
      <c r="J109" s="73" t="str">
        <f>VLOOKUP(E109,Refs!$P$2:$S$29,4,FALSE)</f>
        <v>South East</v>
      </c>
      <c r="K109" s="28">
        <f t="shared" si="6"/>
        <v>1784</v>
      </c>
    </row>
    <row r="110" spans="1:11" x14ac:dyDescent="0.35">
      <c r="A110" s="74">
        <f t="shared" si="5"/>
        <v>45748</v>
      </c>
      <c r="B110" t="s">
        <v>883</v>
      </c>
      <c r="C110" t="s">
        <v>273</v>
      </c>
      <c r="D110" t="s">
        <v>885</v>
      </c>
      <c r="E110" t="s">
        <v>326</v>
      </c>
      <c r="F110" t="s">
        <v>327</v>
      </c>
      <c r="G110" t="s">
        <v>84</v>
      </c>
      <c r="H110">
        <v>1601</v>
      </c>
      <c r="I110" s="73" t="str">
        <f>VLOOKUP(E110,Refs!$P$2:$R$29,3,FALSE)</f>
        <v>Y59</v>
      </c>
      <c r="J110" s="73" t="str">
        <f>VLOOKUP(E110,Refs!$P$2:$S$29,4,FALSE)</f>
        <v>South East</v>
      </c>
      <c r="K110" s="28">
        <f t="shared" si="6"/>
        <v>1601</v>
      </c>
    </row>
    <row r="111" spans="1:11" x14ac:dyDescent="0.35">
      <c r="A111" s="74">
        <f t="shared" si="5"/>
        <v>45748</v>
      </c>
      <c r="B111" t="s">
        <v>883</v>
      </c>
      <c r="C111" t="s">
        <v>273</v>
      </c>
      <c r="D111" t="s">
        <v>885</v>
      </c>
      <c r="E111" t="s">
        <v>326</v>
      </c>
      <c r="F111" t="s">
        <v>327</v>
      </c>
      <c r="G111" t="s">
        <v>85</v>
      </c>
      <c r="H111">
        <v>466</v>
      </c>
      <c r="I111" s="73" t="str">
        <f>VLOOKUP(E111,Refs!$P$2:$R$29,3,FALSE)</f>
        <v>Y59</v>
      </c>
      <c r="J111" s="73" t="str">
        <f>VLOOKUP(E111,Refs!$P$2:$S$29,4,FALSE)</f>
        <v>South East</v>
      </c>
      <c r="K111" s="28">
        <f t="shared" si="6"/>
        <v>466</v>
      </c>
    </row>
    <row r="112" spans="1:11" x14ac:dyDescent="0.35">
      <c r="A112" s="74">
        <f t="shared" si="5"/>
        <v>45748</v>
      </c>
      <c r="B112" t="s">
        <v>883</v>
      </c>
      <c r="C112" t="s">
        <v>273</v>
      </c>
      <c r="D112" t="s">
        <v>885</v>
      </c>
      <c r="E112" t="s">
        <v>326</v>
      </c>
      <c r="F112" t="s">
        <v>327</v>
      </c>
      <c r="G112" t="s">
        <v>86</v>
      </c>
      <c r="H112">
        <v>2192</v>
      </c>
      <c r="I112" s="73" t="str">
        <f>VLOOKUP(E112,Refs!$P$2:$R$29,3,FALSE)</f>
        <v>Y59</v>
      </c>
      <c r="J112" s="73" t="str">
        <f>VLOOKUP(E112,Refs!$P$2:$S$29,4,FALSE)</f>
        <v>South East</v>
      </c>
      <c r="K112" s="28">
        <f t="shared" si="6"/>
        <v>2192</v>
      </c>
    </row>
    <row r="113" spans="1:11" x14ac:dyDescent="0.35">
      <c r="A113" s="74">
        <f t="shared" si="5"/>
        <v>45748</v>
      </c>
      <c r="B113" t="s">
        <v>883</v>
      </c>
      <c r="C113" t="s">
        <v>273</v>
      </c>
      <c r="D113" t="s">
        <v>885</v>
      </c>
      <c r="E113" t="s">
        <v>326</v>
      </c>
      <c r="F113" t="s">
        <v>327</v>
      </c>
      <c r="G113" t="s">
        <v>87</v>
      </c>
      <c r="H113">
        <v>97</v>
      </c>
      <c r="I113" s="73" t="str">
        <f>VLOOKUP(E113,Refs!$P$2:$R$29,3,FALSE)</f>
        <v>Y59</v>
      </c>
      <c r="J113" s="73" t="str">
        <f>VLOOKUP(E113,Refs!$P$2:$S$29,4,FALSE)</f>
        <v>South East</v>
      </c>
      <c r="K113" s="28">
        <f t="shared" si="6"/>
        <v>97</v>
      </c>
    </row>
    <row r="114" spans="1:11" x14ac:dyDescent="0.35">
      <c r="A114" s="74">
        <f t="shared" si="5"/>
        <v>45748</v>
      </c>
      <c r="B114" t="s">
        <v>883</v>
      </c>
      <c r="C114" t="s">
        <v>273</v>
      </c>
      <c r="D114" t="s">
        <v>885</v>
      </c>
      <c r="E114" t="s">
        <v>326</v>
      </c>
      <c r="F114" t="s">
        <v>327</v>
      </c>
      <c r="G114" t="s">
        <v>88</v>
      </c>
      <c r="H114">
        <v>97</v>
      </c>
      <c r="I114" s="73" t="str">
        <f>VLOOKUP(E114,Refs!$P$2:$R$29,3,FALSE)</f>
        <v>Y59</v>
      </c>
      <c r="J114" s="73" t="str">
        <f>VLOOKUP(E114,Refs!$P$2:$S$29,4,FALSE)</f>
        <v>South East</v>
      </c>
      <c r="K114" s="28">
        <f t="shared" si="6"/>
        <v>97</v>
      </c>
    </row>
    <row r="115" spans="1:11" x14ac:dyDescent="0.35">
      <c r="A115" s="74">
        <f t="shared" si="5"/>
        <v>45748</v>
      </c>
      <c r="B115" t="s">
        <v>883</v>
      </c>
      <c r="C115" t="s">
        <v>273</v>
      </c>
      <c r="D115" t="s">
        <v>885</v>
      </c>
      <c r="E115" t="s">
        <v>326</v>
      </c>
      <c r="F115" t="s">
        <v>327</v>
      </c>
      <c r="G115" t="s">
        <v>89</v>
      </c>
      <c r="H115">
        <v>626</v>
      </c>
      <c r="I115" s="73" t="str">
        <f>VLOOKUP(E115,Refs!$P$2:$R$29,3,FALSE)</f>
        <v>Y59</v>
      </c>
      <c r="J115" s="73" t="str">
        <f>VLOOKUP(E115,Refs!$P$2:$S$29,4,FALSE)</f>
        <v>South East</v>
      </c>
      <c r="K115" s="28">
        <f t="shared" si="6"/>
        <v>626</v>
      </c>
    </row>
    <row r="116" spans="1:11" x14ac:dyDescent="0.35">
      <c r="A116" s="74">
        <f t="shared" si="5"/>
        <v>45748</v>
      </c>
      <c r="B116" t="s">
        <v>883</v>
      </c>
      <c r="C116" t="s">
        <v>273</v>
      </c>
      <c r="D116" t="s">
        <v>885</v>
      </c>
      <c r="E116" t="s">
        <v>326</v>
      </c>
      <c r="F116" t="s">
        <v>327</v>
      </c>
      <c r="G116" t="s">
        <v>90</v>
      </c>
      <c r="H116">
        <v>2552</v>
      </c>
      <c r="I116" s="73" t="str">
        <f>VLOOKUP(E116,Refs!$P$2:$R$29,3,FALSE)</f>
        <v>Y59</v>
      </c>
      <c r="J116" s="73" t="str">
        <f>VLOOKUP(E116,Refs!$P$2:$S$29,4,FALSE)</f>
        <v>South East</v>
      </c>
      <c r="K116" s="28">
        <f t="shared" si="6"/>
        <v>2552</v>
      </c>
    </row>
    <row r="117" spans="1:11" x14ac:dyDescent="0.35">
      <c r="A117" s="74">
        <f t="shared" si="5"/>
        <v>45748</v>
      </c>
      <c r="B117" t="s">
        <v>883</v>
      </c>
      <c r="C117" t="s">
        <v>273</v>
      </c>
      <c r="D117" t="s">
        <v>885</v>
      </c>
      <c r="E117" t="s">
        <v>326</v>
      </c>
      <c r="F117" t="s">
        <v>327</v>
      </c>
      <c r="G117" t="s">
        <v>91</v>
      </c>
      <c r="H117">
        <v>7312</v>
      </c>
      <c r="I117" s="73" t="str">
        <f>VLOOKUP(E117,Refs!$P$2:$R$29,3,FALSE)</f>
        <v>Y59</v>
      </c>
      <c r="J117" s="73" t="str">
        <f>VLOOKUP(E117,Refs!$P$2:$S$29,4,FALSE)</f>
        <v>South East</v>
      </c>
      <c r="K117" s="28">
        <f t="shared" si="6"/>
        <v>7312</v>
      </c>
    </row>
    <row r="118" spans="1:11" x14ac:dyDescent="0.35">
      <c r="A118" s="74">
        <f t="shared" si="5"/>
        <v>45748</v>
      </c>
      <c r="B118" t="s">
        <v>883</v>
      </c>
      <c r="C118" t="s">
        <v>273</v>
      </c>
      <c r="D118" t="s">
        <v>885</v>
      </c>
      <c r="E118" t="s">
        <v>326</v>
      </c>
      <c r="F118" t="s">
        <v>327</v>
      </c>
      <c r="G118" t="s">
        <v>27</v>
      </c>
      <c r="H118">
        <v>1081</v>
      </c>
      <c r="I118" s="73" t="str">
        <f>VLOOKUP(E118,Refs!$P$2:$R$29,3,FALSE)</f>
        <v>Y59</v>
      </c>
      <c r="J118" s="73" t="str">
        <f>VLOOKUP(E118,Refs!$P$2:$S$29,4,FALSE)</f>
        <v>South East</v>
      </c>
      <c r="K118" s="28">
        <f t="shared" si="6"/>
        <v>1081</v>
      </c>
    </row>
    <row r="119" spans="1:11" x14ac:dyDescent="0.35">
      <c r="A119" s="74">
        <f t="shared" si="5"/>
        <v>45748</v>
      </c>
      <c r="B119" t="s">
        <v>883</v>
      </c>
      <c r="C119" t="s">
        <v>273</v>
      </c>
      <c r="D119" t="s">
        <v>885</v>
      </c>
      <c r="E119" t="s">
        <v>326</v>
      </c>
      <c r="F119" t="s">
        <v>327</v>
      </c>
      <c r="G119" t="s">
        <v>29</v>
      </c>
      <c r="H119">
        <v>1343</v>
      </c>
      <c r="I119" s="73" t="str">
        <f>VLOOKUP(E119,Refs!$P$2:$R$29,3,FALSE)</f>
        <v>Y59</v>
      </c>
      <c r="J119" s="73" t="str">
        <f>VLOOKUP(E119,Refs!$P$2:$S$29,4,FALSE)</f>
        <v>South East</v>
      </c>
      <c r="K119" s="28">
        <f t="shared" si="6"/>
        <v>1343</v>
      </c>
    </row>
    <row r="120" spans="1:11" x14ac:dyDescent="0.35">
      <c r="A120" s="74">
        <f t="shared" si="5"/>
        <v>45748</v>
      </c>
      <c r="B120" t="s">
        <v>883</v>
      </c>
      <c r="C120" t="s">
        <v>273</v>
      </c>
      <c r="D120" t="s">
        <v>885</v>
      </c>
      <c r="E120" t="s">
        <v>326</v>
      </c>
      <c r="F120" t="s">
        <v>327</v>
      </c>
      <c r="G120" t="s">
        <v>92</v>
      </c>
      <c r="H120">
        <v>587</v>
      </c>
      <c r="I120" s="73" t="str">
        <f>VLOOKUP(E120,Refs!$P$2:$R$29,3,FALSE)</f>
        <v>Y59</v>
      </c>
      <c r="J120" s="73" t="str">
        <f>VLOOKUP(E120,Refs!$P$2:$S$29,4,FALSE)</f>
        <v>South East</v>
      </c>
      <c r="K120" s="28">
        <f t="shared" si="6"/>
        <v>587</v>
      </c>
    </row>
    <row r="121" spans="1:11" x14ac:dyDescent="0.35">
      <c r="A121" s="74">
        <f t="shared" si="5"/>
        <v>45748</v>
      </c>
      <c r="B121" t="s">
        <v>883</v>
      </c>
      <c r="C121" t="s">
        <v>273</v>
      </c>
      <c r="D121" t="s">
        <v>885</v>
      </c>
      <c r="E121" t="s">
        <v>326</v>
      </c>
      <c r="F121" t="s">
        <v>327</v>
      </c>
      <c r="G121" t="s">
        <v>93</v>
      </c>
      <c r="H121">
        <v>0</v>
      </c>
      <c r="I121" s="73" t="str">
        <f>VLOOKUP(E121,Refs!$P$2:$R$29,3,FALSE)</f>
        <v>Y59</v>
      </c>
      <c r="J121" s="73" t="str">
        <f>VLOOKUP(E121,Refs!$P$2:$S$29,4,FALSE)</f>
        <v>South East</v>
      </c>
      <c r="K121" s="28" t="str">
        <f t="shared" si="6"/>
        <v/>
      </c>
    </row>
    <row r="122" spans="1:11" x14ac:dyDescent="0.35">
      <c r="A122" s="74">
        <f t="shared" si="5"/>
        <v>45748</v>
      </c>
      <c r="B122" t="s">
        <v>883</v>
      </c>
      <c r="C122" t="s">
        <v>273</v>
      </c>
      <c r="D122" t="s">
        <v>885</v>
      </c>
      <c r="E122" t="s">
        <v>326</v>
      </c>
      <c r="F122" t="s">
        <v>327</v>
      </c>
      <c r="G122" t="s">
        <v>94</v>
      </c>
      <c r="H122">
        <v>569</v>
      </c>
      <c r="I122" s="73" t="str">
        <f>VLOOKUP(E122,Refs!$P$2:$R$29,3,FALSE)</f>
        <v>Y59</v>
      </c>
      <c r="J122" s="73" t="str">
        <f>VLOOKUP(E122,Refs!$P$2:$S$29,4,FALSE)</f>
        <v>South East</v>
      </c>
      <c r="K122" s="28">
        <f t="shared" si="6"/>
        <v>569</v>
      </c>
    </row>
    <row r="123" spans="1:11" x14ac:dyDescent="0.35">
      <c r="A123" s="74">
        <f t="shared" si="5"/>
        <v>45748</v>
      </c>
      <c r="B123" t="s">
        <v>883</v>
      </c>
      <c r="C123" t="s">
        <v>273</v>
      </c>
      <c r="D123" t="s">
        <v>885</v>
      </c>
      <c r="E123" t="s">
        <v>326</v>
      </c>
      <c r="F123" t="s">
        <v>327</v>
      </c>
      <c r="G123" t="s">
        <v>95</v>
      </c>
      <c r="H123">
        <v>31</v>
      </c>
      <c r="I123" s="73" t="str">
        <f>VLOOKUP(E123,Refs!$P$2:$R$29,3,FALSE)</f>
        <v>Y59</v>
      </c>
      <c r="J123" s="73" t="str">
        <f>VLOOKUP(E123,Refs!$P$2:$S$29,4,FALSE)</f>
        <v>South East</v>
      </c>
      <c r="K123" s="28">
        <f t="shared" si="6"/>
        <v>31</v>
      </c>
    </row>
    <row r="124" spans="1:11" x14ac:dyDescent="0.35">
      <c r="A124" s="74">
        <f t="shared" si="5"/>
        <v>45748</v>
      </c>
      <c r="B124" t="s">
        <v>883</v>
      </c>
      <c r="C124" t="s">
        <v>273</v>
      </c>
      <c r="D124" t="s">
        <v>885</v>
      </c>
      <c r="E124" t="s">
        <v>326</v>
      </c>
      <c r="F124" t="s">
        <v>327</v>
      </c>
      <c r="G124" t="s">
        <v>96</v>
      </c>
      <c r="H124">
        <v>80</v>
      </c>
      <c r="I124" s="73" t="str">
        <f>VLOOKUP(E124,Refs!$P$2:$R$29,3,FALSE)</f>
        <v>Y59</v>
      </c>
      <c r="J124" s="73" t="str">
        <f>VLOOKUP(E124,Refs!$P$2:$S$29,4,FALSE)</f>
        <v>South East</v>
      </c>
      <c r="K124" s="28">
        <f t="shared" si="6"/>
        <v>80</v>
      </c>
    </row>
    <row r="125" spans="1:11" x14ac:dyDescent="0.35">
      <c r="A125" s="74">
        <f t="shared" si="5"/>
        <v>45748</v>
      </c>
      <c r="B125" t="s">
        <v>883</v>
      </c>
      <c r="C125" t="s">
        <v>273</v>
      </c>
      <c r="D125" t="s">
        <v>885</v>
      </c>
      <c r="E125" t="s">
        <v>326</v>
      </c>
      <c r="F125" t="s">
        <v>327</v>
      </c>
      <c r="G125" t="s">
        <v>97</v>
      </c>
      <c r="H125">
        <v>7</v>
      </c>
      <c r="I125" s="73" t="str">
        <f>VLOOKUP(E125,Refs!$P$2:$R$29,3,FALSE)</f>
        <v>Y59</v>
      </c>
      <c r="J125" s="73" t="str">
        <f>VLOOKUP(E125,Refs!$P$2:$S$29,4,FALSE)</f>
        <v>South East</v>
      </c>
      <c r="K125" s="28">
        <f t="shared" si="6"/>
        <v>7</v>
      </c>
    </row>
    <row r="126" spans="1:11" x14ac:dyDescent="0.35">
      <c r="A126" s="74">
        <f t="shared" si="5"/>
        <v>45748</v>
      </c>
      <c r="B126" t="s">
        <v>883</v>
      </c>
      <c r="C126" t="s">
        <v>273</v>
      </c>
      <c r="D126" t="s">
        <v>885</v>
      </c>
      <c r="E126" t="s">
        <v>326</v>
      </c>
      <c r="F126" t="s">
        <v>327</v>
      </c>
      <c r="G126" t="s">
        <v>98</v>
      </c>
      <c r="H126">
        <v>265</v>
      </c>
      <c r="I126" s="73" t="str">
        <f>VLOOKUP(E126,Refs!$P$2:$R$29,3,FALSE)</f>
        <v>Y59</v>
      </c>
      <c r="J126" s="73" t="str">
        <f>VLOOKUP(E126,Refs!$P$2:$S$29,4,FALSE)</f>
        <v>South East</v>
      </c>
      <c r="K126" s="28">
        <f t="shared" si="6"/>
        <v>265</v>
      </c>
    </row>
    <row r="127" spans="1:11" x14ac:dyDescent="0.35">
      <c r="A127" s="74">
        <f t="shared" si="5"/>
        <v>45748</v>
      </c>
      <c r="B127" t="s">
        <v>883</v>
      </c>
      <c r="C127" t="s">
        <v>273</v>
      </c>
      <c r="D127" t="s">
        <v>885</v>
      </c>
      <c r="E127" t="s">
        <v>326</v>
      </c>
      <c r="F127" t="s">
        <v>327</v>
      </c>
      <c r="G127" t="s">
        <v>31</v>
      </c>
      <c r="H127">
        <v>142</v>
      </c>
      <c r="I127" s="73" t="str">
        <f>VLOOKUP(E127,Refs!$P$2:$R$29,3,FALSE)</f>
        <v>Y59</v>
      </c>
      <c r="J127" s="73" t="str">
        <f>VLOOKUP(E127,Refs!$P$2:$S$29,4,FALSE)</f>
        <v>South East</v>
      </c>
      <c r="K127" s="28">
        <f t="shared" si="6"/>
        <v>142</v>
      </c>
    </row>
    <row r="128" spans="1:11" x14ac:dyDescent="0.35">
      <c r="A128" s="74">
        <f t="shared" si="5"/>
        <v>45748</v>
      </c>
      <c r="B128" t="s">
        <v>883</v>
      </c>
      <c r="C128" t="s">
        <v>273</v>
      </c>
      <c r="D128" t="s">
        <v>885</v>
      </c>
      <c r="E128" t="s">
        <v>326</v>
      </c>
      <c r="F128" t="s">
        <v>327</v>
      </c>
      <c r="G128" t="s">
        <v>99</v>
      </c>
      <c r="H128">
        <v>735</v>
      </c>
      <c r="I128" s="73" t="str">
        <f>VLOOKUP(E128,Refs!$P$2:$R$29,3,FALSE)</f>
        <v>Y59</v>
      </c>
      <c r="J128" s="73" t="str">
        <f>VLOOKUP(E128,Refs!$P$2:$S$29,4,FALSE)</f>
        <v>South East</v>
      </c>
      <c r="K128" s="28">
        <f t="shared" si="6"/>
        <v>735</v>
      </c>
    </row>
    <row r="129" spans="1:11" x14ac:dyDescent="0.35">
      <c r="A129" s="74">
        <f t="shared" si="5"/>
        <v>45748</v>
      </c>
      <c r="B129" t="s">
        <v>883</v>
      </c>
      <c r="C129" t="s">
        <v>273</v>
      </c>
      <c r="D129" t="s">
        <v>885</v>
      </c>
      <c r="E129" t="s">
        <v>326</v>
      </c>
      <c r="F129" t="s">
        <v>327</v>
      </c>
      <c r="G129" t="s">
        <v>100</v>
      </c>
      <c r="H129">
        <v>797</v>
      </c>
      <c r="I129" s="73" t="str">
        <f>VLOOKUP(E129,Refs!$P$2:$R$29,3,FALSE)</f>
        <v>Y59</v>
      </c>
      <c r="J129" s="73" t="str">
        <f>VLOOKUP(E129,Refs!$P$2:$S$29,4,FALSE)</f>
        <v>South East</v>
      </c>
      <c r="K129" s="28">
        <f t="shared" si="6"/>
        <v>797</v>
      </c>
    </row>
    <row r="130" spans="1:11" x14ac:dyDescent="0.35">
      <c r="A130" s="74">
        <f t="shared" si="5"/>
        <v>45748</v>
      </c>
      <c r="B130" t="s">
        <v>883</v>
      </c>
      <c r="C130" t="s">
        <v>273</v>
      </c>
      <c r="D130" t="s">
        <v>885</v>
      </c>
      <c r="E130" t="s">
        <v>326</v>
      </c>
      <c r="F130" t="s">
        <v>327</v>
      </c>
      <c r="G130" t="s">
        <v>101</v>
      </c>
      <c r="H130">
        <v>519</v>
      </c>
      <c r="I130" s="73" t="str">
        <f>VLOOKUP(E130,Refs!$P$2:$R$29,3,FALSE)</f>
        <v>Y59</v>
      </c>
      <c r="J130" s="73" t="str">
        <f>VLOOKUP(E130,Refs!$P$2:$S$29,4,FALSE)</f>
        <v>South East</v>
      </c>
      <c r="K130" s="28">
        <f t="shared" si="6"/>
        <v>519</v>
      </c>
    </row>
    <row r="131" spans="1:11" x14ac:dyDescent="0.35">
      <c r="A131" s="74">
        <f t="shared" ref="A131:A194" si="7">DATEVALUE(RIGHT(B131,8))</f>
        <v>45748</v>
      </c>
      <c r="B131" t="s">
        <v>883</v>
      </c>
      <c r="C131" t="s">
        <v>273</v>
      </c>
      <c r="D131" t="s">
        <v>885</v>
      </c>
      <c r="E131" t="s">
        <v>326</v>
      </c>
      <c r="F131" t="s">
        <v>327</v>
      </c>
      <c r="G131" t="s">
        <v>102</v>
      </c>
      <c r="H131">
        <v>510</v>
      </c>
      <c r="I131" s="73" t="str">
        <f>VLOOKUP(E131,Refs!$P$2:$R$29,3,FALSE)</f>
        <v>Y59</v>
      </c>
      <c r="J131" s="73" t="str">
        <f>VLOOKUP(E131,Refs!$P$2:$S$29,4,FALSE)</f>
        <v>South East</v>
      </c>
      <c r="K131" s="28">
        <f t="shared" si="6"/>
        <v>510</v>
      </c>
    </row>
    <row r="132" spans="1:11" x14ac:dyDescent="0.35">
      <c r="A132" s="74">
        <f t="shared" si="7"/>
        <v>45748</v>
      </c>
      <c r="B132" t="s">
        <v>883</v>
      </c>
      <c r="C132" t="s">
        <v>273</v>
      </c>
      <c r="D132" t="s">
        <v>885</v>
      </c>
      <c r="E132" t="s">
        <v>326</v>
      </c>
      <c r="F132" t="s">
        <v>327</v>
      </c>
      <c r="G132" t="s">
        <v>103</v>
      </c>
      <c r="H132">
        <v>9</v>
      </c>
      <c r="I132" s="73" t="str">
        <f>VLOOKUP(E132,Refs!$P$2:$R$29,3,FALSE)</f>
        <v>Y59</v>
      </c>
      <c r="J132" s="73" t="str">
        <f>VLOOKUP(E132,Refs!$P$2:$S$29,4,FALSE)</f>
        <v>South East</v>
      </c>
      <c r="K132" s="28">
        <f t="shared" si="6"/>
        <v>9</v>
      </c>
    </row>
    <row r="133" spans="1:11" x14ac:dyDescent="0.35">
      <c r="A133" s="74">
        <f t="shared" si="7"/>
        <v>45748</v>
      </c>
      <c r="B133" t="s">
        <v>883</v>
      </c>
      <c r="C133" t="s">
        <v>273</v>
      </c>
      <c r="D133" t="s">
        <v>885</v>
      </c>
      <c r="E133" t="s">
        <v>326</v>
      </c>
      <c r="F133" t="s">
        <v>327</v>
      </c>
      <c r="G133" t="s">
        <v>104</v>
      </c>
      <c r="H133">
        <v>74</v>
      </c>
      <c r="I133" s="73" t="str">
        <f>VLOOKUP(E133,Refs!$P$2:$R$29,3,FALSE)</f>
        <v>Y59</v>
      </c>
      <c r="J133" s="73" t="str">
        <f>VLOOKUP(E133,Refs!$P$2:$S$29,4,FALSE)</f>
        <v>South East</v>
      </c>
      <c r="K133" s="28">
        <f t="shared" si="6"/>
        <v>74</v>
      </c>
    </row>
    <row r="134" spans="1:11" x14ac:dyDescent="0.35">
      <c r="A134" s="74">
        <f t="shared" si="7"/>
        <v>45748</v>
      </c>
      <c r="B134" t="s">
        <v>883</v>
      </c>
      <c r="C134" t="s">
        <v>273</v>
      </c>
      <c r="D134" t="s">
        <v>885</v>
      </c>
      <c r="E134" t="s">
        <v>326</v>
      </c>
      <c r="F134" t="s">
        <v>327</v>
      </c>
      <c r="G134" t="s">
        <v>105</v>
      </c>
      <c r="H134">
        <v>342</v>
      </c>
      <c r="I134" s="73" t="str">
        <f>VLOOKUP(E134,Refs!$P$2:$R$29,3,FALSE)</f>
        <v>Y59</v>
      </c>
      <c r="J134" s="73" t="str">
        <f>VLOOKUP(E134,Refs!$P$2:$S$29,4,FALSE)</f>
        <v>South East</v>
      </c>
      <c r="K134" s="28">
        <f t="shared" si="6"/>
        <v>342</v>
      </c>
    </row>
    <row r="135" spans="1:11" x14ac:dyDescent="0.35">
      <c r="A135" s="74">
        <f t="shared" si="7"/>
        <v>45748</v>
      </c>
      <c r="B135" t="s">
        <v>883</v>
      </c>
      <c r="C135" t="s">
        <v>273</v>
      </c>
      <c r="D135" t="s">
        <v>885</v>
      </c>
      <c r="E135" t="s">
        <v>326</v>
      </c>
      <c r="F135" t="s">
        <v>327</v>
      </c>
      <c r="G135" t="s">
        <v>106</v>
      </c>
      <c r="H135">
        <v>64123</v>
      </c>
      <c r="I135" s="73" t="str">
        <f>VLOOKUP(E135,Refs!$P$2:$R$29,3,FALSE)</f>
        <v>Y59</v>
      </c>
      <c r="J135" s="73" t="str">
        <f>VLOOKUP(E135,Refs!$P$2:$S$29,4,FALSE)</f>
        <v>South East</v>
      </c>
      <c r="K135" s="28">
        <f t="shared" ref="K135:K198" si="8">IF(OR(H135="NULL",H135=0,H135=""),"",H135)</f>
        <v>64123</v>
      </c>
    </row>
    <row r="136" spans="1:11" x14ac:dyDescent="0.35">
      <c r="A136" s="74">
        <f t="shared" si="7"/>
        <v>45748</v>
      </c>
      <c r="B136" t="s">
        <v>883</v>
      </c>
      <c r="C136" t="s">
        <v>273</v>
      </c>
      <c r="D136" t="s">
        <v>885</v>
      </c>
      <c r="E136" t="s">
        <v>326</v>
      </c>
      <c r="F136" t="s">
        <v>327</v>
      </c>
      <c r="G136" t="s">
        <v>107</v>
      </c>
      <c r="H136">
        <v>908</v>
      </c>
      <c r="I136" s="73" t="str">
        <f>VLOOKUP(E136,Refs!$P$2:$R$29,3,FALSE)</f>
        <v>Y59</v>
      </c>
      <c r="J136" s="73" t="str">
        <f>VLOOKUP(E136,Refs!$P$2:$S$29,4,FALSE)</f>
        <v>South East</v>
      </c>
      <c r="K136" s="28">
        <f t="shared" si="8"/>
        <v>908</v>
      </c>
    </row>
    <row r="137" spans="1:11" x14ac:dyDescent="0.35">
      <c r="A137" s="74">
        <f t="shared" si="7"/>
        <v>45748</v>
      </c>
      <c r="B137" t="s">
        <v>883</v>
      </c>
      <c r="C137" t="s">
        <v>273</v>
      </c>
      <c r="D137" t="s">
        <v>885</v>
      </c>
      <c r="E137" t="s">
        <v>326</v>
      </c>
      <c r="F137" t="s">
        <v>327</v>
      </c>
      <c r="G137" t="s">
        <v>108</v>
      </c>
      <c r="H137">
        <v>100</v>
      </c>
      <c r="I137" s="73" t="str">
        <f>VLOOKUP(E137,Refs!$P$2:$R$29,3,FALSE)</f>
        <v>Y59</v>
      </c>
      <c r="J137" s="73" t="str">
        <f>VLOOKUP(E137,Refs!$P$2:$S$29,4,FALSE)</f>
        <v>South East</v>
      </c>
      <c r="K137" s="28">
        <f t="shared" si="8"/>
        <v>100</v>
      </c>
    </row>
    <row r="138" spans="1:11" x14ac:dyDescent="0.35">
      <c r="A138" s="74">
        <f t="shared" si="7"/>
        <v>45748</v>
      </c>
      <c r="B138" t="s">
        <v>883</v>
      </c>
      <c r="C138" t="s">
        <v>273</v>
      </c>
      <c r="D138" t="s">
        <v>885</v>
      </c>
      <c r="E138" t="s">
        <v>326</v>
      </c>
      <c r="F138" t="s">
        <v>327</v>
      </c>
      <c r="G138" t="s">
        <v>109</v>
      </c>
      <c r="H138">
        <v>18</v>
      </c>
      <c r="I138" s="73" t="str">
        <f>VLOOKUP(E138,Refs!$P$2:$R$29,3,FALSE)</f>
        <v>Y59</v>
      </c>
      <c r="J138" s="73" t="str">
        <f>VLOOKUP(E138,Refs!$P$2:$S$29,4,FALSE)</f>
        <v>South East</v>
      </c>
      <c r="K138" s="28">
        <f t="shared" si="8"/>
        <v>18</v>
      </c>
    </row>
    <row r="139" spans="1:11" x14ac:dyDescent="0.35">
      <c r="A139" s="74">
        <f t="shared" si="7"/>
        <v>45748</v>
      </c>
      <c r="B139" t="s">
        <v>883</v>
      </c>
      <c r="C139" t="s">
        <v>273</v>
      </c>
      <c r="D139" t="s">
        <v>885</v>
      </c>
      <c r="E139" t="s">
        <v>326</v>
      </c>
      <c r="F139" t="s">
        <v>327</v>
      </c>
      <c r="G139" t="s">
        <v>110</v>
      </c>
      <c r="H139">
        <v>52</v>
      </c>
      <c r="I139" s="73" t="str">
        <f>VLOOKUP(E139,Refs!$P$2:$R$29,3,FALSE)</f>
        <v>Y59</v>
      </c>
      <c r="J139" s="73" t="str">
        <f>VLOOKUP(E139,Refs!$P$2:$S$29,4,FALSE)</f>
        <v>South East</v>
      </c>
      <c r="K139" s="28">
        <f t="shared" si="8"/>
        <v>52</v>
      </c>
    </row>
    <row r="140" spans="1:11" x14ac:dyDescent="0.35">
      <c r="A140" s="74">
        <f t="shared" si="7"/>
        <v>45748</v>
      </c>
      <c r="B140" t="s">
        <v>883</v>
      </c>
      <c r="C140" t="s">
        <v>273</v>
      </c>
      <c r="D140" t="s">
        <v>885</v>
      </c>
      <c r="E140" t="s">
        <v>326</v>
      </c>
      <c r="F140" t="s">
        <v>327</v>
      </c>
      <c r="G140" t="s">
        <v>111</v>
      </c>
      <c r="H140">
        <v>103526</v>
      </c>
      <c r="I140" s="73" t="str">
        <f>VLOOKUP(E140,Refs!$P$2:$R$29,3,FALSE)</f>
        <v>Y59</v>
      </c>
      <c r="J140" s="73" t="str">
        <f>VLOOKUP(E140,Refs!$P$2:$S$29,4,FALSE)</f>
        <v>South East</v>
      </c>
      <c r="K140" s="28">
        <f t="shared" si="8"/>
        <v>103526</v>
      </c>
    </row>
    <row r="141" spans="1:11" x14ac:dyDescent="0.35">
      <c r="A141" s="74">
        <f t="shared" si="7"/>
        <v>45748</v>
      </c>
      <c r="B141" t="s">
        <v>883</v>
      </c>
      <c r="C141" t="s">
        <v>273</v>
      </c>
      <c r="D141" t="s">
        <v>885</v>
      </c>
      <c r="E141" t="s">
        <v>326</v>
      </c>
      <c r="F141" t="s">
        <v>327</v>
      </c>
      <c r="G141" t="s">
        <v>112</v>
      </c>
      <c r="H141">
        <v>755</v>
      </c>
      <c r="I141" s="73" t="str">
        <f>VLOOKUP(E141,Refs!$P$2:$R$29,3,FALSE)</f>
        <v>Y59</v>
      </c>
      <c r="J141" s="73" t="str">
        <f>VLOOKUP(E141,Refs!$P$2:$S$29,4,FALSE)</f>
        <v>South East</v>
      </c>
      <c r="K141" s="28">
        <f t="shared" si="8"/>
        <v>755</v>
      </c>
    </row>
    <row r="142" spans="1:11" x14ac:dyDescent="0.35">
      <c r="A142" s="74">
        <f t="shared" si="7"/>
        <v>45748</v>
      </c>
      <c r="B142" t="s">
        <v>883</v>
      </c>
      <c r="C142" t="s">
        <v>273</v>
      </c>
      <c r="D142" t="s">
        <v>885</v>
      </c>
      <c r="E142" t="s">
        <v>326</v>
      </c>
      <c r="F142" t="s">
        <v>327</v>
      </c>
      <c r="G142" t="s">
        <v>808</v>
      </c>
      <c r="H142">
        <v>3126</v>
      </c>
      <c r="I142" s="73" t="str">
        <f>VLOOKUP(E142,Refs!$P$2:$R$29,3,FALSE)</f>
        <v>Y59</v>
      </c>
      <c r="J142" s="73" t="str">
        <f>VLOOKUP(E142,Refs!$P$2:$S$29,4,FALSE)</f>
        <v>South East</v>
      </c>
      <c r="K142" s="28">
        <f t="shared" si="8"/>
        <v>3126</v>
      </c>
    </row>
    <row r="143" spans="1:11" x14ac:dyDescent="0.35">
      <c r="A143" s="74">
        <f t="shared" si="7"/>
        <v>45748</v>
      </c>
      <c r="B143" t="s">
        <v>883</v>
      </c>
      <c r="C143" t="s">
        <v>273</v>
      </c>
      <c r="D143" t="s">
        <v>885</v>
      </c>
      <c r="E143" t="s">
        <v>326</v>
      </c>
      <c r="F143" t="s">
        <v>327</v>
      </c>
      <c r="G143" t="s">
        <v>809</v>
      </c>
      <c r="H143">
        <v>75</v>
      </c>
      <c r="I143" s="73" t="str">
        <f>VLOOKUP(E143,Refs!$P$2:$R$29,3,FALSE)</f>
        <v>Y59</v>
      </c>
      <c r="J143" s="73" t="str">
        <f>VLOOKUP(E143,Refs!$P$2:$S$29,4,FALSE)</f>
        <v>South East</v>
      </c>
      <c r="K143" s="28">
        <f t="shared" si="8"/>
        <v>75</v>
      </c>
    </row>
    <row r="144" spans="1:11" x14ac:dyDescent="0.35">
      <c r="A144" s="74">
        <f t="shared" si="7"/>
        <v>45748</v>
      </c>
      <c r="B144" t="s">
        <v>883</v>
      </c>
      <c r="C144" t="s">
        <v>273</v>
      </c>
      <c r="D144" t="s">
        <v>885</v>
      </c>
      <c r="E144" t="s">
        <v>326</v>
      </c>
      <c r="F144" t="s">
        <v>327</v>
      </c>
      <c r="G144" t="s">
        <v>113</v>
      </c>
      <c r="H144">
        <v>5396</v>
      </c>
      <c r="I144" s="73" t="str">
        <f>VLOOKUP(E144,Refs!$P$2:$R$29,3,FALSE)</f>
        <v>Y59</v>
      </c>
      <c r="J144" s="73" t="str">
        <f>VLOOKUP(E144,Refs!$P$2:$S$29,4,FALSE)</f>
        <v>South East</v>
      </c>
      <c r="K144" s="28">
        <f t="shared" si="8"/>
        <v>5396</v>
      </c>
    </row>
    <row r="145" spans="1:11" x14ac:dyDescent="0.35">
      <c r="A145" s="74">
        <f t="shared" si="7"/>
        <v>45748</v>
      </c>
      <c r="B145" t="s">
        <v>883</v>
      </c>
      <c r="C145" t="s">
        <v>273</v>
      </c>
      <c r="D145" t="s">
        <v>885</v>
      </c>
      <c r="E145" t="s">
        <v>326</v>
      </c>
      <c r="F145" t="s">
        <v>327</v>
      </c>
      <c r="G145" t="s">
        <v>114</v>
      </c>
      <c r="H145">
        <v>0</v>
      </c>
      <c r="I145" s="73" t="str">
        <f>VLOOKUP(E145,Refs!$P$2:$R$29,3,FALSE)</f>
        <v>Y59</v>
      </c>
      <c r="J145" s="73" t="str">
        <f>VLOOKUP(E145,Refs!$P$2:$S$29,4,FALSE)</f>
        <v>South East</v>
      </c>
      <c r="K145" s="28" t="str">
        <f t="shared" si="8"/>
        <v/>
      </c>
    </row>
    <row r="146" spans="1:11" x14ac:dyDescent="0.35">
      <c r="A146" s="74">
        <f t="shared" si="7"/>
        <v>45748</v>
      </c>
      <c r="B146" t="s">
        <v>883</v>
      </c>
      <c r="C146" t="s">
        <v>273</v>
      </c>
      <c r="D146" t="s">
        <v>885</v>
      </c>
      <c r="E146" t="s">
        <v>326</v>
      </c>
      <c r="F146" t="s">
        <v>327</v>
      </c>
      <c r="G146" t="s">
        <v>115</v>
      </c>
      <c r="H146">
        <v>4612</v>
      </c>
      <c r="I146" s="73" t="str">
        <f>VLOOKUP(E146,Refs!$P$2:$R$29,3,FALSE)</f>
        <v>Y59</v>
      </c>
      <c r="J146" s="73" t="str">
        <f>VLOOKUP(E146,Refs!$P$2:$S$29,4,FALSE)</f>
        <v>South East</v>
      </c>
      <c r="K146" s="28">
        <f t="shared" si="8"/>
        <v>4612</v>
      </c>
    </row>
    <row r="147" spans="1:11" x14ac:dyDescent="0.35">
      <c r="A147" s="74">
        <f t="shared" si="7"/>
        <v>45748</v>
      </c>
      <c r="B147" t="s">
        <v>883</v>
      </c>
      <c r="C147" t="s">
        <v>273</v>
      </c>
      <c r="D147" t="s">
        <v>885</v>
      </c>
      <c r="E147" t="s">
        <v>326</v>
      </c>
      <c r="F147" t="s">
        <v>327</v>
      </c>
      <c r="G147" t="s">
        <v>116</v>
      </c>
      <c r="H147">
        <v>1128</v>
      </c>
      <c r="I147" s="73" t="str">
        <f>VLOOKUP(E147,Refs!$P$2:$R$29,3,FALSE)</f>
        <v>Y59</v>
      </c>
      <c r="J147" s="73" t="str">
        <f>VLOOKUP(E147,Refs!$P$2:$S$29,4,FALSE)</f>
        <v>South East</v>
      </c>
      <c r="K147" s="28">
        <f t="shared" si="8"/>
        <v>1128</v>
      </c>
    </row>
    <row r="148" spans="1:11" x14ac:dyDescent="0.35">
      <c r="A148" s="74">
        <f t="shared" si="7"/>
        <v>45748</v>
      </c>
      <c r="B148" t="s">
        <v>883</v>
      </c>
      <c r="C148" t="s">
        <v>273</v>
      </c>
      <c r="D148" t="s">
        <v>885</v>
      </c>
      <c r="E148" t="s">
        <v>326</v>
      </c>
      <c r="F148" t="s">
        <v>327</v>
      </c>
      <c r="G148" t="s">
        <v>117</v>
      </c>
      <c r="H148">
        <v>1083</v>
      </c>
      <c r="I148" s="73" t="str">
        <f>VLOOKUP(E148,Refs!$P$2:$R$29,3,FALSE)</f>
        <v>Y59</v>
      </c>
      <c r="J148" s="73" t="str">
        <f>VLOOKUP(E148,Refs!$P$2:$S$29,4,FALSE)</f>
        <v>South East</v>
      </c>
      <c r="K148" s="28">
        <f t="shared" si="8"/>
        <v>1083</v>
      </c>
    </row>
    <row r="149" spans="1:11" x14ac:dyDescent="0.35">
      <c r="A149" s="74">
        <f t="shared" si="7"/>
        <v>45748</v>
      </c>
      <c r="B149" t="s">
        <v>883</v>
      </c>
      <c r="C149" t="s">
        <v>273</v>
      </c>
      <c r="D149" t="s">
        <v>885</v>
      </c>
      <c r="E149" t="s">
        <v>326</v>
      </c>
      <c r="F149" t="s">
        <v>327</v>
      </c>
      <c r="G149" t="s">
        <v>118</v>
      </c>
      <c r="H149">
        <v>874</v>
      </c>
      <c r="I149" s="73" t="str">
        <f>VLOOKUP(E149,Refs!$P$2:$R$29,3,FALSE)</f>
        <v>Y59</v>
      </c>
      <c r="J149" s="73" t="str">
        <f>VLOOKUP(E149,Refs!$P$2:$S$29,4,FALSE)</f>
        <v>South East</v>
      </c>
      <c r="K149" s="28">
        <f t="shared" si="8"/>
        <v>874</v>
      </c>
    </row>
    <row r="150" spans="1:11" x14ac:dyDescent="0.35">
      <c r="A150" s="74">
        <f t="shared" si="7"/>
        <v>45748</v>
      </c>
      <c r="B150" t="s">
        <v>883</v>
      </c>
      <c r="C150" t="s">
        <v>273</v>
      </c>
      <c r="D150" t="s">
        <v>885</v>
      </c>
      <c r="E150" t="s">
        <v>326</v>
      </c>
      <c r="F150" t="s">
        <v>327</v>
      </c>
      <c r="G150" t="s">
        <v>119</v>
      </c>
      <c r="H150">
        <v>1507</v>
      </c>
      <c r="I150" s="73" t="str">
        <f>VLOOKUP(E150,Refs!$P$2:$R$29,3,FALSE)</f>
        <v>Y59</v>
      </c>
      <c r="J150" s="73" t="str">
        <f>VLOOKUP(E150,Refs!$P$2:$S$29,4,FALSE)</f>
        <v>South East</v>
      </c>
      <c r="K150" s="28">
        <f t="shared" si="8"/>
        <v>1507</v>
      </c>
    </row>
    <row r="151" spans="1:11" x14ac:dyDescent="0.35">
      <c r="A151" s="74">
        <f t="shared" si="7"/>
        <v>45748</v>
      </c>
      <c r="B151" t="s">
        <v>883</v>
      </c>
      <c r="C151" t="s">
        <v>273</v>
      </c>
      <c r="D151" t="s">
        <v>885</v>
      </c>
      <c r="E151" t="s">
        <v>326</v>
      </c>
      <c r="F151" t="s">
        <v>327</v>
      </c>
      <c r="G151" t="s">
        <v>120</v>
      </c>
      <c r="H151">
        <v>11</v>
      </c>
      <c r="I151" s="73" t="str">
        <f>VLOOKUP(E151,Refs!$P$2:$R$29,3,FALSE)</f>
        <v>Y59</v>
      </c>
      <c r="J151" s="73" t="str">
        <f>VLOOKUP(E151,Refs!$P$2:$S$29,4,FALSE)</f>
        <v>South East</v>
      </c>
      <c r="K151" s="28">
        <f t="shared" si="8"/>
        <v>11</v>
      </c>
    </row>
    <row r="152" spans="1:11" x14ac:dyDescent="0.35">
      <c r="A152" s="74">
        <f t="shared" si="7"/>
        <v>45748</v>
      </c>
      <c r="B152" t="s">
        <v>883</v>
      </c>
      <c r="C152" t="s">
        <v>273</v>
      </c>
      <c r="D152" t="s">
        <v>885</v>
      </c>
      <c r="E152" t="s">
        <v>326</v>
      </c>
      <c r="F152" t="s">
        <v>327</v>
      </c>
      <c r="G152" t="s">
        <v>121</v>
      </c>
      <c r="H152">
        <v>651</v>
      </c>
      <c r="I152" s="73" t="str">
        <f>VLOOKUP(E152,Refs!$P$2:$R$29,3,FALSE)</f>
        <v>Y59</v>
      </c>
      <c r="J152" s="73" t="str">
        <f>VLOOKUP(E152,Refs!$P$2:$S$29,4,FALSE)</f>
        <v>South East</v>
      </c>
      <c r="K152" s="28">
        <f t="shared" si="8"/>
        <v>651</v>
      </c>
    </row>
    <row r="153" spans="1:11" x14ac:dyDescent="0.35">
      <c r="A153" s="74">
        <f t="shared" si="7"/>
        <v>45748</v>
      </c>
      <c r="B153" t="s">
        <v>883</v>
      </c>
      <c r="C153" t="s">
        <v>273</v>
      </c>
      <c r="D153" t="s">
        <v>885</v>
      </c>
      <c r="E153" t="s">
        <v>326</v>
      </c>
      <c r="F153" t="s">
        <v>327</v>
      </c>
      <c r="G153" t="s">
        <v>122</v>
      </c>
      <c r="H153">
        <v>89</v>
      </c>
      <c r="I153" s="73" t="str">
        <f>VLOOKUP(E153,Refs!$P$2:$R$29,3,FALSE)</f>
        <v>Y59</v>
      </c>
      <c r="J153" s="73" t="str">
        <f>VLOOKUP(E153,Refs!$P$2:$S$29,4,FALSE)</f>
        <v>South East</v>
      </c>
      <c r="K153" s="28">
        <f t="shared" si="8"/>
        <v>89</v>
      </c>
    </row>
    <row r="154" spans="1:11" x14ac:dyDescent="0.35">
      <c r="A154" s="74">
        <f t="shared" si="7"/>
        <v>45748</v>
      </c>
      <c r="B154" t="s">
        <v>883</v>
      </c>
      <c r="C154" t="s">
        <v>273</v>
      </c>
      <c r="D154" t="s">
        <v>885</v>
      </c>
      <c r="E154" t="s">
        <v>326</v>
      </c>
      <c r="F154" t="s">
        <v>327</v>
      </c>
      <c r="G154" t="s">
        <v>123</v>
      </c>
      <c r="H154">
        <v>617</v>
      </c>
      <c r="I154" s="73" t="str">
        <f>VLOOKUP(E154,Refs!$P$2:$R$29,3,FALSE)</f>
        <v>Y59</v>
      </c>
      <c r="J154" s="73" t="str">
        <f>VLOOKUP(E154,Refs!$P$2:$S$29,4,FALSE)</f>
        <v>South East</v>
      </c>
      <c r="K154" s="28">
        <f t="shared" si="8"/>
        <v>617</v>
      </c>
    </row>
    <row r="155" spans="1:11" x14ac:dyDescent="0.35">
      <c r="A155" s="74">
        <f t="shared" si="7"/>
        <v>45748</v>
      </c>
      <c r="B155" t="s">
        <v>883</v>
      </c>
      <c r="C155" t="s">
        <v>273</v>
      </c>
      <c r="D155" t="s">
        <v>885</v>
      </c>
      <c r="E155" t="s">
        <v>326</v>
      </c>
      <c r="F155" t="s">
        <v>327</v>
      </c>
      <c r="G155" t="s">
        <v>124</v>
      </c>
      <c r="H155">
        <v>152</v>
      </c>
      <c r="I155" s="73" t="str">
        <f>VLOOKUP(E155,Refs!$P$2:$R$29,3,FALSE)</f>
        <v>Y59</v>
      </c>
      <c r="J155" s="73" t="str">
        <f>VLOOKUP(E155,Refs!$P$2:$S$29,4,FALSE)</f>
        <v>South East</v>
      </c>
      <c r="K155" s="28">
        <f t="shared" si="8"/>
        <v>152</v>
      </c>
    </row>
    <row r="156" spans="1:11" x14ac:dyDescent="0.35">
      <c r="A156" s="74">
        <f t="shared" si="7"/>
        <v>45748</v>
      </c>
      <c r="B156" t="s">
        <v>883</v>
      </c>
      <c r="C156" t="s">
        <v>273</v>
      </c>
      <c r="D156" t="s">
        <v>885</v>
      </c>
      <c r="E156" t="s">
        <v>326</v>
      </c>
      <c r="F156" t="s">
        <v>327</v>
      </c>
      <c r="G156" t="s">
        <v>125</v>
      </c>
      <c r="H156">
        <v>7</v>
      </c>
      <c r="I156" s="73" t="str">
        <f>VLOOKUP(E156,Refs!$P$2:$R$29,3,FALSE)</f>
        <v>Y59</v>
      </c>
      <c r="J156" s="73" t="str">
        <f>VLOOKUP(E156,Refs!$P$2:$S$29,4,FALSE)</f>
        <v>South East</v>
      </c>
      <c r="K156" s="28">
        <f t="shared" si="8"/>
        <v>7</v>
      </c>
    </row>
    <row r="157" spans="1:11" x14ac:dyDescent="0.35">
      <c r="A157" s="74">
        <f t="shared" si="7"/>
        <v>45748</v>
      </c>
      <c r="B157" t="s">
        <v>883</v>
      </c>
      <c r="C157" t="s">
        <v>273</v>
      </c>
      <c r="D157" t="s">
        <v>885</v>
      </c>
      <c r="E157" t="s">
        <v>326</v>
      </c>
      <c r="F157" t="s">
        <v>327</v>
      </c>
      <c r="G157" t="s">
        <v>126</v>
      </c>
      <c r="H157">
        <v>0</v>
      </c>
      <c r="I157" s="73" t="str">
        <f>VLOOKUP(E157,Refs!$P$2:$R$29,3,FALSE)</f>
        <v>Y59</v>
      </c>
      <c r="J157" s="73" t="str">
        <f>VLOOKUP(E157,Refs!$P$2:$S$29,4,FALSE)</f>
        <v>South East</v>
      </c>
      <c r="K157" s="28" t="str">
        <f t="shared" si="8"/>
        <v/>
      </c>
    </row>
    <row r="158" spans="1:11" x14ac:dyDescent="0.35">
      <c r="A158" s="74">
        <f t="shared" si="7"/>
        <v>45748</v>
      </c>
      <c r="B158" t="s">
        <v>883</v>
      </c>
      <c r="C158" t="s">
        <v>273</v>
      </c>
      <c r="D158" t="s">
        <v>885</v>
      </c>
      <c r="E158" t="s">
        <v>326</v>
      </c>
      <c r="F158" t="s">
        <v>327</v>
      </c>
      <c r="G158" t="s">
        <v>127</v>
      </c>
      <c r="H158">
        <v>0</v>
      </c>
      <c r="I158" s="73" t="str">
        <f>VLOOKUP(E158,Refs!$P$2:$R$29,3,FALSE)</f>
        <v>Y59</v>
      </c>
      <c r="J158" s="73" t="str">
        <f>VLOOKUP(E158,Refs!$P$2:$S$29,4,FALSE)</f>
        <v>South East</v>
      </c>
      <c r="K158" s="28" t="str">
        <f t="shared" si="8"/>
        <v/>
      </c>
    </row>
    <row r="159" spans="1:11" x14ac:dyDescent="0.35">
      <c r="A159" s="74">
        <f t="shared" si="7"/>
        <v>45748</v>
      </c>
      <c r="B159" t="s">
        <v>883</v>
      </c>
      <c r="C159" t="s">
        <v>273</v>
      </c>
      <c r="D159" t="s">
        <v>885</v>
      </c>
      <c r="E159" t="s">
        <v>326</v>
      </c>
      <c r="F159" t="s">
        <v>327</v>
      </c>
      <c r="G159" t="s">
        <v>128</v>
      </c>
      <c r="H159">
        <v>0</v>
      </c>
      <c r="I159" s="73" t="str">
        <f>VLOOKUP(E159,Refs!$P$2:$R$29,3,FALSE)</f>
        <v>Y59</v>
      </c>
      <c r="J159" s="73" t="str">
        <f>VLOOKUP(E159,Refs!$P$2:$S$29,4,FALSE)</f>
        <v>South East</v>
      </c>
      <c r="K159" s="28" t="str">
        <f t="shared" si="8"/>
        <v/>
      </c>
    </row>
    <row r="160" spans="1:11" x14ac:dyDescent="0.35">
      <c r="A160" s="74">
        <f t="shared" si="7"/>
        <v>45748</v>
      </c>
      <c r="B160" t="s">
        <v>883</v>
      </c>
      <c r="C160" t="s">
        <v>273</v>
      </c>
      <c r="D160" t="s">
        <v>885</v>
      </c>
      <c r="E160" t="s">
        <v>326</v>
      </c>
      <c r="F160" t="s">
        <v>327</v>
      </c>
      <c r="G160" t="s">
        <v>129</v>
      </c>
      <c r="H160">
        <v>2</v>
      </c>
      <c r="I160" s="73" t="str">
        <f>VLOOKUP(E160,Refs!$P$2:$R$29,3,FALSE)</f>
        <v>Y59</v>
      </c>
      <c r="J160" s="73" t="str">
        <f>VLOOKUP(E160,Refs!$P$2:$S$29,4,FALSE)</f>
        <v>South East</v>
      </c>
      <c r="K160" s="28">
        <f t="shared" si="8"/>
        <v>2</v>
      </c>
    </row>
    <row r="161" spans="1:11" x14ac:dyDescent="0.35">
      <c r="A161" s="74">
        <f t="shared" si="7"/>
        <v>45748</v>
      </c>
      <c r="B161" t="s">
        <v>883</v>
      </c>
      <c r="C161" t="s">
        <v>273</v>
      </c>
      <c r="D161" t="s">
        <v>885</v>
      </c>
      <c r="E161" t="s">
        <v>326</v>
      </c>
      <c r="F161" t="s">
        <v>327</v>
      </c>
      <c r="G161" t="s">
        <v>130</v>
      </c>
      <c r="H161">
        <v>0</v>
      </c>
      <c r="I161" s="73" t="str">
        <f>VLOOKUP(E161,Refs!$P$2:$R$29,3,FALSE)</f>
        <v>Y59</v>
      </c>
      <c r="J161" s="73" t="str">
        <f>VLOOKUP(E161,Refs!$P$2:$S$29,4,FALSE)</f>
        <v>South East</v>
      </c>
      <c r="K161" s="28" t="str">
        <f t="shared" si="8"/>
        <v/>
      </c>
    </row>
    <row r="162" spans="1:11" x14ac:dyDescent="0.35">
      <c r="A162" s="74">
        <f t="shared" si="7"/>
        <v>45748</v>
      </c>
      <c r="B162" t="s">
        <v>883</v>
      </c>
      <c r="C162" t="s">
        <v>273</v>
      </c>
      <c r="D162" t="s">
        <v>885</v>
      </c>
      <c r="E162" t="s">
        <v>326</v>
      </c>
      <c r="F162" t="s">
        <v>327</v>
      </c>
      <c r="G162" t="s">
        <v>131</v>
      </c>
      <c r="H162">
        <v>0</v>
      </c>
      <c r="I162" s="73" t="str">
        <f>VLOOKUP(E162,Refs!$P$2:$R$29,3,FALSE)</f>
        <v>Y59</v>
      </c>
      <c r="J162" s="73" t="str">
        <f>VLOOKUP(E162,Refs!$P$2:$S$29,4,FALSE)</f>
        <v>South East</v>
      </c>
      <c r="K162" s="28" t="str">
        <f t="shared" si="8"/>
        <v/>
      </c>
    </row>
    <row r="163" spans="1:11" x14ac:dyDescent="0.35">
      <c r="A163" s="74">
        <f t="shared" si="7"/>
        <v>45748</v>
      </c>
      <c r="B163" t="s">
        <v>883</v>
      </c>
      <c r="C163" t="s">
        <v>273</v>
      </c>
      <c r="D163" t="s">
        <v>885</v>
      </c>
      <c r="E163" t="s">
        <v>326</v>
      </c>
      <c r="F163" t="s">
        <v>327</v>
      </c>
      <c r="G163" t="s">
        <v>132</v>
      </c>
      <c r="H163">
        <v>0</v>
      </c>
      <c r="I163" s="73" t="str">
        <f>VLOOKUP(E163,Refs!$P$2:$R$29,3,FALSE)</f>
        <v>Y59</v>
      </c>
      <c r="J163" s="73" t="str">
        <f>VLOOKUP(E163,Refs!$P$2:$S$29,4,FALSE)</f>
        <v>South East</v>
      </c>
      <c r="K163" s="28" t="str">
        <f t="shared" si="8"/>
        <v/>
      </c>
    </row>
    <row r="164" spans="1:11" x14ac:dyDescent="0.35">
      <c r="A164" s="74">
        <f t="shared" si="7"/>
        <v>45748</v>
      </c>
      <c r="B164" t="s">
        <v>883</v>
      </c>
      <c r="C164" t="s">
        <v>273</v>
      </c>
      <c r="D164" t="s">
        <v>885</v>
      </c>
      <c r="E164" t="s">
        <v>326</v>
      </c>
      <c r="F164" t="s">
        <v>327</v>
      </c>
      <c r="G164" t="s">
        <v>133</v>
      </c>
      <c r="H164">
        <v>0</v>
      </c>
      <c r="I164" s="73" t="str">
        <f>VLOOKUP(E164,Refs!$P$2:$R$29,3,FALSE)</f>
        <v>Y59</v>
      </c>
      <c r="J164" s="73" t="str">
        <f>VLOOKUP(E164,Refs!$P$2:$S$29,4,FALSE)</f>
        <v>South East</v>
      </c>
      <c r="K164" s="28" t="str">
        <f t="shared" si="8"/>
        <v/>
      </c>
    </row>
    <row r="165" spans="1:11" x14ac:dyDescent="0.35">
      <c r="A165" s="74">
        <f t="shared" si="7"/>
        <v>45748</v>
      </c>
      <c r="B165" t="s">
        <v>883</v>
      </c>
      <c r="C165" t="s">
        <v>273</v>
      </c>
      <c r="D165" t="s">
        <v>885</v>
      </c>
      <c r="E165" t="s">
        <v>326</v>
      </c>
      <c r="F165" t="s">
        <v>327</v>
      </c>
      <c r="G165" t="s">
        <v>134</v>
      </c>
      <c r="H165">
        <v>0</v>
      </c>
      <c r="I165" s="73" t="str">
        <f>VLOOKUP(E165,Refs!$P$2:$R$29,3,FALSE)</f>
        <v>Y59</v>
      </c>
      <c r="J165" s="73" t="str">
        <f>VLOOKUP(E165,Refs!$P$2:$S$29,4,FALSE)</f>
        <v>South East</v>
      </c>
      <c r="K165" s="28" t="str">
        <f t="shared" si="8"/>
        <v/>
      </c>
    </row>
    <row r="166" spans="1:11" x14ac:dyDescent="0.35">
      <c r="A166" s="74">
        <f t="shared" si="7"/>
        <v>45748</v>
      </c>
      <c r="B166" t="s">
        <v>883</v>
      </c>
      <c r="C166" t="s">
        <v>273</v>
      </c>
      <c r="D166" t="s">
        <v>885</v>
      </c>
      <c r="E166" t="s">
        <v>326</v>
      </c>
      <c r="F166" t="s">
        <v>327</v>
      </c>
      <c r="G166" t="s">
        <v>135</v>
      </c>
      <c r="H166">
        <v>162</v>
      </c>
      <c r="I166" s="73" t="str">
        <f>VLOOKUP(E166,Refs!$P$2:$R$29,3,FALSE)</f>
        <v>Y59</v>
      </c>
      <c r="J166" s="73" t="str">
        <f>VLOOKUP(E166,Refs!$P$2:$S$29,4,FALSE)</f>
        <v>South East</v>
      </c>
      <c r="K166" s="28">
        <f t="shared" si="8"/>
        <v>162</v>
      </c>
    </row>
    <row r="167" spans="1:11" x14ac:dyDescent="0.35">
      <c r="A167" s="74">
        <f t="shared" si="7"/>
        <v>45748</v>
      </c>
      <c r="B167" t="s">
        <v>883</v>
      </c>
      <c r="C167" t="s">
        <v>273</v>
      </c>
      <c r="D167" t="s">
        <v>885</v>
      </c>
      <c r="E167" t="s">
        <v>326</v>
      </c>
      <c r="F167" t="s">
        <v>327</v>
      </c>
      <c r="G167" t="s">
        <v>136</v>
      </c>
      <c r="H167">
        <v>162</v>
      </c>
      <c r="I167" s="73" t="str">
        <f>VLOOKUP(E167,Refs!$P$2:$R$29,3,FALSE)</f>
        <v>Y59</v>
      </c>
      <c r="J167" s="73" t="str">
        <f>VLOOKUP(E167,Refs!$P$2:$S$29,4,FALSE)</f>
        <v>South East</v>
      </c>
      <c r="K167" s="28">
        <f t="shared" si="8"/>
        <v>162</v>
      </c>
    </row>
    <row r="168" spans="1:11" x14ac:dyDescent="0.35">
      <c r="A168" s="74">
        <f t="shared" si="7"/>
        <v>45748</v>
      </c>
      <c r="B168" t="s">
        <v>883</v>
      </c>
      <c r="C168" t="s">
        <v>273</v>
      </c>
      <c r="D168" t="s">
        <v>885</v>
      </c>
      <c r="E168" t="s">
        <v>326</v>
      </c>
      <c r="F168" t="s">
        <v>327</v>
      </c>
      <c r="G168" t="s">
        <v>137</v>
      </c>
      <c r="H168">
        <v>22</v>
      </c>
      <c r="I168" s="73" t="str">
        <f>VLOOKUP(E168,Refs!$P$2:$R$29,3,FALSE)</f>
        <v>Y59</v>
      </c>
      <c r="J168" s="73" t="str">
        <f>VLOOKUP(E168,Refs!$P$2:$S$29,4,FALSE)</f>
        <v>South East</v>
      </c>
      <c r="K168" s="28">
        <f t="shared" si="8"/>
        <v>22</v>
      </c>
    </row>
    <row r="169" spans="1:11" x14ac:dyDescent="0.35">
      <c r="A169" s="74">
        <f t="shared" si="7"/>
        <v>45748</v>
      </c>
      <c r="B169" t="s">
        <v>883</v>
      </c>
      <c r="C169" t="s">
        <v>273</v>
      </c>
      <c r="D169" t="s">
        <v>885</v>
      </c>
      <c r="E169" t="s">
        <v>326</v>
      </c>
      <c r="F169" t="s">
        <v>327</v>
      </c>
      <c r="G169" t="s">
        <v>138</v>
      </c>
      <c r="H169">
        <v>13</v>
      </c>
      <c r="I169" s="73" t="str">
        <f>VLOOKUP(E169,Refs!$P$2:$R$29,3,FALSE)</f>
        <v>Y59</v>
      </c>
      <c r="J169" s="73" t="str">
        <f>VLOOKUP(E169,Refs!$P$2:$S$29,4,FALSE)</f>
        <v>South East</v>
      </c>
      <c r="K169" s="28">
        <f t="shared" si="8"/>
        <v>13</v>
      </c>
    </row>
    <row r="170" spans="1:11" x14ac:dyDescent="0.35">
      <c r="A170" s="74">
        <f t="shared" si="7"/>
        <v>45748</v>
      </c>
      <c r="B170" t="s">
        <v>883</v>
      </c>
      <c r="C170" t="s">
        <v>273</v>
      </c>
      <c r="D170" t="s">
        <v>885</v>
      </c>
      <c r="E170" t="s">
        <v>326</v>
      </c>
      <c r="F170" t="s">
        <v>327</v>
      </c>
      <c r="G170" t="s">
        <v>139</v>
      </c>
      <c r="H170">
        <v>3</v>
      </c>
      <c r="I170" s="73" t="str">
        <f>VLOOKUP(E170,Refs!$P$2:$R$29,3,FALSE)</f>
        <v>Y59</v>
      </c>
      <c r="J170" s="73" t="str">
        <f>VLOOKUP(E170,Refs!$P$2:$S$29,4,FALSE)</f>
        <v>South East</v>
      </c>
      <c r="K170" s="28">
        <f t="shared" si="8"/>
        <v>3</v>
      </c>
    </row>
    <row r="171" spans="1:11" x14ac:dyDescent="0.35">
      <c r="A171" s="74">
        <f t="shared" si="7"/>
        <v>45748</v>
      </c>
      <c r="B171" t="s">
        <v>883</v>
      </c>
      <c r="C171" t="s">
        <v>273</v>
      </c>
      <c r="D171" t="s">
        <v>885</v>
      </c>
      <c r="E171" t="s">
        <v>326</v>
      </c>
      <c r="F171" t="s">
        <v>327</v>
      </c>
      <c r="G171" t="s">
        <v>140</v>
      </c>
      <c r="H171">
        <v>2</v>
      </c>
      <c r="I171" s="73" t="str">
        <f>VLOOKUP(E171,Refs!$P$2:$R$29,3,FALSE)</f>
        <v>Y59</v>
      </c>
      <c r="J171" s="73" t="str">
        <f>VLOOKUP(E171,Refs!$P$2:$S$29,4,FALSE)</f>
        <v>South East</v>
      </c>
      <c r="K171" s="28">
        <f t="shared" si="8"/>
        <v>2</v>
      </c>
    </row>
    <row r="172" spans="1:11" x14ac:dyDescent="0.35">
      <c r="A172" s="74">
        <f t="shared" si="7"/>
        <v>45748</v>
      </c>
      <c r="B172" t="s">
        <v>883</v>
      </c>
      <c r="C172" t="s">
        <v>273</v>
      </c>
      <c r="D172" t="s">
        <v>885</v>
      </c>
      <c r="E172" t="s">
        <v>326</v>
      </c>
      <c r="F172" t="s">
        <v>327</v>
      </c>
      <c r="G172" t="s">
        <v>141</v>
      </c>
      <c r="H172">
        <v>31</v>
      </c>
      <c r="I172" s="73" t="str">
        <f>VLOOKUP(E172,Refs!$P$2:$R$29,3,FALSE)</f>
        <v>Y59</v>
      </c>
      <c r="J172" s="73" t="str">
        <f>VLOOKUP(E172,Refs!$P$2:$S$29,4,FALSE)</f>
        <v>South East</v>
      </c>
      <c r="K172" s="28">
        <f t="shared" si="8"/>
        <v>31</v>
      </c>
    </row>
    <row r="173" spans="1:11" x14ac:dyDescent="0.35">
      <c r="A173" s="74">
        <f t="shared" si="7"/>
        <v>45748</v>
      </c>
      <c r="B173" t="s">
        <v>883</v>
      </c>
      <c r="C173" t="s">
        <v>273</v>
      </c>
      <c r="D173" t="s">
        <v>885</v>
      </c>
      <c r="E173" t="s">
        <v>326</v>
      </c>
      <c r="F173" t="s">
        <v>327</v>
      </c>
      <c r="G173" t="s">
        <v>142</v>
      </c>
      <c r="H173">
        <v>0</v>
      </c>
      <c r="I173" s="73" t="str">
        <f>VLOOKUP(E173,Refs!$P$2:$R$29,3,FALSE)</f>
        <v>Y59</v>
      </c>
      <c r="J173" s="73" t="str">
        <f>VLOOKUP(E173,Refs!$P$2:$S$29,4,FALSE)</f>
        <v>South East</v>
      </c>
      <c r="K173" s="28" t="str">
        <f t="shared" si="8"/>
        <v/>
      </c>
    </row>
    <row r="174" spans="1:11" x14ac:dyDescent="0.35">
      <c r="A174" s="74">
        <f t="shared" si="7"/>
        <v>45748</v>
      </c>
      <c r="B174" t="s">
        <v>883</v>
      </c>
      <c r="C174" t="s">
        <v>273</v>
      </c>
      <c r="D174" t="s">
        <v>885</v>
      </c>
      <c r="E174" t="s">
        <v>326</v>
      </c>
      <c r="F174" t="s">
        <v>327</v>
      </c>
      <c r="G174" t="s">
        <v>725</v>
      </c>
      <c r="H174">
        <v>0</v>
      </c>
      <c r="I174" s="73" t="str">
        <f>VLOOKUP(E174,Refs!$P$2:$R$29,3,FALSE)</f>
        <v>Y59</v>
      </c>
      <c r="J174" s="73" t="str">
        <f>VLOOKUP(E174,Refs!$P$2:$S$29,4,FALSE)</f>
        <v>South East</v>
      </c>
      <c r="K174" s="28" t="str">
        <f t="shared" si="8"/>
        <v/>
      </c>
    </row>
    <row r="175" spans="1:11" x14ac:dyDescent="0.35">
      <c r="A175" s="74">
        <f t="shared" si="7"/>
        <v>45748</v>
      </c>
      <c r="B175" t="s">
        <v>883</v>
      </c>
      <c r="C175" t="s">
        <v>273</v>
      </c>
      <c r="D175" t="s">
        <v>885</v>
      </c>
      <c r="E175" t="s">
        <v>326</v>
      </c>
      <c r="F175" t="s">
        <v>327</v>
      </c>
      <c r="G175" t="s">
        <v>724</v>
      </c>
      <c r="H175">
        <v>0</v>
      </c>
      <c r="I175" s="73" t="str">
        <f>VLOOKUP(E175,Refs!$P$2:$R$29,3,FALSE)</f>
        <v>Y59</v>
      </c>
      <c r="J175" s="73" t="str">
        <f>VLOOKUP(E175,Refs!$P$2:$S$29,4,FALSE)</f>
        <v>South East</v>
      </c>
      <c r="K175" s="28" t="str">
        <f t="shared" si="8"/>
        <v/>
      </c>
    </row>
    <row r="176" spans="1:11" x14ac:dyDescent="0.35">
      <c r="A176" s="74">
        <f t="shared" si="7"/>
        <v>45748</v>
      </c>
      <c r="B176" t="s">
        <v>883</v>
      </c>
      <c r="C176" t="s">
        <v>273</v>
      </c>
      <c r="D176" t="s">
        <v>885</v>
      </c>
      <c r="E176" t="s">
        <v>326</v>
      </c>
      <c r="F176" t="s">
        <v>327</v>
      </c>
      <c r="G176" t="s">
        <v>727</v>
      </c>
      <c r="H176">
        <v>0</v>
      </c>
      <c r="I176" s="73" t="str">
        <f>VLOOKUP(E176,Refs!$P$2:$R$29,3,FALSE)</f>
        <v>Y59</v>
      </c>
      <c r="J176" s="73" t="str">
        <f>VLOOKUP(E176,Refs!$P$2:$S$29,4,FALSE)</f>
        <v>South East</v>
      </c>
      <c r="K176" s="28" t="str">
        <f t="shared" si="8"/>
        <v/>
      </c>
    </row>
    <row r="177" spans="1:11" x14ac:dyDescent="0.35">
      <c r="A177" s="74">
        <f t="shared" si="7"/>
        <v>45748</v>
      </c>
      <c r="B177" t="s">
        <v>883</v>
      </c>
      <c r="C177" t="s">
        <v>273</v>
      </c>
      <c r="D177" t="s">
        <v>885</v>
      </c>
      <c r="E177" t="s">
        <v>326</v>
      </c>
      <c r="F177" t="s">
        <v>327</v>
      </c>
      <c r="G177" t="s">
        <v>726</v>
      </c>
      <c r="H177">
        <v>0</v>
      </c>
      <c r="I177" s="73" t="str">
        <f>VLOOKUP(E177,Refs!$P$2:$R$29,3,FALSE)</f>
        <v>Y59</v>
      </c>
      <c r="J177" s="73" t="str">
        <f>VLOOKUP(E177,Refs!$P$2:$S$29,4,FALSE)</f>
        <v>South East</v>
      </c>
      <c r="K177" s="28" t="str">
        <f t="shared" si="8"/>
        <v/>
      </c>
    </row>
    <row r="178" spans="1:11" x14ac:dyDescent="0.35">
      <c r="A178" s="74">
        <f t="shared" si="7"/>
        <v>45748</v>
      </c>
      <c r="B178" t="s">
        <v>883</v>
      </c>
      <c r="C178" t="s">
        <v>802</v>
      </c>
      <c r="E178" t="s">
        <v>803</v>
      </c>
      <c r="F178" t="s">
        <v>886</v>
      </c>
      <c r="G178" t="s">
        <v>10</v>
      </c>
      <c r="H178">
        <v>19238</v>
      </c>
      <c r="I178" s="73" t="str">
        <f>VLOOKUP(E178,Refs!$P$2:$R$29,3,FALSE)</f>
        <v>Y58</v>
      </c>
      <c r="J178" s="73" t="str">
        <f>VLOOKUP(E178,Refs!$P$2:$S$29,4,FALSE)</f>
        <v>South West</v>
      </c>
      <c r="K178" s="28">
        <f t="shared" si="8"/>
        <v>19238</v>
      </c>
    </row>
    <row r="179" spans="1:11" x14ac:dyDescent="0.35">
      <c r="A179" s="74">
        <f t="shared" si="7"/>
        <v>45748</v>
      </c>
      <c r="B179" t="s">
        <v>883</v>
      </c>
      <c r="C179" t="s">
        <v>802</v>
      </c>
      <c r="E179" t="s">
        <v>803</v>
      </c>
      <c r="F179" t="s">
        <v>886</v>
      </c>
      <c r="G179" t="s">
        <v>71</v>
      </c>
      <c r="H179">
        <v>17525</v>
      </c>
      <c r="I179" s="73" t="str">
        <f>VLOOKUP(E179,Refs!$P$2:$R$29,3,FALSE)</f>
        <v>Y58</v>
      </c>
      <c r="J179" s="73" t="str">
        <f>VLOOKUP(E179,Refs!$P$2:$S$29,4,FALSE)</f>
        <v>South West</v>
      </c>
      <c r="K179" s="28">
        <f t="shared" si="8"/>
        <v>17525</v>
      </c>
    </row>
    <row r="180" spans="1:11" x14ac:dyDescent="0.35">
      <c r="A180" s="74">
        <f t="shared" si="7"/>
        <v>45748</v>
      </c>
      <c r="B180" t="s">
        <v>883</v>
      </c>
      <c r="C180" t="s">
        <v>802</v>
      </c>
      <c r="E180" t="s">
        <v>803</v>
      </c>
      <c r="F180" t="s">
        <v>886</v>
      </c>
      <c r="G180" t="s">
        <v>20</v>
      </c>
      <c r="H180">
        <v>18345</v>
      </c>
      <c r="I180" s="73" t="str">
        <f>VLOOKUP(E180,Refs!$P$2:$R$29,3,FALSE)</f>
        <v>Y58</v>
      </c>
      <c r="J180" s="73" t="str">
        <f>VLOOKUP(E180,Refs!$P$2:$S$29,4,FALSE)</f>
        <v>South West</v>
      </c>
      <c r="K180" s="28">
        <f t="shared" si="8"/>
        <v>18345</v>
      </c>
    </row>
    <row r="181" spans="1:11" x14ac:dyDescent="0.35">
      <c r="A181" s="74">
        <f t="shared" si="7"/>
        <v>45748</v>
      </c>
      <c r="B181" t="s">
        <v>883</v>
      </c>
      <c r="C181" t="s">
        <v>802</v>
      </c>
      <c r="E181" t="s">
        <v>803</v>
      </c>
      <c r="F181" t="s">
        <v>886</v>
      </c>
      <c r="G181" t="s">
        <v>23</v>
      </c>
      <c r="H181">
        <v>16332</v>
      </c>
      <c r="I181" s="73" t="str">
        <f>VLOOKUP(E181,Refs!$P$2:$R$29,3,FALSE)</f>
        <v>Y58</v>
      </c>
      <c r="J181" s="73" t="str">
        <f>VLOOKUP(E181,Refs!$P$2:$S$29,4,FALSE)</f>
        <v>South West</v>
      </c>
      <c r="K181" s="28">
        <f t="shared" si="8"/>
        <v>16332</v>
      </c>
    </row>
    <row r="182" spans="1:11" x14ac:dyDescent="0.35">
      <c r="A182" s="74">
        <f t="shared" si="7"/>
        <v>45748</v>
      </c>
      <c r="B182" t="s">
        <v>883</v>
      </c>
      <c r="C182" t="s">
        <v>802</v>
      </c>
      <c r="E182" t="s">
        <v>803</v>
      </c>
      <c r="F182" t="s">
        <v>886</v>
      </c>
      <c r="G182" t="s">
        <v>19</v>
      </c>
      <c r="H182">
        <v>365</v>
      </c>
      <c r="I182" s="73" t="str">
        <f>VLOOKUP(E182,Refs!$P$2:$R$29,3,FALSE)</f>
        <v>Y58</v>
      </c>
      <c r="J182" s="73" t="str">
        <f>VLOOKUP(E182,Refs!$P$2:$S$29,4,FALSE)</f>
        <v>South West</v>
      </c>
      <c r="K182" s="28">
        <f t="shared" si="8"/>
        <v>365</v>
      </c>
    </row>
    <row r="183" spans="1:11" x14ac:dyDescent="0.35">
      <c r="A183" s="74">
        <f t="shared" si="7"/>
        <v>45748</v>
      </c>
      <c r="B183" t="s">
        <v>883</v>
      </c>
      <c r="C183" t="s">
        <v>802</v>
      </c>
      <c r="E183" t="s">
        <v>803</v>
      </c>
      <c r="F183" t="s">
        <v>886</v>
      </c>
      <c r="G183" t="s">
        <v>21</v>
      </c>
      <c r="H183">
        <v>528956</v>
      </c>
      <c r="I183" s="73" t="str">
        <f>VLOOKUP(E183,Refs!$P$2:$R$29,3,FALSE)</f>
        <v>Y58</v>
      </c>
      <c r="J183" s="73" t="str">
        <f>VLOOKUP(E183,Refs!$P$2:$S$29,4,FALSE)</f>
        <v>South West</v>
      </c>
      <c r="K183" s="28">
        <f t="shared" si="8"/>
        <v>528956</v>
      </c>
    </row>
    <row r="184" spans="1:11" x14ac:dyDescent="0.35">
      <c r="A184" s="74">
        <f t="shared" si="7"/>
        <v>45748</v>
      </c>
      <c r="B184" t="s">
        <v>883</v>
      </c>
      <c r="C184" t="s">
        <v>802</v>
      </c>
      <c r="E184" t="s">
        <v>803</v>
      </c>
      <c r="F184" t="s">
        <v>886</v>
      </c>
      <c r="G184" t="s">
        <v>72</v>
      </c>
      <c r="H184">
        <v>180</v>
      </c>
      <c r="I184" s="73" t="str">
        <f>VLOOKUP(E184,Refs!$P$2:$R$29,3,FALSE)</f>
        <v>Y58</v>
      </c>
      <c r="J184" s="73" t="str">
        <f>VLOOKUP(E184,Refs!$P$2:$S$29,4,FALSE)</f>
        <v>South West</v>
      </c>
      <c r="K184" s="28">
        <f t="shared" si="8"/>
        <v>180</v>
      </c>
    </row>
    <row r="185" spans="1:11" x14ac:dyDescent="0.35">
      <c r="A185" s="74">
        <f t="shared" si="7"/>
        <v>45748</v>
      </c>
      <c r="B185" t="s">
        <v>883</v>
      </c>
      <c r="C185" t="s">
        <v>802</v>
      </c>
      <c r="E185" t="s">
        <v>803</v>
      </c>
      <c r="F185" t="s">
        <v>886</v>
      </c>
      <c r="G185" t="s">
        <v>73</v>
      </c>
      <c r="H185">
        <v>240</v>
      </c>
      <c r="I185" s="73" t="str">
        <f>VLOOKUP(E185,Refs!$P$2:$R$29,3,FALSE)</f>
        <v>Y58</v>
      </c>
      <c r="J185" s="73" t="str">
        <f>VLOOKUP(E185,Refs!$P$2:$S$29,4,FALSE)</f>
        <v>South West</v>
      </c>
      <c r="K185" s="28">
        <f t="shared" si="8"/>
        <v>240</v>
      </c>
    </row>
    <row r="186" spans="1:11" x14ac:dyDescent="0.35">
      <c r="A186" s="74">
        <f t="shared" si="7"/>
        <v>45748</v>
      </c>
      <c r="B186" t="s">
        <v>883</v>
      </c>
      <c r="C186" t="s">
        <v>802</v>
      </c>
      <c r="E186" t="s">
        <v>803</v>
      </c>
      <c r="F186" t="s">
        <v>886</v>
      </c>
      <c r="G186" t="s">
        <v>74</v>
      </c>
      <c r="H186">
        <v>20455</v>
      </c>
      <c r="I186" s="73" t="str">
        <f>VLOOKUP(E186,Refs!$P$2:$R$29,3,FALSE)</f>
        <v>Y58</v>
      </c>
      <c r="J186" s="73" t="str">
        <f>VLOOKUP(E186,Refs!$P$2:$S$29,4,FALSE)</f>
        <v>South West</v>
      </c>
      <c r="K186" s="28">
        <f t="shared" si="8"/>
        <v>20455</v>
      </c>
    </row>
    <row r="187" spans="1:11" x14ac:dyDescent="0.35">
      <c r="A187" s="74">
        <f t="shared" si="7"/>
        <v>45748</v>
      </c>
      <c r="B187" t="s">
        <v>883</v>
      </c>
      <c r="C187" t="s">
        <v>802</v>
      </c>
      <c r="E187" t="s">
        <v>803</v>
      </c>
      <c r="F187" t="s">
        <v>886</v>
      </c>
      <c r="G187" t="s">
        <v>75</v>
      </c>
      <c r="H187">
        <v>8817</v>
      </c>
      <c r="I187" s="73" t="str">
        <f>VLOOKUP(E187,Refs!$P$2:$R$29,3,FALSE)</f>
        <v>Y58</v>
      </c>
      <c r="J187" s="73" t="str">
        <f>VLOOKUP(E187,Refs!$P$2:$S$29,4,FALSE)</f>
        <v>South West</v>
      </c>
      <c r="K187" s="28">
        <f t="shared" si="8"/>
        <v>8817</v>
      </c>
    </row>
    <row r="188" spans="1:11" x14ac:dyDescent="0.35">
      <c r="A188" s="74">
        <f t="shared" si="7"/>
        <v>45748</v>
      </c>
      <c r="B188" t="s">
        <v>883</v>
      </c>
      <c r="C188" t="s">
        <v>802</v>
      </c>
      <c r="E188" t="s">
        <v>803</v>
      </c>
      <c r="F188" t="s">
        <v>886</v>
      </c>
      <c r="G188" t="s">
        <v>76</v>
      </c>
      <c r="H188">
        <v>17911215</v>
      </c>
      <c r="I188" s="73" t="str">
        <f>VLOOKUP(E188,Refs!$P$2:$R$29,3,FALSE)</f>
        <v>Y58</v>
      </c>
      <c r="J188" s="73" t="str">
        <f>VLOOKUP(E188,Refs!$P$2:$S$29,4,FALSE)</f>
        <v>South West</v>
      </c>
      <c r="K188" s="28">
        <f t="shared" si="8"/>
        <v>17911215</v>
      </c>
    </row>
    <row r="189" spans="1:11" x14ac:dyDescent="0.35">
      <c r="A189" s="74">
        <f t="shared" si="7"/>
        <v>45748</v>
      </c>
      <c r="B189" t="s">
        <v>883</v>
      </c>
      <c r="C189" t="s">
        <v>802</v>
      </c>
      <c r="E189" t="s">
        <v>803</v>
      </c>
      <c r="F189" t="s">
        <v>886</v>
      </c>
      <c r="G189" t="s">
        <v>26</v>
      </c>
      <c r="H189">
        <v>16870</v>
      </c>
      <c r="I189" s="73" t="str">
        <f>VLOOKUP(E189,Refs!$P$2:$R$29,3,FALSE)</f>
        <v>Y58</v>
      </c>
      <c r="J189" s="73" t="str">
        <f>VLOOKUP(E189,Refs!$P$2:$S$29,4,FALSE)</f>
        <v>South West</v>
      </c>
      <c r="K189" s="28">
        <f t="shared" si="8"/>
        <v>16870</v>
      </c>
    </row>
    <row r="190" spans="1:11" x14ac:dyDescent="0.35">
      <c r="A190" s="74">
        <f t="shared" si="7"/>
        <v>45748</v>
      </c>
      <c r="B190" t="s">
        <v>883</v>
      </c>
      <c r="C190" t="s">
        <v>802</v>
      </c>
      <c r="E190" t="s">
        <v>803</v>
      </c>
      <c r="F190" t="s">
        <v>886</v>
      </c>
      <c r="G190" t="s">
        <v>77</v>
      </c>
      <c r="H190">
        <v>57</v>
      </c>
      <c r="I190" s="73" t="str">
        <f>VLOOKUP(E190,Refs!$P$2:$R$29,3,FALSE)</f>
        <v>Y58</v>
      </c>
      <c r="J190" s="73" t="str">
        <f>VLOOKUP(E190,Refs!$P$2:$S$29,4,FALSE)</f>
        <v>South West</v>
      </c>
      <c r="K190" s="28">
        <f t="shared" si="8"/>
        <v>57</v>
      </c>
    </row>
    <row r="191" spans="1:11" x14ac:dyDescent="0.35">
      <c r="A191" s="74">
        <f t="shared" si="7"/>
        <v>45748</v>
      </c>
      <c r="B191" t="s">
        <v>883</v>
      </c>
      <c r="C191" t="s">
        <v>802</v>
      </c>
      <c r="E191" t="s">
        <v>803</v>
      </c>
      <c r="F191" t="s">
        <v>886</v>
      </c>
      <c r="G191" t="s">
        <v>78</v>
      </c>
      <c r="H191">
        <v>7868</v>
      </c>
      <c r="I191" s="73" t="str">
        <f>VLOOKUP(E191,Refs!$P$2:$R$29,3,FALSE)</f>
        <v>Y58</v>
      </c>
      <c r="J191" s="73" t="str">
        <f>VLOOKUP(E191,Refs!$P$2:$S$29,4,FALSE)</f>
        <v>South West</v>
      </c>
      <c r="K191" s="28">
        <f t="shared" si="8"/>
        <v>7868</v>
      </c>
    </row>
    <row r="192" spans="1:11" x14ac:dyDescent="0.35">
      <c r="A192" s="74">
        <f t="shared" si="7"/>
        <v>45748</v>
      </c>
      <c r="B192" t="s">
        <v>883</v>
      </c>
      <c r="C192" t="s">
        <v>802</v>
      </c>
      <c r="E192" t="s">
        <v>803</v>
      </c>
      <c r="F192" t="s">
        <v>886</v>
      </c>
      <c r="G192" t="s">
        <v>79</v>
      </c>
      <c r="H192">
        <v>5549</v>
      </c>
      <c r="I192" s="73" t="str">
        <f>VLOOKUP(E192,Refs!$P$2:$R$29,3,FALSE)</f>
        <v>Y58</v>
      </c>
      <c r="J192" s="73" t="str">
        <f>VLOOKUP(E192,Refs!$P$2:$S$29,4,FALSE)</f>
        <v>South West</v>
      </c>
      <c r="K192" s="28">
        <f t="shared" si="8"/>
        <v>5549</v>
      </c>
    </row>
    <row r="193" spans="1:11" x14ac:dyDescent="0.35">
      <c r="A193" s="74">
        <f t="shared" si="7"/>
        <v>45748</v>
      </c>
      <c r="B193" t="s">
        <v>883</v>
      </c>
      <c r="C193" t="s">
        <v>802</v>
      </c>
      <c r="E193" t="s">
        <v>803</v>
      </c>
      <c r="F193" t="s">
        <v>886</v>
      </c>
      <c r="G193" t="s">
        <v>80</v>
      </c>
      <c r="H193">
        <v>3284</v>
      </c>
      <c r="I193" s="73" t="str">
        <f>VLOOKUP(E193,Refs!$P$2:$R$29,3,FALSE)</f>
        <v>Y58</v>
      </c>
      <c r="J193" s="73" t="str">
        <f>VLOOKUP(E193,Refs!$P$2:$S$29,4,FALSE)</f>
        <v>South West</v>
      </c>
      <c r="K193" s="28">
        <f t="shared" si="8"/>
        <v>3284</v>
      </c>
    </row>
    <row r="194" spans="1:11" x14ac:dyDescent="0.35">
      <c r="A194" s="74">
        <f t="shared" si="7"/>
        <v>45748</v>
      </c>
      <c r="B194" t="s">
        <v>883</v>
      </c>
      <c r="C194" t="s">
        <v>802</v>
      </c>
      <c r="E194" t="s">
        <v>803</v>
      </c>
      <c r="F194" t="s">
        <v>886</v>
      </c>
      <c r="G194" t="s">
        <v>81</v>
      </c>
      <c r="H194">
        <v>112</v>
      </c>
      <c r="I194" s="73" t="str">
        <f>VLOOKUP(E194,Refs!$P$2:$R$29,3,FALSE)</f>
        <v>Y58</v>
      </c>
      <c r="J194" s="73" t="str">
        <f>VLOOKUP(E194,Refs!$P$2:$S$29,4,FALSE)</f>
        <v>South West</v>
      </c>
      <c r="K194" s="28">
        <f t="shared" si="8"/>
        <v>112</v>
      </c>
    </row>
    <row r="195" spans="1:11" x14ac:dyDescent="0.35">
      <c r="A195" s="74">
        <f t="shared" ref="A195:A258" si="9">DATEVALUE(RIGHT(B195,8))</f>
        <v>45748</v>
      </c>
      <c r="B195" t="s">
        <v>883</v>
      </c>
      <c r="C195" t="s">
        <v>802</v>
      </c>
      <c r="E195" t="s">
        <v>803</v>
      </c>
      <c r="F195" t="s">
        <v>886</v>
      </c>
      <c r="G195" t="s">
        <v>25</v>
      </c>
      <c r="H195">
        <v>9947</v>
      </c>
      <c r="I195" s="73" t="str">
        <f>VLOOKUP(E195,Refs!$P$2:$R$29,3,FALSE)</f>
        <v>Y58</v>
      </c>
      <c r="J195" s="73" t="str">
        <f>VLOOKUP(E195,Refs!$P$2:$S$29,4,FALSE)</f>
        <v>South West</v>
      </c>
      <c r="K195" s="28">
        <f t="shared" si="8"/>
        <v>9947</v>
      </c>
    </row>
    <row r="196" spans="1:11" x14ac:dyDescent="0.35">
      <c r="A196" s="74">
        <f t="shared" si="9"/>
        <v>45748</v>
      </c>
      <c r="B196" t="s">
        <v>883</v>
      </c>
      <c r="C196" t="s">
        <v>802</v>
      </c>
      <c r="E196" t="s">
        <v>803</v>
      </c>
      <c r="F196" t="s">
        <v>886</v>
      </c>
      <c r="G196" t="s">
        <v>82</v>
      </c>
      <c r="H196">
        <v>193</v>
      </c>
      <c r="I196" s="73" t="str">
        <f>VLOOKUP(E196,Refs!$P$2:$R$29,3,FALSE)</f>
        <v>Y58</v>
      </c>
      <c r="J196" s="73" t="str">
        <f>VLOOKUP(E196,Refs!$P$2:$S$29,4,FALSE)</f>
        <v>South West</v>
      </c>
      <c r="K196" s="28">
        <f t="shared" si="8"/>
        <v>193</v>
      </c>
    </row>
    <row r="197" spans="1:11" x14ac:dyDescent="0.35">
      <c r="A197" s="74">
        <f t="shared" si="9"/>
        <v>45748</v>
      </c>
      <c r="B197" t="s">
        <v>883</v>
      </c>
      <c r="C197" t="s">
        <v>802</v>
      </c>
      <c r="E197" t="s">
        <v>803</v>
      </c>
      <c r="F197" t="s">
        <v>886</v>
      </c>
      <c r="G197" t="s">
        <v>83</v>
      </c>
      <c r="H197">
        <v>5020</v>
      </c>
      <c r="I197" s="73" t="str">
        <f>VLOOKUP(E197,Refs!$P$2:$R$29,3,FALSE)</f>
        <v>Y58</v>
      </c>
      <c r="J197" s="73" t="str">
        <f>VLOOKUP(E197,Refs!$P$2:$S$29,4,FALSE)</f>
        <v>South West</v>
      </c>
      <c r="K197" s="28">
        <f t="shared" si="8"/>
        <v>5020</v>
      </c>
    </row>
    <row r="198" spans="1:11" x14ac:dyDescent="0.35">
      <c r="A198" s="74">
        <f t="shared" si="9"/>
        <v>45748</v>
      </c>
      <c r="B198" t="s">
        <v>883</v>
      </c>
      <c r="C198" t="s">
        <v>802</v>
      </c>
      <c r="E198" t="s">
        <v>803</v>
      </c>
      <c r="F198" t="s">
        <v>886</v>
      </c>
      <c r="G198" t="s">
        <v>84</v>
      </c>
      <c r="H198">
        <v>1948</v>
      </c>
      <c r="I198" s="73" t="str">
        <f>VLOOKUP(E198,Refs!$P$2:$R$29,3,FALSE)</f>
        <v>Y58</v>
      </c>
      <c r="J198" s="73" t="str">
        <f>VLOOKUP(E198,Refs!$P$2:$S$29,4,FALSE)</f>
        <v>South West</v>
      </c>
      <c r="K198" s="28">
        <f t="shared" si="8"/>
        <v>1948</v>
      </c>
    </row>
    <row r="199" spans="1:11" x14ac:dyDescent="0.35">
      <c r="A199" s="74">
        <f t="shared" si="9"/>
        <v>45748</v>
      </c>
      <c r="B199" t="s">
        <v>883</v>
      </c>
      <c r="C199" t="s">
        <v>802</v>
      </c>
      <c r="E199" t="s">
        <v>803</v>
      </c>
      <c r="F199" t="s">
        <v>886</v>
      </c>
      <c r="G199" t="s">
        <v>85</v>
      </c>
      <c r="H199">
        <v>15462</v>
      </c>
      <c r="I199" s="73" t="str">
        <f>VLOOKUP(E199,Refs!$P$2:$R$29,3,FALSE)</f>
        <v>Y58</v>
      </c>
      <c r="J199" s="73" t="str">
        <f>VLOOKUP(E199,Refs!$P$2:$S$29,4,FALSE)</f>
        <v>South West</v>
      </c>
      <c r="K199" s="28">
        <f t="shared" ref="K199:K262" si="10">IF(OR(H199="NULL",H199=0,H199=""),"",H199)</f>
        <v>15462</v>
      </c>
    </row>
    <row r="200" spans="1:11" x14ac:dyDescent="0.35">
      <c r="A200" s="74">
        <f t="shared" si="9"/>
        <v>45748</v>
      </c>
      <c r="B200" t="s">
        <v>883</v>
      </c>
      <c r="C200" t="s">
        <v>802</v>
      </c>
      <c r="E200" t="s">
        <v>803</v>
      </c>
      <c r="F200" t="s">
        <v>886</v>
      </c>
      <c r="G200" t="s">
        <v>86</v>
      </c>
      <c r="H200">
        <v>530038</v>
      </c>
      <c r="I200" s="73" t="str">
        <f>VLOOKUP(E200,Refs!$P$2:$R$29,3,FALSE)</f>
        <v>Y58</v>
      </c>
      <c r="J200" s="73" t="str">
        <f>VLOOKUP(E200,Refs!$P$2:$S$29,4,FALSE)</f>
        <v>South West</v>
      </c>
      <c r="K200" s="28">
        <f t="shared" si="10"/>
        <v>530038</v>
      </c>
    </row>
    <row r="201" spans="1:11" x14ac:dyDescent="0.35">
      <c r="A201" s="74">
        <f t="shared" si="9"/>
        <v>45748</v>
      </c>
      <c r="B201" t="s">
        <v>883</v>
      </c>
      <c r="C201" t="s">
        <v>802</v>
      </c>
      <c r="E201" t="s">
        <v>803</v>
      </c>
      <c r="F201" t="s">
        <v>886</v>
      </c>
      <c r="G201" t="s">
        <v>87</v>
      </c>
      <c r="H201">
        <v>1124</v>
      </c>
      <c r="I201" s="73" t="str">
        <f>VLOOKUP(E201,Refs!$P$2:$R$29,3,FALSE)</f>
        <v>Y58</v>
      </c>
      <c r="J201" s="73" t="str">
        <f>VLOOKUP(E201,Refs!$P$2:$S$29,4,FALSE)</f>
        <v>South West</v>
      </c>
      <c r="K201" s="28">
        <f t="shared" si="10"/>
        <v>1124</v>
      </c>
    </row>
    <row r="202" spans="1:11" x14ac:dyDescent="0.35">
      <c r="A202" s="74">
        <f t="shared" si="9"/>
        <v>45748</v>
      </c>
      <c r="B202" t="s">
        <v>883</v>
      </c>
      <c r="C202" t="s">
        <v>802</v>
      </c>
      <c r="E202" t="s">
        <v>803</v>
      </c>
      <c r="F202" t="s">
        <v>886</v>
      </c>
      <c r="G202" t="s">
        <v>88</v>
      </c>
      <c r="H202">
        <v>490</v>
      </c>
      <c r="I202" s="73" t="str">
        <f>VLOOKUP(E202,Refs!$P$2:$R$29,3,FALSE)</f>
        <v>Y58</v>
      </c>
      <c r="J202" s="73" t="str">
        <f>VLOOKUP(E202,Refs!$P$2:$S$29,4,FALSE)</f>
        <v>South West</v>
      </c>
      <c r="K202" s="28">
        <f t="shared" si="10"/>
        <v>490</v>
      </c>
    </row>
    <row r="203" spans="1:11" x14ac:dyDescent="0.35">
      <c r="A203" s="74">
        <f t="shared" si="9"/>
        <v>45748</v>
      </c>
      <c r="B203" t="s">
        <v>883</v>
      </c>
      <c r="C203" t="s">
        <v>802</v>
      </c>
      <c r="E203" t="s">
        <v>803</v>
      </c>
      <c r="F203" t="s">
        <v>886</v>
      </c>
      <c r="G203" t="s">
        <v>89</v>
      </c>
      <c r="H203">
        <v>8239</v>
      </c>
      <c r="I203" s="73" t="str">
        <f>VLOOKUP(E203,Refs!$P$2:$R$29,3,FALSE)</f>
        <v>Y58</v>
      </c>
      <c r="J203" s="73" t="str">
        <f>VLOOKUP(E203,Refs!$P$2:$S$29,4,FALSE)</f>
        <v>South West</v>
      </c>
      <c r="K203" s="28">
        <f t="shared" si="10"/>
        <v>8239</v>
      </c>
    </row>
    <row r="204" spans="1:11" x14ac:dyDescent="0.35">
      <c r="A204" s="74">
        <f t="shared" si="9"/>
        <v>45748</v>
      </c>
      <c r="B204" t="s">
        <v>883</v>
      </c>
      <c r="C204" t="s">
        <v>802</v>
      </c>
      <c r="E204" t="s">
        <v>803</v>
      </c>
      <c r="F204" t="s">
        <v>886</v>
      </c>
      <c r="G204" t="s">
        <v>90</v>
      </c>
      <c r="H204">
        <v>1151786</v>
      </c>
      <c r="I204" s="73" t="str">
        <f>VLOOKUP(E204,Refs!$P$2:$R$29,3,FALSE)</f>
        <v>Y58</v>
      </c>
      <c r="J204" s="73" t="str">
        <f>VLOOKUP(E204,Refs!$P$2:$S$29,4,FALSE)</f>
        <v>South West</v>
      </c>
      <c r="K204" s="28">
        <f t="shared" si="10"/>
        <v>1151786</v>
      </c>
    </row>
    <row r="205" spans="1:11" x14ac:dyDescent="0.35">
      <c r="A205" s="74">
        <f t="shared" si="9"/>
        <v>45748</v>
      </c>
      <c r="B205" t="s">
        <v>883</v>
      </c>
      <c r="C205" t="s">
        <v>802</v>
      </c>
      <c r="E205" t="s">
        <v>803</v>
      </c>
      <c r="F205" t="s">
        <v>886</v>
      </c>
      <c r="G205" t="s">
        <v>91</v>
      </c>
      <c r="H205">
        <v>16860</v>
      </c>
      <c r="I205" s="73" t="str">
        <f>VLOOKUP(E205,Refs!$P$2:$R$29,3,FALSE)</f>
        <v>Y58</v>
      </c>
      <c r="J205" s="73" t="str">
        <f>VLOOKUP(E205,Refs!$P$2:$S$29,4,FALSE)</f>
        <v>South West</v>
      </c>
      <c r="K205" s="28">
        <f t="shared" si="10"/>
        <v>16860</v>
      </c>
    </row>
    <row r="206" spans="1:11" x14ac:dyDescent="0.35">
      <c r="A206" s="74">
        <f t="shared" si="9"/>
        <v>45748</v>
      </c>
      <c r="B206" t="s">
        <v>883</v>
      </c>
      <c r="C206" t="s">
        <v>802</v>
      </c>
      <c r="E206" t="s">
        <v>803</v>
      </c>
      <c r="F206" t="s">
        <v>886</v>
      </c>
      <c r="G206" t="s">
        <v>27</v>
      </c>
      <c r="H206">
        <v>1905</v>
      </c>
      <c r="I206" s="73" t="str">
        <f>VLOOKUP(E206,Refs!$P$2:$R$29,3,FALSE)</f>
        <v>Y58</v>
      </c>
      <c r="J206" s="73" t="str">
        <f>VLOOKUP(E206,Refs!$P$2:$S$29,4,FALSE)</f>
        <v>South West</v>
      </c>
      <c r="K206" s="28">
        <f t="shared" si="10"/>
        <v>1905</v>
      </c>
    </row>
    <row r="207" spans="1:11" x14ac:dyDescent="0.35">
      <c r="A207" s="74">
        <f t="shared" si="9"/>
        <v>45748</v>
      </c>
      <c r="B207" t="s">
        <v>883</v>
      </c>
      <c r="C207" t="s">
        <v>802</v>
      </c>
      <c r="E207" t="s">
        <v>803</v>
      </c>
      <c r="F207" t="s">
        <v>886</v>
      </c>
      <c r="G207" t="s">
        <v>29</v>
      </c>
      <c r="H207">
        <v>1701</v>
      </c>
      <c r="I207" s="73" t="str">
        <f>VLOOKUP(E207,Refs!$P$2:$R$29,3,FALSE)</f>
        <v>Y58</v>
      </c>
      <c r="J207" s="73" t="str">
        <f>VLOOKUP(E207,Refs!$P$2:$S$29,4,FALSE)</f>
        <v>South West</v>
      </c>
      <c r="K207" s="28">
        <f t="shared" si="10"/>
        <v>1701</v>
      </c>
    </row>
    <row r="208" spans="1:11" x14ac:dyDescent="0.35">
      <c r="A208" s="74">
        <f t="shared" si="9"/>
        <v>45748</v>
      </c>
      <c r="B208" t="s">
        <v>883</v>
      </c>
      <c r="C208" t="s">
        <v>802</v>
      </c>
      <c r="E208" t="s">
        <v>803</v>
      </c>
      <c r="F208" t="s">
        <v>886</v>
      </c>
      <c r="G208" t="s">
        <v>92</v>
      </c>
      <c r="H208">
        <v>1135</v>
      </c>
      <c r="I208" s="73" t="str">
        <f>VLOOKUP(E208,Refs!$P$2:$R$29,3,FALSE)</f>
        <v>Y58</v>
      </c>
      <c r="J208" s="73" t="str">
        <f>VLOOKUP(E208,Refs!$P$2:$S$29,4,FALSE)</f>
        <v>South West</v>
      </c>
      <c r="K208" s="28">
        <f t="shared" si="10"/>
        <v>1135</v>
      </c>
    </row>
    <row r="209" spans="1:11" x14ac:dyDescent="0.35">
      <c r="A209" s="74">
        <f t="shared" si="9"/>
        <v>45748</v>
      </c>
      <c r="B209" t="s">
        <v>883</v>
      </c>
      <c r="C209" t="s">
        <v>802</v>
      </c>
      <c r="E209" t="s">
        <v>803</v>
      </c>
      <c r="F209" t="s">
        <v>886</v>
      </c>
      <c r="G209" t="s">
        <v>93</v>
      </c>
      <c r="H209">
        <v>12</v>
      </c>
      <c r="I209" s="73" t="str">
        <f>VLOOKUP(E209,Refs!$P$2:$R$29,3,FALSE)</f>
        <v>Y58</v>
      </c>
      <c r="J209" s="73" t="str">
        <f>VLOOKUP(E209,Refs!$P$2:$S$29,4,FALSE)</f>
        <v>South West</v>
      </c>
      <c r="K209" s="28">
        <f t="shared" si="10"/>
        <v>12</v>
      </c>
    </row>
    <row r="210" spans="1:11" x14ac:dyDescent="0.35">
      <c r="A210" s="74">
        <f t="shared" si="9"/>
        <v>45748</v>
      </c>
      <c r="B210" t="s">
        <v>883</v>
      </c>
      <c r="C210" t="s">
        <v>802</v>
      </c>
      <c r="E210" t="s">
        <v>803</v>
      </c>
      <c r="F210" t="s">
        <v>886</v>
      </c>
      <c r="G210" t="s">
        <v>94</v>
      </c>
      <c r="H210">
        <v>805</v>
      </c>
      <c r="I210" s="73" t="str">
        <f>VLOOKUP(E210,Refs!$P$2:$R$29,3,FALSE)</f>
        <v>Y58</v>
      </c>
      <c r="J210" s="73" t="str">
        <f>VLOOKUP(E210,Refs!$P$2:$S$29,4,FALSE)</f>
        <v>South West</v>
      </c>
      <c r="K210" s="28">
        <f t="shared" si="10"/>
        <v>805</v>
      </c>
    </row>
    <row r="211" spans="1:11" x14ac:dyDescent="0.35">
      <c r="A211" s="74">
        <f t="shared" si="9"/>
        <v>45748</v>
      </c>
      <c r="B211" t="s">
        <v>883</v>
      </c>
      <c r="C211" t="s">
        <v>802</v>
      </c>
      <c r="E211" t="s">
        <v>803</v>
      </c>
      <c r="F211" t="s">
        <v>886</v>
      </c>
      <c r="G211" t="s">
        <v>95</v>
      </c>
      <c r="H211">
        <v>69</v>
      </c>
      <c r="I211" s="73" t="str">
        <f>VLOOKUP(E211,Refs!$P$2:$R$29,3,FALSE)</f>
        <v>Y58</v>
      </c>
      <c r="J211" s="73" t="str">
        <f>VLOOKUP(E211,Refs!$P$2:$S$29,4,FALSE)</f>
        <v>South West</v>
      </c>
      <c r="K211" s="28">
        <f t="shared" si="10"/>
        <v>69</v>
      </c>
    </row>
    <row r="212" spans="1:11" x14ac:dyDescent="0.35">
      <c r="A212" s="74">
        <f t="shared" si="9"/>
        <v>45748</v>
      </c>
      <c r="B212" t="s">
        <v>883</v>
      </c>
      <c r="C212" t="s">
        <v>802</v>
      </c>
      <c r="E212" t="s">
        <v>803</v>
      </c>
      <c r="F212" t="s">
        <v>886</v>
      </c>
      <c r="G212" t="s">
        <v>96</v>
      </c>
      <c r="H212">
        <v>633</v>
      </c>
      <c r="I212" s="73" t="str">
        <f>VLOOKUP(E212,Refs!$P$2:$R$29,3,FALSE)</f>
        <v>Y58</v>
      </c>
      <c r="J212" s="73" t="str">
        <f>VLOOKUP(E212,Refs!$P$2:$S$29,4,FALSE)</f>
        <v>South West</v>
      </c>
      <c r="K212" s="28">
        <f t="shared" si="10"/>
        <v>633</v>
      </c>
    </row>
    <row r="213" spans="1:11" x14ac:dyDescent="0.35">
      <c r="A213" s="74">
        <f t="shared" si="9"/>
        <v>45748</v>
      </c>
      <c r="B213" t="s">
        <v>883</v>
      </c>
      <c r="C213" t="s">
        <v>802</v>
      </c>
      <c r="E213" t="s">
        <v>803</v>
      </c>
      <c r="F213" t="s">
        <v>886</v>
      </c>
      <c r="G213" t="s">
        <v>97</v>
      </c>
      <c r="H213">
        <v>16</v>
      </c>
      <c r="I213" s="73" t="str">
        <f>VLOOKUP(E213,Refs!$P$2:$R$29,3,FALSE)</f>
        <v>Y58</v>
      </c>
      <c r="J213" s="73" t="str">
        <f>VLOOKUP(E213,Refs!$P$2:$S$29,4,FALSE)</f>
        <v>South West</v>
      </c>
      <c r="K213" s="28">
        <f t="shared" si="10"/>
        <v>16</v>
      </c>
    </row>
    <row r="214" spans="1:11" x14ac:dyDescent="0.35">
      <c r="A214" s="74">
        <f t="shared" si="9"/>
        <v>45748</v>
      </c>
      <c r="B214" t="s">
        <v>883</v>
      </c>
      <c r="C214" t="s">
        <v>802</v>
      </c>
      <c r="E214" t="s">
        <v>803</v>
      </c>
      <c r="F214" t="s">
        <v>886</v>
      </c>
      <c r="G214" t="s">
        <v>98</v>
      </c>
      <c r="H214">
        <v>1491</v>
      </c>
      <c r="I214" s="73" t="str">
        <f>VLOOKUP(E214,Refs!$P$2:$R$29,3,FALSE)</f>
        <v>Y58</v>
      </c>
      <c r="J214" s="73" t="str">
        <f>VLOOKUP(E214,Refs!$P$2:$S$29,4,FALSE)</f>
        <v>South West</v>
      </c>
      <c r="K214" s="28">
        <f t="shared" si="10"/>
        <v>1491</v>
      </c>
    </row>
    <row r="215" spans="1:11" x14ac:dyDescent="0.35">
      <c r="A215" s="74">
        <f t="shared" si="9"/>
        <v>45748</v>
      </c>
      <c r="B215" t="s">
        <v>883</v>
      </c>
      <c r="C215" t="s">
        <v>802</v>
      </c>
      <c r="E215" t="s">
        <v>803</v>
      </c>
      <c r="F215" t="s">
        <v>886</v>
      </c>
      <c r="G215" t="s">
        <v>31</v>
      </c>
      <c r="H215">
        <v>1136</v>
      </c>
      <c r="I215" s="73" t="str">
        <f>VLOOKUP(E215,Refs!$P$2:$R$29,3,FALSE)</f>
        <v>Y58</v>
      </c>
      <c r="J215" s="73" t="str">
        <f>VLOOKUP(E215,Refs!$P$2:$S$29,4,FALSE)</f>
        <v>South West</v>
      </c>
      <c r="K215" s="28">
        <f t="shared" si="10"/>
        <v>1136</v>
      </c>
    </row>
    <row r="216" spans="1:11" x14ac:dyDescent="0.35">
      <c r="A216" s="74">
        <f t="shared" si="9"/>
        <v>45748</v>
      </c>
      <c r="B216" t="s">
        <v>883</v>
      </c>
      <c r="C216" t="s">
        <v>802</v>
      </c>
      <c r="E216" t="s">
        <v>803</v>
      </c>
      <c r="F216" t="s">
        <v>886</v>
      </c>
      <c r="G216" t="s">
        <v>99</v>
      </c>
      <c r="H216">
        <v>2984</v>
      </c>
      <c r="I216" s="73" t="str">
        <f>VLOOKUP(E216,Refs!$P$2:$R$29,3,FALSE)</f>
        <v>Y58</v>
      </c>
      <c r="J216" s="73" t="str">
        <f>VLOOKUP(E216,Refs!$P$2:$S$29,4,FALSE)</f>
        <v>South West</v>
      </c>
      <c r="K216" s="28">
        <f t="shared" si="10"/>
        <v>2984</v>
      </c>
    </row>
    <row r="217" spans="1:11" x14ac:dyDescent="0.35">
      <c r="A217" s="74">
        <f t="shared" si="9"/>
        <v>45748</v>
      </c>
      <c r="B217" t="s">
        <v>883</v>
      </c>
      <c r="C217" t="s">
        <v>802</v>
      </c>
      <c r="E217" t="s">
        <v>803</v>
      </c>
      <c r="F217" t="s">
        <v>886</v>
      </c>
      <c r="G217" t="s">
        <v>100</v>
      </c>
      <c r="H217">
        <v>1699</v>
      </c>
      <c r="I217" s="73" t="str">
        <f>VLOOKUP(E217,Refs!$P$2:$R$29,3,FALSE)</f>
        <v>Y58</v>
      </c>
      <c r="J217" s="73" t="str">
        <f>VLOOKUP(E217,Refs!$P$2:$S$29,4,FALSE)</f>
        <v>South West</v>
      </c>
      <c r="K217" s="28">
        <f t="shared" si="10"/>
        <v>1699</v>
      </c>
    </row>
    <row r="218" spans="1:11" x14ac:dyDescent="0.35">
      <c r="A218" s="74">
        <f t="shared" si="9"/>
        <v>45748</v>
      </c>
      <c r="B218" t="s">
        <v>883</v>
      </c>
      <c r="C218" t="s">
        <v>802</v>
      </c>
      <c r="E218" t="s">
        <v>803</v>
      </c>
      <c r="F218" t="s">
        <v>886</v>
      </c>
      <c r="G218" t="s">
        <v>101</v>
      </c>
      <c r="H218">
        <v>1639</v>
      </c>
      <c r="I218" s="73" t="str">
        <f>VLOOKUP(E218,Refs!$P$2:$R$29,3,FALSE)</f>
        <v>Y58</v>
      </c>
      <c r="J218" s="73" t="str">
        <f>VLOOKUP(E218,Refs!$P$2:$S$29,4,FALSE)</f>
        <v>South West</v>
      </c>
      <c r="K218" s="28">
        <f t="shared" si="10"/>
        <v>1639</v>
      </c>
    </row>
    <row r="219" spans="1:11" x14ac:dyDescent="0.35">
      <c r="A219" s="74">
        <f t="shared" si="9"/>
        <v>45748</v>
      </c>
      <c r="B219" t="s">
        <v>883</v>
      </c>
      <c r="C219" t="s">
        <v>802</v>
      </c>
      <c r="E219" t="s">
        <v>803</v>
      </c>
      <c r="F219" t="s">
        <v>886</v>
      </c>
      <c r="G219" t="s">
        <v>102</v>
      </c>
      <c r="H219">
        <v>776</v>
      </c>
      <c r="I219" s="73" t="str">
        <f>VLOOKUP(E219,Refs!$P$2:$R$29,3,FALSE)</f>
        <v>Y58</v>
      </c>
      <c r="J219" s="73" t="str">
        <f>VLOOKUP(E219,Refs!$P$2:$S$29,4,FALSE)</f>
        <v>South West</v>
      </c>
      <c r="K219" s="28">
        <f t="shared" si="10"/>
        <v>776</v>
      </c>
    </row>
    <row r="220" spans="1:11" x14ac:dyDescent="0.35">
      <c r="A220" s="74">
        <f t="shared" si="9"/>
        <v>45748</v>
      </c>
      <c r="B220" t="s">
        <v>883</v>
      </c>
      <c r="C220" t="s">
        <v>802</v>
      </c>
      <c r="E220" t="s">
        <v>803</v>
      </c>
      <c r="F220" t="s">
        <v>886</v>
      </c>
      <c r="G220" t="s">
        <v>103</v>
      </c>
      <c r="H220">
        <v>738</v>
      </c>
      <c r="I220" s="73" t="str">
        <f>VLOOKUP(E220,Refs!$P$2:$R$29,3,FALSE)</f>
        <v>Y58</v>
      </c>
      <c r="J220" s="73" t="str">
        <f>VLOOKUP(E220,Refs!$P$2:$S$29,4,FALSE)</f>
        <v>South West</v>
      </c>
      <c r="K220" s="28">
        <f t="shared" si="10"/>
        <v>738</v>
      </c>
    </row>
    <row r="221" spans="1:11" x14ac:dyDescent="0.35">
      <c r="A221" s="74">
        <f t="shared" si="9"/>
        <v>45748</v>
      </c>
      <c r="B221" t="s">
        <v>883</v>
      </c>
      <c r="C221" t="s">
        <v>802</v>
      </c>
      <c r="E221" t="s">
        <v>803</v>
      </c>
      <c r="F221" t="s">
        <v>886</v>
      </c>
      <c r="G221" t="s">
        <v>104</v>
      </c>
      <c r="H221">
        <v>124</v>
      </c>
      <c r="I221" s="73" t="str">
        <f>VLOOKUP(E221,Refs!$P$2:$R$29,3,FALSE)</f>
        <v>Y58</v>
      </c>
      <c r="J221" s="73" t="str">
        <f>VLOOKUP(E221,Refs!$P$2:$S$29,4,FALSE)</f>
        <v>South West</v>
      </c>
      <c r="K221" s="28">
        <f t="shared" si="10"/>
        <v>124</v>
      </c>
    </row>
    <row r="222" spans="1:11" x14ac:dyDescent="0.35">
      <c r="A222" s="74">
        <f t="shared" si="9"/>
        <v>45748</v>
      </c>
      <c r="B222" t="s">
        <v>883</v>
      </c>
      <c r="C222" t="s">
        <v>802</v>
      </c>
      <c r="E222" t="s">
        <v>803</v>
      </c>
      <c r="F222" t="s">
        <v>886</v>
      </c>
      <c r="G222" t="s">
        <v>105</v>
      </c>
      <c r="H222">
        <v>1180</v>
      </c>
      <c r="I222" s="73" t="str">
        <f>VLOOKUP(E222,Refs!$P$2:$R$29,3,FALSE)</f>
        <v>Y58</v>
      </c>
      <c r="J222" s="73" t="str">
        <f>VLOOKUP(E222,Refs!$P$2:$S$29,4,FALSE)</f>
        <v>South West</v>
      </c>
      <c r="K222" s="28">
        <f t="shared" si="10"/>
        <v>1180</v>
      </c>
    </row>
    <row r="223" spans="1:11" x14ac:dyDescent="0.35">
      <c r="A223" s="74">
        <f t="shared" si="9"/>
        <v>45748</v>
      </c>
      <c r="B223" t="s">
        <v>883</v>
      </c>
      <c r="C223" t="s">
        <v>802</v>
      </c>
      <c r="E223" t="s">
        <v>803</v>
      </c>
      <c r="F223" t="s">
        <v>886</v>
      </c>
      <c r="G223" t="s">
        <v>106</v>
      </c>
      <c r="H223">
        <v>3542010</v>
      </c>
      <c r="I223" s="73" t="str">
        <f>VLOOKUP(E223,Refs!$P$2:$R$29,3,FALSE)</f>
        <v>Y58</v>
      </c>
      <c r="J223" s="73" t="str">
        <f>VLOOKUP(E223,Refs!$P$2:$S$29,4,FALSE)</f>
        <v>South West</v>
      </c>
      <c r="K223" s="28">
        <f t="shared" si="10"/>
        <v>3542010</v>
      </c>
    </row>
    <row r="224" spans="1:11" x14ac:dyDescent="0.35">
      <c r="A224" s="74">
        <f t="shared" si="9"/>
        <v>45748</v>
      </c>
      <c r="B224" t="s">
        <v>883</v>
      </c>
      <c r="C224" t="s">
        <v>802</v>
      </c>
      <c r="E224" t="s">
        <v>803</v>
      </c>
      <c r="F224" t="s">
        <v>886</v>
      </c>
      <c r="G224" t="s">
        <v>107</v>
      </c>
      <c r="H224">
        <v>1749</v>
      </c>
      <c r="I224" s="73" t="str">
        <f>VLOOKUP(E224,Refs!$P$2:$R$29,3,FALSE)</f>
        <v>Y58</v>
      </c>
      <c r="J224" s="73" t="str">
        <f>VLOOKUP(E224,Refs!$P$2:$S$29,4,FALSE)</f>
        <v>South West</v>
      </c>
      <c r="K224" s="28">
        <f t="shared" si="10"/>
        <v>1749</v>
      </c>
    </row>
    <row r="225" spans="1:11" x14ac:dyDescent="0.35">
      <c r="A225" s="74">
        <f t="shared" si="9"/>
        <v>45748</v>
      </c>
      <c r="B225" t="s">
        <v>883</v>
      </c>
      <c r="C225" t="s">
        <v>802</v>
      </c>
      <c r="E225" t="s">
        <v>803</v>
      </c>
      <c r="F225" t="s">
        <v>886</v>
      </c>
      <c r="G225" t="s">
        <v>108</v>
      </c>
      <c r="H225">
        <v>1439</v>
      </c>
      <c r="I225" s="73" t="str">
        <f>VLOOKUP(E225,Refs!$P$2:$R$29,3,FALSE)</f>
        <v>Y58</v>
      </c>
      <c r="J225" s="73" t="str">
        <f>VLOOKUP(E225,Refs!$P$2:$S$29,4,FALSE)</f>
        <v>South West</v>
      </c>
      <c r="K225" s="28">
        <f t="shared" si="10"/>
        <v>1439</v>
      </c>
    </row>
    <row r="226" spans="1:11" x14ac:dyDescent="0.35">
      <c r="A226" s="74">
        <f t="shared" si="9"/>
        <v>45748</v>
      </c>
      <c r="B226" t="s">
        <v>883</v>
      </c>
      <c r="C226" t="s">
        <v>802</v>
      </c>
      <c r="E226" t="s">
        <v>803</v>
      </c>
      <c r="F226" t="s">
        <v>886</v>
      </c>
      <c r="G226" t="s">
        <v>109</v>
      </c>
      <c r="H226">
        <v>49</v>
      </c>
      <c r="I226" s="73" t="str">
        <f>VLOOKUP(E226,Refs!$P$2:$R$29,3,FALSE)</f>
        <v>Y58</v>
      </c>
      <c r="J226" s="73" t="str">
        <f>VLOOKUP(E226,Refs!$P$2:$S$29,4,FALSE)</f>
        <v>South West</v>
      </c>
      <c r="K226" s="28">
        <f t="shared" si="10"/>
        <v>49</v>
      </c>
    </row>
    <row r="227" spans="1:11" x14ac:dyDescent="0.35">
      <c r="A227" s="74">
        <f t="shared" si="9"/>
        <v>45748</v>
      </c>
      <c r="B227" t="s">
        <v>883</v>
      </c>
      <c r="C227" t="s">
        <v>802</v>
      </c>
      <c r="E227" t="s">
        <v>803</v>
      </c>
      <c r="F227" t="s">
        <v>886</v>
      </c>
      <c r="G227" t="s">
        <v>110</v>
      </c>
      <c r="H227">
        <v>834</v>
      </c>
      <c r="I227" s="73" t="str">
        <f>VLOOKUP(E227,Refs!$P$2:$R$29,3,FALSE)</f>
        <v>Y58</v>
      </c>
      <c r="J227" s="73" t="str">
        <f>VLOOKUP(E227,Refs!$P$2:$S$29,4,FALSE)</f>
        <v>South West</v>
      </c>
      <c r="K227" s="28">
        <f t="shared" si="10"/>
        <v>834</v>
      </c>
    </row>
    <row r="228" spans="1:11" x14ac:dyDescent="0.35">
      <c r="A228" s="74">
        <f t="shared" si="9"/>
        <v>45748</v>
      </c>
      <c r="B228" t="s">
        <v>883</v>
      </c>
      <c r="C228" t="s">
        <v>802</v>
      </c>
      <c r="E228" t="s">
        <v>803</v>
      </c>
      <c r="F228" t="s">
        <v>886</v>
      </c>
      <c r="G228" t="s">
        <v>111</v>
      </c>
      <c r="H228">
        <v>2425893</v>
      </c>
      <c r="I228" s="73" t="str">
        <f>VLOOKUP(E228,Refs!$P$2:$R$29,3,FALSE)</f>
        <v>Y58</v>
      </c>
      <c r="J228" s="73" t="str">
        <f>VLOOKUP(E228,Refs!$P$2:$S$29,4,FALSE)</f>
        <v>South West</v>
      </c>
      <c r="K228" s="28">
        <f t="shared" si="10"/>
        <v>2425893</v>
      </c>
    </row>
    <row r="229" spans="1:11" x14ac:dyDescent="0.35">
      <c r="A229" s="74">
        <f t="shared" si="9"/>
        <v>45748</v>
      </c>
      <c r="B229" t="s">
        <v>883</v>
      </c>
      <c r="C229" t="s">
        <v>802</v>
      </c>
      <c r="E229" t="s">
        <v>803</v>
      </c>
      <c r="F229" t="s">
        <v>886</v>
      </c>
      <c r="G229" t="s">
        <v>112</v>
      </c>
      <c r="H229">
        <v>570</v>
      </c>
      <c r="I229" s="73" t="str">
        <f>VLOOKUP(E229,Refs!$P$2:$R$29,3,FALSE)</f>
        <v>Y58</v>
      </c>
      <c r="J229" s="73" t="str">
        <f>VLOOKUP(E229,Refs!$P$2:$S$29,4,FALSE)</f>
        <v>South West</v>
      </c>
      <c r="K229" s="28">
        <f t="shared" si="10"/>
        <v>570</v>
      </c>
    </row>
    <row r="230" spans="1:11" x14ac:dyDescent="0.35">
      <c r="A230" s="74">
        <f t="shared" si="9"/>
        <v>45748</v>
      </c>
      <c r="B230" t="s">
        <v>883</v>
      </c>
      <c r="C230" t="s">
        <v>802</v>
      </c>
      <c r="E230" t="s">
        <v>803</v>
      </c>
      <c r="F230" t="s">
        <v>886</v>
      </c>
      <c r="G230" t="s">
        <v>808</v>
      </c>
      <c r="H230">
        <v>7075</v>
      </c>
      <c r="I230" s="73" t="str">
        <f>VLOOKUP(E230,Refs!$P$2:$R$29,3,FALSE)</f>
        <v>Y58</v>
      </c>
      <c r="J230" s="73" t="str">
        <f>VLOOKUP(E230,Refs!$P$2:$S$29,4,FALSE)</f>
        <v>South West</v>
      </c>
      <c r="K230" s="28">
        <f t="shared" si="10"/>
        <v>7075</v>
      </c>
    </row>
    <row r="231" spans="1:11" x14ac:dyDescent="0.35">
      <c r="A231" s="74">
        <f t="shared" si="9"/>
        <v>45748</v>
      </c>
      <c r="B231" t="s">
        <v>883</v>
      </c>
      <c r="C231" t="s">
        <v>802</v>
      </c>
      <c r="E231" t="s">
        <v>803</v>
      </c>
      <c r="F231" t="s">
        <v>886</v>
      </c>
      <c r="G231" t="s">
        <v>809</v>
      </c>
      <c r="H231">
        <v>169</v>
      </c>
      <c r="I231" s="73" t="str">
        <f>VLOOKUP(E231,Refs!$P$2:$R$29,3,FALSE)</f>
        <v>Y58</v>
      </c>
      <c r="J231" s="73" t="str">
        <f>VLOOKUP(E231,Refs!$P$2:$S$29,4,FALSE)</f>
        <v>South West</v>
      </c>
      <c r="K231" s="28">
        <f t="shared" si="10"/>
        <v>169</v>
      </c>
    </row>
    <row r="232" spans="1:11" x14ac:dyDescent="0.35">
      <c r="A232" s="74">
        <f t="shared" si="9"/>
        <v>45748</v>
      </c>
      <c r="B232" t="s">
        <v>883</v>
      </c>
      <c r="C232" t="s">
        <v>802</v>
      </c>
      <c r="E232" t="s">
        <v>803</v>
      </c>
      <c r="F232" t="s">
        <v>886</v>
      </c>
      <c r="G232" t="s">
        <v>113</v>
      </c>
      <c r="H232">
        <v>8240</v>
      </c>
      <c r="I232" s="73" t="str">
        <f>VLOOKUP(E232,Refs!$P$2:$R$29,3,FALSE)</f>
        <v>Y58</v>
      </c>
      <c r="J232" s="73" t="str">
        <f>VLOOKUP(E232,Refs!$P$2:$S$29,4,FALSE)</f>
        <v>South West</v>
      </c>
      <c r="K232" s="28">
        <f t="shared" si="10"/>
        <v>8240</v>
      </c>
    </row>
    <row r="233" spans="1:11" x14ac:dyDescent="0.35">
      <c r="A233" s="74">
        <f t="shared" si="9"/>
        <v>45748</v>
      </c>
      <c r="B233" t="s">
        <v>883</v>
      </c>
      <c r="C233" t="s">
        <v>802</v>
      </c>
      <c r="E233" t="s">
        <v>803</v>
      </c>
      <c r="F233" t="s">
        <v>886</v>
      </c>
      <c r="G233" t="s">
        <v>114</v>
      </c>
      <c r="H233">
        <v>21</v>
      </c>
      <c r="I233" s="73" t="str">
        <f>VLOOKUP(E233,Refs!$P$2:$R$29,3,FALSE)</f>
        <v>Y58</v>
      </c>
      <c r="J233" s="73" t="str">
        <f>VLOOKUP(E233,Refs!$P$2:$S$29,4,FALSE)</f>
        <v>South West</v>
      </c>
      <c r="K233" s="28">
        <f t="shared" si="10"/>
        <v>21</v>
      </c>
    </row>
    <row r="234" spans="1:11" x14ac:dyDescent="0.35">
      <c r="A234" s="74">
        <f t="shared" si="9"/>
        <v>45748</v>
      </c>
      <c r="B234" t="s">
        <v>883</v>
      </c>
      <c r="C234" t="s">
        <v>802</v>
      </c>
      <c r="E234" t="s">
        <v>803</v>
      </c>
      <c r="F234" t="s">
        <v>886</v>
      </c>
      <c r="G234" t="s">
        <v>115</v>
      </c>
      <c r="H234">
        <v>6135</v>
      </c>
      <c r="I234" s="73" t="str">
        <f>VLOOKUP(E234,Refs!$P$2:$R$29,3,FALSE)</f>
        <v>Y58</v>
      </c>
      <c r="J234" s="73" t="str">
        <f>VLOOKUP(E234,Refs!$P$2:$S$29,4,FALSE)</f>
        <v>South West</v>
      </c>
      <c r="K234" s="28">
        <f t="shared" si="10"/>
        <v>6135</v>
      </c>
    </row>
    <row r="235" spans="1:11" x14ac:dyDescent="0.35">
      <c r="A235" s="74">
        <f t="shared" si="9"/>
        <v>45748</v>
      </c>
      <c r="B235" t="s">
        <v>883</v>
      </c>
      <c r="C235" t="s">
        <v>802</v>
      </c>
      <c r="E235" t="s">
        <v>803</v>
      </c>
      <c r="F235" t="s">
        <v>886</v>
      </c>
      <c r="G235" t="s">
        <v>116</v>
      </c>
      <c r="H235">
        <v>1729</v>
      </c>
      <c r="I235" s="73" t="str">
        <f>VLOOKUP(E235,Refs!$P$2:$R$29,3,FALSE)</f>
        <v>Y58</v>
      </c>
      <c r="J235" s="73" t="str">
        <f>VLOOKUP(E235,Refs!$P$2:$S$29,4,FALSE)</f>
        <v>South West</v>
      </c>
      <c r="K235" s="28">
        <f t="shared" si="10"/>
        <v>1729</v>
      </c>
    </row>
    <row r="236" spans="1:11" x14ac:dyDescent="0.35">
      <c r="A236" s="74">
        <f t="shared" si="9"/>
        <v>45748</v>
      </c>
      <c r="B236" t="s">
        <v>883</v>
      </c>
      <c r="C236" t="s">
        <v>802</v>
      </c>
      <c r="E236" t="s">
        <v>803</v>
      </c>
      <c r="F236" t="s">
        <v>886</v>
      </c>
      <c r="G236" t="s">
        <v>117</v>
      </c>
      <c r="H236">
        <v>2318</v>
      </c>
      <c r="I236" s="73" t="str">
        <f>VLOOKUP(E236,Refs!$P$2:$R$29,3,FALSE)</f>
        <v>Y58</v>
      </c>
      <c r="J236" s="73" t="str">
        <f>VLOOKUP(E236,Refs!$P$2:$S$29,4,FALSE)</f>
        <v>South West</v>
      </c>
      <c r="K236" s="28">
        <f t="shared" si="10"/>
        <v>2318</v>
      </c>
    </row>
    <row r="237" spans="1:11" x14ac:dyDescent="0.35">
      <c r="A237" s="74">
        <f t="shared" si="9"/>
        <v>45748</v>
      </c>
      <c r="B237" t="s">
        <v>883</v>
      </c>
      <c r="C237" t="s">
        <v>802</v>
      </c>
      <c r="E237" t="s">
        <v>803</v>
      </c>
      <c r="F237" t="s">
        <v>886</v>
      </c>
      <c r="G237" t="s">
        <v>118</v>
      </c>
      <c r="H237">
        <v>696</v>
      </c>
      <c r="I237" s="73" t="str">
        <f>VLOOKUP(E237,Refs!$P$2:$R$29,3,FALSE)</f>
        <v>Y58</v>
      </c>
      <c r="J237" s="73" t="str">
        <f>VLOOKUP(E237,Refs!$P$2:$S$29,4,FALSE)</f>
        <v>South West</v>
      </c>
      <c r="K237" s="28">
        <f t="shared" si="10"/>
        <v>696</v>
      </c>
    </row>
    <row r="238" spans="1:11" x14ac:dyDescent="0.35">
      <c r="A238" s="74">
        <f t="shared" si="9"/>
        <v>45748</v>
      </c>
      <c r="B238" t="s">
        <v>883</v>
      </c>
      <c r="C238" t="s">
        <v>802</v>
      </c>
      <c r="E238" t="s">
        <v>803</v>
      </c>
      <c r="F238" t="s">
        <v>886</v>
      </c>
      <c r="G238" t="s">
        <v>119</v>
      </c>
      <c r="H238">
        <v>889</v>
      </c>
      <c r="I238" s="73" t="str">
        <f>VLOOKUP(E238,Refs!$P$2:$R$29,3,FALSE)</f>
        <v>Y58</v>
      </c>
      <c r="J238" s="73" t="str">
        <f>VLOOKUP(E238,Refs!$P$2:$S$29,4,FALSE)</f>
        <v>South West</v>
      </c>
      <c r="K238" s="28">
        <f t="shared" si="10"/>
        <v>889</v>
      </c>
    </row>
    <row r="239" spans="1:11" x14ac:dyDescent="0.35">
      <c r="A239" s="74">
        <f t="shared" si="9"/>
        <v>45748</v>
      </c>
      <c r="B239" t="s">
        <v>883</v>
      </c>
      <c r="C239" t="s">
        <v>802</v>
      </c>
      <c r="E239" t="s">
        <v>803</v>
      </c>
      <c r="F239" t="s">
        <v>886</v>
      </c>
      <c r="G239" t="s">
        <v>120</v>
      </c>
      <c r="H239">
        <v>364</v>
      </c>
      <c r="I239" s="73" t="str">
        <f>VLOOKUP(E239,Refs!$P$2:$R$29,3,FALSE)</f>
        <v>Y58</v>
      </c>
      <c r="J239" s="73" t="str">
        <f>VLOOKUP(E239,Refs!$P$2:$S$29,4,FALSE)</f>
        <v>South West</v>
      </c>
      <c r="K239" s="28">
        <f t="shared" si="10"/>
        <v>364</v>
      </c>
    </row>
    <row r="240" spans="1:11" x14ac:dyDescent="0.35">
      <c r="A240" s="74">
        <f t="shared" si="9"/>
        <v>45748</v>
      </c>
      <c r="B240" t="s">
        <v>883</v>
      </c>
      <c r="C240" t="s">
        <v>802</v>
      </c>
      <c r="E240" t="s">
        <v>803</v>
      </c>
      <c r="F240" t="s">
        <v>886</v>
      </c>
      <c r="G240" t="s">
        <v>121</v>
      </c>
      <c r="H240">
        <v>8</v>
      </c>
      <c r="I240" s="73" t="str">
        <f>VLOOKUP(E240,Refs!$P$2:$R$29,3,FALSE)</f>
        <v>Y58</v>
      </c>
      <c r="J240" s="73" t="str">
        <f>VLOOKUP(E240,Refs!$P$2:$S$29,4,FALSE)</f>
        <v>South West</v>
      </c>
      <c r="K240" s="28">
        <f t="shared" si="10"/>
        <v>8</v>
      </c>
    </row>
    <row r="241" spans="1:11" x14ac:dyDescent="0.35">
      <c r="A241" s="74">
        <f t="shared" si="9"/>
        <v>45748</v>
      </c>
      <c r="B241" t="s">
        <v>883</v>
      </c>
      <c r="C241" t="s">
        <v>802</v>
      </c>
      <c r="E241" t="s">
        <v>803</v>
      </c>
      <c r="F241" t="s">
        <v>886</v>
      </c>
      <c r="G241" t="s">
        <v>122</v>
      </c>
      <c r="H241">
        <v>2</v>
      </c>
      <c r="I241" s="73" t="str">
        <f>VLOOKUP(E241,Refs!$P$2:$R$29,3,FALSE)</f>
        <v>Y58</v>
      </c>
      <c r="J241" s="73" t="str">
        <f>VLOOKUP(E241,Refs!$P$2:$S$29,4,FALSE)</f>
        <v>South West</v>
      </c>
      <c r="K241" s="28">
        <f t="shared" si="10"/>
        <v>2</v>
      </c>
    </row>
    <row r="242" spans="1:11" x14ac:dyDescent="0.35">
      <c r="A242" s="74">
        <f t="shared" si="9"/>
        <v>45748</v>
      </c>
      <c r="B242" t="s">
        <v>883</v>
      </c>
      <c r="C242" t="s">
        <v>802</v>
      </c>
      <c r="E242" t="s">
        <v>803</v>
      </c>
      <c r="F242" t="s">
        <v>886</v>
      </c>
      <c r="G242" t="s">
        <v>123</v>
      </c>
      <c r="H242">
        <v>1228</v>
      </c>
      <c r="I242" s="73" t="str">
        <f>VLOOKUP(E242,Refs!$P$2:$R$29,3,FALSE)</f>
        <v>Y58</v>
      </c>
      <c r="J242" s="73" t="str">
        <f>VLOOKUP(E242,Refs!$P$2:$S$29,4,FALSE)</f>
        <v>South West</v>
      </c>
      <c r="K242" s="28">
        <f t="shared" si="10"/>
        <v>1228</v>
      </c>
    </row>
    <row r="243" spans="1:11" x14ac:dyDescent="0.35">
      <c r="A243" s="74">
        <f t="shared" si="9"/>
        <v>45748</v>
      </c>
      <c r="B243" t="s">
        <v>883</v>
      </c>
      <c r="C243" t="s">
        <v>802</v>
      </c>
      <c r="E243" t="s">
        <v>803</v>
      </c>
      <c r="F243" t="s">
        <v>886</v>
      </c>
      <c r="G243" t="s">
        <v>124</v>
      </c>
      <c r="H243">
        <v>6</v>
      </c>
      <c r="I243" s="73" t="str">
        <f>VLOOKUP(E243,Refs!$P$2:$R$29,3,FALSE)</f>
        <v>Y58</v>
      </c>
      <c r="J243" s="73" t="str">
        <f>VLOOKUP(E243,Refs!$P$2:$S$29,4,FALSE)</f>
        <v>South West</v>
      </c>
      <c r="K243" s="28">
        <f t="shared" si="10"/>
        <v>6</v>
      </c>
    </row>
    <row r="244" spans="1:11" x14ac:dyDescent="0.35">
      <c r="A244" s="74">
        <f t="shared" si="9"/>
        <v>45748</v>
      </c>
      <c r="B244" t="s">
        <v>883</v>
      </c>
      <c r="C244" t="s">
        <v>802</v>
      </c>
      <c r="E244" t="s">
        <v>803</v>
      </c>
      <c r="F244" t="s">
        <v>886</v>
      </c>
      <c r="G244" t="s">
        <v>125</v>
      </c>
      <c r="H244">
        <v>0</v>
      </c>
      <c r="I244" s="73" t="str">
        <f>VLOOKUP(E244,Refs!$P$2:$R$29,3,FALSE)</f>
        <v>Y58</v>
      </c>
      <c r="J244" s="73" t="str">
        <f>VLOOKUP(E244,Refs!$P$2:$S$29,4,FALSE)</f>
        <v>South West</v>
      </c>
      <c r="K244" s="28" t="str">
        <f t="shared" si="10"/>
        <v/>
      </c>
    </row>
    <row r="245" spans="1:11" x14ac:dyDescent="0.35">
      <c r="A245" s="74">
        <f t="shared" si="9"/>
        <v>45748</v>
      </c>
      <c r="B245" t="s">
        <v>883</v>
      </c>
      <c r="C245" t="s">
        <v>802</v>
      </c>
      <c r="E245" t="s">
        <v>803</v>
      </c>
      <c r="F245" t="s">
        <v>886</v>
      </c>
      <c r="G245" t="s">
        <v>126</v>
      </c>
      <c r="H245">
        <v>0</v>
      </c>
      <c r="I245" s="73" t="str">
        <f>VLOOKUP(E245,Refs!$P$2:$R$29,3,FALSE)</f>
        <v>Y58</v>
      </c>
      <c r="J245" s="73" t="str">
        <f>VLOOKUP(E245,Refs!$P$2:$S$29,4,FALSE)</f>
        <v>South West</v>
      </c>
      <c r="K245" s="28" t="str">
        <f t="shared" si="10"/>
        <v/>
      </c>
    </row>
    <row r="246" spans="1:11" x14ac:dyDescent="0.35">
      <c r="A246" s="74">
        <f t="shared" si="9"/>
        <v>45748</v>
      </c>
      <c r="B246" t="s">
        <v>883</v>
      </c>
      <c r="C246" t="s">
        <v>802</v>
      </c>
      <c r="E246" t="s">
        <v>803</v>
      </c>
      <c r="F246" t="s">
        <v>886</v>
      </c>
      <c r="G246" t="s">
        <v>127</v>
      </c>
      <c r="H246">
        <v>0</v>
      </c>
      <c r="I246" s="73" t="str">
        <f>VLOOKUP(E246,Refs!$P$2:$R$29,3,FALSE)</f>
        <v>Y58</v>
      </c>
      <c r="J246" s="73" t="str">
        <f>VLOOKUP(E246,Refs!$P$2:$S$29,4,FALSE)</f>
        <v>South West</v>
      </c>
      <c r="K246" s="28" t="str">
        <f t="shared" si="10"/>
        <v/>
      </c>
    </row>
    <row r="247" spans="1:11" x14ac:dyDescent="0.35">
      <c r="A247" s="74">
        <f t="shared" si="9"/>
        <v>45748</v>
      </c>
      <c r="B247" t="s">
        <v>883</v>
      </c>
      <c r="C247" t="s">
        <v>802</v>
      </c>
      <c r="E247" t="s">
        <v>803</v>
      </c>
      <c r="F247" t="s">
        <v>886</v>
      </c>
      <c r="G247" t="s">
        <v>128</v>
      </c>
      <c r="H247">
        <v>0</v>
      </c>
      <c r="I247" s="73" t="str">
        <f>VLOOKUP(E247,Refs!$P$2:$R$29,3,FALSE)</f>
        <v>Y58</v>
      </c>
      <c r="J247" s="73" t="str">
        <f>VLOOKUP(E247,Refs!$P$2:$S$29,4,FALSE)</f>
        <v>South West</v>
      </c>
      <c r="K247" s="28" t="str">
        <f t="shared" si="10"/>
        <v/>
      </c>
    </row>
    <row r="248" spans="1:11" x14ac:dyDescent="0.35">
      <c r="A248" s="74">
        <f t="shared" si="9"/>
        <v>45748</v>
      </c>
      <c r="B248" t="s">
        <v>883</v>
      </c>
      <c r="C248" t="s">
        <v>802</v>
      </c>
      <c r="E248" t="s">
        <v>803</v>
      </c>
      <c r="F248" t="s">
        <v>886</v>
      </c>
      <c r="G248" t="s">
        <v>129</v>
      </c>
      <c r="H248">
        <v>661</v>
      </c>
      <c r="I248" s="73" t="str">
        <f>VLOOKUP(E248,Refs!$P$2:$R$29,3,FALSE)</f>
        <v>Y58</v>
      </c>
      <c r="J248" s="73" t="str">
        <f>VLOOKUP(E248,Refs!$P$2:$S$29,4,FALSE)</f>
        <v>South West</v>
      </c>
      <c r="K248" s="28">
        <f t="shared" si="10"/>
        <v>661</v>
      </c>
    </row>
    <row r="249" spans="1:11" x14ac:dyDescent="0.35">
      <c r="A249" s="74">
        <f t="shared" si="9"/>
        <v>45748</v>
      </c>
      <c r="B249" t="s">
        <v>883</v>
      </c>
      <c r="C249" t="s">
        <v>802</v>
      </c>
      <c r="E249" t="s">
        <v>803</v>
      </c>
      <c r="F249" t="s">
        <v>886</v>
      </c>
      <c r="G249" t="s">
        <v>130</v>
      </c>
      <c r="H249">
        <v>525</v>
      </c>
      <c r="I249" s="73" t="str">
        <f>VLOOKUP(E249,Refs!$P$2:$R$29,3,FALSE)</f>
        <v>Y58</v>
      </c>
      <c r="J249" s="73" t="str">
        <f>VLOOKUP(E249,Refs!$P$2:$S$29,4,FALSE)</f>
        <v>South West</v>
      </c>
      <c r="K249" s="28">
        <f t="shared" si="10"/>
        <v>525</v>
      </c>
    </row>
    <row r="250" spans="1:11" x14ac:dyDescent="0.35">
      <c r="A250" s="74">
        <f t="shared" si="9"/>
        <v>45748</v>
      </c>
      <c r="B250" t="s">
        <v>883</v>
      </c>
      <c r="C250" t="s">
        <v>802</v>
      </c>
      <c r="E250" t="s">
        <v>803</v>
      </c>
      <c r="F250" t="s">
        <v>886</v>
      </c>
      <c r="G250" t="s">
        <v>131</v>
      </c>
      <c r="H250">
        <v>17</v>
      </c>
      <c r="I250" s="73" t="str">
        <f>VLOOKUP(E250,Refs!$P$2:$R$29,3,FALSE)</f>
        <v>Y58</v>
      </c>
      <c r="J250" s="73" t="str">
        <f>VLOOKUP(E250,Refs!$P$2:$S$29,4,FALSE)</f>
        <v>South West</v>
      </c>
      <c r="K250" s="28">
        <f t="shared" si="10"/>
        <v>17</v>
      </c>
    </row>
    <row r="251" spans="1:11" x14ac:dyDescent="0.35">
      <c r="A251" s="74">
        <f t="shared" si="9"/>
        <v>45748</v>
      </c>
      <c r="B251" t="s">
        <v>883</v>
      </c>
      <c r="C251" t="s">
        <v>802</v>
      </c>
      <c r="E251" t="s">
        <v>803</v>
      </c>
      <c r="F251" t="s">
        <v>886</v>
      </c>
      <c r="G251" t="s">
        <v>132</v>
      </c>
      <c r="H251">
        <v>7</v>
      </c>
      <c r="I251" s="73" t="str">
        <f>VLOOKUP(E251,Refs!$P$2:$R$29,3,FALSE)</f>
        <v>Y58</v>
      </c>
      <c r="J251" s="73" t="str">
        <f>VLOOKUP(E251,Refs!$P$2:$S$29,4,FALSE)</f>
        <v>South West</v>
      </c>
      <c r="K251" s="28">
        <f t="shared" si="10"/>
        <v>7</v>
      </c>
    </row>
    <row r="252" spans="1:11" x14ac:dyDescent="0.35">
      <c r="A252" s="74">
        <f t="shared" si="9"/>
        <v>45748</v>
      </c>
      <c r="B252" t="s">
        <v>883</v>
      </c>
      <c r="C252" t="s">
        <v>802</v>
      </c>
      <c r="E252" t="s">
        <v>803</v>
      </c>
      <c r="F252" t="s">
        <v>886</v>
      </c>
      <c r="G252" t="s">
        <v>133</v>
      </c>
      <c r="H252">
        <v>26</v>
      </c>
      <c r="I252" s="73" t="str">
        <f>VLOOKUP(E252,Refs!$P$2:$R$29,3,FALSE)</f>
        <v>Y58</v>
      </c>
      <c r="J252" s="73" t="str">
        <f>VLOOKUP(E252,Refs!$P$2:$S$29,4,FALSE)</f>
        <v>South West</v>
      </c>
      <c r="K252" s="28">
        <f t="shared" si="10"/>
        <v>26</v>
      </c>
    </row>
    <row r="253" spans="1:11" x14ac:dyDescent="0.35">
      <c r="A253" s="74">
        <f t="shared" si="9"/>
        <v>45748</v>
      </c>
      <c r="B253" t="s">
        <v>883</v>
      </c>
      <c r="C253" t="s">
        <v>802</v>
      </c>
      <c r="E253" t="s">
        <v>803</v>
      </c>
      <c r="F253" t="s">
        <v>886</v>
      </c>
      <c r="G253" t="s">
        <v>134</v>
      </c>
      <c r="H253">
        <v>24</v>
      </c>
      <c r="I253" s="73" t="str">
        <f>VLOOKUP(E253,Refs!$P$2:$R$29,3,FALSE)</f>
        <v>Y58</v>
      </c>
      <c r="J253" s="73" t="str">
        <f>VLOOKUP(E253,Refs!$P$2:$S$29,4,FALSE)</f>
        <v>South West</v>
      </c>
      <c r="K253" s="28">
        <f t="shared" si="10"/>
        <v>24</v>
      </c>
    </row>
    <row r="254" spans="1:11" x14ac:dyDescent="0.35">
      <c r="A254" s="74">
        <f t="shared" si="9"/>
        <v>45748</v>
      </c>
      <c r="B254" t="s">
        <v>883</v>
      </c>
      <c r="C254" t="s">
        <v>802</v>
      </c>
      <c r="E254" t="s">
        <v>803</v>
      </c>
      <c r="F254" t="s">
        <v>886</v>
      </c>
      <c r="G254" t="s">
        <v>135</v>
      </c>
      <c r="H254">
        <v>575</v>
      </c>
      <c r="I254" s="73" t="str">
        <f>VLOOKUP(E254,Refs!$P$2:$R$29,3,FALSE)</f>
        <v>Y58</v>
      </c>
      <c r="J254" s="73" t="str">
        <f>VLOOKUP(E254,Refs!$P$2:$S$29,4,FALSE)</f>
        <v>South West</v>
      </c>
      <c r="K254" s="28">
        <f t="shared" si="10"/>
        <v>575</v>
      </c>
    </row>
    <row r="255" spans="1:11" x14ac:dyDescent="0.35">
      <c r="A255" s="74">
        <f t="shared" si="9"/>
        <v>45748</v>
      </c>
      <c r="B255" t="s">
        <v>883</v>
      </c>
      <c r="C255" t="s">
        <v>802</v>
      </c>
      <c r="E255" t="s">
        <v>803</v>
      </c>
      <c r="F255" t="s">
        <v>886</v>
      </c>
      <c r="G255" t="s">
        <v>136</v>
      </c>
      <c r="H255">
        <v>575</v>
      </c>
      <c r="I255" s="73" t="str">
        <f>VLOOKUP(E255,Refs!$P$2:$R$29,3,FALSE)</f>
        <v>Y58</v>
      </c>
      <c r="J255" s="73" t="str">
        <f>VLOOKUP(E255,Refs!$P$2:$S$29,4,FALSE)</f>
        <v>South West</v>
      </c>
      <c r="K255" s="28">
        <f t="shared" si="10"/>
        <v>575</v>
      </c>
    </row>
    <row r="256" spans="1:11" x14ac:dyDescent="0.35">
      <c r="A256" s="74">
        <f t="shared" si="9"/>
        <v>45748</v>
      </c>
      <c r="B256" t="s">
        <v>883</v>
      </c>
      <c r="C256" t="s">
        <v>802</v>
      </c>
      <c r="E256" t="s">
        <v>803</v>
      </c>
      <c r="F256" t="s">
        <v>886</v>
      </c>
      <c r="G256" t="s">
        <v>137</v>
      </c>
      <c r="H256">
        <v>34</v>
      </c>
      <c r="I256" s="73" t="str">
        <f>VLOOKUP(E256,Refs!$P$2:$R$29,3,FALSE)</f>
        <v>Y58</v>
      </c>
      <c r="J256" s="73" t="str">
        <f>VLOOKUP(E256,Refs!$P$2:$S$29,4,FALSE)</f>
        <v>South West</v>
      </c>
      <c r="K256" s="28">
        <f t="shared" si="10"/>
        <v>34</v>
      </c>
    </row>
    <row r="257" spans="1:11" x14ac:dyDescent="0.35">
      <c r="A257" s="74">
        <f t="shared" si="9"/>
        <v>45748</v>
      </c>
      <c r="B257" t="s">
        <v>883</v>
      </c>
      <c r="C257" t="s">
        <v>802</v>
      </c>
      <c r="E257" t="s">
        <v>803</v>
      </c>
      <c r="F257" t="s">
        <v>886</v>
      </c>
      <c r="G257" t="s">
        <v>138</v>
      </c>
      <c r="H257">
        <v>27</v>
      </c>
      <c r="I257" s="73" t="str">
        <f>VLOOKUP(E257,Refs!$P$2:$R$29,3,FALSE)</f>
        <v>Y58</v>
      </c>
      <c r="J257" s="73" t="str">
        <f>VLOOKUP(E257,Refs!$P$2:$S$29,4,FALSE)</f>
        <v>South West</v>
      </c>
      <c r="K257" s="28">
        <f t="shared" si="10"/>
        <v>27</v>
      </c>
    </row>
    <row r="258" spans="1:11" x14ac:dyDescent="0.35">
      <c r="A258" s="74">
        <f t="shared" si="9"/>
        <v>45748</v>
      </c>
      <c r="B258" t="s">
        <v>883</v>
      </c>
      <c r="C258" t="s">
        <v>802</v>
      </c>
      <c r="E258" t="s">
        <v>803</v>
      </c>
      <c r="F258" t="s">
        <v>886</v>
      </c>
      <c r="G258" t="s">
        <v>139</v>
      </c>
      <c r="H258">
        <v>2</v>
      </c>
      <c r="I258" s="73" t="str">
        <f>VLOOKUP(E258,Refs!$P$2:$R$29,3,FALSE)</f>
        <v>Y58</v>
      </c>
      <c r="J258" s="73" t="str">
        <f>VLOOKUP(E258,Refs!$P$2:$S$29,4,FALSE)</f>
        <v>South West</v>
      </c>
      <c r="K258" s="28">
        <f t="shared" si="10"/>
        <v>2</v>
      </c>
    </row>
    <row r="259" spans="1:11" x14ac:dyDescent="0.35">
      <c r="A259" s="74">
        <f t="shared" ref="A259:A322" si="11">DATEVALUE(RIGHT(B259,8))</f>
        <v>45748</v>
      </c>
      <c r="B259" t="s">
        <v>883</v>
      </c>
      <c r="C259" t="s">
        <v>802</v>
      </c>
      <c r="E259" t="s">
        <v>803</v>
      </c>
      <c r="F259" t="s">
        <v>886</v>
      </c>
      <c r="G259" t="s">
        <v>140</v>
      </c>
      <c r="H259">
        <v>0</v>
      </c>
      <c r="I259" s="73" t="str">
        <f>VLOOKUP(E259,Refs!$P$2:$R$29,3,FALSE)</f>
        <v>Y58</v>
      </c>
      <c r="J259" s="73" t="str">
        <f>VLOOKUP(E259,Refs!$P$2:$S$29,4,FALSE)</f>
        <v>South West</v>
      </c>
      <c r="K259" s="28" t="str">
        <f t="shared" si="10"/>
        <v/>
      </c>
    </row>
    <row r="260" spans="1:11" x14ac:dyDescent="0.35">
      <c r="A260" s="74">
        <f t="shared" si="11"/>
        <v>45748</v>
      </c>
      <c r="B260" t="s">
        <v>883</v>
      </c>
      <c r="C260" t="s">
        <v>802</v>
      </c>
      <c r="E260" t="s">
        <v>803</v>
      </c>
      <c r="F260" t="s">
        <v>886</v>
      </c>
      <c r="G260" t="s">
        <v>141</v>
      </c>
      <c r="H260">
        <v>0</v>
      </c>
      <c r="I260" s="73" t="str">
        <f>VLOOKUP(E260,Refs!$P$2:$R$29,3,FALSE)</f>
        <v>Y58</v>
      </c>
      <c r="J260" s="73" t="str">
        <f>VLOOKUP(E260,Refs!$P$2:$S$29,4,FALSE)</f>
        <v>South West</v>
      </c>
      <c r="K260" s="28" t="str">
        <f t="shared" si="10"/>
        <v/>
      </c>
    </row>
    <row r="261" spans="1:11" x14ac:dyDescent="0.35">
      <c r="A261" s="74">
        <f t="shared" si="11"/>
        <v>45748</v>
      </c>
      <c r="B261" t="s">
        <v>883</v>
      </c>
      <c r="C261" t="s">
        <v>802</v>
      </c>
      <c r="E261" t="s">
        <v>803</v>
      </c>
      <c r="F261" t="s">
        <v>886</v>
      </c>
      <c r="G261" t="s">
        <v>142</v>
      </c>
      <c r="H261">
        <v>0</v>
      </c>
      <c r="I261" s="73" t="str">
        <f>VLOOKUP(E261,Refs!$P$2:$R$29,3,FALSE)</f>
        <v>Y58</v>
      </c>
      <c r="J261" s="73" t="str">
        <f>VLOOKUP(E261,Refs!$P$2:$S$29,4,FALSE)</f>
        <v>South West</v>
      </c>
      <c r="K261" s="28" t="str">
        <f t="shared" si="10"/>
        <v/>
      </c>
    </row>
    <row r="262" spans="1:11" x14ac:dyDescent="0.35">
      <c r="A262" s="74">
        <f t="shared" si="11"/>
        <v>45748</v>
      </c>
      <c r="B262" t="s">
        <v>883</v>
      </c>
      <c r="C262" t="s">
        <v>802</v>
      </c>
      <c r="E262" t="s">
        <v>803</v>
      </c>
      <c r="F262" t="s">
        <v>886</v>
      </c>
      <c r="G262" t="s">
        <v>725</v>
      </c>
      <c r="H262">
        <v>296</v>
      </c>
      <c r="I262" s="73" t="str">
        <f>VLOOKUP(E262,Refs!$P$2:$R$29,3,FALSE)</f>
        <v>Y58</v>
      </c>
      <c r="J262" s="73" t="str">
        <f>VLOOKUP(E262,Refs!$P$2:$S$29,4,FALSE)</f>
        <v>South West</v>
      </c>
      <c r="K262" s="28">
        <f t="shared" si="10"/>
        <v>296</v>
      </c>
    </row>
    <row r="263" spans="1:11" x14ac:dyDescent="0.35">
      <c r="A263" s="74">
        <f t="shared" si="11"/>
        <v>45748</v>
      </c>
      <c r="B263" t="s">
        <v>883</v>
      </c>
      <c r="C263" t="s">
        <v>802</v>
      </c>
      <c r="E263" t="s">
        <v>803</v>
      </c>
      <c r="F263" t="s">
        <v>886</v>
      </c>
      <c r="G263" t="s">
        <v>724</v>
      </c>
      <c r="H263">
        <v>91</v>
      </c>
      <c r="I263" s="73" t="str">
        <f>VLOOKUP(E263,Refs!$P$2:$R$29,3,FALSE)</f>
        <v>Y58</v>
      </c>
      <c r="J263" s="73" t="str">
        <f>VLOOKUP(E263,Refs!$P$2:$S$29,4,FALSE)</f>
        <v>South West</v>
      </c>
      <c r="K263" s="28">
        <f t="shared" ref="K263:K326" si="12">IF(OR(H263="NULL",H263=0,H263=""),"",H263)</f>
        <v>91</v>
      </c>
    </row>
    <row r="264" spans="1:11" x14ac:dyDescent="0.35">
      <c r="A264" s="74">
        <f t="shared" si="11"/>
        <v>45748</v>
      </c>
      <c r="B264" t="s">
        <v>883</v>
      </c>
      <c r="C264" t="s">
        <v>802</v>
      </c>
      <c r="E264" t="s">
        <v>803</v>
      </c>
      <c r="F264" t="s">
        <v>886</v>
      </c>
      <c r="G264" t="s">
        <v>727</v>
      </c>
      <c r="H264">
        <v>68</v>
      </c>
      <c r="I264" s="73" t="str">
        <f>VLOOKUP(E264,Refs!$P$2:$R$29,3,FALSE)</f>
        <v>Y58</v>
      </c>
      <c r="J264" s="73" t="str">
        <f>VLOOKUP(E264,Refs!$P$2:$S$29,4,FALSE)</f>
        <v>South West</v>
      </c>
      <c r="K264" s="28">
        <f t="shared" si="12"/>
        <v>68</v>
      </c>
    </row>
    <row r="265" spans="1:11" x14ac:dyDescent="0.35">
      <c r="A265" s="74">
        <f t="shared" si="11"/>
        <v>45748</v>
      </c>
      <c r="B265" t="s">
        <v>883</v>
      </c>
      <c r="C265" t="s">
        <v>802</v>
      </c>
      <c r="E265" t="s">
        <v>803</v>
      </c>
      <c r="F265" t="s">
        <v>886</v>
      </c>
      <c r="G265" t="s">
        <v>726</v>
      </c>
      <c r="H265">
        <v>19</v>
      </c>
      <c r="I265" s="73" t="str">
        <f>VLOOKUP(E265,Refs!$P$2:$R$29,3,FALSE)</f>
        <v>Y58</v>
      </c>
      <c r="J265" s="73" t="str">
        <f>VLOOKUP(E265,Refs!$P$2:$S$29,4,FALSE)</f>
        <v>South West</v>
      </c>
      <c r="K265" s="28">
        <f t="shared" si="12"/>
        <v>19</v>
      </c>
    </row>
    <row r="266" spans="1:11" x14ac:dyDescent="0.35">
      <c r="A266" s="74">
        <f t="shared" si="11"/>
        <v>45748</v>
      </c>
      <c r="B266" t="s">
        <v>883</v>
      </c>
      <c r="C266" t="s">
        <v>267</v>
      </c>
      <c r="D266" t="s">
        <v>887</v>
      </c>
      <c r="E266" t="s">
        <v>311</v>
      </c>
      <c r="F266" t="s">
        <v>312</v>
      </c>
      <c r="G266" t="s">
        <v>10</v>
      </c>
      <c r="H266">
        <v>7947</v>
      </c>
      <c r="I266" s="73" t="str">
        <f>VLOOKUP(E266,Refs!$P$2:$R$29,3,FALSE)</f>
        <v>Y61</v>
      </c>
      <c r="J266" s="73" t="str">
        <f>VLOOKUP(E266,Refs!$P$2:$S$29,4,FALSE)</f>
        <v>East of England</v>
      </c>
      <c r="K266" s="28">
        <f t="shared" si="12"/>
        <v>7947</v>
      </c>
    </row>
    <row r="267" spans="1:11" x14ac:dyDescent="0.35">
      <c r="A267" s="74">
        <f t="shared" si="11"/>
        <v>45748</v>
      </c>
      <c r="B267" t="s">
        <v>883</v>
      </c>
      <c r="C267" t="s">
        <v>267</v>
      </c>
      <c r="D267" t="s">
        <v>887</v>
      </c>
      <c r="E267" t="s">
        <v>311</v>
      </c>
      <c r="F267" t="s">
        <v>312</v>
      </c>
      <c r="G267" t="s">
        <v>71</v>
      </c>
      <c r="H267">
        <v>7947</v>
      </c>
      <c r="I267" s="73" t="str">
        <f>VLOOKUP(E267,Refs!$P$2:$R$29,3,FALSE)</f>
        <v>Y61</v>
      </c>
      <c r="J267" s="73" t="str">
        <f>VLOOKUP(E267,Refs!$P$2:$S$29,4,FALSE)</f>
        <v>East of England</v>
      </c>
      <c r="K267" s="28">
        <f t="shared" si="12"/>
        <v>7947</v>
      </c>
    </row>
    <row r="268" spans="1:11" x14ac:dyDescent="0.35">
      <c r="A268" s="74">
        <f t="shared" si="11"/>
        <v>45748</v>
      </c>
      <c r="B268" t="s">
        <v>883</v>
      </c>
      <c r="C268" t="s">
        <v>267</v>
      </c>
      <c r="D268" t="s">
        <v>887</v>
      </c>
      <c r="E268" t="s">
        <v>311</v>
      </c>
      <c r="F268" t="s">
        <v>312</v>
      </c>
      <c r="G268" t="s">
        <v>20</v>
      </c>
      <c r="H268">
        <v>7876</v>
      </c>
      <c r="I268" s="73" t="str">
        <f>VLOOKUP(E268,Refs!$P$2:$R$29,3,FALSE)</f>
        <v>Y61</v>
      </c>
      <c r="J268" s="73" t="str">
        <f>VLOOKUP(E268,Refs!$P$2:$S$29,4,FALSE)</f>
        <v>East of England</v>
      </c>
      <c r="K268" s="28">
        <f t="shared" si="12"/>
        <v>7876</v>
      </c>
    </row>
    <row r="269" spans="1:11" x14ac:dyDescent="0.35">
      <c r="A269" s="74">
        <f t="shared" si="11"/>
        <v>45748</v>
      </c>
      <c r="B269" t="s">
        <v>883</v>
      </c>
      <c r="C269" t="s">
        <v>267</v>
      </c>
      <c r="D269" t="s">
        <v>887</v>
      </c>
      <c r="E269" t="s">
        <v>311</v>
      </c>
      <c r="F269" t="s">
        <v>312</v>
      </c>
      <c r="G269" t="s">
        <v>23</v>
      </c>
      <c r="H269">
        <v>7471</v>
      </c>
      <c r="I269" s="73" t="str">
        <f>VLOOKUP(E269,Refs!$P$2:$R$29,3,FALSE)</f>
        <v>Y61</v>
      </c>
      <c r="J269" s="73" t="str">
        <f>VLOOKUP(E269,Refs!$P$2:$S$29,4,FALSE)</f>
        <v>East of England</v>
      </c>
      <c r="K269" s="28">
        <f t="shared" si="12"/>
        <v>7471</v>
      </c>
    </row>
    <row r="270" spans="1:11" x14ac:dyDescent="0.35">
      <c r="A270" s="74">
        <f t="shared" si="11"/>
        <v>45748</v>
      </c>
      <c r="B270" t="s">
        <v>883</v>
      </c>
      <c r="C270" t="s">
        <v>267</v>
      </c>
      <c r="D270" t="s">
        <v>887</v>
      </c>
      <c r="E270" t="s">
        <v>311</v>
      </c>
      <c r="F270" t="s">
        <v>312</v>
      </c>
      <c r="G270" t="s">
        <v>19</v>
      </c>
      <c r="H270">
        <v>71</v>
      </c>
      <c r="I270" s="73" t="str">
        <f>VLOOKUP(E270,Refs!$P$2:$R$29,3,FALSE)</f>
        <v>Y61</v>
      </c>
      <c r="J270" s="73" t="str">
        <f>VLOOKUP(E270,Refs!$P$2:$S$29,4,FALSE)</f>
        <v>East of England</v>
      </c>
      <c r="K270" s="28">
        <f t="shared" si="12"/>
        <v>71</v>
      </c>
    </row>
    <row r="271" spans="1:11" x14ac:dyDescent="0.35">
      <c r="A271" s="74">
        <f t="shared" si="11"/>
        <v>45748</v>
      </c>
      <c r="B271" t="s">
        <v>883</v>
      </c>
      <c r="C271" t="s">
        <v>267</v>
      </c>
      <c r="D271" t="s">
        <v>887</v>
      </c>
      <c r="E271" t="s">
        <v>311</v>
      </c>
      <c r="F271" t="s">
        <v>312</v>
      </c>
      <c r="G271" t="s">
        <v>21</v>
      </c>
      <c r="H271">
        <v>109827</v>
      </c>
      <c r="I271" s="73" t="str">
        <f>VLOOKUP(E271,Refs!$P$2:$R$29,3,FALSE)</f>
        <v>Y61</v>
      </c>
      <c r="J271" s="73" t="str">
        <f>VLOOKUP(E271,Refs!$P$2:$S$29,4,FALSE)</f>
        <v>East of England</v>
      </c>
      <c r="K271" s="28">
        <f t="shared" si="12"/>
        <v>109827</v>
      </c>
    </row>
    <row r="272" spans="1:11" x14ac:dyDescent="0.35">
      <c r="A272" s="74">
        <f t="shared" si="11"/>
        <v>45748</v>
      </c>
      <c r="B272" t="s">
        <v>883</v>
      </c>
      <c r="C272" t="s">
        <v>267</v>
      </c>
      <c r="D272" t="s">
        <v>887</v>
      </c>
      <c r="E272" t="s">
        <v>311</v>
      </c>
      <c r="F272" t="s">
        <v>312</v>
      </c>
      <c r="G272" t="s">
        <v>72</v>
      </c>
      <c r="H272">
        <v>58</v>
      </c>
      <c r="I272" s="73" t="str">
        <f>VLOOKUP(E272,Refs!$P$2:$R$29,3,FALSE)</f>
        <v>Y61</v>
      </c>
      <c r="J272" s="73" t="str">
        <f>VLOOKUP(E272,Refs!$P$2:$S$29,4,FALSE)</f>
        <v>East of England</v>
      </c>
      <c r="K272" s="28">
        <f t="shared" si="12"/>
        <v>58</v>
      </c>
    </row>
    <row r="273" spans="1:11" x14ac:dyDescent="0.35">
      <c r="A273" s="74">
        <f t="shared" si="11"/>
        <v>45748</v>
      </c>
      <c r="B273" t="s">
        <v>883</v>
      </c>
      <c r="C273" t="s">
        <v>267</v>
      </c>
      <c r="D273" t="s">
        <v>887</v>
      </c>
      <c r="E273" t="s">
        <v>311</v>
      </c>
      <c r="F273" t="s">
        <v>312</v>
      </c>
      <c r="G273" t="s">
        <v>73</v>
      </c>
      <c r="H273">
        <v>138</v>
      </c>
      <c r="I273" s="73" t="str">
        <f>VLOOKUP(E273,Refs!$P$2:$R$29,3,FALSE)</f>
        <v>Y61</v>
      </c>
      <c r="J273" s="73" t="str">
        <f>VLOOKUP(E273,Refs!$P$2:$S$29,4,FALSE)</f>
        <v>East of England</v>
      </c>
      <c r="K273" s="28">
        <f t="shared" si="12"/>
        <v>138</v>
      </c>
    </row>
    <row r="274" spans="1:11" x14ac:dyDescent="0.35">
      <c r="A274" s="74">
        <f t="shared" si="11"/>
        <v>45748</v>
      </c>
      <c r="B274" t="s">
        <v>883</v>
      </c>
      <c r="C274" t="s">
        <v>267</v>
      </c>
      <c r="D274" t="s">
        <v>887</v>
      </c>
      <c r="E274" t="s">
        <v>311</v>
      </c>
      <c r="F274" t="s">
        <v>312</v>
      </c>
      <c r="G274" t="s">
        <v>74</v>
      </c>
      <c r="H274">
        <v>12296</v>
      </c>
      <c r="I274" s="73" t="str">
        <f>VLOOKUP(E274,Refs!$P$2:$R$29,3,FALSE)</f>
        <v>Y61</v>
      </c>
      <c r="J274" s="73" t="str">
        <f>VLOOKUP(E274,Refs!$P$2:$S$29,4,FALSE)</f>
        <v>East of England</v>
      </c>
      <c r="K274" s="28">
        <f t="shared" si="12"/>
        <v>12296</v>
      </c>
    </row>
    <row r="275" spans="1:11" x14ac:dyDescent="0.35">
      <c r="A275" s="74">
        <f t="shared" si="11"/>
        <v>45748</v>
      </c>
      <c r="B275" t="s">
        <v>883</v>
      </c>
      <c r="C275" t="s">
        <v>267</v>
      </c>
      <c r="D275" t="s">
        <v>887</v>
      </c>
      <c r="E275" t="s">
        <v>311</v>
      </c>
      <c r="F275" t="s">
        <v>312</v>
      </c>
      <c r="G275" t="s">
        <v>75</v>
      </c>
      <c r="H275">
        <v>1875</v>
      </c>
      <c r="I275" s="73" t="str">
        <f>VLOOKUP(E275,Refs!$P$2:$R$29,3,FALSE)</f>
        <v>Y61</v>
      </c>
      <c r="J275" s="73" t="str">
        <f>VLOOKUP(E275,Refs!$P$2:$S$29,4,FALSE)</f>
        <v>East of England</v>
      </c>
      <c r="K275" s="28">
        <f t="shared" si="12"/>
        <v>1875</v>
      </c>
    </row>
    <row r="276" spans="1:11" x14ac:dyDescent="0.35">
      <c r="A276" s="74">
        <f t="shared" si="11"/>
        <v>45748</v>
      </c>
      <c r="B276" t="s">
        <v>883</v>
      </c>
      <c r="C276" t="s">
        <v>267</v>
      </c>
      <c r="D276" t="s">
        <v>887</v>
      </c>
      <c r="E276" t="s">
        <v>311</v>
      </c>
      <c r="F276" t="s">
        <v>312</v>
      </c>
      <c r="G276" t="s">
        <v>76</v>
      </c>
      <c r="H276">
        <v>2810147</v>
      </c>
      <c r="I276" s="73" t="str">
        <f>VLOOKUP(E276,Refs!$P$2:$R$29,3,FALSE)</f>
        <v>Y61</v>
      </c>
      <c r="J276" s="73" t="str">
        <f>VLOOKUP(E276,Refs!$P$2:$S$29,4,FALSE)</f>
        <v>East of England</v>
      </c>
      <c r="K276" s="28">
        <f t="shared" si="12"/>
        <v>2810147</v>
      </c>
    </row>
    <row r="277" spans="1:11" x14ac:dyDescent="0.35">
      <c r="A277" s="74">
        <f t="shared" si="11"/>
        <v>45748</v>
      </c>
      <c r="B277" t="s">
        <v>883</v>
      </c>
      <c r="C277" t="s">
        <v>267</v>
      </c>
      <c r="D277" t="s">
        <v>887</v>
      </c>
      <c r="E277" t="s">
        <v>311</v>
      </c>
      <c r="F277" t="s">
        <v>312</v>
      </c>
      <c r="G277" t="s">
        <v>26</v>
      </c>
      <c r="H277">
        <v>7423</v>
      </c>
      <c r="I277" s="73" t="str">
        <f>VLOOKUP(E277,Refs!$P$2:$R$29,3,FALSE)</f>
        <v>Y61</v>
      </c>
      <c r="J277" s="73" t="str">
        <f>VLOOKUP(E277,Refs!$P$2:$S$29,4,FALSE)</f>
        <v>East of England</v>
      </c>
      <c r="K277" s="28">
        <f t="shared" si="12"/>
        <v>7423</v>
      </c>
    </row>
    <row r="278" spans="1:11" x14ac:dyDescent="0.35">
      <c r="A278" s="74">
        <f t="shared" si="11"/>
        <v>45748</v>
      </c>
      <c r="B278" t="s">
        <v>883</v>
      </c>
      <c r="C278" t="s">
        <v>267</v>
      </c>
      <c r="D278" t="s">
        <v>887</v>
      </c>
      <c r="E278" t="s">
        <v>311</v>
      </c>
      <c r="F278" t="s">
        <v>312</v>
      </c>
      <c r="G278" t="s">
        <v>77</v>
      </c>
      <c r="H278">
        <v>45</v>
      </c>
      <c r="I278" s="73" t="str">
        <f>VLOOKUP(E278,Refs!$P$2:$R$29,3,FALSE)</f>
        <v>Y61</v>
      </c>
      <c r="J278" s="73" t="str">
        <f>VLOOKUP(E278,Refs!$P$2:$S$29,4,FALSE)</f>
        <v>East of England</v>
      </c>
      <c r="K278" s="28">
        <f t="shared" si="12"/>
        <v>45</v>
      </c>
    </row>
    <row r="279" spans="1:11" x14ac:dyDescent="0.35">
      <c r="A279" s="74">
        <f t="shared" si="11"/>
        <v>45748</v>
      </c>
      <c r="B279" t="s">
        <v>883</v>
      </c>
      <c r="C279" t="s">
        <v>267</v>
      </c>
      <c r="D279" t="s">
        <v>887</v>
      </c>
      <c r="E279" t="s">
        <v>311</v>
      </c>
      <c r="F279" t="s">
        <v>312</v>
      </c>
      <c r="G279" t="s">
        <v>78</v>
      </c>
      <c r="H279">
        <v>4114</v>
      </c>
      <c r="I279" s="73" t="str">
        <f>VLOOKUP(E279,Refs!$P$2:$R$29,3,FALSE)</f>
        <v>Y61</v>
      </c>
      <c r="J279" s="73" t="str">
        <f>VLOOKUP(E279,Refs!$P$2:$S$29,4,FALSE)</f>
        <v>East of England</v>
      </c>
      <c r="K279" s="28">
        <f t="shared" si="12"/>
        <v>4114</v>
      </c>
    </row>
    <row r="280" spans="1:11" x14ac:dyDescent="0.35">
      <c r="A280" s="74">
        <f t="shared" si="11"/>
        <v>45748</v>
      </c>
      <c r="B280" t="s">
        <v>883</v>
      </c>
      <c r="C280" t="s">
        <v>267</v>
      </c>
      <c r="D280" t="s">
        <v>887</v>
      </c>
      <c r="E280" t="s">
        <v>311</v>
      </c>
      <c r="F280" t="s">
        <v>312</v>
      </c>
      <c r="G280" t="s">
        <v>79</v>
      </c>
      <c r="H280">
        <v>1486</v>
      </c>
      <c r="I280" s="73" t="str">
        <f>VLOOKUP(E280,Refs!$P$2:$R$29,3,FALSE)</f>
        <v>Y61</v>
      </c>
      <c r="J280" s="73" t="str">
        <f>VLOOKUP(E280,Refs!$P$2:$S$29,4,FALSE)</f>
        <v>East of England</v>
      </c>
      <c r="K280" s="28">
        <f t="shared" si="12"/>
        <v>1486</v>
      </c>
    </row>
    <row r="281" spans="1:11" x14ac:dyDescent="0.35">
      <c r="A281" s="74">
        <f t="shared" si="11"/>
        <v>45748</v>
      </c>
      <c r="B281" t="s">
        <v>883</v>
      </c>
      <c r="C281" t="s">
        <v>267</v>
      </c>
      <c r="D281" t="s">
        <v>887</v>
      </c>
      <c r="E281" t="s">
        <v>311</v>
      </c>
      <c r="F281" t="s">
        <v>312</v>
      </c>
      <c r="G281" t="s">
        <v>80</v>
      </c>
      <c r="H281">
        <v>1556</v>
      </c>
      <c r="I281" s="73" t="str">
        <f>VLOOKUP(E281,Refs!$P$2:$R$29,3,FALSE)</f>
        <v>Y61</v>
      </c>
      <c r="J281" s="73" t="str">
        <f>VLOOKUP(E281,Refs!$P$2:$S$29,4,FALSE)</f>
        <v>East of England</v>
      </c>
      <c r="K281" s="28">
        <f t="shared" si="12"/>
        <v>1556</v>
      </c>
    </row>
    <row r="282" spans="1:11" x14ac:dyDescent="0.35">
      <c r="A282" s="74">
        <f t="shared" si="11"/>
        <v>45748</v>
      </c>
      <c r="B282" t="s">
        <v>883</v>
      </c>
      <c r="C282" t="s">
        <v>267</v>
      </c>
      <c r="D282" t="s">
        <v>887</v>
      </c>
      <c r="E282" t="s">
        <v>311</v>
      </c>
      <c r="F282" t="s">
        <v>312</v>
      </c>
      <c r="G282" t="s">
        <v>81</v>
      </c>
      <c r="H282">
        <v>222</v>
      </c>
      <c r="I282" s="73" t="str">
        <f>VLOOKUP(E282,Refs!$P$2:$R$29,3,FALSE)</f>
        <v>Y61</v>
      </c>
      <c r="J282" s="73" t="str">
        <f>VLOOKUP(E282,Refs!$P$2:$S$29,4,FALSE)</f>
        <v>East of England</v>
      </c>
      <c r="K282" s="28">
        <f t="shared" si="12"/>
        <v>222</v>
      </c>
    </row>
    <row r="283" spans="1:11" x14ac:dyDescent="0.35">
      <c r="A283" s="74">
        <f t="shared" si="11"/>
        <v>45748</v>
      </c>
      <c r="B283" t="s">
        <v>883</v>
      </c>
      <c r="C283" t="s">
        <v>267</v>
      </c>
      <c r="D283" t="s">
        <v>887</v>
      </c>
      <c r="E283" t="s">
        <v>311</v>
      </c>
      <c r="F283" t="s">
        <v>312</v>
      </c>
      <c r="G283" t="s">
        <v>25</v>
      </c>
      <c r="H283">
        <v>3264</v>
      </c>
      <c r="I283" s="73" t="str">
        <f>VLOOKUP(E283,Refs!$P$2:$R$29,3,FALSE)</f>
        <v>Y61</v>
      </c>
      <c r="J283" s="73" t="str">
        <f>VLOOKUP(E283,Refs!$P$2:$S$29,4,FALSE)</f>
        <v>East of England</v>
      </c>
      <c r="K283" s="28">
        <f t="shared" si="12"/>
        <v>3264</v>
      </c>
    </row>
    <row r="284" spans="1:11" x14ac:dyDescent="0.35">
      <c r="A284" s="74">
        <f t="shared" si="11"/>
        <v>45748</v>
      </c>
      <c r="B284" t="s">
        <v>883</v>
      </c>
      <c r="C284" t="s">
        <v>267</v>
      </c>
      <c r="D284" t="s">
        <v>887</v>
      </c>
      <c r="E284" t="s">
        <v>311</v>
      </c>
      <c r="F284" t="s">
        <v>312</v>
      </c>
      <c r="G284" t="s">
        <v>82</v>
      </c>
      <c r="H284">
        <v>152</v>
      </c>
      <c r="I284" s="73" t="str">
        <f>VLOOKUP(E284,Refs!$P$2:$R$29,3,FALSE)</f>
        <v>Y61</v>
      </c>
      <c r="J284" s="73" t="str">
        <f>VLOOKUP(E284,Refs!$P$2:$S$29,4,FALSE)</f>
        <v>East of England</v>
      </c>
      <c r="K284" s="28">
        <f t="shared" si="12"/>
        <v>152</v>
      </c>
    </row>
    <row r="285" spans="1:11" x14ac:dyDescent="0.35">
      <c r="A285" s="74">
        <f t="shared" si="11"/>
        <v>45748</v>
      </c>
      <c r="B285" t="s">
        <v>883</v>
      </c>
      <c r="C285" t="s">
        <v>267</v>
      </c>
      <c r="D285" t="s">
        <v>887</v>
      </c>
      <c r="E285" t="s">
        <v>311</v>
      </c>
      <c r="F285" t="s">
        <v>312</v>
      </c>
      <c r="G285" t="s">
        <v>83</v>
      </c>
      <c r="H285">
        <v>1647</v>
      </c>
      <c r="I285" s="73" t="str">
        <f>VLOOKUP(E285,Refs!$P$2:$R$29,3,FALSE)</f>
        <v>Y61</v>
      </c>
      <c r="J285" s="73" t="str">
        <f>VLOOKUP(E285,Refs!$P$2:$S$29,4,FALSE)</f>
        <v>East of England</v>
      </c>
      <c r="K285" s="28">
        <f t="shared" si="12"/>
        <v>1647</v>
      </c>
    </row>
    <row r="286" spans="1:11" x14ac:dyDescent="0.35">
      <c r="A286" s="74">
        <f t="shared" si="11"/>
        <v>45748</v>
      </c>
      <c r="B286" t="s">
        <v>883</v>
      </c>
      <c r="C286" t="s">
        <v>267</v>
      </c>
      <c r="D286" t="s">
        <v>887</v>
      </c>
      <c r="E286" t="s">
        <v>311</v>
      </c>
      <c r="F286" t="s">
        <v>312</v>
      </c>
      <c r="G286" t="s">
        <v>84</v>
      </c>
      <c r="H286">
        <v>1066</v>
      </c>
      <c r="I286" s="73" t="str">
        <f>VLOOKUP(E286,Refs!$P$2:$R$29,3,FALSE)</f>
        <v>Y61</v>
      </c>
      <c r="J286" s="73" t="str">
        <f>VLOOKUP(E286,Refs!$P$2:$S$29,4,FALSE)</f>
        <v>East of England</v>
      </c>
      <c r="K286" s="28">
        <f t="shared" si="12"/>
        <v>1066</v>
      </c>
    </row>
    <row r="287" spans="1:11" x14ac:dyDescent="0.35">
      <c r="A287" s="74">
        <f t="shared" si="11"/>
        <v>45748</v>
      </c>
      <c r="B287" t="s">
        <v>883</v>
      </c>
      <c r="C287" t="s">
        <v>267</v>
      </c>
      <c r="D287" t="s">
        <v>887</v>
      </c>
      <c r="E287" t="s">
        <v>311</v>
      </c>
      <c r="F287" t="s">
        <v>312</v>
      </c>
      <c r="G287" t="s">
        <v>85</v>
      </c>
      <c r="H287">
        <v>1265</v>
      </c>
      <c r="I287" s="73" t="str">
        <f>VLOOKUP(E287,Refs!$P$2:$R$29,3,FALSE)</f>
        <v>Y61</v>
      </c>
      <c r="J287" s="73" t="str">
        <f>VLOOKUP(E287,Refs!$P$2:$S$29,4,FALSE)</f>
        <v>East of England</v>
      </c>
      <c r="K287" s="28">
        <f t="shared" si="12"/>
        <v>1265</v>
      </c>
    </row>
    <row r="288" spans="1:11" x14ac:dyDescent="0.35">
      <c r="A288" s="74">
        <f t="shared" si="11"/>
        <v>45748</v>
      </c>
      <c r="B288" t="s">
        <v>883</v>
      </c>
      <c r="C288" t="s">
        <v>267</v>
      </c>
      <c r="D288" t="s">
        <v>887</v>
      </c>
      <c r="E288" t="s">
        <v>311</v>
      </c>
      <c r="F288" t="s">
        <v>312</v>
      </c>
      <c r="G288" t="s">
        <v>86</v>
      </c>
      <c r="H288">
        <v>3460</v>
      </c>
      <c r="I288" s="73" t="str">
        <f>VLOOKUP(E288,Refs!$P$2:$R$29,3,FALSE)</f>
        <v>Y61</v>
      </c>
      <c r="J288" s="73" t="str">
        <f>VLOOKUP(E288,Refs!$P$2:$S$29,4,FALSE)</f>
        <v>East of England</v>
      </c>
      <c r="K288" s="28">
        <f t="shared" si="12"/>
        <v>3460</v>
      </c>
    </row>
    <row r="289" spans="1:11" x14ac:dyDescent="0.35">
      <c r="A289" s="74">
        <f t="shared" si="11"/>
        <v>45748</v>
      </c>
      <c r="B289" t="s">
        <v>883</v>
      </c>
      <c r="C289" t="s">
        <v>267</v>
      </c>
      <c r="D289" t="s">
        <v>887</v>
      </c>
      <c r="E289" t="s">
        <v>311</v>
      </c>
      <c r="F289" t="s">
        <v>312</v>
      </c>
      <c r="G289" t="s">
        <v>87</v>
      </c>
      <c r="H289">
        <v>228</v>
      </c>
      <c r="I289" s="73" t="str">
        <f>VLOOKUP(E289,Refs!$P$2:$R$29,3,FALSE)</f>
        <v>Y61</v>
      </c>
      <c r="J289" s="73" t="str">
        <f>VLOOKUP(E289,Refs!$P$2:$S$29,4,FALSE)</f>
        <v>East of England</v>
      </c>
      <c r="K289" s="28">
        <f t="shared" si="12"/>
        <v>228</v>
      </c>
    </row>
    <row r="290" spans="1:11" x14ac:dyDescent="0.35">
      <c r="A290" s="74">
        <f t="shared" si="11"/>
        <v>45748</v>
      </c>
      <c r="B290" t="s">
        <v>883</v>
      </c>
      <c r="C290" t="s">
        <v>267</v>
      </c>
      <c r="D290" t="s">
        <v>887</v>
      </c>
      <c r="E290" t="s">
        <v>311</v>
      </c>
      <c r="F290" t="s">
        <v>312</v>
      </c>
      <c r="G290" t="s">
        <v>88</v>
      </c>
      <c r="H290">
        <v>141</v>
      </c>
      <c r="I290" s="73" t="str">
        <f>VLOOKUP(E290,Refs!$P$2:$R$29,3,FALSE)</f>
        <v>Y61</v>
      </c>
      <c r="J290" s="73" t="str">
        <f>VLOOKUP(E290,Refs!$P$2:$S$29,4,FALSE)</f>
        <v>East of England</v>
      </c>
      <c r="K290" s="28">
        <f t="shared" si="12"/>
        <v>141</v>
      </c>
    </row>
    <row r="291" spans="1:11" x14ac:dyDescent="0.35">
      <c r="A291" s="74">
        <f t="shared" si="11"/>
        <v>45748</v>
      </c>
      <c r="B291" t="s">
        <v>883</v>
      </c>
      <c r="C291" t="s">
        <v>267</v>
      </c>
      <c r="D291" t="s">
        <v>887</v>
      </c>
      <c r="E291" t="s">
        <v>311</v>
      </c>
      <c r="F291" t="s">
        <v>312</v>
      </c>
      <c r="G291" t="s">
        <v>89</v>
      </c>
      <c r="H291">
        <v>3120</v>
      </c>
      <c r="I291" s="73" t="str">
        <f>VLOOKUP(E291,Refs!$P$2:$R$29,3,FALSE)</f>
        <v>Y61</v>
      </c>
      <c r="J291" s="73" t="str">
        <f>VLOOKUP(E291,Refs!$P$2:$S$29,4,FALSE)</f>
        <v>East of England</v>
      </c>
      <c r="K291" s="28">
        <f t="shared" si="12"/>
        <v>3120</v>
      </c>
    </row>
    <row r="292" spans="1:11" x14ac:dyDescent="0.35">
      <c r="A292" s="74">
        <f t="shared" si="11"/>
        <v>45748</v>
      </c>
      <c r="B292" t="s">
        <v>883</v>
      </c>
      <c r="C292" t="s">
        <v>267</v>
      </c>
      <c r="D292" t="s">
        <v>887</v>
      </c>
      <c r="E292" t="s">
        <v>311</v>
      </c>
      <c r="F292" t="s">
        <v>312</v>
      </c>
      <c r="G292" t="s">
        <v>90</v>
      </c>
      <c r="H292">
        <v>11181</v>
      </c>
      <c r="I292" s="73" t="str">
        <f>VLOOKUP(E292,Refs!$P$2:$R$29,3,FALSE)</f>
        <v>Y61</v>
      </c>
      <c r="J292" s="73" t="str">
        <f>VLOOKUP(E292,Refs!$P$2:$S$29,4,FALSE)</f>
        <v>East of England</v>
      </c>
      <c r="K292" s="28">
        <f t="shared" si="12"/>
        <v>11181</v>
      </c>
    </row>
    <row r="293" spans="1:11" x14ac:dyDescent="0.35">
      <c r="A293" s="74">
        <f t="shared" si="11"/>
        <v>45748</v>
      </c>
      <c r="B293" t="s">
        <v>883</v>
      </c>
      <c r="C293" t="s">
        <v>267</v>
      </c>
      <c r="D293" t="s">
        <v>887</v>
      </c>
      <c r="E293" t="s">
        <v>311</v>
      </c>
      <c r="F293" t="s">
        <v>312</v>
      </c>
      <c r="G293" t="s">
        <v>91</v>
      </c>
      <c r="H293">
        <v>7423</v>
      </c>
      <c r="I293" s="73" t="str">
        <f>VLOOKUP(E293,Refs!$P$2:$R$29,3,FALSE)</f>
        <v>Y61</v>
      </c>
      <c r="J293" s="73" t="str">
        <f>VLOOKUP(E293,Refs!$P$2:$S$29,4,FALSE)</f>
        <v>East of England</v>
      </c>
      <c r="K293" s="28">
        <f t="shared" si="12"/>
        <v>7423</v>
      </c>
    </row>
    <row r="294" spans="1:11" x14ac:dyDescent="0.35">
      <c r="A294" s="74">
        <f t="shared" si="11"/>
        <v>45748</v>
      </c>
      <c r="B294" t="s">
        <v>883</v>
      </c>
      <c r="C294" t="s">
        <v>267</v>
      </c>
      <c r="D294" t="s">
        <v>887</v>
      </c>
      <c r="E294" t="s">
        <v>311</v>
      </c>
      <c r="F294" t="s">
        <v>312</v>
      </c>
      <c r="G294" t="s">
        <v>27</v>
      </c>
      <c r="H294">
        <v>824</v>
      </c>
      <c r="I294" s="73" t="str">
        <f>VLOOKUP(E294,Refs!$P$2:$R$29,3,FALSE)</f>
        <v>Y61</v>
      </c>
      <c r="J294" s="73" t="str">
        <f>VLOOKUP(E294,Refs!$P$2:$S$29,4,FALSE)</f>
        <v>East of England</v>
      </c>
      <c r="K294" s="28">
        <f t="shared" si="12"/>
        <v>824</v>
      </c>
    </row>
    <row r="295" spans="1:11" x14ac:dyDescent="0.35">
      <c r="A295" s="74">
        <f t="shared" si="11"/>
        <v>45748</v>
      </c>
      <c r="B295" t="s">
        <v>883</v>
      </c>
      <c r="C295" t="s">
        <v>267</v>
      </c>
      <c r="D295" t="s">
        <v>887</v>
      </c>
      <c r="E295" t="s">
        <v>311</v>
      </c>
      <c r="F295" t="s">
        <v>312</v>
      </c>
      <c r="G295" t="s">
        <v>29</v>
      </c>
      <c r="H295">
        <v>1098</v>
      </c>
      <c r="I295" s="73" t="str">
        <f>VLOOKUP(E295,Refs!$P$2:$R$29,3,FALSE)</f>
        <v>Y61</v>
      </c>
      <c r="J295" s="73" t="str">
        <f>VLOOKUP(E295,Refs!$P$2:$S$29,4,FALSE)</f>
        <v>East of England</v>
      </c>
      <c r="K295" s="28">
        <f t="shared" si="12"/>
        <v>1098</v>
      </c>
    </row>
    <row r="296" spans="1:11" x14ac:dyDescent="0.35">
      <c r="A296" s="74">
        <f t="shared" si="11"/>
        <v>45748</v>
      </c>
      <c r="B296" t="s">
        <v>883</v>
      </c>
      <c r="C296" t="s">
        <v>267</v>
      </c>
      <c r="D296" t="s">
        <v>887</v>
      </c>
      <c r="E296" t="s">
        <v>311</v>
      </c>
      <c r="F296" t="s">
        <v>312</v>
      </c>
      <c r="G296" t="s">
        <v>92</v>
      </c>
      <c r="H296">
        <v>442</v>
      </c>
      <c r="I296" s="73" t="str">
        <f>VLOOKUP(E296,Refs!$P$2:$R$29,3,FALSE)</f>
        <v>Y61</v>
      </c>
      <c r="J296" s="73" t="str">
        <f>VLOOKUP(E296,Refs!$P$2:$S$29,4,FALSE)</f>
        <v>East of England</v>
      </c>
      <c r="K296" s="28">
        <f t="shared" si="12"/>
        <v>442</v>
      </c>
    </row>
    <row r="297" spans="1:11" x14ac:dyDescent="0.35">
      <c r="A297" s="74">
        <f t="shared" si="11"/>
        <v>45748</v>
      </c>
      <c r="B297" t="s">
        <v>883</v>
      </c>
      <c r="C297" t="s">
        <v>267</v>
      </c>
      <c r="D297" t="s">
        <v>887</v>
      </c>
      <c r="E297" t="s">
        <v>311</v>
      </c>
      <c r="F297" t="s">
        <v>312</v>
      </c>
      <c r="G297" t="s">
        <v>93</v>
      </c>
      <c r="H297">
        <v>4</v>
      </c>
      <c r="I297" s="73" t="str">
        <f>VLOOKUP(E297,Refs!$P$2:$R$29,3,FALSE)</f>
        <v>Y61</v>
      </c>
      <c r="J297" s="73" t="str">
        <f>VLOOKUP(E297,Refs!$P$2:$S$29,4,FALSE)</f>
        <v>East of England</v>
      </c>
      <c r="K297" s="28">
        <f t="shared" si="12"/>
        <v>4</v>
      </c>
    </row>
    <row r="298" spans="1:11" x14ac:dyDescent="0.35">
      <c r="A298" s="74">
        <f t="shared" si="11"/>
        <v>45748</v>
      </c>
      <c r="B298" t="s">
        <v>883</v>
      </c>
      <c r="C298" t="s">
        <v>267</v>
      </c>
      <c r="D298" t="s">
        <v>887</v>
      </c>
      <c r="E298" t="s">
        <v>311</v>
      </c>
      <c r="F298" t="s">
        <v>312</v>
      </c>
      <c r="G298" t="s">
        <v>94</v>
      </c>
      <c r="H298">
        <v>445</v>
      </c>
      <c r="I298" s="73" t="str">
        <f>VLOOKUP(E298,Refs!$P$2:$R$29,3,FALSE)</f>
        <v>Y61</v>
      </c>
      <c r="J298" s="73" t="str">
        <f>VLOOKUP(E298,Refs!$P$2:$S$29,4,FALSE)</f>
        <v>East of England</v>
      </c>
      <c r="K298" s="28">
        <f t="shared" si="12"/>
        <v>445</v>
      </c>
    </row>
    <row r="299" spans="1:11" x14ac:dyDescent="0.35">
      <c r="A299" s="74">
        <f t="shared" si="11"/>
        <v>45748</v>
      </c>
      <c r="B299" t="s">
        <v>883</v>
      </c>
      <c r="C299" t="s">
        <v>267</v>
      </c>
      <c r="D299" t="s">
        <v>887</v>
      </c>
      <c r="E299" t="s">
        <v>311</v>
      </c>
      <c r="F299" t="s">
        <v>312</v>
      </c>
      <c r="G299" t="s">
        <v>95</v>
      </c>
      <c r="H299">
        <v>50</v>
      </c>
      <c r="I299" s="73" t="str">
        <f>VLOOKUP(E299,Refs!$P$2:$R$29,3,FALSE)</f>
        <v>Y61</v>
      </c>
      <c r="J299" s="73" t="str">
        <f>VLOOKUP(E299,Refs!$P$2:$S$29,4,FALSE)</f>
        <v>East of England</v>
      </c>
      <c r="K299" s="28">
        <f t="shared" si="12"/>
        <v>50</v>
      </c>
    </row>
    <row r="300" spans="1:11" x14ac:dyDescent="0.35">
      <c r="A300" s="74">
        <f t="shared" si="11"/>
        <v>45748</v>
      </c>
      <c r="B300" t="s">
        <v>883</v>
      </c>
      <c r="C300" t="s">
        <v>267</v>
      </c>
      <c r="D300" t="s">
        <v>887</v>
      </c>
      <c r="E300" t="s">
        <v>311</v>
      </c>
      <c r="F300" t="s">
        <v>312</v>
      </c>
      <c r="G300" t="s">
        <v>96</v>
      </c>
      <c r="H300">
        <v>445</v>
      </c>
      <c r="I300" s="73" t="str">
        <f>VLOOKUP(E300,Refs!$P$2:$R$29,3,FALSE)</f>
        <v>Y61</v>
      </c>
      <c r="J300" s="73" t="str">
        <f>VLOOKUP(E300,Refs!$P$2:$S$29,4,FALSE)</f>
        <v>East of England</v>
      </c>
      <c r="K300" s="28">
        <f t="shared" si="12"/>
        <v>445</v>
      </c>
    </row>
    <row r="301" spans="1:11" x14ac:dyDescent="0.35">
      <c r="A301" s="74">
        <f t="shared" si="11"/>
        <v>45748</v>
      </c>
      <c r="B301" t="s">
        <v>883</v>
      </c>
      <c r="C301" t="s">
        <v>267</v>
      </c>
      <c r="D301" t="s">
        <v>887</v>
      </c>
      <c r="E301" t="s">
        <v>311</v>
      </c>
      <c r="F301" t="s">
        <v>312</v>
      </c>
      <c r="G301" t="s">
        <v>97</v>
      </c>
      <c r="H301">
        <v>59</v>
      </c>
      <c r="I301" s="73" t="str">
        <f>VLOOKUP(E301,Refs!$P$2:$R$29,3,FALSE)</f>
        <v>Y61</v>
      </c>
      <c r="J301" s="73" t="str">
        <f>VLOOKUP(E301,Refs!$P$2:$S$29,4,FALSE)</f>
        <v>East of England</v>
      </c>
      <c r="K301" s="28">
        <f t="shared" si="12"/>
        <v>59</v>
      </c>
    </row>
    <row r="302" spans="1:11" x14ac:dyDescent="0.35">
      <c r="A302" s="74">
        <f t="shared" si="11"/>
        <v>45748</v>
      </c>
      <c r="B302" t="s">
        <v>883</v>
      </c>
      <c r="C302" t="s">
        <v>267</v>
      </c>
      <c r="D302" t="s">
        <v>887</v>
      </c>
      <c r="E302" t="s">
        <v>311</v>
      </c>
      <c r="F302" t="s">
        <v>312</v>
      </c>
      <c r="G302" t="s">
        <v>98</v>
      </c>
      <c r="H302">
        <v>561</v>
      </c>
      <c r="I302" s="73" t="str">
        <f>VLOOKUP(E302,Refs!$P$2:$R$29,3,FALSE)</f>
        <v>Y61</v>
      </c>
      <c r="J302" s="73" t="str">
        <f>VLOOKUP(E302,Refs!$P$2:$S$29,4,FALSE)</f>
        <v>East of England</v>
      </c>
      <c r="K302" s="28">
        <f t="shared" si="12"/>
        <v>561</v>
      </c>
    </row>
    <row r="303" spans="1:11" x14ac:dyDescent="0.35">
      <c r="A303" s="74">
        <f t="shared" si="11"/>
        <v>45748</v>
      </c>
      <c r="B303" t="s">
        <v>883</v>
      </c>
      <c r="C303" t="s">
        <v>267</v>
      </c>
      <c r="D303" t="s">
        <v>887</v>
      </c>
      <c r="E303" t="s">
        <v>311</v>
      </c>
      <c r="F303" t="s">
        <v>312</v>
      </c>
      <c r="G303" t="s">
        <v>31</v>
      </c>
      <c r="H303">
        <v>402</v>
      </c>
      <c r="I303" s="73" t="str">
        <f>VLOOKUP(E303,Refs!$P$2:$R$29,3,FALSE)</f>
        <v>Y61</v>
      </c>
      <c r="J303" s="73" t="str">
        <f>VLOOKUP(E303,Refs!$P$2:$S$29,4,FALSE)</f>
        <v>East of England</v>
      </c>
      <c r="K303" s="28">
        <f t="shared" si="12"/>
        <v>402</v>
      </c>
    </row>
    <row r="304" spans="1:11" x14ac:dyDescent="0.35">
      <c r="A304" s="74">
        <f t="shared" si="11"/>
        <v>45748</v>
      </c>
      <c r="B304" t="s">
        <v>883</v>
      </c>
      <c r="C304" t="s">
        <v>267</v>
      </c>
      <c r="D304" t="s">
        <v>887</v>
      </c>
      <c r="E304" t="s">
        <v>311</v>
      </c>
      <c r="F304" t="s">
        <v>312</v>
      </c>
      <c r="G304" t="s">
        <v>99</v>
      </c>
      <c r="H304">
        <v>932</v>
      </c>
      <c r="I304" s="73" t="str">
        <f>VLOOKUP(E304,Refs!$P$2:$R$29,3,FALSE)</f>
        <v>Y61</v>
      </c>
      <c r="J304" s="73" t="str">
        <f>VLOOKUP(E304,Refs!$P$2:$S$29,4,FALSE)</f>
        <v>East of England</v>
      </c>
      <c r="K304" s="28">
        <f t="shared" si="12"/>
        <v>932</v>
      </c>
    </row>
    <row r="305" spans="1:11" x14ac:dyDescent="0.35">
      <c r="A305" s="74">
        <f t="shared" si="11"/>
        <v>45748</v>
      </c>
      <c r="B305" t="s">
        <v>883</v>
      </c>
      <c r="C305" t="s">
        <v>267</v>
      </c>
      <c r="D305" t="s">
        <v>887</v>
      </c>
      <c r="E305" t="s">
        <v>311</v>
      </c>
      <c r="F305" t="s">
        <v>312</v>
      </c>
      <c r="G305" t="s">
        <v>100</v>
      </c>
      <c r="H305">
        <v>680</v>
      </c>
      <c r="I305" s="73" t="str">
        <f>VLOOKUP(E305,Refs!$P$2:$R$29,3,FALSE)</f>
        <v>Y61</v>
      </c>
      <c r="J305" s="73" t="str">
        <f>VLOOKUP(E305,Refs!$P$2:$S$29,4,FALSE)</f>
        <v>East of England</v>
      </c>
      <c r="K305" s="28">
        <f t="shared" si="12"/>
        <v>680</v>
      </c>
    </row>
    <row r="306" spans="1:11" x14ac:dyDescent="0.35">
      <c r="A306" s="74">
        <f t="shared" si="11"/>
        <v>45748</v>
      </c>
      <c r="B306" t="s">
        <v>883</v>
      </c>
      <c r="C306" t="s">
        <v>267</v>
      </c>
      <c r="D306" t="s">
        <v>887</v>
      </c>
      <c r="E306" t="s">
        <v>311</v>
      </c>
      <c r="F306" t="s">
        <v>312</v>
      </c>
      <c r="G306" t="s">
        <v>101</v>
      </c>
      <c r="H306">
        <v>635</v>
      </c>
      <c r="I306" s="73" t="str">
        <f>VLOOKUP(E306,Refs!$P$2:$R$29,3,FALSE)</f>
        <v>Y61</v>
      </c>
      <c r="J306" s="73" t="str">
        <f>VLOOKUP(E306,Refs!$P$2:$S$29,4,FALSE)</f>
        <v>East of England</v>
      </c>
      <c r="K306" s="28">
        <f t="shared" si="12"/>
        <v>635</v>
      </c>
    </row>
    <row r="307" spans="1:11" x14ac:dyDescent="0.35">
      <c r="A307" s="74">
        <f t="shared" si="11"/>
        <v>45748</v>
      </c>
      <c r="B307" t="s">
        <v>883</v>
      </c>
      <c r="C307" t="s">
        <v>267</v>
      </c>
      <c r="D307" t="s">
        <v>887</v>
      </c>
      <c r="E307" t="s">
        <v>311</v>
      </c>
      <c r="F307" t="s">
        <v>312</v>
      </c>
      <c r="G307" t="s">
        <v>102</v>
      </c>
      <c r="H307">
        <v>450</v>
      </c>
      <c r="I307" s="73" t="str">
        <f>VLOOKUP(E307,Refs!$P$2:$R$29,3,FALSE)</f>
        <v>Y61</v>
      </c>
      <c r="J307" s="73" t="str">
        <f>VLOOKUP(E307,Refs!$P$2:$S$29,4,FALSE)</f>
        <v>East of England</v>
      </c>
      <c r="K307" s="28">
        <f t="shared" si="12"/>
        <v>450</v>
      </c>
    </row>
    <row r="308" spans="1:11" x14ac:dyDescent="0.35">
      <c r="A308" s="74">
        <f t="shared" si="11"/>
        <v>45748</v>
      </c>
      <c r="B308" t="s">
        <v>883</v>
      </c>
      <c r="C308" t="s">
        <v>267</v>
      </c>
      <c r="D308" t="s">
        <v>887</v>
      </c>
      <c r="E308" t="s">
        <v>311</v>
      </c>
      <c r="F308" t="s">
        <v>312</v>
      </c>
      <c r="G308" t="s">
        <v>103</v>
      </c>
      <c r="H308">
        <v>171</v>
      </c>
      <c r="I308" s="73" t="str">
        <f>VLOOKUP(E308,Refs!$P$2:$R$29,3,FALSE)</f>
        <v>Y61</v>
      </c>
      <c r="J308" s="73" t="str">
        <f>VLOOKUP(E308,Refs!$P$2:$S$29,4,FALSE)</f>
        <v>East of England</v>
      </c>
      <c r="K308" s="28">
        <f t="shared" si="12"/>
        <v>171</v>
      </c>
    </row>
    <row r="309" spans="1:11" x14ac:dyDescent="0.35">
      <c r="A309" s="74">
        <f t="shared" si="11"/>
        <v>45748</v>
      </c>
      <c r="B309" t="s">
        <v>883</v>
      </c>
      <c r="C309" t="s">
        <v>267</v>
      </c>
      <c r="D309" t="s">
        <v>887</v>
      </c>
      <c r="E309" t="s">
        <v>311</v>
      </c>
      <c r="F309" t="s">
        <v>312</v>
      </c>
      <c r="G309" t="s">
        <v>104</v>
      </c>
      <c r="H309">
        <v>39</v>
      </c>
      <c r="I309" s="73" t="str">
        <f>VLOOKUP(E309,Refs!$P$2:$R$29,3,FALSE)</f>
        <v>Y61</v>
      </c>
      <c r="J309" s="73" t="str">
        <f>VLOOKUP(E309,Refs!$P$2:$S$29,4,FALSE)</f>
        <v>East of England</v>
      </c>
      <c r="K309" s="28">
        <f t="shared" si="12"/>
        <v>39</v>
      </c>
    </row>
    <row r="310" spans="1:11" x14ac:dyDescent="0.35">
      <c r="A310" s="74">
        <f t="shared" si="11"/>
        <v>45748</v>
      </c>
      <c r="B310" t="s">
        <v>883</v>
      </c>
      <c r="C310" t="s">
        <v>267</v>
      </c>
      <c r="D310" t="s">
        <v>887</v>
      </c>
      <c r="E310" t="s">
        <v>311</v>
      </c>
      <c r="F310" t="s">
        <v>312</v>
      </c>
      <c r="G310" t="s">
        <v>105</v>
      </c>
      <c r="H310">
        <v>438</v>
      </c>
      <c r="I310" s="73" t="str">
        <f>VLOOKUP(E310,Refs!$P$2:$R$29,3,FALSE)</f>
        <v>Y61</v>
      </c>
      <c r="J310" s="73" t="str">
        <f>VLOOKUP(E310,Refs!$P$2:$S$29,4,FALSE)</f>
        <v>East of England</v>
      </c>
      <c r="K310" s="28">
        <f t="shared" si="12"/>
        <v>438</v>
      </c>
    </row>
    <row r="311" spans="1:11" x14ac:dyDescent="0.35">
      <c r="A311" s="74">
        <f t="shared" si="11"/>
        <v>45748</v>
      </c>
      <c r="B311" t="s">
        <v>883</v>
      </c>
      <c r="C311" t="s">
        <v>267</v>
      </c>
      <c r="D311" t="s">
        <v>887</v>
      </c>
      <c r="E311" t="s">
        <v>311</v>
      </c>
      <c r="F311" t="s">
        <v>312</v>
      </c>
      <c r="G311" t="s">
        <v>106</v>
      </c>
      <c r="H311">
        <v>646331</v>
      </c>
      <c r="I311" s="73" t="str">
        <f>VLOOKUP(E311,Refs!$P$2:$R$29,3,FALSE)</f>
        <v>Y61</v>
      </c>
      <c r="J311" s="73" t="str">
        <f>VLOOKUP(E311,Refs!$P$2:$S$29,4,FALSE)</f>
        <v>East of England</v>
      </c>
      <c r="K311" s="28">
        <f t="shared" si="12"/>
        <v>646331</v>
      </c>
    </row>
    <row r="312" spans="1:11" x14ac:dyDescent="0.35">
      <c r="A312" s="74">
        <f t="shared" si="11"/>
        <v>45748</v>
      </c>
      <c r="B312" t="s">
        <v>883</v>
      </c>
      <c r="C312" t="s">
        <v>267</v>
      </c>
      <c r="D312" t="s">
        <v>887</v>
      </c>
      <c r="E312" t="s">
        <v>311</v>
      </c>
      <c r="F312" t="s">
        <v>312</v>
      </c>
      <c r="G312" t="s">
        <v>107</v>
      </c>
      <c r="H312">
        <v>862</v>
      </c>
      <c r="I312" s="73" t="str">
        <f>VLOOKUP(E312,Refs!$P$2:$R$29,3,FALSE)</f>
        <v>Y61</v>
      </c>
      <c r="J312" s="73" t="str">
        <f>VLOOKUP(E312,Refs!$P$2:$S$29,4,FALSE)</f>
        <v>East of England</v>
      </c>
      <c r="K312" s="28">
        <f t="shared" si="12"/>
        <v>862</v>
      </c>
    </row>
    <row r="313" spans="1:11" x14ac:dyDescent="0.35">
      <c r="A313" s="74">
        <f t="shared" si="11"/>
        <v>45748</v>
      </c>
      <c r="B313" t="s">
        <v>883</v>
      </c>
      <c r="C313" t="s">
        <v>267</v>
      </c>
      <c r="D313" t="s">
        <v>887</v>
      </c>
      <c r="E313" t="s">
        <v>311</v>
      </c>
      <c r="F313" t="s">
        <v>312</v>
      </c>
      <c r="G313" t="s">
        <v>108</v>
      </c>
      <c r="H313">
        <v>426</v>
      </c>
      <c r="I313" s="73" t="str">
        <f>VLOOKUP(E313,Refs!$P$2:$R$29,3,FALSE)</f>
        <v>Y61</v>
      </c>
      <c r="J313" s="73" t="str">
        <f>VLOOKUP(E313,Refs!$P$2:$S$29,4,FALSE)</f>
        <v>East of England</v>
      </c>
      <c r="K313" s="28">
        <f t="shared" si="12"/>
        <v>426</v>
      </c>
    </row>
    <row r="314" spans="1:11" x14ac:dyDescent="0.35">
      <c r="A314" s="74">
        <f t="shared" si="11"/>
        <v>45748</v>
      </c>
      <c r="B314" t="s">
        <v>883</v>
      </c>
      <c r="C314" t="s">
        <v>267</v>
      </c>
      <c r="D314" t="s">
        <v>887</v>
      </c>
      <c r="E314" t="s">
        <v>311</v>
      </c>
      <c r="F314" t="s">
        <v>312</v>
      </c>
      <c r="G314" t="s">
        <v>109</v>
      </c>
      <c r="H314">
        <v>46</v>
      </c>
      <c r="I314" s="73" t="str">
        <f>VLOOKUP(E314,Refs!$P$2:$R$29,3,FALSE)</f>
        <v>Y61</v>
      </c>
      <c r="J314" s="73" t="str">
        <f>VLOOKUP(E314,Refs!$P$2:$S$29,4,FALSE)</f>
        <v>East of England</v>
      </c>
      <c r="K314" s="28">
        <f t="shared" si="12"/>
        <v>46</v>
      </c>
    </row>
    <row r="315" spans="1:11" x14ac:dyDescent="0.35">
      <c r="A315" s="74">
        <f t="shared" si="11"/>
        <v>45748</v>
      </c>
      <c r="B315" t="s">
        <v>883</v>
      </c>
      <c r="C315" t="s">
        <v>267</v>
      </c>
      <c r="D315" t="s">
        <v>887</v>
      </c>
      <c r="E315" t="s">
        <v>311</v>
      </c>
      <c r="F315" t="s">
        <v>312</v>
      </c>
      <c r="G315" t="s">
        <v>110</v>
      </c>
      <c r="H315">
        <v>244</v>
      </c>
      <c r="I315" s="73" t="str">
        <f>VLOOKUP(E315,Refs!$P$2:$R$29,3,FALSE)</f>
        <v>Y61</v>
      </c>
      <c r="J315" s="73" t="str">
        <f>VLOOKUP(E315,Refs!$P$2:$S$29,4,FALSE)</f>
        <v>East of England</v>
      </c>
      <c r="K315" s="28">
        <f t="shared" si="12"/>
        <v>244</v>
      </c>
    </row>
    <row r="316" spans="1:11" x14ac:dyDescent="0.35">
      <c r="A316" s="74">
        <f t="shared" si="11"/>
        <v>45748</v>
      </c>
      <c r="B316" t="s">
        <v>883</v>
      </c>
      <c r="C316" t="s">
        <v>267</v>
      </c>
      <c r="D316" t="s">
        <v>887</v>
      </c>
      <c r="E316" t="s">
        <v>311</v>
      </c>
      <c r="F316" t="s">
        <v>312</v>
      </c>
      <c r="G316" t="s">
        <v>111</v>
      </c>
      <c r="H316">
        <v>464072</v>
      </c>
      <c r="I316" s="73" t="str">
        <f>VLOOKUP(E316,Refs!$P$2:$R$29,3,FALSE)</f>
        <v>Y61</v>
      </c>
      <c r="J316" s="73" t="str">
        <f>VLOOKUP(E316,Refs!$P$2:$S$29,4,FALSE)</f>
        <v>East of England</v>
      </c>
      <c r="K316" s="28">
        <f t="shared" si="12"/>
        <v>464072</v>
      </c>
    </row>
    <row r="317" spans="1:11" x14ac:dyDescent="0.35">
      <c r="A317" s="74">
        <f t="shared" si="11"/>
        <v>45748</v>
      </c>
      <c r="B317" t="s">
        <v>883</v>
      </c>
      <c r="C317" t="s">
        <v>267</v>
      </c>
      <c r="D317" t="s">
        <v>887</v>
      </c>
      <c r="E317" t="s">
        <v>311</v>
      </c>
      <c r="F317" t="s">
        <v>312</v>
      </c>
      <c r="G317" t="s">
        <v>112</v>
      </c>
      <c r="H317">
        <v>798</v>
      </c>
      <c r="I317" s="73" t="str">
        <f>VLOOKUP(E317,Refs!$P$2:$R$29,3,FALSE)</f>
        <v>Y61</v>
      </c>
      <c r="J317" s="73" t="str">
        <f>VLOOKUP(E317,Refs!$P$2:$S$29,4,FALSE)</f>
        <v>East of England</v>
      </c>
      <c r="K317" s="28">
        <f t="shared" si="12"/>
        <v>798</v>
      </c>
    </row>
    <row r="318" spans="1:11" x14ac:dyDescent="0.35">
      <c r="A318" s="74">
        <f t="shared" si="11"/>
        <v>45748</v>
      </c>
      <c r="B318" t="s">
        <v>883</v>
      </c>
      <c r="C318" t="s">
        <v>267</v>
      </c>
      <c r="D318" t="s">
        <v>887</v>
      </c>
      <c r="E318" t="s">
        <v>311</v>
      </c>
      <c r="F318" t="s">
        <v>312</v>
      </c>
      <c r="G318" t="s">
        <v>808</v>
      </c>
      <c r="H318">
        <v>2762</v>
      </c>
      <c r="I318" s="73" t="str">
        <f>VLOOKUP(E318,Refs!$P$2:$R$29,3,FALSE)</f>
        <v>Y61</v>
      </c>
      <c r="J318" s="73" t="str">
        <f>VLOOKUP(E318,Refs!$P$2:$S$29,4,FALSE)</f>
        <v>East of England</v>
      </c>
      <c r="K318" s="28">
        <f t="shared" si="12"/>
        <v>2762</v>
      </c>
    </row>
    <row r="319" spans="1:11" x14ac:dyDescent="0.35">
      <c r="A319" s="74">
        <f t="shared" si="11"/>
        <v>45748</v>
      </c>
      <c r="B319" t="s">
        <v>883</v>
      </c>
      <c r="C319" t="s">
        <v>267</v>
      </c>
      <c r="D319" t="s">
        <v>887</v>
      </c>
      <c r="E319" t="s">
        <v>311</v>
      </c>
      <c r="F319" t="s">
        <v>312</v>
      </c>
      <c r="G319" t="s">
        <v>809</v>
      </c>
      <c r="H319">
        <v>243</v>
      </c>
      <c r="I319" s="73" t="str">
        <f>VLOOKUP(E319,Refs!$P$2:$R$29,3,FALSE)</f>
        <v>Y61</v>
      </c>
      <c r="J319" s="73" t="str">
        <f>VLOOKUP(E319,Refs!$P$2:$S$29,4,FALSE)</f>
        <v>East of England</v>
      </c>
      <c r="K319" s="28">
        <f t="shared" si="12"/>
        <v>243</v>
      </c>
    </row>
    <row r="320" spans="1:11" x14ac:dyDescent="0.35">
      <c r="A320" s="74">
        <f t="shared" si="11"/>
        <v>45748</v>
      </c>
      <c r="B320" t="s">
        <v>883</v>
      </c>
      <c r="C320" t="s">
        <v>267</v>
      </c>
      <c r="D320" t="s">
        <v>887</v>
      </c>
      <c r="E320" t="s">
        <v>311</v>
      </c>
      <c r="F320" t="s">
        <v>312</v>
      </c>
      <c r="G320" t="s">
        <v>113</v>
      </c>
      <c r="H320">
        <v>5845</v>
      </c>
      <c r="I320" s="73" t="str">
        <f>VLOOKUP(E320,Refs!$P$2:$R$29,3,FALSE)</f>
        <v>Y61</v>
      </c>
      <c r="J320" s="73" t="str">
        <f>VLOOKUP(E320,Refs!$P$2:$S$29,4,FALSE)</f>
        <v>East of England</v>
      </c>
      <c r="K320" s="28">
        <f t="shared" si="12"/>
        <v>5845</v>
      </c>
    </row>
    <row r="321" spans="1:11" x14ac:dyDescent="0.35">
      <c r="A321" s="74">
        <f t="shared" si="11"/>
        <v>45748</v>
      </c>
      <c r="B321" t="s">
        <v>883</v>
      </c>
      <c r="C321" t="s">
        <v>267</v>
      </c>
      <c r="D321" t="s">
        <v>887</v>
      </c>
      <c r="E321" t="s">
        <v>311</v>
      </c>
      <c r="F321" t="s">
        <v>312</v>
      </c>
      <c r="G321" t="s">
        <v>114</v>
      </c>
      <c r="H321">
        <v>0</v>
      </c>
      <c r="I321" s="73" t="str">
        <f>VLOOKUP(E321,Refs!$P$2:$R$29,3,FALSE)</f>
        <v>Y61</v>
      </c>
      <c r="J321" s="73" t="str">
        <f>VLOOKUP(E321,Refs!$P$2:$S$29,4,FALSE)</f>
        <v>East of England</v>
      </c>
      <c r="K321" s="28" t="str">
        <f t="shared" si="12"/>
        <v/>
      </c>
    </row>
    <row r="322" spans="1:11" x14ac:dyDescent="0.35">
      <c r="A322" s="74">
        <f t="shared" si="11"/>
        <v>45748</v>
      </c>
      <c r="B322" t="s">
        <v>883</v>
      </c>
      <c r="C322" t="s">
        <v>267</v>
      </c>
      <c r="D322" t="s">
        <v>887</v>
      </c>
      <c r="E322" t="s">
        <v>311</v>
      </c>
      <c r="F322" t="s">
        <v>312</v>
      </c>
      <c r="G322" t="s">
        <v>115</v>
      </c>
      <c r="H322">
        <v>3599</v>
      </c>
      <c r="I322" s="73" t="str">
        <f>VLOOKUP(E322,Refs!$P$2:$R$29,3,FALSE)</f>
        <v>Y61</v>
      </c>
      <c r="J322" s="73" t="str">
        <f>VLOOKUP(E322,Refs!$P$2:$S$29,4,FALSE)</f>
        <v>East of England</v>
      </c>
      <c r="K322" s="28">
        <f t="shared" si="12"/>
        <v>3599</v>
      </c>
    </row>
    <row r="323" spans="1:11" x14ac:dyDescent="0.35">
      <c r="A323" s="74">
        <f t="shared" ref="A323:A386" si="13">DATEVALUE(RIGHT(B323,8))</f>
        <v>45748</v>
      </c>
      <c r="B323" t="s">
        <v>883</v>
      </c>
      <c r="C323" t="s">
        <v>267</v>
      </c>
      <c r="D323" t="s">
        <v>887</v>
      </c>
      <c r="E323" t="s">
        <v>311</v>
      </c>
      <c r="F323" t="s">
        <v>312</v>
      </c>
      <c r="G323" t="s">
        <v>116</v>
      </c>
      <c r="H323">
        <v>843</v>
      </c>
      <c r="I323" s="73" t="str">
        <f>VLOOKUP(E323,Refs!$P$2:$R$29,3,FALSE)</f>
        <v>Y61</v>
      </c>
      <c r="J323" s="73" t="str">
        <f>VLOOKUP(E323,Refs!$P$2:$S$29,4,FALSE)</f>
        <v>East of England</v>
      </c>
      <c r="K323" s="28">
        <f t="shared" si="12"/>
        <v>843</v>
      </c>
    </row>
    <row r="324" spans="1:11" x14ac:dyDescent="0.35">
      <c r="A324" s="74">
        <f t="shared" si="13"/>
        <v>45748</v>
      </c>
      <c r="B324" t="s">
        <v>883</v>
      </c>
      <c r="C324" t="s">
        <v>267</v>
      </c>
      <c r="D324" t="s">
        <v>887</v>
      </c>
      <c r="E324" t="s">
        <v>311</v>
      </c>
      <c r="F324" t="s">
        <v>312</v>
      </c>
      <c r="G324" t="s">
        <v>117</v>
      </c>
      <c r="H324">
        <v>1297</v>
      </c>
      <c r="I324" s="73" t="str">
        <f>VLOOKUP(E324,Refs!$P$2:$R$29,3,FALSE)</f>
        <v>Y61</v>
      </c>
      <c r="J324" s="73" t="str">
        <f>VLOOKUP(E324,Refs!$P$2:$S$29,4,FALSE)</f>
        <v>East of England</v>
      </c>
      <c r="K324" s="28">
        <f t="shared" si="12"/>
        <v>1297</v>
      </c>
    </row>
    <row r="325" spans="1:11" x14ac:dyDescent="0.35">
      <c r="A325" s="74">
        <f t="shared" si="13"/>
        <v>45748</v>
      </c>
      <c r="B325" t="s">
        <v>883</v>
      </c>
      <c r="C325" t="s">
        <v>267</v>
      </c>
      <c r="D325" t="s">
        <v>887</v>
      </c>
      <c r="E325" t="s">
        <v>311</v>
      </c>
      <c r="F325" t="s">
        <v>312</v>
      </c>
      <c r="G325" t="s">
        <v>118</v>
      </c>
      <c r="H325">
        <v>466</v>
      </c>
      <c r="I325" s="73" t="str">
        <f>VLOOKUP(E325,Refs!$P$2:$R$29,3,FALSE)</f>
        <v>Y61</v>
      </c>
      <c r="J325" s="73" t="str">
        <f>VLOOKUP(E325,Refs!$P$2:$S$29,4,FALSE)</f>
        <v>East of England</v>
      </c>
      <c r="K325" s="28">
        <f t="shared" si="12"/>
        <v>466</v>
      </c>
    </row>
    <row r="326" spans="1:11" x14ac:dyDescent="0.35">
      <c r="A326" s="74">
        <f t="shared" si="13"/>
        <v>45748</v>
      </c>
      <c r="B326" t="s">
        <v>883</v>
      </c>
      <c r="C326" t="s">
        <v>267</v>
      </c>
      <c r="D326" t="s">
        <v>887</v>
      </c>
      <c r="E326" t="s">
        <v>311</v>
      </c>
      <c r="F326" t="s">
        <v>312</v>
      </c>
      <c r="G326" t="s">
        <v>119</v>
      </c>
      <c r="H326">
        <v>118</v>
      </c>
      <c r="I326" s="73" t="str">
        <f>VLOOKUP(E326,Refs!$P$2:$R$29,3,FALSE)</f>
        <v>Y61</v>
      </c>
      <c r="J326" s="73" t="str">
        <f>VLOOKUP(E326,Refs!$P$2:$S$29,4,FALSE)</f>
        <v>East of England</v>
      </c>
      <c r="K326" s="28">
        <f t="shared" si="12"/>
        <v>118</v>
      </c>
    </row>
    <row r="327" spans="1:11" x14ac:dyDescent="0.35">
      <c r="A327" s="74">
        <f t="shared" si="13"/>
        <v>45748</v>
      </c>
      <c r="B327" t="s">
        <v>883</v>
      </c>
      <c r="C327" t="s">
        <v>267</v>
      </c>
      <c r="D327" t="s">
        <v>887</v>
      </c>
      <c r="E327" t="s">
        <v>311</v>
      </c>
      <c r="F327" t="s">
        <v>312</v>
      </c>
      <c r="G327" t="s">
        <v>120</v>
      </c>
      <c r="H327">
        <v>4</v>
      </c>
      <c r="I327" s="73" t="str">
        <f>VLOOKUP(E327,Refs!$P$2:$R$29,3,FALSE)</f>
        <v>Y61</v>
      </c>
      <c r="J327" s="73" t="str">
        <f>VLOOKUP(E327,Refs!$P$2:$S$29,4,FALSE)</f>
        <v>East of England</v>
      </c>
      <c r="K327" s="28">
        <f t="shared" ref="K327:K390" si="14">IF(OR(H327="NULL",H327=0,H327=""),"",H327)</f>
        <v>4</v>
      </c>
    </row>
    <row r="328" spans="1:11" x14ac:dyDescent="0.35">
      <c r="A328" s="74">
        <f t="shared" si="13"/>
        <v>45748</v>
      </c>
      <c r="B328" t="s">
        <v>883</v>
      </c>
      <c r="C328" t="s">
        <v>267</v>
      </c>
      <c r="D328" t="s">
        <v>887</v>
      </c>
      <c r="E328" t="s">
        <v>311</v>
      </c>
      <c r="F328" t="s">
        <v>312</v>
      </c>
      <c r="G328" t="s">
        <v>121</v>
      </c>
      <c r="H328">
        <v>949</v>
      </c>
      <c r="I328" s="73" t="str">
        <f>VLOOKUP(E328,Refs!$P$2:$R$29,3,FALSE)</f>
        <v>Y61</v>
      </c>
      <c r="J328" s="73" t="str">
        <f>VLOOKUP(E328,Refs!$P$2:$S$29,4,FALSE)</f>
        <v>East of England</v>
      </c>
      <c r="K328" s="28">
        <f t="shared" si="14"/>
        <v>949</v>
      </c>
    </row>
    <row r="329" spans="1:11" x14ac:dyDescent="0.35">
      <c r="A329" s="74">
        <f t="shared" si="13"/>
        <v>45748</v>
      </c>
      <c r="B329" t="s">
        <v>883</v>
      </c>
      <c r="C329" t="s">
        <v>267</v>
      </c>
      <c r="D329" t="s">
        <v>887</v>
      </c>
      <c r="E329" t="s">
        <v>311</v>
      </c>
      <c r="F329" t="s">
        <v>312</v>
      </c>
      <c r="G329" t="s">
        <v>122</v>
      </c>
      <c r="H329">
        <v>318</v>
      </c>
      <c r="I329" s="73" t="str">
        <f>VLOOKUP(E329,Refs!$P$2:$R$29,3,FALSE)</f>
        <v>Y61</v>
      </c>
      <c r="J329" s="73" t="str">
        <f>VLOOKUP(E329,Refs!$P$2:$S$29,4,FALSE)</f>
        <v>East of England</v>
      </c>
      <c r="K329" s="28">
        <f t="shared" si="14"/>
        <v>318</v>
      </c>
    </row>
    <row r="330" spans="1:11" x14ac:dyDescent="0.35">
      <c r="A330" s="74">
        <f t="shared" si="13"/>
        <v>45748</v>
      </c>
      <c r="B330" t="s">
        <v>883</v>
      </c>
      <c r="C330" t="s">
        <v>267</v>
      </c>
      <c r="D330" t="s">
        <v>887</v>
      </c>
      <c r="E330" t="s">
        <v>311</v>
      </c>
      <c r="F330" t="s">
        <v>312</v>
      </c>
      <c r="G330" t="s">
        <v>123</v>
      </c>
      <c r="H330">
        <v>856</v>
      </c>
      <c r="I330" s="73" t="str">
        <f>VLOOKUP(E330,Refs!$P$2:$R$29,3,FALSE)</f>
        <v>Y61</v>
      </c>
      <c r="J330" s="73" t="str">
        <f>VLOOKUP(E330,Refs!$P$2:$S$29,4,FALSE)</f>
        <v>East of England</v>
      </c>
      <c r="K330" s="28">
        <f t="shared" si="14"/>
        <v>856</v>
      </c>
    </row>
    <row r="331" spans="1:11" x14ac:dyDescent="0.35">
      <c r="A331" s="74">
        <f t="shared" si="13"/>
        <v>45748</v>
      </c>
      <c r="B331" t="s">
        <v>883</v>
      </c>
      <c r="C331" t="s">
        <v>267</v>
      </c>
      <c r="D331" t="s">
        <v>887</v>
      </c>
      <c r="E331" t="s">
        <v>311</v>
      </c>
      <c r="F331" t="s">
        <v>312</v>
      </c>
      <c r="G331" t="s">
        <v>124</v>
      </c>
      <c r="H331">
        <v>55</v>
      </c>
      <c r="I331" s="73" t="str">
        <f>VLOOKUP(E331,Refs!$P$2:$R$29,3,FALSE)</f>
        <v>Y61</v>
      </c>
      <c r="J331" s="73" t="str">
        <f>VLOOKUP(E331,Refs!$P$2:$S$29,4,FALSE)</f>
        <v>East of England</v>
      </c>
      <c r="K331" s="28">
        <f t="shared" si="14"/>
        <v>55</v>
      </c>
    </row>
    <row r="332" spans="1:11" x14ac:dyDescent="0.35">
      <c r="A332" s="74">
        <f t="shared" si="13"/>
        <v>45748</v>
      </c>
      <c r="B332" t="s">
        <v>883</v>
      </c>
      <c r="C332" t="s">
        <v>267</v>
      </c>
      <c r="D332" t="s">
        <v>887</v>
      </c>
      <c r="E332" t="s">
        <v>311</v>
      </c>
      <c r="F332" t="s">
        <v>312</v>
      </c>
      <c r="G332" t="s">
        <v>125</v>
      </c>
      <c r="H332">
        <v>4</v>
      </c>
      <c r="I332" s="73" t="str">
        <f>VLOOKUP(E332,Refs!$P$2:$R$29,3,FALSE)</f>
        <v>Y61</v>
      </c>
      <c r="J332" s="73" t="str">
        <f>VLOOKUP(E332,Refs!$P$2:$S$29,4,FALSE)</f>
        <v>East of England</v>
      </c>
      <c r="K332" s="28">
        <f t="shared" si="14"/>
        <v>4</v>
      </c>
    </row>
    <row r="333" spans="1:11" x14ac:dyDescent="0.35">
      <c r="A333" s="74">
        <f t="shared" si="13"/>
        <v>45748</v>
      </c>
      <c r="B333" t="s">
        <v>883</v>
      </c>
      <c r="C333" t="s">
        <v>267</v>
      </c>
      <c r="D333" t="s">
        <v>887</v>
      </c>
      <c r="E333" t="s">
        <v>311</v>
      </c>
      <c r="F333" t="s">
        <v>312</v>
      </c>
      <c r="G333" t="s">
        <v>126</v>
      </c>
      <c r="H333">
        <v>0</v>
      </c>
      <c r="I333" s="73" t="str">
        <f>VLOOKUP(E333,Refs!$P$2:$R$29,3,FALSE)</f>
        <v>Y61</v>
      </c>
      <c r="J333" s="73" t="str">
        <f>VLOOKUP(E333,Refs!$P$2:$S$29,4,FALSE)</f>
        <v>East of England</v>
      </c>
      <c r="K333" s="28" t="str">
        <f t="shared" si="14"/>
        <v/>
      </c>
    </row>
    <row r="334" spans="1:11" x14ac:dyDescent="0.35">
      <c r="A334" s="74">
        <f t="shared" si="13"/>
        <v>45748</v>
      </c>
      <c r="B334" t="s">
        <v>883</v>
      </c>
      <c r="C334" t="s">
        <v>267</v>
      </c>
      <c r="D334" t="s">
        <v>887</v>
      </c>
      <c r="E334" t="s">
        <v>311</v>
      </c>
      <c r="F334" t="s">
        <v>312</v>
      </c>
      <c r="G334" t="s">
        <v>127</v>
      </c>
      <c r="H334" t="s">
        <v>888</v>
      </c>
      <c r="I334" s="73" t="str">
        <f>VLOOKUP(E334,Refs!$P$2:$R$29,3,FALSE)</f>
        <v>Y61</v>
      </c>
      <c r="J334" s="73" t="str">
        <f>VLOOKUP(E334,Refs!$P$2:$S$29,4,FALSE)</f>
        <v>East of England</v>
      </c>
      <c r="K334" s="28" t="str">
        <f t="shared" si="14"/>
        <v>-</v>
      </c>
    </row>
    <row r="335" spans="1:11" x14ac:dyDescent="0.35">
      <c r="A335" s="74">
        <f t="shared" si="13"/>
        <v>45748</v>
      </c>
      <c r="B335" t="s">
        <v>883</v>
      </c>
      <c r="C335" t="s">
        <v>267</v>
      </c>
      <c r="D335" t="s">
        <v>887</v>
      </c>
      <c r="E335" t="s">
        <v>311</v>
      </c>
      <c r="F335" t="s">
        <v>312</v>
      </c>
      <c r="G335" t="s">
        <v>128</v>
      </c>
      <c r="H335" t="s">
        <v>888</v>
      </c>
      <c r="I335" s="73" t="str">
        <f>VLOOKUP(E335,Refs!$P$2:$R$29,3,FALSE)</f>
        <v>Y61</v>
      </c>
      <c r="J335" s="73" t="str">
        <f>VLOOKUP(E335,Refs!$P$2:$S$29,4,FALSE)</f>
        <v>East of England</v>
      </c>
      <c r="K335" s="28" t="str">
        <f t="shared" si="14"/>
        <v>-</v>
      </c>
    </row>
    <row r="336" spans="1:11" x14ac:dyDescent="0.35">
      <c r="A336" s="74">
        <f t="shared" si="13"/>
        <v>45748</v>
      </c>
      <c r="B336" t="s">
        <v>883</v>
      </c>
      <c r="C336" t="s">
        <v>267</v>
      </c>
      <c r="D336" t="s">
        <v>887</v>
      </c>
      <c r="E336" t="s">
        <v>311</v>
      </c>
      <c r="F336" t="s">
        <v>312</v>
      </c>
      <c r="G336" t="s">
        <v>129</v>
      </c>
      <c r="H336">
        <v>0</v>
      </c>
      <c r="I336" s="73" t="str">
        <f>VLOOKUP(E336,Refs!$P$2:$R$29,3,FALSE)</f>
        <v>Y61</v>
      </c>
      <c r="J336" s="73" t="str">
        <f>VLOOKUP(E336,Refs!$P$2:$S$29,4,FALSE)</f>
        <v>East of England</v>
      </c>
      <c r="K336" s="28" t="str">
        <f t="shared" si="14"/>
        <v/>
      </c>
    </row>
    <row r="337" spans="1:11" x14ac:dyDescent="0.35">
      <c r="A337" s="74">
        <f t="shared" si="13"/>
        <v>45748</v>
      </c>
      <c r="B337" t="s">
        <v>883</v>
      </c>
      <c r="C337" t="s">
        <v>267</v>
      </c>
      <c r="D337" t="s">
        <v>887</v>
      </c>
      <c r="E337" t="s">
        <v>311</v>
      </c>
      <c r="F337" t="s">
        <v>312</v>
      </c>
      <c r="G337" t="s">
        <v>130</v>
      </c>
      <c r="H337">
        <v>71</v>
      </c>
      <c r="I337" s="73" t="str">
        <f>VLOOKUP(E337,Refs!$P$2:$R$29,3,FALSE)</f>
        <v>Y61</v>
      </c>
      <c r="J337" s="73" t="str">
        <f>VLOOKUP(E337,Refs!$P$2:$S$29,4,FALSE)</f>
        <v>East of England</v>
      </c>
      <c r="K337" s="28">
        <f t="shared" si="14"/>
        <v>71</v>
      </c>
    </row>
    <row r="338" spans="1:11" x14ac:dyDescent="0.35">
      <c r="A338" s="74">
        <f t="shared" si="13"/>
        <v>45748</v>
      </c>
      <c r="B338" t="s">
        <v>883</v>
      </c>
      <c r="C338" t="s">
        <v>267</v>
      </c>
      <c r="D338" t="s">
        <v>887</v>
      </c>
      <c r="E338" t="s">
        <v>311</v>
      </c>
      <c r="F338" t="s">
        <v>312</v>
      </c>
      <c r="G338" t="s">
        <v>131</v>
      </c>
      <c r="H338">
        <v>0</v>
      </c>
      <c r="I338" s="73" t="str">
        <f>VLOOKUP(E338,Refs!$P$2:$R$29,3,FALSE)</f>
        <v>Y61</v>
      </c>
      <c r="J338" s="73" t="str">
        <f>VLOOKUP(E338,Refs!$P$2:$S$29,4,FALSE)</f>
        <v>East of England</v>
      </c>
      <c r="K338" s="28" t="str">
        <f t="shared" si="14"/>
        <v/>
      </c>
    </row>
    <row r="339" spans="1:11" x14ac:dyDescent="0.35">
      <c r="A339" s="74">
        <f t="shared" si="13"/>
        <v>45748</v>
      </c>
      <c r="B339" t="s">
        <v>883</v>
      </c>
      <c r="C339" t="s">
        <v>267</v>
      </c>
      <c r="D339" t="s">
        <v>887</v>
      </c>
      <c r="E339" t="s">
        <v>311</v>
      </c>
      <c r="F339" t="s">
        <v>312</v>
      </c>
      <c r="G339" t="s">
        <v>132</v>
      </c>
      <c r="H339">
        <v>0</v>
      </c>
      <c r="I339" s="73" t="str">
        <f>VLOOKUP(E339,Refs!$P$2:$R$29,3,FALSE)</f>
        <v>Y61</v>
      </c>
      <c r="J339" s="73" t="str">
        <f>VLOOKUP(E339,Refs!$P$2:$S$29,4,FALSE)</f>
        <v>East of England</v>
      </c>
      <c r="K339" s="28" t="str">
        <f t="shared" si="14"/>
        <v/>
      </c>
    </row>
    <row r="340" spans="1:11" x14ac:dyDescent="0.35">
      <c r="A340" s="74">
        <f t="shared" si="13"/>
        <v>45748</v>
      </c>
      <c r="B340" t="s">
        <v>883</v>
      </c>
      <c r="C340" t="s">
        <v>267</v>
      </c>
      <c r="D340" t="s">
        <v>887</v>
      </c>
      <c r="E340" t="s">
        <v>311</v>
      </c>
      <c r="F340" t="s">
        <v>312</v>
      </c>
      <c r="G340" t="s">
        <v>133</v>
      </c>
      <c r="H340">
        <v>4</v>
      </c>
      <c r="I340" s="73" t="str">
        <f>VLOOKUP(E340,Refs!$P$2:$R$29,3,FALSE)</f>
        <v>Y61</v>
      </c>
      <c r="J340" s="73" t="str">
        <f>VLOOKUP(E340,Refs!$P$2:$S$29,4,FALSE)</f>
        <v>East of England</v>
      </c>
      <c r="K340" s="28">
        <f t="shared" si="14"/>
        <v>4</v>
      </c>
    </row>
    <row r="341" spans="1:11" x14ac:dyDescent="0.35">
      <c r="A341" s="74">
        <f t="shared" si="13"/>
        <v>45748</v>
      </c>
      <c r="B341" t="s">
        <v>883</v>
      </c>
      <c r="C341" t="s">
        <v>267</v>
      </c>
      <c r="D341" t="s">
        <v>887</v>
      </c>
      <c r="E341" t="s">
        <v>311</v>
      </c>
      <c r="F341" t="s">
        <v>312</v>
      </c>
      <c r="G341" t="s">
        <v>134</v>
      </c>
      <c r="H341">
        <v>3</v>
      </c>
      <c r="I341" s="73" t="str">
        <f>VLOOKUP(E341,Refs!$P$2:$R$29,3,FALSE)</f>
        <v>Y61</v>
      </c>
      <c r="J341" s="73" t="str">
        <f>VLOOKUP(E341,Refs!$P$2:$S$29,4,FALSE)</f>
        <v>East of England</v>
      </c>
      <c r="K341" s="28">
        <f t="shared" si="14"/>
        <v>3</v>
      </c>
    </row>
    <row r="342" spans="1:11" x14ac:dyDescent="0.35">
      <c r="A342" s="74">
        <f t="shared" si="13"/>
        <v>45748</v>
      </c>
      <c r="B342" t="s">
        <v>883</v>
      </c>
      <c r="C342" t="s">
        <v>267</v>
      </c>
      <c r="D342" t="s">
        <v>887</v>
      </c>
      <c r="E342" t="s">
        <v>311</v>
      </c>
      <c r="F342" t="s">
        <v>312</v>
      </c>
      <c r="G342" t="s">
        <v>135</v>
      </c>
      <c r="H342">
        <v>196</v>
      </c>
      <c r="I342" s="73" t="str">
        <f>VLOOKUP(E342,Refs!$P$2:$R$29,3,FALSE)</f>
        <v>Y61</v>
      </c>
      <c r="J342" s="73" t="str">
        <f>VLOOKUP(E342,Refs!$P$2:$S$29,4,FALSE)</f>
        <v>East of England</v>
      </c>
      <c r="K342" s="28">
        <f t="shared" si="14"/>
        <v>196</v>
      </c>
    </row>
    <row r="343" spans="1:11" x14ac:dyDescent="0.35">
      <c r="A343" s="74">
        <f t="shared" si="13"/>
        <v>45748</v>
      </c>
      <c r="B343" t="s">
        <v>883</v>
      </c>
      <c r="C343" t="s">
        <v>267</v>
      </c>
      <c r="D343" t="s">
        <v>887</v>
      </c>
      <c r="E343" t="s">
        <v>311</v>
      </c>
      <c r="F343" t="s">
        <v>312</v>
      </c>
      <c r="G343" t="s">
        <v>136</v>
      </c>
      <c r="H343">
        <v>192</v>
      </c>
      <c r="I343" s="73" t="str">
        <f>VLOOKUP(E343,Refs!$P$2:$R$29,3,FALSE)</f>
        <v>Y61</v>
      </c>
      <c r="J343" s="73" t="str">
        <f>VLOOKUP(E343,Refs!$P$2:$S$29,4,FALSE)</f>
        <v>East of England</v>
      </c>
      <c r="K343" s="28">
        <f t="shared" si="14"/>
        <v>192</v>
      </c>
    </row>
    <row r="344" spans="1:11" x14ac:dyDescent="0.35">
      <c r="A344" s="74">
        <f t="shared" si="13"/>
        <v>45748</v>
      </c>
      <c r="B344" t="s">
        <v>883</v>
      </c>
      <c r="C344" t="s">
        <v>267</v>
      </c>
      <c r="D344" t="s">
        <v>887</v>
      </c>
      <c r="E344" t="s">
        <v>311</v>
      </c>
      <c r="F344" t="s">
        <v>312</v>
      </c>
      <c r="G344" t="s">
        <v>137</v>
      </c>
      <c r="H344">
        <v>20</v>
      </c>
      <c r="I344" s="73" t="str">
        <f>VLOOKUP(E344,Refs!$P$2:$R$29,3,FALSE)</f>
        <v>Y61</v>
      </c>
      <c r="J344" s="73" t="str">
        <f>VLOOKUP(E344,Refs!$P$2:$S$29,4,FALSE)</f>
        <v>East of England</v>
      </c>
      <c r="K344" s="28">
        <f t="shared" si="14"/>
        <v>20</v>
      </c>
    </row>
    <row r="345" spans="1:11" x14ac:dyDescent="0.35">
      <c r="A345" s="74">
        <f t="shared" si="13"/>
        <v>45748</v>
      </c>
      <c r="B345" t="s">
        <v>883</v>
      </c>
      <c r="C345" t="s">
        <v>267</v>
      </c>
      <c r="D345" t="s">
        <v>887</v>
      </c>
      <c r="E345" t="s">
        <v>311</v>
      </c>
      <c r="F345" t="s">
        <v>312</v>
      </c>
      <c r="G345" t="s">
        <v>138</v>
      </c>
      <c r="H345">
        <v>0</v>
      </c>
      <c r="I345" s="73" t="str">
        <f>VLOOKUP(E345,Refs!$P$2:$R$29,3,FALSE)</f>
        <v>Y61</v>
      </c>
      <c r="J345" s="73" t="str">
        <f>VLOOKUP(E345,Refs!$P$2:$S$29,4,FALSE)</f>
        <v>East of England</v>
      </c>
      <c r="K345" s="28" t="str">
        <f t="shared" si="14"/>
        <v/>
      </c>
    </row>
    <row r="346" spans="1:11" x14ac:dyDescent="0.35">
      <c r="A346" s="74">
        <f t="shared" si="13"/>
        <v>45748</v>
      </c>
      <c r="B346" t="s">
        <v>883</v>
      </c>
      <c r="C346" t="s">
        <v>267</v>
      </c>
      <c r="D346" t="s">
        <v>887</v>
      </c>
      <c r="E346" t="s">
        <v>311</v>
      </c>
      <c r="F346" t="s">
        <v>312</v>
      </c>
      <c r="G346" t="s">
        <v>139</v>
      </c>
      <c r="H346">
        <v>0</v>
      </c>
      <c r="I346" s="73" t="str">
        <f>VLOOKUP(E346,Refs!$P$2:$R$29,3,FALSE)</f>
        <v>Y61</v>
      </c>
      <c r="J346" s="73" t="str">
        <f>VLOOKUP(E346,Refs!$P$2:$S$29,4,FALSE)</f>
        <v>East of England</v>
      </c>
      <c r="K346" s="28" t="str">
        <f t="shared" si="14"/>
        <v/>
      </c>
    </row>
    <row r="347" spans="1:11" x14ac:dyDescent="0.35">
      <c r="A347" s="74">
        <f t="shared" si="13"/>
        <v>45748</v>
      </c>
      <c r="B347" t="s">
        <v>883</v>
      </c>
      <c r="C347" t="s">
        <v>267</v>
      </c>
      <c r="D347" t="s">
        <v>887</v>
      </c>
      <c r="E347" t="s">
        <v>311</v>
      </c>
      <c r="F347" t="s">
        <v>312</v>
      </c>
      <c r="G347" t="s">
        <v>140</v>
      </c>
      <c r="H347">
        <v>0</v>
      </c>
      <c r="I347" s="73" t="str">
        <f>VLOOKUP(E347,Refs!$P$2:$R$29,3,FALSE)</f>
        <v>Y61</v>
      </c>
      <c r="J347" s="73" t="str">
        <f>VLOOKUP(E347,Refs!$P$2:$S$29,4,FALSE)</f>
        <v>East of England</v>
      </c>
      <c r="K347" s="28" t="str">
        <f t="shared" si="14"/>
        <v/>
      </c>
    </row>
    <row r="348" spans="1:11" x14ac:dyDescent="0.35">
      <c r="A348" s="74">
        <f t="shared" si="13"/>
        <v>45748</v>
      </c>
      <c r="B348" t="s">
        <v>883</v>
      </c>
      <c r="C348" t="s">
        <v>267</v>
      </c>
      <c r="D348" t="s">
        <v>887</v>
      </c>
      <c r="E348" t="s">
        <v>311</v>
      </c>
      <c r="F348" t="s">
        <v>312</v>
      </c>
      <c r="G348" t="s">
        <v>141</v>
      </c>
      <c r="H348">
        <v>73</v>
      </c>
      <c r="I348" s="73" t="str">
        <f>VLOOKUP(E348,Refs!$P$2:$R$29,3,FALSE)</f>
        <v>Y61</v>
      </c>
      <c r="J348" s="73" t="str">
        <f>VLOOKUP(E348,Refs!$P$2:$S$29,4,FALSE)</f>
        <v>East of England</v>
      </c>
      <c r="K348" s="28">
        <f t="shared" si="14"/>
        <v>73</v>
      </c>
    </row>
    <row r="349" spans="1:11" x14ac:dyDescent="0.35">
      <c r="A349" s="74">
        <f t="shared" si="13"/>
        <v>45748</v>
      </c>
      <c r="B349" t="s">
        <v>883</v>
      </c>
      <c r="C349" t="s">
        <v>267</v>
      </c>
      <c r="D349" t="s">
        <v>887</v>
      </c>
      <c r="E349" t="s">
        <v>311</v>
      </c>
      <c r="F349" t="s">
        <v>312</v>
      </c>
      <c r="G349" t="s">
        <v>142</v>
      </c>
      <c r="H349">
        <v>73</v>
      </c>
      <c r="I349" s="73" t="str">
        <f>VLOOKUP(E349,Refs!$P$2:$R$29,3,FALSE)</f>
        <v>Y61</v>
      </c>
      <c r="J349" s="73" t="str">
        <f>VLOOKUP(E349,Refs!$P$2:$S$29,4,FALSE)</f>
        <v>East of England</v>
      </c>
      <c r="K349" s="28">
        <f t="shared" si="14"/>
        <v>73</v>
      </c>
    </row>
    <row r="350" spans="1:11" x14ac:dyDescent="0.35">
      <c r="A350" s="74">
        <f t="shared" si="13"/>
        <v>45748</v>
      </c>
      <c r="B350" t="s">
        <v>883</v>
      </c>
      <c r="C350" t="s">
        <v>267</v>
      </c>
      <c r="D350" t="s">
        <v>887</v>
      </c>
      <c r="E350" t="s">
        <v>311</v>
      </c>
      <c r="F350" t="s">
        <v>312</v>
      </c>
      <c r="G350" t="s">
        <v>725</v>
      </c>
      <c r="H350">
        <v>5</v>
      </c>
      <c r="I350" s="73" t="str">
        <f>VLOOKUP(E350,Refs!$P$2:$R$29,3,FALSE)</f>
        <v>Y61</v>
      </c>
      <c r="J350" s="73" t="str">
        <f>VLOOKUP(E350,Refs!$P$2:$S$29,4,FALSE)</f>
        <v>East of England</v>
      </c>
      <c r="K350" s="28">
        <f t="shared" si="14"/>
        <v>5</v>
      </c>
    </row>
    <row r="351" spans="1:11" x14ac:dyDescent="0.35">
      <c r="A351" s="74">
        <f t="shared" si="13"/>
        <v>45748</v>
      </c>
      <c r="B351" t="s">
        <v>883</v>
      </c>
      <c r="C351" t="s">
        <v>267</v>
      </c>
      <c r="D351" t="s">
        <v>887</v>
      </c>
      <c r="E351" t="s">
        <v>311</v>
      </c>
      <c r="F351" t="s">
        <v>312</v>
      </c>
      <c r="G351" t="s">
        <v>724</v>
      </c>
      <c r="H351">
        <v>5</v>
      </c>
      <c r="I351" s="73" t="str">
        <f>VLOOKUP(E351,Refs!$P$2:$R$29,3,FALSE)</f>
        <v>Y61</v>
      </c>
      <c r="J351" s="73" t="str">
        <f>VLOOKUP(E351,Refs!$P$2:$S$29,4,FALSE)</f>
        <v>East of England</v>
      </c>
      <c r="K351" s="28">
        <f t="shared" si="14"/>
        <v>5</v>
      </c>
    </row>
    <row r="352" spans="1:11" x14ac:dyDescent="0.35">
      <c r="A352" s="74">
        <f t="shared" si="13"/>
        <v>45748</v>
      </c>
      <c r="B352" t="s">
        <v>883</v>
      </c>
      <c r="C352" t="s">
        <v>267</v>
      </c>
      <c r="D352" t="s">
        <v>887</v>
      </c>
      <c r="E352" t="s">
        <v>311</v>
      </c>
      <c r="F352" t="s">
        <v>312</v>
      </c>
      <c r="G352" t="s">
        <v>727</v>
      </c>
      <c r="H352">
        <v>16</v>
      </c>
      <c r="I352" s="73" t="str">
        <f>VLOOKUP(E352,Refs!$P$2:$R$29,3,FALSE)</f>
        <v>Y61</v>
      </c>
      <c r="J352" s="73" t="str">
        <f>VLOOKUP(E352,Refs!$P$2:$S$29,4,FALSE)</f>
        <v>East of England</v>
      </c>
      <c r="K352" s="28">
        <f t="shared" si="14"/>
        <v>16</v>
      </c>
    </row>
    <row r="353" spans="1:11" x14ac:dyDescent="0.35">
      <c r="A353" s="74">
        <f t="shared" si="13"/>
        <v>45748</v>
      </c>
      <c r="B353" t="s">
        <v>883</v>
      </c>
      <c r="C353" t="s">
        <v>267</v>
      </c>
      <c r="D353" t="s">
        <v>887</v>
      </c>
      <c r="E353" t="s">
        <v>311</v>
      </c>
      <c r="F353" t="s">
        <v>312</v>
      </c>
      <c r="G353" t="s">
        <v>726</v>
      </c>
      <c r="H353">
        <v>16</v>
      </c>
      <c r="I353" s="73" t="str">
        <f>VLOOKUP(E353,Refs!$P$2:$R$29,3,FALSE)</f>
        <v>Y61</v>
      </c>
      <c r="J353" s="73" t="str">
        <f>VLOOKUP(E353,Refs!$P$2:$S$29,4,FALSE)</f>
        <v>East of England</v>
      </c>
      <c r="K353" s="28">
        <f t="shared" si="14"/>
        <v>16</v>
      </c>
    </row>
    <row r="354" spans="1:11" x14ac:dyDescent="0.35">
      <c r="A354" s="74">
        <f t="shared" si="13"/>
        <v>45748</v>
      </c>
      <c r="B354" t="s">
        <v>883</v>
      </c>
      <c r="C354" t="s">
        <v>291</v>
      </c>
      <c r="D354" t="s">
        <v>889</v>
      </c>
      <c r="E354" t="s">
        <v>324</v>
      </c>
      <c r="F354" t="s">
        <v>325</v>
      </c>
      <c r="G354" t="s">
        <v>10</v>
      </c>
      <c r="H354">
        <v>62274</v>
      </c>
      <c r="I354" s="73" t="str">
        <f>VLOOKUP(E354,Refs!$P$2:$R$29,3,FALSE)</f>
        <v>Y59</v>
      </c>
      <c r="J354" s="73" t="str">
        <f>VLOOKUP(E354,Refs!$P$2:$S$29,4,FALSE)</f>
        <v>South East</v>
      </c>
      <c r="K354" s="28">
        <f t="shared" si="14"/>
        <v>62274</v>
      </c>
    </row>
    <row r="355" spans="1:11" x14ac:dyDescent="0.35">
      <c r="A355" s="74">
        <f t="shared" si="13"/>
        <v>45748</v>
      </c>
      <c r="B355" t="s">
        <v>883</v>
      </c>
      <c r="C355" t="s">
        <v>291</v>
      </c>
      <c r="D355" t="s">
        <v>889</v>
      </c>
      <c r="E355" t="s">
        <v>324</v>
      </c>
      <c r="F355" t="s">
        <v>325</v>
      </c>
      <c r="G355" t="s">
        <v>71</v>
      </c>
      <c r="H355">
        <v>4618</v>
      </c>
      <c r="I355" s="73" t="str">
        <f>VLOOKUP(E355,Refs!$P$2:$R$29,3,FALSE)</f>
        <v>Y59</v>
      </c>
      <c r="J355" s="73" t="str">
        <f>VLOOKUP(E355,Refs!$P$2:$S$29,4,FALSE)</f>
        <v>South East</v>
      </c>
      <c r="K355" s="28">
        <f t="shared" si="14"/>
        <v>4618</v>
      </c>
    </row>
    <row r="356" spans="1:11" x14ac:dyDescent="0.35">
      <c r="A356" s="74">
        <f t="shared" si="13"/>
        <v>45748</v>
      </c>
      <c r="B356" t="s">
        <v>883</v>
      </c>
      <c r="C356" t="s">
        <v>291</v>
      </c>
      <c r="D356" t="s">
        <v>889</v>
      </c>
      <c r="E356" t="s">
        <v>324</v>
      </c>
      <c r="F356" t="s">
        <v>325</v>
      </c>
      <c r="G356" t="s">
        <v>20</v>
      </c>
      <c r="H356">
        <v>60897</v>
      </c>
      <c r="I356" s="73" t="str">
        <f>VLOOKUP(E356,Refs!$P$2:$R$29,3,FALSE)</f>
        <v>Y59</v>
      </c>
      <c r="J356" s="73" t="str">
        <f>VLOOKUP(E356,Refs!$P$2:$S$29,4,FALSE)</f>
        <v>South East</v>
      </c>
      <c r="K356" s="28">
        <f t="shared" si="14"/>
        <v>60897</v>
      </c>
    </row>
    <row r="357" spans="1:11" x14ac:dyDescent="0.35">
      <c r="A357" s="74">
        <f t="shared" si="13"/>
        <v>45748</v>
      </c>
      <c r="B357" t="s">
        <v>883</v>
      </c>
      <c r="C357" t="s">
        <v>291</v>
      </c>
      <c r="D357" t="s">
        <v>889</v>
      </c>
      <c r="E357" t="s">
        <v>324</v>
      </c>
      <c r="F357" t="s">
        <v>325</v>
      </c>
      <c r="G357" t="s">
        <v>23</v>
      </c>
      <c r="H357">
        <v>50585</v>
      </c>
      <c r="I357" s="73" t="str">
        <f>VLOOKUP(E357,Refs!$P$2:$R$29,3,FALSE)</f>
        <v>Y59</v>
      </c>
      <c r="J357" s="73" t="str">
        <f>VLOOKUP(E357,Refs!$P$2:$S$29,4,FALSE)</f>
        <v>South East</v>
      </c>
      <c r="K357" s="28">
        <f t="shared" si="14"/>
        <v>50585</v>
      </c>
    </row>
    <row r="358" spans="1:11" x14ac:dyDescent="0.35">
      <c r="A358" s="74">
        <f t="shared" si="13"/>
        <v>45748</v>
      </c>
      <c r="B358" t="s">
        <v>883</v>
      </c>
      <c r="C358" t="s">
        <v>291</v>
      </c>
      <c r="D358" t="s">
        <v>889</v>
      </c>
      <c r="E358" t="s">
        <v>324</v>
      </c>
      <c r="F358" t="s">
        <v>325</v>
      </c>
      <c r="G358" t="s">
        <v>19</v>
      </c>
      <c r="H358">
        <v>1377</v>
      </c>
      <c r="I358" s="73" t="str">
        <f>VLOOKUP(E358,Refs!$P$2:$R$29,3,FALSE)</f>
        <v>Y59</v>
      </c>
      <c r="J358" s="73" t="str">
        <f>VLOOKUP(E358,Refs!$P$2:$S$29,4,FALSE)</f>
        <v>South East</v>
      </c>
      <c r="K358" s="28">
        <f t="shared" si="14"/>
        <v>1377</v>
      </c>
    </row>
    <row r="359" spans="1:11" x14ac:dyDescent="0.35">
      <c r="A359" s="74">
        <f t="shared" si="13"/>
        <v>45748</v>
      </c>
      <c r="B359" t="s">
        <v>883</v>
      </c>
      <c r="C359" t="s">
        <v>291</v>
      </c>
      <c r="D359" t="s">
        <v>889</v>
      </c>
      <c r="E359" t="s">
        <v>324</v>
      </c>
      <c r="F359" t="s">
        <v>325</v>
      </c>
      <c r="G359" t="s">
        <v>21</v>
      </c>
      <c r="H359">
        <v>2254850</v>
      </c>
      <c r="I359" s="73" t="str">
        <f>VLOOKUP(E359,Refs!$P$2:$R$29,3,FALSE)</f>
        <v>Y59</v>
      </c>
      <c r="J359" s="73" t="str">
        <f>VLOOKUP(E359,Refs!$P$2:$S$29,4,FALSE)</f>
        <v>South East</v>
      </c>
      <c r="K359" s="28">
        <f t="shared" si="14"/>
        <v>2254850</v>
      </c>
    </row>
    <row r="360" spans="1:11" x14ac:dyDescent="0.35">
      <c r="A360" s="74">
        <f t="shared" si="13"/>
        <v>45748</v>
      </c>
      <c r="B360" t="s">
        <v>883</v>
      </c>
      <c r="C360" t="s">
        <v>291</v>
      </c>
      <c r="D360" t="s">
        <v>889</v>
      </c>
      <c r="E360" t="s">
        <v>324</v>
      </c>
      <c r="F360" t="s">
        <v>325</v>
      </c>
      <c r="G360" t="s">
        <v>72</v>
      </c>
      <c r="H360">
        <v>231</v>
      </c>
      <c r="I360" s="73" t="str">
        <f>VLOOKUP(E360,Refs!$P$2:$R$29,3,FALSE)</f>
        <v>Y59</v>
      </c>
      <c r="J360" s="73" t="str">
        <f>VLOOKUP(E360,Refs!$P$2:$S$29,4,FALSE)</f>
        <v>South East</v>
      </c>
      <c r="K360" s="28">
        <f t="shared" si="14"/>
        <v>231</v>
      </c>
    </row>
    <row r="361" spans="1:11" x14ac:dyDescent="0.35">
      <c r="A361" s="74">
        <f t="shared" si="13"/>
        <v>45748</v>
      </c>
      <c r="B361" t="s">
        <v>883</v>
      </c>
      <c r="C361" t="s">
        <v>291</v>
      </c>
      <c r="D361" t="s">
        <v>889</v>
      </c>
      <c r="E361" t="s">
        <v>324</v>
      </c>
      <c r="F361" t="s">
        <v>325</v>
      </c>
      <c r="G361" t="s">
        <v>73</v>
      </c>
      <c r="H361">
        <v>490</v>
      </c>
      <c r="I361" s="73" t="str">
        <f>VLOOKUP(E361,Refs!$P$2:$R$29,3,FALSE)</f>
        <v>Y59</v>
      </c>
      <c r="J361" s="73" t="str">
        <f>VLOOKUP(E361,Refs!$P$2:$S$29,4,FALSE)</f>
        <v>South East</v>
      </c>
      <c r="K361" s="28">
        <f t="shared" si="14"/>
        <v>490</v>
      </c>
    </row>
    <row r="362" spans="1:11" x14ac:dyDescent="0.35">
      <c r="A362" s="74">
        <f t="shared" si="13"/>
        <v>45748</v>
      </c>
      <c r="B362" t="s">
        <v>883</v>
      </c>
      <c r="C362" t="s">
        <v>291</v>
      </c>
      <c r="D362" t="s">
        <v>889</v>
      </c>
      <c r="E362" t="s">
        <v>324</v>
      </c>
      <c r="F362" t="s">
        <v>325</v>
      </c>
      <c r="G362" t="s">
        <v>74</v>
      </c>
      <c r="H362">
        <v>153317</v>
      </c>
      <c r="I362" s="73" t="str">
        <f>VLOOKUP(E362,Refs!$P$2:$R$29,3,FALSE)</f>
        <v>Y59</v>
      </c>
      <c r="J362" s="73" t="str">
        <f>VLOOKUP(E362,Refs!$P$2:$S$29,4,FALSE)</f>
        <v>South East</v>
      </c>
      <c r="K362" s="28">
        <f t="shared" si="14"/>
        <v>153317</v>
      </c>
    </row>
    <row r="363" spans="1:11" x14ac:dyDescent="0.35">
      <c r="A363" s="74">
        <f t="shared" si="13"/>
        <v>45748</v>
      </c>
      <c r="B363" t="s">
        <v>883</v>
      </c>
      <c r="C363" t="s">
        <v>291</v>
      </c>
      <c r="D363" t="s">
        <v>889</v>
      </c>
      <c r="E363" t="s">
        <v>324</v>
      </c>
      <c r="F363" t="s">
        <v>325</v>
      </c>
      <c r="G363" t="s">
        <v>75</v>
      </c>
      <c r="H363">
        <v>28935</v>
      </c>
      <c r="I363" s="73" t="str">
        <f>VLOOKUP(E363,Refs!$P$2:$R$29,3,FALSE)</f>
        <v>Y59</v>
      </c>
      <c r="J363" s="73" t="str">
        <f>VLOOKUP(E363,Refs!$P$2:$S$29,4,FALSE)</f>
        <v>South East</v>
      </c>
      <c r="K363" s="28">
        <f t="shared" si="14"/>
        <v>28935</v>
      </c>
    </row>
    <row r="364" spans="1:11" x14ac:dyDescent="0.35">
      <c r="A364" s="74">
        <f t="shared" si="13"/>
        <v>45748</v>
      </c>
      <c r="B364" t="s">
        <v>883</v>
      </c>
      <c r="C364" t="s">
        <v>291</v>
      </c>
      <c r="D364" t="s">
        <v>889</v>
      </c>
      <c r="E364" t="s">
        <v>324</v>
      </c>
      <c r="F364" t="s">
        <v>325</v>
      </c>
      <c r="G364" t="s">
        <v>76</v>
      </c>
      <c r="H364">
        <v>214346372</v>
      </c>
      <c r="I364" s="73" t="str">
        <f>VLOOKUP(E364,Refs!$P$2:$R$29,3,FALSE)</f>
        <v>Y59</v>
      </c>
      <c r="J364" s="73" t="str">
        <f>VLOOKUP(E364,Refs!$P$2:$S$29,4,FALSE)</f>
        <v>South East</v>
      </c>
      <c r="K364" s="28">
        <f t="shared" si="14"/>
        <v>214346372</v>
      </c>
    </row>
    <row r="365" spans="1:11" x14ac:dyDescent="0.35">
      <c r="A365" s="74">
        <f t="shared" si="13"/>
        <v>45748</v>
      </c>
      <c r="B365" t="s">
        <v>883</v>
      </c>
      <c r="C365" t="s">
        <v>291</v>
      </c>
      <c r="D365" t="s">
        <v>889</v>
      </c>
      <c r="E365" t="s">
        <v>324</v>
      </c>
      <c r="F365" t="s">
        <v>325</v>
      </c>
      <c r="G365" t="s">
        <v>26</v>
      </c>
      <c r="H365">
        <v>55563</v>
      </c>
      <c r="I365" s="73" t="str">
        <f>VLOOKUP(E365,Refs!$P$2:$R$29,3,FALSE)</f>
        <v>Y59</v>
      </c>
      <c r="J365" s="73" t="str">
        <f>VLOOKUP(E365,Refs!$P$2:$S$29,4,FALSE)</f>
        <v>South East</v>
      </c>
      <c r="K365" s="28">
        <f t="shared" si="14"/>
        <v>55563</v>
      </c>
    </row>
    <row r="366" spans="1:11" x14ac:dyDescent="0.35">
      <c r="A366" s="74">
        <f t="shared" si="13"/>
        <v>45748</v>
      </c>
      <c r="B366" t="s">
        <v>883</v>
      </c>
      <c r="C366" t="s">
        <v>291</v>
      </c>
      <c r="D366" t="s">
        <v>889</v>
      </c>
      <c r="E366" t="s">
        <v>324</v>
      </c>
      <c r="F366" t="s">
        <v>325</v>
      </c>
      <c r="G366" t="s">
        <v>77</v>
      </c>
      <c r="H366">
        <v>12</v>
      </c>
      <c r="I366" s="73" t="str">
        <f>VLOOKUP(E366,Refs!$P$2:$R$29,3,FALSE)</f>
        <v>Y59</v>
      </c>
      <c r="J366" s="73" t="str">
        <f>VLOOKUP(E366,Refs!$P$2:$S$29,4,FALSE)</f>
        <v>South East</v>
      </c>
      <c r="K366" s="28">
        <f t="shared" si="14"/>
        <v>12</v>
      </c>
    </row>
    <row r="367" spans="1:11" x14ac:dyDescent="0.35">
      <c r="A367" s="74">
        <f t="shared" si="13"/>
        <v>45748</v>
      </c>
      <c r="B367" t="s">
        <v>883</v>
      </c>
      <c r="C367" t="s">
        <v>291</v>
      </c>
      <c r="D367" t="s">
        <v>889</v>
      </c>
      <c r="E367" t="s">
        <v>324</v>
      </c>
      <c r="F367" t="s">
        <v>325</v>
      </c>
      <c r="G367" t="s">
        <v>78</v>
      </c>
      <c r="H367">
        <v>23285</v>
      </c>
      <c r="I367" s="73" t="str">
        <f>VLOOKUP(E367,Refs!$P$2:$R$29,3,FALSE)</f>
        <v>Y59</v>
      </c>
      <c r="J367" s="73" t="str">
        <f>VLOOKUP(E367,Refs!$P$2:$S$29,4,FALSE)</f>
        <v>South East</v>
      </c>
      <c r="K367" s="28">
        <f t="shared" si="14"/>
        <v>23285</v>
      </c>
    </row>
    <row r="368" spans="1:11" x14ac:dyDescent="0.35">
      <c r="A368" s="74">
        <f t="shared" si="13"/>
        <v>45748</v>
      </c>
      <c r="B368" t="s">
        <v>883</v>
      </c>
      <c r="C368" t="s">
        <v>291</v>
      </c>
      <c r="D368" t="s">
        <v>889</v>
      </c>
      <c r="E368" t="s">
        <v>324</v>
      </c>
      <c r="F368" t="s">
        <v>325</v>
      </c>
      <c r="G368" t="s">
        <v>79</v>
      </c>
      <c r="H368">
        <v>32183</v>
      </c>
      <c r="I368" s="73" t="str">
        <f>VLOOKUP(E368,Refs!$P$2:$R$29,3,FALSE)</f>
        <v>Y59</v>
      </c>
      <c r="J368" s="73" t="str">
        <f>VLOOKUP(E368,Refs!$P$2:$S$29,4,FALSE)</f>
        <v>South East</v>
      </c>
      <c r="K368" s="28">
        <f t="shared" si="14"/>
        <v>32183</v>
      </c>
    </row>
    <row r="369" spans="1:11" x14ac:dyDescent="0.35">
      <c r="A369" s="74">
        <f t="shared" si="13"/>
        <v>45748</v>
      </c>
      <c r="B369" t="s">
        <v>883</v>
      </c>
      <c r="C369" t="s">
        <v>291</v>
      </c>
      <c r="D369" t="s">
        <v>889</v>
      </c>
      <c r="E369" t="s">
        <v>324</v>
      </c>
      <c r="F369" t="s">
        <v>325</v>
      </c>
      <c r="G369" t="s">
        <v>80</v>
      </c>
      <c r="H369">
        <v>0</v>
      </c>
      <c r="I369" s="73" t="str">
        <f>VLOOKUP(E369,Refs!$P$2:$R$29,3,FALSE)</f>
        <v>Y59</v>
      </c>
      <c r="J369" s="73" t="str">
        <f>VLOOKUP(E369,Refs!$P$2:$S$29,4,FALSE)</f>
        <v>South East</v>
      </c>
      <c r="K369" s="28" t="str">
        <f t="shared" si="14"/>
        <v/>
      </c>
    </row>
    <row r="370" spans="1:11" x14ac:dyDescent="0.35">
      <c r="A370" s="74">
        <f t="shared" si="13"/>
        <v>45748</v>
      </c>
      <c r="B370" t="s">
        <v>883</v>
      </c>
      <c r="C370" t="s">
        <v>291</v>
      </c>
      <c r="D370" t="s">
        <v>889</v>
      </c>
      <c r="E370" t="s">
        <v>324</v>
      </c>
      <c r="F370" t="s">
        <v>325</v>
      </c>
      <c r="G370" t="s">
        <v>81</v>
      </c>
      <c r="H370">
        <v>83</v>
      </c>
      <c r="I370" s="73" t="str">
        <f>VLOOKUP(E370,Refs!$P$2:$R$29,3,FALSE)</f>
        <v>Y59</v>
      </c>
      <c r="J370" s="73" t="str">
        <f>VLOOKUP(E370,Refs!$P$2:$S$29,4,FALSE)</f>
        <v>South East</v>
      </c>
      <c r="K370" s="28">
        <f t="shared" si="14"/>
        <v>83</v>
      </c>
    </row>
    <row r="371" spans="1:11" x14ac:dyDescent="0.35">
      <c r="A371" s="74">
        <f t="shared" si="13"/>
        <v>45748</v>
      </c>
      <c r="B371" t="s">
        <v>883</v>
      </c>
      <c r="C371" t="s">
        <v>291</v>
      </c>
      <c r="D371" t="s">
        <v>889</v>
      </c>
      <c r="E371" t="s">
        <v>324</v>
      </c>
      <c r="F371" t="s">
        <v>325</v>
      </c>
      <c r="G371" t="s">
        <v>25</v>
      </c>
      <c r="H371">
        <v>32286</v>
      </c>
      <c r="I371" s="73" t="str">
        <f>VLOOKUP(E371,Refs!$P$2:$R$29,3,FALSE)</f>
        <v>Y59</v>
      </c>
      <c r="J371" s="73" t="str">
        <f>VLOOKUP(E371,Refs!$P$2:$S$29,4,FALSE)</f>
        <v>South East</v>
      </c>
      <c r="K371" s="28">
        <f t="shared" si="14"/>
        <v>32286</v>
      </c>
    </row>
    <row r="372" spans="1:11" x14ac:dyDescent="0.35">
      <c r="A372" s="74">
        <f t="shared" si="13"/>
        <v>45748</v>
      </c>
      <c r="B372" t="s">
        <v>883</v>
      </c>
      <c r="C372" t="s">
        <v>291</v>
      </c>
      <c r="D372" t="s">
        <v>889</v>
      </c>
      <c r="E372" t="s">
        <v>324</v>
      </c>
      <c r="F372" t="s">
        <v>325</v>
      </c>
      <c r="G372" t="s">
        <v>82</v>
      </c>
      <c r="H372">
        <v>113</v>
      </c>
      <c r="I372" s="73" t="str">
        <f>VLOOKUP(E372,Refs!$P$2:$R$29,3,FALSE)</f>
        <v>Y59</v>
      </c>
      <c r="J372" s="73" t="str">
        <f>VLOOKUP(E372,Refs!$P$2:$S$29,4,FALSE)</f>
        <v>South East</v>
      </c>
      <c r="K372" s="28">
        <f t="shared" si="14"/>
        <v>113</v>
      </c>
    </row>
    <row r="373" spans="1:11" x14ac:dyDescent="0.35">
      <c r="A373" s="74">
        <f t="shared" si="13"/>
        <v>45748</v>
      </c>
      <c r="B373" t="s">
        <v>883</v>
      </c>
      <c r="C373" t="s">
        <v>291</v>
      </c>
      <c r="D373" t="s">
        <v>889</v>
      </c>
      <c r="E373" t="s">
        <v>324</v>
      </c>
      <c r="F373" t="s">
        <v>325</v>
      </c>
      <c r="G373" t="s">
        <v>83</v>
      </c>
      <c r="H373">
        <v>9900</v>
      </c>
      <c r="I373" s="73" t="str">
        <f>VLOOKUP(E373,Refs!$P$2:$R$29,3,FALSE)</f>
        <v>Y59</v>
      </c>
      <c r="J373" s="73" t="str">
        <f>VLOOKUP(E373,Refs!$P$2:$S$29,4,FALSE)</f>
        <v>South East</v>
      </c>
      <c r="K373" s="28">
        <f t="shared" si="14"/>
        <v>9900</v>
      </c>
    </row>
    <row r="374" spans="1:11" x14ac:dyDescent="0.35">
      <c r="A374" s="74">
        <f t="shared" si="13"/>
        <v>45748</v>
      </c>
      <c r="B374" t="s">
        <v>883</v>
      </c>
      <c r="C374" t="s">
        <v>291</v>
      </c>
      <c r="D374" t="s">
        <v>889</v>
      </c>
      <c r="E374" t="s">
        <v>324</v>
      </c>
      <c r="F374" t="s">
        <v>325</v>
      </c>
      <c r="G374" t="s">
        <v>84</v>
      </c>
      <c r="H374">
        <v>4294</v>
      </c>
      <c r="I374" s="73" t="str">
        <f>VLOOKUP(E374,Refs!$P$2:$R$29,3,FALSE)</f>
        <v>Y59</v>
      </c>
      <c r="J374" s="73" t="str">
        <f>VLOOKUP(E374,Refs!$P$2:$S$29,4,FALSE)</f>
        <v>South East</v>
      </c>
      <c r="K374" s="28">
        <f t="shared" si="14"/>
        <v>4294</v>
      </c>
    </row>
    <row r="375" spans="1:11" x14ac:dyDescent="0.35">
      <c r="A375" s="74">
        <f t="shared" si="13"/>
        <v>45748</v>
      </c>
      <c r="B375" t="s">
        <v>883</v>
      </c>
      <c r="C375" t="s">
        <v>291</v>
      </c>
      <c r="D375" t="s">
        <v>889</v>
      </c>
      <c r="E375" t="s">
        <v>324</v>
      </c>
      <c r="F375" t="s">
        <v>325</v>
      </c>
      <c r="G375" t="s">
        <v>85</v>
      </c>
      <c r="H375">
        <v>1912</v>
      </c>
      <c r="I375" s="73" t="str">
        <f>VLOOKUP(E375,Refs!$P$2:$R$29,3,FALSE)</f>
        <v>Y59</v>
      </c>
      <c r="J375" s="73" t="str">
        <f>VLOOKUP(E375,Refs!$P$2:$S$29,4,FALSE)</f>
        <v>South East</v>
      </c>
      <c r="K375" s="28">
        <f t="shared" si="14"/>
        <v>1912</v>
      </c>
    </row>
    <row r="376" spans="1:11" x14ac:dyDescent="0.35">
      <c r="A376" s="74">
        <f t="shared" si="13"/>
        <v>45748</v>
      </c>
      <c r="B376" t="s">
        <v>883</v>
      </c>
      <c r="C376" t="s">
        <v>291</v>
      </c>
      <c r="D376" t="s">
        <v>889</v>
      </c>
      <c r="E376" t="s">
        <v>324</v>
      </c>
      <c r="F376" t="s">
        <v>325</v>
      </c>
      <c r="G376" t="s">
        <v>86</v>
      </c>
      <c r="H376">
        <v>4621</v>
      </c>
      <c r="I376" s="73" t="str">
        <f>VLOOKUP(E376,Refs!$P$2:$R$29,3,FALSE)</f>
        <v>Y59</v>
      </c>
      <c r="J376" s="73" t="str">
        <f>VLOOKUP(E376,Refs!$P$2:$S$29,4,FALSE)</f>
        <v>South East</v>
      </c>
      <c r="K376" s="28">
        <f t="shared" si="14"/>
        <v>4621</v>
      </c>
    </row>
    <row r="377" spans="1:11" x14ac:dyDescent="0.35">
      <c r="A377" s="74">
        <f t="shared" si="13"/>
        <v>45748</v>
      </c>
      <c r="B377" t="s">
        <v>883</v>
      </c>
      <c r="C377" t="s">
        <v>291</v>
      </c>
      <c r="D377" t="s">
        <v>889</v>
      </c>
      <c r="E377" t="s">
        <v>324</v>
      </c>
      <c r="F377" t="s">
        <v>325</v>
      </c>
      <c r="G377" t="s">
        <v>87</v>
      </c>
      <c r="H377">
        <v>3780</v>
      </c>
      <c r="I377" s="73" t="str">
        <f>VLOOKUP(E377,Refs!$P$2:$R$29,3,FALSE)</f>
        <v>Y59</v>
      </c>
      <c r="J377" s="73" t="str">
        <f>VLOOKUP(E377,Refs!$P$2:$S$29,4,FALSE)</f>
        <v>South East</v>
      </c>
      <c r="K377" s="28">
        <f t="shared" si="14"/>
        <v>3780</v>
      </c>
    </row>
    <row r="378" spans="1:11" x14ac:dyDescent="0.35">
      <c r="A378" s="74">
        <f t="shared" si="13"/>
        <v>45748</v>
      </c>
      <c r="B378" t="s">
        <v>883</v>
      </c>
      <c r="C378" t="s">
        <v>291</v>
      </c>
      <c r="D378" t="s">
        <v>889</v>
      </c>
      <c r="E378" t="s">
        <v>324</v>
      </c>
      <c r="F378" t="s">
        <v>325</v>
      </c>
      <c r="G378" t="s">
        <v>88</v>
      </c>
      <c r="H378">
        <v>2622</v>
      </c>
      <c r="I378" s="73" t="str">
        <f>VLOOKUP(E378,Refs!$P$2:$R$29,3,FALSE)</f>
        <v>Y59</v>
      </c>
      <c r="J378" s="73" t="str">
        <f>VLOOKUP(E378,Refs!$P$2:$S$29,4,FALSE)</f>
        <v>South East</v>
      </c>
      <c r="K378" s="28">
        <f t="shared" si="14"/>
        <v>2622</v>
      </c>
    </row>
    <row r="379" spans="1:11" x14ac:dyDescent="0.35">
      <c r="A379" s="74">
        <f t="shared" si="13"/>
        <v>45748</v>
      </c>
      <c r="B379" t="s">
        <v>883</v>
      </c>
      <c r="C379" t="s">
        <v>291</v>
      </c>
      <c r="D379" t="s">
        <v>889</v>
      </c>
      <c r="E379" t="s">
        <v>324</v>
      </c>
      <c r="F379" t="s">
        <v>325</v>
      </c>
      <c r="G379" t="s">
        <v>89</v>
      </c>
      <c r="H379">
        <v>5211</v>
      </c>
      <c r="I379" s="73" t="str">
        <f>VLOOKUP(E379,Refs!$P$2:$R$29,3,FALSE)</f>
        <v>Y59</v>
      </c>
      <c r="J379" s="73" t="str">
        <f>VLOOKUP(E379,Refs!$P$2:$S$29,4,FALSE)</f>
        <v>South East</v>
      </c>
      <c r="K379" s="28">
        <f t="shared" si="14"/>
        <v>5211</v>
      </c>
    </row>
    <row r="380" spans="1:11" x14ac:dyDescent="0.35">
      <c r="A380" s="74">
        <f t="shared" si="13"/>
        <v>45748</v>
      </c>
      <c r="B380" t="s">
        <v>883</v>
      </c>
      <c r="C380" t="s">
        <v>291</v>
      </c>
      <c r="D380" t="s">
        <v>889</v>
      </c>
      <c r="E380" t="s">
        <v>324</v>
      </c>
      <c r="F380" t="s">
        <v>325</v>
      </c>
      <c r="G380" t="s">
        <v>90</v>
      </c>
      <c r="H380">
        <v>22778</v>
      </c>
      <c r="I380" s="73" t="str">
        <f>VLOOKUP(E380,Refs!$P$2:$R$29,3,FALSE)</f>
        <v>Y59</v>
      </c>
      <c r="J380" s="73" t="str">
        <f>VLOOKUP(E380,Refs!$P$2:$S$29,4,FALSE)</f>
        <v>South East</v>
      </c>
      <c r="K380" s="28">
        <f t="shared" si="14"/>
        <v>22778</v>
      </c>
    </row>
    <row r="381" spans="1:11" x14ac:dyDescent="0.35">
      <c r="A381" s="74">
        <f t="shared" si="13"/>
        <v>45748</v>
      </c>
      <c r="B381" t="s">
        <v>883</v>
      </c>
      <c r="C381" t="s">
        <v>291</v>
      </c>
      <c r="D381" t="s">
        <v>889</v>
      </c>
      <c r="E381" t="s">
        <v>324</v>
      </c>
      <c r="F381" t="s">
        <v>325</v>
      </c>
      <c r="G381" t="s">
        <v>91</v>
      </c>
      <c r="H381">
        <v>55515</v>
      </c>
      <c r="I381" s="73" t="str">
        <f>VLOOKUP(E381,Refs!$P$2:$R$29,3,FALSE)</f>
        <v>Y59</v>
      </c>
      <c r="J381" s="73" t="str">
        <f>VLOOKUP(E381,Refs!$P$2:$S$29,4,FALSE)</f>
        <v>South East</v>
      </c>
      <c r="K381" s="28">
        <f t="shared" si="14"/>
        <v>55515</v>
      </c>
    </row>
    <row r="382" spans="1:11" x14ac:dyDescent="0.35">
      <c r="A382" s="74">
        <f t="shared" si="13"/>
        <v>45748</v>
      </c>
      <c r="B382" t="s">
        <v>883</v>
      </c>
      <c r="C382" t="s">
        <v>291</v>
      </c>
      <c r="D382" t="s">
        <v>889</v>
      </c>
      <c r="E382" t="s">
        <v>324</v>
      </c>
      <c r="F382" t="s">
        <v>325</v>
      </c>
      <c r="G382" t="s">
        <v>27</v>
      </c>
      <c r="H382">
        <v>6428</v>
      </c>
      <c r="I382" s="73" t="str">
        <f>VLOOKUP(E382,Refs!$P$2:$R$29,3,FALSE)</f>
        <v>Y59</v>
      </c>
      <c r="J382" s="73" t="str">
        <f>VLOOKUP(E382,Refs!$P$2:$S$29,4,FALSE)</f>
        <v>South East</v>
      </c>
      <c r="K382" s="28">
        <f t="shared" si="14"/>
        <v>6428</v>
      </c>
    </row>
    <row r="383" spans="1:11" x14ac:dyDescent="0.35">
      <c r="A383" s="74">
        <f t="shared" si="13"/>
        <v>45748</v>
      </c>
      <c r="B383" t="s">
        <v>883</v>
      </c>
      <c r="C383" t="s">
        <v>291</v>
      </c>
      <c r="D383" t="s">
        <v>889</v>
      </c>
      <c r="E383" t="s">
        <v>324</v>
      </c>
      <c r="F383" t="s">
        <v>325</v>
      </c>
      <c r="G383" t="s">
        <v>29</v>
      </c>
      <c r="H383">
        <v>7205</v>
      </c>
      <c r="I383" s="73" t="str">
        <f>VLOOKUP(E383,Refs!$P$2:$R$29,3,FALSE)</f>
        <v>Y59</v>
      </c>
      <c r="J383" s="73" t="str">
        <f>VLOOKUP(E383,Refs!$P$2:$S$29,4,FALSE)</f>
        <v>South East</v>
      </c>
      <c r="K383" s="28">
        <f t="shared" si="14"/>
        <v>7205</v>
      </c>
    </row>
    <row r="384" spans="1:11" x14ac:dyDescent="0.35">
      <c r="A384" s="74">
        <f t="shared" si="13"/>
        <v>45748</v>
      </c>
      <c r="B384" t="s">
        <v>883</v>
      </c>
      <c r="C384" t="s">
        <v>291</v>
      </c>
      <c r="D384" t="s">
        <v>889</v>
      </c>
      <c r="E384" t="s">
        <v>324</v>
      </c>
      <c r="F384" t="s">
        <v>325</v>
      </c>
      <c r="G384" t="s">
        <v>92</v>
      </c>
      <c r="H384">
        <v>3905</v>
      </c>
      <c r="I384" s="73" t="str">
        <f>VLOOKUP(E384,Refs!$P$2:$R$29,3,FALSE)</f>
        <v>Y59</v>
      </c>
      <c r="J384" s="73" t="str">
        <f>VLOOKUP(E384,Refs!$P$2:$S$29,4,FALSE)</f>
        <v>South East</v>
      </c>
      <c r="K384" s="28">
        <f t="shared" si="14"/>
        <v>3905</v>
      </c>
    </row>
    <row r="385" spans="1:11" x14ac:dyDescent="0.35">
      <c r="A385" s="74">
        <f t="shared" si="13"/>
        <v>45748</v>
      </c>
      <c r="B385" t="s">
        <v>883</v>
      </c>
      <c r="C385" t="s">
        <v>291</v>
      </c>
      <c r="D385" t="s">
        <v>889</v>
      </c>
      <c r="E385" t="s">
        <v>324</v>
      </c>
      <c r="F385" t="s">
        <v>325</v>
      </c>
      <c r="G385" t="s">
        <v>93</v>
      </c>
      <c r="H385">
        <v>38</v>
      </c>
      <c r="I385" s="73" t="str">
        <f>VLOOKUP(E385,Refs!$P$2:$R$29,3,FALSE)</f>
        <v>Y59</v>
      </c>
      <c r="J385" s="73" t="str">
        <f>VLOOKUP(E385,Refs!$P$2:$S$29,4,FALSE)</f>
        <v>South East</v>
      </c>
      <c r="K385" s="28">
        <f t="shared" si="14"/>
        <v>38</v>
      </c>
    </row>
    <row r="386" spans="1:11" x14ac:dyDescent="0.35">
      <c r="A386" s="74">
        <f t="shared" si="13"/>
        <v>45748</v>
      </c>
      <c r="B386" t="s">
        <v>883</v>
      </c>
      <c r="C386" t="s">
        <v>291</v>
      </c>
      <c r="D386" t="s">
        <v>889</v>
      </c>
      <c r="E386" t="s">
        <v>324</v>
      </c>
      <c r="F386" t="s">
        <v>325</v>
      </c>
      <c r="G386" t="s">
        <v>94</v>
      </c>
      <c r="H386">
        <v>3736</v>
      </c>
      <c r="I386" s="73" t="str">
        <f>VLOOKUP(E386,Refs!$P$2:$R$29,3,FALSE)</f>
        <v>Y59</v>
      </c>
      <c r="J386" s="73" t="str">
        <f>VLOOKUP(E386,Refs!$P$2:$S$29,4,FALSE)</f>
        <v>South East</v>
      </c>
      <c r="K386" s="28">
        <f t="shared" si="14"/>
        <v>3736</v>
      </c>
    </row>
    <row r="387" spans="1:11" x14ac:dyDescent="0.35">
      <c r="A387" s="74">
        <f t="shared" ref="A387:A450" si="15">DATEVALUE(RIGHT(B387,8))</f>
        <v>45748</v>
      </c>
      <c r="B387" t="s">
        <v>883</v>
      </c>
      <c r="C387" t="s">
        <v>291</v>
      </c>
      <c r="D387" t="s">
        <v>889</v>
      </c>
      <c r="E387" t="s">
        <v>324</v>
      </c>
      <c r="F387" t="s">
        <v>325</v>
      </c>
      <c r="G387" t="s">
        <v>95</v>
      </c>
      <c r="H387">
        <v>174</v>
      </c>
      <c r="I387" s="73" t="str">
        <f>VLOOKUP(E387,Refs!$P$2:$R$29,3,FALSE)</f>
        <v>Y59</v>
      </c>
      <c r="J387" s="73" t="str">
        <f>VLOOKUP(E387,Refs!$P$2:$S$29,4,FALSE)</f>
        <v>South East</v>
      </c>
      <c r="K387" s="28">
        <f t="shared" si="14"/>
        <v>174</v>
      </c>
    </row>
    <row r="388" spans="1:11" x14ac:dyDescent="0.35">
      <c r="A388" s="74">
        <f t="shared" si="15"/>
        <v>45748</v>
      </c>
      <c r="B388" t="s">
        <v>883</v>
      </c>
      <c r="C388" t="s">
        <v>291</v>
      </c>
      <c r="D388" t="s">
        <v>889</v>
      </c>
      <c r="E388" t="s">
        <v>324</v>
      </c>
      <c r="F388" t="s">
        <v>325</v>
      </c>
      <c r="G388" t="s">
        <v>96</v>
      </c>
      <c r="H388">
        <v>2286</v>
      </c>
      <c r="I388" s="73" t="str">
        <f>VLOOKUP(E388,Refs!$P$2:$R$29,3,FALSE)</f>
        <v>Y59</v>
      </c>
      <c r="J388" s="73" t="str">
        <f>VLOOKUP(E388,Refs!$P$2:$S$29,4,FALSE)</f>
        <v>South East</v>
      </c>
      <c r="K388" s="28">
        <f t="shared" si="14"/>
        <v>2286</v>
      </c>
    </row>
    <row r="389" spans="1:11" x14ac:dyDescent="0.35">
      <c r="A389" s="74">
        <f t="shared" si="15"/>
        <v>45748</v>
      </c>
      <c r="B389" t="s">
        <v>883</v>
      </c>
      <c r="C389" t="s">
        <v>291</v>
      </c>
      <c r="D389" t="s">
        <v>889</v>
      </c>
      <c r="E389" t="s">
        <v>324</v>
      </c>
      <c r="F389" t="s">
        <v>325</v>
      </c>
      <c r="G389" t="s">
        <v>97</v>
      </c>
      <c r="H389">
        <v>188</v>
      </c>
      <c r="I389" s="73" t="str">
        <f>VLOOKUP(E389,Refs!$P$2:$R$29,3,FALSE)</f>
        <v>Y59</v>
      </c>
      <c r="J389" s="73" t="str">
        <f>VLOOKUP(E389,Refs!$P$2:$S$29,4,FALSE)</f>
        <v>South East</v>
      </c>
      <c r="K389" s="28">
        <f t="shared" si="14"/>
        <v>188</v>
      </c>
    </row>
    <row r="390" spans="1:11" x14ac:dyDescent="0.35">
      <c r="A390" s="74">
        <f t="shared" si="15"/>
        <v>45748</v>
      </c>
      <c r="B390" t="s">
        <v>883</v>
      </c>
      <c r="C390" t="s">
        <v>291</v>
      </c>
      <c r="D390" t="s">
        <v>889</v>
      </c>
      <c r="E390" t="s">
        <v>324</v>
      </c>
      <c r="F390" t="s">
        <v>325</v>
      </c>
      <c r="G390" t="s">
        <v>98</v>
      </c>
      <c r="H390">
        <v>9186</v>
      </c>
      <c r="I390" s="73" t="str">
        <f>VLOOKUP(E390,Refs!$P$2:$R$29,3,FALSE)</f>
        <v>Y59</v>
      </c>
      <c r="J390" s="73" t="str">
        <f>VLOOKUP(E390,Refs!$P$2:$S$29,4,FALSE)</f>
        <v>South East</v>
      </c>
      <c r="K390" s="28">
        <f t="shared" si="14"/>
        <v>9186</v>
      </c>
    </row>
    <row r="391" spans="1:11" x14ac:dyDescent="0.35">
      <c r="A391" s="74">
        <f t="shared" si="15"/>
        <v>45748</v>
      </c>
      <c r="B391" t="s">
        <v>883</v>
      </c>
      <c r="C391" t="s">
        <v>291</v>
      </c>
      <c r="D391" t="s">
        <v>889</v>
      </c>
      <c r="E391" t="s">
        <v>324</v>
      </c>
      <c r="F391" t="s">
        <v>325</v>
      </c>
      <c r="G391" t="s">
        <v>31</v>
      </c>
      <c r="H391">
        <v>8406</v>
      </c>
      <c r="I391" s="73" t="str">
        <f>VLOOKUP(E391,Refs!$P$2:$R$29,3,FALSE)</f>
        <v>Y59</v>
      </c>
      <c r="J391" s="73" t="str">
        <f>VLOOKUP(E391,Refs!$P$2:$S$29,4,FALSE)</f>
        <v>South East</v>
      </c>
      <c r="K391" s="28">
        <f t="shared" ref="K391:K454" si="16">IF(OR(H391="NULL",H391=0,H391=""),"",H391)</f>
        <v>8406</v>
      </c>
    </row>
    <row r="392" spans="1:11" x14ac:dyDescent="0.35">
      <c r="A392" s="74">
        <f t="shared" si="15"/>
        <v>45748</v>
      </c>
      <c r="B392" t="s">
        <v>883</v>
      </c>
      <c r="C392" t="s">
        <v>291</v>
      </c>
      <c r="D392" t="s">
        <v>889</v>
      </c>
      <c r="E392" t="s">
        <v>324</v>
      </c>
      <c r="F392" t="s">
        <v>325</v>
      </c>
      <c r="G392" t="s">
        <v>99</v>
      </c>
      <c r="H392">
        <v>9405</v>
      </c>
      <c r="I392" s="73" t="str">
        <f>VLOOKUP(E392,Refs!$P$2:$R$29,3,FALSE)</f>
        <v>Y59</v>
      </c>
      <c r="J392" s="73" t="str">
        <f>VLOOKUP(E392,Refs!$P$2:$S$29,4,FALSE)</f>
        <v>South East</v>
      </c>
      <c r="K392" s="28">
        <f t="shared" si="16"/>
        <v>9405</v>
      </c>
    </row>
    <row r="393" spans="1:11" x14ac:dyDescent="0.35">
      <c r="A393" s="74">
        <f t="shared" si="15"/>
        <v>45748</v>
      </c>
      <c r="B393" t="s">
        <v>883</v>
      </c>
      <c r="C393" t="s">
        <v>291</v>
      </c>
      <c r="D393" t="s">
        <v>889</v>
      </c>
      <c r="E393" t="s">
        <v>324</v>
      </c>
      <c r="F393" t="s">
        <v>325</v>
      </c>
      <c r="G393" t="s">
        <v>100</v>
      </c>
      <c r="H393">
        <v>5613</v>
      </c>
      <c r="I393" s="73" t="str">
        <f>VLOOKUP(E393,Refs!$P$2:$R$29,3,FALSE)</f>
        <v>Y59</v>
      </c>
      <c r="J393" s="73" t="str">
        <f>VLOOKUP(E393,Refs!$P$2:$S$29,4,FALSE)</f>
        <v>South East</v>
      </c>
      <c r="K393" s="28">
        <f t="shared" si="16"/>
        <v>5613</v>
      </c>
    </row>
    <row r="394" spans="1:11" x14ac:dyDescent="0.35">
      <c r="A394" s="74">
        <f t="shared" si="15"/>
        <v>45748</v>
      </c>
      <c r="B394" t="s">
        <v>883</v>
      </c>
      <c r="C394" t="s">
        <v>291</v>
      </c>
      <c r="D394" t="s">
        <v>889</v>
      </c>
      <c r="E394" t="s">
        <v>324</v>
      </c>
      <c r="F394" t="s">
        <v>325</v>
      </c>
      <c r="G394" t="s">
        <v>101</v>
      </c>
      <c r="H394">
        <v>5238</v>
      </c>
      <c r="I394" s="73" t="str">
        <f>VLOOKUP(E394,Refs!$P$2:$R$29,3,FALSE)</f>
        <v>Y59</v>
      </c>
      <c r="J394" s="73" t="str">
        <f>VLOOKUP(E394,Refs!$P$2:$S$29,4,FALSE)</f>
        <v>South East</v>
      </c>
      <c r="K394" s="28">
        <f t="shared" si="16"/>
        <v>5238</v>
      </c>
    </row>
    <row r="395" spans="1:11" x14ac:dyDescent="0.35">
      <c r="A395" s="74">
        <f t="shared" si="15"/>
        <v>45748</v>
      </c>
      <c r="B395" t="s">
        <v>883</v>
      </c>
      <c r="C395" t="s">
        <v>291</v>
      </c>
      <c r="D395" t="s">
        <v>889</v>
      </c>
      <c r="E395" t="s">
        <v>324</v>
      </c>
      <c r="F395" t="s">
        <v>325</v>
      </c>
      <c r="G395" t="s">
        <v>102</v>
      </c>
      <c r="H395">
        <v>1693</v>
      </c>
      <c r="I395" s="73" t="str">
        <f>VLOOKUP(E395,Refs!$P$2:$R$29,3,FALSE)</f>
        <v>Y59</v>
      </c>
      <c r="J395" s="73" t="str">
        <f>VLOOKUP(E395,Refs!$P$2:$S$29,4,FALSE)</f>
        <v>South East</v>
      </c>
      <c r="K395" s="28">
        <f t="shared" si="16"/>
        <v>1693</v>
      </c>
    </row>
    <row r="396" spans="1:11" x14ac:dyDescent="0.35">
      <c r="A396" s="74">
        <f t="shared" si="15"/>
        <v>45748</v>
      </c>
      <c r="B396" t="s">
        <v>883</v>
      </c>
      <c r="C396" t="s">
        <v>291</v>
      </c>
      <c r="D396" t="s">
        <v>889</v>
      </c>
      <c r="E396" t="s">
        <v>324</v>
      </c>
      <c r="F396" t="s">
        <v>325</v>
      </c>
      <c r="G396" t="s">
        <v>103</v>
      </c>
      <c r="H396">
        <v>2097</v>
      </c>
      <c r="I396" s="73" t="str">
        <f>VLOOKUP(E396,Refs!$P$2:$R$29,3,FALSE)</f>
        <v>Y59</v>
      </c>
      <c r="J396" s="73" t="str">
        <f>VLOOKUP(E396,Refs!$P$2:$S$29,4,FALSE)</f>
        <v>South East</v>
      </c>
      <c r="K396" s="28">
        <f t="shared" si="16"/>
        <v>2097</v>
      </c>
    </row>
    <row r="397" spans="1:11" x14ac:dyDescent="0.35">
      <c r="A397" s="74">
        <f t="shared" si="15"/>
        <v>45748</v>
      </c>
      <c r="B397" t="s">
        <v>883</v>
      </c>
      <c r="C397" t="s">
        <v>291</v>
      </c>
      <c r="D397" t="s">
        <v>889</v>
      </c>
      <c r="E397" t="s">
        <v>324</v>
      </c>
      <c r="F397" t="s">
        <v>325</v>
      </c>
      <c r="G397" t="s">
        <v>104</v>
      </c>
      <c r="H397">
        <v>116</v>
      </c>
      <c r="I397" s="73" t="str">
        <f>VLOOKUP(E397,Refs!$P$2:$R$29,3,FALSE)</f>
        <v>Y59</v>
      </c>
      <c r="J397" s="73" t="str">
        <f>VLOOKUP(E397,Refs!$P$2:$S$29,4,FALSE)</f>
        <v>South East</v>
      </c>
      <c r="K397" s="28">
        <f t="shared" si="16"/>
        <v>116</v>
      </c>
    </row>
    <row r="398" spans="1:11" x14ac:dyDescent="0.35">
      <c r="A398" s="74">
        <f t="shared" si="15"/>
        <v>45748</v>
      </c>
      <c r="B398" t="s">
        <v>883</v>
      </c>
      <c r="C398" t="s">
        <v>291</v>
      </c>
      <c r="D398" t="s">
        <v>889</v>
      </c>
      <c r="E398" t="s">
        <v>324</v>
      </c>
      <c r="F398" t="s">
        <v>325</v>
      </c>
      <c r="G398" t="s">
        <v>105</v>
      </c>
      <c r="H398">
        <v>3266</v>
      </c>
      <c r="I398" s="73" t="str">
        <f>VLOOKUP(E398,Refs!$P$2:$R$29,3,FALSE)</f>
        <v>Y59</v>
      </c>
      <c r="J398" s="73" t="str">
        <f>VLOOKUP(E398,Refs!$P$2:$S$29,4,FALSE)</f>
        <v>South East</v>
      </c>
      <c r="K398" s="28">
        <f t="shared" si="16"/>
        <v>3266</v>
      </c>
    </row>
    <row r="399" spans="1:11" x14ac:dyDescent="0.35">
      <c r="A399" s="74">
        <f t="shared" si="15"/>
        <v>45748</v>
      </c>
      <c r="B399" t="s">
        <v>883</v>
      </c>
      <c r="C399" t="s">
        <v>291</v>
      </c>
      <c r="D399" t="s">
        <v>889</v>
      </c>
      <c r="E399" t="s">
        <v>324</v>
      </c>
      <c r="F399" t="s">
        <v>325</v>
      </c>
      <c r="G399" t="s">
        <v>106</v>
      </c>
      <c r="H399">
        <v>13489265</v>
      </c>
      <c r="I399" s="73" t="str">
        <f>VLOOKUP(E399,Refs!$P$2:$R$29,3,FALSE)</f>
        <v>Y59</v>
      </c>
      <c r="J399" s="73" t="str">
        <f>VLOOKUP(E399,Refs!$P$2:$S$29,4,FALSE)</f>
        <v>South East</v>
      </c>
      <c r="K399" s="28">
        <f t="shared" si="16"/>
        <v>13489265</v>
      </c>
    </row>
    <row r="400" spans="1:11" x14ac:dyDescent="0.35">
      <c r="A400" s="74">
        <f t="shared" si="15"/>
        <v>45748</v>
      </c>
      <c r="B400" t="s">
        <v>883</v>
      </c>
      <c r="C400" t="s">
        <v>291</v>
      </c>
      <c r="D400" t="s">
        <v>889</v>
      </c>
      <c r="E400" t="s">
        <v>324</v>
      </c>
      <c r="F400" t="s">
        <v>325</v>
      </c>
      <c r="G400" t="s">
        <v>107</v>
      </c>
      <c r="H400">
        <v>6521</v>
      </c>
      <c r="I400" s="73" t="str">
        <f>VLOOKUP(E400,Refs!$P$2:$R$29,3,FALSE)</f>
        <v>Y59</v>
      </c>
      <c r="J400" s="73" t="str">
        <f>VLOOKUP(E400,Refs!$P$2:$S$29,4,FALSE)</f>
        <v>South East</v>
      </c>
      <c r="K400" s="28">
        <f t="shared" si="16"/>
        <v>6521</v>
      </c>
    </row>
    <row r="401" spans="1:11" x14ac:dyDescent="0.35">
      <c r="A401" s="74">
        <f t="shared" si="15"/>
        <v>45748</v>
      </c>
      <c r="B401" t="s">
        <v>883</v>
      </c>
      <c r="C401" t="s">
        <v>291</v>
      </c>
      <c r="D401" t="s">
        <v>889</v>
      </c>
      <c r="E401" t="s">
        <v>324</v>
      </c>
      <c r="F401" t="s">
        <v>325</v>
      </c>
      <c r="G401" t="s">
        <v>108</v>
      </c>
      <c r="H401">
        <v>4291</v>
      </c>
      <c r="I401" s="73" t="str">
        <f>VLOOKUP(E401,Refs!$P$2:$R$29,3,FALSE)</f>
        <v>Y59</v>
      </c>
      <c r="J401" s="73" t="str">
        <f>VLOOKUP(E401,Refs!$P$2:$S$29,4,FALSE)</f>
        <v>South East</v>
      </c>
      <c r="K401" s="28">
        <f t="shared" si="16"/>
        <v>4291</v>
      </c>
    </row>
    <row r="402" spans="1:11" x14ac:dyDescent="0.35">
      <c r="A402" s="74">
        <f t="shared" si="15"/>
        <v>45748</v>
      </c>
      <c r="B402" t="s">
        <v>883</v>
      </c>
      <c r="C402" t="s">
        <v>291</v>
      </c>
      <c r="D402" t="s">
        <v>889</v>
      </c>
      <c r="E402" t="s">
        <v>324</v>
      </c>
      <c r="F402" t="s">
        <v>325</v>
      </c>
      <c r="G402" t="s">
        <v>109</v>
      </c>
      <c r="H402">
        <v>378</v>
      </c>
      <c r="I402" s="73" t="str">
        <f>VLOOKUP(E402,Refs!$P$2:$R$29,3,FALSE)</f>
        <v>Y59</v>
      </c>
      <c r="J402" s="73" t="str">
        <f>VLOOKUP(E402,Refs!$P$2:$S$29,4,FALSE)</f>
        <v>South East</v>
      </c>
      <c r="K402" s="28">
        <f t="shared" si="16"/>
        <v>378</v>
      </c>
    </row>
    <row r="403" spans="1:11" x14ac:dyDescent="0.35">
      <c r="A403" s="74">
        <f t="shared" si="15"/>
        <v>45748</v>
      </c>
      <c r="B403" t="s">
        <v>883</v>
      </c>
      <c r="C403" t="s">
        <v>291</v>
      </c>
      <c r="D403" t="s">
        <v>889</v>
      </c>
      <c r="E403" t="s">
        <v>324</v>
      </c>
      <c r="F403" t="s">
        <v>325</v>
      </c>
      <c r="G403" t="s">
        <v>110</v>
      </c>
      <c r="H403">
        <v>2460</v>
      </c>
      <c r="I403" s="73" t="str">
        <f>VLOOKUP(E403,Refs!$P$2:$R$29,3,FALSE)</f>
        <v>Y59</v>
      </c>
      <c r="J403" s="73" t="str">
        <f>VLOOKUP(E403,Refs!$P$2:$S$29,4,FALSE)</f>
        <v>South East</v>
      </c>
      <c r="K403" s="28">
        <f t="shared" si="16"/>
        <v>2460</v>
      </c>
    </row>
    <row r="404" spans="1:11" x14ac:dyDescent="0.35">
      <c r="A404" s="74">
        <f t="shared" si="15"/>
        <v>45748</v>
      </c>
      <c r="B404" t="s">
        <v>883</v>
      </c>
      <c r="C404" t="s">
        <v>291</v>
      </c>
      <c r="D404" t="s">
        <v>889</v>
      </c>
      <c r="E404" t="s">
        <v>324</v>
      </c>
      <c r="F404" t="s">
        <v>325</v>
      </c>
      <c r="G404" t="s">
        <v>111</v>
      </c>
      <c r="H404">
        <v>18796079</v>
      </c>
      <c r="I404" s="73" t="str">
        <f>VLOOKUP(E404,Refs!$P$2:$R$29,3,FALSE)</f>
        <v>Y59</v>
      </c>
      <c r="J404" s="73" t="str">
        <f>VLOOKUP(E404,Refs!$P$2:$S$29,4,FALSE)</f>
        <v>South East</v>
      </c>
      <c r="K404" s="28">
        <f t="shared" si="16"/>
        <v>18796079</v>
      </c>
    </row>
    <row r="405" spans="1:11" x14ac:dyDescent="0.35">
      <c r="A405" s="74">
        <f t="shared" si="15"/>
        <v>45748</v>
      </c>
      <c r="B405" t="s">
        <v>883</v>
      </c>
      <c r="C405" t="s">
        <v>291</v>
      </c>
      <c r="D405" t="s">
        <v>889</v>
      </c>
      <c r="E405" t="s">
        <v>324</v>
      </c>
      <c r="F405" t="s">
        <v>325</v>
      </c>
      <c r="G405" t="s">
        <v>112</v>
      </c>
      <c r="H405">
        <v>2267</v>
      </c>
      <c r="I405" s="73" t="str">
        <f>VLOOKUP(E405,Refs!$P$2:$R$29,3,FALSE)</f>
        <v>Y59</v>
      </c>
      <c r="J405" s="73" t="str">
        <f>VLOOKUP(E405,Refs!$P$2:$S$29,4,FALSE)</f>
        <v>South East</v>
      </c>
      <c r="K405" s="28">
        <f t="shared" si="16"/>
        <v>2267</v>
      </c>
    </row>
    <row r="406" spans="1:11" x14ac:dyDescent="0.35">
      <c r="A406" s="74">
        <f t="shared" si="15"/>
        <v>45748</v>
      </c>
      <c r="B406" t="s">
        <v>883</v>
      </c>
      <c r="C406" t="s">
        <v>291</v>
      </c>
      <c r="D406" t="s">
        <v>889</v>
      </c>
      <c r="E406" t="s">
        <v>324</v>
      </c>
      <c r="F406" t="s">
        <v>325</v>
      </c>
      <c r="G406" t="s">
        <v>808</v>
      </c>
      <c r="H406">
        <v>16503</v>
      </c>
      <c r="I406" s="73" t="str">
        <f>VLOOKUP(E406,Refs!$P$2:$R$29,3,FALSE)</f>
        <v>Y59</v>
      </c>
      <c r="J406" s="73" t="str">
        <f>VLOOKUP(E406,Refs!$P$2:$S$29,4,FALSE)</f>
        <v>South East</v>
      </c>
      <c r="K406" s="28">
        <f t="shared" si="16"/>
        <v>16503</v>
      </c>
    </row>
    <row r="407" spans="1:11" x14ac:dyDescent="0.35">
      <c r="A407" s="74">
        <f t="shared" si="15"/>
        <v>45748</v>
      </c>
      <c r="B407" t="s">
        <v>883</v>
      </c>
      <c r="C407" t="s">
        <v>291</v>
      </c>
      <c r="D407" t="s">
        <v>889</v>
      </c>
      <c r="E407" t="s">
        <v>324</v>
      </c>
      <c r="F407" t="s">
        <v>325</v>
      </c>
      <c r="G407" t="s">
        <v>809</v>
      </c>
      <c r="H407">
        <v>366</v>
      </c>
      <c r="I407" s="73" t="str">
        <f>VLOOKUP(E407,Refs!$P$2:$R$29,3,FALSE)</f>
        <v>Y59</v>
      </c>
      <c r="J407" s="73" t="str">
        <f>VLOOKUP(E407,Refs!$P$2:$S$29,4,FALSE)</f>
        <v>South East</v>
      </c>
      <c r="K407" s="28">
        <f t="shared" si="16"/>
        <v>366</v>
      </c>
    </row>
    <row r="408" spans="1:11" x14ac:dyDescent="0.35">
      <c r="A408" s="74">
        <f t="shared" si="15"/>
        <v>45748</v>
      </c>
      <c r="B408" t="s">
        <v>883</v>
      </c>
      <c r="C408" t="s">
        <v>291</v>
      </c>
      <c r="D408" t="s">
        <v>889</v>
      </c>
      <c r="E408" t="s">
        <v>324</v>
      </c>
      <c r="F408" t="s">
        <v>325</v>
      </c>
      <c r="G408" t="s">
        <v>113</v>
      </c>
      <c r="H408">
        <v>42631</v>
      </c>
      <c r="I408" s="73" t="str">
        <f>VLOOKUP(E408,Refs!$P$2:$R$29,3,FALSE)</f>
        <v>Y59</v>
      </c>
      <c r="J408" s="73" t="str">
        <f>VLOOKUP(E408,Refs!$P$2:$S$29,4,FALSE)</f>
        <v>South East</v>
      </c>
      <c r="K408" s="28">
        <f t="shared" si="16"/>
        <v>42631</v>
      </c>
    </row>
    <row r="409" spans="1:11" x14ac:dyDescent="0.35">
      <c r="A409" s="74">
        <f t="shared" si="15"/>
        <v>45748</v>
      </c>
      <c r="B409" t="s">
        <v>883</v>
      </c>
      <c r="C409" t="s">
        <v>291</v>
      </c>
      <c r="D409" t="s">
        <v>889</v>
      </c>
      <c r="E409" t="s">
        <v>324</v>
      </c>
      <c r="F409" t="s">
        <v>325</v>
      </c>
      <c r="G409" t="s">
        <v>114</v>
      </c>
      <c r="H409">
        <v>66</v>
      </c>
      <c r="I409" s="73" t="str">
        <f>VLOOKUP(E409,Refs!$P$2:$R$29,3,FALSE)</f>
        <v>Y59</v>
      </c>
      <c r="J409" s="73" t="str">
        <f>VLOOKUP(E409,Refs!$P$2:$S$29,4,FALSE)</f>
        <v>South East</v>
      </c>
      <c r="K409" s="28">
        <f t="shared" si="16"/>
        <v>66</v>
      </c>
    </row>
    <row r="410" spans="1:11" x14ac:dyDescent="0.35">
      <c r="A410" s="74">
        <f t="shared" si="15"/>
        <v>45748</v>
      </c>
      <c r="B410" t="s">
        <v>883</v>
      </c>
      <c r="C410" t="s">
        <v>291</v>
      </c>
      <c r="D410" t="s">
        <v>889</v>
      </c>
      <c r="E410" t="s">
        <v>324</v>
      </c>
      <c r="F410" t="s">
        <v>325</v>
      </c>
      <c r="G410" t="s">
        <v>115</v>
      </c>
      <c r="H410">
        <v>32661</v>
      </c>
      <c r="I410" s="73" t="str">
        <f>VLOOKUP(E410,Refs!$P$2:$R$29,3,FALSE)</f>
        <v>Y59</v>
      </c>
      <c r="J410" s="73" t="str">
        <f>VLOOKUP(E410,Refs!$P$2:$S$29,4,FALSE)</f>
        <v>South East</v>
      </c>
      <c r="K410" s="28">
        <f t="shared" si="16"/>
        <v>32661</v>
      </c>
    </row>
    <row r="411" spans="1:11" x14ac:dyDescent="0.35">
      <c r="A411" s="74">
        <f t="shared" si="15"/>
        <v>45748</v>
      </c>
      <c r="B411" t="s">
        <v>883</v>
      </c>
      <c r="C411" t="s">
        <v>291</v>
      </c>
      <c r="D411" t="s">
        <v>889</v>
      </c>
      <c r="E411" t="s">
        <v>324</v>
      </c>
      <c r="F411" t="s">
        <v>325</v>
      </c>
      <c r="G411" t="s">
        <v>116</v>
      </c>
      <c r="H411">
        <v>23085</v>
      </c>
      <c r="I411" s="73" t="str">
        <f>VLOOKUP(E411,Refs!$P$2:$R$29,3,FALSE)</f>
        <v>Y59</v>
      </c>
      <c r="J411" s="73" t="str">
        <f>VLOOKUP(E411,Refs!$P$2:$S$29,4,FALSE)</f>
        <v>South East</v>
      </c>
      <c r="K411" s="28">
        <f t="shared" si="16"/>
        <v>23085</v>
      </c>
    </row>
    <row r="412" spans="1:11" x14ac:dyDescent="0.35">
      <c r="A412" s="74">
        <f t="shared" si="15"/>
        <v>45748</v>
      </c>
      <c r="B412" t="s">
        <v>883</v>
      </c>
      <c r="C412" t="s">
        <v>291</v>
      </c>
      <c r="D412" t="s">
        <v>889</v>
      </c>
      <c r="E412" t="s">
        <v>324</v>
      </c>
      <c r="F412" t="s">
        <v>325</v>
      </c>
      <c r="G412" t="s">
        <v>117</v>
      </c>
      <c r="H412">
        <v>7391</v>
      </c>
      <c r="I412" s="73" t="str">
        <f>VLOOKUP(E412,Refs!$P$2:$R$29,3,FALSE)</f>
        <v>Y59</v>
      </c>
      <c r="J412" s="73" t="str">
        <f>VLOOKUP(E412,Refs!$P$2:$S$29,4,FALSE)</f>
        <v>South East</v>
      </c>
      <c r="K412" s="28">
        <f t="shared" si="16"/>
        <v>7391</v>
      </c>
    </row>
    <row r="413" spans="1:11" x14ac:dyDescent="0.35">
      <c r="A413" s="74">
        <f t="shared" si="15"/>
        <v>45748</v>
      </c>
      <c r="B413" t="s">
        <v>883</v>
      </c>
      <c r="C413" t="s">
        <v>291</v>
      </c>
      <c r="D413" t="s">
        <v>889</v>
      </c>
      <c r="E413" t="s">
        <v>324</v>
      </c>
      <c r="F413" t="s">
        <v>325</v>
      </c>
      <c r="G413" t="s">
        <v>118</v>
      </c>
      <c r="H413">
        <v>3384</v>
      </c>
      <c r="I413" s="73" t="str">
        <f>VLOOKUP(E413,Refs!$P$2:$R$29,3,FALSE)</f>
        <v>Y59</v>
      </c>
      <c r="J413" s="73" t="str">
        <f>VLOOKUP(E413,Refs!$P$2:$S$29,4,FALSE)</f>
        <v>South East</v>
      </c>
      <c r="K413" s="28">
        <f t="shared" si="16"/>
        <v>3384</v>
      </c>
    </row>
    <row r="414" spans="1:11" x14ac:dyDescent="0.35">
      <c r="A414" s="74">
        <f t="shared" si="15"/>
        <v>45748</v>
      </c>
      <c r="B414" t="s">
        <v>883</v>
      </c>
      <c r="C414" t="s">
        <v>291</v>
      </c>
      <c r="D414" t="s">
        <v>889</v>
      </c>
      <c r="E414" t="s">
        <v>324</v>
      </c>
      <c r="F414" t="s">
        <v>325</v>
      </c>
      <c r="G414" t="s">
        <v>119</v>
      </c>
      <c r="H414">
        <v>23570</v>
      </c>
      <c r="I414" s="73" t="str">
        <f>VLOOKUP(E414,Refs!$P$2:$R$29,3,FALSE)</f>
        <v>Y59</v>
      </c>
      <c r="J414" s="73" t="str">
        <f>VLOOKUP(E414,Refs!$P$2:$S$29,4,FALSE)</f>
        <v>South East</v>
      </c>
      <c r="K414" s="28">
        <f t="shared" si="16"/>
        <v>23570</v>
      </c>
    </row>
    <row r="415" spans="1:11" x14ac:dyDescent="0.35">
      <c r="A415" s="74">
        <f t="shared" si="15"/>
        <v>45748</v>
      </c>
      <c r="B415" t="s">
        <v>883</v>
      </c>
      <c r="C415" t="s">
        <v>291</v>
      </c>
      <c r="D415" t="s">
        <v>889</v>
      </c>
      <c r="E415" t="s">
        <v>324</v>
      </c>
      <c r="F415" t="s">
        <v>325</v>
      </c>
      <c r="G415" t="s">
        <v>120</v>
      </c>
      <c r="H415">
        <v>12997</v>
      </c>
      <c r="I415" s="73" t="str">
        <f>VLOOKUP(E415,Refs!$P$2:$R$29,3,FALSE)</f>
        <v>Y59</v>
      </c>
      <c r="J415" s="73" t="str">
        <f>VLOOKUP(E415,Refs!$P$2:$S$29,4,FALSE)</f>
        <v>South East</v>
      </c>
      <c r="K415" s="28">
        <f t="shared" si="16"/>
        <v>12997</v>
      </c>
    </row>
    <row r="416" spans="1:11" x14ac:dyDescent="0.35">
      <c r="A416" s="74">
        <f t="shared" si="15"/>
        <v>45748</v>
      </c>
      <c r="B416" t="s">
        <v>883</v>
      </c>
      <c r="C416" t="s">
        <v>291</v>
      </c>
      <c r="D416" t="s">
        <v>889</v>
      </c>
      <c r="E416" t="s">
        <v>324</v>
      </c>
      <c r="F416" t="s">
        <v>325</v>
      </c>
      <c r="G416" t="s">
        <v>121</v>
      </c>
      <c r="H416">
        <v>3800</v>
      </c>
      <c r="I416" s="73" t="str">
        <f>VLOOKUP(E416,Refs!$P$2:$R$29,3,FALSE)</f>
        <v>Y59</v>
      </c>
      <c r="J416" s="73" t="str">
        <f>VLOOKUP(E416,Refs!$P$2:$S$29,4,FALSE)</f>
        <v>South East</v>
      </c>
      <c r="K416" s="28">
        <f t="shared" si="16"/>
        <v>3800</v>
      </c>
    </row>
    <row r="417" spans="1:11" x14ac:dyDescent="0.35">
      <c r="A417" s="74">
        <f t="shared" si="15"/>
        <v>45748</v>
      </c>
      <c r="B417" t="s">
        <v>883</v>
      </c>
      <c r="C417" t="s">
        <v>291</v>
      </c>
      <c r="D417" t="s">
        <v>889</v>
      </c>
      <c r="E417" t="s">
        <v>324</v>
      </c>
      <c r="F417" t="s">
        <v>325</v>
      </c>
      <c r="G417" t="s">
        <v>122</v>
      </c>
      <c r="H417">
        <v>2125</v>
      </c>
      <c r="I417" s="73" t="str">
        <f>VLOOKUP(E417,Refs!$P$2:$R$29,3,FALSE)</f>
        <v>Y59</v>
      </c>
      <c r="J417" s="73" t="str">
        <f>VLOOKUP(E417,Refs!$P$2:$S$29,4,FALSE)</f>
        <v>South East</v>
      </c>
      <c r="K417" s="28">
        <f t="shared" si="16"/>
        <v>2125</v>
      </c>
    </row>
    <row r="418" spans="1:11" x14ac:dyDescent="0.35">
      <c r="A418" s="74">
        <f t="shared" si="15"/>
        <v>45748</v>
      </c>
      <c r="B418" t="s">
        <v>883</v>
      </c>
      <c r="C418" t="s">
        <v>291</v>
      </c>
      <c r="D418" t="s">
        <v>889</v>
      </c>
      <c r="E418" t="s">
        <v>324</v>
      </c>
      <c r="F418" t="s">
        <v>325</v>
      </c>
      <c r="G418" t="s">
        <v>123</v>
      </c>
      <c r="H418">
        <v>3638</v>
      </c>
      <c r="I418" s="73" t="str">
        <f>VLOOKUP(E418,Refs!$P$2:$R$29,3,FALSE)</f>
        <v>Y59</v>
      </c>
      <c r="J418" s="73" t="str">
        <f>VLOOKUP(E418,Refs!$P$2:$S$29,4,FALSE)</f>
        <v>South East</v>
      </c>
      <c r="K418" s="28">
        <f t="shared" si="16"/>
        <v>3638</v>
      </c>
    </row>
    <row r="419" spans="1:11" x14ac:dyDescent="0.35">
      <c r="A419" s="74">
        <f t="shared" si="15"/>
        <v>45748</v>
      </c>
      <c r="B419" t="s">
        <v>883</v>
      </c>
      <c r="C419" t="s">
        <v>291</v>
      </c>
      <c r="D419" t="s">
        <v>889</v>
      </c>
      <c r="E419" t="s">
        <v>324</v>
      </c>
      <c r="F419" t="s">
        <v>325</v>
      </c>
      <c r="G419" t="s">
        <v>124</v>
      </c>
      <c r="H419">
        <v>1492</v>
      </c>
      <c r="I419" s="73" t="str">
        <f>VLOOKUP(E419,Refs!$P$2:$R$29,3,FALSE)</f>
        <v>Y59</v>
      </c>
      <c r="J419" s="73" t="str">
        <f>VLOOKUP(E419,Refs!$P$2:$S$29,4,FALSE)</f>
        <v>South East</v>
      </c>
      <c r="K419" s="28">
        <f t="shared" si="16"/>
        <v>1492</v>
      </c>
    </row>
    <row r="420" spans="1:11" x14ac:dyDescent="0.35">
      <c r="A420" s="74">
        <f t="shared" si="15"/>
        <v>45748</v>
      </c>
      <c r="B420" t="s">
        <v>883</v>
      </c>
      <c r="C420" t="s">
        <v>291</v>
      </c>
      <c r="D420" t="s">
        <v>889</v>
      </c>
      <c r="E420" t="s">
        <v>324</v>
      </c>
      <c r="F420" t="s">
        <v>325</v>
      </c>
      <c r="G420" t="s">
        <v>125</v>
      </c>
      <c r="H420">
        <v>8</v>
      </c>
      <c r="I420" s="73" t="str">
        <f>VLOOKUP(E420,Refs!$P$2:$R$29,3,FALSE)</f>
        <v>Y59</v>
      </c>
      <c r="J420" s="73" t="str">
        <f>VLOOKUP(E420,Refs!$P$2:$S$29,4,FALSE)</f>
        <v>South East</v>
      </c>
      <c r="K420" s="28">
        <f t="shared" si="16"/>
        <v>8</v>
      </c>
    </row>
    <row r="421" spans="1:11" x14ac:dyDescent="0.35">
      <c r="A421" s="74">
        <f t="shared" si="15"/>
        <v>45748</v>
      </c>
      <c r="B421" t="s">
        <v>883</v>
      </c>
      <c r="C421" t="s">
        <v>291</v>
      </c>
      <c r="D421" t="s">
        <v>889</v>
      </c>
      <c r="E421" t="s">
        <v>324</v>
      </c>
      <c r="F421" t="s">
        <v>325</v>
      </c>
      <c r="G421" t="s">
        <v>126</v>
      </c>
      <c r="H421">
        <v>0</v>
      </c>
      <c r="I421" s="73" t="str">
        <f>VLOOKUP(E421,Refs!$P$2:$R$29,3,FALSE)</f>
        <v>Y59</v>
      </c>
      <c r="J421" s="73" t="str">
        <f>VLOOKUP(E421,Refs!$P$2:$S$29,4,FALSE)</f>
        <v>South East</v>
      </c>
      <c r="K421" s="28" t="str">
        <f t="shared" si="16"/>
        <v/>
      </c>
    </row>
    <row r="422" spans="1:11" x14ac:dyDescent="0.35">
      <c r="A422" s="74">
        <f t="shared" si="15"/>
        <v>45748</v>
      </c>
      <c r="B422" t="s">
        <v>883</v>
      </c>
      <c r="C422" t="s">
        <v>291</v>
      </c>
      <c r="D422" t="s">
        <v>889</v>
      </c>
      <c r="E422" t="s">
        <v>324</v>
      </c>
      <c r="F422" t="s">
        <v>325</v>
      </c>
      <c r="G422" t="s">
        <v>127</v>
      </c>
      <c r="H422">
        <v>2487</v>
      </c>
      <c r="I422" s="73" t="str">
        <f>VLOOKUP(E422,Refs!$P$2:$R$29,3,FALSE)</f>
        <v>Y59</v>
      </c>
      <c r="J422" s="73" t="str">
        <f>VLOOKUP(E422,Refs!$P$2:$S$29,4,FALSE)</f>
        <v>South East</v>
      </c>
      <c r="K422" s="28">
        <f t="shared" si="16"/>
        <v>2487</v>
      </c>
    </row>
    <row r="423" spans="1:11" x14ac:dyDescent="0.35">
      <c r="A423" s="74">
        <f t="shared" si="15"/>
        <v>45748</v>
      </c>
      <c r="B423" t="s">
        <v>883</v>
      </c>
      <c r="C423" t="s">
        <v>291</v>
      </c>
      <c r="D423" t="s">
        <v>889</v>
      </c>
      <c r="E423" t="s">
        <v>324</v>
      </c>
      <c r="F423" t="s">
        <v>325</v>
      </c>
      <c r="G423" t="s">
        <v>128</v>
      </c>
      <c r="H423">
        <v>1312</v>
      </c>
      <c r="I423" s="73" t="str">
        <f>VLOOKUP(E423,Refs!$P$2:$R$29,3,FALSE)</f>
        <v>Y59</v>
      </c>
      <c r="J423" s="73" t="str">
        <f>VLOOKUP(E423,Refs!$P$2:$S$29,4,FALSE)</f>
        <v>South East</v>
      </c>
      <c r="K423" s="28">
        <f t="shared" si="16"/>
        <v>1312</v>
      </c>
    </row>
    <row r="424" spans="1:11" x14ac:dyDescent="0.35">
      <c r="A424" s="74">
        <f t="shared" si="15"/>
        <v>45748</v>
      </c>
      <c r="B424" t="s">
        <v>883</v>
      </c>
      <c r="C424" t="s">
        <v>291</v>
      </c>
      <c r="D424" t="s">
        <v>889</v>
      </c>
      <c r="E424" t="s">
        <v>324</v>
      </c>
      <c r="F424" t="s">
        <v>325</v>
      </c>
      <c r="G424" t="s">
        <v>129</v>
      </c>
      <c r="H424">
        <v>1775</v>
      </c>
      <c r="I424" s="73" t="str">
        <f>VLOOKUP(E424,Refs!$P$2:$R$29,3,FALSE)</f>
        <v>Y59</v>
      </c>
      <c r="J424" s="73" t="str">
        <f>VLOOKUP(E424,Refs!$P$2:$S$29,4,FALSE)</f>
        <v>South East</v>
      </c>
      <c r="K424" s="28">
        <f t="shared" si="16"/>
        <v>1775</v>
      </c>
    </row>
    <row r="425" spans="1:11" x14ac:dyDescent="0.35">
      <c r="A425" s="74">
        <f t="shared" si="15"/>
        <v>45748</v>
      </c>
      <c r="B425" t="s">
        <v>883</v>
      </c>
      <c r="C425" t="s">
        <v>291</v>
      </c>
      <c r="D425" t="s">
        <v>889</v>
      </c>
      <c r="E425" t="s">
        <v>324</v>
      </c>
      <c r="F425" t="s">
        <v>325</v>
      </c>
      <c r="G425" t="s">
        <v>130</v>
      </c>
      <c r="H425" t="s">
        <v>888</v>
      </c>
      <c r="I425" s="73" t="str">
        <f>VLOOKUP(E425,Refs!$P$2:$R$29,3,FALSE)</f>
        <v>Y59</v>
      </c>
      <c r="J425" s="73" t="str">
        <f>VLOOKUP(E425,Refs!$P$2:$S$29,4,FALSE)</f>
        <v>South East</v>
      </c>
      <c r="K425" s="28" t="str">
        <f t="shared" si="16"/>
        <v>-</v>
      </c>
    </row>
    <row r="426" spans="1:11" x14ac:dyDescent="0.35">
      <c r="A426" s="74">
        <f t="shared" si="15"/>
        <v>45748</v>
      </c>
      <c r="B426" t="s">
        <v>883</v>
      </c>
      <c r="C426" t="s">
        <v>291</v>
      </c>
      <c r="D426" t="s">
        <v>889</v>
      </c>
      <c r="E426" t="s">
        <v>324</v>
      </c>
      <c r="F426" t="s">
        <v>325</v>
      </c>
      <c r="G426" t="s">
        <v>131</v>
      </c>
      <c r="H426" t="s">
        <v>888</v>
      </c>
      <c r="I426" s="73" t="str">
        <f>VLOOKUP(E426,Refs!$P$2:$R$29,3,FALSE)</f>
        <v>Y59</v>
      </c>
      <c r="J426" s="73" t="str">
        <f>VLOOKUP(E426,Refs!$P$2:$S$29,4,FALSE)</f>
        <v>South East</v>
      </c>
      <c r="K426" s="28" t="str">
        <f t="shared" si="16"/>
        <v>-</v>
      </c>
    </row>
    <row r="427" spans="1:11" x14ac:dyDescent="0.35">
      <c r="A427" s="74">
        <f t="shared" si="15"/>
        <v>45748</v>
      </c>
      <c r="B427" t="s">
        <v>883</v>
      </c>
      <c r="C427" t="s">
        <v>291</v>
      </c>
      <c r="D427" t="s">
        <v>889</v>
      </c>
      <c r="E427" t="s">
        <v>324</v>
      </c>
      <c r="F427" t="s">
        <v>325</v>
      </c>
      <c r="G427" t="s">
        <v>132</v>
      </c>
      <c r="H427" t="s">
        <v>888</v>
      </c>
      <c r="I427" s="73" t="str">
        <f>VLOOKUP(E427,Refs!$P$2:$R$29,3,FALSE)</f>
        <v>Y59</v>
      </c>
      <c r="J427" s="73" t="str">
        <f>VLOOKUP(E427,Refs!$P$2:$S$29,4,FALSE)</f>
        <v>South East</v>
      </c>
      <c r="K427" s="28" t="str">
        <f t="shared" si="16"/>
        <v>-</v>
      </c>
    </row>
    <row r="428" spans="1:11" x14ac:dyDescent="0.35">
      <c r="A428" s="74">
        <f t="shared" si="15"/>
        <v>45748</v>
      </c>
      <c r="B428" t="s">
        <v>883</v>
      </c>
      <c r="C428" t="s">
        <v>291</v>
      </c>
      <c r="D428" t="s">
        <v>889</v>
      </c>
      <c r="E428" t="s">
        <v>324</v>
      </c>
      <c r="F428" t="s">
        <v>325</v>
      </c>
      <c r="G428" t="s">
        <v>133</v>
      </c>
      <c r="H428" t="s">
        <v>888</v>
      </c>
      <c r="I428" s="73" t="str">
        <f>VLOOKUP(E428,Refs!$P$2:$R$29,3,FALSE)</f>
        <v>Y59</v>
      </c>
      <c r="J428" s="73" t="str">
        <f>VLOOKUP(E428,Refs!$P$2:$S$29,4,FALSE)</f>
        <v>South East</v>
      </c>
      <c r="K428" s="28" t="str">
        <f t="shared" si="16"/>
        <v>-</v>
      </c>
    </row>
    <row r="429" spans="1:11" x14ac:dyDescent="0.35">
      <c r="A429" s="74">
        <f t="shared" si="15"/>
        <v>45748</v>
      </c>
      <c r="B429" t="s">
        <v>883</v>
      </c>
      <c r="C429" t="s">
        <v>291</v>
      </c>
      <c r="D429" t="s">
        <v>889</v>
      </c>
      <c r="E429" t="s">
        <v>324</v>
      </c>
      <c r="F429" t="s">
        <v>325</v>
      </c>
      <c r="G429" t="s">
        <v>134</v>
      </c>
      <c r="H429" t="s">
        <v>888</v>
      </c>
      <c r="I429" s="73" t="str">
        <f>VLOOKUP(E429,Refs!$P$2:$R$29,3,FALSE)</f>
        <v>Y59</v>
      </c>
      <c r="J429" s="73" t="str">
        <f>VLOOKUP(E429,Refs!$P$2:$S$29,4,FALSE)</f>
        <v>South East</v>
      </c>
      <c r="K429" s="28" t="str">
        <f t="shared" si="16"/>
        <v>-</v>
      </c>
    </row>
    <row r="430" spans="1:11" x14ac:dyDescent="0.35">
      <c r="A430" s="74">
        <f t="shared" si="15"/>
        <v>45748</v>
      </c>
      <c r="B430" t="s">
        <v>883</v>
      </c>
      <c r="C430" t="s">
        <v>291</v>
      </c>
      <c r="D430" t="s">
        <v>889</v>
      </c>
      <c r="E430" t="s">
        <v>324</v>
      </c>
      <c r="F430" t="s">
        <v>325</v>
      </c>
      <c r="G430" t="s">
        <v>135</v>
      </c>
      <c r="H430">
        <v>5572</v>
      </c>
      <c r="I430" s="73" t="str">
        <f>VLOOKUP(E430,Refs!$P$2:$R$29,3,FALSE)</f>
        <v>Y59</v>
      </c>
      <c r="J430" s="73" t="str">
        <f>VLOOKUP(E430,Refs!$P$2:$S$29,4,FALSE)</f>
        <v>South East</v>
      </c>
      <c r="K430" s="28">
        <f t="shared" si="16"/>
        <v>5572</v>
      </c>
    </row>
    <row r="431" spans="1:11" x14ac:dyDescent="0.35">
      <c r="A431" s="74">
        <f t="shared" si="15"/>
        <v>45748</v>
      </c>
      <c r="B431" t="s">
        <v>883</v>
      </c>
      <c r="C431" t="s">
        <v>291</v>
      </c>
      <c r="D431" t="s">
        <v>889</v>
      </c>
      <c r="E431" t="s">
        <v>324</v>
      </c>
      <c r="F431" t="s">
        <v>325</v>
      </c>
      <c r="G431" t="s">
        <v>136</v>
      </c>
      <c r="H431">
        <v>4977</v>
      </c>
      <c r="I431" s="73" t="str">
        <f>VLOOKUP(E431,Refs!$P$2:$R$29,3,FALSE)</f>
        <v>Y59</v>
      </c>
      <c r="J431" s="73" t="str">
        <f>VLOOKUP(E431,Refs!$P$2:$S$29,4,FALSE)</f>
        <v>South East</v>
      </c>
      <c r="K431" s="28">
        <f t="shared" si="16"/>
        <v>4977</v>
      </c>
    </row>
    <row r="432" spans="1:11" x14ac:dyDescent="0.35">
      <c r="A432" s="74">
        <f t="shared" si="15"/>
        <v>45748</v>
      </c>
      <c r="B432" t="s">
        <v>883</v>
      </c>
      <c r="C432" t="s">
        <v>291</v>
      </c>
      <c r="D432" t="s">
        <v>889</v>
      </c>
      <c r="E432" t="s">
        <v>324</v>
      </c>
      <c r="F432" t="s">
        <v>325</v>
      </c>
      <c r="G432" t="s">
        <v>137</v>
      </c>
      <c r="H432" t="s">
        <v>888</v>
      </c>
      <c r="I432" s="73" t="str">
        <f>VLOOKUP(E432,Refs!$P$2:$R$29,3,FALSE)</f>
        <v>Y59</v>
      </c>
      <c r="J432" s="73" t="str">
        <f>VLOOKUP(E432,Refs!$P$2:$S$29,4,FALSE)</f>
        <v>South East</v>
      </c>
      <c r="K432" s="28" t="str">
        <f t="shared" si="16"/>
        <v>-</v>
      </c>
    </row>
    <row r="433" spans="1:11" x14ac:dyDescent="0.35">
      <c r="A433" s="74">
        <f t="shared" si="15"/>
        <v>45748</v>
      </c>
      <c r="B433" t="s">
        <v>883</v>
      </c>
      <c r="C433" t="s">
        <v>291</v>
      </c>
      <c r="D433" t="s">
        <v>889</v>
      </c>
      <c r="E433" t="s">
        <v>324</v>
      </c>
      <c r="F433" t="s">
        <v>325</v>
      </c>
      <c r="G433" t="s">
        <v>138</v>
      </c>
      <c r="H433" t="s">
        <v>888</v>
      </c>
      <c r="I433" s="73" t="str">
        <f>VLOOKUP(E433,Refs!$P$2:$R$29,3,FALSE)</f>
        <v>Y59</v>
      </c>
      <c r="J433" s="73" t="str">
        <f>VLOOKUP(E433,Refs!$P$2:$S$29,4,FALSE)</f>
        <v>South East</v>
      </c>
      <c r="K433" s="28" t="str">
        <f t="shared" si="16"/>
        <v>-</v>
      </c>
    </row>
    <row r="434" spans="1:11" x14ac:dyDescent="0.35">
      <c r="A434" s="74">
        <f t="shared" si="15"/>
        <v>45748</v>
      </c>
      <c r="B434" t="s">
        <v>883</v>
      </c>
      <c r="C434" t="s">
        <v>291</v>
      </c>
      <c r="D434" t="s">
        <v>889</v>
      </c>
      <c r="E434" t="s">
        <v>324</v>
      </c>
      <c r="F434" t="s">
        <v>325</v>
      </c>
      <c r="G434" t="s">
        <v>139</v>
      </c>
      <c r="H434" t="s">
        <v>888</v>
      </c>
      <c r="I434" s="73" t="str">
        <f>VLOOKUP(E434,Refs!$P$2:$R$29,3,FALSE)</f>
        <v>Y59</v>
      </c>
      <c r="J434" s="73" t="str">
        <f>VLOOKUP(E434,Refs!$P$2:$S$29,4,FALSE)</f>
        <v>South East</v>
      </c>
      <c r="K434" s="28" t="str">
        <f t="shared" si="16"/>
        <v>-</v>
      </c>
    </row>
    <row r="435" spans="1:11" x14ac:dyDescent="0.35">
      <c r="A435" s="74">
        <f t="shared" si="15"/>
        <v>45748</v>
      </c>
      <c r="B435" t="s">
        <v>883</v>
      </c>
      <c r="C435" t="s">
        <v>291</v>
      </c>
      <c r="D435" t="s">
        <v>889</v>
      </c>
      <c r="E435" t="s">
        <v>324</v>
      </c>
      <c r="F435" t="s">
        <v>325</v>
      </c>
      <c r="G435" t="s">
        <v>140</v>
      </c>
      <c r="H435" t="s">
        <v>888</v>
      </c>
      <c r="I435" s="73" t="str">
        <f>VLOOKUP(E435,Refs!$P$2:$R$29,3,FALSE)</f>
        <v>Y59</v>
      </c>
      <c r="J435" s="73" t="str">
        <f>VLOOKUP(E435,Refs!$P$2:$S$29,4,FALSE)</f>
        <v>South East</v>
      </c>
      <c r="K435" s="28" t="str">
        <f t="shared" si="16"/>
        <v>-</v>
      </c>
    </row>
    <row r="436" spans="1:11" x14ac:dyDescent="0.35">
      <c r="A436" s="74">
        <f t="shared" si="15"/>
        <v>45748</v>
      </c>
      <c r="B436" t="s">
        <v>883</v>
      </c>
      <c r="C436" t="s">
        <v>291</v>
      </c>
      <c r="D436" t="s">
        <v>889</v>
      </c>
      <c r="E436" t="s">
        <v>324</v>
      </c>
      <c r="F436" t="s">
        <v>325</v>
      </c>
      <c r="G436" t="s">
        <v>141</v>
      </c>
      <c r="H436">
        <v>1335</v>
      </c>
      <c r="I436" s="73" t="str">
        <f>VLOOKUP(E436,Refs!$P$2:$R$29,3,FALSE)</f>
        <v>Y59</v>
      </c>
      <c r="J436" s="73" t="str">
        <f>VLOOKUP(E436,Refs!$P$2:$S$29,4,FALSE)</f>
        <v>South East</v>
      </c>
      <c r="K436" s="28">
        <f t="shared" si="16"/>
        <v>1335</v>
      </c>
    </row>
    <row r="437" spans="1:11" x14ac:dyDescent="0.35">
      <c r="A437" s="74">
        <f t="shared" si="15"/>
        <v>45748</v>
      </c>
      <c r="B437" t="s">
        <v>883</v>
      </c>
      <c r="C437" t="s">
        <v>291</v>
      </c>
      <c r="D437" t="s">
        <v>889</v>
      </c>
      <c r="E437" t="s">
        <v>324</v>
      </c>
      <c r="F437" t="s">
        <v>325</v>
      </c>
      <c r="G437" t="s">
        <v>142</v>
      </c>
      <c r="H437">
        <v>1206</v>
      </c>
      <c r="I437" s="73" t="str">
        <f>VLOOKUP(E437,Refs!$P$2:$R$29,3,FALSE)</f>
        <v>Y59</v>
      </c>
      <c r="J437" s="73" t="str">
        <f>VLOOKUP(E437,Refs!$P$2:$S$29,4,FALSE)</f>
        <v>South East</v>
      </c>
      <c r="K437" s="28">
        <f t="shared" si="16"/>
        <v>1206</v>
      </c>
    </row>
    <row r="438" spans="1:11" x14ac:dyDescent="0.35">
      <c r="A438" s="74">
        <f t="shared" si="15"/>
        <v>45748</v>
      </c>
      <c r="B438" t="s">
        <v>883</v>
      </c>
      <c r="C438" t="s">
        <v>291</v>
      </c>
      <c r="D438" t="s">
        <v>889</v>
      </c>
      <c r="E438" t="s">
        <v>324</v>
      </c>
      <c r="F438" t="s">
        <v>325</v>
      </c>
      <c r="G438" t="s">
        <v>725</v>
      </c>
      <c r="H438" t="s">
        <v>888</v>
      </c>
      <c r="I438" s="73" t="str">
        <f>VLOOKUP(E438,Refs!$P$2:$R$29,3,FALSE)</f>
        <v>Y59</v>
      </c>
      <c r="J438" s="73" t="str">
        <f>VLOOKUP(E438,Refs!$P$2:$S$29,4,FALSE)</f>
        <v>South East</v>
      </c>
      <c r="K438" s="28" t="str">
        <f t="shared" si="16"/>
        <v>-</v>
      </c>
    </row>
    <row r="439" spans="1:11" x14ac:dyDescent="0.35">
      <c r="A439" s="74">
        <f t="shared" si="15"/>
        <v>45748</v>
      </c>
      <c r="B439" t="s">
        <v>883</v>
      </c>
      <c r="C439" t="s">
        <v>291</v>
      </c>
      <c r="D439" t="s">
        <v>889</v>
      </c>
      <c r="E439" t="s">
        <v>324</v>
      </c>
      <c r="F439" t="s">
        <v>325</v>
      </c>
      <c r="G439" t="s">
        <v>724</v>
      </c>
      <c r="H439" t="s">
        <v>888</v>
      </c>
      <c r="I439" s="73" t="str">
        <f>VLOOKUP(E439,Refs!$P$2:$R$29,3,FALSE)</f>
        <v>Y59</v>
      </c>
      <c r="J439" s="73" t="str">
        <f>VLOOKUP(E439,Refs!$P$2:$S$29,4,FALSE)</f>
        <v>South East</v>
      </c>
      <c r="K439" s="28" t="str">
        <f t="shared" si="16"/>
        <v>-</v>
      </c>
    </row>
    <row r="440" spans="1:11" x14ac:dyDescent="0.35">
      <c r="A440" s="74">
        <f t="shared" si="15"/>
        <v>45748</v>
      </c>
      <c r="B440" t="s">
        <v>883</v>
      </c>
      <c r="C440" t="s">
        <v>291</v>
      </c>
      <c r="D440" t="s">
        <v>889</v>
      </c>
      <c r="E440" t="s">
        <v>324</v>
      </c>
      <c r="F440" t="s">
        <v>325</v>
      </c>
      <c r="G440" t="s">
        <v>727</v>
      </c>
      <c r="H440" t="s">
        <v>888</v>
      </c>
      <c r="I440" s="73" t="str">
        <f>VLOOKUP(E440,Refs!$P$2:$R$29,3,FALSE)</f>
        <v>Y59</v>
      </c>
      <c r="J440" s="73" t="str">
        <f>VLOOKUP(E440,Refs!$P$2:$S$29,4,FALSE)</f>
        <v>South East</v>
      </c>
      <c r="K440" s="28" t="str">
        <f t="shared" si="16"/>
        <v>-</v>
      </c>
    </row>
    <row r="441" spans="1:11" x14ac:dyDescent="0.35">
      <c r="A441" s="74">
        <f t="shared" si="15"/>
        <v>45748</v>
      </c>
      <c r="B441" t="s">
        <v>883</v>
      </c>
      <c r="C441" t="s">
        <v>291</v>
      </c>
      <c r="D441" t="s">
        <v>889</v>
      </c>
      <c r="E441" t="s">
        <v>324</v>
      </c>
      <c r="F441" t="s">
        <v>325</v>
      </c>
      <c r="G441" t="s">
        <v>726</v>
      </c>
      <c r="H441" t="s">
        <v>888</v>
      </c>
      <c r="I441" s="73" t="str">
        <f>VLOOKUP(E441,Refs!$P$2:$R$29,3,FALSE)</f>
        <v>Y59</v>
      </c>
      <c r="J441" s="73" t="str">
        <f>VLOOKUP(E441,Refs!$P$2:$S$29,4,FALSE)</f>
        <v>South East</v>
      </c>
      <c r="K441" s="28" t="str">
        <f t="shared" si="16"/>
        <v>-</v>
      </c>
    </row>
    <row r="442" spans="1:11" x14ac:dyDescent="0.35">
      <c r="A442" s="74">
        <f t="shared" si="15"/>
        <v>45748</v>
      </c>
      <c r="B442" t="s">
        <v>883</v>
      </c>
      <c r="C442" t="s">
        <v>291</v>
      </c>
      <c r="D442" t="s">
        <v>889</v>
      </c>
      <c r="E442" t="s">
        <v>332</v>
      </c>
      <c r="F442" t="s">
        <v>333</v>
      </c>
      <c r="G442" t="s">
        <v>10</v>
      </c>
      <c r="H442">
        <v>71891</v>
      </c>
      <c r="I442" s="73" t="str">
        <f>VLOOKUP(E442,Refs!$P$2:$R$29,3,FALSE)</f>
        <v>Y59</v>
      </c>
      <c r="J442" s="73" t="str">
        <f>VLOOKUP(E442,Refs!$P$2:$S$29,4,FALSE)</f>
        <v>South East</v>
      </c>
      <c r="K442" s="28">
        <f t="shared" si="16"/>
        <v>71891</v>
      </c>
    </row>
    <row r="443" spans="1:11" x14ac:dyDescent="0.35">
      <c r="A443" s="74">
        <f t="shared" si="15"/>
        <v>45748</v>
      </c>
      <c r="B443" t="s">
        <v>883</v>
      </c>
      <c r="C443" t="s">
        <v>291</v>
      </c>
      <c r="D443" t="s">
        <v>889</v>
      </c>
      <c r="E443" t="s">
        <v>332</v>
      </c>
      <c r="F443" t="s">
        <v>333</v>
      </c>
      <c r="G443" t="s">
        <v>71</v>
      </c>
      <c r="H443">
        <v>4548</v>
      </c>
      <c r="I443" s="73" t="str">
        <f>VLOOKUP(E443,Refs!$P$2:$R$29,3,FALSE)</f>
        <v>Y59</v>
      </c>
      <c r="J443" s="73" t="str">
        <f>VLOOKUP(E443,Refs!$P$2:$S$29,4,FALSE)</f>
        <v>South East</v>
      </c>
      <c r="K443" s="28">
        <f t="shared" si="16"/>
        <v>4548</v>
      </c>
    </row>
    <row r="444" spans="1:11" x14ac:dyDescent="0.35">
      <c r="A444" s="74">
        <f t="shared" si="15"/>
        <v>45748</v>
      </c>
      <c r="B444" t="s">
        <v>883</v>
      </c>
      <c r="C444" t="s">
        <v>291</v>
      </c>
      <c r="D444" t="s">
        <v>889</v>
      </c>
      <c r="E444" t="s">
        <v>332</v>
      </c>
      <c r="F444" t="s">
        <v>333</v>
      </c>
      <c r="G444" t="s">
        <v>20</v>
      </c>
      <c r="H444">
        <v>70268</v>
      </c>
      <c r="I444" s="73" t="str">
        <f>VLOOKUP(E444,Refs!$P$2:$R$29,3,FALSE)</f>
        <v>Y59</v>
      </c>
      <c r="J444" s="73" t="str">
        <f>VLOOKUP(E444,Refs!$P$2:$S$29,4,FALSE)</f>
        <v>South East</v>
      </c>
      <c r="K444" s="28">
        <f t="shared" si="16"/>
        <v>70268</v>
      </c>
    </row>
    <row r="445" spans="1:11" x14ac:dyDescent="0.35">
      <c r="A445" s="74">
        <f t="shared" si="15"/>
        <v>45748</v>
      </c>
      <c r="B445" t="s">
        <v>883</v>
      </c>
      <c r="C445" t="s">
        <v>291</v>
      </c>
      <c r="D445" t="s">
        <v>889</v>
      </c>
      <c r="E445" t="s">
        <v>332</v>
      </c>
      <c r="F445" t="s">
        <v>333</v>
      </c>
      <c r="G445" t="s">
        <v>23</v>
      </c>
      <c r="H445">
        <v>57807</v>
      </c>
      <c r="I445" s="73" t="str">
        <f>VLOOKUP(E445,Refs!$P$2:$R$29,3,FALSE)</f>
        <v>Y59</v>
      </c>
      <c r="J445" s="73" t="str">
        <f>VLOOKUP(E445,Refs!$P$2:$S$29,4,FALSE)</f>
        <v>South East</v>
      </c>
      <c r="K445" s="28">
        <f t="shared" si="16"/>
        <v>57807</v>
      </c>
    </row>
    <row r="446" spans="1:11" x14ac:dyDescent="0.35">
      <c r="A446" s="74">
        <f t="shared" si="15"/>
        <v>45748</v>
      </c>
      <c r="B446" t="s">
        <v>883</v>
      </c>
      <c r="C446" t="s">
        <v>291</v>
      </c>
      <c r="D446" t="s">
        <v>889</v>
      </c>
      <c r="E446" t="s">
        <v>332</v>
      </c>
      <c r="F446" t="s">
        <v>333</v>
      </c>
      <c r="G446" t="s">
        <v>19</v>
      </c>
      <c r="H446">
        <v>1623</v>
      </c>
      <c r="I446" s="73" t="str">
        <f>VLOOKUP(E446,Refs!$P$2:$R$29,3,FALSE)</f>
        <v>Y59</v>
      </c>
      <c r="J446" s="73" t="str">
        <f>VLOOKUP(E446,Refs!$P$2:$S$29,4,FALSE)</f>
        <v>South East</v>
      </c>
      <c r="K446" s="28">
        <f t="shared" si="16"/>
        <v>1623</v>
      </c>
    </row>
    <row r="447" spans="1:11" x14ac:dyDescent="0.35">
      <c r="A447" s="74">
        <f t="shared" si="15"/>
        <v>45748</v>
      </c>
      <c r="B447" t="s">
        <v>883</v>
      </c>
      <c r="C447" t="s">
        <v>291</v>
      </c>
      <c r="D447" t="s">
        <v>889</v>
      </c>
      <c r="E447" t="s">
        <v>332</v>
      </c>
      <c r="F447" t="s">
        <v>333</v>
      </c>
      <c r="G447" t="s">
        <v>21</v>
      </c>
      <c r="H447">
        <v>2669992</v>
      </c>
      <c r="I447" s="73" t="str">
        <f>VLOOKUP(E447,Refs!$P$2:$R$29,3,FALSE)</f>
        <v>Y59</v>
      </c>
      <c r="J447" s="73" t="str">
        <f>VLOOKUP(E447,Refs!$P$2:$S$29,4,FALSE)</f>
        <v>South East</v>
      </c>
      <c r="K447" s="28">
        <f t="shared" si="16"/>
        <v>2669992</v>
      </c>
    </row>
    <row r="448" spans="1:11" x14ac:dyDescent="0.35">
      <c r="A448" s="74">
        <f t="shared" si="15"/>
        <v>45748</v>
      </c>
      <c r="B448" t="s">
        <v>883</v>
      </c>
      <c r="C448" t="s">
        <v>291</v>
      </c>
      <c r="D448" t="s">
        <v>889</v>
      </c>
      <c r="E448" t="s">
        <v>332</v>
      </c>
      <c r="F448" t="s">
        <v>333</v>
      </c>
      <c r="G448" t="s">
        <v>72</v>
      </c>
      <c r="H448">
        <v>232</v>
      </c>
      <c r="I448" s="73" t="str">
        <f>VLOOKUP(E448,Refs!$P$2:$R$29,3,FALSE)</f>
        <v>Y59</v>
      </c>
      <c r="J448" s="73" t="str">
        <f>VLOOKUP(E448,Refs!$P$2:$S$29,4,FALSE)</f>
        <v>South East</v>
      </c>
      <c r="K448" s="28">
        <f t="shared" si="16"/>
        <v>232</v>
      </c>
    </row>
    <row r="449" spans="1:11" x14ac:dyDescent="0.35">
      <c r="A449" s="74">
        <f t="shared" si="15"/>
        <v>45748</v>
      </c>
      <c r="B449" t="s">
        <v>883</v>
      </c>
      <c r="C449" t="s">
        <v>291</v>
      </c>
      <c r="D449" t="s">
        <v>889</v>
      </c>
      <c r="E449" t="s">
        <v>332</v>
      </c>
      <c r="F449" t="s">
        <v>333</v>
      </c>
      <c r="G449" t="s">
        <v>73</v>
      </c>
      <c r="H449">
        <v>490</v>
      </c>
      <c r="I449" s="73" t="str">
        <f>VLOOKUP(E449,Refs!$P$2:$R$29,3,FALSE)</f>
        <v>Y59</v>
      </c>
      <c r="J449" s="73" t="str">
        <f>VLOOKUP(E449,Refs!$P$2:$S$29,4,FALSE)</f>
        <v>South East</v>
      </c>
      <c r="K449" s="28">
        <f t="shared" si="16"/>
        <v>490</v>
      </c>
    </row>
    <row r="450" spans="1:11" x14ac:dyDescent="0.35">
      <c r="A450" s="74">
        <f t="shared" si="15"/>
        <v>45748</v>
      </c>
      <c r="B450" t="s">
        <v>883</v>
      </c>
      <c r="C450" t="s">
        <v>291</v>
      </c>
      <c r="D450" t="s">
        <v>889</v>
      </c>
      <c r="E450" t="s">
        <v>332</v>
      </c>
      <c r="F450" t="s">
        <v>333</v>
      </c>
      <c r="G450" t="s">
        <v>74</v>
      </c>
      <c r="H450">
        <v>184333</v>
      </c>
      <c r="I450" s="73" t="str">
        <f>VLOOKUP(E450,Refs!$P$2:$R$29,3,FALSE)</f>
        <v>Y59</v>
      </c>
      <c r="J450" s="73" t="str">
        <f>VLOOKUP(E450,Refs!$P$2:$S$29,4,FALSE)</f>
        <v>South East</v>
      </c>
      <c r="K450" s="28">
        <f t="shared" si="16"/>
        <v>184333</v>
      </c>
    </row>
    <row r="451" spans="1:11" x14ac:dyDescent="0.35">
      <c r="A451" s="74">
        <f t="shared" ref="A451:A514" si="17">DATEVALUE(RIGHT(B451,8))</f>
        <v>45748</v>
      </c>
      <c r="B451" t="s">
        <v>883</v>
      </c>
      <c r="C451" t="s">
        <v>291</v>
      </c>
      <c r="D451" t="s">
        <v>889</v>
      </c>
      <c r="E451" t="s">
        <v>332</v>
      </c>
      <c r="F451" t="s">
        <v>333</v>
      </c>
      <c r="G451" t="s">
        <v>75</v>
      </c>
      <c r="H451">
        <v>19639</v>
      </c>
      <c r="I451" s="73" t="str">
        <f>VLOOKUP(E451,Refs!$P$2:$R$29,3,FALSE)</f>
        <v>Y59</v>
      </c>
      <c r="J451" s="73" t="str">
        <f>VLOOKUP(E451,Refs!$P$2:$S$29,4,FALSE)</f>
        <v>South East</v>
      </c>
      <c r="K451" s="28">
        <f t="shared" si="16"/>
        <v>19639</v>
      </c>
    </row>
    <row r="452" spans="1:11" x14ac:dyDescent="0.35">
      <c r="A452" s="74">
        <f t="shared" si="17"/>
        <v>45748</v>
      </c>
      <c r="B452" t="s">
        <v>883</v>
      </c>
      <c r="C452" t="s">
        <v>291</v>
      </c>
      <c r="D452" t="s">
        <v>889</v>
      </c>
      <c r="E452" t="s">
        <v>332</v>
      </c>
      <c r="F452" t="s">
        <v>333</v>
      </c>
      <c r="G452" t="s">
        <v>76</v>
      </c>
      <c r="H452">
        <v>57904901</v>
      </c>
      <c r="I452" s="73" t="str">
        <f>VLOOKUP(E452,Refs!$P$2:$R$29,3,FALSE)</f>
        <v>Y59</v>
      </c>
      <c r="J452" s="73" t="str">
        <f>VLOOKUP(E452,Refs!$P$2:$S$29,4,FALSE)</f>
        <v>South East</v>
      </c>
      <c r="K452" s="28">
        <f t="shared" si="16"/>
        <v>57904901</v>
      </c>
    </row>
    <row r="453" spans="1:11" x14ac:dyDescent="0.35">
      <c r="A453" s="74">
        <f t="shared" si="17"/>
        <v>45748</v>
      </c>
      <c r="B453" t="s">
        <v>883</v>
      </c>
      <c r="C453" t="s">
        <v>291</v>
      </c>
      <c r="D453" t="s">
        <v>889</v>
      </c>
      <c r="E453" t="s">
        <v>332</v>
      </c>
      <c r="F453" t="s">
        <v>333</v>
      </c>
      <c r="G453" t="s">
        <v>26</v>
      </c>
      <c r="H453">
        <v>62184</v>
      </c>
      <c r="I453" s="73" t="str">
        <f>VLOOKUP(E453,Refs!$P$2:$R$29,3,FALSE)</f>
        <v>Y59</v>
      </c>
      <c r="J453" s="73" t="str">
        <f>VLOOKUP(E453,Refs!$P$2:$S$29,4,FALSE)</f>
        <v>South East</v>
      </c>
      <c r="K453" s="28">
        <f t="shared" si="16"/>
        <v>62184</v>
      </c>
    </row>
    <row r="454" spans="1:11" x14ac:dyDescent="0.35">
      <c r="A454" s="74">
        <f t="shared" si="17"/>
        <v>45748</v>
      </c>
      <c r="B454" t="s">
        <v>883</v>
      </c>
      <c r="C454" t="s">
        <v>291</v>
      </c>
      <c r="D454" t="s">
        <v>889</v>
      </c>
      <c r="E454" t="s">
        <v>332</v>
      </c>
      <c r="F454" t="s">
        <v>333</v>
      </c>
      <c r="G454" t="s">
        <v>77</v>
      </c>
      <c r="H454">
        <v>10</v>
      </c>
      <c r="I454" s="73" t="str">
        <f>VLOOKUP(E454,Refs!$P$2:$R$29,3,FALSE)</f>
        <v>Y59</v>
      </c>
      <c r="J454" s="73" t="str">
        <f>VLOOKUP(E454,Refs!$P$2:$S$29,4,FALSE)</f>
        <v>South East</v>
      </c>
      <c r="K454" s="28">
        <f t="shared" si="16"/>
        <v>10</v>
      </c>
    </row>
    <row r="455" spans="1:11" x14ac:dyDescent="0.35">
      <c r="A455" s="74">
        <f t="shared" si="17"/>
        <v>45748</v>
      </c>
      <c r="B455" t="s">
        <v>883</v>
      </c>
      <c r="C455" t="s">
        <v>291</v>
      </c>
      <c r="D455" t="s">
        <v>889</v>
      </c>
      <c r="E455" t="s">
        <v>332</v>
      </c>
      <c r="F455" t="s">
        <v>333</v>
      </c>
      <c r="G455" t="s">
        <v>78</v>
      </c>
      <c r="H455">
        <v>40204</v>
      </c>
      <c r="I455" s="73" t="str">
        <f>VLOOKUP(E455,Refs!$P$2:$R$29,3,FALSE)</f>
        <v>Y59</v>
      </c>
      <c r="J455" s="73" t="str">
        <f>VLOOKUP(E455,Refs!$P$2:$S$29,4,FALSE)</f>
        <v>South East</v>
      </c>
      <c r="K455" s="28">
        <f t="shared" ref="K455:K518" si="18">IF(OR(H455="NULL",H455=0,H455=""),"",H455)</f>
        <v>40204</v>
      </c>
    </row>
    <row r="456" spans="1:11" x14ac:dyDescent="0.35">
      <c r="A456" s="74">
        <f t="shared" si="17"/>
        <v>45748</v>
      </c>
      <c r="B456" t="s">
        <v>883</v>
      </c>
      <c r="C456" t="s">
        <v>291</v>
      </c>
      <c r="D456" t="s">
        <v>889</v>
      </c>
      <c r="E456" t="s">
        <v>332</v>
      </c>
      <c r="F456" t="s">
        <v>333</v>
      </c>
      <c r="G456" t="s">
        <v>79</v>
      </c>
      <c r="H456">
        <v>21965</v>
      </c>
      <c r="I456" s="73" t="str">
        <f>VLOOKUP(E456,Refs!$P$2:$R$29,3,FALSE)</f>
        <v>Y59</v>
      </c>
      <c r="J456" s="73" t="str">
        <f>VLOOKUP(E456,Refs!$P$2:$S$29,4,FALSE)</f>
        <v>South East</v>
      </c>
      <c r="K456" s="28">
        <f t="shared" si="18"/>
        <v>21965</v>
      </c>
    </row>
    <row r="457" spans="1:11" x14ac:dyDescent="0.35">
      <c r="A457" s="74">
        <f t="shared" si="17"/>
        <v>45748</v>
      </c>
      <c r="B457" t="s">
        <v>883</v>
      </c>
      <c r="C457" t="s">
        <v>291</v>
      </c>
      <c r="D457" t="s">
        <v>889</v>
      </c>
      <c r="E457" t="s">
        <v>332</v>
      </c>
      <c r="F457" t="s">
        <v>333</v>
      </c>
      <c r="G457" t="s">
        <v>80</v>
      </c>
      <c r="H457">
        <v>0</v>
      </c>
      <c r="I457" s="73" t="str">
        <f>VLOOKUP(E457,Refs!$P$2:$R$29,3,FALSE)</f>
        <v>Y59</v>
      </c>
      <c r="J457" s="73" t="str">
        <f>VLOOKUP(E457,Refs!$P$2:$S$29,4,FALSE)</f>
        <v>South East</v>
      </c>
      <c r="K457" s="28" t="str">
        <f t="shared" si="18"/>
        <v/>
      </c>
    </row>
    <row r="458" spans="1:11" x14ac:dyDescent="0.35">
      <c r="A458" s="74">
        <f t="shared" si="17"/>
        <v>45748</v>
      </c>
      <c r="B458" t="s">
        <v>883</v>
      </c>
      <c r="C458" t="s">
        <v>291</v>
      </c>
      <c r="D458" t="s">
        <v>889</v>
      </c>
      <c r="E458" t="s">
        <v>332</v>
      </c>
      <c r="F458" t="s">
        <v>333</v>
      </c>
      <c r="G458" t="s">
        <v>81</v>
      </c>
      <c r="H458">
        <v>5</v>
      </c>
      <c r="I458" s="73" t="str">
        <f>VLOOKUP(E458,Refs!$P$2:$R$29,3,FALSE)</f>
        <v>Y59</v>
      </c>
      <c r="J458" s="73" t="str">
        <f>VLOOKUP(E458,Refs!$P$2:$S$29,4,FALSE)</f>
        <v>South East</v>
      </c>
      <c r="K458" s="28">
        <f t="shared" si="18"/>
        <v>5</v>
      </c>
    </row>
    <row r="459" spans="1:11" x14ac:dyDescent="0.35">
      <c r="A459" s="74">
        <f t="shared" si="17"/>
        <v>45748</v>
      </c>
      <c r="B459" t="s">
        <v>883</v>
      </c>
      <c r="C459" t="s">
        <v>291</v>
      </c>
      <c r="D459" t="s">
        <v>889</v>
      </c>
      <c r="E459" t="s">
        <v>332</v>
      </c>
      <c r="F459" t="s">
        <v>333</v>
      </c>
      <c r="G459" t="s">
        <v>25</v>
      </c>
      <c r="H459">
        <v>21980</v>
      </c>
      <c r="I459" s="73" t="str">
        <f>VLOOKUP(E459,Refs!$P$2:$R$29,3,FALSE)</f>
        <v>Y59</v>
      </c>
      <c r="J459" s="73" t="str">
        <f>VLOOKUP(E459,Refs!$P$2:$S$29,4,FALSE)</f>
        <v>South East</v>
      </c>
      <c r="K459" s="28">
        <f t="shared" si="18"/>
        <v>21980</v>
      </c>
    </row>
    <row r="460" spans="1:11" x14ac:dyDescent="0.35">
      <c r="A460" s="74">
        <f t="shared" si="17"/>
        <v>45748</v>
      </c>
      <c r="B460" t="s">
        <v>883</v>
      </c>
      <c r="C460" t="s">
        <v>291</v>
      </c>
      <c r="D460" t="s">
        <v>889</v>
      </c>
      <c r="E460" t="s">
        <v>332</v>
      </c>
      <c r="F460" t="s">
        <v>333</v>
      </c>
      <c r="G460" t="s">
        <v>82</v>
      </c>
      <c r="H460">
        <v>95</v>
      </c>
      <c r="I460" s="73" t="str">
        <f>VLOOKUP(E460,Refs!$P$2:$R$29,3,FALSE)</f>
        <v>Y59</v>
      </c>
      <c r="J460" s="73" t="str">
        <f>VLOOKUP(E460,Refs!$P$2:$S$29,4,FALSE)</f>
        <v>South East</v>
      </c>
      <c r="K460" s="28">
        <f t="shared" si="18"/>
        <v>95</v>
      </c>
    </row>
    <row r="461" spans="1:11" x14ac:dyDescent="0.35">
      <c r="A461" s="74">
        <f t="shared" si="17"/>
        <v>45748</v>
      </c>
      <c r="B461" t="s">
        <v>883</v>
      </c>
      <c r="C461" t="s">
        <v>291</v>
      </c>
      <c r="D461" t="s">
        <v>889</v>
      </c>
      <c r="E461" t="s">
        <v>332</v>
      </c>
      <c r="F461" t="s">
        <v>333</v>
      </c>
      <c r="G461" t="s">
        <v>83</v>
      </c>
      <c r="H461">
        <v>10941</v>
      </c>
      <c r="I461" s="73" t="str">
        <f>VLOOKUP(E461,Refs!$P$2:$R$29,3,FALSE)</f>
        <v>Y59</v>
      </c>
      <c r="J461" s="73" t="str">
        <f>VLOOKUP(E461,Refs!$P$2:$S$29,4,FALSE)</f>
        <v>South East</v>
      </c>
      <c r="K461" s="28">
        <f t="shared" si="18"/>
        <v>10941</v>
      </c>
    </row>
    <row r="462" spans="1:11" x14ac:dyDescent="0.35">
      <c r="A462" s="74">
        <f t="shared" si="17"/>
        <v>45748</v>
      </c>
      <c r="B462" t="s">
        <v>883</v>
      </c>
      <c r="C462" t="s">
        <v>291</v>
      </c>
      <c r="D462" t="s">
        <v>889</v>
      </c>
      <c r="E462" t="s">
        <v>332</v>
      </c>
      <c r="F462" t="s">
        <v>333</v>
      </c>
      <c r="G462" t="s">
        <v>84</v>
      </c>
      <c r="H462">
        <v>4461</v>
      </c>
      <c r="I462" s="73" t="str">
        <f>VLOOKUP(E462,Refs!$P$2:$R$29,3,FALSE)</f>
        <v>Y59</v>
      </c>
      <c r="J462" s="73" t="str">
        <f>VLOOKUP(E462,Refs!$P$2:$S$29,4,FALSE)</f>
        <v>South East</v>
      </c>
      <c r="K462" s="28">
        <f t="shared" si="18"/>
        <v>4461</v>
      </c>
    </row>
    <row r="463" spans="1:11" x14ac:dyDescent="0.35">
      <c r="A463" s="74">
        <f t="shared" si="17"/>
        <v>45748</v>
      </c>
      <c r="B463" t="s">
        <v>883</v>
      </c>
      <c r="C463" t="s">
        <v>291</v>
      </c>
      <c r="D463" t="s">
        <v>889</v>
      </c>
      <c r="E463" t="s">
        <v>332</v>
      </c>
      <c r="F463" t="s">
        <v>333</v>
      </c>
      <c r="G463" t="s">
        <v>85</v>
      </c>
      <c r="H463">
        <v>2050</v>
      </c>
      <c r="I463" s="73" t="str">
        <f>VLOOKUP(E463,Refs!$P$2:$R$29,3,FALSE)</f>
        <v>Y59</v>
      </c>
      <c r="J463" s="73" t="str">
        <f>VLOOKUP(E463,Refs!$P$2:$S$29,4,FALSE)</f>
        <v>South East</v>
      </c>
      <c r="K463" s="28">
        <f t="shared" si="18"/>
        <v>2050</v>
      </c>
    </row>
    <row r="464" spans="1:11" x14ac:dyDescent="0.35">
      <c r="A464" s="74">
        <f t="shared" si="17"/>
        <v>45748</v>
      </c>
      <c r="B464" t="s">
        <v>883</v>
      </c>
      <c r="C464" t="s">
        <v>291</v>
      </c>
      <c r="D464" t="s">
        <v>889</v>
      </c>
      <c r="E464" t="s">
        <v>332</v>
      </c>
      <c r="F464" t="s">
        <v>333</v>
      </c>
      <c r="G464" t="s">
        <v>86</v>
      </c>
      <c r="H464">
        <v>4779</v>
      </c>
      <c r="I464" s="73" t="str">
        <f>VLOOKUP(E464,Refs!$P$2:$R$29,3,FALSE)</f>
        <v>Y59</v>
      </c>
      <c r="J464" s="73" t="str">
        <f>VLOOKUP(E464,Refs!$P$2:$S$29,4,FALSE)</f>
        <v>South East</v>
      </c>
      <c r="K464" s="28">
        <f t="shared" si="18"/>
        <v>4779</v>
      </c>
    </row>
    <row r="465" spans="1:11" x14ac:dyDescent="0.35">
      <c r="A465" s="74">
        <f t="shared" si="17"/>
        <v>45748</v>
      </c>
      <c r="B465" t="s">
        <v>883</v>
      </c>
      <c r="C465" t="s">
        <v>291</v>
      </c>
      <c r="D465" t="s">
        <v>889</v>
      </c>
      <c r="E465" t="s">
        <v>332</v>
      </c>
      <c r="F465" t="s">
        <v>333</v>
      </c>
      <c r="G465" t="s">
        <v>87</v>
      </c>
      <c r="H465">
        <v>3232</v>
      </c>
      <c r="I465" s="73" t="str">
        <f>VLOOKUP(E465,Refs!$P$2:$R$29,3,FALSE)</f>
        <v>Y59</v>
      </c>
      <c r="J465" s="73" t="str">
        <f>VLOOKUP(E465,Refs!$P$2:$S$29,4,FALSE)</f>
        <v>South East</v>
      </c>
      <c r="K465" s="28">
        <f t="shared" si="18"/>
        <v>3232</v>
      </c>
    </row>
    <row r="466" spans="1:11" x14ac:dyDescent="0.35">
      <c r="A466" s="74">
        <f t="shared" si="17"/>
        <v>45748</v>
      </c>
      <c r="B466" t="s">
        <v>883</v>
      </c>
      <c r="C466" t="s">
        <v>291</v>
      </c>
      <c r="D466" t="s">
        <v>889</v>
      </c>
      <c r="E466" t="s">
        <v>332</v>
      </c>
      <c r="F466" t="s">
        <v>333</v>
      </c>
      <c r="G466" t="s">
        <v>88</v>
      </c>
      <c r="H466">
        <v>1388</v>
      </c>
      <c r="I466" s="73" t="str">
        <f>VLOOKUP(E466,Refs!$P$2:$R$29,3,FALSE)</f>
        <v>Y59</v>
      </c>
      <c r="J466" s="73" t="str">
        <f>VLOOKUP(E466,Refs!$P$2:$S$29,4,FALSE)</f>
        <v>South East</v>
      </c>
      <c r="K466" s="28">
        <f t="shared" si="18"/>
        <v>1388</v>
      </c>
    </row>
    <row r="467" spans="1:11" x14ac:dyDescent="0.35">
      <c r="A467" s="74">
        <f t="shared" si="17"/>
        <v>45748</v>
      </c>
      <c r="B467" t="s">
        <v>883</v>
      </c>
      <c r="C467" t="s">
        <v>291</v>
      </c>
      <c r="D467" t="s">
        <v>889</v>
      </c>
      <c r="E467" t="s">
        <v>332</v>
      </c>
      <c r="F467" t="s">
        <v>333</v>
      </c>
      <c r="G467" t="s">
        <v>89</v>
      </c>
      <c r="H467">
        <v>6087</v>
      </c>
      <c r="I467" s="73" t="str">
        <f>VLOOKUP(E467,Refs!$P$2:$R$29,3,FALSE)</f>
        <v>Y59</v>
      </c>
      <c r="J467" s="73" t="str">
        <f>VLOOKUP(E467,Refs!$P$2:$S$29,4,FALSE)</f>
        <v>South East</v>
      </c>
      <c r="K467" s="28">
        <f t="shared" si="18"/>
        <v>6087</v>
      </c>
    </row>
    <row r="468" spans="1:11" x14ac:dyDescent="0.35">
      <c r="A468" s="74">
        <f t="shared" si="17"/>
        <v>45748</v>
      </c>
      <c r="B468" t="s">
        <v>883</v>
      </c>
      <c r="C468" t="s">
        <v>291</v>
      </c>
      <c r="D468" t="s">
        <v>889</v>
      </c>
      <c r="E468" t="s">
        <v>332</v>
      </c>
      <c r="F468" t="s">
        <v>333</v>
      </c>
      <c r="G468" t="s">
        <v>90</v>
      </c>
      <c r="H468">
        <v>18652</v>
      </c>
      <c r="I468" s="73" t="str">
        <f>VLOOKUP(E468,Refs!$P$2:$R$29,3,FALSE)</f>
        <v>Y59</v>
      </c>
      <c r="J468" s="73" t="str">
        <f>VLOOKUP(E468,Refs!$P$2:$S$29,4,FALSE)</f>
        <v>South East</v>
      </c>
      <c r="K468" s="28">
        <f t="shared" si="18"/>
        <v>18652</v>
      </c>
    </row>
    <row r="469" spans="1:11" x14ac:dyDescent="0.35">
      <c r="A469" s="74">
        <f t="shared" si="17"/>
        <v>45748</v>
      </c>
      <c r="B469" t="s">
        <v>883</v>
      </c>
      <c r="C469" t="s">
        <v>291</v>
      </c>
      <c r="D469" t="s">
        <v>889</v>
      </c>
      <c r="E469" t="s">
        <v>332</v>
      </c>
      <c r="F469" t="s">
        <v>333</v>
      </c>
      <c r="G469" t="s">
        <v>91</v>
      </c>
      <c r="H469">
        <v>62143</v>
      </c>
      <c r="I469" s="73" t="str">
        <f>VLOOKUP(E469,Refs!$P$2:$R$29,3,FALSE)</f>
        <v>Y59</v>
      </c>
      <c r="J469" s="73" t="str">
        <f>VLOOKUP(E469,Refs!$P$2:$S$29,4,FALSE)</f>
        <v>South East</v>
      </c>
      <c r="K469" s="28">
        <f t="shared" si="18"/>
        <v>62143</v>
      </c>
    </row>
    <row r="470" spans="1:11" x14ac:dyDescent="0.35">
      <c r="A470" s="74">
        <f t="shared" si="17"/>
        <v>45748</v>
      </c>
      <c r="B470" t="s">
        <v>883</v>
      </c>
      <c r="C470" t="s">
        <v>291</v>
      </c>
      <c r="D470" t="s">
        <v>889</v>
      </c>
      <c r="E470" t="s">
        <v>332</v>
      </c>
      <c r="F470" t="s">
        <v>333</v>
      </c>
      <c r="G470" t="s">
        <v>27</v>
      </c>
      <c r="H470">
        <v>6243</v>
      </c>
      <c r="I470" s="73" t="str">
        <f>VLOOKUP(E470,Refs!$P$2:$R$29,3,FALSE)</f>
        <v>Y59</v>
      </c>
      <c r="J470" s="73" t="str">
        <f>VLOOKUP(E470,Refs!$P$2:$S$29,4,FALSE)</f>
        <v>South East</v>
      </c>
      <c r="K470" s="28">
        <f t="shared" si="18"/>
        <v>6243</v>
      </c>
    </row>
    <row r="471" spans="1:11" x14ac:dyDescent="0.35">
      <c r="A471" s="74">
        <f t="shared" si="17"/>
        <v>45748</v>
      </c>
      <c r="B471" t="s">
        <v>883</v>
      </c>
      <c r="C471" t="s">
        <v>291</v>
      </c>
      <c r="D471" t="s">
        <v>889</v>
      </c>
      <c r="E471" t="s">
        <v>332</v>
      </c>
      <c r="F471" t="s">
        <v>333</v>
      </c>
      <c r="G471" t="s">
        <v>29</v>
      </c>
      <c r="H471">
        <v>7316</v>
      </c>
      <c r="I471" s="73" t="str">
        <f>VLOOKUP(E471,Refs!$P$2:$R$29,3,FALSE)</f>
        <v>Y59</v>
      </c>
      <c r="J471" s="73" t="str">
        <f>VLOOKUP(E471,Refs!$P$2:$S$29,4,FALSE)</f>
        <v>South East</v>
      </c>
      <c r="K471" s="28">
        <f t="shared" si="18"/>
        <v>7316</v>
      </c>
    </row>
    <row r="472" spans="1:11" x14ac:dyDescent="0.35">
      <c r="A472" s="74">
        <f t="shared" si="17"/>
        <v>45748</v>
      </c>
      <c r="B472" t="s">
        <v>883</v>
      </c>
      <c r="C472" t="s">
        <v>291</v>
      </c>
      <c r="D472" t="s">
        <v>889</v>
      </c>
      <c r="E472" t="s">
        <v>332</v>
      </c>
      <c r="F472" t="s">
        <v>333</v>
      </c>
      <c r="G472" t="s">
        <v>92</v>
      </c>
      <c r="H472">
        <v>4583</v>
      </c>
      <c r="I472" s="73" t="str">
        <f>VLOOKUP(E472,Refs!$P$2:$R$29,3,FALSE)</f>
        <v>Y59</v>
      </c>
      <c r="J472" s="73" t="str">
        <f>VLOOKUP(E472,Refs!$P$2:$S$29,4,FALSE)</f>
        <v>South East</v>
      </c>
      <c r="K472" s="28">
        <f t="shared" si="18"/>
        <v>4583</v>
      </c>
    </row>
    <row r="473" spans="1:11" x14ac:dyDescent="0.35">
      <c r="A473" s="74">
        <f t="shared" si="17"/>
        <v>45748</v>
      </c>
      <c r="B473" t="s">
        <v>883</v>
      </c>
      <c r="C473" t="s">
        <v>291</v>
      </c>
      <c r="D473" t="s">
        <v>889</v>
      </c>
      <c r="E473" t="s">
        <v>332</v>
      </c>
      <c r="F473" t="s">
        <v>333</v>
      </c>
      <c r="G473" t="s">
        <v>93</v>
      </c>
      <c r="H473">
        <v>15</v>
      </c>
      <c r="I473" s="73" t="str">
        <f>VLOOKUP(E473,Refs!$P$2:$R$29,3,FALSE)</f>
        <v>Y59</v>
      </c>
      <c r="J473" s="73" t="str">
        <f>VLOOKUP(E473,Refs!$P$2:$S$29,4,FALSE)</f>
        <v>South East</v>
      </c>
      <c r="K473" s="28">
        <f t="shared" si="18"/>
        <v>15</v>
      </c>
    </row>
    <row r="474" spans="1:11" x14ac:dyDescent="0.35">
      <c r="A474" s="74">
        <f t="shared" si="17"/>
        <v>45748</v>
      </c>
      <c r="B474" t="s">
        <v>883</v>
      </c>
      <c r="C474" t="s">
        <v>291</v>
      </c>
      <c r="D474" t="s">
        <v>889</v>
      </c>
      <c r="E474" t="s">
        <v>332</v>
      </c>
      <c r="F474" t="s">
        <v>333</v>
      </c>
      <c r="G474" t="s">
        <v>94</v>
      </c>
      <c r="H474">
        <v>2561</v>
      </c>
      <c r="I474" s="73" t="str">
        <f>VLOOKUP(E474,Refs!$P$2:$R$29,3,FALSE)</f>
        <v>Y59</v>
      </c>
      <c r="J474" s="73" t="str">
        <f>VLOOKUP(E474,Refs!$P$2:$S$29,4,FALSE)</f>
        <v>South East</v>
      </c>
      <c r="K474" s="28">
        <f t="shared" si="18"/>
        <v>2561</v>
      </c>
    </row>
    <row r="475" spans="1:11" x14ac:dyDescent="0.35">
      <c r="A475" s="74">
        <f t="shared" si="17"/>
        <v>45748</v>
      </c>
      <c r="B475" t="s">
        <v>883</v>
      </c>
      <c r="C475" t="s">
        <v>291</v>
      </c>
      <c r="D475" t="s">
        <v>889</v>
      </c>
      <c r="E475" t="s">
        <v>332</v>
      </c>
      <c r="F475" t="s">
        <v>333</v>
      </c>
      <c r="G475" t="s">
        <v>95</v>
      </c>
      <c r="H475">
        <v>311</v>
      </c>
      <c r="I475" s="73" t="str">
        <f>VLOOKUP(E475,Refs!$P$2:$R$29,3,FALSE)</f>
        <v>Y59</v>
      </c>
      <c r="J475" s="73" t="str">
        <f>VLOOKUP(E475,Refs!$P$2:$S$29,4,FALSE)</f>
        <v>South East</v>
      </c>
      <c r="K475" s="28">
        <f t="shared" si="18"/>
        <v>311</v>
      </c>
    </row>
    <row r="476" spans="1:11" x14ac:dyDescent="0.35">
      <c r="A476" s="74">
        <f t="shared" si="17"/>
        <v>45748</v>
      </c>
      <c r="B476" t="s">
        <v>883</v>
      </c>
      <c r="C476" t="s">
        <v>291</v>
      </c>
      <c r="D476" t="s">
        <v>889</v>
      </c>
      <c r="E476" t="s">
        <v>332</v>
      </c>
      <c r="F476" t="s">
        <v>333</v>
      </c>
      <c r="G476" t="s">
        <v>96</v>
      </c>
      <c r="H476">
        <v>2085</v>
      </c>
      <c r="I476" s="73" t="str">
        <f>VLOOKUP(E476,Refs!$P$2:$R$29,3,FALSE)</f>
        <v>Y59</v>
      </c>
      <c r="J476" s="73" t="str">
        <f>VLOOKUP(E476,Refs!$P$2:$S$29,4,FALSE)</f>
        <v>South East</v>
      </c>
      <c r="K476" s="28">
        <f t="shared" si="18"/>
        <v>2085</v>
      </c>
    </row>
    <row r="477" spans="1:11" x14ac:dyDescent="0.35">
      <c r="A477" s="74">
        <f t="shared" si="17"/>
        <v>45748</v>
      </c>
      <c r="B477" t="s">
        <v>883</v>
      </c>
      <c r="C477" t="s">
        <v>291</v>
      </c>
      <c r="D477" t="s">
        <v>889</v>
      </c>
      <c r="E477" t="s">
        <v>332</v>
      </c>
      <c r="F477" t="s">
        <v>333</v>
      </c>
      <c r="G477" t="s">
        <v>97</v>
      </c>
      <c r="H477">
        <v>591</v>
      </c>
      <c r="I477" s="73" t="str">
        <f>VLOOKUP(E477,Refs!$P$2:$R$29,3,FALSE)</f>
        <v>Y59</v>
      </c>
      <c r="J477" s="73" t="str">
        <f>VLOOKUP(E477,Refs!$P$2:$S$29,4,FALSE)</f>
        <v>South East</v>
      </c>
      <c r="K477" s="28">
        <f t="shared" si="18"/>
        <v>591</v>
      </c>
    </row>
    <row r="478" spans="1:11" x14ac:dyDescent="0.35">
      <c r="A478" s="74">
        <f t="shared" si="17"/>
        <v>45748</v>
      </c>
      <c r="B478" t="s">
        <v>883</v>
      </c>
      <c r="C478" t="s">
        <v>291</v>
      </c>
      <c r="D478" t="s">
        <v>889</v>
      </c>
      <c r="E478" t="s">
        <v>332</v>
      </c>
      <c r="F478" t="s">
        <v>333</v>
      </c>
      <c r="G478" t="s">
        <v>98</v>
      </c>
      <c r="H478">
        <v>3295</v>
      </c>
      <c r="I478" s="73" t="str">
        <f>VLOOKUP(E478,Refs!$P$2:$R$29,3,FALSE)</f>
        <v>Y59</v>
      </c>
      <c r="J478" s="73" t="str">
        <f>VLOOKUP(E478,Refs!$P$2:$S$29,4,FALSE)</f>
        <v>South East</v>
      </c>
      <c r="K478" s="28">
        <f t="shared" si="18"/>
        <v>3295</v>
      </c>
    </row>
    <row r="479" spans="1:11" x14ac:dyDescent="0.35">
      <c r="A479" s="74">
        <f t="shared" si="17"/>
        <v>45748</v>
      </c>
      <c r="B479" t="s">
        <v>883</v>
      </c>
      <c r="C479" t="s">
        <v>291</v>
      </c>
      <c r="D479" t="s">
        <v>889</v>
      </c>
      <c r="E479" t="s">
        <v>332</v>
      </c>
      <c r="F479" t="s">
        <v>333</v>
      </c>
      <c r="G479" t="s">
        <v>31</v>
      </c>
      <c r="H479">
        <v>2185</v>
      </c>
      <c r="I479" s="73" t="str">
        <f>VLOOKUP(E479,Refs!$P$2:$R$29,3,FALSE)</f>
        <v>Y59</v>
      </c>
      <c r="J479" s="73" t="str">
        <f>VLOOKUP(E479,Refs!$P$2:$S$29,4,FALSE)</f>
        <v>South East</v>
      </c>
      <c r="K479" s="28">
        <f t="shared" si="18"/>
        <v>2185</v>
      </c>
    </row>
    <row r="480" spans="1:11" x14ac:dyDescent="0.35">
      <c r="A480" s="74">
        <f t="shared" si="17"/>
        <v>45748</v>
      </c>
      <c r="B480" t="s">
        <v>883</v>
      </c>
      <c r="C480" t="s">
        <v>291</v>
      </c>
      <c r="D480" t="s">
        <v>889</v>
      </c>
      <c r="E480" t="s">
        <v>332</v>
      </c>
      <c r="F480" t="s">
        <v>333</v>
      </c>
      <c r="G480" t="s">
        <v>99</v>
      </c>
      <c r="H480">
        <v>7746</v>
      </c>
      <c r="I480" s="73" t="str">
        <f>VLOOKUP(E480,Refs!$P$2:$R$29,3,FALSE)</f>
        <v>Y59</v>
      </c>
      <c r="J480" s="73" t="str">
        <f>VLOOKUP(E480,Refs!$P$2:$S$29,4,FALSE)</f>
        <v>South East</v>
      </c>
      <c r="K480" s="28">
        <f t="shared" si="18"/>
        <v>7746</v>
      </c>
    </row>
    <row r="481" spans="1:11" x14ac:dyDescent="0.35">
      <c r="A481" s="74">
        <f t="shared" si="17"/>
        <v>45748</v>
      </c>
      <c r="B481" t="s">
        <v>883</v>
      </c>
      <c r="C481" t="s">
        <v>291</v>
      </c>
      <c r="D481" t="s">
        <v>889</v>
      </c>
      <c r="E481" t="s">
        <v>332</v>
      </c>
      <c r="F481" t="s">
        <v>333</v>
      </c>
      <c r="G481" t="s">
        <v>100</v>
      </c>
      <c r="H481">
        <v>6243</v>
      </c>
      <c r="I481" s="73" t="str">
        <f>VLOOKUP(E481,Refs!$P$2:$R$29,3,FALSE)</f>
        <v>Y59</v>
      </c>
      <c r="J481" s="73" t="str">
        <f>VLOOKUP(E481,Refs!$P$2:$S$29,4,FALSE)</f>
        <v>South East</v>
      </c>
      <c r="K481" s="28">
        <f t="shared" si="18"/>
        <v>6243</v>
      </c>
    </row>
    <row r="482" spans="1:11" x14ac:dyDescent="0.35">
      <c r="A482" s="74">
        <f t="shared" si="17"/>
        <v>45748</v>
      </c>
      <c r="B482" t="s">
        <v>883</v>
      </c>
      <c r="C482" t="s">
        <v>291</v>
      </c>
      <c r="D482" t="s">
        <v>889</v>
      </c>
      <c r="E482" t="s">
        <v>332</v>
      </c>
      <c r="F482" t="s">
        <v>333</v>
      </c>
      <c r="G482" t="s">
        <v>101</v>
      </c>
      <c r="H482">
        <v>5824</v>
      </c>
      <c r="I482" s="73" t="str">
        <f>VLOOKUP(E482,Refs!$P$2:$R$29,3,FALSE)</f>
        <v>Y59</v>
      </c>
      <c r="J482" s="73" t="str">
        <f>VLOOKUP(E482,Refs!$P$2:$S$29,4,FALSE)</f>
        <v>South East</v>
      </c>
      <c r="K482" s="28">
        <f t="shared" si="18"/>
        <v>5824</v>
      </c>
    </row>
    <row r="483" spans="1:11" x14ac:dyDescent="0.35">
      <c r="A483" s="74">
        <f t="shared" si="17"/>
        <v>45748</v>
      </c>
      <c r="B483" t="s">
        <v>883</v>
      </c>
      <c r="C483" t="s">
        <v>291</v>
      </c>
      <c r="D483" t="s">
        <v>889</v>
      </c>
      <c r="E483" t="s">
        <v>332</v>
      </c>
      <c r="F483" t="s">
        <v>333</v>
      </c>
      <c r="G483" t="s">
        <v>102</v>
      </c>
      <c r="H483">
        <v>1439</v>
      </c>
      <c r="I483" s="73" t="str">
        <f>VLOOKUP(E483,Refs!$P$2:$R$29,3,FALSE)</f>
        <v>Y59</v>
      </c>
      <c r="J483" s="73" t="str">
        <f>VLOOKUP(E483,Refs!$P$2:$S$29,4,FALSE)</f>
        <v>South East</v>
      </c>
      <c r="K483" s="28">
        <f t="shared" si="18"/>
        <v>1439</v>
      </c>
    </row>
    <row r="484" spans="1:11" x14ac:dyDescent="0.35">
      <c r="A484" s="74">
        <f t="shared" si="17"/>
        <v>45748</v>
      </c>
      <c r="B484" t="s">
        <v>883</v>
      </c>
      <c r="C484" t="s">
        <v>291</v>
      </c>
      <c r="D484" t="s">
        <v>889</v>
      </c>
      <c r="E484" t="s">
        <v>332</v>
      </c>
      <c r="F484" t="s">
        <v>333</v>
      </c>
      <c r="G484" t="s">
        <v>103</v>
      </c>
      <c r="H484">
        <v>2397</v>
      </c>
      <c r="I484" s="73" t="str">
        <f>VLOOKUP(E484,Refs!$P$2:$R$29,3,FALSE)</f>
        <v>Y59</v>
      </c>
      <c r="J484" s="73" t="str">
        <f>VLOOKUP(E484,Refs!$P$2:$S$29,4,FALSE)</f>
        <v>South East</v>
      </c>
      <c r="K484" s="28">
        <f t="shared" si="18"/>
        <v>2397</v>
      </c>
    </row>
    <row r="485" spans="1:11" x14ac:dyDescent="0.35">
      <c r="A485" s="74">
        <f t="shared" si="17"/>
        <v>45748</v>
      </c>
      <c r="B485" t="s">
        <v>883</v>
      </c>
      <c r="C485" t="s">
        <v>291</v>
      </c>
      <c r="D485" t="s">
        <v>889</v>
      </c>
      <c r="E485" t="s">
        <v>332</v>
      </c>
      <c r="F485" t="s">
        <v>333</v>
      </c>
      <c r="G485" t="s">
        <v>104</v>
      </c>
      <c r="H485">
        <v>132</v>
      </c>
      <c r="I485" s="73" t="str">
        <f>VLOOKUP(E485,Refs!$P$2:$R$29,3,FALSE)</f>
        <v>Y59</v>
      </c>
      <c r="J485" s="73" t="str">
        <f>VLOOKUP(E485,Refs!$P$2:$S$29,4,FALSE)</f>
        <v>South East</v>
      </c>
      <c r="K485" s="28">
        <f t="shared" si="18"/>
        <v>132</v>
      </c>
    </row>
    <row r="486" spans="1:11" x14ac:dyDescent="0.35">
      <c r="A486" s="74">
        <f t="shared" si="17"/>
        <v>45748</v>
      </c>
      <c r="B486" t="s">
        <v>883</v>
      </c>
      <c r="C486" t="s">
        <v>291</v>
      </c>
      <c r="D486" t="s">
        <v>889</v>
      </c>
      <c r="E486" t="s">
        <v>332</v>
      </c>
      <c r="F486" t="s">
        <v>333</v>
      </c>
      <c r="G486" t="s">
        <v>105</v>
      </c>
      <c r="H486">
        <v>3635</v>
      </c>
      <c r="I486" s="73" t="str">
        <f>VLOOKUP(E486,Refs!$P$2:$R$29,3,FALSE)</f>
        <v>Y59</v>
      </c>
      <c r="J486" s="73" t="str">
        <f>VLOOKUP(E486,Refs!$P$2:$S$29,4,FALSE)</f>
        <v>South East</v>
      </c>
      <c r="K486" s="28">
        <f t="shared" si="18"/>
        <v>3635</v>
      </c>
    </row>
    <row r="487" spans="1:11" x14ac:dyDescent="0.35">
      <c r="A487" s="74">
        <f t="shared" si="17"/>
        <v>45748</v>
      </c>
      <c r="B487" t="s">
        <v>883</v>
      </c>
      <c r="C487" t="s">
        <v>291</v>
      </c>
      <c r="D487" t="s">
        <v>889</v>
      </c>
      <c r="E487" t="s">
        <v>332</v>
      </c>
      <c r="F487" t="s">
        <v>333</v>
      </c>
      <c r="G487" t="s">
        <v>106</v>
      </c>
      <c r="H487">
        <v>16541767</v>
      </c>
      <c r="I487" s="73" t="str">
        <f>VLOOKUP(E487,Refs!$P$2:$R$29,3,FALSE)</f>
        <v>Y59</v>
      </c>
      <c r="J487" s="73" t="str">
        <f>VLOOKUP(E487,Refs!$P$2:$S$29,4,FALSE)</f>
        <v>South East</v>
      </c>
      <c r="K487" s="28">
        <f t="shared" si="18"/>
        <v>16541767</v>
      </c>
    </row>
    <row r="488" spans="1:11" x14ac:dyDescent="0.35">
      <c r="A488" s="74">
        <f t="shared" si="17"/>
        <v>45748</v>
      </c>
      <c r="B488" t="s">
        <v>883</v>
      </c>
      <c r="C488" t="s">
        <v>291</v>
      </c>
      <c r="D488" t="s">
        <v>889</v>
      </c>
      <c r="E488" t="s">
        <v>332</v>
      </c>
      <c r="F488" t="s">
        <v>333</v>
      </c>
      <c r="G488" t="s">
        <v>107</v>
      </c>
      <c r="H488">
        <v>7942</v>
      </c>
      <c r="I488" s="73" t="str">
        <f>VLOOKUP(E488,Refs!$P$2:$R$29,3,FALSE)</f>
        <v>Y59</v>
      </c>
      <c r="J488" s="73" t="str">
        <f>VLOOKUP(E488,Refs!$P$2:$S$29,4,FALSE)</f>
        <v>South East</v>
      </c>
      <c r="K488" s="28">
        <f t="shared" si="18"/>
        <v>7942</v>
      </c>
    </row>
    <row r="489" spans="1:11" x14ac:dyDescent="0.35">
      <c r="A489" s="74">
        <f t="shared" si="17"/>
        <v>45748</v>
      </c>
      <c r="B489" t="s">
        <v>883</v>
      </c>
      <c r="C489" t="s">
        <v>291</v>
      </c>
      <c r="D489" t="s">
        <v>889</v>
      </c>
      <c r="E489" t="s">
        <v>332</v>
      </c>
      <c r="F489" t="s">
        <v>333</v>
      </c>
      <c r="G489" t="s">
        <v>108</v>
      </c>
      <c r="H489">
        <v>5507</v>
      </c>
      <c r="I489" s="73" t="str">
        <f>VLOOKUP(E489,Refs!$P$2:$R$29,3,FALSE)</f>
        <v>Y59</v>
      </c>
      <c r="J489" s="73" t="str">
        <f>VLOOKUP(E489,Refs!$P$2:$S$29,4,FALSE)</f>
        <v>South East</v>
      </c>
      <c r="K489" s="28">
        <f t="shared" si="18"/>
        <v>5507</v>
      </c>
    </row>
    <row r="490" spans="1:11" x14ac:dyDescent="0.35">
      <c r="A490" s="74">
        <f t="shared" si="17"/>
        <v>45748</v>
      </c>
      <c r="B490" t="s">
        <v>883</v>
      </c>
      <c r="C490" t="s">
        <v>291</v>
      </c>
      <c r="D490" t="s">
        <v>889</v>
      </c>
      <c r="E490" t="s">
        <v>332</v>
      </c>
      <c r="F490" t="s">
        <v>333</v>
      </c>
      <c r="G490" t="s">
        <v>109</v>
      </c>
      <c r="H490">
        <v>366</v>
      </c>
      <c r="I490" s="73" t="str">
        <f>VLOOKUP(E490,Refs!$P$2:$R$29,3,FALSE)</f>
        <v>Y59</v>
      </c>
      <c r="J490" s="73" t="str">
        <f>VLOOKUP(E490,Refs!$P$2:$S$29,4,FALSE)</f>
        <v>South East</v>
      </c>
      <c r="K490" s="28">
        <f t="shared" si="18"/>
        <v>366</v>
      </c>
    </row>
    <row r="491" spans="1:11" x14ac:dyDescent="0.35">
      <c r="A491" s="74">
        <f t="shared" si="17"/>
        <v>45748</v>
      </c>
      <c r="B491" t="s">
        <v>883</v>
      </c>
      <c r="C491" t="s">
        <v>291</v>
      </c>
      <c r="D491" t="s">
        <v>889</v>
      </c>
      <c r="E491" t="s">
        <v>332</v>
      </c>
      <c r="F491" t="s">
        <v>333</v>
      </c>
      <c r="G491" t="s">
        <v>110</v>
      </c>
      <c r="H491">
        <v>2561</v>
      </c>
      <c r="I491" s="73" t="str">
        <f>VLOOKUP(E491,Refs!$P$2:$R$29,3,FALSE)</f>
        <v>Y59</v>
      </c>
      <c r="J491" s="73" t="str">
        <f>VLOOKUP(E491,Refs!$P$2:$S$29,4,FALSE)</f>
        <v>South East</v>
      </c>
      <c r="K491" s="28">
        <f t="shared" si="18"/>
        <v>2561</v>
      </c>
    </row>
    <row r="492" spans="1:11" x14ac:dyDescent="0.35">
      <c r="A492" s="74">
        <f t="shared" si="17"/>
        <v>45748</v>
      </c>
      <c r="B492" t="s">
        <v>883</v>
      </c>
      <c r="C492" t="s">
        <v>291</v>
      </c>
      <c r="D492" t="s">
        <v>889</v>
      </c>
      <c r="E492" t="s">
        <v>332</v>
      </c>
      <c r="F492" t="s">
        <v>333</v>
      </c>
      <c r="G492" t="s">
        <v>111</v>
      </c>
      <c r="H492">
        <v>13653060</v>
      </c>
      <c r="I492" s="73" t="str">
        <f>VLOOKUP(E492,Refs!$P$2:$R$29,3,FALSE)</f>
        <v>Y59</v>
      </c>
      <c r="J492" s="73" t="str">
        <f>VLOOKUP(E492,Refs!$P$2:$S$29,4,FALSE)</f>
        <v>South East</v>
      </c>
      <c r="K492" s="28">
        <f t="shared" si="18"/>
        <v>13653060</v>
      </c>
    </row>
    <row r="493" spans="1:11" x14ac:dyDescent="0.35">
      <c r="A493" s="74">
        <f t="shared" si="17"/>
        <v>45748</v>
      </c>
      <c r="B493" t="s">
        <v>883</v>
      </c>
      <c r="C493" t="s">
        <v>291</v>
      </c>
      <c r="D493" t="s">
        <v>889</v>
      </c>
      <c r="E493" t="s">
        <v>332</v>
      </c>
      <c r="F493" t="s">
        <v>333</v>
      </c>
      <c r="G493" t="s">
        <v>112</v>
      </c>
      <c r="H493">
        <v>3243</v>
      </c>
      <c r="I493" s="73" t="str">
        <f>VLOOKUP(E493,Refs!$P$2:$R$29,3,FALSE)</f>
        <v>Y59</v>
      </c>
      <c r="J493" s="73" t="str">
        <f>VLOOKUP(E493,Refs!$P$2:$S$29,4,FALSE)</f>
        <v>South East</v>
      </c>
      <c r="K493" s="28">
        <f t="shared" si="18"/>
        <v>3243</v>
      </c>
    </row>
    <row r="494" spans="1:11" x14ac:dyDescent="0.35">
      <c r="A494" s="74">
        <f t="shared" si="17"/>
        <v>45748</v>
      </c>
      <c r="B494" t="s">
        <v>883</v>
      </c>
      <c r="C494" t="s">
        <v>291</v>
      </c>
      <c r="D494" t="s">
        <v>889</v>
      </c>
      <c r="E494" t="s">
        <v>332</v>
      </c>
      <c r="F494" t="s">
        <v>333</v>
      </c>
      <c r="G494" t="s">
        <v>808</v>
      </c>
      <c r="H494">
        <v>31031</v>
      </c>
      <c r="I494" s="73" t="str">
        <f>VLOOKUP(E494,Refs!$P$2:$R$29,3,FALSE)</f>
        <v>Y59</v>
      </c>
      <c r="J494" s="73" t="str">
        <f>VLOOKUP(E494,Refs!$P$2:$S$29,4,FALSE)</f>
        <v>South East</v>
      </c>
      <c r="K494" s="28">
        <f t="shared" si="18"/>
        <v>31031</v>
      </c>
    </row>
    <row r="495" spans="1:11" x14ac:dyDescent="0.35">
      <c r="A495" s="74">
        <f t="shared" si="17"/>
        <v>45748</v>
      </c>
      <c r="B495" t="s">
        <v>883</v>
      </c>
      <c r="C495" t="s">
        <v>291</v>
      </c>
      <c r="D495" t="s">
        <v>889</v>
      </c>
      <c r="E495" t="s">
        <v>332</v>
      </c>
      <c r="F495" t="s">
        <v>333</v>
      </c>
      <c r="G495" t="s">
        <v>809</v>
      </c>
      <c r="H495">
        <v>949</v>
      </c>
      <c r="I495" s="73" t="str">
        <f>VLOOKUP(E495,Refs!$P$2:$R$29,3,FALSE)</f>
        <v>Y59</v>
      </c>
      <c r="J495" s="73" t="str">
        <f>VLOOKUP(E495,Refs!$P$2:$S$29,4,FALSE)</f>
        <v>South East</v>
      </c>
      <c r="K495" s="28">
        <f t="shared" si="18"/>
        <v>949</v>
      </c>
    </row>
    <row r="496" spans="1:11" x14ac:dyDescent="0.35">
      <c r="A496" s="74">
        <f t="shared" si="17"/>
        <v>45748</v>
      </c>
      <c r="B496" t="s">
        <v>883</v>
      </c>
      <c r="C496" t="s">
        <v>291</v>
      </c>
      <c r="D496" t="s">
        <v>889</v>
      </c>
      <c r="E496" t="s">
        <v>332</v>
      </c>
      <c r="F496" t="s">
        <v>333</v>
      </c>
      <c r="G496" t="s">
        <v>113</v>
      </c>
      <c r="H496">
        <v>48518</v>
      </c>
      <c r="I496" s="73" t="str">
        <f>VLOOKUP(E496,Refs!$P$2:$R$29,3,FALSE)</f>
        <v>Y59</v>
      </c>
      <c r="J496" s="73" t="str">
        <f>VLOOKUP(E496,Refs!$P$2:$S$29,4,FALSE)</f>
        <v>South East</v>
      </c>
      <c r="K496" s="28">
        <f t="shared" si="18"/>
        <v>48518</v>
      </c>
    </row>
    <row r="497" spans="1:11" x14ac:dyDescent="0.35">
      <c r="A497" s="74">
        <f t="shared" si="17"/>
        <v>45748</v>
      </c>
      <c r="B497" t="s">
        <v>883</v>
      </c>
      <c r="C497" t="s">
        <v>291</v>
      </c>
      <c r="D497" t="s">
        <v>889</v>
      </c>
      <c r="E497" t="s">
        <v>332</v>
      </c>
      <c r="F497" t="s">
        <v>333</v>
      </c>
      <c r="G497" t="s">
        <v>114</v>
      </c>
      <c r="H497">
        <v>15</v>
      </c>
      <c r="I497" s="73" t="str">
        <f>VLOOKUP(E497,Refs!$P$2:$R$29,3,FALSE)</f>
        <v>Y59</v>
      </c>
      <c r="J497" s="73" t="str">
        <f>VLOOKUP(E497,Refs!$P$2:$S$29,4,FALSE)</f>
        <v>South East</v>
      </c>
      <c r="K497" s="28">
        <f t="shared" si="18"/>
        <v>15</v>
      </c>
    </row>
    <row r="498" spans="1:11" x14ac:dyDescent="0.35">
      <c r="A498" s="74">
        <f t="shared" si="17"/>
        <v>45748</v>
      </c>
      <c r="B498" t="s">
        <v>883</v>
      </c>
      <c r="C498" t="s">
        <v>291</v>
      </c>
      <c r="D498" t="s">
        <v>889</v>
      </c>
      <c r="E498" t="s">
        <v>332</v>
      </c>
      <c r="F498" t="s">
        <v>333</v>
      </c>
      <c r="G498" t="s">
        <v>115</v>
      </c>
      <c r="H498">
        <v>35704</v>
      </c>
      <c r="I498" s="73" t="str">
        <f>VLOOKUP(E498,Refs!$P$2:$R$29,3,FALSE)</f>
        <v>Y59</v>
      </c>
      <c r="J498" s="73" t="str">
        <f>VLOOKUP(E498,Refs!$P$2:$S$29,4,FALSE)</f>
        <v>South East</v>
      </c>
      <c r="K498" s="28">
        <f t="shared" si="18"/>
        <v>35704</v>
      </c>
    </row>
    <row r="499" spans="1:11" x14ac:dyDescent="0.35">
      <c r="A499" s="74">
        <f t="shared" si="17"/>
        <v>45748</v>
      </c>
      <c r="B499" t="s">
        <v>883</v>
      </c>
      <c r="C499" t="s">
        <v>291</v>
      </c>
      <c r="D499" t="s">
        <v>889</v>
      </c>
      <c r="E499" t="s">
        <v>332</v>
      </c>
      <c r="F499" t="s">
        <v>333</v>
      </c>
      <c r="G499" t="s">
        <v>116</v>
      </c>
      <c r="H499">
        <v>25764</v>
      </c>
      <c r="I499" s="73" t="str">
        <f>VLOOKUP(E499,Refs!$P$2:$R$29,3,FALSE)</f>
        <v>Y59</v>
      </c>
      <c r="J499" s="73" t="str">
        <f>VLOOKUP(E499,Refs!$P$2:$S$29,4,FALSE)</f>
        <v>South East</v>
      </c>
      <c r="K499" s="28">
        <f t="shared" si="18"/>
        <v>25764</v>
      </c>
    </row>
    <row r="500" spans="1:11" x14ac:dyDescent="0.35">
      <c r="A500" s="74">
        <f t="shared" si="17"/>
        <v>45748</v>
      </c>
      <c r="B500" t="s">
        <v>883</v>
      </c>
      <c r="C500" t="s">
        <v>291</v>
      </c>
      <c r="D500" t="s">
        <v>889</v>
      </c>
      <c r="E500" t="s">
        <v>332</v>
      </c>
      <c r="F500" t="s">
        <v>333</v>
      </c>
      <c r="G500" t="s">
        <v>117</v>
      </c>
      <c r="H500">
        <v>7594</v>
      </c>
      <c r="I500" s="73" t="str">
        <f>VLOOKUP(E500,Refs!$P$2:$R$29,3,FALSE)</f>
        <v>Y59</v>
      </c>
      <c r="J500" s="73" t="str">
        <f>VLOOKUP(E500,Refs!$P$2:$S$29,4,FALSE)</f>
        <v>South East</v>
      </c>
      <c r="K500" s="28">
        <f t="shared" si="18"/>
        <v>7594</v>
      </c>
    </row>
    <row r="501" spans="1:11" x14ac:dyDescent="0.35">
      <c r="A501" s="74">
        <f t="shared" si="17"/>
        <v>45748</v>
      </c>
      <c r="B501" t="s">
        <v>883</v>
      </c>
      <c r="C501" t="s">
        <v>291</v>
      </c>
      <c r="D501" t="s">
        <v>889</v>
      </c>
      <c r="E501" t="s">
        <v>332</v>
      </c>
      <c r="F501" t="s">
        <v>333</v>
      </c>
      <c r="G501" t="s">
        <v>118</v>
      </c>
      <c r="H501">
        <v>2944</v>
      </c>
      <c r="I501" s="73" t="str">
        <f>VLOOKUP(E501,Refs!$P$2:$R$29,3,FALSE)</f>
        <v>Y59</v>
      </c>
      <c r="J501" s="73" t="str">
        <f>VLOOKUP(E501,Refs!$P$2:$S$29,4,FALSE)</f>
        <v>South East</v>
      </c>
      <c r="K501" s="28">
        <f t="shared" si="18"/>
        <v>2944</v>
      </c>
    </row>
    <row r="502" spans="1:11" x14ac:dyDescent="0.35">
      <c r="A502" s="74">
        <f t="shared" si="17"/>
        <v>45748</v>
      </c>
      <c r="B502" t="s">
        <v>883</v>
      </c>
      <c r="C502" t="s">
        <v>291</v>
      </c>
      <c r="D502" t="s">
        <v>889</v>
      </c>
      <c r="E502" t="s">
        <v>332</v>
      </c>
      <c r="F502" t="s">
        <v>333</v>
      </c>
      <c r="G502" t="s">
        <v>119</v>
      </c>
      <c r="H502">
        <v>28333</v>
      </c>
      <c r="I502" s="73" t="str">
        <f>VLOOKUP(E502,Refs!$P$2:$R$29,3,FALSE)</f>
        <v>Y59</v>
      </c>
      <c r="J502" s="73" t="str">
        <f>VLOOKUP(E502,Refs!$P$2:$S$29,4,FALSE)</f>
        <v>South East</v>
      </c>
      <c r="K502" s="28">
        <f t="shared" si="18"/>
        <v>28333</v>
      </c>
    </row>
    <row r="503" spans="1:11" x14ac:dyDescent="0.35">
      <c r="A503" s="74">
        <f t="shared" si="17"/>
        <v>45748</v>
      </c>
      <c r="B503" t="s">
        <v>883</v>
      </c>
      <c r="C503" t="s">
        <v>291</v>
      </c>
      <c r="D503" t="s">
        <v>889</v>
      </c>
      <c r="E503" t="s">
        <v>332</v>
      </c>
      <c r="F503" t="s">
        <v>333</v>
      </c>
      <c r="G503" t="s">
        <v>120</v>
      </c>
      <c r="H503">
        <v>16581</v>
      </c>
      <c r="I503" s="73" t="str">
        <f>VLOOKUP(E503,Refs!$P$2:$R$29,3,FALSE)</f>
        <v>Y59</v>
      </c>
      <c r="J503" s="73" t="str">
        <f>VLOOKUP(E503,Refs!$P$2:$S$29,4,FALSE)</f>
        <v>South East</v>
      </c>
      <c r="K503" s="28">
        <f t="shared" si="18"/>
        <v>16581</v>
      </c>
    </row>
    <row r="504" spans="1:11" x14ac:dyDescent="0.35">
      <c r="A504" s="74">
        <f t="shared" si="17"/>
        <v>45748</v>
      </c>
      <c r="B504" t="s">
        <v>883</v>
      </c>
      <c r="C504" t="s">
        <v>291</v>
      </c>
      <c r="D504" t="s">
        <v>889</v>
      </c>
      <c r="E504" t="s">
        <v>332</v>
      </c>
      <c r="F504" t="s">
        <v>333</v>
      </c>
      <c r="G504" t="s">
        <v>121</v>
      </c>
      <c r="H504">
        <v>1585</v>
      </c>
      <c r="I504" s="73" t="str">
        <f>VLOOKUP(E504,Refs!$P$2:$R$29,3,FALSE)</f>
        <v>Y59</v>
      </c>
      <c r="J504" s="73" t="str">
        <f>VLOOKUP(E504,Refs!$P$2:$S$29,4,FALSE)</f>
        <v>South East</v>
      </c>
      <c r="K504" s="28">
        <f t="shared" si="18"/>
        <v>1585</v>
      </c>
    </row>
    <row r="505" spans="1:11" x14ac:dyDescent="0.35">
      <c r="A505" s="74">
        <f t="shared" si="17"/>
        <v>45748</v>
      </c>
      <c r="B505" t="s">
        <v>883</v>
      </c>
      <c r="C505" t="s">
        <v>291</v>
      </c>
      <c r="D505" t="s">
        <v>889</v>
      </c>
      <c r="E505" t="s">
        <v>332</v>
      </c>
      <c r="F505" t="s">
        <v>333</v>
      </c>
      <c r="G505" t="s">
        <v>122</v>
      </c>
      <c r="H505">
        <v>1271</v>
      </c>
      <c r="I505" s="73" t="str">
        <f>VLOOKUP(E505,Refs!$P$2:$R$29,3,FALSE)</f>
        <v>Y59</v>
      </c>
      <c r="J505" s="73" t="str">
        <f>VLOOKUP(E505,Refs!$P$2:$S$29,4,FALSE)</f>
        <v>South East</v>
      </c>
      <c r="K505" s="28">
        <f t="shared" si="18"/>
        <v>1271</v>
      </c>
    </row>
    <row r="506" spans="1:11" x14ac:dyDescent="0.35">
      <c r="A506" s="74">
        <f t="shared" si="17"/>
        <v>45748</v>
      </c>
      <c r="B506" t="s">
        <v>883</v>
      </c>
      <c r="C506" t="s">
        <v>291</v>
      </c>
      <c r="D506" t="s">
        <v>889</v>
      </c>
      <c r="E506" t="s">
        <v>332</v>
      </c>
      <c r="F506" t="s">
        <v>333</v>
      </c>
      <c r="G506" t="s">
        <v>123</v>
      </c>
      <c r="H506">
        <v>4519</v>
      </c>
      <c r="I506" s="73" t="str">
        <f>VLOOKUP(E506,Refs!$P$2:$R$29,3,FALSE)</f>
        <v>Y59</v>
      </c>
      <c r="J506" s="73" t="str">
        <f>VLOOKUP(E506,Refs!$P$2:$S$29,4,FALSE)</f>
        <v>South East</v>
      </c>
      <c r="K506" s="28">
        <f t="shared" si="18"/>
        <v>4519</v>
      </c>
    </row>
    <row r="507" spans="1:11" x14ac:dyDescent="0.35">
      <c r="A507" s="74">
        <f t="shared" si="17"/>
        <v>45748</v>
      </c>
      <c r="B507" t="s">
        <v>883</v>
      </c>
      <c r="C507" t="s">
        <v>291</v>
      </c>
      <c r="D507" t="s">
        <v>889</v>
      </c>
      <c r="E507" t="s">
        <v>332</v>
      </c>
      <c r="F507" t="s">
        <v>333</v>
      </c>
      <c r="G507" t="s">
        <v>124</v>
      </c>
      <c r="H507">
        <v>2338</v>
      </c>
      <c r="I507" s="73" t="str">
        <f>VLOOKUP(E507,Refs!$P$2:$R$29,3,FALSE)</f>
        <v>Y59</v>
      </c>
      <c r="J507" s="73" t="str">
        <f>VLOOKUP(E507,Refs!$P$2:$S$29,4,FALSE)</f>
        <v>South East</v>
      </c>
      <c r="K507" s="28">
        <f t="shared" si="18"/>
        <v>2338</v>
      </c>
    </row>
    <row r="508" spans="1:11" x14ac:dyDescent="0.35">
      <c r="A508" s="74">
        <f t="shared" si="17"/>
        <v>45748</v>
      </c>
      <c r="B508" t="s">
        <v>883</v>
      </c>
      <c r="C508" t="s">
        <v>291</v>
      </c>
      <c r="D508" t="s">
        <v>889</v>
      </c>
      <c r="E508" t="s">
        <v>332</v>
      </c>
      <c r="F508" t="s">
        <v>333</v>
      </c>
      <c r="G508" t="s">
        <v>125</v>
      </c>
      <c r="H508">
        <v>10</v>
      </c>
      <c r="I508" s="73" t="str">
        <f>VLOOKUP(E508,Refs!$P$2:$R$29,3,FALSE)</f>
        <v>Y59</v>
      </c>
      <c r="J508" s="73" t="str">
        <f>VLOOKUP(E508,Refs!$P$2:$S$29,4,FALSE)</f>
        <v>South East</v>
      </c>
      <c r="K508" s="28">
        <f t="shared" si="18"/>
        <v>10</v>
      </c>
    </row>
    <row r="509" spans="1:11" x14ac:dyDescent="0.35">
      <c r="A509" s="74">
        <f t="shared" si="17"/>
        <v>45748</v>
      </c>
      <c r="B509" t="s">
        <v>883</v>
      </c>
      <c r="C509" t="s">
        <v>291</v>
      </c>
      <c r="D509" t="s">
        <v>889</v>
      </c>
      <c r="E509" t="s">
        <v>332</v>
      </c>
      <c r="F509" t="s">
        <v>333</v>
      </c>
      <c r="G509" t="s">
        <v>126</v>
      </c>
      <c r="H509">
        <v>0</v>
      </c>
      <c r="I509" s="73" t="str">
        <f>VLOOKUP(E509,Refs!$P$2:$R$29,3,FALSE)</f>
        <v>Y59</v>
      </c>
      <c r="J509" s="73" t="str">
        <f>VLOOKUP(E509,Refs!$P$2:$S$29,4,FALSE)</f>
        <v>South East</v>
      </c>
      <c r="K509" s="28" t="str">
        <f t="shared" si="18"/>
        <v/>
      </c>
    </row>
    <row r="510" spans="1:11" x14ac:dyDescent="0.35">
      <c r="A510" s="74">
        <f t="shared" si="17"/>
        <v>45748</v>
      </c>
      <c r="B510" t="s">
        <v>883</v>
      </c>
      <c r="C510" t="s">
        <v>291</v>
      </c>
      <c r="D510" t="s">
        <v>889</v>
      </c>
      <c r="E510" t="s">
        <v>332</v>
      </c>
      <c r="F510" t="s">
        <v>333</v>
      </c>
      <c r="G510" t="s">
        <v>127</v>
      </c>
      <c r="H510">
        <v>4</v>
      </c>
      <c r="I510" s="73" t="str">
        <f>VLOOKUP(E510,Refs!$P$2:$R$29,3,FALSE)</f>
        <v>Y59</v>
      </c>
      <c r="J510" s="73" t="str">
        <f>VLOOKUP(E510,Refs!$P$2:$S$29,4,FALSE)</f>
        <v>South East</v>
      </c>
      <c r="K510" s="28">
        <f t="shared" si="18"/>
        <v>4</v>
      </c>
    </row>
    <row r="511" spans="1:11" x14ac:dyDescent="0.35">
      <c r="A511" s="74">
        <f t="shared" si="17"/>
        <v>45748</v>
      </c>
      <c r="B511" t="s">
        <v>883</v>
      </c>
      <c r="C511" t="s">
        <v>291</v>
      </c>
      <c r="D511" t="s">
        <v>889</v>
      </c>
      <c r="E511" t="s">
        <v>332</v>
      </c>
      <c r="F511" t="s">
        <v>333</v>
      </c>
      <c r="G511" t="s">
        <v>128</v>
      </c>
      <c r="H511">
        <v>2</v>
      </c>
      <c r="I511" s="73" t="str">
        <f>VLOOKUP(E511,Refs!$P$2:$R$29,3,FALSE)</f>
        <v>Y59</v>
      </c>
      <c r="J511" s="73" t="str">
        <f>VLOOKUP(E511,Refs!$P$2:$S$29,4,FALSE)</f>
        <v>South East</v>
      </c>
      <c r="K511" s="28">
        <f t="shared" si="18"/>
        <v>2</v>
      </c>
    </row>
    <row r="512" spans="1:11" x14ac:dyDescent="0.35">
      <c r="A512" s="74">
        <f t="shared" si="17"/>
        <v>45748</v>
      </c>
      <c r="B512" t="s">
        <v>883</v>
      </c>
      <c r="C512" t="s">
        <v>291</v>
      </c>
      <c r="D512" t="s">
        <v>889</v>
      </c>
      <c r="E512" t="s">
        <v>332</v>
      </c>
      <c r="F512" t="s">
        <v>333</v>
      </c>
      <c r="G512" t="s">
        <v>129</v>
      </c>
      <c r="H512">
        <v>2628</v>
      </c>
      <c r="I512" s="73" t="str">
        <f>VLOOKUP(E512,Refs!$P$2:$R$29,3,FALSE)</f>
        <v>Y59</v>
      </c>
      <c r="J512" s="73" t="str">
        <f>VLOOKUP(E512,Refs!$P$2:$S$29,4,FALSE)</f>
        <v>South East</v>
      </c>
      <c r="K512" s="28">
        <f t="shared" si="18"/>
        <v>2628</v>
      </c>
    </row>
    <row r="513" spans="1:11" x14ac:dyDescent="0.35">
      <c r="A513" s="74">
        <f t="shared" si="17"/>
        <v>45748</v>
      </c>
      <c r="B513" t="s">
        <v>883</v>
      </c>
      <c r="C513" t="s">
        <v>291</v>
      </c>
      <c r="D513" t="s">
        <v>889</v>
      </c>
      <c r="E513" t="s">
        <v>332</v>
      </c>
      <c r="F513" t="s">
        <v>333</v>
      </c>
      <c r="G513" t="s">
        <v>130</v>
      </c>
      <c r="H513" t="s">
        <v>888</v>
      </c>
      <c r="I513" s="73" t="str">
        <f>VLOOKUP(E513,Refs!$P$2:$R$29,3,FALSE)</f>
        <v>Y59</v>
      </c>
      <c r="J513" s="73" t="str">
        <f>VLOOKUP(E513,Refs!$P$2:$S$29,4,FALSE)</f>
        <v>South East</v>
      </c>
      <c r="K513" s="28" t="str">
        <f t="shared" si="18"/>
        <v>-</v>
      </c>
    </row>
    <row r="514" spans="1:11" x14ac:dyDescent="0.35">
      <c r="A514" s="74">
        <f t="shared" si="17"/>
        <v>45748</v>
      </c>
      <c r="B514" t="s">
        <v>883</v>
      </c>
      <c r="C514" t="s">
        <v>291</v>
      </c>
      <c r="D514" t="s">
        <v>889</v>
      </c>
      <c r="E514" t="s">
        <v>332</v>
      </c>
      <c r="F514" t="s">
        <v>333</v>
      </c>
      <c r="G514" t="s">
        <v>131</v>
      </c>
      <c r="H514" t="s">
        <v>888</v>
      </c>
      <c r="I514" s="73" t="str">
        <f>VLOOKUP(E514,Refs!$P$2:$R$29,3,FALSE)</f>
        <v>Y59</v>
      </c>
      <c r="J514" s="73" t="str">
        <f>VLOOKUP(E514,Refs!$P$2:$S$29,4,FALSE)</f>
        <v>South East</v>
      </c>
      <c r="K514" s="28" t="str">
        <f t="shared" si="18"/>
        <v>-</v>
      </c>
    </row>
    <row r="515" spans="1:11" x14ac:dyDescent="0.35">
      <c r="A515" s="74">
        <f t="shared" ref="A515:A578" si="19">DATEVALUE(RIGHT(B515,8))</f>
        <v>45748</v>
      </c>
      <c r="B515" t="s">
        <v>883</v>
      </c>
      <c r="C515" t="s">
        <v>291</v>
      </c>
      <c r="D515" t="s">
        <v>889</v>
      </c>
      <c r="E515" t="s">
        <v>332</v>
      </c>
      <c r="F515" t="s">
        <v>333</v>
      </c>
      <c r="G515" t="s">
        <v>132</v>
      </c>
      <c r="H515" t="s">
        <v>888</v>
      </c>
      <c r="I515" s="73" t="str">
        <f>VLOOKUP(E515,Refs!$P$2:$R$29,3,FALSE)</f>
        <v>Y59</v>
      </c>
      <c r="J515" s="73" t="str">
        <f>VLOOKUP(E515,Refs!$P$2:$S$29,4,FALSE)</f>
        <v>South East</v>
      </c>
      <c r="K515" s="28" t="str">
        <f t="shared" si="18"/>
        <v>-</v>
      </c>
    </row>
    <row r="516" spans="1:11" x14ac:dyDescent="0.35">
      <c r="A516" s="74">
        <f t="shared" si="19"/>
        <v>45748</v>
      </c>
      <c r="B516" t="s">
        <v>883</v>
      </c>
      <c r="C516" t="s">
        <v>291</v>
      </c>
      <c r="D516" t="s">
        <v>889</v>
      </c>
      <c r="E516" t="s">
        <v>332</v>
      </c>
      <c r="F516" t="s">
        <v>333</v>
      </c>
      <c r="G516" t="s">
        <v>133</v>
      </c>
      <c r="H516" t="s">
        <v>888</v>
      </c>
      <c r="I516" s="73" t="str">
        <f>VLOOKUP(E516,Refs!$P$2:$R$29,3,FALSE)</f>
        <v>Y59</v>
      </c>
      <c r="J516" s="73" t="str">
        <f>VLOOKUP(E516,Refs!$P$2:$S$29,4,FALSE)</f>
        <v>South East</v>
      </c>
      <c r="K516" s="28" t="str">
        <f t="shared" si="18"/>
        <v>-</v>
      </c>
    </row>
    <row r="517" spans="1:11" x14ac:dyDescent="0.35">
      <c r="A517" s="74">
        <f t="shared" si="19"/>
        <v>45748</v>
      </c>
      <c r="B517" t="s">
        <v>883</v>
      </c>
      <c r="C517" t="s">
        <v>291</v>
      </c>
      <c r="D517" t="s">
        <v>889</v>
      </c>
      <c r="E517" t="s">
        <v>332</v>
      </c>
      <c r="F517" t="s">
        <v>333</v>
      </c>
      <c r="G517" t="s">
        <v>134</v>
      </c>
      <c r="H517" t="s">
        <v>888</v>
      </c>
      <c r="I517" s="73" t="str">
        <f>VLOOKUP(E517,Refs!$P$2:$R$29,3,FALSE)</f>
        <v>Y59</v>
      </c>
      <c r="J517" s="73" t="str">
        <f>VLOOKUP(E517,Refs!$P$2:$S$29,4,FALSE)</f>
        <v>South East</v>
      </c>
      <c r="K517" s="28" t="str">
        <f t="shared" si="18"/>
        <v>-</v>
      </c>
    </row>
    <row r="518" spans="1:11" x14ac:dyDescent="0.35">
      <c r="A518" s="74">
        <f t="shared" si="19"/>
        <v>45748</v>
      </c>
      <c r="B518" t="s">
        <v>883</v>
      </c>
      <c r="C518" t="s">
        <v>291</v>
      </c>
      <c r="D518" t="s">
        <v>889</v>
      </c>
      <c r="E518" t="s">
        <v>332</v>
      </c>
      <c r="F518" t="s">
        <v>333</v>
      </c>
      <c r="G518" t="s">
        <v>135</v>
      </c>
      <c r="H518">
        <v>3263</v>
      </c>
      <c r="I518" s="73" t="str">
        <f>VLOOKUP(E518,Refs!$P$2:$R$29,3,FALSE)</f>
        <v>Y59</v>
      </c>
      <c r="J518" s="73" t="str">
        <f>VLOOKUP(E518,Refs!$P$2:$S$29,4,FALSE)</f>
        <v>South East</v>
      </c>
      <c r="K518" s="28">
        <f t="shared" si="18"/>
        <v>3263</v>
      </c>
    </row>
    <row r="519" spans="1:11" x14ac:dyDescent="0.35">
      <c r="A519" s="74">
        <f t="shared" si="19"/>
        <v>45748</v>
      </c>
      <c r="B519" t="s">
        <v>883</v>
      </c>
      <c r="C519" t="s">
        <v>291</v>
      </c>
      <c r="D519" t="s">
        <v>889</v>
      </c>
      <c r="E519" t="s">
        <v>332</v>
      </c>
      <c r="F519" t="s">
        <v>333</v>
      </c>
      <c r="G519" t="s">
        <v>136</v>
      </c>
      <c r="H519">
        <v>3147</v>
      </c>
      <c r="I519" s="73" t="str">
        <f>VLOOKUP(E519,Refs!$P$2:$R$29,3,FALSE)</f>
        <v>Y59</v>
      </c>
      <c r="J519" s="73" t="str">
        <f>VLOOKUP(E519,Refs!$P$2:$S$29,4,FALSE)</f>
        <v>South East</v>
      </c>
      <c r="K519" s="28">
        <f t="shared" ref="K519:K582" si="20">IF(OR(H519="NULL",H519=0,H519=""),"",H519)</f>
        <v>3147</v>
      </c>
    </row>
    <row r="520" spans="1:11" x14ac:dyDescent="0.35">
      <c r="A520" s="74">
        <f t="shared" si="19"/>
        <v>45748</v>
      </c>
      <c r="B520" t="s">
        <v>883</v>
      </c>
      <c r="C520" t="s">
        <v>291</v>
      </c>
      <c r="D520" t="s">
        <v>889</v>
      </c>
      <c r="E520" t="s">
        <v>332</v>
      </c>
      <c r="F520" t="s">
        <v>333</v>
      </c>
      <c r="G520" t="s">
        <v>137</v>
      </c>
      <c r="H520" t="s">
        <v>888</v>
      </c>
      <c r="I520" s="73" t="str">
        <f>VLOOKUP(E520,Refs!$P$2:$R$29,3,FALSE)</f>
        <v>Y59</v>
      </c>
      <c r="J520" s="73" t="str">
        <f>VLOOKUP(E520,Refs!$P$2:$S$29,4,FALSE)</f>
        <v>South East</v>
      </c>
      <c r="K520" s="28" t="str">
        <f t="shared" si="20"/>
        <v>-</v>
      </c>
    </row>
    <row r="521" spans="1:11" x14ac:dyDescent="0.35">
      <c r="A521" s="74">
        <f t="shared" si="19"/>
        <v>45748</v>
      </c>
      <c r="B521" t="s">
        <v>883</v>
      </c>
      <c r="C521" t="s">
        <v>291</v>
      </c>
      <c r="D521" t="s">
        <v>889</v>
      </c>
      <c r="E521" t="s">
        <v>332</v>
      </c>
      <c r="F521" t="s">
        <v>333</v>
      </c>
      <c r="G521" t="s">
        <v>138</v>
      </c>
      <c r="H521" t="s">
        <v>888</v>
      </c>
      <c r="I521" s="73" t="str">
        <f>VLOOKUP(E521,Refs!$P$2:$R$29,3,FALSE)</f>
        <v>Y59</v>
      </c>
      <c r="J521" s="73" t="str">
        <f>VLOOKUP(E521,Refs!$P$2:$S$29,4,FALSE)</f>
        <v>South East</v>
      </c>
      <c r="K521" s="28" t="str">
        <f t="shared" si="20"/>
        <v>-</v>
      </c>
    </row>
    <row r="522" spans="1:11" x14ac:dyDescent="0.35">
      <c r="A522" s="74">
        <f t="shared" si="19"/>
        <v>45748</v>
      </c>
      <c r="B522" t="s">
        <v>883</v>
      </c>
      <c r="C522" t="s">
        <v>291</v>
      </c>
      <c r="D522" t="s">
        <v>889</v>
      </c>
      <c r="E522" t="s">
        <v>332</v>
      </c>
      <c r="F522" t="s">
        <v>333</v>
      </c>
      <c r="G522" t="s">
        <v>139</v>
      </c>
      <c r="H522" t="s">
        <v>888</v>
      </c>
      <c r="I522" s="73" t="str">
        <f>VLOOKUP(E522,Refs!$P$2:$R$29,3,FALSE)</f>
        <v>Y59</v>
      </c>
      <c r="J522" s="73" t="str">
        <f>VLOOKUP(E522,Refs!$P$2:$S$29,4,FALSE)</f>
        <v>South East</v>
      </c>
      <c r="K522" s="28" t="str">
        <f t="shared" si="20"/>
        <v>-</v>
      </c>
    </row>
    <row r="523" spans="1:11" x14ac:dyDescent="0.35">
      <c r="A523" s="74">
        <f t="shared" si="19"/>
        <v>45748</v>
      </c>
      <c r="B523" t="s">
        <v>883</v>
      </c>
      <c r="C523" t="s">
        <v>291</v>
      </c>
      <c r="D523" t="s">
        <v>889</v>
      </c>
      <c r="E523" t="s">
        <v>332</v>
      </c>
      <c r="F523" t="s">
        <v>333</v>
      </c>
      <c r="G523" t="s">
        <v>140</v>
      </c>
      <c r="H523" t="s">
        <v>888</v>
      </c>
      <c r="I523" s="73" t="str">
        <f>VLOOKUP(E523,Refs!$P$2:$R$29,3,FALSE)</f>
        <v>Y59</v>
      </c>
      <c r="J523" s="73" t="str">
        <f>VLOOKUP(E523,Refs!$P$2:$S$29,4,FALSE)</f>
        <v>South East</v>
      </c>
      <c r="K523" s="28" t="str">
        <f t="shared" si="20"/>
        <v>-</v>
      </c>
    </row>
    <row r="524" spans="1:11" x14ac:dyDescent="0.35">
      <c r="A524" s="74">
        <f t="shared" si="19"/>
        <v>45748</v>
      </c>
      <c r="B524" t="s">
        <v>883</v>
      </c>
      <c r="C524" t="s">
        <v>291</v>
      </c>
      <c r="D524" t="s">
        <v>889</v>
      </c>
      <c r="E524" t="s">
        <v>332</v>
      </c>
      <c r="F524" t="s">
        <v>333</v>
      </c>
      <c r="G524" t="s">
        <v>141</v>
      </c>
      <c r="H524">
        <v>1680</v>
      </c>
      <c r="I524" s="73" t="str">
        <f>VLOOKUP(E524,Refs!$P$2:$R$29,3,FALSE)</f>
        <v>Y59</v>
      </c>
      <c r="J524" s="73" t="str">
        <f>VLOOKUP(E524,Refs!$P$2:$S$29,4,FALSE)</f>
        <v>South East</v>
      </c>
      <c r="K524" s="28">
        <f t="shared" si="20"/>
        <v>1680</v>
      </c>
    </row>
    <row r="525" spans="1:11" x14ac:dyDescent="0.35">
      <c r="A525" s="74">
        <f t="shared" si="19"/>
        <v>45748</v>
      </c>
      <c r="B525" t="s">
        <v>883</v>
      </c>
      <c r="C525" t="s">
        <v>291</v>
      </c>
      <c r="D525" t="s">
        <v>889</v>
      </c>
      <c r="E525" t="s">
        <v>332</v>
      </c>
      <c r="F525" t="s">
        <v>333</v>
      </c>
      <c r="G525" t="s">
        <v>142</v>
      </c>
      <c r="H525">
        <v>1616</v>
      </c>
      <c r="I525" s="73" t="str">
        <f>VLOOKUP(E525,Refs!$P$2:$R$29,3,FALSE)</f>
        <v>Y59</v>
      </c>
      <c r="J525" s="73" t="str">
        <f>VLOOKUP(E525,Refs!$P$2:$S$29,4,FALSE)</f>
        <v>South East</v>
      </c>
      <c r="K525" s="28">
        <f t="shared" si="20"/>
        <v>1616</v>
      </c>
    </row>
    <row r="526" spans="1:11" x14ac:dyDescent="0.35">
      <c r="A526" s="74">
        <f t="shared" si="19"/>
        <v>45748</v>
      </c>
      <c r="B526" t="s">
        <v>883</v>
      </c>
      <c r="C526" t="s">
        <v>291</v>
      </c>
      <c r="D526" t="s">
        <v>889</v>
      </c>
      <c r="E526" t="s">
        <v>332</v>
      </c>
      <c r="F526" t="s">
        <v>333</v>
      </c>
      <c r="G526" t="s">
        <v>725</v>
      </c>
      <c r="H526" t="s">
        <v>888</v>
      </c>
      <c r="I526" s="73" t="str">
        <f>VLOOKUP(E526,Refs!$P$2:$R$29,3,FALSE)</f>
        <v>Y59</v>
      </c>
      <c r="J526" s="73" t="str">
        <f>VLOOKUP(E526,Refs!$P$2:$S$29,4,FALSE)</f>
        <v>South East</v>
      </c>
      <c r="K526" s="28" t="str">
        <f t="shared" si="20"/>
        <v>-</v>
      </c>
    </row>
    <row r="527" spans="1:11" x14ac:dyDescent="0.35">
      <c r="A527" s="74">
        <f t="shared" si="19"/>
        <v>45748</v>
      </c>
      <c r="B527" t="s">
        <v>883</v>
      </c>
      <c r="C527" t="s">
        <v>291</v>
      </c>
      <c r="D527" t="s">
        <v>889</v>
      </c>
      <c r="E527" t="s">
        <v>332</v>
      </c>
      <c r="F527" t="s">
        <v>333</v>
      </c>
      <c r="G527" t="s">
        <v>724</v>
      </c>
      <c r="H527" t="s">
        <v>888</v>
      </c>
      <c r="I527" s="73" t="str">
        <f>VLOOKUP(E527,Refs!$P$2:$R$29,3,FALSE)</f>
        <v>Y59</v>
      </c>
      <c r="J527" s="73" t="str">
        <f>VLOOKUP(E527,Refs!$P$2:$S$29,4,FALSE)</f>
        <v>South East</v>
      </c>
      <c r="K527" s="28" t="str">
        <f t="shared" si="20"/>
        <v>-</v>
      </c>
    </row>
    <row r="528" spans="1:11" x14ac:dyDescent="0.35">
      <c r="A528" s="74">
        <f t="shared" si="19"/>
        <v>45748</v>
      </c>
      <c r="B528" t="s">
        <v>883</v>
      </c>
      <c r="C528" t="s">
        <v>291</v>
      </c>
      <c r="D528" t="s">
        <v>889</v>
      </c>
      <c r="E528" t="s">
        <v>332</v>
      </c>
      <c r="F528" t="s">
        <v>333</v>
      </c>
      <c r="G528" t="s">
        <v>727</v>
      </c>
      <c r="H528" t="s">
        <v>888</v>
      </c>
      <c r="I528" s="73" t="str">
        <f>VLOOKUP(E528,Refs!$P$2:$R$29,3,FALSE)</f>
        <v>Y59</v>
      </c>
      <c r="J528" s="73" t="str">
        <f>VLOOKUP(E528,Refs!$P$2:$S$29,4,FALSE)</f>
        <v>South East</v>
      </c>
      <c r="K528" s="28" t="str">
        <f t="shared" si="20"/>
        <v>-</v>
      </c>
    </row>
    <row r="529" spans="1:11" x14ac:dyDescent="0.35">
      <c r="A529" s="74">
        <f t="shared" si="19"/>
        <v>45748</v>
      </c>
      <c r="B529" t="s">
        <v>883</v>
      </c>
      <c r="C529" t="s">
        <v>291</v>
      </c>
      <c r="D529" t="s">
        <v>889</v>
      </c>
      <c r="E529" t="s">
        <v>332</v>
      </c>
      <c r="F529" t="s">
        <v>333</v>
      </c>
      <c r="G529" t="s">
        <v>726</v>
      </c>
      <c r="H529" t="s">
        <v>888</v>
      </c>
      <c r="I529" s="73" t="str">
        <f>VLOOKUP(E529,Refs!$P$2:$R$29,3,FALSE)</f>
        <v>Y59</v>
      </c>
      <c r="J529" s="73" t="str">
        <f>VLOOKUP(E529,Refs!$P$2:$S$29,4,FALSE)</f>
        <v>South East</v>
      </c>
      <c r="K529" s="28" t="str">
        <f t="shared" si="20"/>
        <v>-</v>
      </c>
    </row>
    <row r="530" spans="1:11" x14ac:dyDescent="0.35">
      <c r="A530" s="74">
        <f t="shared" si="19"/>
        <v>45748</v>
      </c>
      <c r="B530" t="s">
        <v>883</v>
      </c>
      <c r="C530" t="s">
        <v>282</v>
      </c>
      <c r="E530" t="s">
        <v>777</v>
      </c>
      <c r="F530" t="s">
        <v>252</v>
      </c>
      <c r="G530" t="s">
        <v>10</v>
      </c>
      <c r="H530">
        <v>319812</v>
      </c>
      <c r="I530" s="73" t="str">
        <f>VLOOKUP(E530,Refs!$P$2:$R$29,3,FALSE)</f>
        <v>Y60</v>
      </c>
      <c r="J530" s="73" t="str">
        <f>VLOOKUP(E530,Refs!$P$2:$S$29,4,FALSE)</f>
        <v>Midlands</v>
      </c>
      <c r="K530" s="28">
        <f t="shared" si="20"/>
        <v>319812</v>
      </c>
    </row>
    <row r="531" spans="1:11" x14ac:dyDescent="0.35">
      <c r="A531" s="74">
        <f t="shared" si="19"/>
        <v>45748</v>
      </c>
      <c r="B531" t="s">
        <v>883</v>
      </c>
      <c r="C531" t="s">
        <v>282</v>
      </c>
      <c r="E531" t="s">
        <v>777</v>
      </c>
      <c r="F531" t="s">
        <v>252</v>
      </c>
      <c r="G531" t="s">
        <v>71</v>
      </c>
      <c r="H531">
        <v>319812</v>
      </c>
      <c r="I531" s="73" t="str">
        <f>VLOOKUP(E531,Refs!$P$2:$R$29,3,FALSE)</f>
        <v>Y60</v>
      </c>
      <c r="J531" s="73" t="str">
        <f>VLOOKUP(E531,Refs!$P$2:$S$29,4,FALSE)</f>
        <v>Midlands</v>
      </c>
      <c r="K531" s="28">
        <f t="shared" si="20"/>
        <v>319812</v>
      </c>
    </row>
    <row r="532" spans="1:11" x14ac:dyDescent="0.35">
      <c r="A532" s="74">
        <f t="shared" si="19"/>
        <v>45748</v>
      </c>
      <c r="B532" t="s">
        <v>883</v>
      </c>
      <c r="C532" t="s">
        <v>282</v>
      </c>
      <c r="E532" t="s">
        <v>777</v>
      </c>
      <c r="F532" t="s">
        <v>252</v>
      </c>
      <c r="G532" t="s">
        <v>20</v>
      </c>
      <c r="H532">
        <v>316732</v>
      </c>
      <c r="I532" s="73" t="str">
        <f>VLOOKUP(E532,Refs!$P$2:$R$29,3,FALSE)</f>
        <v>Y60</v>
      </c>
      <c r="J532" s="73" t="str">
        <f>VLOOKUP(E532,Refs!$P$2:$S$29,4,FALSE)</f>
        <v>Midlands</v>
      </c>
      <c r="K532" s="28">
        <f t="shared" si="20"/>
        <v>316732</v>
      </c>
    </row>
    <row r="533" spans="1:11" x14ac:dyDescent="0.35">
      <c r="A533" s="74">
        <f t="shared" si="19"/>
        <v>45748</v>
      </c>
      <c r="B533" t="s">
        <v>883</v>
      </c>
      <c r="C533" t="s">
        <v>282</v>
      </c>
      <c r="E533" t="s">
        <v>777</v>
      </c>
      <c r="F533" t="s">
        <v>252</v>
      </c>
      <c r="G533" t="s">
        <v>23</v>
      </c>
      <c r="H533">
        <v>298076</v>
      </c>
      <c r="I533" s="73" t="str">
        <f>VLOOKUP(E533,Refs!$P$2:$R$29,3,FALSE)</f>
        <v>Y60</v>
      </c>
      <c r="J533" s="73" t="str">
        <f>VLOOKUP(E533,Refs!$P$2:$S$29,4,FALSE)</f>
        <v>Midlands</v>
      </c>
      <c r="K533" s="28">
        <f t="shared" si="20"/>
        <v>298076</v>
      </c>
    </row>
    <row r="534" spans="1:11" x14ac:dyDescent="0.35">
      <c r="A534" s="74">
        <f t="shared" si="19"/>
        <v>45748</v>
      </c>
      <c r="B534" t="s">
        <v>883</v>
      </c>
      <c r="C534" t="s">
        <v>282</v>
      </c>
      <c r="E534" t="s">
        <v>777</v>
      </c>
      <c r="F534" t="s">
        <v>252</v>
      </c>
      <c r="G534" t="s">
        <v>19</v>
      </c>
      <c r="H534">
        <v>3080</v>
      </c>
      <c r="I534" s="73" t="str">
        <f>VLOOKUP(E534,Refs!$P$2:$R$29,3,FALSE)</f>
        <v>Y60</v>
      </c>
      <c r="J534" s="73" t="str">
        <f>VLOOKUP(E534,Refs!$P$2:$S$29,4,FALSE)</f>
        <v>Midlands</v>
      </c>
      <c r="K534" s="28">
        <f t="shared" si="20"/>
        <v>3080</v>
      </c>
    </row>
    <row r="535" spans="1:11" x14ac:dyDescent="0.35">
      <c r="A535" s="74">
        <f t="shared" si="19"/>
        <v>45748</v>
      </c>
      <c r="B535" t="s">
        <v>883</v>
      </c>
      <c r="C535" t="s">
        <v>282</v>
      </c>
      <c r="E535" t="s">
        <v>777</v>
      </c>
      <c r="F535" t="s">
        <v>252</v>
      </c>
      <c r="G535" t="s">
        <v>21</v>
      </c>
      <c r="H535">
        <v>5110662</v>
      </c>
      <c r="I535" s="73" t="str">
        <f>VLOOKUP(E535,Refs!$P$2:$R$29,3,FALSE)</f>
        <v>Y60</v>
      </c>
      <c r="J535" s="73" t="str">
        <f>VLOOKUP(E535,Refs!$P$2:$S$29,4,FALSE)</f>
        <v>Midlands</v>
      </c>
      <c r="K535" s="28">
        <f t="shared" si="20"/>
        <v>5110662</v>
      </c>
    </row>
    <row r="536" spans="1:11" x14ac:dyDescent="0.35">
      <c r="A536" s="74">
        <f t="shared" si="19"/>
        <v>45748</v>
      </c>
      <c r="B536" t="s">
        <v>883</v>
      </c>
      <c r="C536" t="s">
        <v>282</v>
      </c>
      <c r="E536" t="s">
        <v>777</v>
      </c>
      <c r="F536" t="s">
        <v>252</v>
      </c>
      <c r="G536" t="s">
        <v>72</v>
      </c>
      <c r="H536">
        <v>126</v>
      </c>
      <c r="I536" s="73" t="str">
        <f>VLOOKUP(E536,Refs!$P$2:$R$29,3,FALSE)</f>
        <v>Y60</v>
      </c>
      <c r="J536" s="73" t="str">
        <f>VLOOKUP(E536,Refs!$P$2:$S$29,4,FALSE)</f>
        <v>Midlands</v>
      </c>
      <c r="K536" s="28">
        <f t="shared" si="20"/>
        <v>126</v>
      </c>
    </row>
    <row r="537" spans="1:11" x14ac:dyDescent="0.35">
      <c r="A537" s="74">
        <f t="shared" si="19"/>
        <v>45748</v>
      </c>
      <c r="B537" t="s">
        <v>883</v>
      </c>
      <c r="C537" t="s">
        <v>282</v>
      </c>
      <c r="E537" t="s">
        <v>777</v>
      </c>
      <c r="F537" t="s">
        <v>252</v>
      </c>
      <c r="G537" t="s">
        <v>73</v>
      </c>
      <c r="H537">
        <v>254</v>
      </c>
      <c r="I537" s="73" t="str">
        <f>VLOOKUP(E537,Refs!$P$2:$R$29,3,FALSE)</f>
        <v>Y60</v>
      </c>
      <c r="J537" s="73" t="str">
        <f>VLOOKUP(E537,Refs!$P$2:$S$29,4,FALSE)</f>
        <v>Midlands</v>
      </c>
      <c r="K537" s="28">
        <f t="shared" si="20"/>
        <v>254</v>
      </c>
    </row>
    <row r="538" spans="1:11" x14ac:dyDescent="0.35">
      <c r="A538" s="74">
        <f t="shared" si="19"/>
        <v>45748</v>
      </c>
      <c r="B538" t="s">
        <v>883</v>
      </c>
      <c r="C538" t="s">
        <v>282</v>
      </c>
      <c r="E538" t="s">
        <v>777</v>
      </c>
      <c r="F538" t="s">
        <v>252</v>
      </c>
      <c r="G538" t="s">
        <v>74</v>
      </c>
      <c r="H538">
        <v>394977</v>
      </c>
      <c r="I538" s="73" t="str">
        <f>VLOOKUP(E538,Refs!$P$2:$R$29,3,FALSE)</f>
        <v>Y60</v>
      </c>
      <c r="J538" s="73" t="str">
        <f>VLOOKUP(E538,Refs!$P$2:$S$29,4,FALSE)</f>
        <v>Midlands</v>
      </c>
      <c r="K538" s="28">
        <f t="shared" si="20"/>
        <v>394977</v>
      </c>
    </row>
    <row r="539" spans="1:11" x14ac:dyDescent="0.35">
      <c r="A539" s="74">
        <f t="shared" si="19"/>
        <v>45748</v>
      </c>
      <c r="B539" t="s">
        <v>883</v>
      </c>
      <c r="C539" t="s">
        <v>282</v>
      </c>
      <c r="E539" t="s">
        <v>777</v>
      </c>
      <c r="F539" t="s">
        <v>252</v>
      </c>
      <c r="G539" t="s">
        <v>75</v>
      </c>
      <c r="H539">
        <v>77575</v>
      </c>
      <c r="I539" s="73" t="str">
        <f>VLOOKUP(E539,Refs!$P$2:$R$29,3,FALSE)</f>
        <v>Y60</v>
      </c>
      <c r="J539" s="73" t="str">
        <f>VLOOKUP(E539,Refs!$P$2:$S$29,4,FALSE)</f>
        <v>Midlands</v>
      </c>
      <c r="K539" s="28">
        <f t="shared" si="20"/>
        <v>77575</v>
      </c>
    </row>
    <row r="540" spans="1:11" x14ac:dyDescent="0.35">
      <c r="A540" s="74">
        <f t="shared" si="19"/>
        <v>45748</v>
      </c>
      <c r="B540" t="s">
        <v>883</v>
      </c>
      <c r="C540" t="s">
        <v>282</v>
      </c>
      <c r="E540" t="s">
        <v>777</v>
      </c>
      <c r="F540" t="s">
        <v>252</v>
      </c>
      <c r="G540" t="s">
        <v>76</v>
      </c>
      <c r="H540">
        <v>212562188</v>
      </c>
      <c r="I540" s="73" t="str">
        <f>VLOOKUP(E540,Refs!$P$2:$R$29,3,FALSE)</f>
        <v>Y60</v>
      </c>
      <c r="J540" s="73" t="str">
        <f>VLOOKUP(E540,Refs!$P$2:$S$29,4,FALSE)</f>
        <v>Midlands</v>
      </c>
      <c r="K540" s="28">
        <f t="shared" si="20"/>
        <v>212562188</v>
      </c>
    </row>
    <row r="541" spans="1:11" x14ac:dyDescent="0.35">
      <c r="A541" s="74">
        <f t="shared" si="19"/>
        <v>45748</v>
      </c>
      <c r="B541" t="s">
        <v>883</v>
      </c>
      <c r="C541" t="s">
        <v>282</v>
      </c>
      <c r="E541" t="s">
        <v>777</v>
      </c>
      <c r="F541" t="s">
        <v>252</v>
      </c>
      <c r="G541" t="s">
        <v>26</v>
      </c>
      <c r="H541">
        <v>297451</v>
      </c>
      <c r="I541" s="73" t="str">
        <f>VLOOKUP(E541,Refs!$P$2:$R$29,3,FALSE)</f>
        <v>Y60</v>
      </c>
      <c r="J541" s="73" t="str">
        <f>VLOOKUP(E541,Refs!$P$2:$S$29,4,FALSE)</f>
        <v>Midlands</v>
      </c>
      <c r="K541" s="28">
        <f t="shared" si="20"/>
        <v>297451</v>
      </c>
    </row>
    <row r="542" spans="1:11" x14ac:dyDescent="0.35">
      <c r="A542" s="74">
        <f t="shared" si="19"/>
        <v>45748</v>
      </c>
      <c r="B542" t="s">
        <v>883</v>
      </c>
      <c r="C542" t="s">
        <v>282</v>
      </c>
      <c r="E542" t="s">
        <v>777</v>
      </c>
      <c r="F542" t="s">
        <v>252</v>
      </c>
      <c r="G542" t="s">
        <v>77</v>
      </c>
      <c r="H542">
        <v>2341</v>
      </c>
      <c r="I542" s="73" t="str">
        <f>VLOOKUP(E542,Refs!$P$2:$R$29,3,FALSE)</f>
        <v>Y60</v>
      </c>
      <c r="J542" s="73" t="str">
        <f>VLOOKUP(E542,Refs!$P$2:$S$29,4,FALSE)</f>
        <v>Midlands</v>
      </c>
      <c r="K542" s="28">
        <f t="shared" si="20"/>
        <v>2341</v>
      </c>
    </row>
    <row r="543" spans="1:11" x14ac:dyDescent="0.35">
      <c r="A543" s="74">
        <f t="shared" si="19"/>
        <v>45748</v>
      </c>
      <c r="B543" t="s">
        <v>883</v>
      </c>
      <c r="C543" t="s">
        <v>282</v>
      </c>
      <c r="E543" t="s">
        <v>777</v>
      </c>
      <c r="F543" t="s">
        <v>252</v>
      </c>
      <c r="G543" t="s">
        <v>78</v>
      </c>
      <c r="H543">
        <v>200830</v>
      </c>
      <c r="I543" s="73" t="str">
        <f>VLOOKUP(E543,Refs!$P$2:$R$29,3,FALSE)</f>
        <v>Y60</v>
      </c>
      <c r="J543" s="73" t="str">
        <f>VLOOKUP(E543,Refs!$P$2:$S$29,4,FALSE)</f>
        <v>Midlands</v>
      </c>
      <c r="K543" s="28">
        <f t="shared" si="20"/>
        <v>200830</v>
      </c>
    </row>
    <row r="544" spans="1:11" x14ac:dyDescent="0.35">
      <c r="A544" s="74">
        <f t="shared" si="19"/>
        <v>45748</v>
      </c>
      <c r="B544" t="s">
        <v>883</v>
      </c>
      <c r="C544" t="s">
        <v>282</v>
      </c>
      <c r="E544" t="s">
        <v>777</v>
      </c>
      <c r="F544" t="s">
        <v>252</v>
      </c>
      <c r="G544" t="s">
        <v>79</v>
      </c>
      <c r="H544">
        <v>79177</v>
      </c>
      <c r="I544" s="73" t="str">
        <f>VLOOKUP(E544,Refs!$P$2:$R$29,3,FALSE)</f>
        <v>Y60</v>
      </c>
      <c r="J544" s="73" t="str">
        <f>VLOOKUP(E544,Refs!$P$2:$S$29,4,FALSE)</f>
        <v>Midlands</v>
      </c>
      <c r="K544" s="28">
        <f t="shared" si="20"/>
        <v>79177</v>
      </c>
    </row>
    <row r="545" spans="1:11" x14ac:dyDescent="0.35">
      <c r="A545" s="74">
        <f t="shared" si="19"/>
        <v>45748</v>
      </c>
      <c r="B545" t="s">
        <v>883</v>
      </c>
      <c r="C545" t="s">
        <v>282</v>
      </c>
      <c r="E545" t="s">
        <v>777</v>
      </c>
      <c r="F545" t="s">
        <v>252</v>
      </c>
      <c r="G545" t="s">
        <v>80</v>
      </c>
      <c r="H545">
        <v>14609</v>
      </c>
      <c r="I545" s="73" t="str">
        <f>VLOOKUP(E545,Refs!$P$2:$R$29,3,FALSE)</f>
        <v>Y60</v>
      </c>
      <c r="J545" s="73" t="str">
        <f>VLOOKUP(E545,Refs!$P$2:$S$29,4,FALSE)</f>
        <v>Midlands</v>
      </c>
      <c r="K545" s="28">
        <f t="shared" si="20"/>
        <v>14609</v>
      </c>
    </row>
    <row r="546" spans="1:11" x14ac:dyDescent="0.35">
      <c r="A546" s="74">
        <f t="shared" si="19"/>
        <v>45748</v>
      </c>
      <c r="B546" t="s">
        <v>883</v>
      </c>
      <c r="C546" t="s">
        <v>282</v>
      </c>
      <c r="E546" t="s">
        <v>777</v>
      </c>
      <c r="F546" t="s">
        <v>252</v>
      </c>
      <c r="G546" t="s">
        <v>81</v>
      </c>
      <c r="H546">
        <v>494</v>
      </c>
      <c r="I546" s="73" t="str">
        <f>VLOOKUP(E546,Refs!$P$2:$R$29,3,FALSE)</f>
        <v>Y60</v>
      </c>
      <c r="J546" s="73" t="str">
        <f>VLOOKUP(E546,Refs!$P$2:$S$29,4,FALSE)</f>
        <v>Midlands</v>
      </c>
      <c r="K546" s="28">
        <f t="shared" si="20"/>
        <v>494</v>
      </c>
    </row>
    <row r="547" spans="1:11" x14ac:dyDescent="0.35">
      <c r="A547" s="74">
        <f t="shared" si="19"/>
        <v>45748</v>
      </c>
      <c r="B547" t="s">
        <v>883</v>
      </c>
      <c r="C547" t="s">
        <v>282</v>
      </c>
      <c r="E547" t="s">
        <v>777</v>
      </c>
      <c r="F547" t="s">
        <v>252</v>
      </c>
      <c r="G547" t="s">
        <v>25</v>
      </c>
      <c r="H547">
        <v>94280</v>
      </c>
      <c r="I547" s="73" t="str">
        <f>VLOOKUP(E547,Refs!$P$2:$R$29,3,FALSE)</f>
        <v>Y60</v>
      </c>
      <c r="J547" s="73" t="str">
        <f>VLOOKUP(E547,Refs!$P$2:$S$29,4,FALSE)</f>
        <v>Midlands</v>
      </c>
      <c r="K547" s="28">
        <f t="shared" si="20"/>
        <v>94280</v>
      </c>
    </row>
    <row r="548" spans="1:11" x14ac:dyDescent="0.35">
      <c r="A548" s="74">
        <f t="shared" si="19"/>
        <v>45748</v>
      </c>
      <c r="B548" t="s">
        <v>883</v>
      </c>
      <c r="C548" t="s">
        <v>282</v>
      </c>
      <c r="E548" t="s">
        <v>777</v>
      </c>
      <c r="F548" t="s">
        <v>252</v>
      </c>
      <c r="G548" t="s">
        <v>82</v>
      </c>
      <c r="H548">
        <v>6268</v>
      </c>
      <c r="I548" s="73" t="str">
        <f>VLOOKUP(E548,Refs!$P$2:$R$29,3,FALSE)</f>
        <v>Y60</v>
      </c>
      <c r="J548" s="73" t="str">
        <f>VLOOKUP(E548,Refs!$P$2:$S$29,4,FALSE)</f>
        <v>Midlands</v>
      </c>
      <c r="K548" s="28">
        <f t="shared" si="20"/>
        <v>6268</v>
      </c>
    </row>
    <row r="549" spans="1:11" x14ac:dyDescent="0.35">
      <c r="A549" s="74">
        <f t="shared" si="19"/>
        <v>45748</v>
      </c>
      <c r="B549" t="s">
        <v>883</v>
      </c>
      <c r="C549" t="s">
        <v>282</v>
      </c>
      <c r="E549" t="s">
        <v>777</v>
      </c>
      <c r="F549" t="s">
        <v>252</v>
      </c>
      <c r="G549" t="s">
        <v>83</v>
      </c>
      <c r="H549">
        <v>67114</v>
      </c>
      <c r="I549" s="73" t="str">
        <f>VLOOKUP(E549,Refs!$P$2:$R$29,3,FALSE)</f>
        <v>Y60</v>
      </c>
      <c r="J549" s="73" t="str">
        <f>VLOOKUP(E549,Refs!$P$2:$S$29,4,FALSE)</f>
        <v>Midlands</v>
      </c>
      <c r="K549" s="28">
        <f t="shared" si="20"/>
        <v>67114</v>
      </c>
    </row>
    <row r="550" spans="1:11" x14ac:dyDescent="0.35">
      <c r="A550" s="74">
        <f t="shared" si="19"/>
        <v>45748</v>
      </c>
      <c r="B550" t="s">
        <v>883</v>
      </c>
      <c r="C550" t="s">
        <v>282</v>
      </c>
      <c r="E550" t="s">
        <v>777</v>
      </c>
      <c r="F550" t="s">
        <v>252</v>
      </c>
      <c r="G550" t="s">
        <v>84</v>
      </c>
      <c r="H550">
        <v>26914</v>
      </c>
      <c r="I550" s="73" t="str">
        <f>VLOOKUP(E550,Refs!$P$2:$R$29,3,FALSE)</f>
        <v>Y60</v>
      </c>
      <c r="J550" s="73" t="str">
        <f>VLOOKUP(E550,Refs!$P$2:$S$29,4,FALSE)</f>
        <v>Midlands</v>
      </c>
      <c r="K550" s="28">
        <f t="shared" si="20"/>
        <v>26914</v>
      </c>
    </row>
    <row r="551" spans="1:11" x14ac:dyDescent="0.35">
      <c r="A551" s="74">
        <f t="shared" si="19"/>
        <v>45748</v>
      </c>
      <c r="B551" t="s">
        <v>883</v>
      </c>
      <c r="C551" t="s">
        <v>282</v>
      </c>
      <c r="E551" t="s">
        <v>777</v>
      </c>
      <c r="F551" t="s">
        <v>252</v>
      </c>
      <c r="G551" t="s">
        <v>85</v>
      </c>
      <c r="H551">
        <v>2739</v>
      </c>
      <c r="I551" s="73" t="str">
        <f>VLOOKUP(E551,Refs!$P$2:$R$29,3,FALSE)</f>
        <v>Y60</v>
      </c>
      <c r="J551" s="73" t="str">
        <f>VLOOKUP(E551,Refs!$P$2:$S$29,4,FALSE)</f>
        <v>Midlands</v>
      </c>
      <c r="K551" s="28">
        <f t="shared" si="20"/>
        <v>2739</v>
      </c>
    </row>
    <row r="552" spans="1:11" x14ac:dyDescent="0.35">
      <c r="A552" s="74">
        <f t="shared" si="19"/>
        <v>45748</v>
      </c>
      <c r="B552" t="s">
        <v>883</v>
      </c>
      <c r="C552" t="s">
        <v>282</v>
      </c>
      <c r="E552" t="s">
        <v>777</v>
      </c>
      <c r="F552" t="s">
        <v>252</v>
      </c>
      <c r="G552" t="s">
        <v>86</v>
      </c>
      <c r="H552">
        <v>9981</v>
      </c>
      <c r="I552" s="73" t="str">
        <f>VLOOKUP(E552,Refs!$P$2:$R$29,3,FALSE)</f>
        <v>Y60</v>
      </c>
      <c r="J552" s="73" t="str">
        <f>VLOOKUP(E552,Refs!$P$2:$S$29,4,FALSE)</f>
        <v>Midlands</v>
      </c>
      <c r="K552" s="28">
        <f t="shared" si="20"/>
        <v>9981</v>
      </c>
    </row>
    <row r="553" spans="1:11" x14ac:dyDescent="0.35">
      <c r="A553" s="74">
        <f t="shared" si="19"/>
        <v>45748</v>
      </c>
      <c r="B553" t="s">
        <v>883</v>
      </c>
      <c r="C553" t="s">
        <v>282</v>
      </c>
      <c r="E553" t="s">
        <v>777</v>
      </c>
      <c r="F553" t="s">
        <v>252</v>
      </c>
      <c r="G553" t="s">
        <v>87</v>
      </c>
      <c r="H553">
        <v>10466</v>
      </c>
      <c r="I553" s="73" t="str">
        <f>VLOOKUP(E553,Refs!$P$2:$R$29,3,FALSE)</f>
        <v>Y60</v>
      </c>
      <c r="J553" s="73" t="str">
        <f>VLOOKUP(E553,Refs!$P$2:$S$29,4,FALSE)</f>
        <v>Midlands</v>
      </c>
      <c r="K553" s="28">
        <f t="shared" si="20"/>
        <v>10466</v>
      </c>
    </row>
    <row r="554" spans="1:11" x14ac:dyDescent="0.35">
      <c r="A554" s="74">
        <f t="shared" si="19"/>
        <v>45748</v>
      </c>
      <c r="B554" t="s">
        <v>883</v>
      </c>
      <c r="C554" t="s">
        <v>282</v>
      </c>
      <c r="E554" t="s">
        <v>777</v>
      </c>
      <c r="F554" t="s">
        <v>252</v>
      </c>
      <c r="G554" t="s">
        <v>88</v>
      </c>
      <c r="H554">
        <v>2659</v>
      </c>
      <c r="I554" s="73" t="str">
        <f>VLOOKUP(E554,Refs!$P$2:$R$29,3,FALSE)</f>
        <v>Y60</v>
      </c>
      <c r="J554" s="73" t="str">
        <f>VLOOKUP(E554,Refs!$P$2:$S$29,4,FALSE)</f>
        <v>Midlands</v>
      </c>
      <c r="K554" s="28">
        <f t="shared" si="20"/>
        <v>2659</v>
      </c>
    </row>
    <row r="555" spans="1:11" x14ac:dyDescent="0.35">
      <c r="A555" s="74">
        <f t="shared" si="19"/>
        <v>45748</v>
      </c>
      <c r="B555" t="s">
        <v>883</v>
      </c>
      <c r="C555" t="s">
        <v>282</v>
      </c>
      <c r="E555" t="s">
        <v>777</v>
      </c>
      <c r="F555" t="s">
        <v>252</v>
      </c>
      <c r="G555" t="s">
        <v>89</v>
      </c>
      <c r="H555">
        <v>5261</v>
      </c>
      <c r="I555" s="73" t="str">
        <f>VLOOKUP(E555,Refs!$P$2:$R$29,3,FALSE)</f>
        <v>Y60</v>
      </c>
      <c r="J555" s="73" t="str">
        <f>VLOOKUP(E555,Refs!$P$2:$S$29,4,FALSE)</f>
        <v>Midlands</v>
      </c>
      <c r="K555" s="28">
        <f t="shared" si="20"/>
        <v>5261</v>
      </c>
    </row>
    <row r="556" spans="1:11" x14ac:dyDescent="0.35">
      <c r="A556" s="74">
        <f t="shared" si="19"/>
        <v>45748</v>
      </c>
      <c r="B556" t="s">
        <v>883</v>
      </c>
      <c r="C556" t="s">
        <v>282</v>
      </c>
      <c r="E556" t="s">
        <v>777</v>
      </c>
      <c r="F556" t="s">
        <v>252</v>
      </c>
      <c r="G556" t="s">
        <v>90</v>
      </c>
      <c r="H556">
        <v>25747</v>
      </c>
      <c r="I556" s="73" t="str">
        <f>VLOOKUP(E556,Refs!$P$2:$R$29,3,FALSE)</f>
        <v>Y60</v>
      </c>
      <c r="J556" s="73" t="str">
        <f>VLOOKUP(E556,Refs!$P$2:$S$29,4,FALSE)</f>
        <v>Midlands</v>
      </c>
      <c r="K556" s="28">
        <f t="shared" si="20"/>
        <v>25747</v>
      </c>
    </row>
    <row r="557" spans="1:11" x14ac:dyDescent="0.35">
      <c r="A557" s="74">
        <f t="shared" si="19"/>
        <v>45748</v>
      </c>
      <c r="B557" t="s">
        <v>883</v>
      </c>
      <c r="C557" t="s">
        <v>282</v>
      </c>
      <c r="E557" t="s">
        <v>777</v>
      </c>
      <c r="F557" t="s">
        <v>252</v>
      </c>
      <c r="G557" t="s">
        <v>91</v>
      </c>
      <c r="H557">
        <v>297451</v>
      </c>
      <c r="I557" s="73" t="str">
        <f>VLOOKUP(E557,Refs!$P$2:$R$29,3,FALSE)</f>
        <v>Y60</v>
      </c>
      <c r="J557" s="73" t="str">
        <f>VLOOKUP(E557,Refs!$P$2:$S$29,4,FALSE)</f>
        <v>Midlands</v>
      </c>
      <c r="K557" s="28">
        <f t="shared" si="20"/>
        <v>297451</v>
      </c>
    </row>
    <row r="558" spans="1:11" x14ac:dyDescent="0.35">
      <c r="A558" s="74">
        <f t="shared" si="19"/>
        <v>45748</v>
      </c>
      <c r="B558" t="s">
        <v>883</v>
      </c>
      <c r="C558" t="s">
        <v>282</v>
      </c>
      <c r="E558" t="s">
        <v>777</v>
      </c>
      <c r="F558" t="s">
        <v>252</v>
      </c>
      <c r="G558" t="s">
        <v>27</v>
      </c>
      <c r="H558">
        <v>35286</v>
      </c>
      <c r="I558" s="73" t="str">
        <f>VLOOKUP(E558,Refs!$P$2:$R$29,3,FALSE)</f>
        <v>Y60</v>
      </c>
      <c r="J558" s="73" t="str">
        <f>VLOOKUP(E558,Refs!$P$2:$S$29,4,FALSE)</f>
        <v>Midlands</v>
      </c>
      <c r="K558" s="28">
        <f t="shared" si="20"/>
        <v>35286</v>
      </c>
    </row>
    <row r="559" spans="1:11" x14ac:dyDescent="0.35">
      <c r="A559" s="74">
        <f t="shared" si="19"/>
        <v>45748</v>
      </c>
      <c r="B559" t="s">
        <v>883</v>
      </c>
      <c r="C559" t="s">
        <v>282</v>
      </c>
      <c r="E559" t="s">
        <v>777</v>
      </c>
      <c r="F559" t="s">
        <v>252</v>
      </c>
      <c r="G559" t="s">
        <v>29</v>
      </c>
      <c r="H559">
        <v>37396</v>
      </c>
      <c r="I559" s="73" t="str">
        <f>VLOOKUP(E559,Refs!$P$2:$R$29,3,FALSE)</f>
        <v>Y60</v>
      </c>
      <c r="J559" s="73" t="str">
        <f>VLOOKUP(E559,Refs!$P$2:$S$29,4,FALSE)</f>
        <v>Midlands</v>
      </c>
      <c r="K559" s="28">
        <f t="shared" si="20"/>
        <v>37396</v>
      </c>
    </row>
    <row r="560" spans="1:11" x14ac:dyDescent="0.35">
      <c r="A560" s="74">
        <f t="shared" si="19"/>
        <v>45748</v>
      </c>
      <c r="B560" t="s">
        <v>883</v>
      </c>
      <c r="C560" t="s">
        <v>282</v>
      </c>
      <c r="E560" t="s">
        <v>777</v>
      </c>
      <c r="F560" t="s">
        <v>252</v>
      </c>
      <c r="G560" t="s">
        <v>92</v>
      </c>
      <c r="H560">
        <v>25302</v>
      </c>
      <c r="I560" s="73" t="str">
        <f>VLOOKUP(E560,Refs!$P$2:$R$29,3,FALSE)</f>
        <v>Y60</v>
      </c>
      <c r="J560" s="73" t="str">
        <f>VLOOKUP(E560,Refs!$P$2:$S$29,4,FALSE)</f>
        <v>Midlands</v>
      </c>
      <c r="K560" s="28">
        <f t="shared" si="20"/>
        <v>25302</v>
      </c>
    </row>
    <row r="561" spans="1:11" x14ac:dyDescent="0.35">
      <c r="A561" s="74">
        <f t="shared" si="19"/>
        <v>45748</v>
      </c>
      <c r="B561" t="s">
        <v>883</v>
      </c>
      <c r="C561" t="s">
        <v>282</v>
      </c>
      <c r="E561" t="s">
        <v>777</v>
      </c>
      <c r="F561" t="s">
        <v>252</v>
      </c>
      <c r="G561" t="s">
        <v>93</v>
      </c>
      <c r="H561">
        <v>96</v>
      </c>
      <c r="I561" s="73" t="str">
        <f>VLOOKUP(E561,Refs!$P$2:$R$29,3,FALSE)</f>
        <v>Y60</v>
      </c>
      <c r="J561" s="73" t="str">
        <f>VLOOKUP(E561,Refs!$P$2:$S$29,4,FALSE)</f>
        <v>Midlands</v>
      </c>
      <c r="K561" s="28">
        <f t="shared" si="20"/>
        <v>96</v>
      </c>
    </row>
    <row r="562" spans="1:11" x14ac:dyDescent="0.35">
      <c r="A562" s="74">
        <f t="shared" si="19"/>
        <v>45748</v>
      </c>
      <c r="B562" t="s">
        <v>883</v>
      </c>
      <c r="C562" t="s">
        <v>282</v>
      </c>
      <c r="E562" t="s">
        <v>777</v>
      </c>
      <c r="F562" t="s">
        <v>252</v>
      </c>
      <c r="G562" t="s">
        <v>94</v>
      </c>
      <c r="H562">
        <v>17933</v>
      </c>
      <c r="I562" s="73" t="str">
        <f>VLOOKUP(E562,Refs!$P$2:$R$29,3,FALSE)</f>
        <v>Y60</v>
      </c>
      <c r="J562" s="73" t="str">
        <f>VLOOKUP(E562,Refs!$P$2:$S$29,4,FALSE)</f>
        <v>Midlands</v>
      </c>
      <c r="K562" s="28">
        <f t="shared" si="20"/>
        <v>17933</v>
      </c>
    </row>
    <row r="563" spans="1:11" x14ac:dyDescent="0.35">
      <c r="A563" s="74">
        <f t="shared" si="19"/>
        <v>45748</v>
      </c>
      <c r="B563" t="s">
        <v>883</v>
      </c>
      <c r="C563" t="s">
        <v>282</v>
      </c>
      <c r="E563" t="s">
        <v>777</v>
      </c>
      <c r="F563" t="s">
        <v>252</v>
      </c>
      <c r="G563" t="s">
        <v>95</v>
      </c>
      <c r="H563">
        <v>1140</v>
      </c>
      <c r="I563" s="73" t="str">
        <f>VLOOKUP(E563,Refs!$P$2:$R$29,3,FALSE)</f>
        <v>Y60</v>
      </c>
      <c r="J563" s="73" t="str">
        <f>VLOOKUP(E563,Refs!$P$2:$S$29,4,FALSE)</f>
        <v>Midlands</v>
      </c>
      <c r="K563" s="28">
        <f t="shared" si="20"/>
        <v>1140</v>
      </c>
    </row>
    <row r="564" spans="1:11" x14ac:dyDescent="0.35">
      <c r="A564" s="74">
        <f t="shared" si="19"/>
        <v>45748</v>
      </c>
      <c r="B564" t="s">
        <v>883</v>
      </c>
      <c r="C564" t="s">
        <v>282</v>
      </c>
      <c r="E564" t="s">
        <v>777</v>
      </c>
      <c r="F564" t="s">
        <v>252</v>
      </c>
      <c r="G564" t="s">
        <v>96</v>
      </c>
      <c r="H564">
        <v>12418</v>
      </c>
      <c r="I564" s="73" t="str">
        <f>VLOOKUP(E564,Refs!$P$2:$R$29,3,FALSE)</f>
        <v>Y60</v>
      </c>
      <c r="J564" s="73" t="str">
        <f>VLOOKUP(E564,Refs!$P$2:$S$29,4,FALSE)</f>
        <v>Midlands</v>
      </c>
      <c r="K564" s="28">
        <f t="shared" si="20"/>
        <v>12418</v>
      </c>
    </row>
    <row r="565" spans="1:11" x14ac:dyDescent="0.35">
      <c r="A565" s="74">
        <f t="shared" si="19"/>
        <v>45748</v>
      </c>
      <c r="B565" t="s">
        <v>883</v>
      </c>
      <c r="C565" t="s">
        <v>282</v>
      </c>
      <c r="E565" t="s">
        <v>777</v>
      </c>
      <c r="F565" t="s">
        <v>252</v>
      </c>
      <c r="G565" t="s">
        <v>97</v>
      </c>
      <c r="H565">
        <v>1931</v>
      </c>
      <c r="I565" s="73" t="str">
        <f>VLOOKUP(E565,Refs!$P$2:$R$29,3,FALSE)</f>
        <v>Y60</v>
      </c>
      <c r="J565" s="73" t="str">
        <f>VLOOKUP(E565,Refs!$P$2:$S$29,4,FALSE)</f>
        <v>Midlands</v>
      </c>
      <c r="K565" s="28">
        <f t="shared" si="20"/>
        <v>1931</v>
      </c>
    </row>
    <row r="566" spans="1:11" x14ac:dyDescent="0.35">
      <c r="A566" s="74">
        <f t="shared" si="19"/>
        <v>45748</v>
      </c>
      <c r="B566" t="s">
        <v>883</v>
      </c>
      <c r="C566" t="s">
        <v>282</v>
      </c>
      <c r="E566" t="s">
        <v>777</v>
      </c>
      <c r="F566" t="s">
        <v>252</v>
      </c>
      <c r="G566" t="s">
        <v>98</v>
      </c>
      <c r="H566">
        <v>13259</v>
      </c>
      <c r="I566" s="73" t="str">
        <f>VLOOKUP(E566,Refs!$P$2:$R$29,3,FALSE)</f>
        <v>Y60</v>
      </c>
      <c r="J566" s="73" t="str">
        <f>VLOOKUP(E566,Refs!$P$2:$S$29,4,FALSE)</f>
        <v>Midlands</v>
      </c>
      <c r="K566" s="28">
        <f t="shared" si="20"/>
        <v>13259</v>
      </c>
    </row>
    <row r="567" spans="1:11" x14ac:dyDescent="0.35">
      <c r="A567" s="74">
        <f t="shared" si="19"/>
        <v>45748</v>
      </c>
      <c r="B567" t="s">
        <v>883</v>
      </c>
      <c r="C567" t="s">
        <v>282</v>
      </c>
      <c r="E567" t="s">
        <v>777</v>
      </c>
      <c r="F567" t="s">
        <v>252</v>
      </c>
      <c r="G567" t="s">
        <v>31</v>
      </c>
      <c r="H567">
        <v>7759</v>
      </c>
      <c r="I567" s="73" t="str">
        <f>VLOOKUP(E567,Refs!$P$2:$R$29,3,FALSE)</f>
        <v>Y60</v>
      </c>
      <c r="J567" s="73" t="str">
        <f>VLOOKUP(E567,Refs!$P$2:$S$29,4,FALSE)</f>
        <v>Midlands</v>
      </c>
      <c r="K567" s="28">
        <f t="shared" si="20"/>
        <v>7759</v>
      </c>
    </row>
    <row r="568" spans="1:11" x14ac:dyDescent="0.35">
      <c r="A568" s="74">
        <f t="shared" si="19"/>
        <v>45748</v>
      </c>
      <c r="B568" t="s">
        <v>883</v>
      </c>
      <c r="C568" t="s">
        <v>282</v>
      </c>
      <c r="E568" t="s">
        <v>777</v>
      </c>
      <c r="F568" t="s">
        <v>252</v>
      </c>
      <c r="G568" t="s">
        <v>99</v>
      </c>
      <c r="H568">
        <v>32187</v>
      </c>
      <c r="I568" s="73" t="str">
        <f>VLOOKUP(E568,Refs!$P$2:$R$29,3,FALSE)</f>
        <v>Y60</v>
      </c>
      <c r="J568" s="73" t="str">
        <f>VLOOKUP(E568,Refs!$P$2:$S$29,4,FALSE)</f>
        <v>Midlands</v>
      </c>
      <c r="K568" s="28">
        <f t="shared" si="20"/>
        <v>32187</v>
      </c>
    </row>
    <row r="569" spans="1:11" x14ac:dyDescent="0.35">
      <c r="A569" s="74">
        <f t="shared" si="19"/>
        <v>45748</v>
      </c>
      <c r="B569" t="s">
        <v>883</v>
      </c>
      <c r="C569" t="s">
        <v>282</v>
      </c>
      <c r="E569" t="s">
        <v>777</v>
      </c>
      <c r="F569" t="s">
        <v>252</v>
      </c>
      <c r="G569" t="s">
        <v>100</v>
      </c>
      <c r="H569">
        <v>26855</v>
      </c>
      <c r="I569" s="73" t="str">
        <f>VLOOKUP(E569,Refs!$P$2:$R$29,3,FALSE)</f>
        <v>Y60</v>
      </c>
      <c r="J569" s="73" t="str">
        <f>VLOOKUP(E569,Refs!$P$2:$S$29,4,FALSE)</f>
        <v>Midlands</v>
      </c>
      <c r="K569" s="28">
        <f t="shared" si="20"/>
        <v>26855</v>
      </c>
    </row>
    <row r="570" spans="1:11" x14ac:dyDescent="0.35">
      <c r="A570" s="74">
        <f t="shared" si="19"/>
        <v>45748</v>
      </c>
      <c r="B570" t="s">
        <v>883</v>
      </c>
      <c r="C570" t="s">
        <v>282</v>
      </c>
      <c r="E570" t="s">
        <v>777</v>
      </c>
      <c r="F570" t="s">
        <v>252</v>
      </c>
      <c r="G570" t="s">
        <v>101</v>
      </c>
      <c r="H570">
        <v>25104</v>
      </c>
      <c r="I570" s="73" t="str">
        <f>VLOOKUP(E570,Refs!$P$2:$R$29,3,FALSE)</f>
        <v>Y60</v>
      </c>
      <c r="J570" s="73" t="str">
        <f>VLOOKUP(E570,Refs!$P$2:$S$29,4,FALSE)</f>
        <v>Midlands</v>
      </c>
      <c r="K570" s="28">
        <f t="shared" si="20"/>
        <v>25104</v>
      </c>
    </row>
    <row r="571" spans="1:11" x14ac:dyDescent="0.35">
      <c r="A571" s="74">
        <f t="shared" si="19"/>
        <v>45748</v>
      </c>
      <c r="B571" t="s">
        <v>883</v>
      </c>
      <c r="C571" t="s">
        <v>282</v>
      </c>
      <c r="E571" t="s">
        <v>777</v>
      </c>
      <c r="F571" t="s">
        <v>252</v>
      </c>
      <c r="G571" t="s">
        <v>102</v>
      </c>
      <c r="H571">
        <v>17688</v>
      </c>
      <c r="I571" s="73" t="str">
        <f>VLOOKUP(E571,Refs!$P$2:$R$29,3,FALSE)</f>
        <v>Y60</v>
      </c>
      <c r="J571" s="73" t="str">
        <f>VLOOKUP(E571,Refs!$P$2:$S$29,4,FALSE)</f>
        <v>Midlands</v>
      </c>
      <c r="K571" s="28">
        <f t="shared" si="20"/>
        <v>17688</v>
      </c>
    </row>
    <row r="572" spans="1:11" x14ac:dyDescent="0.35">
      <c r="A572" s="74">
        <f t="shared" si="19"/>
        <v>45748</v>
      </c>
      <c r="B572" t="s">
        <v>883</v>
      </c>
      <c r="C572" t="s">
        <v>282</v>
      </c>
      <c r="E572" t="s">
        <v>777</v>
      </c>
      <c r="F572" t="s">
        <v>252</v>
      </c>
      <c r="G572" t="s">
        <v>103</v>
      </c>
      <c r="H572">
        <v>7255</v>
      </c>
      <c r="I572" s="73" t="str">
        <f>VLOOKUP(E572,Refs!$P$2:$R$29,3,FALSE)</f>
        <v>Y60</v>
      </c>
      <c r="J572" s="73" t="str">
        <f>VLOOKUP(E572,Refs!$P$2:$S$29,4,FALSE)</f>
        <v>Midlands</v>
      </c>
      <c r="K572" s="28">
        <f t="shared" si="20"/>
        <v>7255</v>
      </c>
    </row>
    <row r="573" spans="1:11" x14ac:dyDescent="0.35">
      <c r="A573" s="74">
        <f t="shared" si="19"/>
        <v>45748</v>
      </c>
      <c r="B573" t="s">
        <v>883</v>
      </c>
      <c r="C573" t="s">
        <v>282</v>
      </c>
      <c r="E573" t="s">
        <v>777</v>
      </c>
      <c r="F573" t="s">
        <v>252</v>
      </c>
      <c r="G573" t="s">
        <v>104</v>
      </c>
      <c r="H573">
        <v>2190</v>
      </c>
      <c r="I573" s="73" t="str">
        <f>VLOOKUP(E573,Refs!$P$2:$R$29,3,FALSE)</f>
        <v>Y60</v>
      </c>
      <c r="J573" s="73" t="str">
        <f>VLOOKUP(E573,Refs!$P$2:$S$29,4,FALSE)</f>
        <v>Midlands</v>
      </c>
      <c r="K573" s="28">
        <f t="shared" si="20"/>
        <v>2190</v>
      </c>
    </row>
    <row r="574" spans="1:11" x14ac:dyDescent="0.35">
      <c r="A574" s="74">
        <f t="shared" si="19"/>
        <v>45748</v>
      </c>
      <c r="B574" t="s">
        <v>883</v>
      </c>
      <c r="C574" t="s">
        <v>282</v>
      </c>
      <c r="E574" t="s">
        <v>777</v>
      </c>
      <c r="F574" t="s">
        <v>252</v>
      </c>
      <c r="G574" t="s">
        <v>105</v>
      </c>
      <c r="H574">
        <v>16502</v>
      </c>
      <c r="I574" s="73" t="str">
        <f>VLOOKUP(E574,Refs!$P$2:$R$29,3,FALSE)</f>
        <v>Y60</v>
      </c>
      <c r="J574" s="73" t="str">
        <f>VLOOKUP(E574,Refs!$P$2:$S$29,4,FALSE)</f>
        <v>Midlands</v>
      </c>
      <c r="K574" s="28">
        <f t="shared" si="20"/>
        <v>16502</v>
      </c>
    </row>
    <row r="575" spans="1:11" x14ac:dyDescent="0.35">
      <c r="A575" s="74">
        <f t="shared" si="19"/>
        <v>45748</v>
      </c>
      <c r="B575" t="s">
        <v>883</v>
      </c>
      <c r="C575" t="s">
        <v>282</v>
      </c>
      <c r="E575" t="s">
        <v>777</v>
      </c>
      <c r="F575" t="s">
        <v>252</v>
      </c>
      <c r="G575" t="s">
        <v>106</v>
      </c>
      <c r="H575">
        <v>26749138</v>
      </c>
      <c r="I575" s="73" t="str">
        <f>VLOOKUP(E575,Refs!$P$2:$R$29,3,FALSE)</f>
        <v>Y60</v>
      </c>
      <c r="J575" s="73" t="str">
        <f>VLOOKUP(E575,Refs!$P$2:$S$29,4,FALSE)</f>
        <v>Midlands</v>
      </c>
      <c r="K575" s="28">
        <f t="shared" si="20"/>
        <v>26749138</v>
      </c>
    </row>
    <row r="576" spans="1:11" x14ac:dyDescent="0.35">
      <c r="A576" s="74">
        <f t="shared" si="19"/>
        <v>45748</v>
      </c>
      <c r="B576" t="s">
        <v>883</v>
      </c>
      <c r="C576" t="s">
        <v>282</v>
      </c>
      <c r="E576" t="s">
        <v>777</v>
      </c>
      <c r="F576" t="s">
        <v>252</v>
      </c>
      <c r="G576" t="s">
        <v>107</v>
      </c>
      <c r="H576">
        <v>28870</v>
      </c>
      <c r="I576" s="73" t="str">
        <f>VLOOKUP(E576,Refs!$P$2:$R$29,3,FALSE)</f>
        <v>Y60</v>
      </c>
      <c r="J576" s="73" t="str">
        <f>VLOOKUP(E576,Refs!$P$2:$S$29,4,FALSE)</f>
        <v>Midlands</v>
      </c>
      <c r="K576" s="28">
        <f t="shared" si="20"/>
        <v>28870</v>
      </c>
    </row>
    <row r="577" spans="1:11" x14ac:dyDescent="0.35">
      <c r="A577" s="74">
        <f t="shared" si="19"/>
        <v>45748</v>
      </c>
      <c r="B577" t="s">
        <v>883</v>
      </c>
      <c r="C577" t="s">
        <v>282</v>
      </c>
      <c r="E577" t="s">
        <v>777</v>
      </c>
      <c r="F577" t="s">
        <v>252</v>
      </c>
      <c r="G577" t="s">
        <v>108</v>
      </c>
      <c r="H577">
        <v>12530</v>
      </c>
      <c r="I577" s="73" t="str">
        <f>VLOOKUP(E577,Refs!$P$2:$R$29,3,FALSE)</f>
        <v>Y60</v>
      </c>
      <c r="J577" s="73" t="str">
        <f>VLOOKUP(E577,Refs!$P$2:$S$29,4,FALSE)</f>
        <v>Midlands</v>
      </c>
      <c r="K577" s="28">
        <f t="shared" si="20"/>
        <v>12530</v>
      </c>
    </row>
    <row r="578" spans="1:11" x14ac:dyDescent="0.35">
      <c r="A578" s="74">
        <f t="shared" si="19"/>
        <v>45748</v>
      </c>
      <c r="B578" t="s">
        <v>883</v>
      </c>
      <c r="C578" t="s">
        <v>282</v>
      </c>
      <c r="E578" t="s">
        <v>777</v>
      </c>
      <c r="F578" t="s">
        <v>252</v>
      </c>
      <c r="G578" t="s">
        <v>109</v>
      </c>
      <c r="H578">
        <v>1595</v>
      </c>
      <c r="I578" s="73" t="str">
        <f>VLOOKUP(E578,Refs!$P$2:$R$29,3,FALSE)</f>
        <v>Y60</v>
      </c>
      <c r="J578" s="73" t="str">
        <f>VLOOKUP(E578,Refs!$P$2:$S$29,4,FALSE)</f>
        <v>Midlands</v>
      </c>
      <c r="K578" s="28">
        <f t="shared" si="20"/>
        <v>1595</v>
      </c>
    </row>
    <row r="579" spans="1:11" x14ac:dyDescent="0.35">
      <c r="A579" s="74">
        <f t="shared" ref="A579:A642" si="21">DATEVALUE(RIGHT(B579,8))</f>
        <v>45748</v>
      </c>
      <c r="B579" t="s">
        <v>883</v>
      </c>
      <c r="C579" t="s">
        <v>282</v>
      </c>
      <c r="E579" t="s">
        <v>777</v>
      </c>
      <c r="F579" t="s">
        <v>252</v>
      </c>
      <c r="G579" t="s">
        <v>110</v>
      </c>
      <c r="H579">
        <v>6253</v>
      </c>
      <c r="I579" s="73" t="str">
        <f>VLOOKUP(E579,Refs!$P$2:$R$29,3,FALSE)</f>
        <v>Y60</v>
      </c>
      <c r="J579" s="73" t="str">
        <f>VLOOKUP(E579,Refs!$P$2:$S$29,4,FALSE)</f>
        <v>Midlands</v>
      </c>
      <c r="K579" s="28">
        <f t="shared" si="20"/>
        <v>6253</v>
      </c>
    </row>
    <row r="580" spans="1:11" x14ac:dyDescent="0.35">
      <c r="A580" s="74">
        <f t="shared" si="21"/>
        <v>45748</v>
      </c>
      <c r="B580" t="s">
        <v>883</v>
      </c>
      <c r="C580" t="s">
        <v>282</v>
      </c>
      <c r="E580" t="s">
        <v>777</v>
      </c>
      <c r="F580" t="s">
        <v>252</v>
      </c>
      <c r="G580" t="s">
        <v>111</v>
      </c>
      <c r="H580">
        <v>12278257</v>
      </c>
      <c r="I580" s="73" t="str">
        <f>VLOOKUP(E580,Refs!$P$2:$R$29,3,FALSE)</f>
        <v>Y60</v>
      </c>
      <c r="J580" s="73" t="str">
        <f>VLOOKUP(E580,Refs!$P$2:$S$29,4,FALSE)</f>
        <v>Midlands</v>
      </c>
      <c r="K580" s="28">
        <f t="shared" si="20"/>
        <v>12278257</v>
      </c>
    </row>
    <row r="581" spans="1:11" x14ac:dyDescent="0.35">
      <c r="A581" s="74">
        <f t="shared" si="21"/>
        <v>45748</v>
      </c>
      <c r="B581" t="s">
        <v>883</v>
      </c>
      <c r="C581" t="s">
        <v>282</v>
      </c>
      <c r="E581" t="s">
        <v>777</v>
      </c>
      <c r="F581" t="s">
        <v>252</v>
      </c>
      <c r="G581" t="s">
        <v>112</v>
      </c>
      <c r="H581">
        <v>10905</v>
      </c>
      <c r="I581" s="73" t="str">
        <f>VLOOKUP(E581,Refs!$P$2:$R$29,3,FALSE)</f>
        <v>Y60</v>
      </c>
      <c r="J581" s="73" t="str">
        <f>VLOOKUP(E581,Refs!$P$2:$S$29,4,FALSE)</f>
        <v>Midlands</v>
      </c>
      <c r="K581" s="28">
        <f t="shared" si="20"/>
        <v>10905</v>
      </c>
    </row>
    <row r="582" spans="1:11" x14ac:dyDescent="0.35">
      <c r="A582" s="74">
        <f t="shared" si="21"/>
        <v>45748</v>
      </c>
      <c r="B582" t="s">
        <v>883</v>
      </c>
      <c r="C582" t="s">
        <v>282</v>
      </c>
      <c r="E582" t="s">
        <v>777</v>
      </c>
      <c r="F582" t="s">
        <v>252</v>
      </c>
      <c r="G582" t="s">
        <v>808</v>
      </c>
      <c r="H582">
        <v>142548</v>
      </c>
      <c r="I582" s="73" t="str">
        <f>VLOOKUP(E582,Refs!$P$2:$R$29,3,FALSE)</f>
        <v>Y60</v>
      </c>
      <c r="J582" s="73" t="str">
        <f>VLOOKUP(E582,Refs!$P$2:$S$29,4,FALSE)</f>
        <v>Midlands</v>
      </c>
      <c r="K582" s="28">
        <f t="shared" si="20"/>
        <v>142548</v>
      </c>
    </row>
    <row r="583" spans="1:11" x14ac:dyDescent="0.35">
      <c r="A583" s="74">
        <f t="shared" si="21"/>
        <v>45748</v>
      </c>
      <c r="B583" t="s">
        <v>883</v>
      </c>
      <c r="C583" t="s">
        <v>282</v>
      </c>
      <c r="E583" t="s">
        <v>777</v>
      </c>
      <c r="F583" t="s">
        <v>252</v>
      </c>
      <c r="G583" t="s">
        <v>809</v>
      </c>
      <c r="H583">
        <v>3257</v>
      </c>
      <c r="I583" s="73" t="str">
        <f>VLOOKUP(E583,Refs!$P$2:$R$29,3,FALSE)</f>
        <v>Y60</v>
      </c>
      <c r="J583" s="73" t="str">
        <f>VLOOKUP(E583,Refs!$P$2:$S$29,4,FALSE)</f>
        <v>Midlands</v>
      </c>
      <c r="K583" s="28">
        <f t="shared" ref="K583:K646" si="22">IF(OR(H583="NULL",H583=0,H583=""),"",H583)</f>
        <v>3257</v>
      </c>
    </row>
    <row r="584" spans="1:11" x14ac:dyDescent="0.35">
      <c r="A584" s="74">
        <f t="shared" si="21"/>
        <v>45748</v>
      </c>
      <c r="B584" t="s">
        <v>883</v>
      </c>
      <c r="C584" t="s">
        <v>282</v>
      </c>
      <c r="E584" t="s">
        <v>777</v>
      </c>
      <c r="F584" t="s">
        <v>252</v>
      </c>
      <c r="G584" t="s">
        <v>113</v>
      </c>
      <c r="H584">
        <v>224578</v>
      </c>
      <c r="I584" s="73" t="str">
        <f>VLOOKUP(E584,Refs!$P$2:$R$29,3,FALSE)</f>
        <v>Y60</v>
      </c>
      <c r="J584" s="73" t="str">
        <f>VLOOKUP(E584,Refs!$P$2:$S$29,4,FALSE)</f>
        <v>Midlands</v>
      </c>
      <c r="K584" s="28">
        <f t="shared" si="22"/>
        <v>224578</v>
      </c>
    </row>
    <row r="585" spans="1:11" x14ac:dyDescent="0.35">
      <c r="A585" s="74">
        <f t="shared" si="21"/>
        <v>45748</v>
      </c>
      <c r="B585" t="s">
        <v>883</v>
      </c>
      <c r="C585" t="s">
        <v>282</v>
      </c>
      <c r="E585" t="s">
        <v>777</v>
      </c>
      <c r="F585" t="s">
        <v>252</v>
      </c>
      <c r="G585" t="s">
        <v>114</v>
      </c>
      <c r="H585">
        <v>453</v>
      </c>
      <c r="I585" s="73" t="str">
        <f>VLOOKUP(E585,Refs!$P$2:$R$29,3,FALSE)</f>
        <v>Y60</v>
      </c>
      <c r="J585" s="73" t="str">
        <f>VLOOKUP(E585,Refs!$P$2:$S$29,4,FALSE)</f>
        <v>Midlands</v>
      </c>
      <c r="K585" s="28">
        <f t="shared" si="22"/>
        <v>453</v>
      </c>
    </row>
    <row r="586" spans="1:11" x14ac:dyDescent="0.35">
      <c r="A586" s="74">
        <f t="shared" si="21"/>
        <v>45748</v>
      </c>
      <c r="B586" t="s">
        <v>883</v>
      </c>
      <c r="C586" t="s">
        <v>282</v>
      </c>
      <c r="E586" t="s">
        <v>777</v>
      </c>
      <c r="F586" t="s">
        <v>252</v>
      </c>
      <c r="G586" t="s">
        <v>115</v>
      </c>
      <c r="H586">
        <v>147487</v>
      </c>
      <c r="I586" s="73" t="str">
        <f>VLOOKUP(E586,Refs!$P$2:$R$29,3,FALSE)</f>
        <v>Y60</v>
      </c>
      <c r="J586" s="73" t="str">
        <f>VLOOKUP(E586,Refs!$P$2:$S$29,4,FALSE)</f>
        <v>Midlands</v>
      </c>
      <c r="K586" s="28">
        <f t="shared" si="22"/>
        <v>147487</v>
      </c>
    </row>
    <row r="587" spans="1:11" x14ac:dyDescent="0.35">
      <c r="A587" s="74">
        <f t="shared" si="21"/>
        <v>45748</v>
      </c>
      <c r="B587" t="s">
        <v>883</v>
      </c>
      <c r="C587" t="s">
        <v>282</v>
      </c>
      <c r="E587" t="s">
        <v>777</v>
      </c>
      <c r="F587" t="s">
        <v>252</v>
      </c>
      <c r="G587" t="s">
        <v>116</v>
      </c>
      <c r="H587">
        <v>41665</v>
      </c>
      <c r="I587" s="73" t="str">
        <f>VLOOKUP(E587,Refs!$P$2:$R$29,3,FALSE)</f>
        <v>Y60</v>
      </c>
      <c r="J587" s="73" t="str">
        <f>VLOOKUP(E587,Refs!$P$2:$S$29,4,FALSE)</f>
        <v>Midlands</v>
      </c>
      <c r="K587" s="28">
        <f t="shared" si="22"/>
        <v>41665</v>
      </c>
    </row>
    <row r="588" spans="1:11" x14ac:dyDescent="0.35">
      <c r="A588" s="74">
        <f t="shared" si="21"/>
        <v>45748</v>
      </c>
      <c r="B588" t="s">
        <v>883</v>
      </c>
      <c r="C588" t="s">
        <v>282</v>
      </c>
      <c r="E588" t="s">
        <v>777</v>
      </c>
      <c r="F588" t="s">
        <v>252</v>
      </c>
      <c r="G588" t="s">
        <v>117</v>
      </c>
      <c r="H588">
        <v>45714</v>
      </c>
      <c r="I588" s="73" t="str">
        <f>VLOOKUP(E588,Refs!$P$2:$R$29,3,FALSE)</f>
        <v>Y60</v>
      </c>
      <c r="J588" s="73" t="str">
        <f>VLOOKUP(E588,Refs!$P$2:$S$29,4,FALSE)</f>
        <v>Midlands</v>
      </c>
      <c r="K588" s="28">
        <f t="shared" si="22"/>
        <v>45714</v>
      </c>
    </row>
    <row r="589" spans="1:11" x14ac:dyDescent="0.35">
      <c r="A589" s="74">
        <f t="shared" si="21"/>
        <v>45748</v>
      </c>
      <c r="B589" t="s">
        <v>883</v>
      </c>
      <c r="C589" t="s">
        <v>282</v>
      </c>
      <c r="E589" t="s">
        <v>777</v>
      </c>
      <c r="F589" t="s">
        <v>252</v>
      </c>
      <c r="G589" t="s">
        <v>118</v>
      </c>
      <c r="H589">
        <v>21664</v>
      </c>
      <c r="I589" s="73" t="str">
        <f>VLOOKUP(E589,Refs!$P$2:$R$29,3,FALSE)</f>
        <v>Y60</v>
      </c>
      <c r="J589" s="73" t="str">
        <f>VLOOKUP(E589,Refs!$P$2:$S$29,4,FALSE)</f>
        <v>Midlands</v>
      </c>
      <c r="K589" s="28">
        <f t="shared" si="22"/>
        <v>21664</v>
      </c>
    </row>
    <row r="590" spans="1:11" x14ac:dyDescent="0.35">
      <c r="A590" s="74">
        <f t="shared" si="21"/>
        <v>45748</v>
      </c>
      <c r="B590" t="s">
        <v>883</v>
      </c>
      <c r="C590" t="s">
        <v>282</v>
      </c>
      <c r="E590" t="s">
        <v>777</v>
      </c>
      <c r="F590" t="s">
        <v>252</v>
      </c>
      <c r="G590" t="s">
        <v>119</v>
      </c>
      <c r="H590">
        <v>76030</v>
      </c>
      <c r="I590" s="73" t="str">
        <f>VLOOKUP(E590,Refs!$P$2:$R$29,3,FALSE)</f>
        <v>Y60</v>
      </c>
      <c r="J590" s="73" t="str">
        <f>VLOOKUP(E590,Refs!$P$2:$S$29,4,FALSE)</f>
        <v>Midlands</v>
      </c>
      <c r="K590" s="28">
        <f t="shared" si="22"/>
        <v>76030</v>
      </c>
    </row>
    <row r="591" spans="1:11" x14ac:dyDescent="0.35">
      <c r="A591" s="74">
        <f t="shared" si="21"/>
        <v>45748</v>
      </c>
      <c r="B591" t="s">
        <v>883</v>
      </c>
      <c r="C591" t="s">
        <v>282</v>
      </c>
      <c r="E591" t="s">
        <v>777</v>
      </c>
      <c r="F591" t="s">
        <v>252</v>
      </c>
      <c r="G591" t="s">
        <v>120</v>
      </c>
      <c r="H591">
        <v>7688</v>
      </c>
      <c r="I591" s="73" t="str">
        <f>VLOOKUP(E591,Refs!$P$2:$R$29,3,FALSE)</f>
        <v>Y60</v>
      </c>
      <c r="J591" s="73" t="str">
        <f>VLOOKUP(E591,Refs!$P$2:$S$29,4,FALSE)</f>
        <v>Midlands</v>
      </c>
      <c r="K591" s="28">
        <f t="shared" si="22"/>
        <v>7688</v>
      </c>
    </row>
    <row r="592" spans="1:11" x14ac:dyDescent="0.35">
      <c r="A592" s="74">
        <f t="shared" si="21"/>
        <v>45748</v>
      </c>
      <c r="B592" t="s">
        <v>883</v>
      </c>
      <c r="C592" t="s">
        <v>282</v>
      </c>
      <c r="E592" t="s">
        <v>777</v>
      </c>
      <c r="F592" t="s">
        <v>252</v>
      </c>
      <c r="G592" t="s">
        <v>121</v>
      </c>
      <c r="H592">
        <v>23251</v>
      </c>
      <c r="I592" s="73" t="str">
        <f>VLOOKUP(E592,Refs!$P$2:$R$29,3,FALSE)</f>
        <v>Y60</v>
      </c>
      <c r="J592" s="73" t="str">
        <f>VLOOKUP(E592,Refs!$P$2:$S$29,4,FALSE)</f>
        <v>Midlands</v>
      </c>
      <c r="K592" s="28">
        <f t="shared" si="22"/>
        <v>23251</v>
      </c>
    </row>
    <row r="593" spans="1:11" x14ac:dyDescent="0.35">
      <c r="A593" s="74">
        <f t="shared" si="21"/>
        <v>45748</v>
      </c>
      <c r="B593" t="s">
        <v>883</v>
      </c>
      <c r="C593" t="s">
        <v>282</v>
      </c>
      <c r="E593" t="s">
        <v>777</v>
      </c>
      <c r="F593" t="s">
        <v>252</v>
      </c>
      <c r="G593" t="s">
        <v>122</v>
      </c>
      <c r="H593">
        <v>8053</v>
      </c>
      <c r="I593" s="73" t="str">
        <f>VLOOKUP(E593,Refs!$P$2:$R$29,3,FALSE)</f>
        <v>Y60</v>
      </c>
      <c r="J593" s="73" t="str">
        <f>VLOOKUP(E593,Refs!$P$2:$S$29,4,FALSE)</f>
        <v>Midlands</v>
      </c>
      <c r="K593" s="28">
        <f t="shared" si="22"/>
        <v>8053</v>
      </c>
    </row>
    <row r="594" spans="1:11" x14ac:dyDescent="0.35">
      <c r="A594" s="74">
        <f t="shared" si="21"/>
        <v>45748</v>
      </c>
      <c r="B594" t="s">
        <v>883</v>
      </c>
      <c r="C594" t="s">
        <v>282</v>
      </c>
      <c r="E594" t="s">
        <v>777</v>
      </c>
      <c r="F594" t="s">
        <v>252</v>
      </c>
      <c r="G594" t="s">
        <v>123</v>
      </c>
      <c r="H594">
        <v>26481</v>
      </c>
      <c r="I594" s="73" t="str">
        <f>VLOOKUP(E594,Refs!$P$2:$R$29,3,FALSE)</f>
        <v>Y60</v>
      </c>
      <c r="J594" s="73" t="str">
        <f>VLOOKUP(E594,Refs!$P$2:$S$29,4,FALSE)</f>
        <v>Midlands</v>
      </c>
      <c r="K594" s="28">
        <f t="shared" si="22"/>
        <v>26481</v>
      </c>
    </row>
    <row r="595" spans="1:11" x14ac:dyDescent="0.35">
      <c r="A595" s="74">
        <f t="shared" si="21"/>
        <v>45748</v>
      </c>
      <c r="B595" t="s">
        <v>883</v>
      </c>
      <c r="C595" t="s">
        <v>282</v>
      </c>
      <c r="E595" t="s">
        <v>777</v>
      </c>
      <c r="F595" t="s">
        <v>252</v>
      </c>
      <c r="G595" t="s">
        <v>124</v>
      </c>
      <c r="H595">
        <v>1755</v>
      </c>
      <c r="I595" s="73" t="str">
        <f>VLOOKUP(E595,Refs!$P$2:$R$29,3,FALSE)</f>
        <v>Y60</v>
      </c>
      <c r="J595" s="73" t="str">
        <f>VLOOKUP(E595,Refs!$P$2:$S$29,4,FALSE)</f>
        <v>Midlands</v>
      </c>
      <c r="K595" s="28">
        <f t="shared" si="22"/>
        <v>1755</v>
      </c>
    </row>
    <row r="596" spans="1:11" x14ac:dyDescent="0.35">
      <c r="A596" s="74">
        <f t="shared" si="21"/>
        <v>45748</v>
      </c>
      <c r="B596" t="s">
        <v>883</v>
      </c>
      <c r="C596" t="s">
        <v>282</v>
      </c>
      <c r="E596" t="s">
        <v>777</v>
      </c>
      <c r="F596" t="s">
        <v>252</v>
      </c>
      <c r="G596" t="s">
        <v>125</v>
      </c>
      <c r="H596">
        <v>341</v>
      </c>
      <c r="I596" s="73" t="str">
        <f>VLOOKUP(E596,Refs!$P$2:$R$29,3,FALSE)</f>
        <v>Y60</v>
      </c>
      <c r="J596" s="73" t="str">
        <f>VLOOKUP(E596,Refs!$P$2:$S$29,4,FALSE)</f>
        <v>Midlands</v>
      </c>
      <c r="K596" s="28">
        <f t="shared" si="22"/>
        <v>341</v>
      </c>
    </row>
    <row r="597" spans="1:11" x14ac:dyDescent="0.35">
      <c r="A597" s="74">
        <f t="shared" si="21"/>
        <v>45748</v>
      </c>
      <c r="B597" t="s">
        <v>883</v>
      </c>
      <c r="C597" t="s">
        <v>282</v>
      </c>
      <c r="E597" t="s">
        <v>777</v>
      </c>
      <c r="F597" t="s">
        <v>252</v>
      </c>
      <c r="G597" t="s">
        <v>126</v>
      </c>
      <c r="H597">
        <v>0</v>
      </c>
      <c r="I597" s="73" t="str">
        <f>VLOOKUP(E597,Refs!$P$2:$R$29,3,FALSE)</f>
        <v>Y60</v>
      </c>
      <c r="J597" s="73" t="str">
        <f>VLOOKUP(E597,Refs!$P$2:$S$29,4,FALSE)</f>
        <v>Midlands</v>
      </c>
      <c r="K597" s="28" t="str">
        <f t="shared" si="22"/>
        <v/>
      </c>
    </row>
    <row r="598" spans="1:11" x14ac:dyDescent="0.35">
      <c r="A598" s="74">
        <f t="shared" si="21"/>
        <v>45748</v>
      </c>
      <c r="B598" t="s">
        <v>883</v>
      </c>
      <c r="C598" t="s">
        <v>282</v>
      </c>
      <c r="E598" t="s">
        <v>777</v>
      </c>
      <c r="F598" t="s">
        <v>252</v>
      </c>
      <c r="G598" t="s">
        <v>127</v>
      </c>
      <c r="H598">
        <v>0</v>
      </c>
      <c r="I598" s="73" t="str">
        <f>VLOOKUP(E598,Refs!$P$2:$R$29,3,FALSE)</f>
        <v>Y60</v>
      </c>
      <c r="J598" s="73" t="str">
        <f>VLOOKUP(E598,Refs!$P$2:$S$29,4,FALSE)</f>
        <v>Midlands</v>
      </c>
      <c r="K598" s="28" t="str">
        <f t="shared" si="22"/>
        <v/>
      </c>
    </row>
    <row r="599" spans="1:11" x14ac:dyDescent="0.35">
      <c r="A599" s="74">
        <f t="shared" si="21"/>
        <v>45748</v>
      </c>
      <c r="B599" t="s">
        <v>883</v>
      </c>
      <c r="C599" t="s">
        <v>282</v>
      </c>
      <c r="E599" t="s">
        <v>777</v>
      </c>
      <c r="F599" t="s">
        <v>252</v>
      </c>
      <c r="G599" t="s">
        <v>128</v>
      </c>
      <c r="H599">
        <v>0</v>
      </c>
      <c r="I599" s="73" t="str">
        <f>VLOOKUP(E599,Refs!$P$2:$R$29,3,FALSE)</f>
        <v>Y60</v>
      </c>
      <c r="J599" s="73" t="str">
        <f>VLOOKUP(E599,Refs!$P$2:$S$29,4,FALSE)</f>
        <v>Midlands</v>
      </c>
      <c r="K599" s="28" t="str">
        <f t="shared" si="22"/>
        <v/>
      </c>
    </row>
    <row r="600" spans="1:11" x14ac:dyDescent="0.35">
      <c r="A600" s="74">
        <f t="shared" si="21"/>
        <v>45748</v>
      </c>
      <c r="B600" t="s">
        <v>883</v>
      </c>
      <c r="C600" t="s">
        <v>282</v>
      </c>
      <c r="E600" t="s">
        <v>777</v>
      </c>
      <c r="F600" t="s">
        <v>252</v>
      </c>
      <c r="G600" t="s">
        <v>129</v>
      </c>
      <c r="H600">
        <v>2505</v>
      </c>
      <c r="I600" s="73" t="str">
        <f>VLOOKUP(E600,Refs!$P$2:$R$29,3,FALSE)</f>
        <v>Y60</v>
      </c>
      <c r="J600" s="73" t="str">
        <f>VLOOKUP(E600,Refs!$P$2:$S$29,4,FALSE)</f>
        <v>Midlands</v>
      </c>
      <c r="K600" s="28">
        <f t="shared" si="22"/>
        <v>2505</v>
      </c>
    </row>
    <row r="601" spans="1:11" x14ac:dyDescent="0.35">
      <c r="A601" s="74">
        <f t="shared" si="21"/>
        <v>45748</v>
      </c>
      <c r="B601" t="s">
        <v>883</v>
      </c>
      <c r="C601" t="s">
        <v>282</v>
      </c>
      <c r="E601" t="s">
        <v>777</v>
      </c>
      <c r="F601" t="s">
        <v>252</v>
      </c>
      <c r="G601" t="s">
        <v>130</v>
      </c>
      <c r="H601">
        <v>93</v>
      </c>
      <c r="I601" s="73" t="str">
        <f>VLOOKUP(E601,Refs!$P$2:$R$29,3,FALSE)</f>
        <v>Y60</v>
      </c>
      <c r="J601" s="73" t="str">
        <f>VLOOKUP(E601,Refs!$P$2:$S$29,4,FALSE)</f>
        <v>Midlands</v>
      </c>
      <c r="K601" s="28">
        <f t="shared" si="22"/>
        <v>93</v>
      </c>
    </row>
    <row r="602" spans="1:11" x14ac:dyDescent="0.35">
      <c r="A602" s="74">
        <f t="shared" si="21"/>
        <v>45748</v>
      </c>
      <c r="B602" t="s">
        <v>883</v>
      </c>
      <c r="C602" t="s">
        <v>282</v>
      </c>
      <c r="E602" t="s">
        <v>777</v>
      </c>
      <c r="F602" t="s">
        <v>252</v>
      </c>
      <c r="G602" t="s">
        <v>131</v>
      </c>
      <c r="H602">
        <v>0</v>
      </c>
      <c r="I602" s="73" t="str">
        <f>VLOOKUP(E602,Refs!$P$2:$R$29,3,FALSE)</f>
        <v>Y60</v>
      </c>
      <c r="J602" s="73" t="str">
        <f>VLOOKUP(E602,Refs!$P$2:$S$29,4,FALSE)</f>
        <v>Midlands</v>
      </c>
      <c r="K602" s="28" t="str">
        <f t="shared" si="22"/>
        <v/>
      </c>
    </row>
    <row r="603" spans="1:11" x14ac:dyDescent="0.35">
      <c r="A603" s="74">
        <f t="shared" si="21"/>
        <v>45748</v>
      </c>
      <c r="B603" t="s">
        <v>883</v>
      </c>
      <c r="C603" t="s">
        <v>282</v>
      </c>
      <c r="E603" t="s">
        <v>777</v>
      </c>
      <c r="F603" t="s">
        <v>252</v>
      </c>
      <c r="G603" t="s">
        <v>132</v>
      </c>
      <c r="H603">
        <v>0</v>
      </c>
      <c r="I603" s="73" t="str">
        <f>VLOOKUP(E603,Refs!$P$2:$R$29,3,FALSE)</f>
        <v>Y60</v>
      </c>
      <c r="J603" s="73" t="str">
        <f>VLOOKUP(E603,Refs!$P$2:$S$29,4,FALSE)</f>
        <v>Midlands</v>
      </c>
      <c r="K603" s="28" t="str">
        <f t="shared" si="22"/>
        <v/>
      </c>
    </row>
    <row r="604" spans="1:11" x14ac:dyDescent="0.35">
      <c r="A604" s="74">
        <f t="shared" si="21"/>
        <v>45748</v>
      </c>
      <c r="B604" t="s">
        <v>883</v>
      </c>
      <c r="C604" t="s">
        <v>282</v>
      </c>
      <c r="E604" t="s">
        <v>777</v>
      </c>
      <c r="F604" t="s">
        <v>252</v>
      </c>
      <c r="G604" t="s">
        <v>133</v>
      </c>
      <c r="H604">
        <v>0</v>
      </c>
      <c r="I604" s="73" t="str">
        <f>VLOOKUP(E604,Refs!$P$2:$R$29,3,FALSE)</f>
        <v>Y60</v>
      </c>
      <c r="J604" s="73" t="str">
        <f>VLOOKUP(E604,Refs!$P$2:$S$29,4,FALSE)</f>
        <v>Midlands</v>
      </c>
      <c r="K604" s="28" t="str">
        <f t="shared" si="22"/>
        <v/>
      </c>
    </row>
    <row r="605" spans="1:11" x14ac:dyDescent="0.35">
      <c r="A605" s="74">
        <f t="shared" si="21"/>
        <v>45748</v>
      </c>
      <c r="B605" t="s">
        <v>883</v>
      </c>
      <c r="C605" t="s">
        <v>282</v>
      </c>
      <c r="E605" t="s">
        <v>777</v>
      </c>
      <c r="F605" t="s">
        <v>252</v>
      </c>
      <c r="G605" t="s">
        <v>134</v>
      </c>
      <c r="H605">
        <v>0</v>
      </c>
      <c r="I605" s="73" t="str">
        <f>VLOOKUP(E605,Refs!$P$2:$R$29,3,FALSE)</f>
        <v>Y60</v>
      </c>
      <c r="J605" s="73" t="str">
        <f>VLOOKUP(E605,Refs!$P$2:$S$29,4,FALSE)</f>
        <v>Midlands</v>
      </c>
      <c r="K605" s="28" t="str">
        <f t="shared" si="22"/>
        <v/>
      </c>
    </row>
    <row r="606" spans="1:11" x14ac:dyDescent="0.35">
      <c r="A606" s="74">
        <f t="shared" si="21"/>
        <v>45748</v>
      </c>
      <c r="B606" t="s">
        <v>883</v>
      </c>
      <c r="C606" t="s">
        <v>282</v>
      </c>
      <c r="E606" t="s">
        <v>777</v>
      </c>
      <c r="F606" t="s">
        <v>252</v>
      </c>
      <c r="G606" t="s">
        <v>135</v>
      </c>
      <c r="H606">
        <v>3299</v>
      </c>
      <c r="I606" s="73" t="str">
        <f>VLOOKUP(E606,Refs!$P$2:$R$29,3,FALSE)</f>
        <v>Y60</v>
      </c>
      <c r="J606" s="73" t="str">
        <f>VLOOKUP(E606,Refs!$P$2:$S$29,4,FALSE)</f>
        <v>Midlands</v>
      </c>
      <c r="K606" s="28">
        <f t="shared" si="22"/>
        <v>3299</v>
      </c>
    </row>
    <row r="607" spans="1:11" x14ac:dyDescent="0.35">
      <c r="A607" s="74">
        <f t="shared" si="21"/>
        <v>45748</v>
      </c>
      <c r="B607" t="s">
        <v>883</v>
      </c>
      <c r="C607" t="s">
        <v>282</v>
      </c>
      <c r="E607" t="s">
        <v>777</v>
      </c>
      <c r="F607" t="s">
        <v>252</v>
      </c>
      <c r="G607" t="s">
        <v>136</v>
      </c>
      <c r="H607">
        <v>3123</v>
      </c>
      <c r="I607" s="73" t="str">
        <f>VLOOKUP(E607,Refs!$P$2:$R$29,3,FALSE)</f>
        <v>Y60</v>
      </c>
      <c r="J607" s="73" t="str">
        <f>VLOOKUP(E607,Refs!$P$2:$S$29,4,FALSE)</f>
        <v>Midlands</v>
      </c>
      <c r="K607" s="28">
        <f t="shared" si="22"/>
        <v>3123</v>
      </c>
    </row>
    <row r="608" spans="1:11" x14ac:dyDescent="0.35">
      <c r="A608" s="74">
        <f t="shared" si="21"/>
        <v>45748</v>
      </c>
      <c r="B608" t="s">
        <v>883</v>
      </c>
      <c r="C608" t="s">
        <v>282</v>
      </c>
      <c r="E608" t="s">
        <v>777</v>
      </c>
      <c r="F608" t="s">
        <v>252</v>
      </c>
      <c r="G608" t="s">
        <v>137</v>
      </c>
      <c r="H608">
        <v>30</v>
      </c>
      <c r="I608" s="73" t="str">
        <f>VLOOKUP(E608,Refs!$P$2:$R$29,3,FALSE)</f>
        <v>Y60</v>
      </c>
      <c r="J608" s="73" t="str">
        <f>VLOOKUP(E608,Refs!$P$2:$S$29,4,FALSE)</f>
        <v>Midlands</v>
      </c>
      <c r="K608" s="28">
        <f t="shared" si="22"/>
        <v>30</v>
      </c>
    </row>
    <row r="609" spans="1:11" x14ac:dyDescent="0.35">
      <c r="A609" s="74">
        <f t="shared" si="21"/>
        <v>45748</v>
      </c>
      <c r="B609" t="s">
        <v>883</v>
      </c>
      <c r="C609" t="s">
        <v>282</v>
      </c>
      <c r="E609" t="s">
        <v>777</v>
      </c>
      <c r="F609" t="s">
        <v>252</v>
      </c>
      <c r="G609" t="s">
        <v>138</v>
      </c>
      <c r="H609">
        <v>14</v>
      </c>
      <c r="I609" s="73" t="str">
        <f>VLOOKUP(E609,Refs!$P$2:$R$29,3,FALSE)</f>
        <v>Y60</v>
      </c>
      <c r="J609" s="73" t="str">
        <f>VLOOKUP(E609,Refs!$P$2:$S$29,4,FALSE)</f>
        <v>Midlands</v>
      </c>
      <c r="K609" s="28">
        <f t="shared" si="22"/>
        <v>14</v>
      </c>
    </row>
    <row r="610" spans="1:11" x14ac:dyDescent="0.35">
      <c r="A610" s="74">
        <f t="shared" si="21"/>
        <v>45748</v>
      </c>
      <c r="B610" t="s">
        <v>883</v>
      </c>
      <c r="C610" t="s">
        <v>282</v>
      </c>
      <c r="E610" t="s">
        <v>777</v>
      </c>
      <c r="F610" t="s">
        <v>252</v>
      </c>
      <c r="G610" t="s">
        <v>139</v>
      </c>
      <c r="H610">
        <v>0</v>
      </c>
      <c r="I610" s="73" t="str">
        <f>VLOOKUP(E610,Refs!$P$2:$R$29,3,FALSE)</f>
        <v>Y60</v>
      </c>
      <c r="J610" s="73" t="str">
        <f>VLOOKUP(E610,Refs!$P$2:$S$29,4,FALSE)</f>
        <v>Midlands</v>
      </c>
      <c r="K610" s="28" t="str">
        <f t="shared" si="22"/>
        <v/>
      </c>
    </row>
    <row r="611" spans="1:11" x14ac:dyDescent="0.35">
      <c r="A611" s="74">
        <f t="shared" si="21"/>
        <v>45748</v>
      </c>
      <c r="B611" t="s">
        <v>883</v>
      </c>
      <c r="C611" t="s">
        <v>282</v>
      </c>
      <c r="E611" t="s">
        <v>777</v>
      </c>
      <c r="F611" t="s">
        <v>252</v>
      </c>
      <c r="G611" t="s">
        <v>140</v>
      </c>
      <c r="H611">
        <v>0</v>
      </c>
      <c r="I611" s="73" t="str">
        <f>VLOOKUP(E611,Refs!$P$2:$R$29,3,FALSE)</f>
        <v>Y60</v>
      </c>
      <c r="J611" s="73" t="str">
        <f>VLOOKUP(E611,Refs!$P$2:$S$29,4,FALSE)</f>
        <v>Midlands</v>
      </c>
      <c r="K611" s="28" t="str">
        <f t="shared" si="22"/>
        <v/>
      </c>
    </row>
    <row r="612" spans="1:11" x14ac:dyDescent="0.35">
      <c r="A612" s="74">
        <f t="shared" si="21"/>
        <v>45748</v>
      </c>
      <c r="B612" t="s">
        <v>883</v>
      </c>
      <c r="C612" t="s">
        <v>282</v>
      </c>
      <c r="E612" t="s">
        <v>777</v>
      </c>
      <c r="F612" t="s">
        <v>252</v>
      </c>
      <c r="G612" t="s">
        <v>141</v>
      </c>
      <c r="H612">
        <v>1805</v>
      </c>
      <c r="I612" s="73" t="str">
        <f>VLOOKUP(E612,Refs!$P$2:$R$29,3,FALSE)</f>
        <v>Y60</v>
      </c>
      <c r="J612" s="73" t="str">
        <f>VLOOKUP(E612,Refs!$P$2:$S$29,4,FALSE)</f>
        <v>Midlands</v>
      </c>
      <c r="K612" s="28">
        <f t="shared" si="22"/>
        <v>1805</v>
      </c>
    </row>
    <row r="613" spans="1:11" x14ac:dyDescent="0.35">
      <c r="A613" s="74">
        <f t="shared" si="21"/>
        <v>45748</v>
      </c>
      <c r="B613" t="s">
        <v>883</v>
      </c>
      <c r="C613" t="s">
        <v>282</v>
      </c>
      <c r="E613" t="s">
        <v>777</v>
      </c>
      <c r="F613" t="s">
        <v>252</v>
      </c>
      <c r="G613" t="s">
        <v>142</v>
      </c>
      <c r="H613">
        <v>1805</v>
      </c>
      <c r="I613" s="73" t="str">
        <f>VLOOKUP(E613,Refs!$P$2:$R$29,3,FALSE)</f>
        <v>Y60</v>
      </c>
      <c r="J613" s="73" t="str">
        <f>VLOOKUP(E613,Refs!$P$2:$S$29,4,FALSE)</f>
        <v>Midlands</v>
      </c>
      <c r="K613" s="28">
        <f t="shared" si="22"/>
        <v>1805</v>
      </c>
    </row>
    <row r="614" spans="1:11" x14ac:dyDescent="0.35">
      <c r="A614" s="74">
        <f t="shared" si="21"/>
        <v>45748</v>
      </c>
      <c r="B614" t="s">
        <v>883</v>
      </c>
      <c r="C614" t="s">
        <v>282</v>
      </c>
      <c r="E614" t="s">
        <v>777</v>
      </c>
      <c r="F614" t="s">
        <v>252</v>
      </c>
      <c r="G614" t="s">
        <v>725</v>
      </c>
      <c r="H614">
        <v>0</v>
      </c>
      <c r="I614" s="73" t="str">
        <f>VLOOKUP(E614,Refs!$P$2:$R$29,3,FALSE)</f>
        <v>Y60</v>
      </c>
      <c r="J614" s="73" t="str">
        <f>VLOOKUP(E614,Refs!$P$2:$S$29,4,FALSE)</f>
        <v>Midlands</v>
      </c>
      <c r="K614" s="28" t="str">
        <f t="shared" si="22"/>
        <v/>
      </c>
    </row>
    <row r="615" spans="1:11" x14ac:dyDescent="0.35">
      <c r="A615" s="74">
        <f t="shared" si="21"/>
        <v>45748</v>
      </c>
      <c r="B615" t="s">
        <v>883</v>
      </c>
      <c r="C615" t="s">
        <v>282</v>
      </c>
      <c r="E615" t="s">
        <v>777</v>
      </c>
      <c r="F615" t="s">
        <v>252</v>
      </c>
      <c r="G615" t="s">
        <v>724</v>
      </c>
      <c r="H615">
        <v>0</v>
      </c>
      <c r="I615" s="73" t="str">
        <f>VLOOKUP(E615,Refs!$P$2:$R$29,3,FALSE)</f>
        <v>Y60</v>
      </c>
      <c r="J615" s="73" t="str">
        <f>VLOOKUP(E615,Refs!$P$2:$S$29,4,FALSE)</f>
        <v>Midlands</v>
      </c>
      <c r="K615" s="28" t="str">
        <f t="shared" si="22"/>
        <v/>
      </c>
    </row>
    <row r="616" spans="1:11" x14ac:dyDescent="0.35">
      <c r="A616" s="74">
        <f t="shared" si="21"/>
        <v>45748</v>
      </c>
      <c r="B616" t="s">
        <v>883</v>
      </c>
      <c r="C616" t="s">
        <v>282</v>
      </c>
      <c r="E616" t="s">
        <v>777</v>
      </c>
      <c r="F616" t="s">
        <v>252</v>
      </c>
      <c r="G616" t="s">
        <v>727</v>
      </c>
      <c r="H616">
        <v>1</v>
      </c>
      <c r="I616" s="73" t="str">
        <f>VLOOKUP(E616,Refs!$P$2:$R$29,3,FALSE)</f>
        <v>Y60</v>
      </c>
      <c r="J616" s="73" t="str">
        <f>VLOOKUP(E616,Refs!$P$2:$S$29,4,FALSE)</f>
        <v>Midlands</v>
      </c>
      <c r="K616" s="28">
        <f t="shared" si="22"/>
        <v>1</v>
      </c>
    </row>
    <row r="617" spans="1:11" x14ac:dyDescent="0.35">
      <c r="A617" s="74">
        <f t="shared" si="21"/>
        <v>45748</v>
      </c>
      <c r="B617" t="s">
        <v>883</v>
      </c>
      <c r="C617" t="s">
        <v>282</v>
      </c>
      <c r="E617" t="s">
        <v>777</v>
      </c>
      <c r="F617" t="s">
        <v>252</v>
      </c>
      <c r="G617" t="s">
        <v>726</v>
      </c>
      <c r="H617">
        <v>0</v>
      </c>
      <c r="I617" s="73" t="str">
        <f>VLOOKUP(E617,Refs!$P$2:$R$29,3,FALSE)</f>
        <v>Y60</v>
      </c>
      <c r="J617" s="73" t="str">
        <f>VLOOKUP(E617,Refs!$P$2:$S$29,4,FALSE)</f>
        <v>Midlands</v>
      </c>
      <c r="K617" s="28" t="str">
        <f t="shared" si="22"/>
        <v/>
      </c>
    </row>
    <row r="618" spans="1:11" x14ac:dyDescent="0.35">
      <c r="A618" s="74">
        <f t="shared" si="21"/>
        <v>45748</v>
      </c>
      <c r="B618" t="s">
        <v>883</v>
      </c>
      <c r="C618" t="s">
        <v>279</v>
      </c>
      <c r="E618" t="s">
        <v>735</v>
      </c>
      <c r="F618" t="s">
        <v>736</v>
      </c>
      <c r="G618" t="s">
        <v>10</v>
      </c>
      <c r="H618">
        <v>32530</v>
      </c>
      <c r="I618" s="73" t="str">
        <f>VLOOKUP(E618,Refs!$P$2:$R$29,3,FALSE)</f>
        <v>Y58</v>
      </c>
      <c r="J618" s="73" t="str">
        <f>VLOOKUP(E618,Refs!$P$2:$S$29,4,FALSE)</f>
        <v>South West</v>
      </c>
      <c r="K618" s="28">
        <f t="shared" si="22"/>
        <v>32530</v>
      </c>
    </row>
    <row r="619" spans="1:11" x14ac:dyDescent="0.35">
      <c r="A619" s="74">
        <f t="shared" si="21"/>
        <v>45748</v>
      </c>
      <c r="B619" t="s">
        <v>883</v>
      </c>
      <c r="C619" t="s">
        <v>279</v>
      </c>
      <c r="E619" t="s">
        <v>735</v>
      </c>
      <c r="F619" t="s">
        <v>736</v>
      </c>
      <c r="G619" t="s">
        <v>71</v>
      </c>
      <c r="H619">
        <v>32530</v>
      </c>
      <c r="I619" s="73" t="str">
        <f>VLOOKUP(E619,Refs!$P$2:$R$29,3,FALSE)</f>
        <v>Y58</v>
      </c>
      <c r="J619" s="73" t="str">
        <f>VLOOKUP(E619,Refs!$P$2:$S$29,4,FALSE)</f>
        <v>South West</v>
      </c>
      <c r="K619" s="28">
        <f t="shared" si="22"/>
        <v>32530</v>
      </c>
    </row>
    <row r="620" spans="1:11" x14ac:dyDescent="0.35">
      <c r="A620" s="74">
        <f t="shared" si="21"/>
        <v>45748</v>
      </c>
      <c r="B620" t="s">
        <v>883</v>
      </c>
      <c r="C620" t="s">
        <v>279</v>
      </c>
      <c r="E620" t="s">
        <v>735</v>
      </c>
      <c r="F620" t="s">
        <v>736</v>
      </c>
      <c r="G620" t="s">
        <v>20</v>
      </c>
      <c r="H620">
        <v>30222</v>
      </c>
      <c r="I620" s="73" t="str">
        <f>VLOOKUP(E620,Refs!$P$2:$R$29,3,FALSE)</f>
        <v>Y58</v>
      </c>
      <c r="J620" s="73" t="str">
        <f>VLOOKUP(E620,Refs!$P$2:$S$29,4,FALSE)</f>
        <v>South West</v>
      </c>
      <c r="K620" s="28">
        <f t="shared" si="22"/>
        <v>30222</v>
      </c>
    </row>
    <row r="621" spans="1:11" x14ac:dyDescent="0.35">
      <c r="A621" s="74">
        <f t="shared" si="21"/>
        <v>45748</v>
      </c>
      <c r="B621" t="s">
        <v>883</v>
      </c>
      <c r="C621" t="s">
        <v>279</v>
      </c>
      <c r="E621" t="s">
        <v>735</v>
      </c>
      <c r="F621" t="s">
        <v>736</v>
      </c>
      <c r="G621" t="s">
        <v>23</v>
      </c>
      <c r="H621">
        <v>27969</v>
      </c>
      <c r="I621" s="73" t="str">
        <f>VLOOKUP(E621,Refs!$P$2:$R$29,3,FALSE)</f>
        <v>Y58</v>
      </c>
      <c r="J621" s="73" t="str">
        <f>VLOOKUP(E621,Refs!$P$2:$S$29,4,FALSE)</f>
        <v>South West</v>
      </c>
      <c r="K621" s="28">
        <f t="shared" si="22"/>
        <v>27969</v>
      </c>
    </row>
    <row r="622" spans="1:11" x14ac:dyDescent="0.35">
      <c r="A622" s="74">
        <f t="shared" si="21"/>
        <v>45748</v>
      </c>
      <c r="B622" t="s">
        <v>883</v>
      </c>
      <c r="C622" t="s">
        <v>279</v>
      </c>
      <c r="E622" t="s">
        <v>735</v>
      </c>
      <c r="F622" t="s">
        <v>736</v>
      </c>
      <c r="G622" t="s">
        <v>19</v>
      </c>
      <c r="H622">
        <v>701</v>
      </c>
      <c r="I622" s="73" t="str">
        <f>VLOOKUP(E622,Refs!$P$2:$R$29,3,FALSE)</f>
        <v>Y58</v>
      </c>
      <c r="J622" s="73" t="str">
        <f>VLOOKUP(E622,Refs!$P$2:$S$29,4,FALSE)</f>
        <v>South West</v>
      </c>
      <c r="K622" s="28">
        <f t="shared" si="22"/>
        <v>701</v>
      </c>
    </row>
    <row r="623" spans="1:11" x14ac:dyDescent="0.35">
      <c r="A623" s="74">
        <f t="shared" si="21"/>
        <v>45748</v>
      </c>
      <c r="B623" t="s">
        <v>883</v>
      </c>
      <c r="C623" t="s">
        <v>279</v>
      </c>
      <c r="E623" t="s">
        <v>735</v>
      </c>
      <c r="F623" t="s">
        <v>736</v>
      </c>
      <c r="G623" t="s">
        <v>21</v>
      </c>
      <c r="H623">
        <v>590518</v>
      </c>
      <c r="I623" s="73" t="str">
        <f>VLOOKUP(E623,Refs!$P$2:$R$29,3,FALSE)</f>
        <v>Y58</v>
      </c>
      <c r="J623" s="73" t="str">
        <f>VLOOKUP(E623,Refs!$P$2:$S$29,4,FALSE)</f>
        <v>South West</v>
      </c>
      <c r="K623" s="28">
        <f t="shared" si="22"/>
        <v>590518</v>
      </c>
    </row>
    <row r="624" spans="1:11" x14ac:dyDescent="0.35">
      <c r="A624" s="74">
        <f t="shared" si="21"/>
        <v>45748</v>
      </c>
      <c r="B624" t="s">
        <v>883</v>
      </c>
      <c r="C624" t="s">
        <v>279</v>
      </c>
      <c r="E624" t="s">
        <v>735</v>
      </c>
      <c r="F624" t="s">
        <v>736</v>
      </c>
      <c r="G624" t="s">
        <v>72</v>
      </c>
      <c r="H624">
        <v>121</v>
      </c>
      <c r="I624" s="73" t="str">
        <f>VLOOKUP(E624,Refs!$P$2:$R$29,3,FALSE)</f>
        <v>Y58</v>
      </c>
      <c r="J624" s="73" t="str">
        <f>VLOOKUP(E624,Refs!$P$2:$S$29,4,FALSE)</f>
        <v>South West</v>
      </c>
      <c r="K624" s="28">
        <f t="shared" si="22"/>
        <v>121</v>
      </c>
    </row>
    <row r="625" spans="1:11" x14ac:dyDescent="0.35">
      <c r="A625" s="74">
        <f t="shared" si="21"/>
        <v>45748</v>
      </c>
      <c r="B625" t="s">
        <v>883</v>
      </c>
      <c r="C625" t="s">
        <v>279</v>
      </c>
      <c r="E625" t="s">
        <v>735</v>
      </c>
      <c r="F625" t="s">
        <v>736</v>
      </c>
      <c r="G625" t="s">
        <v>73</v>
      </c>
      <c r="H625">
        <v>382</v>
      </c>
      <c r="I625" s="73" t="str">
        <f>VLOOKUP(E625,Refs!$P$2:$R$29,3,FALSE)</f>
        <v>Y58</v>
      </c>
      <c r="J625" s="73" t="str">
        <f>VLOOKUP(E625,Refs!$P$2:$S$29,4,FALSE)</f>
        <v>South West</v>
      </c>
      <c r="K625" s="28">
        <f t="shared" si="22"/>
        <v>382</v>
      </c>
    </row>
    <row r="626" spans="1:11" x14ac:dyDescent="0.35">
      <c r="A626" s="74">
        <f t="shared" si="21"/>
        <v>45748</v>
      </c>
      <c r="B626" t="s">
        <v>883</v>
      </c>
      <c r="C626" t="s">
        <v>279</v>
      </c>
      <c r="E626" t="s">
        <v>735</v>
      </c>
      <c r="F626" t="s">
        <v>736</v>
      </c>
      <c r="G626" t="s">
        <v>74</v>
      </c>
      <c r="H626">
        <v>27790</v>
      </c>
      <c r="I626" s="73" t="str">
        <f>VLOOKUP(E626,Refs!$P$2:$R$29,3,FALSE)</f>
        <v>Y58</v>
      </c>
      <c r="J626" s="73" t="str">
        <f>VLOOKUP(E626,Refs!$P$2:$S$29,4,FALSE)</f>
        <v>South West</v>
      </c>
      <c r="K626" s="28">
        <f t="shared" si="22"/>
        <v>27790</v>
      </c>
    </row>
    <row r="627" spans="1:11" x14ac:dyDescent="0.35">
      <c r="A627" s="74">
        <f t="shared" si="21"/>
        <v>45748</v>
      </c>
      <c r="B627" t="s">
        <v>883</v>
      </c>
      <c r="C627" t="s">
        <v>279</v>
      </c>
      <c r="E627" t="s">
        <v>735</v>
      </c>
      <c r="F627" t="s">
        <v>736</v>
      </c>
      <c r="G627" t="s">
        <v>75</v>
      </c>
      <c r="H627">
        <v>16596</v>
      </c>
      <c r="I627" s="73" t="str">
        <f>VLOOKUP(E627,Refs!$P$2:$R$29,3,FALSE)</f>
        <v>Y58</v>
      </c>
      <c r="J627" s="73" t="str">
        <f>VLOOKUP(E627,Refs!$P$2:$S$29,4,FALSE)</f>
        <v>South West</v>
      </c>
      <c r="K627" s="28">
        <f t="shared" si="22"/>
        <v>16596</v>
      </c>
    </row>
    <row r="628" spans="1:11" x14ac:dyDescent="0.35">
      <c r="A628" s="74">
        <f t="shared" si="21"/>
        <v>45748</v>
      </c>
      <c r="B628" t="s">
        <v>883</v>
      </c>
      <c r="C628" t="s">
        <v>279</v>
      </c>
      <c r="E628" t="s">
        <v>735</v>
      </c>
      <c r="F628" t="s">
        <v>736</v>
      </c>
      <c r="G628" t="s">
        <v>76</v>
      </c>
      <c r="H628">
        <v>50043000</v>
      </c>
      <c r="I628" s="73" t="str">
        <f>VLOOKUP(E628,Refs!$P$2:$R$29,3,FALSE)</f>
        <v>Y58</v>
      </c>
      <c r="J628" s="73" t="str">
        <f>VLOOKUP(E628,Refs!$P$2:$S$29,4,FALSE)</f>
        <v>South West</v>
      </c>
      <c r="K628" s="28">
        <f t="shared" si="22"/>
        <v>50043000</v>
      </c>
    </row>
    <row r="629" spans="1:11" x14ac:dyDescent="0.35">
      <c r="A629" s="74">
        <f t="shared" si="21"/>
        <v>45748</v>
      </c>
      <c r="B629" t="s">
        <v>883</v>
      </c>
      <c r="C629" t="s">
        <v>279</v>
      </c>
      <c r="E629" t="s">
        <v>735</v>
      </c>
      <c r="F629" t="s">
        <v>736</v>
      </c>
      <c r="G629" t="s">
        <v>26</v>
      </c>
      <c r="H629">
        <v>28246</v>
      </c>
      <c r="I629" s="73" t="str">
        <f>VLOOKUP(E629,Refs!$P$2:$R$29,3,FALSE)</f>
        <v>Y58</v>
      </c>
      <c r="J629" s="73" t="str">
        <f>VLOOKUP(E629,Refs!$P$2:$S$29,4,FALSE)</f>
        <v>South West</v>
      </c>
      <c r="K629" s="28">
        <f t="shared" si="22"/>
        <v>28246</v>
      </c>
    </row>
    <row r="630" spans="1:11" x14ac:dyDescent="0.35">
      <c r="A630" s="74">
        <f t="shared" si="21"/>
        <v>45748</v>
      </c>
      <c r="B630" t="s">
        <v>883</v>
      </c>
      <c r="C630" t="s">
        <v>279</v>
      </c>
      <c r="E630" t="s">
        <v>735</v>
      </c>
      <c r="F630" t="s">
        <v>736</v>
      </c>
      <c r="G630" t="s">
        <v>77</v>
      </c>
      <c r="H630">
        <v>0</v>
      </c>
      <c r="I630" s="73" t="str">
        <f>VLOOKUP(E630,Refs!$P$2:$R$29,3,FALSE)</f>
        <v>Y58</v>
      </c>
      <c r="J630" s="73" t="str">
        <f>VLOOKUP(E630,Refs!$P$2:$S$29,4,FALSE)</f>
        <v>South West</v>
      </c>
      <c r="K630" s="28" t="str">
        <f t="shared" si="22"/>
        <v/>
      </c>
    </row>
    <row r="631" spans="1:11" x14ac:dyDescent="0.35">
      <c r="A631" s="74">
        <f t="shared" si="21"/>
        <v>45748</v>
      </c>
      <c r="B631" t="s">
        <v>883</v>
      </c>
      <c r="C631" t="s">
        <v>279</v>
      </c>
      <c r="E631" t="s">
        <v>735</v>
      </c>
      <c r="F631" t="s">
        <v>736</v>
      </c>
      <c r="G631" t="s">
        <v>78</v>
      </c>
      <c r="H631">
        <v>10714</v>
      </c>
      <c r="I631" s="73" t="str">
        <f>VLOOKUP(E631,Refs!$P$2:$R$29,3,FALSE)</f>
        <v>Y58</v>
      </c>
      <c r="J631" s="73" t="str">
        <f>VLOOKUP(E631,Refs!$P$2:$S$29,4,FALSE)</f>
        <v>South West</v>
      </c>
      <c r="K631" s="28">
        <f t="shared" si="22"/>
        <v>10714</v>
      </c>
    </row>
    <row r="632" spans="1:11" x14ac:dyDescent="0.35">
      <c r="A632" s="74">
        <f t="shared" si="21"/>
        <v>45748</v>
      </c>
      <c r="B632" t="s">
        <v>883</v>
      </c>
      <c r="C632" t="s">
        <v>279</v>
      </c>
      <c r="E632" t="s">
        <v>735</v>
      </c>
      <c r="F632" t="s">
        <v>736</v>
      </c>
      <c r="G632" t="s">
        <v>79</v>
      </c>
      <c r="H632">
        <v>5213</v>
      </c>
      <c r="I632" s="73" t="str">
        <f>VLOOKUP(E632,Refs!$P$2:$R$29,3,FALSE)</f>
        <v>Y58</v>
      </c>
      <c r="J632" s="73" t="str">
        <f>VLOOKUP(E632,Refs!$P$2:$S$29,4,FALSE)</f>
        <v>South West</v>
      </c>
      <c r="K632" s="28">
        <f t="shared" si="22"/>
        <v>5213</v>
      </c>
    </row>
    <row r="633" spans="1:11" x14ac:dyDescent="0.35">
      <c r="A633" s="74">
        <f t="shared" si="21"/>
        <v>45748</v>
      </c>
      <c r="B633" t="s">
        <v>883</v>
      </c>
      <c r="C633" t="s">
        <v>279</v>
      </c>
      <c r="E633" t="s">
        <v>735</v>
      </c>
      <c r="F633" t="s">
        <v>736</v>
      </c>
      <c r="G633" t="s">
        <v>80</v>
      </c>
      <c r="H633">
        <v>11788</v>
      </c>
      <c r="I633" s="73" t="str">
        <f>VLOOKUP(E633,Refs!$P$2:$R$29,3,FALSE)</f>
        <v>Y58</v>
      </c>
      <c r="J633" s="73" t="str">
        <f>VLOOKUP(E633,Refs!$P$2:$S$29,4,FALSE)</f>
        <v>South West</v>
      </c>
      <c r="K633" s="28">
        <f t="shared" si="22"/>
        <v>11788</v>
      </c>
    </row>
    <row r="634" spans="1:11" x14ac:dyDescent="0.35">
      <c r="A634" s="74">
        <f t="shared" si="21"/>
        <v>45748</v>
      </c>
      <c r="B634" t="s">
        <v>883</v>
      </c>
      <c r="C634" t="s">
        <v>279</v>
      </c>
      <c r="E634" t="s">
        <v>735</v>
      </c>
      <c r="F634" t="s">
        <v>736</v>
      </c>
      <c r="G634" t="s">
        <v>81</v>
      </c>
      <c r="H634">
        <v>531</v>
      </c>
      <c r="I634" s="73" t="str">
        <f>VLOOKUP(E634,Refs!$P$2:$R$29,3,FALSE)</f>
        <v>Y58</v>
      </c>
      <c r="J634" s="73" t="str">
        <f>VLOOKUP(E634,Refs!$P$2:$S$29,4,FALSE)</f>
        <v>South West</v>
      </c>
      <c r="K634" s="28">
        <f t="shared" si="22"/>
        <v>531</v>
      </c>
    </row>
    <row r="635" spans="1:11" x14ac:dyDescent="0.35">
      <c r="A635" s="74">
        <f t="shared" si="21"/>
        <v>45748</v>
      </c>
      <c r="B635" t="s">
        <v>883</v>
      </c>
      <c r="C635" t="s">
        <v>279</v>
      </c>
      <c r="E635" t="s">
        <v>735</v>
      </c>
      <c r="F635" t="s">
        <v>736</v>
      </c>
      <c r="G635" t="s">
        <v>25</v>
      </c>
      <c r="H635">
        <v>17113</v>
      </c>
      <c r="I635" s="73" t="str">
        <f>VLOOKUP(E635,Refs!$P$2:$R$29,3,FALSE)</f>
        <v>Y58</v>
      </c>
      <c r="J635" s="73" t="str">
        <f>VLOOKUP(E635,Refs!$P$2:$S$29,4,FALSE)</f>
        <v>South West</v>
      </c>
      <c r="K635" s="28">
        <f t="shared" si="22"/>
        <v>17113</v>
      </c>
    </row>
    <row r="636" spans="1:11" x14ac:dyDescent="0.35">
      <c r="A636" s="74">
        <f t="shared" si="21"/>
        <v>45748</v>
      </c>
      <c r="B636" t="s">
        <v>883</v>
      </c>
      <c r="C636" t="s">
        <v>279</v>
      </c>
      <c r="E636" t="s">
        <v>735</v>
      </c>
      <c r="F636" t="s">
        <v>736</v>
      </c>
      <c r="G636" t="s">
        <v>82</v>
      </c>
      <c r="H636">
        <v>257</v>
      </c>
      <c r="I636" s="73" t="str">
        <f>VLOOKUP(E636,Refs!$P$2:$R$29,3,FALSE)</f>
        <v>Y58</v>
      </c>
      <c r="J636" s="73" t="str">
        <f>VLOOKUP(E636,Refs!$P$2:$S$29,4,FALSE)</f>
        <v>South West</v>
      </c>
      <c r="K636" s="28">
        <f t="shared" si="22"/>
        <v>257</v>
      </c>
    </row>
    <row r="637" spans="1:11" x14ac:dyDescent="0.35">
      <c r="A637" s="74">
        <f t="shared" si="21"/>
        <v>45748</v>
      </c>
      <c r="B637" t="s">
        <v>883</v>
      </c>
      <c r="C637" t="s">
        <v>279</v>
      </c>
      <c r="E637" t="s">
        <v>735</v>
      </c>
      <c r="F637" t="s">
        <v>736</v>
      </c>
      <c r="G637" t="s">
        <v>83</v>
      </c>
      <c r="H637">
        <v>7672</v>
      </c>
      <c r="I637" s="73" t="str">
        <f>VLOOKUP(E637,Refs!$P$2:$R$29,3,FALSE)</f>
        <v>Y58</v>
      </c>
      <c r="J637" s="73" t="str">
        <f>VLOOKUP(E637,Refs!$P$2:$S$29,4,FALSE)</f>
        <v>South West</v>
      </c>
      <c r="K637" s="28">
        <f t="shared" si="22"/>
        <v>7672</v>
      </c>
    </row>
    <row r="638" spans="1:11" x14ac:dyDescent="0.35">
      <c r="A638" s="74">
        <f t="shared" si="21"/>
        <v>45748</v>
      </c>
      <c r="B638" t="s">
        <v>883</v>
      </c>
      <c r="C638" t="s">
        <v>279</v>
      </c>
      <c r="E638" t="s">
        <v>735</v>
      </c>
      <c r="F638" t="s">
        <v>736</v>
      </c>
      <c r="G638" t="s">
        <v>84</v>
      </c>
      <c r="H638">
        <v>4925</v>
      </c>
      <c r="I638" s="73" t="str">
        <f>VLOOKUP(E638,Refs!$P$2:$R$29,3,FALSE)</f>
        <v>Y58</v>
      </c>
      <c r="J638" s="73" t="str">
        <f>VLOOKUP(E638,Refs!$P$2:$S$29,4,FALSE)</f>
        <v>South West</v>
      </c>
      <c r="K638" s="28">
        <f t="shared" si="22"/>
        <v>4925</v>
      </c>
    </row>
    <row r="639" spans="1:11" x14ac:dyDescent="0.35">
      <c r="A639" s="74">
        <f t="shared" si="21"/>
        <v>45748</v>
      </c>
      <c r="B639" t="s">
        <v>883</v>
      </c>
      <c r="C639" t="s">
        <v>279</v>
      </c>
      <c r="E639" t="s">
        <v>735</v>
      </c>
      <c r="F639" t="s">
        <v>736</v>
      </c>
      <c r="G639" t="s">
        <v>85</v>
      </c>
      <c r="H639">
        <v>1884</v>
      </c>
      <c r="I639" s="73" t="str">
        <f>VLOOKUP(E639,Refs!$P$2:$R$29,3,FALSE)</f>
        <v>Y58</v>
      </c>
      <c r="J639" s="73" t="str">
        <f>VLOOKUP(E639,Refs!$P$2:$S$29,4,FALSE)</f>
        <v>South West</v>
      </c>
      <c r="K639" s="28">
        <f t="shared" si="22"/>
        <v>1884</v>
      </c>
    </row>
    <row r="640" spans="1:11" x14ac:dyDescent="0.35">
      <c r="A640" s="74">
        <f t="shared" si="21"/>
        <v>45748</v>
      </c>
      <c r="B640" t="s">
        <v>883</v>
      </c>
      <c r="C640" t="s">
        <v>279</v>
      </c>
      <c r="E640" t="s">
        <v>735</v>
      </c>
      <c r="F640" t="s">
        <v>736</v>
      </c>
      <c r="G640" t="s">
        <v>86</v>
      </c>
      <c r="H640">
        <v>9130</v>
      </c>
      <c r="I640" s="73" t="str">
        <f>VLOOKUP(E640,Refs!$P$2:$R$29,3,FALSE)</f>
        <v>Y58</v>
      </c>
      <c r="J640" s="73" t="str">
        <f>VLOOKUP(E640,Refs!$P$2:$S$29,4,FALSE)</f>
        <v>South West</v>
      </c>
      <c r="K640" s="28">
        <f t="shared" si="22"/>
        <v>9130</v>
      </c>
    </row>
    <row r="641" spans="1:11" x14ac:dyDescent="0.35">
      <c r="A641" s="74">
        <f t="shared" si="21"/>
        <v>45748</v>
      </c>
      <c r="B641" t="s">
        <v>883</v>
      </c>
      <c r="C641" t="s">
        <v>279</v>
      </c>
      <c r="E641" t="s">
        <v>735</v>
      </c>
      <c r="F641" t="s">
        <v>736</v>
      </c>
      <c r="G641" t="s">
        <v>87</v>
      </c>
      <c r="H641">
        <v>672</v>
      </c>
      <c r="I641" s="73" t="str">
        <f>VLOOKUP(E641,Refs!$P$2:$R$29,3,FALSE)</f>
        <v>Y58</v>
      </c>
      <c r="J641" s="73" t="str">
        <f>VLOOKUP(E641,Refs!$P$2:$S$29,4,FALSE)</f>
        <v>South West</v>
      </c>
      <c r="K641" s="28">
        <f t="shared" si="22"/>
        <v>672</v>
      </c>
    </row>
    <row r="642" spans="1:11" x14ac:dyDescent="0.35">
      <c r="A642" s="74">
        <f t="shared" si="21"/>
        <v>45748</v>
      </c>
      <c r="B642" t="s">
        <v>883</v>
      </c>
      <c r="C642" t="s">
        <v>279</v>
      </c>
      <c r="E642" t="s">
        <v>735</v>
      </c>
      <c r="F642" t="s">
        <v>736</v>
      </c>
      <c r="G642" t="s">
        <v>88</v>
      </c>
      <c r="H642">
        <v>397</v>
      </c>
      <c r="I642" s="73" t="str">
        <f>VLOOKUP(E642,Refs!$P$2:$R$29,3,FALSE)</f>
        <v>Y58</v>
      </c>
      <c r="J642" s="73" t="str">
        <f>VLOOKUP(E642,Refs!$P$2:$S$29,4,FALSE)</f>
        <v>South West</v>
      </c>
      <c r="K642" s="28">
        <f t="shared" si="22"/>
        <v>397</v>
      </c>
    </row>
    <row r="643" spans="1:11" x14ac:dyDescent="0.35">
      <c r="A643" s="74">
        <f t="shared" ref="A643:A706" si="23">DATEVALUE(RIGHT(B643,8))</f>
        <v>45748</v>
      </c>
      <c r="B643" t="s">
        <v>883</v>
      </c>
      <c r="C643" t="s">
        <v>279</v>
      </c>
      <c r="E643" t="s">
        <v>735</v>
      </c>
      <c r="F643" t="s">
        <v>736</v>
      </c>
      <c r="G643" t="s">
        <v>89</v>
      </c>
      <c r="H643">
        <v>5663</v>
      </c>
      <c r="I643" s="73" t="str">
        <f>VLOOKUP(E643,Refs!$P$2:$R$29,3,FALSE)</f>
        <v>Y58</v>
      </c>
      <c r="J643" s="73" t="str">
        <f>VLOOKUP(E643,Refs!$P$2:$S$29,4,FALSE)</f>
        <v>South West</v>
      </c>
      <c r="K643" s="28">
        <f t="shared" si="22"/>
        <v>5663</v>
      </c>
    </row>
    <row r="644" spans="1:11" x14ac:dyDescent="0.35">
      <c r="A644" s="74">
        <f t="shared" si="23"/>
        <v>45748</v>
      </c>
      <c r="B644" t="s">
        <v>883</v>
      </c>
      <c r="C644" t="s">
        <v>279</v>
      </c>
      <c r="E644" t="s">
        <v>735</v>
      </c>
      <c r="F644" t="s">
        <v>736</v>
      </c>
      <c r="G644" t="s">
        <v>90</v>
      </c>
      <c r="H644">
        <v>22134</v>
      </c>
      <c r="I644" s="73" t="str">
        <f>VLOOKUP(E644,Refs!$P$2:$R$29,3,FALSE)</f>
        <v>Y58</v>
      </c>
      <c r="J644" s="73" t="str">
        <f>VLOOKUP(E644,Refs!$P$2:$S$29,4,FALSE)</f>
        <v>South West</v>
      </c>
      <c r="K644" s="28">
        <f t="shared" si="22"/>
        <v>22134</v>
      </c>
    </row>
    <row r="645" spans="1:11" x14ac:dyDescent="0.35">
      <c r="A645" s="74">
        <f t="shared" si="23"/>
        <v>45748</v>
      </c>
      <c r="B645" t="s">
        <v>883</v>
      </c>
      <c r="C645" t="s">
        <v>279</v>
      </c>
      <c r="E645" t="s">
        <v>735</v>
      </c>
      <c r="F645" t="s">
        <v>736</v>
      </c>
      <c r="G645" t="s">
        <v>91</v>
      </c>
      <c r="H645">
        <v>28246</v>
      </c>
      <c r="I645" s="73" t="str">
        <f>VLOOKUP(E645,Refs!$P$2:$R$29,3,FALSE)</f>
        <v>Y58</v>
      </c>
      <c r="J645" s="73" t="str">
        <f>VLOOKUP(E645,Refs!$P$2:$S$29,4,FALSE)</f>
        <v>South West</v>
      </c>
      <c r="K645" s="28">
        <f t="shared" si="22"/>
        <v>28246</v>
      </c>
    </row>
    <row r="646" spans="1:11" x14ac:dyDescent="0.35">
      <c r="A646" s="74">
        <f t="shared" si="23"/>
        <v>45748</v>
      </c>
      <c r="B646" t="s">
        <v>883</v>
      </c>
      <c r="C646" t="s">
        <v>279</v>
      </c>
      <c r="E646" t="s">
        <v>735</v>
      </c>
      <c r="F646" t="s">
        <v>736</v>
      </c>
      <c r="G646" t="s">
        <v>27</v>
      </c>
      <c r="H646">
        <v>2998</v>
      </c>
      <c r="I646" s="73" t="str">
        <f>VLOOKUP(E646,Refs!$P$2:$R$29,3,FALSE)</f>
        <v>Y58</v>
      </c>
      <c r="J646" s="73" t="str">
        <f>VLOOKUP(E646,Refs!$P$2:$S$29,4,FALSE)</f>
        <v>South West</v>
      </c>
      <c r="K646" s="28">
        <f t="shared" si="22"/>
        <v>2998</v>
      </c>
    </row>
    <row r="647" spans="1:11" x14ac:dyDescent="0.35">
      <c r="A647" s="74">
        <f t="shared" si="23"/>
        <v>45748</v>
      </c>
      <c r="B647" t="s">
        <v>883</v>
      </c>
      <c r="C647" t="s">
        <v>279</v>
      </c>
      <c r="E647" t="s">
        <v>735</v>
      </c>
      <c r="F647" t="s">
        <v>736</v>
      </c>
      <c r="G647" t="s">
        <v>29</v>
      </c>
      <c r="H647">
        <v>3304</v>
      </c>
      <c r="I647" s="73" t="str">
        <f>VLOOKUP(E647,Refs!$P$2:$R$29,3,FALSE)</f>
        <v>Y58</v>
      </c>
      <c r="J647" s="73" t="str">
        <f>VLOOKUP(E647,Refs!$P$2:$S$29,4,FALSE)</f>
        <v>South West</v>
      </c>
      <c r="K647" s="28">
        <f t="shared" ref="K647:K710" si="24">IF(OR(H647="NULL",H647=0,H647=""),"",H647)</f>
        <v>3304</v>
      </c>
    </row>
    <row r="648" spans="1:11" x14ac:dyDescent="0.35">
      <c r="A648" s="74">
        <f t="shared" si="23"/>
        <v>45748</v>
      </c>
      <c r="B648" t="s">
        <v>883</v>
      </c>
      <c r="C648" t="s">
        <v>279</v>
      </c>
      <c r="E648" t="s">
        <v>735</v>
      </c>
      <c r="F648" t="s">
        <v>736</v>
      </c>
      <c r="G648" t="s">
        <v>92</v>
      </c>
      <c r="H648">
        <v>888</v>
      </c>
      <c r="I648" s="73" t="str">
        <f>VLOOKUP(E648,Refs!$P$2:$R$29,3,FALSE)</f>
        <v>Y58</v>
      </c>
      <c r="J648" s="73" t="str">
        <f>VLOOKUP(E648,Refs!$P$2:$S$29,4,FALSE)</f>
        <v>South West</v>
      </c>
      <c r="K648" s="28">
        <f t="shared" si="24"/>
        <v>888</v>
      </c>
    </row>
    <row r="649" spans="1:11" x14ac:dyDescent="0.35">
      <c r="A649" s="74">
        <f t="shared" si="23"/>
        <v>45748</v>
      </c>
      <c r="B649" t="s">
        <v>883</v>
      </c>
      <c r="C649" t="s">
        <v>279</v>
      </c>
      <c r="E649" t="s">
        <v>735</v>
      </c>
      <c r="F649" t="s">
        <v>736</v>
      </c>
      <c r="G649" t="s">
        <v>93</v>
      </c>
      <c r="H649">
        <v>3</v>
      </c>
      <c r="I649" s="73" t="str">
        <f>VLOOKUP(E649,Refs!$P$2:$R$29,3,FALSE)</f>
        <v>Y58</v>
      </c>
      <c r="J649" s="73" t="str">
        <f>VLOOKUP(E649,Refs!$P$2:$S$29,4,FALSE)</f>
        <v>South West</v>
      </c>
      <c r="K649" s="28">
        <f t="shared" si="24"/>
        <v>3</v>
      </c>
    </row>
    <row r="650" spans="1:11" x14ac:dyDescent="0.35">
      <c r="A650" s="74">
        <f t="shared" si="23"/>
        <v>45748</v>
      </c>
      <c r="B650" t="s">
        <v>883</v>
      </c>
      <c r="C650" t="s">
        <v>279</v>
      </c>
      <c r="E650" t="s">
        <v>735</v>
      </c>
      <c r="F650" t="s">
        <v>736</v>
      </c>
      <c r="G650" t="s">
        <v>94</v>
      </c>
      <c r="H650">
        <v>2338</v>
      </c>
      <c r="I650" s="73" t="str">
        <f>VLOOKUP(E650,Refs!$P$2:$R$29,3,FALSE)</f>
        <v>Y58</v>
      </c>
      <c r="J650" s="73" t="str">
        <f>VLOOKUP(E650,Refs!$P$2:$S$29,4,FALSE)</f>
        <v>South West</v>
      </c>
      <c r="K650" s="28">
        <f t="shared" si="24"/>
        <v>2338</v>
      </c>
    </row>
    <row r="651" spans="1:11" x14ac:dyDescent="0.35">
      <c r="A651" s="74">
        <f t="shared" si="23"/>
        <v>45748</v>
      </c>
      <c r="B651" t="s">
        <v>883</v>
      </c>
      <c r="C651" t="s">
        <v>279</v>
      </c>
      <c r="E651" t="s">
        <v>735</v>
      </c>
      <c r="F651" t="s">
        <v>736</v>
      </c>
      <c r="G651" t="s">
        <v>95</v>
      </c>
      <c r="H651">
        <v>114</v>
      </c>
      <c r="I651" s="73" t="str">
        <f>VLOOKUP(E651,Refs!$P$2:$R$29,3,FALSE)</f>
        <v>Y58</v>
      </c>
      <c r="J651" s="73" t="str">
        <f>VLOOKUP(E651,Refs!$P$2:$S$29,4,FALSE)</f>
        <v>South West</v>
      </c>
      <c r="K651" s="28">
        <f t="shared" si="24"/>
        <v>114</v>
      </c>
    </row>
    <row r="652" spans="1:11" x14ac:dyDescent="0.35">
      <c r="A652" s="74">
        <f t="shared" si="23"/>
        <v>45748</v>
      </c>
      <c r="B652" t="s">
        <v>883</v>
      </c>
      <c r="C652" t="s">
        <v>279</v>
      </c>
      <c r="E652" t="s">
        <v>735</v>
      </c>
      <c r="F652" t="s">
        <v>736</v>
      </c>
      <c r="G652" t="s">
        <v>96</v>
      </c>
      <c r="H652">
        <v>795</v>
      </c>
      <c r="I652" s="73" t="str">
        <f>VLOOKUP(E652,Refs!$P$2:$R$29,3,FALSE)</f>
        <v>Y58</v>
      </c>
      <c r="J652" s="73" t="str">
        <f>VLOOKUP(E652,Refs!$P$2:$S$29,4,FALSE)</f>
        <v>South West</v>
      </c>
      <c r="K652" s="28">
        <f t="shared" si="24"/>
        <v>795</v>
      </c>
    </row>
    <row r="653" spans="1:11" x14ac:dyDescent="0.35">
      <c r="A653" s="74">
        <f t="shared" si="23"/>
        <v>45748</v>
      </c>
      <c r="B653" t="s">
        <v>883</v>
      </c>
      <c r="C653" t="s">
        <v>279</v>
      </c>
      <c r="E653" t="s">
        <v>735</v>
      </c>
      <c r="F653" t="s">
        <v>736</v>
      </c>
      <c r="G653" t="s">
        <v>97</v>
      </c>
      <c r="H653">
        <v>192</v>
      </c>
      <c r="I653" s="73" t="str">
        <f>VLOOKUP(E653,Refs!$P$2:$R$29,3,FALSE)</f>
        <v>Y58</v>
      </c>
      <c r="J653" s="73" t="str">
        <f>VLOOKUP(E653,Refs!$P$2:$S$29,4,FALSE)</f>
        <v>South West</v>
      </c>
      <c r="K653" s="28">
        <f t="shared" si="24"/>
        <v>192</v>
      </c>
    </row>
    <row r="654" spans="1:11" x14ac:dyDescent="0.35">
      <c r="A654" s="74">
        <f t="shared" si="23"/>
        <v>45748</v>
      </c>
      <c r="B654" t="s">
        <v>883</v>
      </c>
      <c r="C654" t="s">
        <v>279</v>
      </c>
      <c r="E654" t="s">
        <v>735</v>
      </c>
      <c r="F654" t="s">
        <v>736</v>
      </c>
      <c r="G654" t="s">
        <v>98</v>
      </c>
      <c r="H654">
        <v>5872</v>
      </c>
      <c r="I654" s="73" t="str">
        <f>VLOOKUP(E654,Refs!$P$2:$R$29,3,FALSE)</f>
        <v>Y58</v>
      </c>
      <c r="J654" s="73" t="str">
        <f>VLOOKUP(E654,Refs!$P$2:$S$29,4,FALSE)</f>
        <v>South West</v>
      </c>
      <c r="K654" s="28">
        <f t="shared" si="24"/>
        <v>5872</v>
      </c>
    </row>
    <row r="655" spans="1:11" x14ac:dyDescent="0.35">
      <c r="A655" s="74">
        <f t="shared" si="23"/>
        <v>45748</v>
      </c>
      <c r="B655" t="s">
        <v>883</v>
      </c>
      <c r="C655" t="s">
        <v>279</v>
      </c>
      <c r="E655" t="s">
        <v>735</v>
      </c>
      <c r="F655" t="s">
        <v>736</v>
      </c>
      <c r="G655" t="s">
        <v>31</v>
      </c>
      <c r="H655">
        <v>5433</v>
      </c>
      <c r="I655" s="73" t="str">
        <f>VLOOKUP(E655,Refs!$P$2:$R$29,3,FALSE)</f>
        <v>Y58</v>
      </c>
      <c r="J655" s="73" t="str">
        <f>VLOOKUP(E655,Refs!$P$2:$S$29,4,FALSE)</f>
        <v>South West</v>
      </c>
      <c r="K655" s="28">
        <f t="shared" si="24"/>
        <v>5433</v>
      </c>
    </row>
    <row r="656" spans="1:11" x14ac:dyDescent="0.35">
      <c r="A656" s="74">
        <f t="shared" si="23"/>
        <v>45748</v>
      </c>
      <c r="B656" t="s">
        <v>883</v>
      </c>
      <c r="C656" t="s">
        <v>279</v>
      </c>
      <c r="E656" t="s">
        <v>735</v>
      </c>
      <c r="F656" t="s">
        <v>736</v>
      </c>
      <c r="G656" t="s">
        <v>99</v>
      </c>
      <c r="H656">
        <v>2765</v>
      </c>
      <c r="I656" s="73" t="str">
        <f>VLOOKUP(E656,Refs!$P$2:$R$29,3,FALSE)</f>
        <v>Y58</v>
      </c>
      <c r="J656" s="73" t="str">
        <f>VLOOKUP(E656,Refs!$P$2:$S$29,4,FALSE)</f>
        <v>South West</v>
      </c>
      <c r="K656" s="28">
        <f t="shared" si="24"/>
        <v>2765</v>
      </c>
    </row>
    <row r="657" spans="1:11" x14ac:dyDescent="0.35">
      <c r="A657" s="74">
        <f t="shared" si="23"/>
        <v>45748</v>
      </c>
      <c r="B657" t="s">
        <v>883</v>
      </c>
      <c r="C657" t="s">
        <v>279</v>
      </c>
      <c r="E657" t="s">
        <v>735</v>
      </c>
      <c r="F657" t="s">
        <v>736</v>
      </c>
      <c r="G657" t="s">
        <v>100</v>
      </c>
      <c r="H657">
        <v>3034</v>
      </c>
      <c r="I657" s="73" t="str">
        <f>VLOOKUP(E657,Refs!$P$2:$R$29,3,FALSE)</f>
        <v>Y58</v>
      </c>
      <c r="J657" s="73" t="str">
        <f>VLOOKUP(E657,Refs!$P$2:$S$29,4,FALSE)</f>
        <v>South West</v>
      </c>
      <c r="K657" s="28">
        <f t="shared" si="24"/>
        <v>3034</v>
      </c>
    </row>
    <row r="658" spans="1:11" x14ac:dyDescent="0.35">
      <c r="A658" s="74">
        <f t="shared" si="23"/>
        <v>45748</v>
      </c>
      <c r="B658" t="s">
        <v>883</v>
      </c>
      <c r="C658" t="s">
        <v>279</v>
      </c>
      <c r="E658" t="s">
        <v>735</v>
      </c>
      <c r="F658" t="s">
        <v>736</v>
      </c>
      <c r="G658" t="s">
        <v>101</v>
      </c>
      <c r="H658">
        <v>3014</v>
      </c>
      <c r="I658" s="73" t="str">
        <f>VLOOKUP(E658,Refs!$P$2:$R$29,3,FALSE)</f>
        <v>Y58</v>
      </c>
      <c r="J658" s="73" t="str">
        <f>VLOOKUP(E658,Refs!$P$2:$S$29,4,FALSE)</f>
        <v>South West</v>
      </c>
      <c r="K658" s="28">
        <f t="shared" si="24"/>
        <v>3014</v>
      </c>
    </row>
    <row r="659" spans="1:11" x14ac:dyDescent="0.35">
      <c r="A659" s="74">
        <f t="shared" si="23"/>
        <v>45748</v>
      </c>
      <c r="B659" t="s">
        <v>883</v>
      </c>
      <c r="C659" t="s">
        <v>279</v>
      </c>
      <c r="E659" t="s">
        <v>735</v>
      </c>
      <c r="F659" t="s">
        <v>736</v>
      </c>
      <c r="G659" t="s">
        <v>102</v>
      </c>
      <c r="H659">
        <v>2218</v>
      </c>
      <c r="I659" s="73" t="str">
        <f>VLOOKUP(E659,Refs!$P$2:$R$29,3,FALSE)</f>
        <v>Y58</v>
      </c>
      <c r="J659" s="73" t="str">
        <f>VLOOKUP(E659,Refs!$P$2:$S$29,4,FALSE)</f>
        <v>South West</v>
      </c>
      <c r="K659" s="28">
        <f t="shared" si="24"/>
        <v>2218</v>
      </c>
    </row>
    <row r="660" spans="1:11" x14ac:dyDescent="0.35">
      <c r="A660" s="74">
        <f t="shared" si="23"/>
        <v>45748</v>
      </c>
      <c r="B660" t="s">
        <v>883</v>
      </c>
      <c r="C660" t="s">
        <v>279</v>
      </c>
      <c r="E660" t="s">
        <v>735</v>
      </c>
      <c r="F660" t="s">
        <v>736</v>
      </c>
      <c r="G660" t="s">
        <v>103</v>
      </c>
      <c r="H660">
        <v>482</v>
      </c>
      <c r="I660" s="73" t="str">
        <f>VLOOKUP(E660,Refs!$P$2:$R$29,3,FALSE)</f>
        <v>Y58</v>
      </c>
      <c r="J660" s="73" t="str">
        <f>VLOOKUP(E660,Refs!$P$2:$S$29,4,FALSE)</f>
        <v>South West</v>
      </c>
      <c r="K660" s="28">
        <f t="shared" si="24"/>
        <v>482</v>
      </c>
    </row>
    <row r="661" spans="1:11" x14ac:dyDescent="0.35">
      <c r="A661" s="74">
        <f t="shared" si="23"/>
        <v>45748</v>
      </c>
      <c r="B661" t="s">
        <v>883</v>
      </c>
      <c r="C661" t="s">
        <v>279</v>
      </c>
      <c r="E661" t="s">
        <v>735</v>
      </c>
      <c r="F661" t="s">
        <v>736</v>
      </c>
      <c r="G661" t="s">
        <v>104</v>
      </c>
      <c r="H661">
        <v>334</v>
      </c>
      <c r="I661" s="73" t="str">
        <f>VLOOKUP(E661,Refs!$P$2:$R$29,3,FALSE)</f>
        <v>Y58</v>
      </c>
      <c r="J661" s="73" t="str">
        <f>VLOOKUP(E661,Refs!$P$2:$S$29,4,FALSE)</f>
        <v>South West</v>
      </c>
      <c r="K661" s="28">
        <f t="shared" si="24"/>
        <v>334</v>
      </c>
    </row>
    <row r="662" spans="1:11" x14ac:dyDescent="0.35">
      <c r="A662" s="74">
        <f t="shared" si="23"/>
        <v>45748</v>
      </c>
      <c r="B662" t="s">
        <v>883</v>
      </c>
      <c r="C662" t="s">
        <v>279</v>
      </c>
      <c r="E662" t="s">
        <v>735</v>
      </c>
      <c r="F662" t="s">
        <v>736</v>
      </c>
      <c r="G662" t="s">
        <v>105</v>
      </c>
      <c r="H662">
        <v>2631</v>
      </c>
      <c r="I662" s="73" t="str">
        <f>VLOOKUP(E662,Refs!$P$2:$R$29,3,FALSE)</f>
        <v>Y58</v>
      </c>
      <c r="J662" s="73" t="str">
        <f>VLOOKUP(E662,Refs!$P$2:$S$29,4,FALSE)</f>
        <v>South West</v>
      </c>
      <c r="K662" s="28">
        <f t="shared" si="24"/>
        <v>2631</v>
      </c>
    </row>
    <row r="663" spans="1:11" x14ac:dyDescent="0.35">
      <c r="A663" s="74">
        <f t="shared" si="23"/>
        <v>45748</v>
      </c>
      <c r="B663" t="s">
        <v>883</v>
      </c>
      <c r="C663" t="s">
        <v>279</v>
      </c>
      <c r="E663" t="s">
        <v>735</v>
      </c>
      <c r="F663" t="s">
        <v>736</v>
      </c>
      <c r="G663" t="s">
        <v>106</v>
      </c>
      <c r="H663">
        <v>70278</v>
      </c>
      <c r="I663" s="73" t="str">
        <f>VLOOKUP(E663,Refs!$P$2:$R$29,3,FALSE)</f>
        <v>Y58</v>
      </c>
      <c r="J663" s="73" t="str">
        <f>VLOOKUP(E663,Refs!$P$2:$S$29,4,FALSE)</f>
        <v>South West</v>
      </c>
      <c r="K663" s="28">
        <f t="shared" si="24"/>
        <v>70278</v>
      </c>
    </row>
    <row r="664" spans="1:11" x14ac:dyDescent="0.35">
      <c r="A664" s="74">
        <f t="shared" si="23"/>
        <v>45748</v>
      </c>
      <c r="B664" t="s">
        <v>883</v>
      </c>
      <c r="C664" t="s">
        <v>279</v>
      </c>
      <c r="E664" t="s">
        <v>735</v>
      </c>
      <c r="F664" t="s">
        <v>736</v>
      </c>
      <c r="G664" t="s">
        <v>107</v>
      </c>
      <c r="H664">
        <v>4273</v>
      </c>
      <c r="I664" s="73" t="str">
        <f>VLOOKUP(E664,Refs!$P$2:$R$29,3,FALSE)</f>
        <v>Y58</v>
      </c>
      <c r="J664" s="73" t="str">
        <f>VLOOKUP(E664,Refs!$P$2:$S$29,4,FALSE)</f>
        <v>South West</v>
      </c>
      <c r="K664" s="28">
        <f t="shared" si="24"/>
        <v>4273</v>
      </c>
    </row>
    <row r="665" spans="1:11" x14ac:dyDescent="0.35">
      <c r="A665" s="74">
        <f t="shared" si="23"/>
        <v>45748</v>
      </c>
      <c r="B665" t="s">
        <v>883</v>
      </c>
      <c r="C665" t="s">
        <v>279</v>
      </c>
      <c r="E665" t="s">
        <v>735</v>
      </c>
      <c r="F665" t="s">
        <v>736</v>
      </c>
      <c r="G665" t="s">
        <v>108</v>
      </c>
      <c r="H665">
        <v>2855</v>
      </c>
      <c r="I665" s="73" t="str">
        <f>VLOOKUP(E665,Refs!$P$2:$R$29,3,FALSE)</f>
        <v>Y58</v>
      </c>
      <c r="J665" s="73" t="str">
        <f>VLOOKUP(E665,Refs!$P$2:$S$29,4,FALSE)</f>
        <v>South West</v>
      </c>
      <c r="K665" s="28">
        <f t="shared" si="24"/>
        <v>2855</v>
      </c>
    </row>
    <row r="666" spans="1:11" x14ac:dyDescent="0.35">
      <c r="A666" s="74">
        <f t="shared" si="23"/>
        <v>45748</v>
      </c>
      <c r="B666" t="s">
        <v>883</v>
      </c>
      <c r="C666" t="s">
        <v>279</v>
      </c>
      <c r="E666" t="s">
        <v>735</v>
      </c>
      <c r="F666" t="s">
        <v>736</v>
      </c>
      <c r="G666" t="s">
        <v>109</v>
      </c>
      <c r="H666">
        <v>242</v>
      </c>
      <c r="I666" s="73" t="str">
        <f>VLOOKUP(E666,Refs!$P$2:$R$29,3,FALSE)</f>
        <v>Y58</v>
      </c>
      <c r="J666" s="73" t="str">
        <f>VLOOKUP(E666,Refs!$P$2:$S$29,4,FALSE)</f>
        <v>South West</v>
      </c>
      <c r="K666" s="28">
        <f t="shared" si="24"/>
        <v>242</v>
      </c>
    </row>
    <row r="667" spans="1:11" x14ac:dyDescent="0.35">
      <c r="A667" s="74">
        <f t="shared" si="23"/>
        <v>45748</v>
      </c>
      <c r="B667" t="s">
        <v>883</v>
      </c>
      <c r="C667" t="s">
        <v>279</v>
      </c>
      <c r="E667" t="s">
        <v>735</v>
      </c>
      <c r="F667" t="s">
        <v>736</v>
      </c>
      <c r="G667" t="s">
        <v>110</v>
      </c>
      <c r="H667">
        <v>612</v>
      </c>
      <c r="I667" s="73" t="str">
        <f>VLOOKUP(E667,Refs!$P$2:$R$29,3,FALSE)</f>
        <v>Y58</v>
      </c>
      <c r="J667" s="73" t="str">
        <f>VLOOKUP(E667,Refs!$P$2:$S$29,4,FALSE)</f>
        <v>South West</v>
      </c>
      <c r="K667" s="28">
        <f t="shared" si="24"/>
        <v>612</v>
      </c>
    </row>
    <row r="668" spans="1:11" x14ac:dyDescent="0.35">
      <c r="A668" s="74">
        <f t="shared" si="23"/>
        <v>45748</v>
      </c>
      <c r="B668" t="s">
        <v>883</v>
      </c>
      <c r="C668" t="s">
        <v>279</v>
      </c>
      <c r="E668" t="s">
        <v>735</v>
      </c>
      <c r="F668" t="s">
        <v>736</v>
      </c>
      <c r="G668" t="s">
        <v>111</v>
      </c>
      <c r="H668">
        <v>106118</v>
      </c>
      <c r="I668" s="73" t="str">
        <f>VLOOKUP(E668,Refs!$P$2:$R$29,3,FALSE)</f>
        <v>Y58</v>
      </c>
      <c r="J668" s="73" t="str">
        <f>VLOOKUP(E668,Refs!$P$2:$S$29,4,FALSE)</f>
        <v>South West</v>
      </c>
      <c r="K668" s="28">
        <f t="shared" si="24"/>
        <v>106118</v>
      </c>
    </row>
    <row r="669" spans="1:11" x14ac:dyDescent="0.35">
      <c r="A669" s="74">
        <f t="shared" si="23"/>
        <v>45748</v>
      </c>
      <c r="B669" t="s">
        <v>883</v>
      </c>
      <c r="C669" t="s">
        <v>279</v>
      </c>
      <c r="E669" t="s">
        <v>735</v>
      </c>
      <c r="F669" t="s">
        <v>736</v>
      </c>
      <c r="G669" t="s">
        <v>112</v>
      </c>
      <c r="H669">
        <v>0</v>
      </c>
      <c r="I669" s="73" t="str">
        <f>VLOOKUP(E669,Refs!$P$2:$R$29,3,FALSE)</f>
        <v>Y58</v>
      </c>
      <c r="J669" s="73" t="str">
        <f>VLOOKUP(E669,Refs!$P$2:$S$29,4,FALSE)</f>
        <v>South West</v>
      </c>
      <c r="K669" s="28" t="str">
        <f t="shared" si="24"/>
        <v/>
      </c>
    </row>
    <row r="670" spans="1:11" x14ac:dyDescent="0.35">
      <c r="A670" s="74">
        <f t="shared" si="23"/>
        <v>45748</v>
      </c>
      <c r="B670" t="s">
        <v>883</v>
      </c>
      <c r="C670" t="s">
        <v>279</v>
      </c>
      <c r="E670" t="s">
        <v>735</v>
      </c>
      <c r="F670" t="s">
        <v>736</v>
      </c>
      <c r="G670" t="s">
        <v>808</v>
      </c>
      <c r="H670">
        <v>6806</v>
      </c>
      <c r="I670" s="73" t="str">
        <f>VLOOKUP(E670,Refs!$P$2:$R$29,3,FALSE)</f>
        <v>Y58</v>
      </c>
      <c r="J670" s="73" t="str">
        <f>VLOOKUP(E670,Refs!$P$2:$S$29,4,FALSE)</f>
        <v>South West</v>
      </c>
      <c r="K670" s="28">
        <f t="shared" si="24"/>
        <v>6806</v>
      </c>
    </row>
    <row r="671" spans="1:11" x14ac:dyDescent="0.35">
      <c r="A671" s="74">
        <f t="shared" si="23"/>
        <v>45748</v>
      </c>
      <c r="B671" t="s">
        <v>883</v>
      </c>
      <c r="C671" t="s">
        <v>279</v>
      </c>
      <c r="E671" t="s">
        <v>735</v>
      </c>
      <c r="F671" t="s">
        <v>736</v>
      </c>
      <c r="G671" t="s">
        <v>809</v>
      </c>
      <c r="H671">
        <v>3059</v>
      </c>
      <c r="I671" s="73" t="str">
        <f>VLOOKUP(E671,Refs!$P$2:$R$29,3,FALSE)</f>
        <v>Y58</v>
      </c>
      <c r="J671" s="73" t="str">
        <f>VLOOKUP(E671,Refs!$P$2:$S$29,4,FALSE)</f>
        <v>South West</v>
      </c>
      <c r="K671" s="28">
        <f t="shared" si="24"/>
        <v>3059</v>
      </c>
    </row>
    <row r="672" spans="1:11" x14ac:dyDescent="0.35">
      <c r="A672" s="74">
        <f t="shared" si="23"/>
        <v>45748</v>
      </c>
      <c r="B672" t="s">
        <v>883</v>
      </c>
      <c r="C672" t="s">
        <v>279</v>
      </c>
      <c r="E672" t="s">
        <v>735</v>
      </c>
      <c r="F672" t="s">
        <v>736</v>
      </c>
      <c r="G672" t="s">
        <v>113</v>
      </c>
      <c r="H672">
        <v>17876</v>
      </c>
      <c r="I672" s="73" t="str">
        <f>VLOOKUP(E672,Refs!$P$2:$R$29,3,FALSE)</f>
        <v>Y58</v>
      </c>
      <c r="J672" s="73" t="str">
        <f>VLOOKUP(E672,Refs!$P$2:$S$29,4,FALSE)</f>
        <v>South West</v>
      </c>
      <c r="K672" s="28">
        <f t="shared" si="24"/>
        <v>17876</v>
      </c>
    </row>
    <row r="673" spans="1:11" x14ac:dyDescent="0.35">
      <c r="A673" s="74">
        <f t="shared" si="23"/>
        <v>45748</v>
      </c>
      <c r="B673" t="s">
        <v>883</v>
      </c>
      <c r="C673" t="s">
        <v>279</v>
      </c>
      <c r="E673" t="s">
        <v>735</v>
      </c>
      <c r="F673" t="s">
        <v>736</v>
      </c>
      <c r="G673" t="s">
        <v>114</v>
      </c>
      <c r="H673">
        <v>7</v>
      </c>
      <c r="I673" s="73" t="str">
        <f>VLOOKUP(E673,Refs!$P$2:$R$29,3,FALSE)</f>
        <v>Y58</v>
      </c>
      <c r="J673" s="73" t="str">
        <f>VLOOKUP(E673,Refs!$P$2:$S$29,4,FALSE)</f>
        <v>South West</v>
      </c>
      <c r="K673" s="28">
        <f t="shared" si="24"/>
        <v>7</v>
      </c>
    </row>
    <row r="674" spans="1:11" x14ac:dyDescent="0.35">
      <c r="A674" s="74">
        <f t="shared" si="23"/>
        <v>45748</v>
      </c>
      <c r="B674" t="s">
        <v>883</v>
      </c>
      <c r="C674" t="s">
        <v>279</v>
      </c>
      <c r="E674" t="s">
        <v>735</v>
      </c>
      <c r="F674" t="s">
        <v>736</v>
      </c>
      <c r="G674" t="s">
        <v>115</v>
      </c>
      <c r="H674">
        <v>14790</v>
      </c>
      <c r="I674" s="73" t="str">
        <f>VLOOKUP(E674,Refs!$P$2:$R$29,3,FALSE)</f>
        <v>Y58</v>
      </c>
      <c r="J674" s="73" t="str">
        <f>VLOOKUP(E674,Refs!$P$2:$S$29,4,FALSE)</f>
        <v>South West</v>
      </c>
      <c r="K674" s="28">
        <f t="shared" si="24"/>
        <v>14790</v>
      </c>
    </row>
    <row r="675" spans="1:11" x14ac:dyDescent="0.35">
      <c r="A675" s="74">
        <f t="shared" si="23"/>
        <v>45748</v>
      </c>
      <c r="B675" t="s">
        <v>883</v>
      </c>
      <c r="C675" t="s">
        <v>279</v>
      </c>
      <c r="E675" t="s">
        <v>735</v>
      </c>
      <c r="F675" t="s">
        <v>736</v>
      </c>
      <c r="G675" t="s">
        <v>116</v>
      </c>
      <c r="H675">
        <v>2982</v>
      </c>
      <c r="I675" s="73" t="str">
        <f>VLOOKUP(E675,Refs!$P$2:$R$29,3,FALSE)</f>
        <v>Y58</v>
      </c>
      <c r="J675" s="73" t="str">
        <f>VLOOKUP(E675,Refs!$P$2:$S$29,4,FALSE)</f>
        <v>South West</v>
      </c>
      <c r="K675" s="28">
        <f t="shared" si="24"/>
        <v>2982</v>
      </c>
    </row>
    <row r="676" spans="1:11" x14ac:dyDescent="0.35">
      <c r="A676" s="74">
        <f t="shared" si="23"/>
        <v>45748</v>
      </c>
      <c r="B676" t="s">
        <v>883</v>
      </c>
      <c r="C676" t="s">
        <v>279</v>
      </c>
      <c r="E676" t="s">
        <v>735</v>
      </c>
      <c r="F676" t="s">
        <v>736</v>
      </c>
      <c r="G676" t="s">
        <v>117</v>
      </c>
      <c r="H676">
        <v>2911</v>
      </c>
      <c r="I676" s="73" t="str">
        <f>VLOOKUP(E676,Refs!$P$2:$R$29,3,FALSE)</f>
        <v>Y58</v>
      </c>
      <c r="J676" s="73" t="str">
        <f>VLOOKUP(E676,Refs!$P$2:$S$29,4,FALSE)</f>
        <v>South West</v>
      </c>
      <c r="K676" s="28">
        <f t="shared" si="24"/>
        <v>2911</v>
      </c>
    </row>
    <row r="677" spans="1:11" x14ac:dyDescent="0.35">
      <c r="A677" s="74">
        <f t="shared" si="23"/>
        <v>45748</v>
      </c>
      <c r="B677" t="s">
        <v>883</v>
      </c>
      <c r="C677" t="s">
        <v>279</v>
      </c>
      <c r="E677" t="s">
        <v>735</v>
      </c>
      <c r="F677" t="s">
        <v>736</v>
      </c>
      <c r="G677" t="s">
        <v>118</v>
      </c>
      <c r="H677">
        <v>1363</v>
      </c>
      <c r="I677" s="73" t="str">
        <f>VLOOKUP(E677,Refs!$P$2:$R$29,3,FALSE)</f>
        <v>Y58</v>
      </c>
      <c r="J677" s="73" t="str">
        <f>VLOOKUP(E677,Refs!$P$2:$S$29,4,FALSE)</f>
        <v>South West</v>
      </c>
      <c r="K677" s="28">
        <f t="shared" si="24"/>
        <v>1363</v>
      </c>
    </row>
    <row r="678" spans="1:11" x14ac:dyDescent="0.35">
      <c r="A678" s="74">
        <f t="shared" si="23"/>
        <v>45748</v>
      </c>
      <c r="B678" t="s">
        <v>883</v>
      </c>
      <c r="C678" t="s">
        <v>279</v>
      </c>
      <c r="E678" t="s">
        <v>735</v>
      </c>
      <c r="F678" t="s">
        <v>736</v>
      </c>
      <c r="G678" t="s">
        <v>119</v>
      </c>
      <c r="H678">
        <v>6414</v>
      </c>
      <c r="I678" s="73" t="str">
        <f>VLOOKUP(E678,Refs!$P$2:$R$29,3,FALSE)</f>
        <v>Y58</v>
      </c>
      <c r="J678" s="73" t="str">
        <f>VLOOKUP(E678,Refs!$P$2:$S$29,4,FALSE)</f>
        <v>South West</v>
      </c>
      <c r="K678" s="28">
        <f t="shared" si="24"/>
        <v>6414</v>
      </c>
    </row>
    <row r="679" spans="1:11" x14ac:dyDescent="0.35">
      <c r="A679" s="74">
        <f t="shared" si="23"/>
        <v>45748</v>
      </c>
      <c r="B679" t="s">
        <v>883</v>
      </c>
      <c r="C679" t="s">
        <v>279</v>
      </c>
      <c r="E679" t="s">
        <v>735</v>
      </c>
      <c r="F679" t="s">
        <v>736</v>
      </c>
      <c r="G679" t="s">
        <v>120</v>
      </c>
      <c r="H679">
        <v>1101</v>
      </c>
      <c r="I679" s="73" t="str">
        <f>VLOOKUP(E679,Refs!$P$2:$R$29,3,FALSE)</f>
        <v>Y58</v>
      </c>
      <c r="J679" s="73" t="str">
        <f>VLOOKUP(E679,Refs!$P$2:$S$29,4,FALSE)</f>
        <v>South West</v>
      </c>
      <c r="K679" s="28">
        <f t="shared" si="24"/>
        <v>1101</v>
      </c>
    </row>
    <row r="680" spans="1:11" x14ac:dyDescent="0.35">
      <c r="A680" s="74">
        <f t="shared" si="23"/>
        <v>45748</v>
      </c>
      <c r="B680" t="s">
        <v>883</v>
      </c>
      <c r="C680" t="s">
        <v>279</v>
      </c>
      <c r="E680" t="s">
        <v>735</v>
      </c>
      <c r="F680" t="s">
        <v>736</v>
      </c>
      <c r="G680" t="s">
        <v>121</v>
      </c>
      <c r="H680">
        <v>1636</v>
      </c>
      <c r="I680" s="73" t="str">
        <f>VLOOKUP(E680,Refs!$P$2:$R$29,3,FALSE)</f>
        <v>Y58</v>
      </c>
      <c r="J680" s="73" t="str">
        <f>VLOOKUP(E680,Refs!$P$2:$S$29,4,FALSE)</f>
        <v>South West</v>
      </c>
      <c r="K680" s="28">
        <f t="shared" si="24"/>
        <v>1636</v>
      </c>
    </row>
    <row r="681" spans="1:11" x14ac:dyDescent="0.35">
      <c r="A681" s="74">
        <f t="shared" si="23"/>
        <v>45748</v>
      </c>
      <c r="B681" t="s">
        <v>883</v>
      </c>
      <c r="C681" t="s">
        <v>279</v>
      </c>
      <c r="E681" t="s">
        <v>735</v>
      </c>
      <c r="F681" t="s">
        <v>736</v>
      </c>
      <c r="G681" t="s">
        <v>122</v>
      </c>
      <c r="H681">
        <v>2</v>
      </c>
      <c r="I681" s="73" t="str">
        <f>VLOOKUP(E681,Refs!$P$2:$R$29,3,FALSE)</f>
        <v>Y58</v>
      </c>
      <c r="J681" s="73" t="str">
        <f>VLOOKUP(E681,Refs!$P$2:$S$29,4,FALSE)</f>
        <v>South West</v>
      </c>
      <c r="K681" s="28">
        <f t="shared" si="24"/>
        <v>2</v>
      </c>
    </row>
    <row r="682" spans="1:11" x14ac:dyDescent="0.35">
      <c r="A682" s="74">
        <f t="shared" si="23"/>
        <v>45748</v>
      </c>
      <c r="B682" t="s">
        <v>883</v>
      </c>
      <c r="C682" t="s">
        <v>279</v>
      </c>
      <c r="E682" t="s">
        <v>735</v>
      </c>
      <c r="F682" t="s">
        <v>736</v>
      </c>
      <c r="G682" t="s">
        <v>123</v>
      </c>
      <c r="H682">
        <v>888</v>
      </c>
      <c r="I682" s="73" t="str">
        <f>VLOOKUP(E682,Refs!$P$2:$R$29,3,FALSE)</f>
        <v>Y58</v>
      </c>
      <c r="J682" s="73" t="str">
        <f>VLOOKUP(E682,Refs!$P$2:$S$29,4,FALSE)</f>
        <v>South West</v>
      </c>
      <c r="K682" s="28">
        <f t="shared" si="24"/>
        <v>888</v>
      </c>
    </row>
    <row r="683" spans="1:11" x14ac:dyDescent="0.35">
      <c r="A683" s="74">
        <f t="shared" si="23"/>
        <v>45748</v>
      </c>
      <c r="B683" t="s">
        <v>883</v>
      </c>
      <c r="C683" t="s">
        <v>279</v>
      </c>
      <c r="E683" t="s">
        <v>735</v>
      </c>
      <c r="F683" t="s">
        <v>736</v>
      </c>
      <c r="G683" t="s">
        <v>124</v>
      </c>
      <c r="H683">
        <v>4</v>
      </c>
      <c r="I683" s="73" t="str">
        <f>VLOOKUP(E683,Refs!$P$2:$R$29,3,FALSE)</f>
        <v>Y58</v>
      </c>
      <c r="J683" s="73" t="str">
        <f>VLOOKUP(E683,Refs!$P$2:$S$29,4,FALSE)</f>
        <v>South West</v>
      </c>
      <c r="K683" s="28">
        <f t="shared" si="24"/>
        <v>4</v>
      </c>
    </row>
    <row r="684" spans="1:11" x14ac:dyDescent="0.35">
      <c r="A684" s="74">
        <f t="shared" si="23"/>
        <v>45748</v>
      </c>
      <c r="B684" t="s">
        <v>883</v>
      </c>
      <c r="C684" t="s">
        <v>279</v>
      </c>
      <c r="E684" t="s">
        <v>735</v>
      </c>
      <c r="F684" t="s">
        <v>736</v>
      </c>
      <c r="G684" t="s">
        <v>125</v>
      </c>
      <c r="H684">
        <v>0</v>
      </c>
      <c r="I684" s="73" t="str">
        <f>VLOOKUP(E684,Refs!$P$2:$R$29,3,FALSE)</f>
        <v>Y58</v>
      </c>
      <c r="J684" s="73" t="str">
        <f>VLOOKUP(E684,Refs!$P$2:$S$29,4,FALSE)</f>
        <v>South West</v>
      </c>
      <c r="K684" s="28" t="str">
        <f t="shared" si="24"/>
        <v/>
      </c>
    </row>
    <row r="685" spans="1:11" x14ac:dyDescent="0.35">
      <c r="A685" s="74">
        <f t="shared" si="23"/>
        <v>45748</v>
      </c>
      <c r="B685" t="s">
        <v>883</v>
      </c>
      <c r="C685" t="s">
        <v>279</v>
      </c>
      <c r="E685" t="s">
        <v>735</v>
      </c>
      <c r="F685" t="s">
        <v>736</v>
      </c>
      <c r="G685" t="s">
        <v>126</v>
      </c>
      <c r="H685">
        <v>0</v>
      </c>
      <c r="I685" s="73" t="str">
        <f>VLOOKUP(E685,Refs!$P$2:$R$29,3,FALSE)</f>
        <v>Y58</v>
      </c>
      <c r="J685" s="73" t="str">
        <f>VLOOKUP(E685,Refs!$P$2:$S$29,4,FALSE)</f>
        <v>South West</v>
      </c>
      <c r="K685" s="28" t="str">
        <f t="shared" si="24"/>
        <v/>
      </c>
    </row>
    <row r="686" spans="1:11" x14ac:dyDescent="0.35">
      <c r="A686" s="74">
        <f t="shared" si="23"/>
        <v>45748</v>
      </c>
      <c r="B686" t="s">
        <v>883</v>
      </c>
      <c r="C686" t="s">
        <v>279</v>
      </c>
      <c r="E686" t="s">
        <v>735</v>
      </c>
      <c r="F686" t="s">
        <v>736</v>
      </c>
      <c r="G686" t="s">
        <v>127</v>
      </c>
      <c r="H686">
        <v>0</v>
      </c>
      <c r="I686" s="73" t="str">
        <f>VLOOKUP(E686,Refs!$P$2:$R$29,3,FALSE)</f>
        <v>Y58</v>
      </c>
      <c r="J686" s="73" t="str">
        <f>VLOOKUP(E686,Refs!$P$2:$S$29,4,FALSE)</f>
        <v>South West</v>
      </c>
      <c r="K686" s="28" t="str">
        <f t="shared" si="24"/>
        <v/>
      </c>
    </row>
    <row r="687" spans="1:11" x14ac:dyDescent="0.35">
      <c r="A687" s="74">
        <f t="shared" si="23"/>
        <v>45748</v>
      </c>
      <c r="B687" t="s">
        <v>883</v>
      </c>
      <c r="C687" t="s">
        <v>279</v>
      </c>
      <c r="E687" t="s">
        <v>735</v>
      </c>
      <c r="F687" t="s">
        <v>736</v>
      </c>
      <c r="G687" t="s">
        <v>128</v>
      </c>
      <c r="H687">
        <v>0</v>
      </c>
      <c r="I687" s="73" t="str">
        <f>VLOOKUP(E687,Refs!$P$2:$R$29,3,FALSE)</f>
        <v>Y58</v>
      </c>
      <c r="J687" s="73" t="str">
        <f>VLOOKUP(E687,Refs!$P$2:$S$29,4,FALSE)</f>
        <v>South West</v>
      </c>
      <c r="K687" s="28" t="str">
        <f t="shared" si="24"/>
        <v/>
      </c>
    </row>
    <row r="688" spans="1:11" x14ac:dyDescent="0.35">
      <c r="A688" s="74">
        <f t="shared" si="23"/>
        <v>45748</v>
      </c>
      <c r="B688" t="s">
        <v>883</v>
      </c>
      <c r="C688" t="s">
        <v>279</v>
      </c>
      <c r="E688" t="s">
        <v>735</v>
      </c>
      <c r="F688" t="s">
        <v>736</v>
      </c>
      <c r="G688" t="s">
        <v>129</v>
      </c>
      <c r="H688">
        <v>512</v>
      </c>
      <c r="I688" s="73" t="str">
        <f>VLOOKUP(E688,Refs!$P$2:$R$29,3,FALSE)</f>
        <v>Y58</v>
      </c>
      <c r="J688" s="73" t="str">
        <f>VLOOKUP(E688,Refs!$P$2:$S$29,4,FALSE)</f>
        <v>South West</v>
      </c>
      <c r="K688" s="28">
        <f t="shared" si="24"/>
        <v>512</v>
      </c>
    </row>
    <row r="689" spans="1:11" x14ac:dyDescent="0.35">
      <c r="A689" s="74">
        <f t="shared" si="23"/>
        <v>45748</v>
      </c>
      <c r="B689" t="s">
        <v>883</v>
      </c>
      <c r="C689" t="s">
        <v>279</v>
      </c>
      <c r="E689" t="s">
        <v>735</v>
      </c>
      <c r="F689" t="s">
        <v>736</v>
      </c>
      <c r="G689" t="s">
        <v>130</v>
      </c>
      <c r="H689">
        <v>35</v>
      </c>
      <c r="I689" s="73" t="str">
        <f>VLOOKUP(E689,Refs!$P$2:$R$29,3,FALSE)</f>
        <v>Y58</v>
      </c>
      <c r="J689" s="73" t="str">
        <f>VLOOKUP(E689,Refs!$P$2:$S$29,4,FALSE)</f>
        <v>South West</v>
      </c>
      <c r="K689" s="28">
        <f t="shared" si="24"/>
        <v>35</v>
      </c>
    </row>
    <row r="690" spans="1:11" x14ac:dyDescent="0.35">
      <c r="A690" s="74">
        <f t="shared" si="23"/>
        <v>45748</v>
      </c>
      <c r="B690" t="s">
        <v>883</v>
      </c>
      <c r="C690" t="s">
        <v>279</v>
      </c>
      <c r="E690" t="s">
        <v>735</v>
      </c>
      <c r="F690" t="s">
        <v>736</v>
      </c>
      <c r="G690" t="s">
        <v>131</v>
      </c>
      <c r="H690">
        <v>857</v>
      </c>
      <c r="I690" s="73" t="str">
        <f>VLOOKUP(E690,Refs!$P$2:$R$29,3,FALSE)</f>
        <v>Y58</v>
      </c>
      <c r="J690" s="73" t="str">
        <f>VLOOKUP(E690,Refs!$P$2:$S$29,4,FALSE)</f>
        <v>South West</v>
      </c>
      <c r="K690" s="28">
        <f t="shared" si="24"/>
        <v>857</v>
      </c>
    </row>
    <row r="691" spans="1:11" x14ac:dyDescent="0.35">
      <c r="A691" s="74">
        <f t="shared" si="23"/>
        <v>45748</v>
      </c>
      <c r="B691" t="s">
        <v>883</v>
      </c>
      <c r="C691" t="s">
        <v>279</v>
      </c>
      <c r="E691" t="s">
        <v>735</v>
      </c>
      <c r="F691" t="s">
        <v>736</v>
      </c>
      <c r="G691" t="s">
        <v>132</v>
      </c>
      <c r="H691">
        <v>705</v>
      </c>
      <c r="I691" s="73" t="str">
        <f>VLOOKUP(E691,Refs!$P$2:$R$29,3,FALSE)</f>
        <v>Y58</v>
      </c>
      <c r="J691" s="73" t="str">
        <f>VLOOKUP(E691,Refs!$P$2:$S$29,4,FALSE)</f>
        <v>South West</v>
      </c>
      <c r="K691" s="28">
        <f t="shared" si="24"/>
        <v>705</v>
      </c>
    </row>
    <row r="692" spans="1:11" x14ac:dyDescent="0.35">
      <c r="A692" s="74">
        <f t="shared" si="23"/>
        <v>45748</v>
      </c>
      <c r="B692" t="s">
        <v>883</v>
      </c>
      <c r="C692" t="s">
        <v>279</v>
      </c>
      <c r="E692" t="s">
        <v>735</v>
      </c>
      <c r="F692" t="s">
        <v>736</v>
      </c>
      <c r="G692" t="s">
        <v>133</v>
      </c>
      <c r="H692">
        <v>1568</v>
      </c>
      <c r="I692" s="73" t="str">
        <f>VLOOKUP(E692,Refs!$P$2:$R$29,3,FALSE)</f>
        <v>Y58</v>
      </c>
      <c r="J692" s="73" t="str">
        <f>VLOOKUP(E692,Refs!$P$2:$S$29,4,FALSE)</f>
        <v>South West</v>
      </c>
      <c r="K692" s="28">
        <f t="shared" si="24"/>
        <v>1568</v>
      </c>
    </row>
    <row r="693" spans="1:11" x14ac:dyDescent="0.35">
      <c r="A693" s="74">
        <f t="shared" si="23"/>
        <v>45748</v>
      </c>
      <c r="B693" t="s">
        <v>883</v>
      </c>
      <c r="C693" t="s">
        <v>279</v>
      </c>
      <c r="E693" t="s">
        <v>735</v>
      </c>
      <c r="F693" t="s">
        <v>736</v>
      </c>
      <c r="G693" t="s">
        <v>134</v>
      </c>
      <c r="H693">
        <v>1491</v>
      </c>
      <c r="I693" s="73" t="str">
        <f>VLOOKUP(E693,Refs!$P$2:$R$29,3,FALSE)</f>
        <v>Y58</v>
      </c>
      <c r="J693" s="73" t="str">
        <f>VLOOKUP(E693,Refs!$P$2:$S$29,4,FALSE)</f>
        <v>South West</v>
      </c>
      <c r="K693" s="28">
        <f t="shared" si="24"/>
        <v>1491</v>
      </c>
    </row>
    <row r="694" spans="1:11" x14ac:dyDescent="0.35">
      <c r="A694" s="74">
        <f t="shared" si="23"/>
        <v>45748</v>
      </c>
      <c r="B694" t="s">
        <v>883</v>
      </c>
      <c r="C694" t="s">
        <v>279</v>
      </c>
      <c r="E694" t="s">
        <v>735</v>
      </c>
      <c r="F694" t="s">
        <v>736</v>
      </c>
      <c r="G694" t="s">
        <v>135</v>
      </c>
      <c r="H694" t="s">
        <v>888</v>
      </c>
      <c r="I694" s="73" t="str">
        <f>VLOOKUP(E694,Refs!$P$2:$R$29,3,FALSE)</f>
        <v>Y58</v>
      </c>
      <c r="J694" s="73" t="str">
        <f>VLOOKUP(E694,Refs!$P$2:$S$29,4,FALSE)</f>
        <v>South West</v>
      </c>
      <c r="K694" s="28" t="str">
        <f t="shared" si="24"/>
        <v>-</v>
      </c>
    </row>
    <row r="695" spans="1:11" x14ac:dyDescent="0.35">
      <c r="A695" s="74">
        <f t="shared" si="23"/>
        <v>45748</v>
      </c>
      <c r="B695" t="s">
        <v>883</v>
      </c>
      <c r="C695" t="s">
        <v>279</v>
      </c>
      <c r="E695" t="s">
        <v>735</v>
      </c>
      <c r="F695" t="s">
        <v>736</v>
      </c>
      <c r="G695" t="s">
        <v>136</v>
      </c>
      <c r="H695" t="s">
        <v>888</v>
      </c>
      <c r="I695" s="73" t="str">
        <f>VLOOKUP(E695,Refs!$P$2:$R$29,3,FALSE)</f>
        <v>Y58</v>
      </c>
      <c r="J695" s="73" t="str">
        <f>VLOOKUP(E695,Refs!$P$2:$S$29,4,FALSE)</f>
        <v>South West</v>
      </c>
      <c r="K695" s="28" t="str">
        <f t="shared" si="24"/>
        <v>-</v>
      </c>
    </row>
    <row r="696" spans="1:11" x14ac:dyDescent="0.35">
      <c r="A696" s="74">
        <f t="shared" si="23"/>
        <v>45748</v>
      </c>
      <c r="B696" t="s">
        <v>883</v>
      </c>
      <c r="C696" t="s">
        <v>279</v>
      </c>
      <c r="E696" t="s">
        <v>735</v>
      </c>
      <c r="F696" t="s">
        <v>736</v>
      </c>
      <c r="G696" t="s">
        <v>137</v>
      </c>
      <c r="H696" t="s">
        <v>888</v>
      </c>
      <c r="I696" s="73" t="str">
        <f>VLOOKUP(E696,Refs!$P$2:$R$29,3,FALSE)</f>
        <v>Y58</v>
      </c>
      <c r="J696" s="73" t="str">
        <f>VLOOKUP(E696,Refs!$P$2:$S$29,4,FALSE)</f>
        <v>South West</v>
      </c>
      <c r="K696" s="28" t="str">
        <f t="shared" si="24"/>
        <v>-</v>
      </c>
    </row>
    <row r="697" spans="1:11" x14ac:dyDescent="0.35">
      <c r="A697" s="74">
        <f t="shared" si="23"/>
        <v>45748</v>
      </c>
      <c r="B697" t="s">
        <v>883</v>
      </c>
      <c r="C697" t="s">
        <v>279</v>
      </c>
      <c r="E697" t="s">
        <v>735</v>
      </c>
      <c r="F697" t="s">
        <v>736</v>
      </c>
      <c r="G697" t="s">
        <v>138</v>
      </c>
      <c r="H697" t="s">
        <v>888</v>
      </c>
      <c r="I697" s="73" t="str">
        <f>VLOOKUP(E697,Refs!$P$2:$R$29,3,FALSE)</f>
        <v>Y58</v>
      </c>
      <c r="J697" s="73" t="str">
        <f>VLOOKUP(E697,Refs!$P$2:$S$29,4,FALSE)</f>
        <v>South West</v>
      </c>
      <c r="K697" s="28" t="str">
        <f t="shared" si="24"/>
        <v>-</v>
      </c>
    </row>
    <row r="698" spans="1:11" x14ac:dyDescent="0.35">
      <c r="A698" s="74">
        <f t="shared" si="23"/>
        <v>45748</v>
      </c>
      <c r="B698" t="s">
        <v>883</v>
      </c>
      <c r="C698" t="s">
        <v>279</v>
      </c>
      <c r="E698" t="s">
        <v>735</v>
      </c>
      <c r="F698" t="s">
        <v>736</v>
      </c>
      <c r="G698" t="s">
        <v>139</v>
      </c>
      <c r="H698" t="s">
        <v>888</v>
      </c>
      <c r="I698" s="73" t="str">
        <f>VLOOKUP(E698,Refs!$P$2:$R$29,3,FALSE)</f>
        <v>Y58</v>
      </c>
      <c r="J698" s="73" t="str">
        <f>VLOOKUP(E698,Refs!$P$2:$S$29,4,FALSE)</f>
        <v>South West</v>
      </c>
      <c r="K698" s="28" t="str">
        <f t="shared" si="24"/>
        <v>-</v>
      </c>
    </row>
    <row r="699" spans="1:11" x14ac:dyDescent="0.35">
      <c r="A699" s="74">
        <f t="shared" si="23"/>
        <v>45748</v>
      </c>
      <c r="B699" t="s">
        <v>883</v>
      </c>
      <c r="C699" t="s">
        <v>279</v>
      </c>
      <c r="E699" t="s">
        <v>735</v>
      </c>
      <c r="F699" t="s">
        <v>736</v>
      </c>
      <c r="G699" t="s">
        <v>140</v>
      </c>
      <c r="H699" t="s">
        <v>888</v>
      </c>
      <c r="I699" s="73" t="str">
        <f>VLOOKUP(E699,Refs!$P$2:$R$29,3,FALSE)</f>
        <v>Y58</v>
      </c>
      <c r="J699" s="73" t="str">
        <f>VLOOKUP(E699,Refs!$P$2:$S$29,4,FALSE)</f>
        <v>South West</v>
      </c>
      <c r="K699" s="28" t="str">
        <f t="shared" si="24"/>
        <v>-</v>
      </c>
    </row>
    <row r="700" spans="1:11" x14ac:dyDescent="0.35">
      <c r="A700" s="74">
        <f t="shared" si="23"/>
        <v>45748</v>
      </c>
      <c r="B700" t="s">
        <v>883</v>
      </c>
      <c r="C700" t="s">
        <v>279</v>
      </c>
      <c r="E700" t="s">
        <v>735</v>
      </c>
      <c r="F700" t="s">
        <v>736</v>
      </c>
      <c r="G700" t="s">
        <v>141</v>
      </c>
      <c r="H700" t="s">
        <v>888</v>
      </c>
      <c r="I700" s="73" t="str">
        <f>VLOOKUP(E700,Refs!$P$2:$R$29,3,FALSE)</f>
        <v>Y58</v>
      </c>
      <c r="J700" s="73" t="str">
        <f>VLOOKUP(E700,Refs!$P$2:$S$29,4,FALSE)</f>
        <v>South West</v>
      </c>
      <c r="K700" s="28" t="str">
        <f t="shared" si="24"/>
        <v>-</v>
      </c>
    </row>
    <row r="701" spans="1:11" x14ac:dyDescent="0.35">
      <c r="A701" s="74">
        <f t="shared" si="23"/>
        <v>45748</v>
      </c>
      <c r="B701" t="s">
        <v>883</v>
      </c>
      <c r="C701" t="s">
        <v>279</v>
      </c>
      <c r="E701" t="s">
        <v>735</v>
      </c>
      <c r="F701" t="s">
        <v>736</v>
      </c>
      <c r="G701" t="s">
        <v>142</v>
      </c>
      <c r="H701" t="s">
        <v>888</v>
      </c>
      <c r="I701" s="73" t="str">
        <f>VLOOKUP(E701,Refs!$P$2:$R$29,3,FALSE)</f>
        <v>Y58</v>
      </c>
      <c r="J701" s="73" t="str">
        <f>VLOOKUP(E701,Refs!$P$2:$S$29,4,FALSE)</f>
        <v>South West</v>
      </c>
      <c r="K701" s="28" t="str">
        <f t="shared" si="24"/>
        <v>-</v>
      </c>
    </row>
    <row r="702" spans="1:11" x14ac:dyDescent="0.35">
      <c r="A702" s="74">
        <f t="shared" si="23"/>
        <v>45748</v>
      </c>
      <c r="B702" t="s">
        <v>883</v>
      </c>
      <c r="C702" t="s">
        <v>279</v>
      </c>
      <c r="E702" t="s">
        <v>735</v>
      </c>
      <c r="F702" t="s">
        <v>736</v>
      </c>
      <c r="G702" t="s">
        <v>725</v>
      </c>
      <c r="H702" t="s">
        <v>888</v>
      </c>
      <c r="I702" s="73" t="str">
        <f>VLOOKUP(E702,Refs!$P$2:$R$29,3,FALSE)</f>
        <v>Y58</v>
      </c>
      <c r="J702" s="73" t="str">
        <f>VLOOKUP(E702,Refs!$P$2:$S$29,4,FALSE)</f>
        <v>South West</v>
      </c>
      <c r="K702" s="28" t="str">
        <f t="shared" si="24"/>
        <v>-</v>
      </c>
    </row>
    <row r="703" spans="1:11" x14ac:dyDescent="0.35">
      <c r="A703" s="74">
        <f t="shared" si="23"/>
        <v>45748</v>
      </c>
      <c r="B703" t="s">
        <v>883</v>
      </c>
      <c r="C703" t="s">
        <v>279</v>
      </c>
      <c r="E703" t="s">
        <v>735</v>
      </c>
      <c r="F703" t="s">
        <v>736</v>
      </c>
      <c r="G703" t="s">
        <v>724</v>
      </c>
      <c r="H703" t="s">
        <v>888</v>
      </c>
      <c r="I703" s="73" t="str">
        <f>VLOOKUP(E703,Refs!$P$2:$R$29,3,FALSE)</f>
        <v>Y58</v>
      </c>
      <c r="J703" s="73" t="str">
        <f>VLOOKUP(E703,Refs!$P$2:$S$29,4,FALSE)</f>
        <v>South West</v>
      </c>
      <c r="K703" s="28" t="str">
        <f t="shared" si="24"/>
        <v>-</v>
      </c>
    </row>
    <row r="704" spans="1:11" x14ac:dyDescent="0.35">
      <c r="A704" s="74">
        <f t="shared" si="23"/>
        <v>45748</v>
      </c>
      <c r="B704" t="s">
        <v>883</v>
      </c>
      <c r="C704" t="s">
        <v>279</v>
      </c>
      <c r="E704" t="s">
        <v>735</v>
      </c>
      <c r="F704" t="s">
        <v>736</v>
      </c>
      <c r="G704" t="s">
        <v>727</v>
      </c>
      <c r="H704" t="s">
        <v>888</v>
      </c>
      <c r="I704" s="73" t="str">
        <f>VLOOKUP(E704,Refs!$P$2:$R$29,3,FALSE)</f>
        <v>Y58</v>
      </c>
      <c r="J704" s="73" t="str">
        <f>VLOOKUP(E704,Refs!$P$2:$S$29,4,FALSE)</f>
        <v>South West</v>
      </c>
      <c r="K704" s="28" t="str">
        <f t="shared" si="24"/>
        <v>-</v>
      </c>
    </row>
    <row r="705" spans="1:11" x14ac:dyDescent="0.35">
      <c r="A705" s="74">
        <f t="shared" si="23"/>
        <v>45748</v>
      </c>
      <c r="B705" t="s">
        <v>883</v>
      </c>
      <c r="C705" t="s">
        <v>279</v>
      </c>
      <c r="E705" t="s">
        <v>735</v>
      </c>
      <c r="F705" t="s">
        <v>736</v>
      </c>
      <c r="G705" t="s">
        <v>726</v>
      </c>
      <c r="H705" t="s">
        <v>888</v>
      </c>
      <c r="I705" s="73" t="str">
        <f>VLOOKUP(E705,Refs!$P$2:$R$29,3,FALSE)</f>
        <v>Y58</v>
      </c>
      <c r="J705" s="73" t="str">
        <f>VLOOKUP(E705,Refs!$P$2:$S$29,4,FALSE)</f>
        <v>South West</v>
      </c>
      <c r="K705" s="28" t="str">
        <f t="shared" si="24"/>
        <v>-</v>
      </c>
    </row>
    <row r="706" spans="1:11" x14ac:dyDescent="0.35">
      <c r="A706" s="74">
        <f t="shared" si="23"/>
        <v>45748</v>
      </c>
      <c r="B706" t="s">
        <v>883</v>
      </c>
      <c r="C706" t="s">
        <v>283</v>
      </c>
      <c r="D706" t="s">
        <v>890</v>
      </c>
      <c r="E706" t="s">
        <v>299</v>
      </c>
      <c r="F706" t="s">
        <v>300</v>
      </c>
      <c r="G706" t="s">
        <v>10</v>
      </c>
      <c r="H706">
        <v>98124</v>
      </c>
      <c r="I706" s="73" t="str">
        <f>VLOOKUP(E706,Refs!$P$2:$R$29,3,FALSE)</f>
        <v>Y63</v>
      </c>
      <c r="J706" s="73" t="str">
        <f>VLOOKUP(E706,Refs!$P$2:$S$29,4,FALSE)</f>
        <v>North East and Yorkshire</v>
      </c>
      <c r="K706" s="28">
        <f t="shared" si="24"/>
        <v>98124</v>
      </c>
    </row>
    <row r="707" spans="1:11" x14ac:dyDescent="0.35">
      <c r="A707" s="74">
        <f t="shared" ref="A707:A770" si="25">DATEVALUE(RIGHT(B707,8))</f>
        <v>45748</v>
      </c>
      <c r="B707" t="s">
        <v>883</v>
      </c>
      <c r="C707" t="s">
        <v>283</v>
      </c>
      <c r="D707" t="s">
        <v>890</v>
      </c>
      <c r="E707" t="s">
        <v>299</v>
      </c>
      <c r="F707" t="s">
        <v>300</v>
      </c>
      <c r="G707" t="s">
        <v>71</v>
      </c>
      <c r="H707">
        <v>98124</v>
      </c>
      <c r="I707" s="73" t="str">
        <f>VLOOKUP(E707,Refs!$P$2:$R$29,3,FALSE)</f>
        <v>Y63</v>
      </c>
      <c r="J707" s="73" t="str">
        <f>VLOOKUP(E707,Refs!$P$2:$S$29,4,FALSE)</f>
        <v>North East and Yorkshire</v>
      </c>
      <c r="K707" s="28">
        <f t="shared" si="24"/>
        <v>98124</v>
      </c>
    </row>
    <row r="708" spans="1:11" x14ac:dyDescent="0.35">
      <c r="A708" s="74">
        <f t="shared" si="25"/>
        <v>45748</v>
      </c>
      <c r="B708" t="s">
        <v>883</v>
      </c>
      <c r="C708" t="s">
        <v>283</v>
      </c>
      <c r="D708" t="s">
        <v>890</v>
      </c>
      <c r="E708" t="s">
        <v>299</v>
      </c>
      <c r="F708" t="s">
        <v>300</v>
      </c>
      <c r="G708" t="s">
        <v>20</v>
      </c>
      <c r="H708">
        <v>87720</v>
      </c>
      <c r="I708" s="73" t="str">
        <f>VLOOKUP(E708,Refs!$P$2:$R$29,3,FALSE)</f>
        <v>Y63</v>
      </c>
      <c r="J708" s="73" t="str">
        <f>VLOOKUP(E708,Refs!$P$2:$S$29,4,FALSE)</f>
        <v>North East and Yorkshire</v>
      </c>
      <c r="K708" s="28">
        <f t="shared" si="24"/>
        <v>87720</v>
      </c>
    </row>
    <row r="709" spans="1:11" x14ac:dyDescent="0.35">
      <c r="A709" s="74">
        <f t="shared" si="25"/>
        <v>45748</v>
      </c>
      <c r="B709" t="s">
        <v>883</v>
      </c>
      <c r="C709" t="s">
        <v>283</v>
      </c>
      <c r="D709" t="s">
        <v>890</v>
      </c>
      <c r="E709" t="s">
        <v>299</v>
      </c>
      <c r="F709" t="s">
        <v>300</v>
      </c>
      <c r="G709" t="s">
        <v>23</v>
      </c>
      <c r="H709">
        <v>79084</v>
      </c>
      <c r="I709" s="73" t="str">
        <f>VLOOKUP(E709,Refs!$P$2:$R$29,3,FALSE)</f>
        <v>Y63</v>
      </c>
      <c r="J709" s="73" t="str">
        <f>VLOOKUP(E709,Refs!$P$2:$S$29,4,FALSE)</f>
        <v>North East and Yorkshire</v>
      </c>
      <c r="K709" s="28">
        <f t="shared" si="24"/>
        <v>79084</v>
      </c>
    </row>
    <row r="710" spans="1:11" x14ac:dyDescent="0.35">
      <c r="A710" s="74">
        <f t="shared" si="25"/>
        <v>45748</v>
      </c>
      <c r="B710" t="s">
        <v>883</v>
      </c>
      <c r="C710" t="s">
        <v>283</v>
      </c>
      <c r="D710" t="s">
        <v>890</v>
      </c>
      <c r="E710" t="s">
        <v>299</v>
      </c>
      <c r="F710" t="s">
        <v>300</v>
      </c>
      <c r="G710" t="s">
        <v>19</v>
      </c>
      <c r="H710">
        <v>1829</v>
      </c>
      <c r="I710" s="73" t="str">
        <f>VLOOKUP(E710,Refs!$P$2:$R$29,3,FALSE)</f>
        <v>Y63</v>
      </c>
      <c r="J710" s="73" t="str">
        <f>VLOOKUP(E710,Refs!$P$2:$S$29,4,FALSE)</f>
        <v>North East and Yorkshire</v>
      </c>
      <c r="K710" s="28">
        <f t="shared" si="24"/>
        <v>1829</v>
      </c>
    </row>
    <row r="711" spans="1:11" x14ac:dyDescent="0.35">
      <c r="A711" s="74">
        <f t="shared" si="25"/>
        <v>45748</v>
      </c>
      <c r="B711" t="s">
        <v>883</v>
      </c>
      <c r="C711" t="s">
        <v>283</v>
      </c>
      <c r="D711" t="s">
        <v>890</v>
      </c>
      <c r="E711" t="s">
        <v>299</v>
      </c>
      <c r="F711" t="s">
        <v>300</v>
      </c>
      <c r="G711" t="s">
        <v>21</v>
      </c>
      <c r="H711">
        <v>1861365</v>
      </c>
      <c r="I711" s="73" t="str">
        <f>VLOOKUP(E711,Refs!$P$2:$R$29,3,FALSE)</f>
        <v>Y63</v>
      </c>
      <c r="J711" s="73" t="str">
        <f>VLOOKUP(E711,Refs!$P$2:$S$29,4,FALSE)</f>
        <v>North East and Yorkshire</v>
      </c>
      <c r="K711" s="28">
        <f t="shared" ref="K711:K774" si="26">IF(OR(H711="NULL",H711=0,H711=""),"",H711)</f>
        <v>1861365</v>
      </c>
    </row>
    <row r="712" spans="1:11" x14ac:dyDescent="0.35">
      <c r="A712" s="74">
        <f t="shared" si="25"/>
        <v>45748</v>
      </c>
      <c r="B712" t="s">
        <v>883</v>
      </c>
      <c r="C712" t="s">
        <v>283</v>
      </c>
      <c r="D712" t="s">
        <v>890</v>
      </c>
      <c r="E712" t="s">
        <v>299</v>
      </c>
      <c r="F712" t="s">
        <v>300</v>
      </c>
      <c r="G712" t="s">
        <v>72</v>
      </c>
      <c r="H712">
        <v>148</v>
      </c>
      <c r="I712" s="73" t="str">
        <f>VLOOKUP(E712,Refs!$P$2:$R$29,3,FALSE)</f>
        <v>Y63</v>
      </c>
      <c r="J712" s="73" t="str">
        <f>VLOOKUP(E712,Refs!$P$2:$S$29,4,FALSE)</f>
        <v>North East and Yorkshire</v>
      </c>
      <c r="K712" s="28">
        <f t="shared" si="26"/>
        <v>148</v>
      </c>
    </row>
    <row r="713" spans="1:11" x14ac:dyDescent="0.35">
      <c r="A713" s="74">
        <f t="shared" si="25"/>
        <v>45748</v>
      </c>
      <c r="B713" t="s">
        <v>883</v>
      </c>
      <c r="C713" t="s">
        <v>283</v>
      </c>
      <c r="D713" t="s">
        <v>890</v>
      </c>
      <c r="E713" t="s">
        <v>299</v>
      </c>
      <c r="F713" t="s">
        <v>300</v>
      </c>
      <c r="G713" t="s">
        <v>73</v>
      </c>
      <c r="H713">
        <v>377</v>
      </c>
      <c r="I713" s="73" t="str">
        <f>VLOOKUP(E713,Refs!$P$2:$R$29,3,FALSE)</f>
        <v>Y63</v>
      </c>
      <c r="J713" s="73" t="str">
        <f>VLOOKUP(E713,Refs!$P$2:$S$29,4,FALSE)</f>
        <v>North East and Yorkshire</v>
      </c>
      <c r="K713" s="28">
        <f t="shared" si="26"/>
        <v>377</v>
      </c>
    </row>
    <row r="714" spans="1:11" x14ac:dyDescent="0.35">
      <c r="A714" s="74">
        <f t="shared" si="25"/>
        <v>45748</v>
      </c>
      <c r="B714" t="s">
        <v>883</v>
      </c>
      <c r="C714" t="s">
        <v>283</v>
      </c>
      <c r="D714" t="s">
        <v>890</v>
      </c>
      <c r="E714" t="s">
        <v>299</v>
      </c>
      <c r="F714" t="s">
        <v>300</v>
      </c>
      <c r="G714" t="s">
        <v>74</v>
      </c>
      <c r="H714" t="s">
        <v>888</v>
      </c>
      <c r="I714" s="73" t="str">
        <f>VLOOKUP(E714,Refs!$P$2:$R$29,3,FALSE)</f>
        <v>Y63</v>
      </c>
      <c r="J714" s="73" t="str">
        <f>VLOOKUP(E714,Refs!$P$2:$S$29,4,FALSE)</f>
        <v>North East and Yorkshire</v>
      </c>
      <c r="K714" s="28" t="str">
        <f t="shared" si="26"/>
        <v>-</v>
      </c>
    </row>
    <row r="715" spans="1:11" x14ac:dyDescent="0.35">
      <c r="A715" s="74">
        <f t="shared" si="25"/>
        <v>45748</v>
      </c>
      <c r="B715" t="s">
        <v>883</v>
      </c>
      <c r="C715" t="s">
        <v>283</v>
      </c>
      <c r="D715" t="s">
        <v>890</v>
      </c>
      <c r="E715" t="s">
        <v>299</v>
      </c>
      <c r="F715" t="s">
        <v>300</v>
      </c>
      <c r="G715" t="s">
        <v>75</v>
      </c>
      <c r="H715">
        <v>10319</v>
      </c>
      <c r="I715" s="73" t="str">
        <f>VLOOKUP(E715,Refs!$P$2:$R$29,3,FALSE)</f>
        <v>Y63</v>
      </c>
      <c r="J715" s="73" t="str">
        <f>VLOOKUP(E715,Refs!$P$2:$S$29,4,FALSE)</f>
        <v>North East and Yorkshire</v>
      </c>
      <c r="K715" s="28">
        <f t="shared" si="26"/>
        <v>10319</v>
      </c>
    </row>
    <row r="716" spans="1:11" x14ac:dyDescent="0.35">
      <c r="A716" s="74">
        <f t="shared" si="25"/>
        <v>45748</v>
      </c>
      <c r="B716" t="s">
        <v>883</v>
      </c>
      <c r="C716" t="s">
        <v>283</v>
      </c>
      <c r="D716" t="s">
        <v>890</v>
      </c>
      <c r="E716" t="s">
        <v>299</v>
      </c>
      <c r="F716" t="s">
        <v>300</v>
      </c>
      <c r="G716" t="s">
        <v>76</v>
      </c>
      <c r="H716">
        <v>50237852</v>
      </c>
      <c r="I716" s="73" t="str">
        <f>VLOOKUP(E716,Refs!$P$2:$R$29,3,FALSE)</f>
        <v>Y63</v>
      </c>
      <c r="J716" s="73" t="str">
        <f>VLOOKUP(E716,Refs!$P$2:$S$29,4,FALSE)</f>
        <v>North East and Yorkshire</v>
      </c>
      <c r="K716" s="28">
        <f t="shared" si="26"/>
        <v>50237852</v>
      </c>
    </row>
    <row r="717" spans="1:11" x14ac:dyDescent="0.35">
      <c r="A717" s="74">
        <f t="shared" si="25"/>
        <v>45748</v>
      </c>
      <c r="B717" t="s">
        <v>883</v>
      </c>
      <c r="C717" t="s">
        <v>283</v>
      </c>
      <c r="D717" t="s">
        <v>890</v>
      </c>
      <c r="E717" t="s">
        <v>299</v>
      </c>
      <c r="F717" t="s">
        <v>300</v>
      </c>
      <c r="G717" t="s">
        <v>26</v>
      </c>
      <c r="H717">
        <v>86831</v>
      </c>
      <c r="I717" s="73" t="str">
        <f>VLOOKUP(E717,Refs!$P$2:$R$29,3,FALSE)</f>
        <v>Y63</v>
      </c>
      <c r="J717" s="73" t="str">
        <f>VLOOKUP(E717,Refs!$P$2:$S$29,4,FALSE)</f>
        <v>North East and Yorkshire</v>
      </c>
      <c r="K717" s="28">
        <f t="shared" si="26"/>
        <v>86831</v>
      </c>
    </row>
    <row r="718" spans="1:11" x14ac:dyDescent="0.35">
      <c r="A718" s="74">
        <f t="shared" si="25"/>
        <v>45748</v>
      </c>
      <c r="B718" t="s">
        <v>883</v>
      </c>
      <c r="C718" t="s">
        <v>283</v>
      </c>
      <c r="D718" t="s">
        <v>890</v>
      </c>
      <c r="E718" t="s">
        <v>299</v>
      </c>
      <c r="F718" t="s">
        <v>300</v>
      </c>
      <c r="G718" t="s">
        <v>77</v>
      </c>
      <c r="H718">
        <v>0</v>
      </c>
      <c r="I718" s="73" t="str">
        <f>VLOOKUP(E718,Refs!$P$2:$R$29,3,FALSE)</f>
        <v>Y63</v>
      </c>
      <c r="J718" s="73" t="str">
        <f>VLOOKUP(E718,Refs!$P$2:$S$29,4,FALSE)</f>
        <v>North East and Yorkshire</v>
      </c>
      <c r="K718" s="28" t="str">
        <f t="shared" si="26"/>
        <v/>
      </c>
    </row>
    <row r="719" spans="1:11" x14ac:dyDescent="0.35">
      <c r="A719" s="74">
        <f t="shared" si="25"/>
        <v>45748</v>
      </c>
      <c r="B719" t="s">
        <v>883</v>
      </c>
      <c r="C719" t="s">
        <v>283</v>
      </c>
      <c r="D719" t="s">
        <v>890</v>
      </c>
      <c r="E719" t="s">
        <v>299</v>
      </c>
      <c r="F719" t="s">
        <v>300</v>
      </c>
      <c r="G719" t="s">
        <v>78</v>
      </c>
      <c r="H719">
        <v>66185</v>
      </c>
      <c r="I719" s="73" t="str">
        <f>VLOOKUP(E719,Refs!$P$2:$R$29,3,FALSE)</f>
        <v>Y63</v>
      </c>
      <c r="J719" s="73" t="str">
        <f>VLOOKUP(E719,Refs!$P$2:$S$29,4,FALSE)</f>
        <v>North East and Yorkshire</v>
      </c>
      <c r="K719" s="28">
        <f t="shared" si="26"/>
        <v>66185</v>
      </c>
    </row>
    <row r="720" spans="1:11" x14ac:dyDescent="0.35">
      <c r="A720" s="74">
        <f t="shared" si="25"/>
        <v>45748</v>
      </c>
      <c r="B720" t="s">
        <v>883</v>
      </c>
      <c r="C720" t="s">
        <v>283</v>
      </c>
      <c r="D720" t="s">
        <v>890</v>
      </c>
      <c r="E720" t="s">
        <v>299</v>
      </c>
      <c r="F720" t="s">
        <v>300</v>
      </c>
      <c r="G720" t="s">
        <v>79</v>
      </c>
      <c r="H720">
        <v>12703</v>
      </c>
      <c r="I720" s="73" t="str">
        <f>VLOOKUP(E720,Refs!$P$2:$R$29,3,FALSE)</f>
        <v>Y63</v>
      </c>
      <c r="J720" s="73" t="str">
        <f>VLOOKUP(E720,Refs!$P$2:$S$29,4,FALSE)</f>
        <v>North East and Yorkshire</v>
      </c>
      <c r="K720" s="28">
        <f t="shared" si="26"/>
        <v>12703</v>
      </c>
    </row>
    <row r="721" spans="1:11" x14ac:dyDescent="0.35">
      <c r="A721" s="74">
        <f t="shared" si="25"/>
        <v>45748</v>
      </c>
      <c r="B721" t="s">
        <v>883</v>
      </c>
      <c r="C721" t="s">
        <v>283</v>
      </c>
      <c r="D721" t="s">
        <v>890</v>
      </c>
      <c r="E721" t="s">
        <v>299</v>
      </c>
      <c r="F721" t="s">
        <v>300</v>
      </c>
      <c r="G721" t="s">
        <v>80</v>
      </c>
      <c r="H721">
        <v>7933</v>
      </c>
      <c r="I721" s="73" t="str">
        <f>VLOOKUP(E721,Refs!$P$2:$R$29,3,FALSE)</f>
        <v>Y63</v>
      </c>
      <c r="J721" s="73" t="str">
        <f>VLOOKUP(E721,Refs!$P$2:$S$29,4,FALSE)</f>
        <v>North East and Yorkshire</v>
      </c>
      <c r="K721" s="28">
        <f t="shared" si="26"/>
        <v>7933</v>
      </c>
    </row>
    <row r="722" spans="1:11" x14ac:dyDescent="0.35">
      <c r="A722" s="74">
        <f t="shared" si="25"/>
        <v>45748</v>
      </c>
      <c r="B722" t="s">
        <v>883</v>
      </c>
      <c r="C722" t="s">
        <v>283</v>
      </c>
      <c r="D722" t="s">
        <v>890</v>
      </c>
      <c r="E722" t="s">
        <v>299</v>
      </c>
      <c r="F722" t="s">
        <v>300</v>
      </c>
      <c r="G722" t="s">
        <v>81</v>
      </c>
      <c r="H722">
        <v>10</v>
      </c>
      <c r="I722" s="73" t="str">
        <f>VLOOKUP(E722,Refs!$P$2:$R$29,3,FALSE)</f>
        <v>Y63</v>
      </c>
      <c r="J722" s="73" t="str">
        <f>VLOOKUP(E722,Refs!$P$2:$S$29,4,FALSE)</f>
        <v>North East and Yorkshire</v>
      </c>
      <c r="K722" s="28">
        <f t="shared" si="26"/>
        <v>10</v>
      </c>
    </row>
    <row r="723" spans="1:11" x14ac:dyDescent="0.35">
      <c r="A723" s="74">
        <f t="shared" si="25"/>
        <v>45748</v>
      </c>
      <c r="B723" t="s">
        <v>883</v>
      </c>
      <c r="C723" t="s">
        <v>283</v>
      </c>
      <c r="D723" t="s">
        <v>890</v>
      </c>
      <c r="E723" t="s">
        <v>299</v>
      </c>
      <c r="F723" t="s">
        <v>300</v>
      </c>
      <c r="G723" t="s">
        <v>25</v>
      </c>
      <c r="H723">
        <v>31463</v>
      </c>
      <c r="I723" s="73" t="str">
        <f>VLOOKUP(E723,Refs!$P$2:$R$29,3,FALSE)</f>
        <v>Y63</v>
      </c>
      <c r="J723" s="73" t="str">
        <f>VLOOKUP(E723,Refs!$P$2:$S$29,4,FALSE)</f>
        <v>North East and Yorkshire</v>
      </c>
      <c r="K723" s="28">
        <f t="shared" si="26"/>
        <v>31463</v>
      </c>
    </row>
    <row r="724" spans="1:11" x14ac:dyDescent="0.35">
      <c r="A724" s="74">
        <f t="shared" si="25"/>
        <v>45748</v>
      </c>
      <c r="B724" t="s">
        <v>883</v>
      </c>
      <c r="C724" t="s">
        <v>283</v>
      </c>
      <c r="D724" t="s">
        <v>890</v>
      </c>
      <c r="E724" t="s">
        <v>299</v>
      </c>
      <c r="F724" t="s">
        <v>300</v>
      </c>
      <c r="G724" t="s">
        <v>82</v>
      </c>
      <c r="H724">
        <v>151</v>
      </c>
      <c r="I724" s="73" t="str">
        <f>VLOOKUP(E724,Refs!$P$2:$R$29,3,FALSE)</f>
        <v>Y63</v>
      </c>
      <c r="J724" s="73" t="str">
        <f>VLOOKUP(E724,Refs!$P$2:$S$29,4,FALSE)</f>
        <v>North East and Yorkshire</v>
      </c>
      <c r="K724" s="28">
        <f t="shared" si="26"/>
        <v>151</v>
      </c>
    </row>
    <row r="725" spans="1:11" x14ac:dyDescent="0.35">
      <c r="A725" s="74">
        <f t="shared" si="25"/>
        <v>45748</v>
      </c>
      <c r="B725" t="s">
        <v>883</v>
      </c>
      <c r="C725" t="s">
        <v>283</v>
      </c>
      <c r="D725" t="s">
        <v>890</v>
      </c>
      <c r="E725" t="s">
        <v>299</v>
      </c>
      <c r="F725" t="s">
        <v>300</v>
      </c>
      <c r="G725" t="s">
        <v>83</v>
      </c>
      <c r="H725">
        <v>8694</v>
      </c>
      <c r="I725" s="73" t="str">
        <f>VLOOKUP(E725,Refs!$P$2:$R$29,3,FALSE)</f>
        <v>Y63</v>
      </c>
      <c r="J725" s="73" t="str">
        <f>VLOOKUP(E725,Refs!$P$2:$S$29,4,FALSE)</f>
        <v>North East and Yorkshire</v>
      </c>
      <c r="K725" s="28">
        <f t="shared" si="26"/>
        <v>8694</v>
      </c>
    </row>
    <row r="726" spans="1:11" x14ac:dyDescent="0.35">
      <c r="A726" s="74">
        <f t="shared" si="25"/>
        <v>45748</v>
      </c>
      <c r="B726" t="s">
        <v>883</v>
      </c>
      <c r="C726" t="s">
        <v>283</v>
      </c>
      <c r="D726" t="s">
        <v>890</v>
      </c>
      <c r="E726" t="s">
        <v>299</v>
      </c>
      <c r="F726" t="s">
        <v>300</v>
      </c>
      <c r="G726" t="s">
        <v>84</v>
      </c>
      <c r="H726">
        <v>2998</v>
      </c>
      <c r="I726" s="73" t="str">
        <f>VLOOKUP(E726,Refs!$P$2:$R$29,3,FALSE)</f>
        <v>Y63</v>
      </c>
      <c r="J726" s="73" t="str">
        <f>VLOOKUP(E726,Refs!$P$2:$S$29,4,FALSE)</f>
        <v>North East and Yorkshire</v>
      </c>
      <c r="K726" s="28">
        <f t="shared" si="26"/>
        <v>2998</v>
      </c>
    </row>
    <row r="727" spans="1:11" x14ac:dyDescent="0.35">
      <c r="A727" s="74">
        <f t="shared" si="25"/>
        <v>45748</v>
      </c>
      <c r="B727" t="s">
        <v>883</v>
      </c>
      <c r="C727" t="s">
        <v>283</v>
      </c>
      <c r="D727" t="s">
        <v>890</v>
      </c>
      <c r="E727" t="s">
        <v>299</v>
      </c>
      <c r="F727" t="s">
        <v>300</v>
      </c>
      <c r="G727" t="s">
        <v>85</v>
      </c>
      <c r="H727">
        <v>3819</v>
      </c>
      <c r="I727" s="73" t="str">
        <f>VLOOKUP(E727,Refs!$P$2:$R$29,3,FALSE)</f>
        <v>Y63</v>
      </c>
      <c r="J727" s="73" t="str">
        <f>VLOOKUP(E727,Refs!$P$2:$S$29,4,FALSE)</f>
        <v>North East and Yorkshire</v>
      </c>
      <c r="K727" s="28">
        <f t="shared" si="26"/>
        <v>3819</v>
      </c>
    </row>
    <row r="728" spans="1:11" x14ac:dyDescent="0.35">
      <c r="A728" s="74">
        <f t="shared" si="25"/>
        <v>45748</v>
      </c>
      <c r="B728" t="s">
        <v>883</v>
      </c>
      <c r="C728" t="s">
        <v>283</v>
      </c>
      <c r="D728" t="s">
        <v>890</v>
      </c>
      <c r="E728" t="s">
        <v>299</v>
      </c>
      <c r="F728" t="s">
        <v>300</v>
      </c>
      <c r="G728" t="s">
        <v>86</v>
      </c>
      <c r="H728">
        <v>13448</v>
      </c>
      <c r="I728" s="73" t="str">
        <f>VLOOKUP(E728,Refs!$P$2:$R$29,3,FALSE)</f>
        <v>Y63</v>
      </c>
      <c r="J728" s="73" t="str">
        <f>VLOOKUP(E728,Refs!$P$2:$S$29,4,FALSE)</f>
        <v>North East and Yorkshire</v>
      </c>
      <c r="K728" s="28">
        <f t="shared" si="26"/>
        <v>13448</v>
      </c>
    </row>
    <row r="729" spans="1:11" x14ac:dyDescent="0.35">
      <c r="A729" s="74">
        <f t="shared" si="25"/>
        <v>45748</v>
      </c>
      <c r="B729" t="s">
        <v>883</v>
      </c>
      <c r="C729" t="s">
        <v>283</v>
      </c>
      <c r="D729" t="s">
        <v>890</v>
      </c>
      <c r="E729" t="s">
        <v>299</v>
      </c>
      <c r="F729" t="s">
        <v>300</v>
      </c>
      <c r="G729" t="s">
        <v>87</v>
      </c>
      <c r="H729">
        <v>3265</v>
      </c>
      <c r="I729" s="73" t="str">
        <f>VLOOKUP(E729,Refs!$P$2:$R$29,3,FALSE)</f>
        <v>Y63</v>
      </c>
      <c r="J729" s="73" t="str">
        <f>VLOOKUP(E729,Refs!$P$2:$S$29,4,FALSE)</f>
        <v>North East and Yorkshire</v>
      </c>
      <c r="K729" s="28">
        <f t="shared" si="26"/>
        <v>3265</v>
      </c>
    </row>
    <row r="730" spans="1:11" x14ac:dyDescent="0.35">
      <c r="A730" s="74">
        <f t="shared" si="25"/>
        <v>45748</v>
      </c>
      <c r="B730" t="s">
        <v>883</v>
      </c>
      <c r="C730" t="s">
        <v>283</v>
      </c>
      <c r="D730" t="s">
        <v>890</v>
      </c>
      <c r="E730" t="s">
        <v>299</v>
      </c>
      <c r="F730" t="s">
        <v>300</v>
      </c>
      <c r="G730" t="s">
        <v>88</v>
      </c>
      <c r="H730">
        <v>1529</v>
      </c>
      <c r="I730" s="73" t="str">
        <f>VLOOKUP(E730,Refs!$P$2:$R$29,3,FALSE)</f>
        <v>Y63</v>
      </c>
      <c r="J730" s="73" t="str">
        <f>VLOOKUP(E730,Refs!$P$2:$S$29,4,FALSE)</f>
        <v>North East and Yorkshire</v>
      </c>
      <c r="K730" s="28">
        <f t="shared" si="26"/>
        <v>1529</v>
      </c>
    </row>
    <row r="731" spans="1:11" x14ac:dyDescent="0.35">
      <c r="A731" s="74">
        <f t="shared" si="25"/>
        <v>45748</v>
      </c>
      <c r="B731" t="s">
        <v>883</v>
      </c>
      <c r="C731" t="s">
        <v>283</v>
      </c>
      <c r="D731" t="s">
        <v>890</v>
      </c>
      <c r="E731" t="s">
        <v>299</v>
      </c>
      <c r="F731" t="s">
        <v>300</v>
      </c>
      <c r="G731" t="s">
        <v>89</v>
      </c>
      <c r="H731">
        <v>8492</v>
      </c>
      <c r="I731" s="73" t="str">
        <f>VLOOKUP(E731,Refs!$P$2:$R$29,3,FALSE)</f>
        <v>Y63</v>
      </c>
      <c r="J731" s="73" t="str">
        <f>VLOOKUP(E731,Refs!$P$2:$S$29,4,FALSE)</f>
        <v>North East and Yorkshire</v>
      </c>
      <c r="K731" s="28">
        <f t="shared" si="26"/>
        <v>8492</v>
      </c>
    </row>
    <row r="732" spans="1:11" x14ac:dyDescent="0.35">
      <c r="A732" s="74">
        <f t="shared" si="25"/>
        <v>45748</v>
      </c>
      <c r="B732" t="s">
        <v>883</v>
      </c>
      <c r="C732" t="s">
        <v>283</v>
      </c>
      <c r="D732" t="s">
        <v>890</v>
      </c>
      <c r="E732" t="s">
        <v>299</v>
      </c>
      <c r="F732" t="s">
        <v>300</v>
      </c>
      <c r="G732" t="s">
        <v>90</v>
      </c>
      <c r="H732">
        <v>29010</v>
      </c>
      <c r="I732" s="73" t="str">
        <f>VLOOKUP(E732,Refs!$P$2:$R$29,3,FALSE)</f>
        <v>Y63</v>
      </c>
      <c r="J732" s="73" t="str">
        <f>VLOOKUP(E732,Refs!$P$2:$S$29,4,FALSE)</f>
        <v>North East and Yorkshire</v>
      </c>
      <c r="K732" s="28">
        <f t="shared" si="26"/>
        <v>29010</v>
      </c>
    </row>
    <row r="733" spans="1:11" x14ac:dyDescent="0.35">
      <c r="A733" s="74">
        <f t="shared" si="25"/>
        <v>45748</v>
      </c>
      <c r="B733" t="s">
        <v>883</v>
      </c>
      <c r="C733" t="s">
        <v>283</v>
      </c>
      <c r="D733" t="s">
        <v>890</v>
      </c>
      <c r="E733" t="s">
        <v>299</v>
      </c>
      <c r="F733" t="s">
        <v>300</v>
      </c>
      <c r="G733" t="s">
        <v>91</v>
      </c>
      <c r="H733">
        <v>86831</v>
      </c>
      <c r="I733" s="73" t="str">
        <f>VLOOKUP(E733,Refs!$P$2:$R$29,3,FALSE)</f>
        <v>Y63</v>
      </c>
      <c r="J733" s="73" t="str">
        <f>VLOOKUP(E733,Refs!$P$2:$S$29,4,FALSE)</f>
        <v>North East and Yorkshire</v>
      </c>
      <c r="K733" s="28">
        <f t="shared" si="26"/>
        <v>86831</v>
      </c>
    </row>
    <row r="734" spans="1:11" x14ac:dyDescent="0.35">
      <c r="A734" s="74">
        <f t="shared" si="25"/>
        <v>45748</v>
      </c>
      <c r="B734" t="s">
        <v>883</v>
      </c>
      <c r="C734" t="s">
        <v>283</v>
      </c>
      <c r="D734" t="s">
        <v>890</v>
      </c>
      <c r="E734" t="s">
        <v>299</v>
      </c>
      <c r="F734" t="s">
        <v>300</v>
      </c>
      <c r="G734" t="s">
        <v>27</v>
      </c>
      <c r="H734">
        <v>12399</v>
      </c>
      <c r="I734" s="73" t="str">
        <f>VLOOKUP(E734,Refs!$P$2:$R$29,3,FALSE)</f>
        <v>Y63</v>
      </c>
      <c r="J734" s="73" t="str">
        <f>VLOOKUP(E734,Refs!$P$2:$S$29,4,FALSE)</f>
        <v>North East and Yorkshire</v>
      </c>
      <c r="K734" s="28">
        <f t="shared" si="26"/>
        <v>12399</v>
      </c>
    </row>
    <row r="735" spans="1:11" x14ac:dyDescent="0.35">
      <c r="A735" s="74">
        <f t="shared" si="25"/>
        <v>45748</v>
      </c>
      <c r="B735" t="s">
        <v>883</v>
      </c>
      <c r="C735" t="s">
        <v>283</v>
      </c>
      <c r="D735" t="s">
        <v>890</v>
      </c>
      <c r="E735" t="s">
        <v>299</v>
      </c>
      <c r="F735" t="s">
        <v>300</v>
      </c>
      <c r="G735" t="s">
        <v>29</v>
      </c>
      <c r="H735">
        <v>15050</v>
      </c>
      <c r="I735" s="73" t="str">
        <f>VLOOKUP(E735,Refs!$P$2:$R$29,3,FALSE)</f>
        <v>Y63</v>
      </c>
      <c r="J735" s="73" t="str">
        <f>VLOOKUP(E735,Refs!$P$2:$S$29,4,FALSE)</f>
        <v>North East and Yorkshire</v>
      </c>
      <c r="K735" s="28">
        <f t="shared" si="26"/>
        <v>15050</v>
      </c>
    </row>
    <row r="736" spans="1:11" x14ac:dyDescent="0.35">
      <c r="A736" s="74">
        <f t="shared" si="25"/>
        <v>45748</v>
      </c>
      <c r="B736" t="s">
        <v>883</v>
      </c>
      <c r="C736" t="s">
        <v>283</v>
      </c>
      <c r="D736" t="s">
        <v>890</v>
      </c>
      <c r="E736" t="s">
        <v>299</v>
      </c>
      <c r="F736" t="s">
        <v>300</v>
      </c>
      <c r="G736" t="s">
        <v>92</v>
      </c>
      <c r="H736">
        <v>6333</v>
      </c>
      <c r="I736" s="73" t="str">
        <f>VLOOKUP(E736,Refs!$P$2:$R$29,3,FALSE)</f>
        <v>Y63</v>
      </c>
      <c r="J736" s="73" t="str">
        <f>VLOOKUP(E736,Refs!$P$2:$S$29,4,FALSE)</f>
        <v>North East and Yorkshire</v>
      </c>
      <c r="K736" s="28">
        <f t="shared" si="26"/>
        <v>6333</v>
      </c>
    </row>
    <row r="737" spans="1:11" x14ac:dyDescent="0.35">
      <c r="A737" s="74">
        <f t="shared" si="25"/>
        <v>45748</v>
      </c>
      <c r="B737" t="s">
        <v>883</v>
      </c>
      <c r="C737" t="s">
        <v>283</v>
      </c>
      <c r="D737" t="s">
        <v>890</v>
      </c>
      <c r="E737" t="s">
        <v>299</v>
      </c>
      <c r="F737" t="s">
        <v>300</v>
      </c>
      <c r="G737" t="s">
        <v>93</v>
      </c>
      <c r="H737">
        <v>14</v>
      </c>
      <c r="I737" s="73" t="str">
        <f>VLOOKUP(E737,Refs!$P$2:$R$29,3,FALSE)</f>
        <v>Y63</v>
      </c>
      <c r="J737" s="73" t="str">
        <f>VLOOKUP(E737,Refs!$P$2:$S$29,4,FALSE)</f>
        <v>North East and Yorkshire</v>
      </c>
      <c r="K737" s="28">
        <f t="shared" si="26"/>
        <v>14</v>
      </c>
    </row>
    <row r="738" spans="1:11" x14ac:dyDescent="0.35">
      <c r="A738" s="74">
        <f t="shared" si="25"/>
        <v>45748</v>
      </c>
      <c r="B738" t="s">
        <v>883</v>
      </c>
      <c r="C738" t="s">
        <v>283</v>
      </c>
      <c r="D738" t="s">
        <v>890</v>
      </c>
      <c r="E738" t="s">
        <v>299</v>
      </c>
      <c r="F738" t="s">
        <v>300</v>
      </c>
      <c r="G738" t="s">
        <v>94</v>
      </c>
      <c r="H738">
        <v>8767</v>
      </c>
      <c r="I738" s="73" t="str">
        <f>VLOOKUP(E738,Refs!$P$2:$R$29,3,FALSE)</f>
        <v>Y63</v>
      </c>
      <c r="J738" s="73" t="str">
        <f>VLOOKUP(E738,Refs!$P$2:$S$29,4,FALSE)</f>
        <v>North East and Yorkshire</v>
      </c>
      <c r="K738" s="28">
        <f t="shared" si="26"/>
        <v>8767</v>
      </c>
    </row>
    <row r="739" spans="1:11" x14ac:dyDescent="0.35">
      <c r="A739" s="74">
        <f t="shared" si="25"/>
        <v>45748</v>
      </c>
      <c r="B739" t="s">
        <v>883</v>
      </c>
      <c r="C739" t="s">
        <v>283</v>
      </c>
      <c r="D739" t="s">
        <v>890</v>
      </c>
      <c r="E739" t="s">
        <v>299</v>
      </c>
      <c r="F739" t="s">
        <v>300</v>
      </c>
      <c r="G739" t="s">
        <v>95</v>
      </c>
      <c r="H739">
        <v>473</v>
      </c>
      <c r="I739" s="73" t="str">
        <f>VLOOKUP(E739,Refs!$P$2:$R$29,3,FALSE)</f>
        <v>Y63</v>
      </c>
      <c r="J739" s="73" t="str">
        <f>VLOOKUP(E739,Refs!$P$2:$S$29,4,FALSE)</f>
        <v>North East and Yorkshire</v>
      </c>
      <c r="K739" s="28">
        <f t="shared" si="26"/>
        <v>473</v>
      </c>
    </row>
    <row r="740" spans="1:11" x14ac:dyDescent="0.35">
      <c r="A740" s="74">
        <f t="shared" si="25"/>
        <v>45748</v>
      </c>
      <c r="B740" t="s">
        <v>883</v>
      </c>
      <c r="C740" t="s">
        <v>283</v>
      </c>
      <c r="D740" t="s">
        <v>890</v>
      </c>
      <c r="E740" t="s">
        <v>299</v>
      </c>
      <c r="F740" t="s">
        <v>300</v>
      </c>
      <c r="G740" t="s">
        <v>96</v>
      </c>
      <c r="H740">
        <v>3143</v>
      </c>
      <c r="I740" s="73" t="str">
        <f>VLOOKUP(E740,Refs!$P$2:$R$29,3,FALSE)</f>
        <v>Y63</v>
      </c>
      <c r="J740" s="73" t="str">
        <f>VLOOKUP(E740,Refs!$P$2:$S$29,4,FALSE)</f>
        <v>North East and Yorkshire</v>
      </c>
      <c r="K740" s="28">
        <f t="shared" si="26"/>
        <v>3143</v>
      </c>
    </row>
    <row r="741" spans="1:11" x14ac:dyDescent="0.35">
      <c r="A741" s="74">
        <f t="shared" si="25"/>
        <v>45748</v>
      </c>
      <c r="B741" t="s">
        <v>883</v>
      </c>
      <c r="C741" t="s">
        <v>283</v>
      </c>
      <c r="D741" t="s">
        <v>890</v>
      </c>
      <c r="E741" t="s">
        <v>299</v>
      </c>
      <c r="F741" t="s">
        <v>300</v>
      </c>
      <c r="G741" t="s">
        <v>97</v>
      </c>
      <c r="H741">
        <v>126</v>
      </c>
      <c r="I741" s="73" t="str">
        <f>VLOOKUP(E741,Refs!$P$2:$R$29,3,FALSE)</f>
        <v>Y63</v>
      </c>
      <c r="J741" s="73" t="str">
        <f>VLOOKUP(E741,Refs!$P$2:$S$29,4,FALSE)</f>
        <v>North East and Yorkshire</v>
      </c>
      <c r="K741" s="28">
        <f t="shared" si="26"/>
        <v>126</v>
      </c>
    </row>
    <row r="742" spans="1:11" x14ac:dyDescent="0.35">
      <c r="A742" s="74">
        <f t="shared" si="25"/>
        <v>45748</v>
      </c>
      <c r="B742" t="s">
        <v>883</v>
      </c>
      <c r="C742" t="s">
        <v>283</v>
      </c>
      <c r="D742" t="s">
        <v>890</v>
      </c>
      <c r="E742" t="s">
        <v>299</v>
      </c>
      <c r="F742" t="s">
        <v>300</v>
      </c>
      <c r="G742" t="s">
        <v>98</v>
      </c>
      <c r="H742">
        <v>4621</v>
      </c>
      <c r="I742" s="73" t="str">
        <f>VLOOKUP(E742,Refs!$P$2:$R$29,3,FALSE)</f>
        <v>Y63</v>
      </c>
      <c r="J742" s="73" t="str">
        <f>VLOOKUP(E742,Refs!$P$2:$S$29,4,FALSE)</f>
        <v>North East and Yorkshire</v>
      </c>
      <c r="K742" s="28">
        <f t="shared" si="26"/>
        <v>4621</v>
      </c>
    </row>
    <row r="743" spans="1:11" x14ac:dyDescent="0.35">
      <c r="A743" s="74">
        <f t="shared" si="25"/>
        <v>45748</v>
      </c>
      <c r="B743" t="s">
        <v>883</v>
      </c>
      <c r="C743" t="s">
        <v>283</v>
      </c>
      <c r="D743" t="s">
        <v>890</v>
      </c>
      <c r="E743" t="s">
        <v>299</v>
      </c>
      <c r="F743" t="s">
        <v>300</v>
      </c>
      <c r="G743" t="s">
        <v>31</v>
      </c>
      <c r="H743">
        <v>3150</v>
      </c>
      <c r="I743" s="73" t="str">
        <f>VLOOKUP(E743,Refs!$P$2:$R$29,3,FALSE)</f>
        <v>Y63</v>
      </c>
      <c r="J743" s="73" t="str">
        <f>VLOOKUP(E743,Refs!$P$2:$S$29,4,FALSE)</f>
        <v>North East and Yorkshire</v>
      </c>
      <c r="K743" s="28">
        <f t="shared" si="26"/>
        <v>3150</v>
      </c>
    </row>
    <row r="744" spans="1:11" x14ac:dyDescent="0.35">
      <c r="A744" s="74">
        <f t="shared" si="25"/>
        <v>45748</v>
      </c>
      <c r="B744" t="s">
        <v>883</v>
      </c>
      <c r="C744" t="s">
        <v>283</v>
      </c>
      <c r="D744" t="s">
        <v>890</v>
      </c>
      <c r="E744" t="s">
        <v>299</v>
      </c>
      <c r="F744" t="s">
        <v>300</v>
      </c>
      <c r="G744" t="s">
        <v>99</v>
      </c>
      <c r="H744">
        <v>8324</v>
      </c>
      <c r="I744" s="73" t="str">
        <f>VLOOKUP(E744,Refs!$P$2:$R$29,3,FALSE)</f>
        <v>Y63</v>
      </c>
      <c r="J744" s="73" t="str">
        <f>VLOOKUP(E744,Refs!$P$2:$S$29,4,FALSE)</f>
        <v>North East and Yorkshire</v>
      </c>
      <c r="K744" s="28">
        <f t="shared" si="26"/>
        <v>8324</v>
      </c>
    </row>
    <row r="745" spans="1:11" x14ac:dyDescent="0.35">
      <c r="A745" s="74">
        <f t="shared" si="25"/>
        <v>45748</v>
      </c>
      <c r="B745" t="s">
        <v>883</v>
      </c>
      <c r="C745" t="s">
        <v>283</v>
      </c>
      <c r="D745" t="s">
        <v>890</v>
      </c>
      <c r="E745" t="s">
        <v>299</v>
      </c>
      <c r="F745" t="s">
        <v>300</v>
      </c>
      <c r="G745" t="s">
        <v>100</v>
      </c>
      <c r="H745">
        <v>5950</v>
      </c>
      <c r="I745" s="73" t="str">
        <f>VLOOKUP(E745,Refs!$P$2:$R$29,3,FALSE)</f>
        <v>Y63</v>
      </c>
      <c r="J745" s="73" t="str">
        <f>VLOOKUP(E745,Refs!$P$2:$S$29,4,FALSE)</f>
        <v>North East and Yorkshire</v>
      </c>
      <c r="K745" s="28">
        <f t="shared" si="26"/>
        <v>5950</v>
      </c>
    </row>
    <row r="746" spans="1:11" x14ac:dyDescent="0.35">
      <c r="A746" s="74">
        <f t="shared" si="25"/>
        <v>45748</v>
      </c>
      <c r="B746" t="s">
        <v>883</v>
      </c>
      <c r="C746" t="s">
        <v>283</v>
      </c>
      <c r="D746" t="s">
        <v>890</v>
      </c>
      <c r="E746" t="s">
        <v>299</v>
      </c>
      <c r="F746" t="s">
        <v>300</v>
      </c>
      <c r="G746" t="s">
        <v>101</v>
      </c>
      <c r="H746">
        <v>4103</v>
      </c>
      <c r="I746" s="73" t="str">
        <f>VLOOKUP(E746,Refs!$P$2:$R$29,3,FALSE)</f>
        <v>Y63</v>
      </c>
      <c r="J746" s="73" t="str">
        <f>VLOOKUP(E746,Refs!$P$2:$S$29,4,FALSE)</f>
        <v>North East and Yorkshire</v>
      </c>
      <c r="K746" s="28">
        <f t="shared" si="26"/>
        <v>4103</v>
      </c>
    </row>
    <row r="747" spans="1:11" x14ac:dyDescent="0.35">
      <c r="A747" s="74">
        <f t="shared" si="25"/>
        <v>45748</v>
      </c>
      <c r="B747" t="s">
        <v>883</v>
      </c>
      <c r="C747" t="s">
        <v>283</v>
      </c>
      <c r="D747" t="s">
        <v>890</v>
      </c>
      <c r="E747" t="s">
        <v>299</v>
      </c>
      <c r="F747" t="s">
        <v>300</v>
      </c>
      <c r="G747" t="s">
        <v>102</v>
      </c>
      <c r="H747">
        <v>1732</v>
      </c>
      <c r="I747" s="73" t="str">
        <f>VLOOKUP(E747,Refs!$P$2:$R$29,3,FALSE)</f>
        <v>Y63</v>
      </c>
      <c r="J747" s="73" t="str">
        <f>VLOOKUP(E747,Refs!$P$2:$S$29,4,FALSE)</f>
        <v>North East and Yorkshire</v>
      </c>
      <c r="K747" s="28">
        <f t="shared" si="26"/>
        <v>1732</v>
      </c>
    </row>
    <row r="748" spans="1:11" x14ac:dyDescent="0.35">
      <c r="A748" s="74">
        <f t="shared" si="25"/>
        <v>45748</v>
      </c>
      <c r="B748" t="s">
        <v>883</v>
      </c>
      <c r="C748" t="s">
        <v>283</v>
      </c>
      <c r="D748" t="s">
        <v>890</v>
      </c>
      <c r="E748" t="s">
        <v>299</v>
      </c>
      <c r="F748" t="s">
        <v>300</v>
      </c>
      <c r="G748" t="s">
        <v>103</v>
      </c>
      <c r="H748">
        <v>1090</v>
      </c>
      <c r="I748" s="73" t="str">
        <f>VLOOKUP(E748,Refs!$P$2:$R$29,3,FALSE)</f>
        <v>Y63</v>
      </c>
      <c r="J748" s="73" t="str">
        <f>VLOOKUP(E748,Refs!$P$2:$S$29,4,FALSE)</f>
        <v>North East and Yorkshire</v>
      </c>
      <c r="K748" s="28">
        <f t="shared" si="26"/>
        <v>1090</v>
      </c>
    </row>
    <row r="749" spans="1:11" x14ac:dyDescent="0.35">
      <c r="A749" s="74">
        <f t="shared" si="25"/>
        <v>45748</v>
      </c>
      <c r="B749" t="s">
        <v>883</v>
      </c>
      <c r="C749" t="s">
        <v>283</v>
      </c>
      <c r="D749" t="s">
        <v>890</v>
      </c>
      <c r="E749" t="s">
        <v>299</v>
      </c>
      <c r="F749" t="s">
        <v>300</v>
      </c>
      <c r="G749" t="s">
        <v>104</v>
      </c>
      <c r="H749">
        <v>990</v>
      </c>
      <c r="I749" s="73" t="str">
        <f>VLOOKUP(E749,Refs!$P$2:$R$29,3,FALSE)</f>
        <v>Y63</v>
      </c>
      <c r="J749" s="73" t="str">
        <f>VLOOKUP(E749,Refs!$P$2:$S$29,4,FALSE)</f>
        <v>North East and Yorkshire</v>
      </c>
      <c r="K749" s="28">
        <f t="shared" si="26"/>
        <v>990</v>
      </c>
    </row>
    <row r="750" spans="1:11" x14ac:dyDescent="0.35">
      <c r="A750" s="74">
        <f t="shared" si="25"/>
        <v>45748</v>
      </c>
      <c r="B750" t="s">
        <v>883</v>
      </c>
      <c r="C750" t="s">
        <v>283</v>
      </c>
      <c r="D750" t="s">
        <v>890</v>
      </c>
      <c r="E750" t="s">
        <v>299</v>
      </c>
      <c r="F750" t="s">
        <v>300</v>
      </c>
      <c r="G750" t="s">
        <v>105</v>
      </c>
      <c r="H750">
        <v>1757</v>
      </c>
      <c r="I750" s="73" t="str">
        <f>VLOOKUP(E750,Refs!$P$2:$R$29,3,FALSE)</f>
        <v>Y63</v>
      </c>
      <c r="J750" s="73" t="str">
        <f>VLOOKUP(E750,Refs!$P$2:$S$29,4,FALSE)</f>
        <v>North East and Yorkshire</v>
      </c>
      <c r="K750" s="28">
        <f t="shared" si="26"/>
        <v>1757</v>
      </c>
    </row>
    <row r="751" spans="1:11" x14ac:dyDescent="0.35">
      <c r="A751" s="74">
        <f t="shared" si="25"/>
        <v>45748</v>
      </c>
      <c r="B751" t="s">
        <v>883</v>
      </c>
      <c r="C751" t="s">
        <v>283</v>
      </c>
      <c r="D751" t="s">
        <v>890</v>
      </c>
      <c r="E751" t="s">
        <v>299</v>
      </c>
      <c r="F751" t="s">
        <v>300</v>
      </c>
      <c r="G751" t="s">
        <v>106</v>
      </c>
      <c r="H751">
        <v>12116604</v>
      </c>
      <c r="I751" s="73" t="str">
        <f>VLOOKUP(E751,Refs!$P$2:$R$29,3,FALSE)</f>
        <v>Y63</v>
      </c>
      <c r="J751" s="73" t="str">
        <f>VLOOKUP(E751,Refs!$P$2:$S$29,4,FALSE)</f>
        <v>North East and Yorkshire</v>
      </c>
      <c r="K751" s="28">
        <f t="shared" si="26"/>
        <v>12116604</v>
      </c>
    </row>
    <row r="752" spans="1:11" x14ac:dyDescent="0.35">
      <c r="A752" s="74">
        <f t="shared" si="25"/>
        <v>45748</v>
      </c>
      <c r="B752" t="s">
        <v>883</v>
      </c>
      <c r="C752" t="s">
        <v>283</v>
      </c>
      <c r="D752" t="s">
        <v>890</v>
      </c>
      <c r="E752" t="s">
        <v>299</v>
      </c>
      <c r="F752" t="s">
        <v>300</v>
      </c>
      <c r="G752" t="s">
        <v>107</v>
      </c>
      <c r="H752">
        <v>13958</v>
      </c>
      <c r="I752" s="73" t="str">
        <f>VLOOKUP(E752,Refs!$P$2:$R$29,3,FALSE)</f>
        <v>Y63</v>
      </c>
      <c r="J752" s="73" t="str">
        <f>VLOOKUP(E752,Refs!$P$2:$S$29,4,FALSE)</f>
        <v>North East and Yorkshire</v>
      </c>
      <c r="K752" s="28">
        <f t="shared" si="26"/>
        <v>13958</v>
      </c>
    </row>
    <row r="753" spans="1:11" x14ac:dyDescent="0.35">
      <c r="A753" s="74">
        <f t="shared" si="25"/>
        <v>45748</v>
      </c>
      <c r="B753" t="s">
        <v>883</v>
      </c>
      <c r="C753" t="s">
        <v>283</v>
      </c>
      <c r="D753" t="s">
        <v>890</v>
      </c>
      <c r="E753" t="s">
        <v>299</v>
      </c>
      <c r="F753" t="s">
        <v>300</v>
      </c>
      <c r="G753" t="s">
        <v>108</v>
      </c>
      <c r="H753">
        <v>2433</v>
      </c>
      <c r="I753" s="73" t="str">
        <f>VLOOKUP(E753,Refs!$P$2:$R$29,3,FALSE)</f>
        <v>Y63</v>
      </c>
      <c r="J753" s="73" t="str">
        <f>VLOOKUP(E753,Refs!$P$2:$S$29,4,FALSE)</f>
        <v>North East and Yorkshire</v>
      </c>
      <c r="K753" s="28">
        <f t="shared" si="26"/>
        <v>2433</v>
      </c>
    </row>
    <row r="754" spans="1:11" x14ac:dyDescent="0.35">
      <c r="A754" s="74">
        <f t="shared" si="25"/>
        <v>45748</v>
      </c>
      <c r="B754" t="s">
        <v>883</v>
      </c>
      <c r="C754" t="s">
        <v>283</v>
      </c>
      <c r="D754" t="s">
        <v>890</v>
      </c>
      <c r="E754" t="s">
        <v>299</v>
      </c>
      <c r="F754" t="s">
        <v>300</v>
      </c>
      <c r="G754" t="s">
        <v>109</v>
      </c>
      <c r="H754">
        <v>158</v>
      </c>
      <c r="I754" s="73" t="str">
        <f>VLOOKUP(E754,Refs!$P$2:$R$29,3,FALSE)</f>
        <v>Y63</v>
      </c>
      <c r="J754" s="73" t="str">
        <f>VLOOKUP(E754,Refs!$P$2:$S$29,4,FALSE)</f>
        <v>North East and Yorkshire</v>
      </c>
      <c r="K754" s="28">
        <f t="shared" si="26"/>
        <v>158</v>
      </c>
    </row>
    <row r="755" spans="1:11" x14ac:dyDescent="0.35">
      <c r="A755" s="74">
        <f t="shared" si="25"/>
        <v>45748</v>
      </c>
      <c r="B755" t="s">
        <v>883</v>
      </c>
      <c r="C755" t="s">
        <v>283</v>
      </c>
      <c r="D755" t="s">
        <v>890</v>
      </c>
      <c r="E755" t="s">
        <v>299</v>
      </c>
      <c r="F755" t="s">
        <v>300</v>
      </c>
      <c r="G755" t="s">
        <v>110</v>
      </c>
      <c r="H755">
        <v>749</v>
      </c>
      <c r="I755" s="73" t="str">
        <f>VLOOKUP(E755,Refs!$P$2:$R$29,3,FALSE)</f>
        <v>Y63</v>
      </c>
      <c r="J755" s="73" t="str">
        <f>VLOOKUP(E755,Refs!$P$2:$S$29,4,FALSE)</f>
        <v>North East and Yorkshire</v>
      </c>
      <c r="K755" s="28">
        <f t="shared" si="26"/>
        <v>749</v>
      </c>
    </row>
    <row r="756" spans="1:11" x14ac:dyDescent="0.35">
      <c r="A756" s="74">
        <f t="shared" si="25"/>
        <v>45748</v>
      </c>
      <c r="B756" t="s">
        <v>883</v>
      </c>
      <c r="C756" t="s">
        <v>283</v>
      </c>
      <c r="D756" t="s">
        <v>890</v>
      </c>
      <c r="E756" t="s">
        <v>299</v>
      </c>
      <c r="F756" t="s">
        <v>300</v>
      </c>
      <c r="G756" t="s">
        <v>111</v>
      </c>
      <c r="H756">
        <v>5985721</v>
      </c>
      <c r="I756" s="73" t="str">
        <f>VLOOKUP(E756,Refs!$P$2:$R$29,3,FALSE)</f>
        <v>Y63</v>
      </c>
      <c r="J756" s="73" t="str">
        <f>VLOOKUP(E756,Refs!$P$2:$S$29,4,FALSE)</f>
        <v>North East and Yorkshire</v>
      </c>
      <c r="K756" s="28">
        <f t="shared" si="26"/>
        <v>5985721</v>
      </c>
    </row>
    <row r="757" spans="1:11" x14ac:dyDescent="0.35">
      <c r="A757" s="74">
        <f t="shared" si="25"/>
        <v>45748</v>
      </c>
      <c r="B757" t="s">
        <v>883</v>
      </c>
      <c r="C757" t="s">
        <v>283</v>
      </c>
      <c r="D757" t="s">
        <v>890</v>
      </c>
      <c r="E757" t="s">
        <v>299</v>
      </c>
      <c r="F757" t="s">
        <v>300</v>
      </c>
      <c r="G757" t="s">
        <v>112</v>
      </c>
      <c r="H757">
        <v>8235</v>
      </c>
      <c r="I757" s="73" t="str">
        <f>VLOOKUP(E757,Refs!$P$2:$R$29,3,FALSE)</f>
        <v>Y63</v>
      </c>
      <c r="J757" s="73" t="str">
        <f>VLOOKUP(E757,Refs!$P$2:$S$29,4,FALSE)</f>
        <v>North East and Yorkshire</v>
      </c>
      <c r="K757" s="28">
        <f t="shared" si="26"/>
        <v>8235</v>
      </c>
    </row>
    <row r="758" spans="1:11" x14ac:dyDescent="0.35">
      <c r="A758" s="74">
        <f t="shared" si="25"/>
        <v>45748</v>
      </c>
      <c r="B758" t="s">
        <v>883</v>
      </c>
      <c r="C758" t="s">
        <v>283</v>
      </c>
      <c r="D758" t="s">
        <v>890</v>
      </c>
      <c r="E758" t="s">
        <v>299</v>
      </c>
      <c r="F758" t="s">
        <v>300</v>
      </c>
      <c r="G758" t="s">
        <v>808</v>
      </c>
      <c r="H758">
        <v>34877</v>
      </c>
      <c r="I758" s="73" t="str">
        <f>VLOOKUP(E758,Refs!$P$2:$R$29,3,FALSE)</f>
        <v>Y63</v>
      </c>
      <c r="J758" s="73" t="str">
        <f>VLOOKUP(E758,Refs!$P$2:$S$29,4,FALSE)</f>
        <v>North East and Yorkshire</v>
      </c>
      <c r="K758" s="28">
        <f t="shared" si="26"/>
        <v>34877</v>
      </c>
    </row>
    <row r="759" spans="1:11" x14ac:dyDescent="0.35">
      <c r="A759" s="74">
        <f t="shared" si="25"/>
        <v>45748</v>
      </c>
      <c r="B759" t="s">
        <v>883</v>
      </c>
      <c r="C759" t="s">
        <v>283</v>
      </c>
      <c r="D759" t="s">
        <v>890</v>
      </c>
      <c r="E759" t="s">
        <v>299</v>
      </c>
      <c r="F759" t="s">
        <v>300</v>
      </c>
      <c r="G759" t="s">
        <v>809</v>
      </c>
      <c r="H759">
        <v>1233</v>
      </c>
      <c r="I759" s="73" t="str">
        <f>VLOOKUP(E759,Refs!$P$2:$R$29,3,FALSE)</f>
        <v>Y63</v>
      </c>
      <c r="J759" s="73" t="str">
        <f>VLOOKUP(E759,Refs!$P$2:$S$29,4,FALSE)</f>
        <v>North East and Yorkshire</v>
      </c>
      <c r="K759" s="28">
        <f t="shared" si="26"/>
        <v>1233</v>
      </c>
    </row>
    <row r="760" spans="1:11" x14ac:dyDescent="0.35">
      <c r="A760" s="74">
        <f t="shared" si="25"/>
        <v>45748</v>
      </c>
      <c r="B760" t="s">
        <v>883</v>
      </c>
      <c r="C760" t="s">
        <v>283</v>
      </c>
      <c r="D760" t="s">
        <v>890</v>
      </c>
      <c r="E760" t="s">
        <v>299</v>
      </c>
      <c r="F760" t="s">
        <v>300</v>
      </c>
      <c r="G760" t="s">
        <v>113</v>
      </c>
      <c r="H760">
        <v>70156</v>
      </c>
      <c r="I760" s="73" t="str">
        <f>VLOOKUP(E760,Refs!$P$2:$R$29,3,FALSE)</f>
        <v>Y63</v>
      </c>
      <c r="J760" s="73" t="str">
        <f>VLOOKUP(E760,Refs!$P$2:$S$29,4,FALSE)</f>
        <v>North East and Yorkshire</v>
      </c>
      <c r="K760" s="28">
        <f t="shared" si="26"/>
        <v>70156</v>
      </c>
    </row>
    <row r="761" spans="1:11" x14ac:dyDescent="0.35">
      <c r="A761" s="74">
        <f t="shared" si="25"/>
        <v>45748</v>
      </c>
      <c r="B761" t="s">
        <v>883</v>
      </c>
      <c r="C761" t="s">
        <v>283</v>
      </c>
      <c r="D761" t="s">
        <v>890</v>
      </c>
      <c r="E761" t="s">
        <v>299</v>
      </c>
      <c r="F761" t="s">
        <v>300</v>
      </c>
      <c r="G761" t="s">
        <v>114</v>
      </c>
      <c r="H761">
        <v>25</v>
      </c>
      <c r="I761" s="73" t="str">
        <f>VLOOKUP(E761,Refs!$P$2:$R$29,3,FALSE)</f>
        <v>Y63</v>
      </c>
      <c r="J761" s="73" t="str">
        <f>VLOOKUP(E761,Refs!$P$2:$S$29,4,FALSE)</f>
        <v>North East and Yorkshire</v>
      </c>
      <c r="K761" s="28">
        <f t="shared" si="26"/>
        <v>25</v>
      </c>
    </row>
    <row r="762" spans="1:11" x14ac:dyDescent="0.35">
      <c r="A762" s="74">
        <f t="shared" si="25"/>
        <v>45748</v>
      </c>
      <c r="B762" t="s">
        <v>883</v>
      </c>
      <c r="C762" t="s">
        <v>283</v>
      </c>
      <c r="D762" t="s">
        <v>890</v>
      </c>
      <c r="E762" t="s">
        <v>299</v>
      </c>
      <c r="F762" t="s">
        <v>300</v>
      </c>
      <c r="G762" t="s">
        <v>115</v>
      </c>
      <c r="H762">
        <v>51406</v>
      </c>
      <c r="I762" s="73" t="str">
        <f>VLOOKUP(E762,Refs!$P$2:$R$29,3,FALSE)</f>
        <v>Y63</v>
      </c>
      <c r="J762" s="73" t="str">
        <f>VLOOKUP(E762,Refs!$P$2:$S$29,4,FALSE)</f>
        <v>North East and Yorkshire</v>
      </c>
      <c r="K762" s="28">
        <f t="shared" si="26"/>
        <v>51406</v>
      </c>
    </row>
    <row r="763" spans="1:11" x14ac:dyDescent="0.35">
      <c r="A763" s="74">
        <f t="shared" si="25"/>
        <v>45748</v>
      </c>
      <c r="B763" t="s">
        <v>883</v>
      </c>
      <c r="C763" t="s">
        <v>283</v>
      </c>
      <c r="D763" t="s">
        <v>890</v>
      </c>
      <c r="E763" t="s">
        <v>299</v>
      </c>
      <c r="F763" t="s">
        <v>300</v>
      </c>
      <c r="G763" t="s">
        <v>116</v>
      </c>
      <c r="H763">
        <v>17948</v>
      </c>
      <c r="I763" s="73" t="str">
        <f>VLOOKUP(E763,Refs!$P$2:$R$29,3,FALSE)</f>
        <v>Y63</v>
      </c>
      <c r="J763" s="73" t="str">
        <f>VLOOKUP(E763,Refs!$P$2:$S$29,4,FALSE)</f>
        <v>North East and Yorkshire</v>
      </c>
      <c r="K763" s="28">
        <f t="shared" si="26"/>
        <v>17948</v>
      </c>
    </row>
    <row r="764" spans="1:11" x14ac:dyDescent="0.35">
      <c r="A764" s="74">
        <f t="shared" si="25"/>
        <v>45748</v>
      </c>
      <c r="B764" t="s">
        <v>883</v>
      </c>
      <c r="C764" t="s">
        <v>283</v>
      </c>
      <c r="D764" t="s">
        <v>890</v>
      </c>
      <c r="E764" t="s">
        <v>299</v>
      </c>
      <c r="F764" t="s">
        <v>300</v>
      </c>
      <c r="G764" t="s">
        <v>117</v>
      </c>
      <c r="H764">
        <v>10515</v>
      </c>
      <c r="I764" s="73" t="str">
        <f>VLOOKUP(E764,Refs!$P$2:$R$29,3,FALSE)</f>
        <v>Y63</v>
      </c>
      <c r="J764" s="73" t="str">
        <f>VLOOKUP(E764,Refs!$P$2:$S$29,4,FALSE)</f>
        <v>North East and Yorkshire</v>
      </c>
      <c r="K764" s="28">
        <f t="shared" si="26"/>
        <v>10515</v>
      </c>
    </row>
    <row r="765" spans="1:11" x14ac:dyDescent="0.35">
      <c r="A765" s="74">
        <f t="shared" si="25"/>
        <v>45748</v>
      </c>
      <c r="B765" t="s">
        <v>883</v>
      </c>
      <c r="C765" t="s">
        <v>283</v>
      </c>
      <c r="D765" t="s">
        <v>890</v>
      </c>
      <c r="E765" t="s">
        <v>299</v>
      </c>
      <c r="F765" t="s">
        <v>300</v>
      </c>
      <c r="G765" t="s">
        <v>118</v>
      </c>
      <c r="H765">
        <v>6312</v>
      </c>
      <c r="I765" s="73" t="str">
        <f>VLOOKUP(E765,Refs!$P$2:$R$29,3,FALSE)</f>
        <v>Y63</v>
      </c>
      <c r="J765" s="73" t="str">
        <f>VLOOKUP(E765,Refs!$P$2:$S$29,4,FALSE)</f>
        <v>North East and Yorkshire</v>
      </c>
      <c r="K765" s="28">
        <f t="shared" si="26"/>
        <v>6312</v>
      </c>
    </row>
    <row r="766" spans="1:11" x14ac:dyDescent="0.35">
      <c r="A766" s="74">
        <f t="shared" si="25"/>
        <v>45748</v>
      </c>
      <c r="B766" t="s">
        <v>883</v>
      </c>
      <c r="C766" t="s">
        <v>283</v>
      </c>
      <c r="D766" t="s">
        <v>890</v>
      </c>
      <c r="E766" t="s">
        <v>299</v>
      </c>
      <c r="F766" t="s">
        <v>300</v>
      </c>
      <c r="G766" t="s">
        <v>119</v>
      </c>
      <c r="H766">
        <v>5805</v>
      </c>
      <c r="I766" s="73" t="str">
        <f>VLOOKUP(E766,Refs!$P$2:$R$29,3,FALSE)</f>
        <v>Y63</v>
      </c>
      <c r="J766" s="73" t="str">
        <f>VLOOKUP(E766,Refs!$P$2:$S$29,4,FALSE)</f>
        <v>North East and Yorkshire</v>
      </c>
      <c r="K766" s="28">
        <f t="shared" si="26"/>
        <v>5805</v>
      </c>
    </row>
    <row r="767" spans="1:11" x14ac:dyDescent="0.35">
      <c r="A767" s="74">
        <f t="shared" si="25"/>
        <v>45748</v>
      </c>
      <c r="B767" t="s">
        <v>883</v>
      </c>
      <c r="C767" t="s">
        <v>283</v>
      </c>
      <c r="D767" t="s">
        <v>890</v>
      </c>
      <c r="E767" t="s">
        <v>299</v>
      </c>
      <c r="F767" t="s">
        <v>300</v>
      </c>
      <c r="G767" t="s">
        <v>120</v>
      </c>
      <c r="H767">
        <v>1627</v>
      </c>
      <c r="I767" s="73" t="str">
        <f>VLOOKUP(E767,Refs!$P$2:$R$29,3,FALSE)</f>
        <v>Y63</v>
      </c>
      <c r="J767" s="73" t="str">
        <f>VLOOKUP(E767,Refs!$P$2:$S$29,4,FALSE)</f>
        <v>North East and Yorkshire</v>
      </c>
      <c r="K767" s="28">
        <f t="shared" si="26"/>
        <v>1627</v>
      </c>
    </row>
    <row r="768" spans="1:11" x14ac:dyDescent="0.35">
      <c r="A768" s="74">
        <f t="shared" si="25"/>
        <v>45748</v>
      </c>
      <c r="B768" t="s">
        <v>883</v>
      </c>
      <c r="C768" t="s">
        <v>283</v>
      </c>
      <c r="D768" t="s">
        <v>890</v>
      </c>
      <c r="E768" t="s">
        <v>299</v>
      </c>
      <c r="F768" t="s">
        <v>300</v>
      </c>
      <c r="G768" t="s">
        <v>121</v>
      </c>
      <c r="H768">
        <v>16945</v>
      </c>
      <c r="I768" s="73" t="str">
        <f>VLOOKUP(E768,Refs!$P$2:$R$29,3,FALSE)</f>
        <v>Y63</v>
      </c>
      <c r="J768" s="73" t="str">
        <f>VLOOKUP(E768,Refs!$P$2:$S$29,4,FALSE)</f>
        <v>North East and Yorkshire</v>
      </c>
      <c r="K768" s="28">
        <f t="shared" si="26"/>
        <v>16945</v>
      </c>
    </row>
    <row r="769" spans="1:11" x14ac:dyDescent="0.35">
      <c r="A769" s="74">
        <f t="shared" si="25"/>
        <v>45748</v>
      </c>
      <c r="B769" t="s">
        <v>883</v>
      </c>
      <c r="C769" t="s">
        <v>283</v>
      </c>
      <c r="D769" t="s">
        <v>890</v>
      </c>
      <c r="E769" t="s">
        <v>299</v>
      </c>
      <c r="F769" t="s">
        <v>300</v>
      </c>
      <c r="G769" t="s">
        <v>122</v>
      </c>
      <c r="H769">
        <v>8763</v>
      </c>
      <c r="I769" s="73" t="str">
        <f>VLOOKUP(E769,Refs!$P$2:$R$29,3,FALSE)</f>
        <v>Y63</v>
      </c>
      <c r="J769" s="73" t="str">
        <f>VLOOKUP(E769,Refs!$P$2:$S$29,4,FALSE)</f>
        <v>North East and Yorkshire</v>
      </c>
      <c r="K769" s="28">
        <f t="shared" si="26"/>
        <v>8763</v>
      </c>
    </row>
    <row r="770" spans="1:11" x14ac:dyDescent="0.35">
      <c r="A770" s="74">
        <f t="shared" si="25"/>
        <v>45748</v>
      </c>
      <c r="B770" t="s">
        <v>883</v>
      </c>
      <c r="C770" t="s">
        <v>283</v>
      </c>
      <c r="D770" t="s">
        <v>890</v>
      </c>
      <c r="E770" t="s">
        <v>299</v>
      </c>
      <c r="F770" t="s">
        <v>300</v>
      </c>
      <c r="G770" t="s">
        <v>123</v>
      </c>
      <c r="H770">
        <v>6677</v>
      </c>
      <c r="I770" s="73" t="str">
        <f>VLOOKUP(E770,Refs!$P$2:$R$29,3,FALSE)</f>
        <v>Y63</v>
      </c>
      <c r="J770" s="73" t="str">
        <f>VLOOKUP(E770,Refs!$P$2:$S$29,4,FALSE)</f>
        <v>North East and Yorkshire</v>
      </c>
      <c r="K770" s="28">
        <f t="shared" si="26"/>
        <v>6677</v>
      </c>
    </row>
    <row r="771" spans="1:11" x14ac:dyDescent="0.35">
      <c r="A771" s="74">
        <f t="shared" ref="A771:A834" si="27">DATEVALUE(RIGHT(B771,8))</f>
        <v>45748</v>
      </c>
      <c r="B771" t="s">
        <v>883</v>
      </c>
      <c r="C771" t="s">
        <v>283</v>
      </c>
      <c r="D771" t="s">
        <v>890</v>
      </c>
      <c r="E771" t="s">
        <v>299</v>
      </c>
      <c r="F771" t="s">
        <v>300</v>
      </c>
      <c r="G771" t="s">
        <v>124</v>
      </c>
      <c r="H771">
        <v>550</v>
      </c>
      <c r="I771" s="73" t="str">
        <f>VLOOKUP(E771,Refs!$P$2:$R$29,3,FALSE)</f>
        <v>Y63</v>
      </c>
      <c r="J771" s="73" t="str">
        <f>VLOOKUP(E771,Refs!$P$2:$S$29,4,FALSE)</f>
        <v>North East and Yorkshire</v>
      </c>
      <c r="K771" s="28">
        <f t="shared" si="26"/>
        <v>550</v>
      </c>
    </row>
    <row r="772" spans="1:11" x14ac:dyDescent="0.35">
      <c r="A772" s="74">
        <f t="shared" si="27"/>
        <v>45748</v>
      </c>
      <c r="B772" t="s">
        <v>883</v>
      </c>
      <c r="C772" t="s">
        <v>283</v>
      </c>
      <c r="D772" t="s">
        <v>890</v>
      </c>
      <c r="E772" t="s">
        <v>299</v>
      </c>
      <c r="F772" t="s">
        <v>300</v>
      </c>
      <c r="G772" t="s">
        <v>125</v>
      </c>
      <c r="H772">
        <v>108</v>
      </c>
      <c r="I772" s="73" t="str">
        <f>VLOOKUP(E772,Refs!$P$2:$R$29,3,FALSE)</f>
        <v>Y63</v>
      </c>
      <c r="J772" s="73" t="str">
        <f>VLOOKUP(E772,Refs!$P$2:$S$29,4,FALSE)</f>
        <v>North East and Yorkshire</v>
      </c>
      <c r="K772" s="28">
        <f t="shared" si="26"/>
        <v>108</v>
      </c>
    </row>
    <row r="773" spans="1:11" x14ac:dyDescent="0.35">
      <c r="A773" s="74">
        <f t="shared" si="27"/>
        <v>45748</v>
      </c>
      <c r="B773" t="s">
        <v>883</v>
      </c>
      <c r="C773" t="s">
        <v>283</v>
      </c>
      <c r="D773" t="s">
        <v>890</v>
      </c>
      <c r="E773" t="s">
        <v>299</v>
      </c>
      <c r="F773" t="s">
        <v>300</v>
      </c>
      <c r="G773" t="s">
        <v>126</v>
      </c>
      <c r="H773">
        <v>23</v>
      </c>
      <c r="I773" s="73" t="str">
        <f>VLOOKUP(E773,Refs!$P$2:$R$29,3,FALSE)</f>
        <v>Y63</v>
      </c>
      <c r="J773" s="73" t="str">
        <f>VLOOKUP(E773,Refs!$P$2:$S$29,4,FALSE)</f>
        <v>North East and Yorkshire</v>
      </c>
      <c r="K773" s="28">
        <f t="shared" si="26"/>
        <v>23</v>
      </c>
    </row>
    <row r="774" spans="1:11" x14ac:dyDescent="0.35">
      <c r="A774" s="74">
        <f t="shared" si="27"/>
        <v>45748</v>
      </c>
      <c r="B774" t="s">
        <v>883</v>
      </c>
      <c r="C774" t="s">
        <v>283</v>
      </c>
      <c r="D774" t="s">
        <v>890</v>
      </c>
      <c r="E774" t="s">
        <v>299</v>
      </c>
      <c r="F774" t="s">
        <v>300</v>
      </c>
      <c r="G774" t="s">
        <v>127</v>
      </c>
      <c r="H774" t="s">
        <v>888</v>
      </c>
      <c r="I774" s="73" t="str">
        <f>VLOOKUP(E774,Refs!$P$2:$R$29,3,FALSE)</f>
        <v>Y63</v>
      </c>
      <c r="J774" s="73" t="str">
        <f>VLOOKUP(E774,Refs!$P$2:$S$29,4,FALSE)</f>
        <v>North East and Yorkshire</v>
      </c>
      <c r="K774" s="28" t="str">
        <f t="shared" si="26"/>
        <v>-</v>
      </c>
    </row>
    <row r="775" spans="1:11" x14ac:dyDescent="0.35">
      <c r="A775" s="74">
        <f t="shared" si="27"/>
        <v>45748</v>
      </c>
      <c r="B775" t="s">
        <v>883</v>
      </c>
      <c r="C775" t="s">
        <v>283</v>
      </c>
      <c r="D775" t="s">
        <v>890</v>
      </c>
      <c r="E775" t="s">
        <v>299</v>
      </c>
      <c r="F775" t="s">
        <v>300</v>
      </c>
      <c r="G775" t="s">
        <v>128</v>
      </c>
      <c r="H775" t="s">
        <v>888</v>
      </c>
      <c r="I775" s="73" t="str">
        <f>VLOOKUP(E775,Refs!$P$2:$R$29,3,FALSE)</f>
        <v>Y63</v>
      </c>
      <c r="J775" s="73" t="str">
        <f>VLOOKUP(E775,Refs!$P$2:$S$29,4,FALSE)</f>
        <v>North East and Yorkshire</v>
      </c>
      <c r="K775" s="28" t="str">
        <f t="shared" ref="K775:K838" si="28">IF(OR(H775="NULL",H775=0,H775=""),"",H775)</f>
        <v>-</v>
      </c>
    </row>
    <row r="776" spans="1:11" x14ac:dyDescent="0.35">
      <c r="A776" s="74">
        <f t="shared" si="27"/>
        <v>45748</v>
      </c>
      <c r="B776" t="s">
        <v>883</v>
      </c>
      <c r="C776" t="s">
        <v>283</v>
      </c>
      <c r="D776" t="s">
        <v>890</v>
      </c>
      <c r="E776" t="s">
        <v>299</v>
      </c>
      <c r="F776" t="s">
        <v>300</v>
      </c>
      <c r="G776" t="s">
        <v>129</v>
      </c>
      <c r="H776">
        <v>696</v>
      </c>
      <c r="I776" s="73" t="str">
        <f>VLOOKUP(E776,Refs!$P$2:$R$29,3,FALSE)</f>
        <v>Y63</v>
      </c>
      <c r="J776" s="73" t="str">
        <f>VLOOKUP(E776,Refs!$P$2:$S$29,4,FALSE)</f>
        <v>North East and Yorkshire</v>
      </c>
      <c r="K776" s="28">
        <f t="shared" si="28"/>
        <v>696</v>
      </c>
    </row>
    <row r="777" spans="1:11" x14ac:dyDescent="0.35">
      <c r="A777" s="74">
        <f t="shared" si="27"/>
        <v>45748</v>
      </c>
      <c r="B777" t="s">
        <v>883</v>
      </c>
      <c r="C777" t="s">
        <v>283</v>
      </c>
      <c r="D777" t="s">
        <v>890</v>
      </c>
      <c r="E777" t="s">
        <v>299</v>
      </c>
      <c r="F777" t="s">
        <v>300</v>
      </c>
      <c r="G777" t="s">
        <v>130</v>
      </c>
      <c r="H777">
        <v>123</v>
      </c>
      <c r="I777" s="73" t="str">
        <f>VLOOKUP(E777,Refs!$P$2:$R$29,3,FALSE)</f>
        <v>Y63</v>
      </c>
      <c r="J777" s="73" t="str">
        <f>VLOOKUP(E777,Refs!$P$2:$S$29,4,FALSE)</f>
        <v>North East and Yorkshire</v>
      </c>
      <c r="K777" s="28">
        <f t="shared" si="28"/>
        <v>123</v>
      </c>
    </row>
    <row r="778" spans="1:11" x14ac:dyDescent="0.35">
      <c r="A778" s="74">
        <f t="shared" si="27"/>
        <v>45748</v>
      </c>
      <c r="B778" t="s">
        <v>883</v>
      </c>
      <c r="C778" t="s">
        <v>283</v>
      </c>
      <c r="D778" t="s">
        <v>890</v>
      </c>
      <c r="E778" t="s">
        <v>299</v>
      </c>
      <c r="F778" t="s">
        <v>300</v>
      </c>
      <c r="G778" t="s">
        <v>131</v>
      </c>
      <c r="H778">
        <v>86</v>
      </c>
      <c r="I778" s="73" t="str">
        <f>VLOOKUP(E778,Refs!$P$2:$R$29,3,FALSE)</f>
        <v>Y63</v>
      </c>
      <c r="J778" s="73" t="str">
        <f>VLOOKUP(E778,Refs!$P$2:$S$29,4,FALSE)</f>
        <v>North East and Yorkshire</v>
      </c>
      <c r="K778" s="28">
        <f t="shared" si="28"/>
        <v>86</v>
      </c>
    </row>
    <row r="779" spans="1:11" x14ac:dyDescent="0.35">
      <c r="A779" s="74">
        <f t="shared" si="27"/>
        <v>45748</v>
      </c>
      <c r="B779" t="s">
        <v>883</v>
      </c>
      <c r="C779" t="s">
        <v>283</v>
      </c>
      <c r="D779" t="s">
        <v>890</v>
      </c>
      <c r="E779" t="s">
        <v>299</v>
      </c>
      <c r="F779" t="s">
        <v>300</v>
      </c>
      <c r="G779" t="s">
        <v>132</v>
      </c>
      <c r="H779">
        <v>34</v>
      </c>
      <c r="I779" s="73" t="str">
        <f>VLOOKUP(E779,Refs!$P$2:$R$29,3,FALSE)</f>
        <v>Y63</v>
      </c>
      <c r="J779" s="73" t="str">
        <f>VLOOKUP(E779,Refs!$P$2:$S$29,4,FALSE)</f>
        <v>North East and Yorkshire</v>
      </c>
      <c r="K779" s="28">
        <f t="shared" si="28"/>
        <v>34</v>
      </c>
    </row>
    <row r="780" spans="1:11" x14ac:dyDescent="0.35">
      <c r="A780" s="74">
        <f t="shared" si="27"/>
        <v>45748</v>
      </c>
      <c r="B780" t="s">
        <v>883</v>
      </c>
      <c r="C780" t="s">
        <v>283</v>
      </c>
      <c r="D780" t="s">
        <v>890</v>
      </c>
      <c r="E780" t="s">
        <v>299</v>
      </c>
      <c r="F780" t="s">
        <v>300</v>
      </c>
      <c r="G780" t="s">
        <v>133</v>
      </c>
      <c r="H780" t="s">
        <v>888</v>
      </c>
      <c r="I780" s="73" t="str">
        <f>VLOOKUP(E780,Refs!$P$2:$R$29,3,FALSE)</f>
        <v>Y63</v>
      </c>
      <c r="J780" s="73" t="str">
        <f>VLOOKUP(E780,Refs!$P$2:$S$29,4,FALSE)</f>
        <v>North East and Yorkshire</v>
      </c>
      <c r="K780" s="28" t="str">
        <f t="shared" si="28"/>
        <v>-</v>
      </c>
    </row>
    <row r="781" spans="1:11" x14ac:dyDescent="0.35">
      <c r="A781" s="74">
        <f t="shared" si="27"/>
        <v>45748</v>
      </c>
      <c r="B781" t="s">
        <v>883</v>
      </c>
      <c r="C781" t="s">
        <v>283</v>
      </c>
      <c r="D781" t="s">
        <v>890</v>
      </c>
      <c r="E781" t="s">
        <v>299</v>
      </c>
      <c r="F781" t="s">
        <v>300</v>
      </c>
      <c r="G781" t="s">
        <v>134</v>
      </c>
      <c r="H781" t="s">
        <v>888</v>
      </c>
      <c r="I781" s="73" t="str">
        <f>VLOOKUP(E781,Refs!$P$2:$R$29,3,FALSE)</f>
        <v>Y63</v>
      </c>
      <c r="J781" s="73" t="str">
        <f>VLOOKUP(E781,Refs!$P$2:$S$29,4,FALSE)</f>
        <v>North East and Yorkshire</v>
      </c>
      <c r="K781" s="28" t="str">
        <f t="shared" si="28"/>
        <v>-</v>
      </c>
    </row>
    <row r="782" spans="1:11" x14ac:dyDescent="0.35">
      <c r="A782" s="74">
        <f t="shared" si="27"/>
        <v>45748</v>
      </c>
      <c r="B782" t="s">
        <v>883</v>
      </c>
      <c r="C782" t="s">
        <v>283</v>
      </c>
      <c r="D782" t="s">
        <v>890</v>
      </c>
      <c r="E782" t="s">
        <v>299</v>
      </c>
      <c r="F782" t="s">
        <v>300</v>
      </c>
      <c r="G782" t="s">
        <v>135</v>
      </c>
      <c r="H782">
        <v>3527</v>
      </c>
      <c r="I782" s="73" t="str">
        <f>VLOOKUP(E782,Refs!$P$2:$R$29,3,FALSE)</f>
        <v>Y63</v>
      </c>
      <c r="J782" s="73" t="str">
        <f>VLOOKUP(E782,Refs!$P$2:$S$29,4,FALSE)</f>
        <v>North East and Yorkshire</v>
      </c>
      <c r="K782" s="28">
        <f t="shared" si="28"/>
        <v>3527</v>
      </c>
    </row>
    <row r="783" spans="1:11" x14ac:dyDescent="0.35">
      <c r="A783" s="74">
        <f t="shared" si="27"/>
        <v>45748</v>
      </c>
      <c r="B783" t="s">
        <v>883</v>
      </c>
      <c r="C783" t="s">
        <v>283</v>
      </c>
      <c r="D783" t="s">
        <v>890</v>
      </c>
      <c r="E783" t="s">
        <v>299</v>
      </c>
      <c r="F783" t="s">
        <v>300</v>
      </c>
      <c r="G783" t="s">
        <v>136</v>
      </c>
      <c r="H783">
        <v>3527</v>
      </c>
      <c r="I783" s="73" t="str">
        <f>VLOOKUP(E783,Refs!$P$2:$R$29,3,FALSE)</f>
        <v>Y63</v>
      </c>
      <c r="J783" s="73" t="str">
        <f>VLOOKUP(E783,Refs!$P$2:$S$29,4,FALSE)</f>
        <v>North East and Yorkshire</v>
      </c>
      <c r="K783" s="28">
        <f t="shared" si="28"/>
        <v>3527</v>
      </c>
    </row>
    <row r="784" spans="1:11" x14ac:dyDescent="0.35">
      <c r="A784" s="74">
        <f t="shared" si="27"/>
        <v>45748</v>
      </c>
      <c r="B784" t="s">
        <v>883</v>
      </c>
      <c r="C784" t="s">
        <v>283</v>
      </c>
      <c r="D784" t="s">
        <v>890</v>
      </c>
      <c r="E784" t="s">
        <v>299</v>
      </c>
      <c r="F784" t="s">
        <v>300</v>
      </c>
      <c r="G784" t="s">
        <v>137</v>
      </c>
      <c r="H784">
        <v>1446</v>
      </c>
      <c r="I784" s="73" t="str">
        <f>VLOOKUP(E784,Refs!$P$2:$R$29,3,FALSE)</f>
        <v>Y63</v>
      </c>
      <c r="J784" s="73" t="str">
        <f>VLOOKUP(E784,Refs!$P$2:$S$29,4,FALSE)</f>
        <v>North East and Yorkshire</v>
      </c>
      <c r="K784" s="28">
        <f t="shared" si="28"/>
        <v>1446</v>
      </c>
    </row>
    <row r="785" spans="1:11" x14ac:dyDescent="0.35">
      <c r="A785" s="74">
        <f t="shared" si="27"/>
        <v>45748</v>
      </c>
      <c r="B785" t="s">
        <v>883</v>
      </c>
      <c r="C785" t="s">
        <v>283</v>
      </c>
      <c r="D785" t="s">
        <v>890</v>
      </c>
      <c r="E785" t="s">
        <v>299</v>
      </c>
      <c r="F785" t="s">
        <v>300</v>
      </c>
      <c r="G785" t="s">
        <v>138</v>
      </c>
      <c r="H785">
        <v>0</v>
      </c>
      <c r="I785" s="73" t="str">
        <f>VLOOKUP(E785,Refs!$P$2:$R$29,3,FALSE)</f>
        <v>Y63</v>
      </c>
      <c r="J785" s="73" t="str">
        <f>VLOOKUP(E785,Refs!$P$2:$S$29,4,FALSE)</f>
        <v>North East and Yorkshire</v>
      </c>
      <c r="K785" s="28" t="str">
        <f t="shared" si="28"/>
        <v/>
      </c>
    </row>
    <row r="786" spans="1:11" x14ac:dyDescent="0.35">
      <c r="A786" s="74">
        <f t="shared" si="27"/>
        <v>45748</v>
      </c>
      <c r="B786" t="s">
        <v>883</v>
      </c>
      <c r="C786" t="s">
        <v>283</v>
      </c>
      <c r="D786" t="s">
        <v>890</v>
      </c>
      <c r="E786" t="s">
        <v>299</v>
      </c>
      <c r="F786" t="s">
        <v>300</v>
      </c>
      <c r="G786" t="s">
        <v>139</v>
      </c>
      <c r="H786">
        <v>0</v>
      </c>
      <c r="I786" s="73" t="str">
        <f>VLOOKUP(E786,Refs!$P$2:$R$29,3,FALSE)</f>
        <v>Y63</v>
      </c>
      <c r="J786" s="73" t="str">
        <f>VLOOKUP(E786,Refs!$P$2:$S$29,4,FALSE)</f>
        <v>North East and Yorkshire</v>
      </c>
      <c r="K786" s="28" t="str">
        <f t="shared" si="28"/>
        <v/>
      </c>
    </row>
    <row r="787" spans="1:11" x14ac:dyDescent="0.35">
      <c r="A787" s="74">
        <f t="shared" si="27"/>
        <v>45748</v>
      </c>
      <c r="B787" t="s">
        <v>883</v>
      </c>
      <c r="C787" t="s">
        <v>283</v>
      </c>
      <c r="D787" t="s">
        <v>890</v>
      </c>
      <c r="E787" t="s">
        <v>299</v>
      </c>
      <c r="F787" t="s">
        <v>300</v>
      </c>
      <c r="G787" t="s">
        <v>140</v>
      </c>
      <c r="H787">
        <v>0</v>
      </c>
      <c r="I787" s="73" t="str">
        <f>VLOOKUP(E787,Refs!$P$2:$R$29,3,FALSE)</f>
        <v>Y63</v>
      </c>
      <c r="J787" s="73" t="str">
        <f>VLOOKUP(E787,Refs!$P$2:$S$29,4,FALSE)</f>
        <v>North East and Yorkshire</v>
      </c>
      <c r="K787" s="28" t="str">
        <f t="shared" si="28"/>
        <v/>
      </c>
    </row>
    <row r="788" spans="1:11" x14ac:dyDescent="0.35">
      <c r="A788" s="74">
        <f t="shared" si="27"/>
        <v>45748</v>
      </c>
      <c r="B788" t="s">
        <v>883</v>
      </c>
      <c r="C788" t="s">
        <v>283</v>
      </c>
      <c r="D788" t="s">
        <v>890</v>
      </c>
      <c r="E788" t="s">
        <v>299</v>
      </c>
      <c r="F788" t="s">
        <v>300</v>
      </c>
      <c r="G788" t="s">
        <v>141</v>
      </c>
      <c r="H788">
        <v>2</v>
      </c>
      <c r="I788" s="73" t="str">
        <f>VLOOKUP(E788,Refs!$P$2:$R$29,3,FALSE)</f>
        <v>Y63</v>
      </c>
      <c r="J788" s="73" t="str">
        <f>VLOOKUP(E788,Refs!$P$2:$S$29,4,FALSE)</f>
        <v>North East and Yorkshire</v>
      </c>
      <c r="K788" s="28">
        <f t="shared" si="28"/>
        <v>2</v>
      </c>
    </row>
    <row r="789" spans="1:11" x14ac:dyDescent="0.35">
      <c r="A789" s="74">
        <f t="shared" si="27"/>
        <v>45748</v>
      </c>
      <c r="B789" t="s">
        <v>883</v>
      </c>
      <c r="C789" t="s">
        <v>283</v>
      </c>
      <c r="D789" t="s">
        <v>890</v>
      </c>
      <c r="E789" t="s">
        <v>299</v>
      </c>
      <c r="F789" t="s">
        <v>300</v>
      </c>
      <c r="G789" t="s">
        <v>142</v>
      </c>
      <c r="H789">
        <v>0</v>
      </c>
      <c r="I789" s="73" t="str">
        <f>VLOOKUP(E789,Refs!$P$2:$R$29,3,FALSE)</f>
        <v>Y63</v>
      </c>
      <c r="J789" s="73" t="str">
        <f>VLOOKUP(E789,Refs!$P$2:$S$29,4,FALSE)</f>
        <v>North East and Yorkshire</v>
      </c>
      <c r="K789" s="28" t="str">
        <f t="shared" si="28"/>
        <v/>
      </c>
    </row>
    <row r="790" spans="1:11" x14ac:dyDescent="0.35">
      <c r="A790" s="74">
        <f t="shared" si="27"/>
        <v>45748</v>
      </c>
      <c r="B790" t="s">
        <v>883</v>
      </c>
      <c r="C790" t="s">
        <v>283</v>
      </c>
      <c r="D790" t="s">
        <v>890</v>
      </c>
      <c r="E790" t="s">
        <v>299</v>
      </c>
      <c r="F790" t="s">
        <v>300</v>
      </c>
      <c r="G790" t="s">
        <v>725</v>
      </c>
      <c r="H790">
        <v>0</v>
      </c>
      <c r="I790" s="73" t="str">
        <f>VLOOKUP(E790,Refs!$P$2:$R$29,3,FALSE)</f>
        <v>Y63</v>
      </c>
      <c r="J790" s="73" t="str">
        <f>VLOOKUP(E790,Refs!$P$2:$S$29,4,FALSE)</f>
        <v>North East and Yorkshire</v>
      </c>
      <c r="K790" s="28" t="str">
        <f t="shared" si="28"/>
        <v/>
      </c>
    </row>
    <row r="791" spans="1:11" x14ac:dyDescent="0.35">
      <c r="A791" s="74">
        <f t="shared" si="27"/>
        <v>45748</v>
      </c>
      <c r="B791" t="s">
        <v>883</v>
      </c>
      <c r="C791" t="s">
        <v>283</v>
      </c>
      <c r="D791" t="s">
        <v>890</v>
      </c>
      <c r="E791" t="s">
        <v>299</v>
      </c>
      <c r="F791" t="s">
        <v>300</v>
      </c>
      <c r="G791" t="s">
        <v>724</v>
      </c>
      <c r="H791">
        <v>0</v>
      </c>
      <c r="I791" s="73" t="str">
        <f>VLOOKUP(E791,Refs!$P$2:$R$29,3,FALSE)</f>
        <v>Y63</v>
      </c>
      <c r="J791" s="73" t="str">
        <f>VLOOKUP(E791,Refs!$P$2:$S$29,4,FALSE)</f>
        <v>North East and Yorkshire</v>
      </c>
      <c r="K791" s="28" t="str">
        <f t="shared" si="28"/>
        <v/>
      </c>
    </row>
    <row r="792" spans="1:11" x14ac:dyDescent="0.35">
      <c r="A792" s="74">
        <f t="shared" si="27"/>
        <v>45748</v>
      </c>
      <c r="B792" t="s">
        <v>883</v>
      </c>
      <c r="C792" t="s">
        <v>283</v>
      </c>
      <c r="D792" t="s">
        <v>890</v>
      </c>
      <c r="E792" t="s">
        <v>299</v>
      </c>
      <c r="F792" t="s">
        <v>300</v>
      </c>
      <c r="G792" t="s">
        <v>727</v>
      </c>
      <c r="H792">
        <v>6</v>
      </c>
      <c r="I792" s="73" t="str">
        <f>VLOOKUP(E792,Refs!$P$2:$R$29,3,FALSE)</f>
        <v>Y63</v>
      </c>
      <c r="J792" s="73" t="str">
        <f>VLOOKUP(E792,Refs!$P$2:$S$29,4,FALSE)</f>
        <v>North East and Yorkshire</v>
      </c>
      <c r="K792" s="28">
        <f t="shared" si="28"/>
        <v>6</v>
      </c>
    </row>
    <row r="793" spans="1:11" x14ac:dyDescent="0.35">
      <c r="A793" s="74">
        <f t="shared" si="27"/>
        <v>45748</v>
      </c>
      <c r="B793" t="s">
        <v>883</v>
      </c>
      <c r="C793" t="s">
        <v>283</v>
      </c>
      <c r="D793" t="s">
        <v>890</v>
      </c>
      <c r="E793" t="s">
        <v>299</v>
      </c>
      <c r="F793" t="s">
        <v>300</v>
      </c>
      <c r="G793" t="s">
        <v>726</v>
      </c>
      <c r="H793">
        <v>6</v>
      </c>
      <c r="I793" s="73" t="str">
        <f>VLOOKUP(E793,Refs!$P$2:$R$29,3,FALSE)</f>
        <v>Y63</v>
      </c>
      <c r="J793" s="73" t="str">
        <f>VLOOKUP(E793,Refs!$P$2:$S$29,4,FALSE)</f>
        <v>North East and Yorkshire</v>
      </c>
      <c r="K793" s="28">
        <f t="shared" si="28"/>
        <v>6</v>
      </c>
    </row>
    <row r="794" spans="1:11" x14ac:dyDescent="0.35">
      <c r="A794" s="74">
        <f t="shared" si="27"/>
        <v>45748</v>
      </c>
      <c r="B794" t="s">
        <v>883</v>
      </c>
      <c r="C794" t="s">
        <v>269</v>
      </c>
      <c r="E794" t="s">
        <v>305</v>
      </c>
      <c r="F794" t="s">
        <v>306</v>
      </c>
      <c r="G794" t="s">
        <v>10</v>
      </c>
      <c r="H794">
        <v>32610</v>
      </c>
      <c r="I794" s="73" t="str">
        <f>VLOOKUP(E794,Refs!$P$2:$R$29,3,FALSE)</f>
        <v>Y61</v>
      </c>
      <c r="J794" s="73" t="str">
        <f>VLOOKUP(E794,Refs!$P$2:$S$29,4,FALSE)</f>
        <v>East of England</v>
      </c>
      <c r="K794" s="28">
        <f t="shared" si="28"/>
        <v>32610</v>
      </c>
    </row>
    <row r="795" spans="1:11" x14ac:dyDescent="0.35">
      <c r="A795" s="74">
        <f t="shared" si="27"/>
        <v>45748</v>
      </c>
      <c r="B795" t="s">
        <v>883</v>
      </c>
      <c r="C795" t="s">
        <v>269</v>
      </c>
      <c r="E795" t="s">
        <v>305</v>
      </c>
      <c r="F795" t="s">
        <v>306</v>
      </c>
      <c r="G795" t="s">
        <v>71</v>
      </c>
      <c r="H795">
        <v>32591</v>
      </c>
      <c r="I795" s="73" t="str">
        <f>VLOOKUP(E795,Refs!$P$2:$R$29,3,FALSE)</f>
        <v>Y61</v>
      </c>
      <c r="J795" s="73" t="str">
        <f>VLOOKUP(E795,Refs!$P$2:$S$29,4,FALSE)</f>
        <v>East of England</v>
      </c>
      <c r="K795" s="28">
        <f t="shared" si="28"/>
        <v>32591</v>
      </c>
    </row>
    <row r="796" spans="1:11" x14ac:dyDescent="0.35">
      <c r="A796" s="74">
        <f t="shared" si="27"/>
        <v>45748</v>
      </c>
      <c r="B796" t="s">
        <v>883</v>
      </c>
      <c r="C796" t="s">
        <v>269</v>
      </c>
      <c r="E796" t="s">
        <v>305</v>
      </c>
      <c r="F796" t="s">
        <v>306</v>
      </c>
      <c r="G796" t="s">
        <v>20</v>
      </c>
      <c r="H796">
        <v>29661</v>
      </c>
      <c r="I796" s="73" t="str">
        <f>VLOOKUP(E796,Refs!$P$2:$R$29,3,FALSE)</f>
        <v>Y61</v>
      </c>
      <c r="J796" s="73" t="str">
        <f>VLOOKUP(E796,Refs!$P$2:$S$29,4,FALSE)</f>
        <v>East of England</v>
      </c>
      <c r="K796" s="28">
        <f t="shared" si="28"/>
        <v>29661</v>
      </c>
    </row>
    <row r="797" spans="1:11" x14ac:dyDescent="0.35">
      <c r="A797" s="74">
        <f t="shared" si="27"/>
        <v>45748</v>
      </c>
      <c r="B797" t="s">
        <v>883</v>
      </c>
      <c r="C797" t="s">
        <v>269</v>
      </c>
      <c r="E797" t="s">
        <v>305</v>
      </c>
      <c r="F797" t="s">
        <v>306</v>
      </c>
      <c r="G797" t="s">
        <v>23</v>
      </c>
      <c r="H797">
        <v>24721</v>
      </c>
      <c r="I797" s="73" t="str">
        <f>VLOOKUP(E797,Refs!$P$2:$R$29,3,FALSE)</f>
        <v>Y61</v>
      </c>
      <c r="J797" s="73" t="str">
        <f>VLOOKUP(E797,Refs!$P$2:$S$29,4,FALSE)</f>
        <v>East of England</v>
      </c>
      <c r="K797" s="28">
        <f t="shared" si="28"/>
        <v>24721</v>
      </c>
    </row>
    <row r="798" spans="1:11" x14ac:dyDescent="0.35">
      <c r="A798" s="74">
        <f t="shared" si="27"/>
        <v>45748</v>
      </c>
      <c r="B798" t="s">
        <v>883</v>
      </c>
      <c r="C798" t="s">
        <v>269</v>
      </c>
      <c r="E798" t="s">
        <v>305</v>
      </c>
      <c r="F798" t="s">
        <v>306</v>
      </c>
      <c r="G798" t="s">
        <v>19</v>
      </c>
      <c r="H798">
        <v>1128</v>
      </c>
      <c r="I798" s="73" t="str">
        <f>VLOOKUP(E798,Refs!$P$2:$R$29,3,FALSE)</f>
        <v>Y61</v>
      </c>
      <c r="J798" s="73" t="str">
        <f>VLOOKUP(E798,Refs!$P$2:$S$29,4,FALSE)</f>
        <v>East of England</v>
      </c>
      <c r="K798" s="28">
        <f t="shared" si="28"/>
        <v>1128</v>
      </c>
    </row>
    <row r="799" spans="1:11" x14ac:dyDescent="0.35">
      <c r="A799" s="74">
        <f t="shared" si="27"/>
        <v>45748</v>
      </c>
      <c r="B799" t="s">
        <v>883</v>
      </c>
      <c r="C799" t="s">
        <v>269</v>
      </c>
      <c r="E799" t="s">
        <v>305</v>
      </c>
      <c r="F799" t="s">
        <v>306</v>
      </c>
      <c r="G799" t="s">
        <v>21</v>
      </c>
      <c r="H799">
        <v>1413790</v>
      </c>
      <c r="I799" s="73" t="str">
        <f>VLOOKUP(E799,Refs!$P$2:$R$29,3,FALSE)</f>
        <v>Y61</v>
      </c>
      <c r="J799" s="73" t="str">
        <f>VLOOKUP(E799,Refs!$P$2:$S$29,4,FALSE)</f>
        <v>East of England</v>
      </c>
      <c r="K799" s="28">
        <f t="shared" si="28"/>
        <v>1413790</v>
      </c>
    </row>
    <row r="800" spans="1:11" x14ac:dyDescent="0.35">
      <c r="A800" s="74">
        <f t="shared" si="27"/>
        <v>45748</v>
      </c>
      <c r="B800" t="s">
        <v>883</v>
      </c>
      <c r="C800" t="s">
        <v>269</v>
      </c>
      <c r="E800" t="s">
        <v>305</v>
      </c>
      <c r="F800" t="s">
        <v>306</v>
      </c>
      <c r="G800" t="s">
        <v>72</v>
      </c>
      <c r="H800">
        <v>387</v>
      </c>
      <c r="I800" s="73" t="str">
        <f>VLOOKUP(E800,Refs!$P$2:$R$29,3,FALSE)</f>
        <v>Y61</v>
      </c>
      <c r="J800" s="73" t="str">
        <f>VLOOKUP(E800,Refs!$P$2:$S$29,4,FALSE)</f>
        <v>East of England</v>
      </c>
      <c r="K800" s="28">
        <f t="shared" si="28"/>
        <v>387</v>
      </c>
    </row>
    <row r="801" spans="1:11" x14ac:dyDescent="0.35">
      <c r="A801" s="74">
        <f t="shared" si="27"/>
        <v>45748</v>
      </c>
      <c r="B801" t="s">
        <v>883</v>
      </c>
      <c r="C801" t="s">
        <v>269</v>
      </c>
      <c r="E801" t="s">
        <v>305</v>
      </c>
      <c r="F801" t="s">
        <v>306</v>
      </c>
      <c r="G801" t="s">
        <v>73</v>
      </c>
      <c r="H801">
        <v>604</v>
      </c>
      <c r="I801" s="73" t="str">
        <f>VLOOKUP(E801,Refs!$P$2:$R$29,3,FALSE)</f>
        <v>Y61</v>
      </c>
      <c r="J801" s="73" t="str">
        <f>VLOOKUP(E801,Refs!$P$2:$S$29,4,FALSE)</f>
        <v>East of England</v>
      </c>
      <c r="K801" s="28">
        <f t="shared" si="28"/>
        <v>604</v>
      </c>
    </row>
    <row r="802" spans="1:11" x14ac:dyDescent="0.35">
      <c r="A802" s="74">
        <f t="shared" si="27"/>
        <v>45748</v>
      </c>
      <c r="B802" t="s">
        <v>883</v>
      </c>
      <c r="C802" t="s">
        <v>269</v>
      </c>
      <c r="E802" t="s">
        <v>305</v>
      </c>
      <c r="F802" t="s">
        <v>306</v>
      </c>
      <c r="G802" t="s">
        <v>74</v>
      </c>
      <c r="H802">
        <v>156931</v>
      </c>
      <c r="I802" s="73" t="str">
        <f>VLOOKUP(E802,Refs!$P$2:$R$29,3,FALSE)</f>
        <v>Y61</v>
      </c>
      <c r="J802" s="73" t="str">
        <f>VLOOKUP(E802,Refs!$P$2:$S$29,4,FALSE)</f>
        <v>East of England</v>
      </c>
      <c r="K802" s="28">
        <f t="shared" si="28"/>
        <v>156931</v>
      </c>
    </row>
    <row r="803" spans="1:11" x14ac:dyDescent="0.35">
      <c r="A803" s="74">
        <f t="shared" si="27"/>
        <v>45748</v>
      </c>
      <c r="B803" t="s">
        <v>883</v>
      </c>
      <c r="C803" t="s">
        <v>269</v>
      </c>
      <c r="E803" t="s">
        <v>305</v>
      </c>
      <c r="F803" t="s">
        <v>306</v>
      </c>
      <c r="G803" t="s">
        <v>75</v>
      </c>
      <c r="H803">
        <v>11619</v>
      </c>
      <c r="I803" s="73" t="str">
        <f>VLOOKUP(E803,Refs!$P$2:$R$29,3,FALSE)</f>
        <v>Y61</v>
      </c>
      <c r="J803" s="73" t="str">
        <f>VLOOKUP(E803,Refs!$P$2:$S$29,4,FALSE)</f>
        <v>East of England</v>
      </c>
      <c r="K803" s="28">
        <f t="shared" si="28"/>
        <v>11619</v>
      </c>
    </row>
    <row r="804" spans="1:11" x14ac:dyDescent="0.35">
      <c r="A804" s="74">
        <f t="shared" si="27"/>
        <v>45748</v>
      </c>
      <c r="B804" t="s">
        <v>883</v>
      </c>
      <c r="C804" t="s">
        <v>269</v>
      </c>
      <c r="E804" t="s">
        <v>305</v>
      </c>
      <c r="F804" t="s">
        <v>306</v>
      </c>
      <c r="G804" t="s">
        <v>76</v>
      </c>
      <c r="H804">
        <v>154545631</v>
      </c>
      <c r="I804" s="73" t="str">
        <f>VLOOKUP(E804,Refs!$P$2:$R$29,3,FALSE)</f>
        <v>Y61</v>
      </c>
      <c r="J804" s="73" t="str">
        <f>VLOOKUP(E804,Refs!$P$2:$S$29,4,FALSE)</f>
        <v>East of England</v>
      </c>
      <c r="K804" s="28">
        <f t="shared" si="28"/>
        <v>154545631</v>
      </c>
    </row>
    <row r="805" spans="1:11" x14ac:dyDescent="0.35">
      <c r="A805" s="74">
        <f t="shared" si="27"/>
        <v>45748</v>
      </c>
      <c r="B805" t="s">
        <v>883</v>
      </c>
      <c r="C805" t="s">
        <v>269</v>
      </c>
      <c r="E805" t="s">
        <v>305</v>
      </c>
      <c r="F805" t="s">
        <v>306</v>
      </c>
      <c r="G805" t="s">
        <v>26</v>
      </c>
      <c r="H805">
        <v>24267</v>
      </c>
      <c r="I805" s="73" t="str">
        <f>VLOOKUP(E805,Refs!$P$2:$R$29,3,FALSE)</f>
        <v>Y61</v>
      </c>
      <c r="J805" s="73" t="str">
        <f>VLOOKUP(E805,Refs!$P$2:$S$29,4,FALSE)</f>
        <v>East of England</v>
      </c>
      <c r="K805" s="28">
        <f t="shared" si="28"/>
        <v>24267</v>
      </c>
    </row>
    <row r="806" spans="1:11" x14ac:dyDescent="0.35">
      <c r="A806" s="74">
        <f t="shared" si="27"/>
        <v>45748</v>
      </c>
      <c r="B806" t="s">
        <v>883</v>
      </c>
      <c r="C806" t="s">
        <v>269</v>
      </c>
      <c r="E806" t="s">
        <v>305</v>
      </c>
      <c r="F806" t="s">
        <v>306</v>
      </c>
      <c r="G806" t="s">
        <v>77</v>
      </c>
      <c r="H806">
        <v>422</v>
      </c>
      <c r="I806" s="73" t="str">
        <f>VLOOKUP(E806,Refs!$P$2:$R$29,3,FALSE)</f>
        <v>Y61</v>
      </c>
      <c r="J806" s="73" t="str">
        <f>VLOOKUP(E806,Refs!$P$2:$S$29,4,FALSE)</f>
        <v>East of England</v>
      </c>
      <c r="K806" s="28">
        <f t="shared" si="28"/>
        <v>422</v>
      </c>
    </row>
    <row r="807" spans="1:11" x14ac:dyDescent="0.35">
      <c r="A807" s="74">
        <f t="shared" si="27"/>
        <v>45748</v>
      </c>
      <c r="B807" t="s">
        <v>883</v>
      </c>
      <c r="C807" t="s">
        <v>269</v>
      </c>
      <c r="E807" t="s">
        <v>305</v>
      </c>
      <c r="F807" t="s">
        <v>306</v>
      </c>
      <c r="G807" t="s">
        <v>78</v>
      </c>
      <c r="H807">
        <v>11767</v>
      </c>
      <c r="I807" s="73" t="str">
        <f>VLOOKUP(E807,Refs!$P$2:$R$29,3,FALSE)</f>
        <v>Y61</v>
      </c>
      <c r="J807" s="73" t="str">
        <f>VLOOKUP(E807,Refs!$P$2:$S$29,4,FALSE)</f>
        <v>East of England</v>
      </c>
      <c r="K807" s="28">
        <f t="shared" si="28"/>
        <v>11767</v>
      </c>
    </row>
    <row r="808" spans="1:11" x14ac:dyDescent="0.35">
      <c r="A808" s="74">
        <f t="shared" si="27"/>
        <v>45748</v>
      </c>
      <c r="B808" t="s">
        <v>883</v>
      </c>
      <c r="C808" t="s">
        <v>269</v>
      </c>
      <c r="E808" t="s">
        <v>305</v>
      </c>
      <c r="F808" t="s">
        <v>306</v>
      </c>
      <c r="G808" t="s">
        <v>79</v>
      </c>
      <c r="H808">
        <v>6285</v>
      </c>
      <c r="I808" s="73" t="str">
        <f>VLOOKUP(E808,Refs!$P$2:$R$29,3,FALSE)</f>
        <v>Y61</v>
      </c>
      <c r="J808" s="73" t="str">
        <f>VLOOKUP(E808,Refs!$P$2:$S$29,4,FALSE)</f>
        <v>East of England</v>
      </c>
      <c r="K808" s="28">
        <f t="shared" si="28"/>
        <v>6285</v>
      </c>
    </row>
    <row r="809" spans="1:11" x14ac:dyDescent="0.35">
      <c r="A809" s="74">
        <f t="shared" si="27"/>
        <v>45748</v>
      </c>
      <c r="B809" t="s">
        <v>883</v>
      </c>
      <c r="C809" t="s">
        <v>269</v>
      </c>
      <c r="E809" t="s">
        <v>305</v>
      </c>
      <c r="F809" t="s">
        <v>306</v>
      </c>
      <c r="G809" t="s">
        <v>80</v>
      </c>
      <c r="H809">
        <v>5793</v>
      </c>
      <c r="I809" s="73" t="str">
        <f>VLOOKUP(E809,Refs!$P$2:$R$29,3,FALSE)</f>
        <v>Y61</v>
      </c>
      <c r="J809" s="73" t="str">
        <f>VLOOKUP(E809,Refs!$P$2:$S$29,4,FALSE)</f>
        <v>East of England</v>
      </c>
      <c r="K809" s="28">
        <f t="shared" si="28"/>
        <v>5793</v>
      </c>
    </row>
    <row r="810" spans="1:11" x14ac:dyDescent="0.35">
      <c r="A810" s="74">
        <f t="shared" si="27"/>
        <v>45748</v>
      </c>
      <c r="B810" t="s">
        <v>883</v>
      </c>
      <c r="C810" t="s">
        <v>269</v>
      </c>
      <c r="E810" t="s">
        <v>305</v>
      </c>
      <c r="F810" t="s">
        <v>306</v>
      </c>
      <c r="G810" t="s">
        <v>81</v>
      </c>
      <c r="H810">
        <v>0</v>
      </c>
      <c r="I810" s="73" t="str">
        <f>VLOOKUP(E810,Refs!$P$2:$R$29,3,FALSE)</f>
        <v>Y61</v>
      </c>
      <c r="J810" s="73" t="str">
        <f>VLOOKUP(E810,Refs!$P$2:$S$29,4,FALSE)</f>
        <v>East of England</v>
      </c>
      <c r="K810" s="28" t="str">
        <f t="shared" si="28"/>
        <v/>
      </c>
    </row>
    <row r="811" spans="1:11" x14ac:dyDescent="0.35">
      <c r="A811" s="74">
        <f t="shared" si="27"/>
        <v>45748</v>
      </c>
      <c r="B811" t="s">
        <v>883</v>
      </c>
      <c r="C811" t="s">
        <v>269</v>
      </c>
      <c r="E811" t="s">
        <v>305</v>
      </c>
      <c r="F811" t="s">
        <v>306</v>
      </c>
      <c r="G811" t="s">
        <v>25</v>
      </c>
      <c r="H811">
        <v>12078</v>
      </c>
      <c r="I811" s="73" t="str">
        <f>VLOOKUP(E811,Refs!$P$2:$R$29,3,FALSE)</f>
        <v>Y61</v>
      </c>
      <c r="J811" s="73" t="str">
        <f>VLOOKUP(E811,Refs!$P$2:$S$29,4,FALSE)</f>
        <v>East of England</v>
      </c>
      <c r="K811" s="28">
        <f t="shared" si="28"/>
        <v>12078</v>
      </c>
    </row>
    <row r="812" spans="1:11" x14ac:dyDescent="0.35">
      <c r="A812" s="74">
        <f t="shared" si="27"/>
        <v>45748</v>
      </c>
      <c r="B812" t="s">
        <v>883</v>
      </c>
      <c r="C812" t="s">
        <v>269</v>
      </c>
      <c r="E812" t="s">
        <v>305</v>
      </c>
      <c r="F812" t="s">
        <v>306</v>
      </c>
      <c r="G812" t="s">
        <v>82</v>
      </c>
      <c r="H812">
        <v>0</v>
      </c>
      <c r="I812" s="73" t="str">
        <f>VLOOKUP(E812,Refs!$P$2:$R$29,3,FALSE)</f>
        <v>Y61</v>
      </c>
      <c r="J812" s="73" t="str">
        <f>VLOOKUP(E812,Refs!$P$2:$S$29,4,FALSE)</f>
        <v>East of England</v>
      </c>
      <c r="K812" s="28" t="str">
        <f t="shared" si="28"/>
        <v/>
      </c>
    </row>
    <row r="813" spans="1:11" x14ac:dyDescent="0.35">
      <c r="A813" s="74">
        <f t="shared" si="27"/>
        <v>45748</v>
      </c>
      <c r="B813" t="s">
        <v>883</v>
      </c>
      <c r="C813" t="s">
        <v>269</v>
      </c>
      <c r="E813" t="s">
        <v>305</v>
      </c>
      <c r="F813" t="s">
        <v>306</v>
      </c>
      <c r="G813" t="s">
        <v>83</v>
      </c>
      <c r="H813">
        <v>6733</v>
      </c>
      <c r="I813" s="73" t="str">
        <f>VLOOKUP(E813,Refs!$P$2:$R$29,3,FALSE)</f>
        <v>Y61</v>
      </c>
      <c r="J813" s="73" t="str">
        <f>VLOOKUP(E813,Refs!$P$2:$S$29,4,FALSE)</f>
        <v>East of England</v>
      </c>
      <c r="K813" s="28">
        <f t="shared" si="28"/>
        <v>6733</v>
      </c>
    </row>
    <row r="814" spans="1:11" x14ac:dyDescent="0.35">
      <c r="A814" s="74">
        <f t="shared" si="27"/>
        <v>45748</v>
      </c>
      <c r="B814" t="s">
        <v>883</v>
      </c>
      <c r="C814" t="s">
        <v>269</v>
      </c>
      <c r="E814" t="s">
        <v>305</v>
      </c>
      <c r="F814" t="s">
        <v>306</v>
      </c>
      <c r="G814" t="s">
        <v>84</v>
      </c>
      <c r="H814">
        <v>990</v>
      </c>
      <c r="I814" s="73" t="str">
        <f>VLOOKUP(E814,Refs!$P$2:$R$29,3,FALSE)</f>
        <v>Y61</v>
      </c>
      <c r="J814" s="73" t="str">
        <f>VLOOKUP(E814,Refs!$P$2:$S$29,4,FALSE)</f>
        <v>East of England</v>
      </c>
      <c r="K814" s="28">
        <f t="shared" si="28"/>
        <v>990</v>
      </c>
    </row>
    <row r="815" spans="1:11" x14ac:dyDescent="0.35">
      <c r="A815" s="74">
        <f t="shared" si="27"/>
        <v>45748</v>
      </c>
      <c r="B815" t="s">
        <v>883</v>
      </c>
      <c r="C815" t="s">
        <v>269</v>
      </c>
      <c r="E815" t="s">
        <v>305</v>
      </c>
      <c r="F815" t="s">
        <v>306</v>
      </c>
      <c r="G815" t="s">
        <v>85</v>
      </c>
      <c r="H815">
        <v>12932</v>
      </c>
      <c r="I815" s="73" t="str">
        <f>VLOOKUP(E815,Refs!$P$2:$R$29,3,FALSE)</f>
        <v>Y61</v>
      </c>
      <c r="J815" s="73" t="str">
        <f>VLOOKUP(E815,Refs!$P$2:$S$29,4,FALSE)</f>
        <v>East of England</v>
      </c>
      <c r="K815" s="28">
        <f t="shared" si="28"/>
        <v>12932</v>
      </c>
    </row>
    <row r="816" spans="1:11" x14ac:dyDescent="0.35">
      <c r="A816" s="74">
        <f t="shared" si="27"/>
        <v>45748</v>
      </c>
      <c r="B816" t="s">
        <v>883</v>
      </c>
      <c r="C816" t="s">
        <v>269</v>
      </c>
      <c r="E816" t="s">
        <v>305</v>
      </c>
      <c r="F816" t="s">
        <v>306</v>
      </c>
      <c r="G816" t="s">
        <v>86</v>
      </c>
      <c r="H816">
        <v>51368</v>
      </c>
      <c r="I816" s="73" t="str">
        <f>VLOOKUP(E816,Refs!$P$2:$R$29,3,FALSE)</f>
        <v>Y61</v>
      </c>
      <c r="J816" s="73" t="str">
        <f>VLOOKUP(E816,Refs!$P$2:$S$29,4,FALSE)</f>
        <v>East of England</v>
      </c>
      <c r="K816" s="28">
        <f t="shared" si="28"/>
        <v>51368</v>
      </c>
    </row>
    <row r="817" spans="1:11" x14ac:dyDescent="0.35">
      <c r="A817" s="74">
        <f t="shared" si="27"/>
        <v>45748</v>
      </c>
      <c r="B817" t="s">
        <v>883</v>
      </c>
      <c r="C817" t="s">
        <v>269</v>
      </c>
      <c r="E817" t="s">
        <v>305</v>
      </c>
      <c r="F817" t="s">
        <v>306</v>
      </c>
      <c r="G817" t="s">
        <v>87</v>
      </c>
      <c r="H817">
        <v>4247</v>
      </c>
      <c r="I817" s="73" t="str">
        <f>VLOOKUP(E817,Refs!$P$2:$R$29,3,FALSE)</f>
        <v>Y61</v>
      </c>
      <c r="J817" s="73" t="str">
        <f>VLOOKUP(E817,Refs!$P$2:$S$29,4,FALSE)</f>
        <v>East of England</v>
      </c>
      <c r="K817" s="28">
        <f t="shared" si="28"/>
        <v>4247</v>
      </c>
    </row>
    <row r="818" spans="1:11" x14ac:dyDescent="0.35">
      <c r="A818" s="74">
        <f t="shared" si="27"/>
        <v>45748</v>
      </c>
      <c r="B818" t="s">
        <v>883</v>
      </c>
      <c r="C818" t="s">
        <v>269</v>
      </c>
      <c r="E818" t="s">
        <v>305</v>
      </c>
      <c r="F818" t="s">
        <v>306</v>
      </c>
      <c r="G818" t="s">
        <v>88</v>
      </c>
      <c r="H818">
        <v>1970</v>
      </c>
      <c r="I818" s="73" t="str">
        <f>VLOOKUP(E818,Refs!$P$2:$R$29,3,FALSE)</f>
        <v>Y61</v>
      </c>
      <c r="J818" s="73" t="str">
        <f>VLOOKUP(E818,Refs!$P$2:$S$29,4,FALSE)</f>
        <v>East of England</v>
      </c>
      <c r="K818" s="28">
        <f t="shared" si="28"/>
        <v>1970</v>
      </c>
    </row>
    <row r="819" spans="1:11" x14ac:dyDescent="0.35">
      <c r="A819" s="74">
        <f t="shared" si="27"/>
        <v>45748</v>
      </c>
      <c r="B819" t="s">
        <v>883</v>
      </c>
      <c r="C819" t="s">
        <v>269</v>
      </c>
      <c r="E819" t="s">
        <v>305</v>
      </c>
      <c r="F819" t="s">
        <v>306</v>
      </c>
      <c r="G819" t="s">
        <v>89</v>
      </c>
      <c r="H819">
        <v>19075</v>
      </c>
      <c r="I819" s="73" t="str">
        <f>VLOOKUP(E819,Refs!$P$2:$R$29,3,FALSE)</f>
        <v>Y61</v>
      </c>
      <c r="J819" s="73" t="str">
        <f>VLOOKUP(E819,Refs!$P$2:$S$29,4,FALSE)</f>
        <v>East of England</v>
      </c>
      <c r="K819" s="28">
        <f t="shared" si="28"/>
        <v>19075</v>
      </c>
    </row>
    <row r="820" spans="1:11" x14ac:dyDescent="0.35">
      <c r="A820" s="74">
        <f t="shared" si="27"/>
        <v>45748</v>
      </c>
      <c r="B820" t="s">
        <v>883</v>
      </c>
      <c r="C820" t="s">
        <v>269</v>
      </c>
      <c r="E820" t="s">
        <v>305</v>
      </c>
      <c r="F820" t="s">
        <v>306</v>
      </c>
      <c r="G820" t="s">
        <v>90</v>
      </c>
      <c r="H820">
        <v>51389</v>
      </c>
      <c r="I820" s="73" t="str">
        <f>VLOOKUP(E820,Refs!$P$2:$R$29,3,FALSE)</f>
        <v>Y61</v>
      </c>
      <c r="J820" s="73" t="str">
        <f>VLOOKUP(E820,Refs!$P$2:$S$29,4,FALSE)</f>
        <v>East of England</v>
      </c>
      <c r="K820" s="28">
        <f t="shared" si="28"/>
        <v>51389</v>
      </c>
    </row>
    <row r="821" spans="1:11" x14ac:dyDescent="0.35">
      <c r="A821" s="74">
        <f t="shared" si="27"/>
        <v>45748</v>
      </c>
      <c r="B821" t="s">
        <v>883</v>
      </c>
      <c r="C821" t="s">
        <v>269</v>
      </c>
      <c r="E821" t="s">
        <v>305</v>
      </c>
      <c r="F821" t="s">
        <v>306</v>
      </c>
      <c r="G821" t="s">
        <v>91</v>
      </c>
      <c r="H821">
        <v>24267</v>
      </c>
      <c r="I821" s="73" t="str">
        <f>VLOOKUP(E821,Refs!$P$2:$R$29,3,FALSE)</f>
        <v>Y61</v>
      </c>
      <c r="J821" s="73" t="str">
        <f>VLOOKUP(E821,Refs!$P$2:$S$29,4,FALSE)</f>
        <v>East of England</v>
      </c>
      <c r="K821" s="28">
        <f t="shared" si="28"/>
        <v>24267</v>
      </c>
    </row>
    <row r="822" spans="1:11" x14ac:dyDescent="0.35">
      <c r="A822" s="74">
        <f t="shared" si="27"/>
        <v>45748</v>
      </c>
      <c r="B822" t="s">
        <v>883</v>
      </c>
      <c r="C822" t="s">
        <v>269</v>
      </c>
      <c r="E822" t="s">
        <v>305</v>
      </c>
      <c r="F822" t="s">
        <v>306</v>
      </c>
      <c r="G822" t="s">
        <v>27</v>
      </c>
      <c r="H822">
        <v>3011</v>
      </c>
      <c r="I822" s="73" t="str">
        <f>VLOOKUP(E822,Refs!$P$2:$R$29,3,FALSE)</f>
        <v>Y61</v>
      </c>
      <c r="J822" s="73" t="str">
        <f>VLOOKUP(E822,Refs!$P$2:$S$29,4,FALSE)</f>
        <v>East of England</v>
      </c>
      <c r="K822" s="28">
        <f t="shared" si="28"/>
        <v>3011</v>
      </c>
    </row>
    <row r="823" spans="1:11" x14ac:dyDescent="0.35">
      <c r="A823" s="74">
        <f t="shared" si="27"/>
        <v>45748</v>
      </c>
      <c r="B823" t="s">
        <v>883</v>
      </c>
      <c r="C823" t="s">
        <v>269</v>
      </c>
      <c r="E823" t="s">
        <v>305</v>
      </c>
      <c r="F823" t="s">
        <v>306</v>
      </c>
      <c r="G823" t="s">
        <v>29</v>
      </c>
      <c r="H823">
        <v>2135</v>
      </c>
      <c r="I823" s="73" t="str">
        <f>VLOOKUP(E823,Refs!$P$2:$R$29,3,FALSE)</f>
        <v>Y61</v>
      </c>
      <c r="J823" s="73" t="str">
        <f>VLOOKUP(E823,Refs!$P$2:$S$29,4,FALSE)</f>
        <v>East of England</v>
      </c>
      <c r="K823" s="28">
        <f t="shared" si="28"/>
        <v>2135</v>
      </c>
    </row>
    <row r="824" spans="1:11" x14ac:dyDescent="0.35">
      <c r="A824" s="74">
        <f t="shared" si="27"/>
        <v>45748</v>
      </c>
      <c r="B824" t="s">
        <v>883</v>
      </c>
      <c r="C824" t="s">
        <v>269</v>
      </c>
      <c r="E824" t="s">
        <v>305</v>
      </c>
      <c r="F824" t="s">
        <v>306</v>
      </c>
      <c r="G824" t="s">
        <v>92</v>
      </c>
      <c r="H824">
        <v>77</v>
      </c>
      <c r="I824" s="73" t="str">
        <f>VLOOKUP(E824,Refs!$P$2:$R$29,3,FALSE)</f>
        <v>Y61</v>
      </c>
      <c r="J824" s="73" t="str">
        <f>VLOOKUP(E824,Refs!$P$2:$S$29,4,FALSE)</f>
        <v>East of England</v>
      </c>
      <c r="K824" s="28">
        <f t="shared" si="28"/>
        <v>77</v>
      </c>
    </row>
    <row r="825" spans="1:11" x14ac:dyDescent="0.35">
      <c r="A825" s="74">
        <f t="shared" si="27"/>
        <v>45748</v>
      </c>
      <c r="B825" t="s">
        <v>883</v>
      </c>
      <c r="C825" t="s">
        <v>269</v>
      </c>
      <c r="E825" t="s">
        <v>305</v>
      </c>
      <c r="F825" t="s">
        <v>306</v>
      </c>
      <c r="G825" t="s">
        <v>93</v>
      </c>
      <c r="H825">
        <v>3</v>
      </c>
      <c r="I825" s="73" t="str">
        <f>VLOOKUP(E825,Refs!$P$2:$R$29,3,FALSE)</f>
        <v>Y61</v>
      </c>
      <c r="J825" s="73" t="str">
        <f>VLOOKUP(E825,Refs!$P$2:$S$29,4,FALSE)</f>
        <v>East of England</v>
      </c>
      <c r="K825" s="28">
        <f t="shared" si="28"/>
        <v>3</v>
      </c>
    </row>
    <row r="826" spans="1:11" x14ac:dyDescent="0.35">
      <c r="A826" s="74">
        <f t="shared" si="27"/>
        <v>45748</v>
      </c>
      <c r="B826" t="s">
        <v>883</v>
      </c>
      <c r="C826" t="s">
        <v>269</v>
      </c>
      <c r="E826" t="s">
        <v>305</v>
      </c>
      <c r="F826" t="s">
        <v>306</v>
      </c>
      <c r="G826" t="s">
        <v>94</v>
      </c>
      <c r="H826">
        <v>1498</v>
      </c>
      <c r="I826" s="73" t="str">
        <f>VLOOKUP(E826,Refs!$P$2:$R$29,3,FALSE)</f>
        <v>Y61</v>
      </c>
      <c r="J826" s="73" t="str">
        <f>VLOOKUP(E826,Refs!$P$2:$S$29,4,FALSE)</f>
        <v>East of England</v>
      </c>
      <c r="K826" s="28">
        <f t="shared" si="28"/>
        <v>1498</v>
      </c>
    </row>
    <row r="827" spans="1:11" x14ac:dyDescent="0.35">
      <c r="A827" s="74">
        <f t="shared" si="27"/>
        <v>45748</v>
      </c>
      <c r="B827" t="s">
        <v>883</v>
      </c>
      <c r="C827" t="s">
        <v>269</v>
      </c>
      <c r="E827" t="s">
        <v>305</v>
      </c>
      <c r="F827" t="s">
        <v>306</v>
      </c>
      <c r="G827" t="s">
        <v>95</v>
      </c>
      <c r="H827">
        <v>116</v>
      </c>
      <c r="I827" s="73" t="str">
        <f>VLOOKUP(E827,Refs!$P$2:$R$29,3,FALSE)</f>
        <v>Y61</v>
      </c>
      <c r="J827" s="73" t="str">
        <f>VLOOKUP(E827,Refs!$P$2:$S$29,4,FALSE)</f>
        <v>East of England</v>
      </c>
      <c r="K827" s="28">
        <f t="shared" si="28"/>
        <v>116</v>
      </c>
    </row>
    <row r="828" spans="1:11" x14ac:dyDescent="0.35">
      <c r="A828" s="74">
        <f t="shared" si="27"/>
        <v>45748</v>
      </c>
      <c r="B828" t="s">
        <v>883</v>
      </c>
      <c r="C828" t="s">
        <v>269</v>
      </c>
      <c r="E828" t="s">
        <v>305</v>
      </c>
      <c r="F828" t="s">
        <v>306</v>
      </c>
      <c r="G828" t="s">
        <v>96</v>
      </c>
      <c r="H828">
        <v>1032</v>
      </c>
      <c r="I828" s="73" t="str">
        <f>VLOOKUP(E828,Refs!$P$2:$R$29,3,FALSE)</f>
        <v>Y61</v>
      </c>
      <c r="J828" s="73" t="str">
        <f>VLOOKUP(E828,Refs!$P$2:$S$29,4,FALSE)</f>
        <v>East of England</v>
      </c>
      <c r="K828" s="28">
        <f t="shared" si="28"/>
        <v>1032</v>
      </c>
    </row>
    <row r="829" spans="1:11" x14ac:dyDescent="0.35">
      <c r="A829" s="74">
        <f t="shared" si="27"/>
        <v>45748</v>
      </c>
      <c r="B829" t="s">
        <v>883</v>
      </c>
      <c r="C829" t="s">
        <v>269</v>
      </c>
      <c r="E829" t="s">
        <v>305</v>
      </c>
      <c r="F829" t="s">
        <v>306</v>
      </c>
      <c r="G829" t="s">
        <v>97</v>
      </c>
      <c r="H829">
        <v>40</v>
      </c>
      <c r="I829" s="73" t="str">
        <f>VLOOKUP(E829,Refs!$P$2:$R$29,3,FALSE)</f>
        <v>Y61</v>
      </c>
      <c r="J829" s="73" t="str">
        <f>VLOOKUP(E829,Refs!$P$2:$S$29,4,FALSE)</f>
        <v>East of England</v>
      </c>
      <c r="K829" s="28">
        <f t="shared" si="28"/>
        <v>40</v>
      </c>
    </row>
    <row r="830" spans="1:11" x14ac:dyDescent="0.35">
      <c r="A830" s="74">
        <f t="shared" si="27"/>
        <v>45748</v>
      </c>
      <c r="B830" t="s">
        <v>883</v>
      </c>
      <c r="C830" t="s">
        <v>269</v>
      </c>
      <c r="E830" t="s">
        <v>305</v>
      </c>
      <c r="F830" t="s">
        <v>306</v>
      </c>
      <c r="G830" t="s">
        <v>98</v>
      </c>
      <c r="H830">
        <v>2953</v>
      </c>
      <c r="I830" s="73" t="str">
        <f>VLOOKUP(E830,Refs!$P$2:$R$29,3,FALSE)</f>
        <v>Y61</v>
      </c>
      <c r="J830" s="73" t="str">
        <f>VLOOKUP(E830,Refs!$P$2:$S$29,4,FALSE)</f>
        <v>East of England</v>
      </c>
      <c r="K830" s="28">
        <f t="shared" si="28"/>
        <v>2953</v>
      </c>
    </row>
    <row r="831" spans="1:11" x14ac:dyDescent="0.35">
      <c r="A831" s="74">
        <f t="shared" si="27"/>
        <v>45748</v>
      </c>
      <c r="B831" t="s">
        <v>883</v>
      </c>
      <c r="C831" t="s">
        <v>269</v>
      </c>
      <c r="E831" t="s">
        <v>305</v>
      </c>
      <c r="F831" t="s">
        <v>306</v>
      </c>
      <c r="G831" t="s">
        <v>31</v>
      </c>
      <c r="H831">
        <v>2450</v>
      </c>
      <c r="I831" s="73" t="str">
        <f>VLOOKUP(E831,Refs!$P$2:$R$29,3,FALSE)</f>
        <v>Y61</v>
      </c>
      <c r="J831" s="73" t="str">
        <f>VLOOKUP(E831,Refs!$P$2:$S$29,4,FALSE)</f>
        <v>East of England</v>
      </c>
      <c r="K831" s="28">
        <f t="shared" si="28"/>
        <v>2450</v>
      </c>
    </row>
    <row r="832" spans="1:11" x14ac:dyDescent="0.35">
      <c r="A832" s="74">
        <f t="shared" si="27"/>
        <v>45748</v>
      </c>
      <c r="B832" t="s">
        <v>883</v>
      </c>
      <c r="C832" t="s">
        <v>269</v>
      </c>
      <c r="E832" t="s">
        <v>305</v>
      </c>
      <c r="F832" t="s">
        <v>306</v>
      </c>
      <c r="G832" t="s">
        <v>99</v>
      </c>
      <c r="H832">
        <v>2210</v>
      </c>
      <c r="I832" s="73" t="str">
        <f>VLOOKUP(E832,Refs!$P$2:$R$29,3,FALSE)</f>
        <v>Y61</v>
      </c>
      <c r="J832" s="73" t="str">
        <f>VLOOKUP(E832,Refs!$P$2:$S$29,4,FALSE)</f>
        <v>East of England</v>
      </c>
      <c r="K832" s="28">
        <f t="shared" si="28"/>
        <v>2210</v>
      </c>
    </row>
    <row r="833" spans="1:11" x14ac:dyDescent="0.35">
      <c r="A833" s="74">
        <f t="shared" si="27"/>
        <v>45748</v>
      </c>
      <c r="B833" t="s">
        <v>883</v>
      </c>
      <c r="C833" t="s">
        <v>269</v>
      </c>
      <c r="E833" t="s">
        <v>305</v>
      </c>
      <c r="F833" t="s">
        <v>306</v>
      </c>
      <c r="G833" t="s">
        <v>100</v>
      </c>
      <c r="H833">
        <v>2562</v>
      </c>
      <c r="I833" s="73" t="str">
        <f>VLOOKUP(E833,Refs!$P$2:$R$29,3,FALSE)</f>
        <v>Y61</v>
      </c>
      <c r="J833" s="73" t="str">
        <f>VLOOKUP(E833,Refs!$P$2:$S$29,4,FALSE)</f>
        <v>East of England</v>
      </c>
      <c r="K833" s="28">
        <f t="shared" si="28"/>
        <v>2562</v>
      </c>
    </row>
    <row r="834" spans="1:11" x14ac:dyDescent="0.35">
      <c r="A834" s="74">
        <f t="shared" si="27"/>
        <v>45748</v>
      </c>
      <c r="B834" t="s">
        <v>883</v>
      </c>
      <c r="C834" t="s">
        <v>269</v>
      </c>
      <c r="E834" t="s">
        <v>305</v>
      </c>
      <c r="F834" t="s">
        <v>306</v>
      </c>
      <c r="G834" t="s">
        <v>101</v>
      </c>
      <c r="H834">
        <v>1464</v>
      </c>
      <c r="I834" s="73" t="str">
        <f>VLOOKUP(E834,Refs!$P$2:$R$29,3,FALSE)</f>
        <v>Y61</v>
      </c>
      <c r="J834" s="73" t="str">
        <f>VLOOKUP(E834,Refs!$P$2:$S$29,4,FALSE)</f>
        <v>East of England</v>
      </c>
      <c r="K834" s="28">
        <f t="shared" si="28"/>
        <v>1464</v>
      </c>
    </row>
    <row r="835" spans="1:11" x14ac:dyDescent="0.35">
      <c r="A835" s="74">
        <f t="shared" ref="A835:A898" si="29">DATEVALUE(RIGHT(B835,8))</f>
        <v>45748</v>
      </c>
      <c r="B835" t="s">
        <v>883</v>
      </c>
      <c r="C835" t="s">
        <v>269</v>
      </c>
      <c r="E835" t="s">
        <v>305</v>
      </c>
      <c r="F835" t="s">
        <v>306</v>
      </c>
      <c r="G835" t="s">
        <v>102</v>
      </c>
      <c r="H835">
        <v>221</v>
      </c>
      <c r="I835" s="73" t="str">
        <f>VLOOKUP(E835,Refs!$P$2:$R$29,3,FALSE)</f>
        <v>Y61</v>
      </c>
      <c r="J835" s="73" t="str">
        <f>VLOOKUP(E835,Refs!$P$2:$S$29,4,FALSE)</f>
        <v>East of England</v>
      </c>
      <c r="K835" s="28">
        <f t="shared" si="28"/>
        <v>221</v>
      </c>
    </row>
    <row r="836" spans="1:11" x14ac:dyDescent="0.35">
      <c r="A836" s="74">
        <f t="shared" si="29"/>
        <v>45748</v>
      </c>
      <c r="B836" t="s">
        <v>883</v>
      </c>
      <c r="C836" t="s">
        <v>269</v>
      </c>
      <c r="E836" t="s">
        <v>305</v>
      </c>
      <c r="F836" t="s">
        <v>306</v>
      </c>
      <c r="G836" t="s">
        <v>103</v>
      </c>
      <c r="H836">
        <v>206</v>
      </c>
      <c r="I836" s="73" t="str">
        <f>VLOOKUP(E836,Refs!$P$2:$R$29,3,FALSE)</f>
        <v>Y61</v>
      </c>
      <c r="J836" s="73" t="str">
        <f>VLOOKUP(E836,Refs!$P$2:$S$29,4,FALSE)</f>
        <v>East of England</v>
      </c>
      <c r="K836" s="28">
        <f t="shared" si="28"/>
        <v>206</v>
      </c>
    </row>
    <row r="837" spans="1:11" x14ac:dyDescent="0.35">
      <c r="A837" s="74">
        <f t="shared" si="29"/>
        <v>45748</v>
      </c>
      <c r="B837" t="s">
        <v>883</v>
      </c>
      <c r="C837" t="s">
        <v>269</v>
      </c>
      <c r="E837" t="s">
        <v>305</v>
      </c>
      <c r="F837" t="s">
        <v>306</v>
      </c>
      <c r="G837" t="s">
        <v>104</v>
      </c>
      <c r="H837">
        <v>49</v>
      </c>
      <c r="I837" s="73" t="str">
        <f>VLOOKUP(E837,Refs!$P$2:$R$29,3,FALSE)</f>
        <v>Y61</v>
      </c>
      <c r="J837" s="73" t="str">
        <f>VLOOKUP(E837,Refs!$P$2:$S$29,4,FALSE)</f>
        <v>East of England</v>
      </c>
      <c r="K837" s="28">
        <f t="shared" si="28"/>
        <v>49</v>
      </c>
    </row>
    <row r="838" spans="1:11" x14ac:dyDescent="0.35">
      <c r="A838" s="74">
        <f t="shared" si="29"/>
        <v>45748</v>
      </c>
      <c r="B838" t="s">
        <v>883</v>
      </c>
      <c r="C838" t="s">
        <v>269</v>
      </c>
      <c r="E838" t="s">
        <v>305</v>
      </c>
      <c r="F838" t="s">
        <v>306</v>
      </c>
      <c r="G838" t="s">
        <v>105</v>
      </c>
      <c r="H838">
        <v>1346</v>
      </c>
      <c r="I838" s="73" t="str">
        <f>VLOOKUP(E838,Refs!$P$2:$R$29,3,FALSE)</f>
        <v>Y61</v>
      </c>
      <c r="J838" s="73" t="str">
        <f>VLOOKUP(E838,Refs!$P$2:$S$29,4,FALSE)</f>
        <v>East of England</v>
      </c>
      <c r="K838" s="28">
        <f t="shared" si="28"/>
        <v>1346</v>
      </c>
    </row>
    <row r="839" spans="1:11" x14ac:dyDescent="0.35">
      <c r="A839" s="74">
        <f t="shared" si="29"/>
        <v>45748</v>
      </c>
      <c r="B839" t="s">
        <v>883</v>
      </c>
      <c r="C839" t="s">
        <v>269</v>
      </c>
      <c r="E839" t="s">
        <v>305</v>
      </c>
      <c r="F839" t="s">
        <v>306</v>
      </c>
      <c r="G839" t="s">
        <v>106</v>
      </c>
      <c r="H839">
        <v>13734284</v>
      </c>
      <c r="I839" s="73" t="str">
        <f>VLOOKUP(E839,Refs!$P$2:$R$29,3,FALSE)</f>
        <v>Y61</v>
      </c>
      <c r="J839" s="73" t="str">
        <f>VLOOKUP(E839,Refs!$P$2:$S$29,4,FALSE)</f>
        <v>East of England</v>
      </c>
      <c r="K839" s="28">
        <f t="shared" ref="K839:K902" si="30">IF(OR(H839="NULL",H839=0,H839=""),"",H839)</f>
        <v>13734284</v>
      </c>
    </row>
    <row r="840" spans="1:11" x14ac:dyDescent="0.35">
      <c r="A840" s="74">
        <f t="shared" si="29"/>
        <v>45748</v>
      </c>
      <c r="B840" t="s">
        <v>883</v>
      </c>
      <c r="C840" t="s">
        <v>269</v>
      </c>
      <c r="E840" t="s">
        <v>305</v>
      </c>
      <c r="F840" t="s">
        <v>306</v>
      </c>
      <c r="G840" t="s">
        <v>107</v>
      </c>
      <c r="H840">
        <v>2589</v>
      </c>
      <c r="I840" s="73" t="str">
        <f>VLOOKUP(E840,Refs!$P$2:$R$29,3,FALSE)</f>
        <v>Y61</v>
      </c>
      <c r="J840" s="73" t="str">
        <f>VLOOKUP(E840,Refs!$P$2:$S$29,4,FALSE)</f>
        <v>East of England</v>
      </c>
      <c r="K840" s="28">
        <f t="shared" si="30"/>
        <v>2589</v>
      </c>
    </row>
    <row r="841" spans="1:11" x14ac:dyDescent="0.35">
      <c r="A841" s="74">
        <f t="shared" si="29"/>
        <v>45748</v>
      </c>
      <c r="B841" t="s">
        <v>883</v>
      </c>
      <c r="C841" t="s">
        <v>269</v>
      </c>
      <c r="E841" t="s">
        <v>305</v>
      </c>
      <c r="F841" t="s">
        <v>306</v>
      </c>
      <c r="G841" t="s">
        <v>108</v>
      </c>
      <c r="H841">
        <v>1490</v>
      </c>
      <c r="I841" s="73" t="str">
        <f>VLOOKUP(E841,Refs!$P$2:$R$29,3,FALSE)</f>
        <v>Y61</v>
      </c>
      <c r="J841" s="73" t="str">
        <f>VLOOKUP(E841,Refs!$P$2:$S$29,4,FALSE)</f>
        <v>East of England</v>
      </c>
      <c r="K841" s="28">
        <f t="shared" si="30"/>
        <v>1490</v>
      </c>
    </row>
    <row r="842" spans="1:11" x14ac:dyDescent="0.35">
      <c r="A842" s="74">
        <f t="shared" si="29"/>
        <v>45748</v>
      </c>
      <c r="B842" t="s">
        <v>883</v>
      </c>
      <c r="C842" t="s">
        <v>269</v>
      </c>
      <c r="E842" t="s">
        <v>305</v>
      </c>
      <c r="F842" t="s">
        <v>306</v>
      </c>
      <c r="G842" t="s">
        <v>109</v>
      </c>
      <c r="H842">
        <v>96</v>
      </c>
      <c r="I842" s="73" t="str">
        <f>VLOOKUP(E842,Refs!$P$2:$R$29,3,FALSE)</f>
        <v>Y61</v>
      </c>
      <c r="J842" s="73" t="str">
        <f>VLOOKUP(E842,Refs!$P$2:$S$29,4,FALSE)</f>
        <v>East of England</v>
      </c>
      <c r="K842" s="28">
        <f t="shared" si="30"/>
        <v>96</v>
      </c>
    </row>
    <row r="843" spans="1:11" x14ac:dyDescent="0.35">
      <c r="A843" s="74">
        <f t="shared" si="29"/>
        <v>45748</v>
      </c>
      <c r="B843" t="s">
        <v>883</v>
      </c>
      <c r="C843" t="s">
        <v>269</v>
      </c>
      <c r="E843" t="s">
        <v>305</v>
      </c>
      <c r="F843" t="s">
        <v>306</v>
      </c>
      <c r="G843" t="s">
        <v>110</v>
      </c>
      <c r="H843">
        <v>1063</v>
      </c>
      <c r="I843" s="73" t="str">
        <f>VLOOKUP(E843,Refs!$P$2:$R$29,3,FALSE)</f>
        <v>Y61</v>
      </c>
      <c r="J843" s="73" t="str">
        <f>VLOOKUP(E843,Refs!$P$2:$S$29,4,FALSE)</f>
        <v>East of England</v>
      </c>
      <c r="K843" s="28">
        <f t="shared" si="30"/>
        <v>1063</v>
      </c>
    </row>
    <row r="844" spans="1:11" x14ac:dyDescent="0.35">
      <c r="A844" s="74">
        <f t="shared" si="29"/>
        <v>45748</v>
      </c>
      <c r="B844" t="s">
        <v>883</v>
      </c>
      <c r="C844" t="s">
        <v>269</v>
      </c>
      <c r="E844" t="s">
        <v>305</v>
      </c>
      <c r="F844" t="s">
        <v>306</v>
      </c>
      <c r="G844" t="s">
        <v>111</v>
      </c>
      <c r="H844">
        <v>15742828</v>
      </c>
      <c r="I844" s="73" t="str">
        <f>VLOOKUP(E844,Refs!$P$2:$R$29,3,FALSE)</f>
        <v>Y61</v>
      </c>
      <c r="J844" s="73" t="str">
        <f>VLOOKUP(E844,Refs!$P$2:$S$29,4,FALSE)</f>
        <v>East of England</v>
      </c>
      <c r="K844" s="28">
        <f t="shared" si="30"/>
        <v>15742828</v>
      </c>
    </row>
    <row r="845" spans="1:11" x14ac:dyDescent="0.35">
      <c r="A845" s="74">
        <f t="shared" si="29"/>
        <v>45748</v>
      </c>
      <c r="B845" t="s">
        <v>883</v>
      </c>
      <c r="C845" t="s">
        <v>269</v>
      </c>
      <c r="E845" t="s">
        <v>305</v>
      </c>
      <c r="F845" t="s">
        <v>306</v>
      </c>
      <c r="G845" t="s">
        <v>112</v>
      </c>
      <c r="H845">
        <v>643</v>
      </c>
      <c r="I845" s="73" t="str">
        <f>VLOOKUP(E845,Refs!$P$2:$R$29,3,FALSE)</f>
        <v>Y61</v>
      </c>
      <c r="J845" s="73" t="str">
        <f>VLOOKUP(E845,Refs!$P$2:$S$29,4,FALSE)</f>
        <v>East of England</v>
      </c>
      <c r="K845" s="28">
        <f t="shared" si="30"/>
        <v>643</v>
      </c>
    </row>
    <row r="846" spans="1:11" x14ac:dyDescent="0.35">
      <c r="A846" s="74">
        <f t="shared" si="29"/>
        <v>45748</v>
      </c>
      <c r="B846" t="s">
        <v>883</v>
      </c>
      <c r="C846" t="s">
        <v>269</v>
      </c>
      <c r="E846" t="s">
        <v>305</v>
      </c>
      <c r="F846" t="s">
        <v>306</v>
      </c>
      <c r="G846" t="s">
        <v>808</v>
      </c>
      <c r="H846">
        <v>9729</v>
      </c>
      <c r="I846" s="73" t="str">
        <f>VLOOKUP(E846,Refs!$P$2:$R$29,3,FALSE)</f>
        <v>Y61</v>
      </c>
      <c r="J846" s="73" t="str">
        <f>VLOOKUP(E846,Refs!$P$2:$S$29,4,FALSE)</f>
        <v>East of England</v>
      </c>
      <c r="K846" s="28">
        <f t="shared" si="30"/>
        <v>9729</v>
      </c>
    </row>
    <row r="847" spans="1:11" x14ac:dyDescent="0.35">
      <c r="A847" s="74">
        <f t="shared" si="29"/>
        <v>45748</v>
      </c>
      <c r="B847" t="s">
        <v>883</v>
      </c>
      <c r="C847" t="s">
        <v>269</v>
      </c>
      <c r="E847" t="s">
        <v>305</v>
      </c>
      <c r="F847" t="s">
        <v>306</v>
      </c>
      <c r="G847" t="s">
        <v>809</v>
      </c>
      <c r="H847">
        <v>1540</v>
      </c>
      <c r="I847" s="73" t="str">
        <f>VLOOKUP(E847,Refs!$P$2:$R$29,3,FALSE)</f>
        <v>Y61</v>
      </c>
      <c r="J847" s="73" t="str">
        <f>VLOOKUP(E847,Refs!$P$2:$S$29,4,FALSE)</f>
        <v>East of England</v>
      </c>
      <c r="K847" s="28">
        <f t="shared" si="30"/>
        <v>1540</v>
      </c>
    </row>
    <row r="848" spans="1:11" x14ac:dyDescent="0.35">
      <c r="A848" s="74">
        <f t="shared" si="29"/>
        <v>45748</v>
      </c>
      <c r="B848" t="s">
        <v>883</v>
      </c>
      <c r="C848" t="s">
        <v>269</v>
      </c>
      <c r="E848" t="s">
        <v>305</v>
      </c>
      <c r="F848" t="s">
        <v>306</v>
      </c>
      <c r="G848" t="s">
        <v>113</v>
      </c>
      <c r="H848">
        <v>20002</v>
      </c>
      <c r="I848" s="73" t="str">
        <f>VLOOKUP(E848,Refs!$P$2:$R$29,3,FALSE)</f>
        <v>Y61</v>
      </c>
      <c r="J848" s="73" t="str">
        <f>VLOOKUP(E848,Refs!$P$2:$S$29,4,FALSE)</f>
        <v>East of England</v>
      </c>
      <c r="K848" s="28">
        <f t="shared" si="30"/>
        <v>20002</v>
      </c>
    </row>
    <row r="849" spans="1:11" x14ac:dyDescent="0.35">
      <c r="A849" s="74">
        <f t="shared" si="29"/>
        <v>45748</v>
      </c>
      <c r="B849" t="s">
        <v>883</v>
      </c>
      <c r="C849" t="s">
        <v>269</v>
      </c>
      <c r="E849" t="s">
        <v>305</v>
      </c>
      <c r="F849" t="s">
        <v>306</v>
      </c>
      <c r="G849" t="s">
        <v>114</v>
      </c>
      <c r="H849">
        <v>15</v>
      </c>
      <c r="I849" s="73" t="str">
        <f>VLOOKUP(E849,Refs!$P$2:$R$29,3,FALSE)</f>
        <v>Y61</v>
      </c>
      <c r="J849" s="73" t="str">
        <f>VLOOKUP(E849,Refs!$P$2:$S$29,4,FALSE)</f>
        <v>East of England</v>
      </c>
      <c r="K849" s="28">
        <f t="shared" si="30"/>
        <v>15</v>
      </c>
    </row>
    <row r="850" spans="1:11" x14ac:dyDescent="0.35">
      <c r="A850" s="74">
        <f t="shared" si="29"/>
        <v>45748</v>
      </c>
      <c r="B850" t="s">
        <v>883</v>
      </c>
      <c r="C850" t="s">
        <v>269</v>
      </c>
      <c r="E850" t="s">
        <v>305</v>
      </c>
      <c r="F850" t="s">
        <v>306</v>
      </c>
      <c r="G850" t="s">
        <v>115</v>
      </c>
      <c r="H850">
        <v>13601</v>
      </c>
      <c r="I850" s="73" t="str">
        <f>VLOOKUP(E850,Refs!$P$2:$R$29,3,FALSE)</f>
        <v>Y61</v>
      </c>
      <c r="J850" s="73" t="str">
        <f>VLOOKUP(E850,Refs!$P$2:$S$29,4,FALSE)</f>
        <v>East of England</v>
      </c>
      <c r="K850" s="28">
        <f t="shared" si="30"/>
        <v>13601</v>
      </c>
    </row>
    <row r="851" spans="1:11" x14ac:dyDescent="0.35">
      <c r="A851" s="74">
        <f t="shared" si="29"/>
        <v>45748</v>
      </c>
      <c r="B851" t="s">
        <v>883</v>
      </c>
      <c r="C851" t="s">
        <v>269</v>
      </c>
      <c r="E851" t="s">
        <v>305</v>
      </c>
      <c r="F851" t="s">
        <v>306</v>
      </c>
      <c r="G851" t="s">
        <v>116</v>
      </c>
      <c r="H851">
        <v>5735</v>
      </c>
      <c r="I851" s="73" t="str">
        <f>VLOOKUP(E851,Refs!$P$2:$R$29,3,FALSE)</f>
        <v>Y61</v>
      </c>
      <c r="J851" s="73" t="str">
        <f>VLOOKUP(E851,Refs!$P$2:$S$29,4,FALSE)</f>
        <v>East of England</v>
      </c>
      <c r="K851" s="28">
        <f t="shared" si="30"/>
        <v>5735</v>
      </c>
    </row>
    <row r="852" spans="1:11" x14ac:dyDescent="0.35">
      <c r="A852" s="74">
        <f t="shared" si="29"/>
        <v>45748</v>
      </c>
      <c r="B852" t="s">
        <v>883</v>
      </c>
      <c r="C852" t="s">
        <v>269</v>
      </c>
      <c r="E852" t="s">
        <v>305</v>
      </c>
      <c r="F852" t="s">
        <v>306</v>
      </c>
      <c r="G852" t="s">
        <v>117</v>
      </c>
      <c r="H852">
        <v>3352</v>
      </c>
      <c r="I852" s="73" t="str">
        <f>VLOOKUP(E852,Refs!$P$2:$R$29,3,FALSE)</f>
        <v>Y61</v>
      </c>
      <c r="J852" s="73" t="str">
        <f>VLOOKUP(E852,Refs!$P$2:$S$29,4,FALSE)</f>
        <v>East of England</v>
      </c>
      <c r="K852" s="28">
        <f t="shared" si="30"/>
        <v>3352</v>
      </c>
    </row>
    <row r="853" spans="1:11" x14ac:dyDescent="0.35">
      <c r="A853" s="74">
        <f t="shared" si="29"/>
        <v>45748</v>
      </c>
      <c r="B853" t="s">
        <v>883</v>
      </c>
      <c r="C853" t="s">
        <v>269</v>
      </c>
      <c r="E853" t="s">
        <v>305</v>
      </c>
      <c r="F853" t="s">
        <v>306</v>
      </c>
      <c r="G853" t="s">
        <v>118</v>
      </c>
      <c r="H853">
        <v>1222</v>
      </c>
      <c r="I853" s="73" t="str">
        <f>VLOOKUP(E853,Refs!$P$2:$R$29,3,FALSE)</f>
        <v>Y61</v>
      </c>
      <c r="J853" s="73" t="str">
        <f>VLOOKUP(E853,Refs!$P$2:$S$29,4,FALSE)</f>
        <v>East of England</v>
      </c>
      <c r="K853" s="28">
        <f t="shared" si="30"/>
        <v>1222</v>
      </c>
    </row>
    <row r="854" spans="1:11" x14ac:dyDescent="0.35">
      <c r="A854" s="74">
        <f t="shared" si="29"/>
        <v>45748</v>
      </c>
      <c r="B854" t="s">
        <v>883</v>
      </c>
      <c r="C854" t="s">
        <v>269</v>
      </c>
      <c r="E854" t="s">
        <v>305</v>
      </c>
      <c r="F854" t="s">
        <v>306</v>
      </c>
      <c r="G854" t="s">
        <v>119</v>
      </c>
      <c r="H854">
        <v>3128</v>
      </c>
      <c r="I854" s="73" t="str">
        <f>VLOOKUP(E854,Refs!$P$2:$R$29,3,FALSE)</f>
        <v>Y61</v>
      </c>
      <c r="J854" s="73" t="str">
        <f>VLOOKUP(E854,Refs!$P$2:$S$29,4,FALSE)</f>
        <v>East of England</v>
      </c>
      <c r="K854" s="28">
        <f t="shared" si="30"/>
        <v>3128</v>
      </c>
    </row>
    <row r="855" spans="1:11" x14ac:dyDescent="0.35">
      <c r="A855" s="74">
        <f t="shared" si="29"/>
        <v>45748</v>
      </c>
      <c r="B855" t="s">
        <v>883</v>
      </c>
      <c r="C855" t="s">
        <v>269</v>
      </c>
      <c r="E855" t="s">
        <v>305</v>
      </c>
      <c r="F855" t="s">
        <v>306</v>
      </c>
      <c r="G855" t="s">
        <v>120</v>
      </c>
      <c r="H855">
        <v>2964</v>
      </c>
      <c r="I855" s="73" t="str">
        <f>VLOOKUP(E855,Refs!$P$2:$R$29,3,FALSE)</f>
        <v>Y61</v>
      </c>
      <c r="J855" s="73" t="str">
        <f>VLOOKUP(E855,Refs!$P$2:$S$29,4,FALSE)</f>
        <v>East of England</v>
      </c>
      <c r="K855" s="28">
        <f t="shared" si="30"/>
        <v>2964</v>
      </c>
    </row>
    <row r="856" spans="1:11" x14ac:dyDescent="0.35">
      <c r="A856" s="74">
        <f t="shared" si="29"/>
        <v>45748</v>
      </c>
      <c r="B856" t="s">
        <v>883</v>
      </c>
      <c r="C856" t="s">
        <v>269</v>
      </c>
      <c r="E856" t="s">
        <v>305</v>
      </c>
      <c r="F856" t="s">
        <v>306</v>
      </c>
      <c r="G856" t="s">
        <v>121</v>
      </c>
      <c r="H856">
        <v>975</v>
      </c>
      <c r="I856" s="73" t="str">
        <f>VLOOKUP(E856,Refs!$P$2:$R$29,3,FALSE)</f>
        <v>Y61</v>
      </c>
      <c r="J856" s="73" t="str">
        <f>VLOOKUP(E856,Refs!$P$2:$S$29,4,FALSE)</f>
        <v>East of England</v>
      </c>
      <c r="K856" s="28">
        <f t="shared" si="30"/>
        <v>975</v>
      </c>
    </row>
    <row r="857" spans="1:11" x14ac:dyDescent="0.35">
      <c r="A857" s="74">
        <f t="shared" si="29"/>
        <v>45748</v>
      </c>
      <c r="B857" t="s">
        <v>883</v>
      </c>
      <c r="C857" t="s">
        <v>269</v>
      </c>
      <c r="E857" t="s">
        <v>305</v>
      </c>
      <c r="F857" t="s">
        <v>306</v>
      </c>
      <c r="G857" t="s">
        <v>122</v>
      </c>
      <c r="H857">
        <v>752</v>
      </c>
      <c r="I857" s="73" t="str">
        <f>VLOOKUP(E857,Refs!$P$2:$R$29,3,FALSE)</f>
        <v>Y61</v>
      </c>
      <c r="J857" s="73" t="str">
        <f>VLOOKUP(E857,Refs!$P$2:$S$29,4,FALSE)</f>
        <v>East of England</v>
      </c>
      <c r="K857" s="28">
        <f t="shared" si="30"/>
        <v>752</v>
      </c>
    </row>
    <row r="858" spans="1:11" x14ac:dyDescent="0.35">
      <c r="A858" s="74">
        <f t="shared" si="29"/>
        <v>45748</v>
      </c>
      <c r="B858" t="s">
        <v>883</v>
      </c>
      <c r="C858" t="s">
        <v>269</v>
      </c>
      <c r="E858" t="s">
        <v>305</v>
      </c>
      <c r="F858" t="s">
        <v>306</v>
      </c>
      <c r="G858" t="s">
        <v>123</v>
      </c>
      <c r="H858">
        <v>1561</v>
      </c>
      <c r="I858" s="73" t="str">
        <f>VLOOKUP(E858,Refs!$P$2:$R$29,3,FALSE)</f>
        <v>Y61</v>
      </c>
      <c r="J858" s="73" t="str">
        <f>VLOOKUP(E858,Refs!$P$2:$S$29,4,FALSE)</f>
        <v>East of England</v>
      </c>
      <c r="K858" s="28">
        <f t="shared" si="30"/>
        <v>1561</v>
      </c>
    </row>
    <row r="859" spans="1:11" x14ac:dyDescent="0.35">
      <c r="A859" s="74">
        <f t="shared" si="29"/>
        <v>45748</v>
      </c>
      <c r="B859" t="s">
        <v>883</v>
      </c>
      <c r="C859" t="s">
        <v>269</v>
      </c>
      <c r="E859" t="s">
        <v>305</v>
      </c>
      <c r="F859" t="s">
        <v>306</v>
      </c>
      <c r="G859" t="s">
        <v>124</v>
      </c>
      <c r="H859">
        <v>607</v>
      </c>
      <c r="I859" s="73" t="str">
        <f>VLOOKUP(E859,Refs!$P$2:$R$29,3,FALSE)</f>
        <v>Y61</v>
      </c>
      <c r="J859" s="73" t="str">
        <f>VLOOKUP(E859,Refs!$P$2:$S$29,4,FALSE)</f>
        <v>East of England</v>
      </c>
      <c r="K859" s="28">
        <f t="shared" si="30"/>
        <v>607</v>
      </c>
    </row>
    <row r="860" spans="1:11" x14ac:dyDescent="0.35">
      <c r="A860" s="74">
        <f t="shared" si="29"/>
        <v>45748</v>
      </c>
      <c r="B860" t="s">
        <v>883</v>
      </c>
      <c r="C860" t="s">
        <v>269</v>
      </c>
      <c r="E860" t="s">
        <v>305</v>
      </c>
      <c r="F860" t="s">
        <v>306</v>
      </c>
      <c r="G860" t="s">
        <v>125</v>
      </c>
      <c r="H860">
        <v>1</v>
      </c>
      <c r="I860" s="73" t="str">
        <f>VLOOKUP(E860,Refs!$P$2:$R$29,3,FALSE)</f>
        <v>Y61</v>
      </c>
      <c r="J860" s="73" t="str">
        <f>VLOOKUP(E860,Refs!$P$2:$S$29,4,FALSE)</f>
        <v>East of England</v>
      </c>
      <c r="K860" s="28">
        <f t="shared" si="30"/>
        <v>1</v>
      </c>
    </row>
    <row r="861" spans="1:11" x14ac:dyDescent="0.35">
      <c r="A861" s="74">
        <f t="shared" si="29"/>
        <v>45748</v>
      </c>
      <c r="B861" t="s">
        <v>883</v>
      </c>
      <c r="C861" t="s">
        <v>269</v>
      </c>
      <c r="E861" t="s">
        <v>305</v>
      </c>
      <c r="F861" t="s">
        <v>306</v>
      </c>
      <c r="G861" t="s">
        <v>126</v>
      </c>
      <c r="H861">
        <v>0</v>
      </c>
      <c r="I861" s="73" t="str">
        <f>VLOOKUP(E861,Refs!$P$2:$R$29,3,FALSE)</f>
        <v>Y61</v>
      </c>
      <c r="J861" s="73" t="str">
        <f>VLOOKUP(E861,Refs!$P$2:$S$29,4,FALSE)</f>
        <v>East of England</v>
      </c>
      <c r="K861" s="28" t="str">
        <f t="shared" si="30"/>
        <v/>
      </c>
    </row>
    <row r="862" spans="1:11" x14ac:dyDescent="0.35">
      <c r="A862" s="74">
        <f t="shared" si="29"/>
        <v>45748</v>
      </c>
      <c r="B862" t="s">
        <v>883</v>
      </c>
      <c r="C862" t="s">
        <v>269</v>
      </c>
      <c r="E862" t="s">
        <v>305</v>
      </c>
      <c r="F862" t="s">
        <v>306</v>
      </c>
      <c r="G862" t="s">
        <v>127</v>
      </c>
      <c r="H862">
        <v>0</v>
      </c>
      <c r="I862" s="73" t="str">
        <f>VLOOKUP(E862,Refs!$P$2:$R$29,3,FALSE)</f>
        <v>Y61</v>
      </c>
      <c r="J862" s="73" t="str">
        <f>VLOOKUP(E862,Refs!$P$2:$S$29,4,FALSE)</f>
        <v>East of England</v>
      </c>
      <c r="K862" s="28" t="str">
        <f t="shared" si="30"/>
        <v/>
      </c>
    </row>
    <row r="863" spans="1:11" x14ac:dyDescent="0.35">
      <c r="A863" s="74">
        <f t="shared" si="29"/>
        <v>45748</v>
      </c>
      <c r="B863" t="s">
        <v>883</v>
      </c>
      <c r="C863" t="s">
        <v>269</v>
      </c>
      <c r="E863" t="s">
        <v>305</v>
      </c>
      <c r="F863" t="s">
        <v>306</v>
      </c>
      <c r="G863" t="s">
        <v>128</v>
      </c>
      <c r="H863">
        <v>0</v>
      </c>
      <c r="I863" s="73" t="str">
        <f>VLOOKUP(E863,Refs!$P$2:$R$29,3,FALSE)</f>
        <v>Y61</v>
      </c>
      <c r="J863" s="73" t="str">
        <f>VLOOKUP(E863,Refs!$P$2:$S$29,4,FALSE)</f>
        <v>East of England</v>
      </c>
      <c r="K863" s="28" t="str">
        <f t="shared" si="30"/>
        <v/>
      </c>
    </row>
    <row r="864" spans="1:11" x14ac:dyDescent="0.35">
      <c r="A864" s="74">
        <f t="shared" si="29"/>
        <v>45748</v>
      </c>
      <c r="B864" t="s">
        <v>883</v>
      </c>
      <c r="C864" t="s">
        <v>269</v>
      </c>
      <c r="E864" t="s">
        <v>305</v>
      </c>
      <c r="F864" t="s">
        <v>306</v>
      </c>
      <c r="G864" t="s">
        <v>129</v>
      </c>
      <c r="H864">
        <v>190</v>
      </c>
      <c r="I864" s="73" t="str">
        <f>VLOOKUP(E864,Refs!$P$2:$R$29,3,FALSE)</f>
        <v>Y61</v>
      </c>
      <c r="J864" s="73" t="str">
        <f>VLOOKUP(E864,Refs!$P$2:$S$29,4,FALSE)</f>
        <v>East of England</v>
      </c>
      <c r="K864" s="28">
        <f t="shared" si="30"/>
        <v>190</v>
      </c>
    </row>
    <row r="865" spans="1:11" x14ac:dyDescent="0.35">
      <c r="A865" s="74">
        <f t="shared" si="29"/>
        <v>45748</v>
      </c>
      <c r="B865" t="s">
        <v>883</v>
      </c>
      <c r="C865" t="s">
        <v>269</v>
      </c>
      <c r="E865" t="s">
        <v>305</v>
      </c>
      <c r="F865" t="s">
        <v>306</v>
      </c>
      <c r="G865" t="s">
        <v>130</v>
      </c>
      <c r="H865">
        <v>427</v>
      </c>
      <c r="I865" s="73" t="str">
        <f>VLOOKUP(E865,Refs!$P$2:$R$29,3,FALSE)</f>
        <v>Y61</v>
      </c>
      <c r="J865" s="73" t="str">
        <f>VLOOKUP(E865,Refs!$P$2:$S$29,4,FALSE)</f>
        <v>East of England</v>
      </c>
      <c r="K865" s="28">
        <f t="shared" si="30"/>
        <v>427</v>
      </c>
    </row>
    <row r="866" spans="1:11" x14ac:dyDescent="0.35">
      <c r="A866" s="74">
        <f t="shared" si="29"/>
        <v>45748</v>
      </c>
      <c r="B866" t="s">
        <v>883</v>
      </c>
      <c r="C866" t="s">
        <v>269</v>
      </c>
      <c r="E866" t="s">
        <v>305</v>
      </c>
      <c r="F866" t="s">
        <v>306</v>
      </c>
      <c r="G866" t="s">
        <v>131</v>
      </c>
      <c r="H866">
        <v>646</v>
      </c>
      <c r="I866" s="73" t="str">
        <f>VLOOKUP(E866,Refs!$P$2:$R$29,3,FALSE)</f>
        <v>Y61</v>
      </c>
      <c r="J866" s="73" t="str">
        <f>VLOOKUP(E866,Refs!$P$2:$S$29,4,FALSE)</f>
        <v>East of England</v>
      </c>
      <c r="K866" s="28">
        <f t="shared" si="30"/>
        <v>646</v>
      </c>
    </row>
    <row r="867" spans="1:11" x14ac:dyDescent="0.35">
      <c r="A867" s="74">
        <f t="shared" si="29"/>
        <v>45748</v>
      </c>
      <c r="B867" t="s">
        <v>883</v>
      </c>
      <c r="C867" t="s">
        <v>269</v>
      </c>
      <c r="E867" t="s">
        <v>305</v>
      </c>
      <c r="F867" t="s">
        <v>306</v>
      </c>
      <c r="G867" t="s">
        <v>132</v>
      </c>
      <c r="H867">
        <v>555</v>
      </c>
      <c r="I867" s="73" t="str">
        <f>VLOOKUP(E867,Refs!$P$2:$R$29,3,FALSE)</f>
        <v>Y61</v>
      </c>
      <c r="J867" s="73" t="str">
        <f>VLOOKUP(E867,Refs!$P$2:$S$29,4,FALSE)</f>
        <v>East of England</v>
      </c>
      <c r="K867" s="28">
        <f t="shared" si="30"/>
        <v>555</v>
      </c>
    </row>
    <row r="868" spans="1:11" x14ac:dyDescent="0.35">
      <c r="A868" s="74">
        <f t="shared" si="29"/>
        <v>45748</v>
      </c>
      <c r="B868" t="s">
        <v>883</v>
      </c>
      <c r="C868" t="s">
        <v>269</v>
      </c>
      <c r="E868" t="s">
        <v>305</v>
      </c>
      <c r="F868" t="s">
        <v>306</v>
      </c>
      <c r="G868" t="s">
        <v>133</v>
      </c>
      <c r="H868">
        <v>2376</v>
      </c>
      <c r="I868" s="73" t="str">
        <f>VLOOKUP(E868,Refs!$P$2:$R$29,3,FALSE)</f>
        <v>Y61</v>
      </c>
      <c r="J868" s="73" t="str">
        <f>VLOOKUP(E868,Refs!$P$2:$S$29,4,FALSE)</f>
        <v>East of England</v>
      </c>
      <c r="K868" s="28">
        <f t="shared" si="30"/>
        <v>2376</v>
      </c>
    </row>
    <row r="869" spans="1:11" x14ac:dyDescent="0.35">
      <c r="A869" s="74">
        <f t="shared" si="29"/>
        <v>45748</v>
      </c>
      <c r="B869" t="s">
        <v>883</v>
      </c>
      <c r="C869" t="s">
        <v>269</v>
      </c>
      <c r="E869" t="s">
        <v>305</v>
      </c>
      <c r="F869" t="s">
        <v>306</v>
      </c>
      <c r="G869" t="s">
        <v>134</v>
      </c>
      <c r="H869">
        <v>2125</v>
      </c>
      <c r="I869" s="73" t="str">
        <f>VLOOKUP(E869,Refs!$P$2:$R$29,3,FALSE)</f>
        <v>Y61</v>
      </c>
      <c r="J869" s="73" t="str">
        <f>VLOOKUP(E869,Refs!$P$2:$S$29,4,FALSE)</f>
        <v>East of England</v>
      </c>
      <c r="K869" s="28">
        <f t="shared" si="30"/>
        <v>2125</v>
      </c>
    </row>
    <row r="870" spans="1:11" x14ac:dyDescent="0.35">
      <c r="A870" s="74">
        <f t="shared" si="29"/>
        <v>45748</v>
      </c>
      <c r="B870" t="s">
        <v>883</v>
      </c>
      <c r="C870" t="s">
        <v>269</v>
      </c>
      <c r="E870" t="s">
        <v>305</v>
      </c>
      <c r="F870" t="s">
        <v>306</v>
      </c>
      <c r="G870" t="s">
        <v>135</v>
      </c>
      <c r="H870">
        <v>954</v>
      </c>
      <c r="I870" s="73" t="str">
        <f>VLOOKUP(E870,Refs!$P$2:$R$29,3,FALSE)</f>
        <v>Y61</v>
      </c>
      <c r="J870" s="73" t="str">
        <f>VLOOKUP(E870,Refs!$P$2:$S$29,4,FALSE)</f>
        <v>East of England</v>
      </c>
      <c r="K870" s="28">
        <f t="shared" si="30"/>
        <v>954</v>
      </c>
    </row>
    <row r="871" spans="1:11" x14ac:dyDescent="0.35">
      <c r="A871" s="74">
        <f t="shared" si="29"/>
        <v>45748</v>
      </c>
      <c r="B871" t="s">
        <v>883</v>
      </c>
      <c r="C871" t="s">
        <v>269</v>
      </c>
      <c r="E871" t="s">
        <v>305</v>
      </c>
      <c r="F871" t="s">
        <v>306</v>
      </c>
      <c r="G871" t="s">
        <v>136</v>
      </c>
      <c r="H871">
        <v>954</v>
      </c>
      <c r="I871" s="73" t="str">
        <f>VLOOKUP(E871,Refs!$P$2:$R$29,3,FALSE)</f>
        <v>Y61</v>
      </c>
      <c r="J871" s="73" t="str">
        <f>VLOOKUP(E871,Refs!$P$2:$S$29,4,FALSE)</f>
        <v>East of England</v>
      </c>
      <c r="K871" s="28">
        <f t="shared" si="30"/>
        <v>954</v>
      </c>
    </row>
    <row r="872" spans="1:11" x14ac:dyDescent="0.35">
      <c r="A872" s="74">
        <f t="shared" si="29"/>
        <v>45748</v>
      </c>
      <c r="B872" t="s">
        <v>883</v>
      </c>
      <c r="C872" t="s">
        <v>269</v>
      </c>
      <c r="E872" t="s">
        <v>305</v>
      </c>
      <c r="F872" t="s">
        <v>306</v>
      </c>
      <c r="G872" t="s">
        <v>137</v>
      </c>
      <c r="H872">
        <v>201</v>
      </c>
      <c r="I872" s="73" t="str">
        <f>VLOOKUP(E872,Refs!$P$2:$R$29,3,FALSE)</f>
        <v>Y61</v>
      </c>
      <c r="J872" s="73" t="str">
        <f>VLOOKUP(E872,Refs!$P$2:$S$29,4,FALSE)</f>
        <v>East of England</v>
      </c>
      <c r="K872" s="28">
        <f t="shared" si="30"/>
        <v>201</v>
      </c>
    </row>
    <row r="873" spans="1:11" x14ac:dyDescent="0.35">
      <c r="A873" s="74">
        <f t="shared" si="29"/>
        <v>45748</v>
      </c>
      <c r="B873" t="s">
        <v>883</v>
      </c>
      <c r="C873" t="s">
        <v>269</v>
      </c>
      <c r="E873" t="s">
        <v>305</v>
      </c>
      <c r="F873" t="s">
        <v>306</v>
      </c>
      <c r="G873" t="s">
        <v>138</v>
      </c>
      <c r="H873">
        <v>186</v>
      </c>
      <c r="I873" s="73" t="str">
        <f>VLOOKUP(E873,Refs!$P$2:$R$29,3,FALSE)</f>
        <v>Y61</v>
      </c>
      <c r="J873" s="73" t="str">
        <f>VLOOKUP(E873,Refs!$P$2:$S$29,4,FALSE)</f>
        <v>East of England</v>
      </c>
      <c r="K873" s="28">
        <f t="shared" si="30"/>
        <v>186</v>
      </c>
    </row>
    <row r="874" spans="1:11" x14ac:dyDescent="0.35">
      <c r="A874" s="74">
        <f t="shared" si="29"/>
        <v>45748</v>
      </c>
      <c r="B874" t="s">
        <v>883</v>
      </c>
      <c r="C874" t="s">
        <v>269</v>
      </c>
      <c r="E874" t="s">
        <v>305</v>
      </c>
      <c r="F874" t="s">
        <v>306</v>
      </c>
      <c r="G874" t="s">
        <v>139</v>
      </c>
      <c r="H874">
        <v>11</v>
      </c>
      <c r="I874" s="73" t="str">
        <f>VLOOKUP(E874,Refs!$P$2:$R$29,3,FALSE)</f>
        <v>Y61</v>
      </c>
      <c r="J874" s="73" t="str">
        <f>VLOOKUP(E874,Refs!$P$2:$S$29,4,FALSE)</f>
        <v>East of England</v>
      </c>
      <c r="K874" s="28">
        <f t="shared" si="30"/>
        <v>11</v>
      </c>
    </row>
    <row r="875" spans="1:11" x14ac:dyDescent="0.35">
      <c r="A875" s="74">
        <f t="shared" si="29"/>
        <v>45748</v>
      </c>
      <c r="B875" t="s">
        <v>883</v>
      </c>
      <c r="C875" t="s">
        <v>269</v>
      </c>
      <c r="E875" t="s">
        <v>305</v>
      </c>
      <c r="F875" t="s">
        <v>306</v>
      </c>
      <c r="G875" t="s">
        <v>140</v>
      </c>
      <c r="H875">
        <v>10</v>
      </c>
      <c r="I875" s="73" t="str">
        <f>VLOOKUP(E875,Refs!$P$2:$R$29,3,FALSE)</f>
        <v>Y61</v>
      </c>
      <c r="J875" s="73" t="str">
        <f>VLOOKUP(E875,Refs!$P$2:$S$29,4,FALSE)</f>
        <v>East of England</v>
      </c>
      <c r="K875" s="28">
        <f t="shared" si="30"/>
        <v>10</v>
      </c>
    </row>
    <row r="876" spans="1:11" x14ac:dyDescent="0.35">
      <c r="A876" s="74">
        <f t="shared" si="29"/>
        <v>45748</v>
      </c>
      <c r="B876" t="s">
        <v>883</v>
      </c>
      <c r="C876" t="s">
        <v>269</v>
      </c>
      <c r="E876" t="s">
        <v>305</v>
      </c>
      <c r="F876" t="s">
        <v>306</v>
      </c>
      <c r="G876" t="s">
        <v>141</v>
      </c>
      <c r="H876">
        <v>162</v>
      </c>
      <c r="I876" s="73" t="str">
        <f>VLOOKUP(E876,Refs!$P$2:$R$29,3,FALSE)</f>
        <v>Y61</v>
      </c>
      <c r="J876" s="73" t="str">
        <f>VLOOKUP(E876,Refs!$P$2:$S$29,4,FALSE)</f>
        <v>East of England</v>
      </c>
      <c r="K876" s="28">
        <f t="shared" si="30"/>
        <v>162</v>
      </c>
    </row>
    <row r="877" spans="1:11" x14ac:dyDescent="0.35">
      <c r="A877" s="74">
        <f t="shared" si="29"/>
        <v>45748</v>
      </c>
      <c r="B877" t="s">
        <v>883</v>
      </c>
      <c r="C877" t="s">
        <v>269</v>
      </c>
      <c r="E877" t="s">
        <v>305</v>
      </c>
      <c r="F877" t="s">
        <v>306</v>
      </c>
      <c r="G877" t="s">
        <v>142</v>
      </c>
      <c r="H877">
        <v>162</v>
      </c>
      <c r="I877" s="73" t="str">
        <f>VLOOKUP(E877,Refs!$P$2:$R$29,3,FALSE)</f>
        <v>Y61</v>
      </c>
      <c r="J877" s="73" t="str">
        <f>VLOOKUP(E877,Refs!$P$2:$S$29,4,FALSE)</f>
        <v>East of England</v>
      </c>
      <c r="K877" s="28">
        <f t="shared" si="30"/>
        <v>162</v>
      </c>
    </row>
    <row r="878" spans="1:11" x14ac:dyDescent="0.35">
      <c r="A878" s="74">
        <f t="shared" si="29"/>
        <v>45748</v>
      </c>
      <c r="B878" t="s">
        <v>883</v>
      </c>
      <c r="C878" t="s">
        <v>269</v>
      </c>
      <c r="E878" t="s">
        <v>305</v>
      </c>
      <c r="F878" t="s">
        <v>306</v>
      </c>
      <c r="G878" t="s">
        <v>725</v>
      </c>
      <c r="H878">
        <v>212</v>
      </c>
      <c r="I878" s="73" t="str">
        <f>VLOOKUP(E878,Refs!$P$2:$R$29,3,FALSE)</f>
        <v>Y61</v>
      </c>
      <c r="J878" s="73" t="str">
        <f>VLOOKUP(E878,Refs!$P$2:$S$29,4,FALSE)</f>
        <v>East of England</v>
      </c>
      <c r="K878" s="28">
        <f t="shared" si="30"/>
        <v>212</v>
      </c>
    </row>
    <row r="879" spans="1:11" x14ac:dyDescent="0.35">
      <c r="A879" s="74">
        <f t="shared" si="29"/>
        <v>45748</v>
      </c>
      <c r="B879" t="s">
        <v>883</v>
      </c>
      <c r="C879" t="s">
        <v>269</v>
      </c>
      <c r="E879" t="s">
        <v>305</v>
      </c>
      <c r="F879" t="s">
        <v>306</v>
      </c>
      <c r="G879" t="s">
        <v>724</v>
      </c>
      <c r="H879">
        <v>45</v>
      </c>
      <c r="I879" s="73" t="str">
        <f>VLOOKUP(E879,Refs!$P$2:$R$29,3,FALSE)</f>
        <v>Y61</v>
      </c>
      <c r="J879" s="73" t="str">
        <f>VLOOKUP(E879,Refs!$P$2:$S$29,4,FALSE)</f>
        <v>East of England</v>
      </c>
      <c r="K879" s="28">
        <f t="shared" si="30"/>
        <v>45</v>
      </c>
    </row>
    <row r="880" spans="1:11" x14ac:dyDescent="0.35">
      <c r="A880" s="74">
        <f t="shared" si="29"/>
        <v>45748</v>
      </c>
      <c r="B880" t="s">
        <v>883</v>
      </c>
      <c r="C880" t="s">
        <v>269</v>
      </c>
      <c r="E880" t="s">
        <v>305</v>
      </c>
      <c r="F880" t="s">
        <v>306</v>
      </c>
      <c r="G880" t="s">
        <v>727</v>
      </c>
      <c r="H880">
        <v>740</v>
      </c>
      <c r="I880" s="73" t="str">
        <f>VLOOKUP(E880,Refs!$P$2:$R$29,3,FALSE)</f>
        <v>Y61</v>
      </c>
      <c r="J880" s="73" t="str">
        <f>VLOOKUP(E880,Refs!$P$2:$S$29,4,FALSE)</f>
        <v>East of England</v>
      </c>
      <c r="K880" s="28">
        <f t="shared" si="30"/>
        <v>740</v>
      </c>
    </row>
    <row r="881" spans="1:11" x14ac:dyDescent="0.35">
      <c r="A881" s="74">
        <f t="shared" si="29"/>
        <v>45748</v>
      </c>
      <c r="B881" t="s">
        <v>883</v>
      </c>
      <c r="C881" t="s">
        <v>269</v>
      </c>
      <c r="E881" t="s">
        <v>305</v>
      </c>
      <c r="F881" t="s">
        <v>306</v>
      </c>
      <c r="G881" t="s">
        <v>726</v>
      </c>
      <c r="H881">
        <v>356</v>
      </c>
      <c r="I881" s="73" t="str">
        <f>VLOOKUP(E881,Refs!$P$2:$R$29,3,FALSE)</f>
        <v>Y61</v>
      </c>
      <c r="J881" s="73" t="str">
        <f>VLOOKUP(E881,Refs!$P$2:$S$29,4,FALSE)</f>
        <v>East of England</v>
      </c>
      <c r="K881" s="28">
        <f t="shared" si="30"/>
        <v>356</v>
      </c>
    </row>
    <row r="882" spans="1:11" x14ac:dyDescent="0.35">
      <c r="A882" s="74">
        <f t="shared" si="29"/>
        <v>45748</v>
      </c>
      <c r="B882" t="s">
        <v>883</v>
      </c>
      <c r="C882" t="s">
        <v>269</v>
      </c>
      <c r="E882" t="s">
        <v>307</v>
      </c>
      <c r="F882" t="s">
        <v>308</v>
      </c>
      <c r="G882" t="s">
        <v>10</v>
      </c>
      <c r="H882">
        <v>24714</v>
      </c>
      <c r="I882" s="73" t="str">
        <f>VLOOKUP(E882,Refs!$P$2:$R$29,3,FALSE)</f>
        <v>Y61</v>
      </c>
      <c r="J882" s="73" t="str">
        <f>VLOOKUP(E882,Refs!$P$2:$S$29,4,FALSE)</f>
        <v>East of England</v>
      </c>
      <c r="K882" s="28">
        <f t="shared" si="30"/>
        <v>24714</v>
      </c>
    </row>
    <row r="883" spans="1:11" x14ac:dyDescent="0.35">
      <c r="A883" s="74">
        <f t="shared" si="29"/>
        <v>45748</v>
      </c>
      <c r="B883" t="s">
        <v>883</v>
      </c>
      <c r="C883" t="s">
        <v>269</v>
      </c>
      <c r="E883" t="s">
        <v>307</v>
      </c>
      <c r="F883" t="s">
        <v>308</v>
      </c>
      <c r="G883" t="s">
        <v>71</v>
      </c>
      <c r="H883">
        <v>24693</v>
      </c>
      <c r="I883" s="73" t="str">
        <f>VLOOKUP(E883,Refs!$P$2:$R$29,3,FALSE)</f>
        <v>Y61</v>
      </c>
      <c r="J883" s="73" t="str">
        <f>VLOOKUP(E883,Refs!$P$2:$S$29,4,FALSE)</f>
        <v>East of England</v>
      </c>
      <c r="K883" s="28">
        <f t="shared" si="30"/>
        <v>24693</v>
      </c>
    </row>
    <row r="884" spans="1:11" x14ac:dyDescent="0.35">
      <c r="A884" s="74">
        <f t="shared" si="29"/>
        <v>45748</v>
      </c>
      <c r="B884" t="s">
        <v>883</v>
      </c>
      <c r="C884" t="s">
        <v>269</v>
      </c>
      <c r="E884" t="s">
        <v>307</v>
      </c>
      <c r="F884" t="s">
        <v>308</v>
      </c>
      <c r="G884" t="s">
        <v>20</v>
      </c>
      <c r="H884">
        <v>22609</v>
      </c>
      <c r="I884" s="73" t="str">
        <f>VLOOKUP(E884,Refs!$P$2:$R$29,3,FALSE)</f>
        <v>Y61</v>
      </c>
      <c r="J884" s="73" t="str">
        <f>VLOOKUP(E884,Refs!$P$2:$S$29,4,FALSE)</f>
        <v>East of England</v>
      </c>
      <c r="K884" s="28">
        <f t="shared" si="30"/>
        <v>22609</v>
      </c>
    </row>
    <row r="885" spans="1:11" x14ac:dyDescent="0.35">
      <c r="A885" s="74">
        <f t="shared" si="29"/>
        <v>45748</v>
      </c>
      <c r="B885" t="s">
        <v>883</v>
      </c>
      <c r="C885" t="s">
        <v>269</v>
      </c>
      <c r="E885" t="s">
        <v>307</v>
      </c>
      <c r="F885" t="s">
        <v>308</v>
      </c>
      <c r="G885" t="s">
        <v>23</v>
      </c>
      <c r="H885">
        <v>18966</v>
      </c>
      <c r="I885" s="73" t="str">
        <f>VLOOKUP(E885,Refs!$P$2:$R$29,3,FALSE)</f>
        <v>Y61</v>
      </c>
      <c r="J885" s="73" t="str">
        <f>VLOOKUP(E885,Refs!$P$2:$S$29,4,FALSE)</f>
        <v>East of England</v>
      </c>
      <c r="K885" s="28">
        <f t="shared" si="30"/>
        <v>18966</v>
      </c>
    </row>
    <row r="886" spans="1:11" x14ac:dyDescent="0.35">
      <c r="A886" s="74">
        <f t="shared" si="29"/>
        <v>45748</v>
      </c>
      <c r="B886" t="s">
        <v>883</v>
      </c>
      <c r="C886" t="s">
        <v>269</v>
      </c>
      <c r="E886" t="s">
        <v>307</v>
      </c>
      <c r="F886" t="s">
        <v>308</v>
      </c>
      <c r="G886" t="s">
        <v>19</v>
      </c>
      <c r="H886">
        <v>692</v>
      </c>
      <c r="I886" s="73" t="str">
        <f>VLOOKUP(E886,Refs!$P$2:$R$29,3,FALSE)</f>
        <v>Y61</v>
      </c>
      <c r="J886" s="73" t="str">
        <f>VLOOKUP(E886,Refs!$P$2:$S$29,4,FALSE)</f>
        <v>East of England</v>
      </c>
      <c r="K886" s="28">
        <f t="shared" si="30"/>
        <v>692</v>
      </c>
    </row>
    <row r="887" spans="1:11" x14ac:dyDescent="0.35">
      <c r="A887" s="74">
        <f t="shared" si="29"/>
        <v>45748</v>
      </c>
      <c r="B887" t="s">
        <v>883</v>
      </c>
      <c r="C887" t="s">
        <v>269</v>
      </c>
      <c r="E887" t="s">
        <v>307</v>
      </c>
      <c r="F887" t="s">
        <v>308</v>
      </c>
      <c r="G887" t="s">
        <v>21</v>
      </c>
      <c r="H887">
        <v>1070393</v>
      </c>
      <c r="I887" s="73" t="str">
        <f>VLOOKUP(E887,Refs!$P$2:$R$29,3,FALSE)</f>
        <v>Y61</v>
      </c>
      <c r="J887" s="73" t="str">
        <f>VLOOKUP(E887,Refs!$P$2:$S$29,4,FALSE)</f>
        <v>East of England</v>
      </c>
      <c r="K887" s="28">
        <f t="shared" si="30"/>
        <v>1070393</v>
      </c>
    </row>
    <row r="888" spans="1:11" x14ac:dyDescent="0.35">
      <c r="A888" s="74">
        <f t="shared" si="29"/>
        <v>45748</v>
      </c>
      <c r="B888" t="s">
        <v>883</v>
      </c>
      <c r="C888" t="s">
        <v>269</v>
      </c>
      <c r="E888" t="s">
        <v>307</v>
      </c>
      <c r="F888" t="s">
        <v>308</v>
      </c>
      <c r="G888" t="s">
        <v>72</v>
      </c>
      <c r="H888">
        <v>394</v>
      </c>
      <c r="I888" s="73" t="str">
        <f>VLOOKUP(E888,Refs!$P$2:$R$29,3,FALSE)</f>
        <v>Y61</v>
      </c>
      <c r="J888" s="73" t="str">
        <f>VLOOKUP(E888,Refs!$P$2:$S$29,4,FALSE)</f>
        <v>East of England</v>
      </c>
      <c r="K888" s="28">
        <f t="shared" si="30"/>
        <v>394</v>
      </c>
    </row>
    <row r="889" spans="1:11" x14ac:dyDescent="0.35">
      <c r="A889" s="74">
        <f t="shared" si="29"/>
        <v>45748</v>
      </c>
      <c r="B889" t="s">
        <v>883</v>
      </c>
      <c r="C889" t="s">
        <v>269</v>
      </c>
      <c r="E889" t="s">
        <v>307</v>
      </c>
      <c r="F889" t="s">
        <v>308</v>
      </c>
      <c r="G889" t="s">
        <v>73</v>
      </c>
      <c r="H889">
        <v>581</v>
      </c>
      <c r="I889" s="73" t="str">
        <f>VLOOKUP(E889,Refs!$P$2:$R$29,3,FALSE)</f>
        <v>Y61</v>
      </c>
      <c r="J889" s="73" t="str">
        <f>VLOOKUP(E889,Refs!$P$2:$S$29,4,FALSE)</f>
        <v>East of England</v>
      </c>
      <c r="K889" s="28">
        <f t="shared" si="30"/>
        <v>581</v>
      </c>
    </row>
    <row r="890" spans="1:11" x14ac:dyDescent="0.35">
      <c r="A890" s="74">
        <f t="shared" si="29"/>
        <v>45748</v>
      </c>
      <c r="B890" t="s">
        <v>883</v>
      </c>
      <c r="C890" t="s">
        <v>269</v>
      </c>
      <c r="E890" t="s">
        <v>307</v>
      </c>
      <c r="F890" t="s">
        <v>308</v>
      </c>
      <c r="G890" t="s">
        <v>74</v>
      </c>
      <c r="H890">
        <v>96329</v>
      </c>
      <c r="I890" s="73" t="str">
        <f>VLOOKUP(E890,Refs!$P$2:$R$29,3,FALSE)</f>
        <v>Y61</v>
      </c>
      <c r="J890" s="73" t="str">
        <f>VLOOKUP(E890,Refs!$P$2:$S$29,4,FALSE)</f>
        <v>East of England</v>
      </c>
      <c r="K890" s="28">
        <f t="shared" si="30"/>
        <v>96329</v>
      </c>
    </row>
    <row r="891" spans="1:11" x14ac:dyDescent="0.35">
      <c r="A891" s="74">
        <f t="shared" si="29"/>
        <v>45748</v>
      </c>
      <c r="B891" t="s">
        <v>883</v>
      </c>
      <c r="C891" t="s">
        <v>269</v>
      </c>
      <c r="E891" t="s">
        <v>307</v>
      </c>
      <c r="F891" t="s">
        <v>308</v>
      </c>
      <c r="G891" t="s">
        <v>75</v>
      </c>
      <c r="H891">
        <v>8368</v>
      </c>
      <c r="I891" s="73" t="str">
        <f>VLOOKUP(E891,Refs!$P$2:$R$29,3,FALSE)</f>
        <v>Y61</v>
      </c>
      <c r="J891" s="73" t="str">
        <f>VLOOKUP(E891,Refs!$P$2:$S$29,4,FALSE)</f>
        <v>East of England</v>
      </c>
      <c r="K891" s="28">
        <f t="shared" si="30"/>
        <v>8368</v>
      </c>
    </row>
    <row r="892" spans="1:11" x14ac:dyDescent="0.35">
      <c r="A892" s="74">
        <f t="shared" si="29"/>
        <v>45748</v>
      </c>
      <c r="B892" t="s">
        <v>883</v>
      </c>
      <c r="C892" t="s">
        <v>269</v>
      </c>
      <c r="E892" t="s">
        <v>307</v>
      </c>
      <c r="F892" t="s">
        <v>308</v>
      </c>
      <c r="G892" t="s">
        <v>76</v>
      </c>
      <c r="H892">
        <v>117878428</v>
      </c>
      <c r="I892" s="73" t="str">
        <f>VLOOKUP(E892,Refs!$P$2:$R$29,3,FALSE)</f>
        <v>Y61</v>
      </c>
      <c r="J892" s="73" t="str">
        <f>VLOOKUP(E892,Refs!$P$2:$S$29,4,FALSE)</f>
        <v>East of England</v>
      </c>
      <c r="K892" s="28">
        <f t="shared" si="30"/>
        <v>117878428</v>
      </c>
    </row>
    <row r="893" spans="1:11" x14ac:dyDescent="0.35">
      <c r="A893" s="74">
        <f t="shared" si="29"/>
        <v>45748</v>
      </c>
      <c r="B893" t="s">
        <v>883</v>
      </c>
      <c r="C893" t="s">
        <v>269</v>
      </c>
      <c r="E893" t="s">
        <v>307</v>
      </c>
      <c r="F893" t="s">
        <v>308</v>
      </c>
      <c r="G893" t="s">
        <v>26</v>
      </c>
      <c r="H893">
        <v>20137</v>
      </c>
      <c r="I893" s="73" t="str">
        <f>VLOOKUP(E893,Refs!$P$2:$R$29,3,FALSE)</f>
        <v>Y61</v>
      </c>
      <c r="J893" s="73" t="str">
        <f>VLOOKUP(E893,Refs!$P$2:$S$29,4,FALSE)</f>
        <v>East of England</v>
      </c>
      <c r="K893" s="28">
        <f t="shared" si="30"/>
        <v>20137</v>
      </c>
    </row>
    <row r="894" spans="1:11" x14ac:dyDescent="0.35">
      <c r="A894" s="74">
        <f t="shared" si="29"/>
        <v>45748</v>
      </c>
      <c r="B894" t="s">
        <v>883</v>
      </c>
      <c r="C894" t="s">
        <v>269</v>
      </c>
      <c r="E894" t="s">
        <v>307</v>
      </c>
      <c r="F894" t="s">
        <v>308</v>
      </c>
      <c r="G894" t="s">
        <v>77</v>
      </c>
      <c r="H894">
        <v>363</v>
      </c>
      <c r="I894" s="73" t="str">
        <f>VLOOKUP(E894,Refs!$P$2:$R$29,3,FALSE)</f>
        <v>Y61</v>
      </c>
      <c r="J894" s="73" t="str">
        <f>VLOOKUP(E894,Refs!$P$2:$S$29,4,FALSE)</f>
        <v>East of England</v>
      </c>
      <c r="K894" s="28">
        <f t="shared" si="30"/>
        <v>363</v>
      </c>
    </row>
    <row r="895" spans="1:11" x14ac:dyDescent="0.35">
      <c r="A895" s="74">
        <f t="shared" si="29"/>
        <v>45748</v>
      </c>
      <c r="B895" t="s">
        <v>883</v>
      </c>
      <c r="C895" t="s">
        <v>269</v>
      </c>
      <c r="E895" t="s">
        <v>307</v>
      </c>
      <c r="F895" t="s">
        <v>308</v>
      </c>
      <c r="G895" t="s">
        <v>78</v>
      </c>
      <c r="H895">
        <v>11163</v>
      </c>
      <c r="I895" s="73" t="str">
        <f>VLOOKUP(E895,Refs!$P$2:$R$29,3,FALSE)</f>
        <v>Y61</v>
      </c>
      <c r="J895" s="73" t="str">
        <f>VLOOKUP(E895,Refs!$P$2:$S$29,4,FALSE)</f>
        <v>East of England</v>
      </c>
      <c r="K895" s="28">
        <f t="shared" si="30"/>
        <v>11163</v>
      </c>
    </row>
    <row r="896" spans="1:11" x14ac:dyDescent="0.35">
      <c r="A896" s="74">
        <f t="shared" si="29"/>
        <v>45748</v>
      </c>
      <c r="B896" t="s">
        <v>883</v>
      </c>
      <c r="C896" t="s">
        <v>269</v>
      </c>
      <c r="E896" t="s">
        <v>307</v>
      </c>
      <c r="F896" t="s">
        <v>308</v>
      </c>
      <c r="G896" t="s">
        <v>79</v>
      </c>
      <c r="H896">
        <v>4693</v>
      </c>
      <c r="I896" s="73" t="str">
        <f>VLOOKUP(E896,Refs!$P$2:$R$29,3,FALSE)</f>
        <v>Y61</v>
      </c>
      <c r="J896" s="73" t="str">
        <f>VLOOKUP(E896,Refs!$P$2:$S$29,4,FALSE)</f>
        <v>East of England</v>
      </c>
      <c r="K896" s="28">
        <f t="shared" si="30"/>
        <v>4693</v>
      </c>
    </row>
    <row r="897" spans="1:11" x14ac:dyDescent="0.35">
      <c r="A897" s="74">
        <f t="shared" si="29"/>
        <v>45748</v>
      </c>
      <c r="B897" t="s">
        <v>883</v>
      </c>
      <c r="C897" t="s">
        <v>269</v>
      </c>
      <c r="E897" t="s">
        <v>307</v>
      </c>
      <c r="F897" t="s">
        <v>308</v>
      </c>
      <c r="G897" t="s">
        <v>80</v>
      </c>
      <c r="H897">
        <v>3918</v>
      </c>
      <c r="I897" s="73" t="str">
        <f>VLOOKUP(E897,Refs!$P$2:$R$29,3,FALSE)</f>
        <v>Y61</v>
      </c>
      <c r="J897" s="73" t="str">
        <f>VLOOKUP(E897,Refs!$P$2:$S$29,4,FALSE)</f>
        <v>East of England</v>
      </c>
      <c r="K897" s="28">
        <f t="shared" si="30"/>
        <v>3918</v>
      </c>
    </row>
    <row r="898" spans="1:11" x14ac:dyDescent="0.35">
      <c r="A898" s="74">
        <f t="shared" si="29"/>
        <v>45748</v>
      </c>
      <c r="B898" t="s">
        <v>883</v>
      </c>
      <c r="C898" t="s">
        <v>269</v>
      </c>
      <c r="E898" t="s">
        <v>307</v>
      </c>
      <c r="F898" t="s">
        <v>308</v>
      </c>
      <c r="G898" t="s">
        <v>81</v>
      </c>
      <c r="H898">
        <v>0</v>
      </c>
      <c r="I898" s="73" t="str">
        <f>VLOOKUP(E898,Refs!$P$2:$R$29,3,FALSE)</f>
        <v>Y61</v>
      </c>
      <c r="J898" s="73" t="str">
        <f>VLOOKUP(E898,Refs!$P$2:$S$29,4,FALSE)</f>
        <v>East of England</v>
      </c>
      <c r="K898" s="28" t="str">
        <f t="shared" si="30"/>
        <v/>
      </c>
    </row>
    <row r="899" spans="1:11" x14ac:dyDescent="0.35">
      <c r="A899" s="74">
        <f t="shared" ref="A899:A962" si="31">DATEVALUE(RIGHT(B899,8))</f>
        <v>45748</v>
      </c>
      <c r="B899" t="s">
        <v>883</v>
      </c>
      <c r="C899" t="s">
        <v>269</v>
      </c>
      <c r="E899" t="s">
        <v>307</v>
      </c>
      <c r="F899" t="s">
        <v>308</v>
      </c>
      <c r="G899" t="s">
        <v>25</v>
      </c>
      <c r="H899">
        <v>8611</v>
      </c>
      <c r="I899" s="73" t="str">
        <f>VLOOKUP(E899,Refs!$P$2:$R$29,3,FALSE)</f>
        <v>Y61</v>
      </c>
      <c r="J899" s="73" t="str">
        <f>VLOOKUP(E899,Refs!$P$2:$S$29,4,FALSE)</f>
        <v>East of England</v>
      </c>
      <c r="K899" s="28">
        <f t="shared" si="30"/>
        <v>8611</v>
      </c>
    </row>
    <row r="900" spans="1:11" x14ac:dyDescent="0.35">
      <c r="A900" s="74">
        <f t="shared" si="31"/>
        <v>45748</v>
      </c>
      <c r="B900" t="s">
        <v>883</v>
      </c>
      <c r="C900" t="s">
        <v>269</v>
      </c>
      <c r="E900" t="s">
        <v>307</v>
      </c>
      <c r="F900" t="s">
        <v>308</v>
      </c>
      <c r="G900" t="s">
        <v>82</v>
      </c>
      <c r="H900">
        <v>0</v>
      </c>
      <c r="I900" s="73" t="str">
        <f>VLOOKUP(E900,Refs!$P$2:$R$29,3,FALSE)</f>
        <v>Y61</v>
      </c>
      <c r="J900" s="73" t="str">
        <f>VLOOKUP(E900,Refs!$P$2:$S$29,4,FALSE)</f>
        <v>East of England</v>
      </c>
      <c r="K900" s="28" t="str">
        <f t="shared" si="30"/>
        <v/>
      </c>
    </row>
    <row r="901" spans="1:11" x14ac:dyDescent="0.35">
      <c r="A901" s="74">
        <f t="shared" si="31"/>
        <v>45748</v>
      </c>
      <c r="B901" t="s">
        <v>883</v>
      </c>
      <c r="C901" t="s">
        <v>269</v>
      </c>
      <c r="E901" t="s">
        <v>307</v>
      </c>
      <c r="F901" t="s">
        <v>308</v>
      </c>
      <c r="G901" t="s">
        <v>83</v>
      </c>
      <c r="H901">
        <v>4766</v>
      </c>
      <c r="I901" s="73" t="str">
        <f>VLOOKUP(E901,Refs!$P$2:$R$29,3,FALSE)</f>
        <v>Y61</v>
      </c>
      <c r="J901" s="73" t="str">
        <f>VLOOKUP(E901,Refs!$P$2:$S$29,4,FALSE)</f>
        <v>East of England</v>
      </c>
      <c r="K901" s="28">
        <f t="shared" si="30"/>
        <v>4766</v>
      </c>
    </row>
    <row r="902" spans="1:11" x14ac:dyDescent="0.35">
      <c r="A902" s="74">
        <f t="shared" si="31"/>
        <v>45748</v>
      </c>
      <c r="B902" t="s">
        <v>883</v>
      </c>
      <c r="C902" t="s">
        <v>269</v>
      </c>
      <c r="E902" t="s">
        <v>307</v>
      </c>
      <c r="F902" t="s">
        <v>308</v>
      </c>
      <c r="G902" t="s">
        <v>84</v>
      </c>
      <c r="H902">
        <v>671</v>
      </c>
      <c r="I902" s="73" t="str">
        <f>VLOOKUP(E902,Refs!$P$2:$R$29,3,FALSE)</f>
        <v>Y61</v>
      </c>
      <c r="J902" s="73" t="str">
        <f>VLOOKUP(E902,Refs!$P$2:$S$29,4,FALSE)</f>
        <v>East of England</v>
      </c>
      <c r="K902" s="28">
        <f t="shared" si="30"/>
        <v>671</v>
      </c>
    </row>
    <row r="903" spans="1:11" x14ac:dyDescent="0.35">
      <c r="A903" s="74">
        <f t="shared" si="31"/>
        <v>45748</v>
      </c>
      <c r="B903" t="s">
        <v>883</v>
      </c>
      <c r="C903" t="s">
        <v>269</v>
      </c>
      <c r="E903" t="s">
        <v>307</v>
      </c>
      <c r="F903" t="s">
        <v>308</v>
      </c>
      <c r="G903" t="s">
        <v>85</v>
      </c>
      <c r="H903">
        <v>13298</v>
      </c>
      <c r="I903" s="73" t="str">
        <f>VLOOKUP(E903,Refs!$P$2:$R$29,3,FALSE)</f>
        <v>Y61</v>
      </c>
      <c r="J903" s="73" t="str">
        <f>VLOOKUP(E903,Refs!$P$2:$S$29,4,FALSE)</f>
        <v>East of England</v>
      </c>
      <c r="K903" s="28">
        <f t="shared" ref="K903:K966" si="32">IF(OR(H903="NULL",H903=0,H903=""),"",H903)</f>
        <v>13298</v>
      </c>
    </row>
    <row r="904" spans="1:11" x14ac:dyDescent="0.35">
      <c r="A904" s="74">
        <f t="shared" si="31"/>
        <v>45748</v>
      </c>
      <c r="B904" t="s">
        <v>883</v>
      </c>
      <c r="C904" t="s">
        <v>269</v>
      </c>
      <c r="E904" t="s">
        <v>307</v>
      </c>
      <c r="F904" t="s">
        <v>308</v>
      </c>
      <c r="G904" t="s">
        <v>86</v>
      </c>
      <c r="H904">
        <v>49401</v>
      </c>
      <c r="I904" s="73" t="str">
        <f>VLOOKUP(E904,Refs!$P$2:$R$29,3,FALSE)</f>
        <v>Y61</v>
      </c>
      <c r="J904" s="73" t="str">
        <f>VLOOKUP(E904,Refs!$P$2:$S$29,4,FALSE)</f>
        <v>East of England</v>
      </c>
      <c r="K904" s="28">
        <f t="shared" si="32"/>
        <v>49401</v>
      </c>
    </row>
    <row r="905" spans="1:11" x14ac:dyDescent="0.35">
      <c r="A905" s="74">
        <f t="shared" si="31"/>
        <v>45748</v>
      </c>
      <c r="B905" t="s">
        <v>883</v>
      </c>
      <c r="C905" t="s">
        <v>269</v>
      </c>
      <c r="E905" t="s">
        <v>307</v>
      </c>
      <c r="F905" t="s">
        <v>308</v>
      </c>
      <c r="G905" t="s">
        <v>87</v>
      </c>
      <c r="H905">
        <v>3074</v>
      </c>
      <c r="I905" s="73" t="str">
        <f>VLOOKUP(E905,Refs!$P$2:$R$29,3,FALSE)</f>
        <v>Y61</v>
      </c>
      <c r="J905" s="73" t="str">
        <f>VLOOKUP(E905,Refs!$P$2:$S$29,4,FALSE)</f>
        <v>East of England</v>
      </c>
      <c r="K905" s="28">
        <f t="shared" si="32"/>
        <v>3074</v>
      </c>
    </row>
    <row r="906" spans="1:11" x14ac:dyDescent="0.35">
      <c r="A906" s="74">
        <f t="shared" si="31"/>
        <v>45748</v>
      </c>
      <c r="B906" t="s">
        <v>883</v>
      </c>
      <c r="C906" t="s">
        <v>269</v>
      </c>
      <c r="E906" t="s">
        <v>307</v>
      </c>
      <c r="F906" t="s">
        <v>308</v>
      </c>
      <c r="G906" t="s">
        <v>88</v>
      </c>
      <c r="H906">
        <v>1452</v>
      </c>
      <c r="I906" s="73" t="str">
        <f>VLOOKUP(E906,Refs!$P$2:$R$29,3,FALSE)</f>
        <v>Y61</v>
      </c>
      <c r="J906" s="73" t="str">
        <f>VLOOKUP(E906,Refs!$P$2:$S$29,4,FALSE)</f>
        <v>East of England</v>
      </c>
      <c r="K906" s="28">
        <f t="shared" si="32"/>
        <v>1452</v>
      </c>
    </row>
    <row r="907" spans="1:11" x14ac:dyDescent="0.35">
      <c r="A907" s="74">
        <f t="shared" si="31"/>
        <v>45748</v>
      </c>
      <c r="B907" t="s">
        <v>883</v>
      </c>
      <c r="C907" t="s">
        <v>269</v>
      </c>
      <c r="E907" t="s">
        <v>307</v>
      </c>
      <c r="F907" t="s">
        <v>308</v>
      </c>
      <c r="G907" t="s">
        <v>89</v>
      </c>
      <c r="H907">
        <v>18326</v>
      </c>
      <c r="I907" s="73" t="str">
        <f>VLOOKUP(E907,Refs!$P$2:$R$29,3,FALSE)</f>
        <v>Y61</v>
      </c>
      <c r="J907" s="73" t="str">
        <f>VLOOKUP(E907,Refs!$P$2:$S$29,4,FALSE)</f>
        <v>East of England</v>
      </c>
      <c r="K907" s="28">
        <f t="shared" si="32"/>
        <v>18326</v>
      </c>
    </row>
    <row r="908" spans="1:11" x14ac:dyDescent="0.35">
      <c r="A908" s="74">
        <f t="shared" si="31"/>
        <v>45748</v>
      </c>
      <c r="B908" t="s">
        <v>883</v>
      </c>
      <c r="C908" t="s">
        <v>269</v>
      </c>
      <c r="E908" t="s">
        <v>307</v>
      </c>
      <c r="F908" t="s">
        <v>308</v>
      </c>
      <c r="G908" t="s">
        <v>90</v>
      </c>
      <c r="H908">
        <v>49365</v>
      </c>
      <c r="I908" s="73" t="str">
        <f>VLOOKUP(E908,Refs!$P$2:$R$29,3,FALSE)</f>
        <v>Y61</v>
      </c>
      <c r="J908" s="73" t="str">
        <f>VLOOKUP(E908,Refs!$P$2:$S$29,4,FALSE)</f>
        <v>East of England</v>
      </c>
      <c r="K908" s="28">
        <f t="shared" si="32"/>
        <v>49365</v>
      </c>
    </row>
    <row r="909" spans="1:11" x14ac:dyDescent="0.35">
      <c r="A909" s="74">
        <f t="shared" si="31"/>
        <v>45748</v>
      </c>
      <c r="B909" t="s">
        <v>883</v>
      </c>
      <c r="C909" t="s">
        <v>269</v>
      </c>
      <c r="E909" t="s">
        <v>307</v>
      </c>
      <c r="F909" t="s">
        <v>308</v>
      </c>
      <c r="G909" t="s">
        <v>91</v>
      </c>
      <c r="H909">
        <v>20137</v>
      </c>
      <c r="I909" s="73" t="str">
        <f>VLOOKUP(E909,Refs!$P$2:$R$29,3,FALSE)</f>
        <v>Y61</v>
      </c>
      <c r="J909" s="73" t="str">
        <f>VLOOKUP(E909,Refs!$P$2:$S$29,4,FALSE)</f>
        <v>East of England</v>
      </c>
      <c r="K909" s="28">
        <f t="shared" si="32"/>
        <v>20137</v>
      </c>
    </row>
    <row r="910" spans="1:11" x14ac:dyDescent="0.35">
      <c r="A910" s="74">
        <f t="shared" si="31"/>
        <v>45748</v>
      </c>
      <c r="B910" t="s">
        <v>883</v>
      </c>
      <c r="C910" t="s">
        <v>269</v>
      </c>
      <c r="E910" t="s">
        <v>307</v>
      </c>
      <c r="F910" t="s">
        <v>308</v>
      </c>
      <c r="G910" t="s">
        <v>27</v>
      </c>
      <c r="H910">
        <v>2330</v>
      </c>
      <c r="I910" s="73" t="str">
        <f>VLOOKUP(E910,Refs!$P$2:$R$29,3,FALSE)</f>
        <v>Y61</v>
      </c>
      <c r="J910" s="73" t="str">
        <f>VLOOKUP(E910,Refs!$P$2:$S$29,4,FALSE)</f>
        <v>East of England</v>
      </c>
      <c r="K910" s="28">
        <f t="shared" si="32"/>
        <v>2330</v>
      </c>
    </row>
    <row r="911" spans="1:11" x14ac:dyDescent="0.35">
      <c r="A911" s="74">
        <f t="shared" si="31"/>
        <v>45748</v>
      </c>
      <c r="B911" t="s">
        <v>883</v>
      </c>
      <c r="C911" t="s">
        <v>269</v>
      </c>
      <c r="E911" t="s">
        <v>307</v>
      </c>
      <c r="F911" t="s">
        <v>308</v>
      </c>
      <c r="G911" t="s">
        <v>29</v>
      </c>
      <c r="H911">
        <v>1831</v>
      </c>
      <c r="I911" s="73" t="str">
        <f>VLOOKUP(E911,Refs!$P$2:$R$29,3,FALSE)</f>
        <v>Y61</v>
      </c>
      <c r="J911" s="73" t="str">
        <f>VLOOKUP(E911,Refs!$P$2:$S$29,4,FALSE)</f>
        <v>East of England</v>
      </c>
      <c r="K911" s="28">
        <f t="shared" si="32"/>
        <v>1831</v>
      </c>
    </row>
    <row r="912" spans="1:11" x14ac:dyDescent="0.35">
      <c r="A912" s="74">
        <f t="shared" si="31"/>
        <v>45748</v>
      </c>
      <c r="B912" t="s">
        <v>883</v>
      </c>
      <c r="C912" t="s">
        <v>269</v>
      </c>
      <c r="E912" t="s">
        <v>307</v>
      </c>
      <c r="F912" t="s">
        <v>308</v>
      </c>
      <c r="G912" t="s">
        <v>92</v>
      </c>
      <c r="H912">
        <v>57</v>
      </c>
      <c r="I912" s="73" t="str">
        <f>VLOOKUP(E912,Refs!$P$2:$R$29,3,FALSE)</f>
        <v>Y61</v>
      </c>
      <c r="J912" s="73" t="str">
        <f>VLOOKUP(E912,Refs!$P$2:$S$29,4,FALSE)</f>
        <v>East of England</v>
      </c>
      <c r="K912" s="28">
        <f t="shared" si="32"/>
        <v>57</v>
      </c>
    </row>
    <row r="913" spans="1:11" x14ac:dyDescent="0.35">
      <c r="A913" s="74">
        <f t="shared" si="31"/>
        <v>45748</v>
      </c>
      <c r="B913" t="s">
        <v>883</v>
      </c>
      <c r="C913" t="s">
        <v>269</v>
      </c>
      <c r="E913" t="s">
        <v>307</v>
      </c>
      <c r="F913" t="s">
        <v>308</v>
      </c>
      <c r="G913" t="s">
        <v>93</v>
      </c>
      <c r="H913">
        <v>1</v>
      </c>
      <c r="I913" s="73" t="str">
        <f>VLOOKUP(E913,Refs!$P$2:$R$29,3,FALSE)</f>
        <v>Y61</v>
      </c>
      <c r="J913" s="73" t="str">
        <f>VLOOKUP(E913,Refs!$P$2:$S$29,4,FALSE)</f>
        <v>East of England</v>
      </c>
      <c r="K913" s="28">
        <f t="shared" si="32"/>
        <v>1</v>
      </c>
    </row>
    <row r="914" spans="1:11" x14ac:dyDescent="0.35">
      <c r="A914" s="74">
        <f t="shared" si="31"/>
        <v>45748</v>
      </c>
      <c r="B914" t="s">
        <v>883</v>
      </c>
      <c r="C914" t="s">
        <v>269</v>
      </c>
      <c r="E914" t="s">
        <v>307</v>
      </c>
      <c r="F914" t="s">
        <v>308</v>
      </c>
      <c r="G914" t="s">
        <v>94</v>
      </c>
      <c r="H914">
        <v>1086</v>
      </c>
      <c r="I914" s="73" t="str">
        <f>VLOOKUP(E914,Refs!$P$2:$R$29,3,FALSE)</f>
        <v>Y61</v>
      </c>
      <c r="J914" s="73" t="str">
        <f>VLOOKUP(E914,Refs!$P$2:$S$29,4,FALSE)</f>
        <v>East of England</v>
      </c>
      <c r="K914" s="28">
        <f t="shared" si="32"/>
        <v>1086</v>
      </c>
    </row>
    <row r="915" spans="1:11" x14ac:dyDescent="0.35">
      <c r="A915" s="74">
        <f t="shared" si="31"/>
        <v>45748</v>
      </c>
      <c r="B915" t="s">
        <v>883</v>
      </c>
      <c r="C915" t="s">
        <v>269</v>
      </c>
      <c r="E915" t="s">
        <v>307</v>
      </c>
      <c r="F915" t="s">
        <v>308</v>
      </c>
      <c r="G915" t="s">
        <v>95</v>
      </c>
      <c r="H915">
        <v>113</v>
      </c>
      <c r="I915" s="73" t="str">
        <f>VLOOKUP(E915,Refs!$P$2:$R$29,3,FALSE)</f>
        <v>Y61</v>
      </c>
      <c r="J915" s="73" t="str">
        <f>VLOOKUP(E915,Refs!$P$2:$S$29,4,FALSE)</f>
        <v>East of England</v>
      </c>
      <c r="K915" s="28">
        <f t="shared" si="32"/>
        <v>113</v>
      </c>
    </row>
    <row r="916" spans="1:11" x14ac:dyDescent="0.35">
      <c r="A916" s="74">
        <f t="shared" si="31"/>
        <v>45748</v>
      </c>
      <c r="B916" t="s">
        <v>883</v>
      </c>
      <c r="C916" t="s">
        <v>269</v>
      </c>
      <c r="E916" t="s">
        <v>307</v>
      </c>
      <c r="F916" t="s">
        <v>308</v>
      </c>
      <c r="G916" t="s">
        <v>96</v>
      </c>
      <c r="H916">
        <v>832</v>
      </c>
      <c r="I916" s="73" t="str">
        <f>VLOOKUP(E916,Refs!$P$2:$R$29,3,FALSE)</f>
        <v>Y61</v>
      </c>
      <c r="J916" s="73" t="str">
        <f>VLOOKUP(E916,Refs!$P$2:$S$29,4,FALSE)</f>
        <v>East of England</v>
      </c>
      <c r="K916" s="28">
        <f t="shared" si="32"/>
        <v>832</v>
      </c>
    </row>
    <row r="917" spans="1:11" x14ac:dyDescent="0.35">
      <c r="A917" s="74">
        <f t="shared" si="31"/>
        <v>45748</v>
      </c>
      <c r="B917" t="s">
        <v>883</v>
      </c>
      <c r="C917" t="s">
        <v>269</v>
      </c>
      <c r="E917" t="s">
        <v>307</v>
      </c>
      <c r="F917" t="s">
        <v>308</v>
      </c>
      <c r="G917" t="s">
        <v>97</v>
      </c>
      <c r="H917">
        <v>27</v>
      </c>
      <c r="I917" s="73" t="str">
        <f>VLOOKUP(E917,Refs!$P$2:$R$29,3,FALSE)</f>
        <v>Y61</v>
      </c>
      <c r="J917" s="73" t="str">
        <f>VLOOKUP(E917,Refs!$P$2:$S$29,4,FALSE)</f>
        <v>East of England</v>
      </c>
      <c r="K917" s="28">
        <f t="shared" si="32"/>
        <v>27</v>
      </c>
    </row>
    <row r="918" spans="1:11" x14ac:dyDescent="0.35">
      <c r="A918" s="74">
        <f t="shared" si="31"/>
        <v>45748</v>
      </c>
      <c r="B918" t="s">
        <v>883</v>
      </c>
      <c r="C918" t="s">
        <v>269</v>
      </c>
      <c r="E918" t="s">
        <v>307</v>
      </c>
      <c r="F918" t="s">
        <v>308</v>
      </c>
      <c r="G918" t="s">
        <v>98</v>
      </c>
      <c r="H918">
        <v>2159</v>
      </c>
      <c r="I918" s="73" t="str">
        <f>VLOOKUP(E918,Refs!$P$2:$R$29,3,FALSE)</f>
        <v>Y61</v>
      </c>
      <c r="J918" s="73" t="str">
        <f>VLOOKUP(E918,Refs!$P$2:$S$29,4,FALSE)</f>
        <v>East of England</v>
      </c>
      <c r="K918" s="28">
        <f t="shared" si="32"/>
        <v>2159</v>
      </c>
    </row>
    <row r="919" spans="1:11" x14ac:dyDescent="0.35">
      <c r="A919" s="74">
        <f t="shared" si="31"/>
        <v>45748</v>
      </c>
      <c r="B919" t="s">
        <v>883</v>
      </c>
      <c r="C919" t="s">
        <v>269</v>
      </c>
      <c r="E919" t="s">
        <v>307</v>
      </c>
      <c r="F919" t="s">
        <v>308</v>
      </c>
      <c r="G919" t="s">
        <v>31</v>
      </c>
      <c r="H919">
        <v>1718</v>
      </c>
      <c r="I919" s="73" t="str">
        <f>VLOOKUP(E919,Refs!$P$2:$R$29,3,FALSE)</f>
        <v>Y61</v>
      </c>
      <c r="J919" s="73" t="str">
        <f>VLOOKUP(E919,Refs!$P$2:$S$29,4,FALSE)</f>
        <v>East of England</v>
      </c>
      <c r="K919" s="28">
        <f t="shared" si="32"/>
        <v>1718</v>
      </c>
    </row>
    <row r="920" spans="1:11" x14ac:dyDescent="0.35">
      <c r="A920" s="74">
        <f t="shared" si="31"/>
        <v>45748</v>
      </c>
      <c r="B920" t="s">
        <v>883</v>
      </c>
      <c r="C920" t="s">
        <v>269</v>
      </c>
      <c r="E920" t="s">
        <v>307</v>
      </c>
      <c r="F920" t="s">
        <v>308</v>
      </c>
      <c r="G920" t="s">
        <v>99</v>
      </c>
      <c r="H920">
        <v>1619</v>
      </c>
      <c r="I920" s="73" t="str">
        <f>VLOOKUP(E920,Refs!$P$2:$R$29,3,FALSE)</f>
        <v>Y61</v>
      </c>
      <c r="J920" s="73" t="str">
        <f>VLOOKUP(E920,Refs!$P$2:$S$29,4,FALSE)</f>
        <v>East of England</v>
      </c>
      <c r="K920" s="28">
        <f t="shared" si="32"/>
        <v>1619</v>
      </c>
    </row>
    <row r="921" spans="1:11" x14ac:dyDescent="0.35">
      <c r="A921" s="74">
        <f t="shared" si="31"/>
        <v>45748</v>
      </c>
      <c r="B921" t="s">
        <v>883</v>
      </c>
      <c r="C921" t="s">
        <v>269</v>
      </c>
      <c r="E921" t="s">
        <v>307</v>
      </c>
      <c r="F921" t="s">
        <v>308</v>
      </c>
      <c r="G921" t="s">
        <v>100</v>
      </c>
      <c r="H921">
        <v>2164</v>
      </c>
      <c r="I921" s="73" t="str">
        <f>VLOOKUP(E921,Refs!$P$2:$R$29,3,FALSE)</f>
        <v>Y61</v>
      </c>
      <c r="J921" s="73" t="str">
        <f>VLOOKUP(E921,Refs!$P$2:$S$29,4,FALSE)</f>
        <v>East of England</v>
      </c>
      <c r="K921" s="28">
        <f t="shared" si="32"/>
        <v>2164</v>
      </c>
    </row>
    <row r="922" spans="1:11" x14ac:dyDescent="0.35">
      <c r="A922" s="74">
        <f t="shared" si="31"/>
        <v>45748</v>
      </c>
      <c r="B922" t="s">
        <v>883</v>
      </c>
      <c r="C922" t="s">
        <v>269</v>
      </c>
      <c r="E922" t="s">
        <v>307</v>
      </c>
      <c r="F922" t="s">
        <v>308</v>
      </c>
      <c r="G922" t="s">
        <v>101</v>
      </c>
      <c r="H922">
        <v>1270</v>
      </c>
      <c r="I922" s="73" t="str">
        <f>VLOOKUP(E922,Refs!$P$2:$R$29,3,FALSE)</f>
        <v>Y61</v>
      </c>
      <c r="J922" s="73" t="str">
        <f>VLOOKUP(E922,Refs!$P$2:$S$29,4,FALSE)</f>
        <v>East of England</v>
      </c>
      <c r="K922" s="28">
        <f t="shared" si="32"/>
        <v>1270</v>
      </c>
    </row>
    <row r="923" spans="1:11" x14ac:dyDescent="0.35">
      <c r="A923" s="74">
        <f t="shared" si="31"/>
        <v>45748</v>
      </c>
      <c r="B923" t="s">
        <v>883</v>
      </c>
      <c r="C923" t="s">
        <v>269</v>
      </c>
      <c r="E923" t="s">
        <v>307</v>
      </c>
      <c r="F923" t="s">
        <v>308</v>
      </c>
      <c r="G923" t="s">
        <v>102</v>
      </c>
      <c r="H923">
        <v>177</v>
      </c>
      <c r="I923" s="73" t="str">
        <f>VLOOKUP(E923,Refs!$P$2:$R$29,3,FALSE)</f>
        <v>Y61</v>
      </c>
      <c r="J923" s="73" t="str">
        <f>VLOOKUP(E923,Refs!$P$2:$S$29,4,FALSE)</f>
        <v>East of England</v>
      </c>
      <c r="K923" s="28">
        <f t="shared" si="32"/>
        <v>177</v>
      </c>
    </row>
    <row r="924" spans="1:11" x14ac:dyDescent="0.35">
      <c r="A924" s="74">
        <f t="shared" si="31"/>
        <v>45748</v>
      </c>
      <c r="B924" t="s">
        <v>883</v>
      </c>
      <c r="C924" t="s">
        <v>269</v>
      </c>
      <c r="E924" t="s">
        <v>307</v>
      </c>
      <c r="F924" t="s">
        <v>308</v>
      </c>
      <c r="G924" t="s">
        <v>103</v>
      </c>
      <c r="H924">
        <v>191</v>
      </c>
      <c r="I924" s="73" t="str">
        <f>VLOOKUP(E924,Refs!$P$2:$R$29,3,FALSE)</f>
        <v>Y61</v>
      </c>
      <c r="J924" s="73" t="str">
        <f>VLOOKUP(E924,Refs!$P$2:$S$29,4,FALSE)</f>
        <v>East of England</v>
      </c>
      <c r="K924" s="28">
        <f t="shared" si="32"/>
        <v>191</v>
      </c>
    </row>
    <row r="925" spans="1:11" x14ac:dyDescent="0.35">
      <c r="A925" s="74">
        <f t="shared" si="31"/>
        <v>45748</v>
      </c>
      <c r="B925" t="s">
        <v>883</v>
      </c>
      <c r="C925" t="s">
        <v>269</v>
      </c>
      <c r="E925" t="s">
        <v>307</v>
      </c>
      <c r="F925" t="s">
        <v>308</v>
      </c>
      <c r="G925" t="s">
        <v>104</v>
      </c>
      <c r="H925">
        <v>38</v>
      </c>
      <c r="I925" s="73" t="str">
        <f>VLOOKUP(E925,Refs!$P$2:$R$29,3,FALSE)</f>
        <v>Y61</v>
      </c>
      <c r="J925" s="73" t="str">
        <f>VLOOKUP(E925,Refs!$P$2:$S$29,4,FALSE)</f>
        <v>East of England</v>
      </c>
      <c r="K925" s="28">
        <f t="shared" si="32"/>
        <v>38</v>
      </c>
    </row>
    <row r="926" spans="1:11" x14ac:dyDescent="0.35">
      <c r="A926" s="74">
        <f t="shared" si="31"/>
        <v>45748</v>
      </c>
      <c r="B926" t="s">
        <v>883</v>
      </c>
      <c r="C926" t="s">
        <v>269</v>
      </c>
      <c r="E926" t="s">
        <v>307</v>
      </c>
      <c r="F926" t="s">
        <v>308</v>
      </c>
      <c r="G926" t="s">
        <v>105</v>
      </c>
      <c r="H926">
        <v>1179</v>
      </c>
      <c r="I926" s="73" t="str">
        <f>VLOOKUP(E926,Refs!$P$2:$R$29,3,FALSE)</f>
        <v>Y61</v>
      </c>
      <c r="J926" s="73" t="str">
        <f>VLOOKUP(E926,Refs!$P$2:$S$29,4,FALSE)</f>
        <v>East of England</v>
      </c>
      <c r="K926" s="28">
        <f t="shared" si="32"/>
        <v>1179</v>
      </c>
    </row>
    <row r="927" spans="1:11" x14ac:dyDescent="0.35">
      <c r="A927" s="74">
        <f t="shared" si="31"/>
        <v>45748</v>
      </c>
      <c r="B927" t="s">
        <v>883</v>
      </c>
      <c r="C927" t="s">
        <v>269</v>
      </c>
      <c r="E927" t="s">
        <v>307</v>
      </c>
      <c r="F927" t="s">
        <v>308</v>
      </c>
      <c r="G927" t="s">
        <v>106</v>
      </c>
      <c r="H927">
        <v>11353936</v>
      </c>
      <c r="I927" s="73" t="str">
        <f>VLOOKUP(E927,Refs!$P$2:$R$29,3,FALSE)</f>
        <v>Y61</v>
      </c>
      <c r="J927" s="73" t="str">
        <f>VLOOKUP(E927,Refs!$P$2:$S$29,4,FALSE)</f>
        <v>East of England</v>
      </c>
      <c r="K927" s="28">
        <f t="shared" si="32"/>
        <v>11353936</v>
      </c>
    </row>
    <row r="928" spans="1:11" x14ac:dyDescent="0.35">
      <c r="A928" s="74">
        <f t="shared" si="31"/>
        <v>45748</v>
      </c>
      <c r="B928" t="s">
        <v>883</v>
      </c>
      <c r="C928" t="s">
        <v>269</v>
      </c>
      <c r="E928" t="s">
        <v>307</v>
      </c>
      <c r="F928" t="s">
        <v>308</v>
      </c>
      <c r="G928" t="s">
        <v>107</v>
      </c>
      <c r="H928">
        <v>2053</v>
      </c>
      <c r="I928" s="73" t="str">
        <f>VLOOKUP(E928,Refs!$P$2:$R$29,3,FALSE)</f>
        <v>Y61</v>
      </c>
      <c r="J928" s="73" t="str">
        <f>VLOOKUP(E928,Refs!$P$2:$S$29,4,FALSE)</f>
        <v>East of England</v>
      </c>
      <c r="K928" s="28">
        <f t="shared" si="32"/>
        <v>2053</v>
      </c>
    </row>
    <row r="929" spans="1:11" x14ac:dyDescent="0.35">
      <c r="A929" s="74">
        <f t="shared" si="31"/>
        <v>45748</v>
      </c>
      <c r="B929" t="s">
        <v>883</v>
      </c>
      <c r="C929" t="s">
        <v>269</v>
      </c>
      <c r="E929" t="s">
        <v>307</v>
      </c>
      <c r="F929" t="s">
        <v>308</v>
      </c>
      <c r="G929" t="s">
        <v>108</v>
      </c>
      <c r="H929">
        <v>1079</v>
      </c>
      <c r="I929" s="73" t="str">
        <f>VLOOKUP(E929,Refs!$P$2:$R$29,3,FALSE)</f>
        <v>Y61</v>
      </c>
      <c r="J929" s="73" t="str">
        <f>VLOOKUP(E929,Refs!$P$2:$S$29,4,FALSE)</f>
        <v>East of England</v>
      </c>
      <c r="K929" s="28">
        <f t="shared" si="32"/>
        <v>1079</v>
      </c>
    </row>
    <row r="930" spans="1:11" x14ac:dyDescent="0.35">
      <c r="A930" s="74">
        <f t="shared" si="31"/>
        <v>45748</v>
      </c>
      <c r="B930" t="s">
        <v>883</v>
      </c>
      <c r="C930" t="s">
        <v>269</v>
      </c>
      <c r="E930" t="s">
        <v>307</v>
      </c>
      <c r="F930" t="s">
        <v>308</v>
      </c>
      <c r="G930" t="s">
        <v>109</v>
      </c>
      <c r="H930">
        <v>65</v>
      </c>
      <c r="I930" s="73" t="str">
        <f>VLOOKUP(E930,Refs!$P$2:$R$29,3,FALSE)</f>
        <v>Y61</v>
      </c>
      <c r="J930" s="73" t="str">
        <f>VLOOKUP(E930,Refs!$P$2:$S$29,4,FALSE)</f>
        <v>East of England</v>
      </c>
      <c r="K930" s="28">
        <f t="shared" si="32"/>
        <v>65</v>
      </c>
    </row>
    <row r="931" spans="1:11" x14ac:dyDescent="0.35">
      <c r="A931" s="74">
        <f t="shared" si="31"/>
        <v>45748</v>
      </c>
      <c r="B931" t="s">
        <v>883</v>
      </c>
      <c r="C931" t="s">
        <v>269</v>
      </c>
      <c r="E931" t="s">
        <v>307</v>
      </c>
      <c r="F931" t="s">
        <v>308</v>
      </c>
      <c r="G931" t="s">
        <v>110</v>
      </c>
      <c r="H931">
        <v>751</v>
      </c>
      <c r="I931" s="73" t="str">
        <f>VLOOKUP(E931,Refs!$P$2:$R$29,3,FALSE)</f>
        <v>Y61</v>
      </c>
      <c r="J931" s="73" t="str">
        <f>VLOOKUP(E931,Refs!$P$2:$S$29,4,FALSE)</f>
        <v>East of England</v>
      </c>
      <c r="K931" s="28">
        <f t="shared" si="32"/>
        <v>751</v>
      </c>
    </row>
    <row r="932" spans="1:11" x14ac:dyDescent="0.35">
      <c r="A932" s="74">
        <f t="shared" si="31"/>
        <v>45748</v>
      </c>
      <c r="B932" t="s">
        <v>883</v>
      </c>
      <c r="C932" t="s">
        <v>269</v>
      </c>
      <c r="E932" t="s">
        <v>307</v>
      </c>
      <c r="F932" t="s">
        <v>308</v>
      </c>
      <c r="G932" t="s">
        <v>111</v>
      </c>
      <c r="H932">
        <v>15278140</v>
      </c>
      <c r="I932" s="73" t="str">
        <f>VLOOKUP(E932,Refs!$P$2:$R$29,3,FALSE)</f>
        <v>Y61</v>
      </c>
      <c r="J932" s="73" t="str">
        <f>VLOOKUP(E932,Refs!$P$2:$S$29,4,FALSE)</f>
        <v>East of England</v>
      </c>
      <c r="K932" s="28">
        <f t="shared" si="32"/>
        <v>15278140</v>
      </c>
    </row>
    <row r="933" spans="1:11" x14ac:dyDescent="0.35">
      <c r="A933" s="74">
        <f t="shared" si="31"/>
        <v>45748</v>
      </c>
      <c r="B933" t="s">
        <v>883</v>
      </c>
      <c r="C933" t="s">
        <v>269</v>
      </c>
      <c r="E933" t="s">
        <v>307</v>
      </c>
      <c r="F933" t="s">
        <v>308</v>
      </c>
      <c r="G933" t="s">
        <v>112</v>
      </c>
      <c r="H933">
        <v>365</v>
      </c>
      <c r="I933" s="73" t="str">
        <f>VLOOKUP(E933,Refs!$P$2:$R$29,3,FALSE)</f>
        <v>Y61</v>
      </c>
      <c r="J933" s="73" t="str">
        <f>VLOOKUP(E933,Refs!$P$2:$S$29,4,FALSE)</f>
        <v>East of England</v>
      </c>
      <c r="K933" s="28">
        <f t="shared" si="32"/>
        <v>365</v>
      </c>
    </row>
    <row r="934" spans="1:11" x14ac:dyDescent="0.35">
      <c r="A934" s="74">
        <f t="shared" si="31"/>
        <v>45748</v>
      </c>
      <c r="B934" t="s">
        <v>883</v>
      </c>
      <c r="C934" t="s">
        <v>269</v>
      </c>
      <c r="E934" t="s">
        <v>307</v>
      </c>
      <c r="F934" t="s">
        <v>308</v>
      </c>
      <c r="G934" t="s">
        <v>808</v>
      </c>
      <c r="H934">
        <v>9161</v>
      </c>
      <c r="I934" s="73" t="str">
        <f>VLOOKUP(E934,Refs!$P$2:$R$29,3,FALSE)</f>
        <v>Y61</v>
      </c>
      <c r="J934" s="73" t="str">
        <f>VLOOKUP(E934,Refs!$P$2:$S$29,4,FALSE)</f>
        <v>East of England</v>
      </c>
      <c r="K934" s="28">
        <f t="shared" si="32"/>
        <v>9161</v>
      </c>
    </row>
    <row r="935" spans="1:11" x14ac:dyDescent="0.35">
      <c r="A935" s="74">
        <f t="shared" si="31"/>
        <v>45748</v>
      </c>
      <c r="B935" t="s">
        <v>883</v>
      </c>
      <c r="C935" t="s">
        <v>269</v>
      </c>
      <c r="E935" t="s">
        <v>307</v>
      </c>
      <c r="F935" t="s">
        <v>308</v>
      </c>
      <c r="G935" t="s">
        <v>809</v>
      </c>
      <c r="H935">
        <v>978</v>
      </c>
      <c r="I935" s="73" t="str">
        <f>VLOOKUP(E935,Refs!$P$2:$R$29,3,FALSE)</f>
        <v>Y61</v>
      </c>
      <c r="J935" s="73" t="str">
        <f>VLOOKUP(E935,Refs!$P$2:$S$29,4,FALSE)</f>
        <v>East of England</v>
      </c>
      <c r="K935" s="28">
        <f t="shared" si="32"/>
        <v>978</v>
      </c>
    </row>
    <row r="936" spans="1:11" x14ac:dyDescent="0.35">
      <c r="A936" s="74">
        <f t="shared" si="31"/>
        <v>45748</v>
      </c>
      <c r="B936" t="s">
        <v>883</v>
      </c>
      <c r="C936" t="s">
        <v>269</v>
      </c>
      <c r="E936" t="s">
        <v>307</v>
      </c>
      <c r="F936" t="s">
        <v>308</v>
      </c>
      <c r="G936" t="s">
        <v>113</v>
      </c>
      <c r="H936">
        <v>16745</v>
      </c>
      <c r="I936" s="73" t="str">
        <f>VLOOKUP(E936,Refs!$P$2:$R$29,3,FALSE)</f>
        <v>Y61</v>
      </c>
      <c r="J936" s="73" t="str">
        <f>VLOOKUP(E936,Refs!$P$2:$S$29,4,FALSE)</f>
        <v>East of England</v>
      </c>
      <c r="K936" s="28">
        <f t="shared" si="32"/>
        <v>16745</v>
      </c>
    </row>
    <row r="937" spans="1:11" x14ac:dyDescent="0.35">
      <c r="A937" s="74">
        <f t="shared" si="31"/>
        <v>45748</v>
      </c>
      <c r="B937" t="s">
        <v>883</v>
      </c>
      <c r="C937" t="s">
        <v>269</v>
      </c>
      <c r="E937" t="s">
        <v>307</v>
      </c>
      <c r="F937" t="s">
        <v>308</v>
      </c>
      <c r="G937" t="s">
        <v>114</v>
      </c>
      <c r="H937">
        <v>1</v>
      </c>
      <c r="I937" s="73" t="str">
        <f>VLOOKUP(E937,Refs!$P$2:$R$29,3,FALSE)</f>
        <v>Y61</v>
      </c>
      <c r="J937" s="73" t="str">
        <f>VLOOKUP(E937,Refs!$P$2:$S$29,4,FALSE)</f>
        <v>East of England</v>
      </c>
      <c r="K937" s="28">
        <f t="shared" si="32"/>
        <v>1</v>
      </c>
    </row>
    <row r="938" spans="1:11" x14ac:dyDescent="0.35">
      <c r="A938" s="74">
        <f t="shared" si="31"/>
        <v>45748</v>
      </c>
      <c r="B938" t="s">
        <v>883</v>
      </c>
      <c r="C938" t="s">
        <v>269</v>
      </c>
      <c r="E938" t="s">
        <v>307</v>
      </c>
      <c r="F938" t="s">
        <v>308</v>
      </c>
      <c r="G938" t="s">
        <v>115</v>
      </c>
      <c r="H938">
        <v>10161</v>
      </c>
      <c r="I938" s="73" t="str">
        <f>VLOOKUP(E938,Refs!$P$2:$R$29,3,FALSE)</f>
        <v>Y61</v>
      </c>
      <c r="J938" s="73" t="str">
        <f>VLOOKUP(E938,Refs!$P$2:$S$29,4,FALSE)</f>
        <v>East of England</v>
      </c>
      <c r="K938" s="28">
        <f t="shared" si="32"/>
        <v>10161</v>
      </c>
    </row>
    <row r="939" spans="1:11" x14ac:dyDescent="0.35">
      <c r="A939" s="74">
        <f t="shared" si="31"/>
        <v>45748</v>
      </c>
      <c r="B939" t="s">
        <v>883</v>
      </c>
      <c r="C939" t="s">
        <v>269</v>
      </c>
      <c r="E939" t="s">
        <v>307</v>
      </c>
      <c r="F939" t="s">
        <v>308</v>
      </c>
      <c r="G939" t="s">
        <v>116</v>
      </c>
      <c r="H939">
        <v>4915</v>
      </c>
      <c r="I939" s="73" t="str">
        <f>VLOOKUP(E939,Refs!$P$2:$R$29,3,FALSE)</f>
        <v>Y61</v>
      </c>
      <c r="J939" s="73" t="str">
        <f>VLOOKUP(E939,Refs!$P$2:$S$29,4,FALSE)</f>
        <v>East of England</v>
      </c>
      <c r="K939" s="28">
        <f t="shared" si="32"/>
        <v>4915</v>
      </c>
    </row>
    <row r="940" spans="1:11" x14ac:dyDescent="0.35">
      <c r="A940" s="74">
        <f t="shared" si="31"/>
        <v>45748</v>
      </c>
      <c r="B940" t="s">
        <v>883</v>
      </c>
      <c r="C940" t="s">
        <v>269</v>
      </c>
      <c r="E940" t="s">
        <v>307</v>
      </c>
      <c r="F940" t="s">
        <v>308</v>
      </c>
      <c r="G940" t="s">
        <v>117</v>
      </c>
      <c r="H940">
        <v>3092</v>
      </c>
      <c r="I940" s="73" t="str">
        <f>VLOOKUP(E940,Refs!$P$2:$R$29,3,FALSE)</f>
        <v>Y61</v>
      </c>
      <c r="J940" s="73" t="str">
        <f>VLOOKUP(E940,Refs!$P$2:$S$29,4,FALSE)</f>
        <v>East of England</v>
      </c>
      <c r="K940" s="28">
        <f t="shared" si="32"/>
        <v>3092</v>
      </c>
    </row>
    <row r="941" spans="1:11" x14ac:dyDescent="0.35">
      <c r="A941" s="74">
        <f t="shared" si="31"/>
        <v>45748</v>
      </c>
      <c r="B941" t="s">
        <v>883</v>
      </c>
      <c r="C941" t="s">
        <v>269</v>
      </c>
      <c r="E941" t="s">
        <v>307</v>
      </c>
      <c r="F941" t="s">
        <v>308</v>
      </c>
      <c r="G941" t="s">
        <v>118</v>
      </c>
      <c r="H941">
        <v>1804</v>
      </c>
      <c r="I941" s="73" t="str">
        <f>VLOOKUP(E941,Refs!$P$2:$R$29,3,FALSE)</f>
        <v>Y61</v>
      </c>
      <c r="J941" s="73" t="str">
        <f>VLOOKUP(E941,Refs!$P$2:$S$29,4,FALSE)</f>
        <v>East of England</v>
      </c>
      <c r="K941" s="28">
        <f t="shared" si="32"/>
        <v>1804</v>
      </c>
    </row>
    <row r="942" spans="1:11" x14ac:dyDescent="0.35">
      <c r="A942" s="74">
        <f t="shared" si="31"/>
        <v>45748</v>
      </c>
      <c r="B942" t="s">
        <v>883</v>
      </c>
      <c r="C942" t="s">
        <v>269</v>
      </c>
      <c r="E942" t="s">
        <v>307</v>
      </c>
      <c r="F942" t="s">
        <v>308</v>
      </c>
      <c r="G942" t="s">
        <v>119</v>
      </c>
      <c r="H942">
        <v>1763</v>
      </c>
      <c r="I942" s="73" t="str">
        <f>VLOOKUP(E942,Refs!$P$2:$R$29,3,FALSE)</f>
        <v>Y61</v>
      </c>
      <c r="J942" s="73" t="str">
        <f>VLOOKUP(E942,Refs!$P$2:$S$29,4,FALSE)</f>
        <v>East of England</v>
      </c>
      <c r="K942" s="28">
        <f t="shared" si="32"/>
        <v>1763</v>
      </c>
    </row>
    <row r="943" spans="1:11" x14ac:dyDescent="0.35">
      <c r="A943" s="74">
        <f t="shared" si="31"/>
        <v>45748</v>
      </c>
      <c r="B943" t="s">
        <v>883</v>
      </c>
      <c r="C943" t="s">
        <v>269</v>
      </c>
      <c r="E943" t="s">
        <v>307</v>
      </c>
      <c r="F943" t="s">
        <v>308</v>
      </c>
      <c r="G943" t="s">
        <v>120</v>
      </c>
      <c r="H943">
        <v>1684</v>
      </c>
      <c r="I943" s="73" t="str">
        <f>VLOOKUP(E943,Refs!$P$2:$R$29,3,FALSE)</f>
        <v>Y61</v>
      </c>
      <c r="J943" s="73" t="str">
        <f>VLOOKUP(E943,Refs!$P$2:$S$29,4,FALSE)</f>
        <v>East of England</v>
      </c>
      <c r="K943" s="28">
        <f t="shared" si="32"/>
        <v>1684</v>
      </c>
    </row>
    <row r="944" spans="1:11" x14ac:dyDescent="0.35">
      <c r="A944" s="74">
        <f t="shared" si="31"/>
        <v>45748</v>
      </c>
      <c r="B944" t="s">
        <v>883</v>
      </c>
      <c r="C944" t="s">
        <v>269</v>
      </c>
      <c r="E944" t="s">
        <v>307</v>
      </c>
      <c r="F944" t="s">
        <v>308</v>
      </c>
      <c r="G944" t="s">
        <v>121</v>
      </c>
      <c r="H944">
        <v>2641</v>
      </c>
      <c r="I944" s="73" t="str">
        <f>VLOOKUP(E944,Refs!$P$2:$R$29,3,FALSE)</f>
        <v>Y61</v>
      </c>
      <c r="J944" s="73" t="str">
        <f>VLOOKUP(E944,Refs!$P$2:$S$29,4,FALSE)</f>
        <v>East of England</v>
      </c>
      <c r="K944" s="28">
        <f t="shared" si="32"/>
        <v>2641</v>
      </c>
    </row>
    <row r="945" spans="1:11" x14ac:dyDescent="0.35">
      <c r="A945" s="74">
        <f t="shared" si="31"/>
        <v>45748</v>
      </c>
      <c r="B945" t="s">
        <v>883</v>
      </c>
      <c r="C945" t="s">
        <v>269</v>
      </c>
      <c r="E945" t="s">
        <v>307</v>
      </c>
      <c r="F945" t="s">
        <v>308</v>
      </c>
      <c r="G945" t="s">
        <v>122</v>
      </c>
      <c r="H945">
        <v>1235</v>
      </c>
      <c r="I945" s="73" t="str">
        <f>VLOOKUP(E945,Refs!$P$2:$R$29,3,FALSE)</f>
        <v>Y61</v>
      </c>
      <c r="J945" s="73" t="str">
        <f>VLOOKUP(E945,Refs!$P$2:$S$29,4,FALSE)</f>
        <v>East of England</v>
      </c>
      <c r="K945" s="28">
        <f t="shared" si="32"/>
        <v>1235</v>
      </c>
    </row>
    <row r="946" spans="1:11" x14ac:dyDescent="0.35">
      <c r="A946" s="74">
        <f t="shared" si="31"/>
        <v>45748</v>
      </c>
      <c r="B946" t="s">
        <v>883</v>
      </c>
      <c r="C946" t="s">
        <v>269</v>
      </c>
      <c r="E946" t="s">
        <v>307</v>
      </c>
      <c r="F946" t="s">
        <v>308</v>
      </c>
      <c r="G946" t="s">
        <v>123</v>
      </c>
      <c r="H946">
        <v>1452</v>
      </c>
      <c r="I946" s="73" t="str">
        <f>VLOOKUP(E946,Refs!$P$2:$R$29,3,FALSE)</f>
        <v>Y61</v>
      </c>
      <c r="J946" s="73" t="str">
        <f>VLOOKUP(E946,Refs!$P$2:$S$29,4,FALSE)</f>
        <v>East of England</v>
      </c>
      <c r="K946" s="28">
        <f t="shared" si="32"/>
        <v>1452</v>
      </c>
    </row>
    <row r="947" spans="1:11" x14ac:dyDescent="0.35">
      <c r="A947" s="74">
        <f t="shared" si="31"/>
        <v>45748</v>
      </c>
      <c r="B947" t="s">
        <v>883</v>
      </c>
      <c r="C947" t="s">
        <v>269</v>
      </c>
      <c r="E947" t="s">
        <v>307</v>
      </c>
      <c r="F947" t="s">
        <v>308</v>
      </c>
      <c r="G947" t="s">
        <v>124</v>
      </c>
      <c r="H947">
        <v>16</v>
      </c>
      <c r="I947" s="73" t="str">
        <f>VLOOKUP(E947,Refs!$P$2:$R$29,3,FALSE)</f>
        <v>Y61</v>
      </c>
      <c r="J947" s="73" t="str">
        <f>VLOOKUP(E947,Refs!$P$2:$S$29,4,FALSE)</f>
        <v>East of England</v>
      </c>
      <c r="K947" s="28">
        <f t="shared" si="32"/>
        <v>16</v>
      </c>
    </row>
    <row r="948" spans="1:11" x14ac:dyDescent="0.35">
      <c r="A948" s="74">
        <f t="shared" si="31"/>
        <v>45748</v>
      </c>
      <c r="B948" t="s">
        <v>883</v>
      </c>
      <c r="C948" t="s">
        <v>269</v>
      </c>
      <c r="E948" t="s">
        <v>307</v>
      </c>
      <c r="F948" t="s">
        <v>308</v>
      </c>
      <c r="G948" t="s">
        <v>125</v>
      </c>
      <c r="H948">
        <v>1</v>
      </c>
      <c r="I948" s="73" t="str">
        <f>VLOOKUP(E948,Refs!$P$2:$R$29,3,FALSE)</f>
        <v>Y61</v>
      </c>
      <c r="J948" s="73" t="str">
        <f>VLOOKUP(E948,Refs!$P$2:$S$29,4,FALSE)</f>
        <v>East of England</v>
      </c>
      <c r="K948" s="28">
        <f t="shared" si="32"/>
        <v>1</v>
      </c>
    </row>
    <row r="949" spans="1:11" x14ac:dyDescent="0.35">
      <c r="A949" s="74">
        <f t="shared" si="31"/>
        <v>45748</v>
      </c>
      <c r="B949" t="s">
        <v>883</v>
      </c>
      <c r="C949" t="s">
        <v>269</v>
      </c>
      <c r="E949" t="s">
        <v>307</v>
      </c>
      <c r="F949" t="s">
        <v>308</v>
      </c>
      <c r="G949" t="s">
        <v>126</v>
      </c>
      <c r="H949">
        <v>0</v>
      </c>
      <c r="I949" s="73" t="str">
        <f>VLOOKUP(E949,Refs!$P$2:$R$29,3,FALSE)</f>
        <v>Y61</v>
      </c>
      <c r="J949" s="73" t="str">
        <f>VLOOKUP(E949,Refs!$P$2:$S$29,4,FALSE)</f>
        <v>East of England</v>
      </c>
      <c r="K949" s="28" t="str">
        <f t="shared" si="32"/>
        <v/>
      </c>
    </row>
    <row r="950" spans="1:11" x14ac:dyDescent="0.35">
      <c r="A950" s="74">
        <f t="shared" si="31"/>
        <v>45748</v>
      </c>
      <c r="B950" t="s">
        <v>883</v>
      </c>
      <c r="C950" t="s">
        <v>269</v>
      </c>
      <c r="E950" t="s">
        <v>307</v>
      </c>
      <c r="F950" t="s">
        <v>308</v>
      </c>
      <c r="G950" t="s">
        <v>127</v>
      </c>
      <c r="H950">
        <v>0</v>
      </c>
      <c r="I950" s="73" t="str">
        <f>VLOOKUP(E950,Refs!$P$2:$R$29,3,FALSE)</f>
        <v>Y61</v>
      </c>
      <c r="J950" s="73" t="str">
        <f>VLOOKUP(E950,Refs!$P$2:$S$29,4,FALSE)</f>
        <v>East of England</v>
      </c>
      <c r="K950" s="28" t="str">
        <f t="shared" si="32"/>
        <v/>
      </c>
    </row>
    <row r="951" spans="1:11" x14ac:dyDescent="0.35">
      <c r="A951" s="74">
        <f t="shared" si="31"/>
        <v>45748</v>
      </c>
      <c r="B951" t="s">
        <v>883</v>
      </c>
      <c r="C951" t="s">
        <v>269</v>
      </c>
      <c r="E951" t="s">
        <v>307</v>
      </c>
      <c r="F951" t="s">
        <v>308</v>
      </c>
      <c r="G951" t="s">
        <v>128</v>
      </c>
      <c r="H951">
        <v>0</v>
      </c>
      <c r="I951" s="73" t="str">
        <f>VLOOKUP(E951,Refs!$P$2:$R$29,3,FALSE)</f>
        <v>Y61</v>
      </c>
      <c r="J951" s="73" t="str">
        <f>VLOOKUP(E951,Refs!$P$2:$S$29,4,FALSE)</f>
        <v>East of England</v>
      </c>
      <c r="K951" s="28" t="str">
        <f t="shared" si="32"/>
        <v/>
      </c>
    </row>
    <row r="952" spans="1:11" x14ac:dyDescent="0.35">
      <c r="A952" s="74">
        <f t="shared" si="31"/>
        <v>45748</v>
      </c>
      <c r="B952" t="s">
        <v>883</v>
      </c>
      <c r="C952" t="s">
        <v>269</v>
      </c>
      <c r="E952" t="s">
        <v>307</v>
      </c>
      <c r="F952" t="s">
        <v>308</v>
      </c>
      <c r="G952" t="s">
        <v>129</v>
      </c>
      <c r="H952">
        <v>176</v>
      </c>
      <c r="I952" s="73" t="str">
        <f>VLOOKUP(E952,Refs!$P$2:$R$29,3,FALSE)</f>
        <v>Y61</v>
      </c>
      <c r="J952" s="73" t="str">
        <f>VLOOKUP(E952,Refs!$P$2:$S$29,4,FALSE)</f>
        <v>East of England</v>
      </c>
      <c r="K952" s="28">
        <f t="shared" si="32"/>
        <v>176</v>
      </c>
    </row>
    <row r="953" spans="1:11" x14ac:dyDescent="0.35">
      <c r="A953" s="74">
        <f t="shared" si="31"/>
        <v>45748</v>
      </c>
      <c r="B953" t="s">
        <v>883</v>
      </c>
      <c r="C953" t="s">
        <v>269</v>
      </c>
      <c r="E953" t="s">
        <v>307</v>
      </c>
      <c r="F953" t="s">
        <v>308</v>
      </c>
      <c r="G953" t="s">
        <v>130</v>
      </c>
      <c r="H953">
        <v>254</v>
      </c>
      <c r="I953" s="73" t="str">
        <f>VLOOKUP(E953,Refs!$P$2:$R$29,3,FALSE)</f>
        <v>Y61</v>
      </c>
      <c r="J953" s="73" t="str">
        <f>VLOOKUP(E953,Refs!$P$2:$S$29,4,FALSE)</f>
        <v>East of England</v>
      </c>
      <c r="K953" s="28">
        <f t="shared" si="32"/>
        <v>254</v>
      </c>
    </row>
    <row r="954" spans="1:11" x14ac:dyDescent="0.35">
      <c r="A954" s="74">
        <f t="shared" si="31"/>
        <v>45748</v>
      </c>
      <c r="B954" t="s">
        <v>883</v>
      </c>
      <c r="C954" t="s">
        <v>269</v>
      </c>
      <c r="E954" t="s">
        <v>307</v>
      </c>
      <c r="F954" t="s">
        <v>308</v>
      </c>
      <c r="G954" t="s">
        <v>131</v>
      </c>
      <c r="H954">
        <v>358</v>
      </c>
      <c r="I954" s="73" t="str">
        <f>VLOOKUP(E954,Refs!$P$2:$R$29,3,FALSE)</f>
        <v>Y61</v>
      </c>
      <c r="J954" s="73" t="str">
        <f>VLOOKUP(E954,Refs!$P$2:$S$29,4,FALSE)</f>
        <v>East of England</v>
      </c>
      <c r="K954" s="28">
        <f t="shared" si="32"/>
        <v>358</v>
      </c>
    </row>
    <row r="955" spans="1:11" x14ac:dyDescent="0.35">
      <c r="A955" s="74">
        <f t="shared" si="31"/>
        <v>45748</v>
      </c>
      <c r="B955" t="s">
        <v>883</v>
      </c>
      <c r="C955" t="s">
        <v>269</v>
      </c>
      <c r="E955" t="s">
        <v>307</v>
      </c>
      <c r="F955" t="s">
        <v>308</v>
      </c>
      <c r="G955" t="s">
        <v>132</v>
      </c>
      <c r="H955">
        <v>341</v>
      </c>
      <c r="I955" s="73" t="str">
        <f>VLOOKUP(E955,Refs!$P$2:$R$29,3,FALSE)</f>
        <v>Y61</v>
      </c>
      <c r="J955" s="73" t="str">
        <f>VLOOKUP(E955,Refs!$P$2:$S$29,4,FALSE)</f>
        <v>East of England</v>
      </c>
      <c r="K955" s="28">
        <f t="shared" si="32"/>
        <v>341</v>
      </c>
    </row>
    <row r="956" spans="1:11" x14ac:dyDescent="0.35">
      <c r="A956" s="74">
        <f t="shared" si="31"/>
        <v>45748</v>
      </c>
      <c r="B956" t="s">
        <v>883</v>
      </c>
      <c r="C956" t="s">
        <v>269</v>
      </c>
      <c r="E956" t="s">
        <v>307</v>
      </c>
      <c r="F956" t="s">
        <v>308</v>
      </c>
      <c r="G956" t="s">
        <v>133</v>
      </c>
      <c r="H956">
        <v>1311</v>
      </c>
      <c r="I956" s="73" t="str">
        <f>VLOOKUP(E956,Refs!$P$2:$R$29,3,FALSE)</f>
        <v>Y61</v>
      </c>
      <c r="J956" s="73" t="str">
        <f>VLOOKUP(E956,Refs!$P$2:$S$29,4,FALSE)</f>
        <v>East of England</v>
      </c>
      <c r="K956" s="28">
        <f t="shared" si="32"/>
        <v>1311</v>
      </c>
    </row>
    <row r="957" spans="1:11" x14ac:dyDescent="0.35">
      <c r="A957" s="74">
        <f t="shared" si="31"/>
        <v>45748</v>
      </c>
      <c r="B957" t="s">
        <v>883</v>
      </c>
      <c r="C957" t="s">
        <v>269</v>
      </c>
      <c r="E957" t="s">
        <v>307</v>
      </c>
      <c r="F957" t="s">
        <v>308</v>
      </c>
      <c r="G957" t="s">
        <v>134</v>
      </c>
      <c r="H957">
        <v>1166</v>
      </c>
      <c r="I957" s="73" t="str">
        <f>VLOOKUP(E957,Refs!$P$2:$R$29,3,FALSE)</f>
        <v>Y61</v>
      </c>
      <c r="J957" s="73" t="str">
        <f>VLOOKUP(E957,Refs!$P$2:$S$29,4,FALSE)</f>
        <v>East of England</v>
      </c>
      <c r="K957" s="28">
        <f t="shared" si="32"/>
        <v>1166</v>
      </c>
    </row>
    <row r="958" spans="1:11" x14ac:dyDescent="0.35">
      <c r="A958" s="74">
        <f t="shared" si="31"/>
        <v>45748</v>
      </c>
      <c r="B958" t="s">
        <v>883</v>
      </c>
      <c r="C958" t="s">
        <v>269</v>
      </c>
      <c r="E958" t="s">
        <v>307</v>
      </c>
      <c r="F958" t="s">
        <v>308</v>
      </c>
      <c r="G958" t="s">
        <v>135</v>
      </c>
      <c r="H958">
        <v>731</v>
      </c>
      <c r="I958" s="73" t="str">
        <f>VLOOKUP(E958,Refs!$P$2:$R$29,3,FALSE)</f>
        <v>Y61</v>
      </c>
      <c r="J958" s="73" t="str">
        <f>VLOOKUP(E958,Refs!$P$2:$S$29,4,FALSE)</f>
        <v>East of England</v>
      </c>
      <c r="K958" s="28">
        <f t="shared" si="32"/>
        <v>731</v>
      </c>
    </row>
    <row r="959" spans="1:11" x14ac:dyDescent="0.35">
      <c r="A959" s="74">
        <f t="shared" si="31"/>
        <v>45748</v>
      </c>
      <c r="B959" t="s">
        <v>883</v>
      </c>
      <c r="C959" t="s">
        <v>269</v>
      </c>
      <c r="E959" t="s">
        <v>307</v>
      </c>
      <c r="F959" t="s">
        <v>308</v>
      </c>
      <c r="G959" t="s">
        <v>136</v>
      </c>
      <c r="H959">
        <v>726</v>
      </c>
      <c r="I959" s="73" t="str">
        <f>VLOOKUP(E959,Refs!$P$2:$R$29,3,FALSE)</f>
        <v>Y61</v>
      </c>
      <c r="J959" s="73" t="str">
        <f>VLOOKUP(E959,Refs!$P$2:$S$29,4,FALSE)</f>
        <v>East of England</v>
      </c>
      <c r="K959" s="28">
        <f t="shared" si="32"/>
        <v>726</v>
      </c>
    </row>
    <row r="960" spans="1:11" x14ac:dyDescent="0.35">
      <c r="A960" s="74">
        <f t="shared" si="31"/>
        <v>45748</v>
      </c>
      <c r="B960" t="s">
        <v>883</v>
      </c>
      <c r="C960" t="s">
        <v>269</v>
      </c>
      <c r="E960" t="s">
        <v>307</v>
      </c>
      <c r="F960" t="s">
        <v>308</v>
      </c>
      <c r="G960" t="s">
        <v>137</v>
      </c>
      <c r="H960">
        <v>126</v>
      </c>
      <c r="I960" s="73" t="str">
        <f>VLOOKUP(E960,Refs!$P$2:$R$29,3,FALSE)</f>
        <v>Y61</v>
      </c>
      <c r="J960" s="73" t="str">
        <f>VLOOKUP(E960,Refs!$P$2:$S$29,4,FALSE)</f>
        <v>East of England</v>
      </c>
      <c r="K960" s="28">
        <f t="shared" si="32"/>
        <v>126</v>
      </c>
    </row>
    <row r="961" spans="1:11" x14ac:dyDescent="0.35">
      <c r="A961" s="74">
        <f t="shared" si="31"/>
        <v>45748</v>
      </c>
      <c r="B961" t="s">
        <v>883</v>
      </c>
      <c r="C961" t="s">
        <v>269</v>
      </c>
      <c r="E961" t="s">
        <v>307</v>
      </c>
      <c r="F961" t="s">
        <v>308</v>
      </c>
      <c r="G961" t="s">
        <v>138</v>
      </c>
      <c r="H961">
        <v>120</v>
      </c>
      <c r="I961" s="73" t="str">
        <f>VLOOKUP(E961,Refs!$P$2:$R$29,3,FALSE)</f>
        <v>Y61</v>
      </c>
      <c r="J961" s="73" t="str">
        <f>VLOOKUP(E961,Refs!$P$2:$S$29,4,FALSE)</f>
        <v>East of England</v>
      </c>
      <c r="K961" s="28">
        <f t="shared" si="32"/>
        <v>120</v>
      </c>
    </row>
    <row r="962" spans="1:11" x14ac:dyDescent="0.35">
      <c r="A962" s="74">
        <f t="shared" si="31"/>
        <v>45748</v>
      </c>
      <c r="B962" t="s">
        <v>883</v>
      </c>
      <c r="C962" t="s">
        <v>269</v>
      </c>
      <c r="E962" t="s">
        <v>307</v>
      </c>
      <c r="F962" t="s">
        <v>308</v>
      </c>
      <c r="G962" t="s">
        <v>139</v>
      </c>
      <c r="H962">
        <v>7</v>
      </c>
      <c r="I962" s="73" t="str">
        <f>VLOOKUP(E962,Refs!$P$2:$R$29,3,FALSE)</f>
        <v>Y61</v>
      </c>
      <c r="J962" s="73" t="str">
        <f>VLOOKUP(E962,Refs!$P$2:$S$29,4,FALSE)</f>
        <v>East of England</v>
      </c>
      <c r="K962" s="28">
        <f t="shared" si="32"/>
        <v>7</v>
      </c>
    </row>
    <row r="963" spans="1:11" x14ac:dyDescent="0.35">
      <c r="A963" s="74">
        <f t="shared" ref="A963:A1026" si="33">DATEVALUE(RIGHT(B963,8))</f>
        <v>45748</v>
      </c>
      <c r="B963" t="s">
        <v>883</v>
      </c>
      <c r="C963" t="s">
        <v>269</v>
      </c>
      <c r="E963" t="s">
        <v>307</v>
      </c>
      <c r="F963" t="s">
        <v>308</v>
      </c>
      <c r="G963" t="s">
        <v>140</v>
      </c>
      <c r="H963">
        <v>7</v>
      </c>
      <c r="I963" s="73" t="str">
        <f>VLOOKUP(E963,Refs!$P$2:$R$29,3,FALSE)</f>
        <v>Y61</v>
      </c>
      <c r="J963" s="73" t="str">
        <f>VLOOKUP(E963,Refs!$P$2:$S$29,4,FALSE)</f>
        <v>East of England</v>
      </c>
      <c r="K963" s="28">
        <f t="shared" si="32"/>
        <v>7</v>
      </c>
    </row>
    <row r="964" spans="1:11" x14ac:dyDescent="0.35">
      <c r="A964" s="74">
        <f t="shared" si="33"/>
        <v>45748</v>
      </c>
      <c r="B964" t="s">
        <v>883</v>
      </c>
      <c r="C964" t="s">
        <v>269</v>
      </c>
      <c r="E964" t="s">
        <v>307</v>
      </c>
      <c r="F964" t="s">
        <v>308</v>
      </c>
      <c r="G964" t="s">
        <v>141</v>
      </c>
      <c r="H964">
        <v>151</v>
      </c>
      <c r="I964" s="73" t="str">
        <f>VLOOKUP(E964,Refs!$P$2:$R$29,3,FALSE)</f>
        <v>Y61</v>
      </c>
      <c r="J964" s="73" t="str">
        <f>VLOOKUP(E964,Refs!$P$2:$S$29,4,FALSE)</f>
        <v>East of England</v>
      </c>
      <c r="K964" s="28">
        <f t="shared" si="32"/>
        <v>151</v>
      </c>
    </row>
    <row r="965" spans="1:11" x14ac:dyDescent="0.35">
      <c r="A965" s="74">
        <f t="shared" si="33"/>
        <v>45748</v>
      </c>
      <c r="B965" t="s">
        <v>883</v>
      </c>
      <c r="C965" t="s">
        <v>269</v>
      </c>
      <c r="E965" t="s">
        <v>307</v>
      </c>
      <c r="F965" t="s">
        <v>308</v>
      </c>
      <c r="G965" t="s">
        <v>142</v>
      </c>
      <c r="H965">
        <v>151</v>
      </c>
      <c r="I965" s="73" t="str">
        <f>VLOOKUP(E965,Refs!$P$2:$R$29,3,FALSE)</f>
        <v>Y61</v>
      </c>
      <c r="J965" s="73" t="str">
        <f>VLOOKUP(E965,Refs!$P$2:$S$29,4,FALSE)</f>
        <v>East of England</v>
      </c>
      <c r="K965" s="28">
        <f t="shared" si="32"/>
        <v>151</v>
      </c>
    </row>
    <row r="966" spans="1:11" x14ac:dyDescent="0.35">
      <c r="A966" s="74">
        <f t="shared" si="33"/>
        <v>45748</v>
      </c>
      <c r="B966" t="s">
        <v>883</v>
      </c>
      <c r="C966" t="s">
        <v>269</v>
      </c>
      <c r="E966" t="s">
        <v>307</v>
      </c>
      <c r="F966" t="s">
        <v>308</v>
      </c>
      <c r="G966" t="s">
        <v>725</v>
      </c>
      <c r="H966">
        <v>194</v>
      </c>
      <c r="I966" s="73" t="str">
        <f>VLOOKUP(E966,Refs!$P$2:$R$29,3,FALSE)</f>
        <v>Y61</v>
      </c>
      <c r="J966" s="73" t="str">
        <f>VLOOKUP(E966,Refs!$P$2:$S$29,4,FALSE)</f>
        <v>East of England</v>
      </c>
      <c r="K966" s="28">
        <f t="shared" si="32"/>
        <v>194</v>
      </c>
    </row>
    <row r="967" spans="1:11" x14ac:dyDescent="0.35">
      <c r="A967" s="74">
        <f t="shared" si="33"/>
        <v>45748</v>
      </c>
      <c r="B967" t="s">
        <v>883</v>
      </c>
      <c r="C967" t="s">
        <v>269</v>
      </c>
      <c r="E967" t="s">
        <v>307</v>
      </c>
      <c r="F967" t="s">
        <v>308</v>
      </c>
      <c r="G967" t="s">
        <v>724</v>
      </c>
      <c r="H967">
        <v>35</v>
      </c>
      <c r="I967" s="73" t="str">
        <f>VLOOKUP(E967,Refs!$P$2:$R$29,3,FALSE)</f>
        <v>Y61</v>
      </c>
      <c r="J967" s="73" t="str">
        <f>VLOOKUP(E967,Refs!$P$2:$S$29,4,FALSE)</f>
        <v>East of England</v>
      </c>
      <c r="K967" s="28">
        <f t="shared" ref="K967:K1030" si="34">IF(OR(H967="NULL",H967=0,H967=""),"",H967)</f>
        <v>35</v>
      </c>
    </row>
    <row r="968" spans="1:11" x14ac:dyDescent="0.35">
      <c r="A968" s="74">
        <f t="shared" si="33"/>
        <v>45748</v>
      </c>
      <c r="B968" t="s">
        <v>883</v>
      </c>
      <c r="C968" t="s">
        <v>269</v>
      </c>
      <c r="E968" t="s">
        <v>307</v>
      </c>
      <c r="F968" t="s">
        <v>308</v>
      </c>
      <c r="G968" t="s">
        <v>727</v>
      </c>
      <c r="H968">
        <v>540</v>
      </c>
      <c r="I968" s="73" t="str">
        <f>VLOOKUP(E968,Refs!$P$2:$R$29,3,FALSE)</f>
        <v>Y61</v>
      </c>
      <c r="J968" s="73" t="str">
        <f>VLOOKUP(E968,Refs!$P$2:$S$29,4,FALSE)</f>
        <v>East of England</v>
      </c>
      <c r="K968" s="28">
        <f t="shared" si="34"/>
        <v>540</v>
      </c>
    </row>
    <row r="969" spans="1:11" x14ac:dyDescent="0.35">
      <c r="A969" s="74">
        <f t="shared" si="33"/>
        <v>45748</v>
      </c>
      <c r="B969" t="s">
        <v>883</v>
      </c>
      <c r="C969" t="s">
        <v>269</v>
      </c>
      <c r="E969" t="s">
        <v>307</v>
      </c>
      <c r="F969" t="s">
        <v>308</v>
      </c>
      <c r="G969" t="s">
        <v>726</v>
      </c>
      <c r="H969">
        <v>294</v>
      </c>
      <c r="I969" s="73" t="str">
        <f>VLOOKUP(E969,Refs!$P$2:$R$29,3,FALSE)</f>
        <v>Y61</v>
      </c>
      <c r="J969" s="73" t="str">
        <f>VLOOKUP(E969,Refs!$P$2:$S$29,4,FALSE)</f>
        <v>East of England</v>
      </c>
      <c r="K969" s="28">
        <f t="shared" si="34"/>
        <v>294</v>
      </c>
    </row>
    <row r="970" spans="1:11" x14ac:dyDescent="0.35">
      <c r="A970" s="74">
        <f t="shared" si="33"/>
        <v>45748</v>
      </c>
      <c r="B970" t="s">
        <v>883</v>
      </c>
      <c r="C970" t="s">
        <v>269</v>
      </c>
      <c r="E970" t="s">
        <v>718</v>
      </c>
      <c r="F970" t="s">
        <v>719</v>
      </c>
      <c r="G970" t="s">
        <v>10</v>
      </c>
      <c r="H970">
        <v>20244</v>
      </c>
      <c r="I970" s="73" t="str">
        <f>VLOOKUP(E970,Refs!$P$2:$R$29,3,FALSE)</f>
        <v>Y58</v>
      </c>
      <c r="J970" s="73" t="str">
        <f>VLOOKUP(E970,Refs!$P$2:$S$29,4,FALSE)</f>
        <v>South West</v>
      </c>
      <c r="K970" s="28">
        <f t="shared" si="34"/>
        <v>20244</v>
      </c>
    </row>
    <row r="971" spans="1:11" x14ac:dyDescent="0.35">
      <c r="A971" s="74">
        <f t="shared" si="33"/>
        <v>45748</v>
      </c>
      <c r="B971" t="s">
        <v>883</v>
      </c>
      <c r="C971" t="s">
        <v>269</v>
      </c>
      <c r="E971" t="s">
        <v>718</v>
      </c>
      <c r="F971" t="s">
        <v>719</v>
      </c>
      <c r="G971" t="s">
        <v>71</v>
      </c>
      <c r="H971">
        <v>20238</v>
      </c>
      <c r="I971" s="73" t="str">
        <f>VLOOKUP(E971,Refs!$P$2:$R$29,3,FALSE)</f>
        <v>Y58</v>
      </c>
      <c r="J971" s="73" t="str">
        <f>VLOOKUP(E971,Refs!$P$2:$S$29,4,FALSE)</f>
        <v>South West</v>
      </c>
      <c r="K971" s="28">
        <f t="shared" si="34"/>
        <v>20238</v>
      </c>
    </row>
    <row r="972" spans="1:11" x14ac:dyDescent="0.35">
      <c r="A972" s="74">
        <f t="shared" si="33"/>
        <v>45748</v>
      </c>
      <c r="B972" t="s">
        <v>883</v>
      </c>
      <c r="C972" t="s">
        <v>269</v>
      </c>
      <c r="E972" t="s">
        <v>718</v>
      </c>
      <c r="F972" t="s">
        <v>719</v>
      </c>
      <c r="G972" t="s">
        <v>20</v>
      </c>
      <c r="H972">
        <v>18763</v>
      </c>
      <c r="I972" s="73" t="str">
        <f>VLOOKUP(E972,Refs!$P$2:$R$29,3,FALSE)</f>
        <v>Y58</v>
      </c>
      <c r="J972" s="73" t="str">
        <f>VLOOKUP(E972,Refs!$P$2:$S$29,4,FALSE)</f>
        <v>South West</v>
      </c>
      <c r="K972" s="28">
        <f t="shared" si="34"/>
        <v>18763</v>
      </c>
    </row>
    <row r="973" spans="1:11" x14ac:dyDescent="0.35">
      <c r="A973" s="74">
        <f t="shared" si="33"/>
        <v>45748</v>
      </c>
      <c r="B973" t="s">
        <v>883</v>
      </c>
      <c r="C973" t="s">
        <v>269</v>
      </c>
      <c r="E973" t="s">
        <v>718</v>
      </c>
      <c r="F973" t="s">
        <v>719</v>
      </c>
      <c r="G973" t="s">
        <v>23</v>
      </c>
      <c r="H973">
        <v>15516</v>
      </c>
      <c r="I973" s="73" t="str">
        <f>VLOOKUP(E973,Refs!$P$2:$R$29,3,FALSE)</f>
        <v>Y58</v>
      </c>
      <c r="J973" s="73" t="str">
        <f>VLOOKUP(E973,Refs!$P$2:$S$29,4,FALSE)</f>
        <v>South West</v>
      </c>
      <c r="K973" s="28">
        <f t="shared" si="34"/>
        <v>15516</v>
      </c>
    </row>
    <row r="974" spans="1:11" x14ac:dyDescent="0.35">
      <c r="A974" s="74">
        <f t="shared" si="33"/>
        <v>45748</v>
      </c>
      <c r="B974" t="s">
        <v>883</v>
      </c>
      <c r="C974" t="s">
        <v>269</v>
      </c>
      <c r="E974" t="s">
        <v>718</v>
      </c>
      <c r="F974" t="s">
        <v>719</v>
      </c>
      <c r="G974" t="s">
        <v>19</v>
      </c>
      <c r="H974">
        <v>735</v>
      </c>
      <c r="I974" s="73" t="str">
        <f>VLOOKUP(E974,Refs!$P$2:$R$29,3,FALSE)</f>
        <v>Y58</v>
      </c>
      <c r="J974" s="73" t="str">
        <f>VLOOKUP(E974,Refs!$P$2:$S$29,4,FALSE)</f>
        <v>South West</v>
      </c>
      <c r="K974" s="28">
        <f t="shared" si="34"/>
        <v>735</v>
      </c>
    </row>
    <row r="975" spans="1:11" x14ac:dyDescent="0.35">
      <c r="A975" s="74">
        <f t="shared" si="33"/>
        <v>45748</v>
      </c>
      <c r="B975" t="s">
        <v>883</v>
      </c>
      <c r="C975" t="s">
        <v>269</v>
      </c>
      <c r="E975" t="s">
        <v>718</v>
      </c>
      <c r="F975" t="s">
        <v>719</v>
      </c>
      <c r="G975" t="s">
        <v>21</v>
      </c>
      <c r="H975">
        <v>883585</v>
      </c>
      <c r="I975" s="73" t="str">
        <f>VLOOKUP(E975,Refs!$P$2:$R$29,3,FALSE)</f>
        <v>Y58</v>
      </c>
      <c r="J975" s="73" t="str">
        <f>VLOOKUP(E975,Refs!$P$2:$S$29,4,FALSE)</f>
        <v>South West</v>
      </c>
      <c r="K975" s="28">
        <f t="shared" si="34"/>
        <v>883585</v>
      </c>
    </row>
    <row r="976" spans="1:11" x14ac:dyDescent="0.35">
      <c r="A976" s="74">
        <f t="shared" si="33"/>
        <v>45748</v>
      </c>
      <c r="B976" t="s">
        <v>883</v>
      </c>
      <c r="C976" t="s">
        <v>269</v>
      </c>
      <c r="E976" t="s">
        <v>718</v>
      </c>
      <c r="F976" t="s">
        <v>719</v>
      </c>
      <c r="G976" t="s">
        <v>72</v>
      </c>
      <c r="H976">
        <v>301</v>
      </c>
      <c r="I976" s="73" t="str">
        <f>VLOOKUP(E976,Refs!$P$2:$R$29,3,FALSE)</f>
        <v>Y58</v>
      </c>
      <c r="J976" s="73" t="str">
        <f>VLOOKUP(E976,Refs!$P$2:$S$29,4,FALSE)</f>
        <v>South West</v>
      </c>
      <c r="K976" s="28">
        <f t="shared" si="34"/>
        <v>301</v>
      </c>
    </row>
    <row r="977" spans="1:11" x14ac:dyDescent="0.35">
      <c r="A977" s="74">
        <f t="shared" si="33"/>
        <v>45748</v>
      </c>
      <c r="B977" t="s">
        <v>883</v>
      </c>
      <c r="C977" t="s">
        <v>269</v>
      </c>
      <c r="E977" t="s">
        <v>718</v>
      </c>
      <c r="F977" t="s">
        <v>719</v>
      </c>
      <c r="G977" t="s">
        <v>73</v>
      </c>
      <c r="H977">
        <v>566</v>
      </c>
      <c r="I977" s="73" t="str">
        <f>VLOOKUP(E977,Refs!$P$2:$R$29,3,FALSE)</f>
        <v>Y58</v>
      </c>
      <c r="J977" s="73" t="str">
        <f>VLOOKUP(E977,Refs!$P$2:$S$29,4,FALSE)</f>
        <v>South West</v>
      </c>
      <c r="K977" s="28">
        <f t="shared" si="34"/>
        <v>566</v>
      </c>
    </row>
    <row r="978" spans="1:11" x14ac:dyDescent="0.35">
      <c r="A978" s="74">
        <f t="shared" si="33"/>
        <v>45748</v>
      </c>
      <c r="B978" t="s">
        <v>883</v>
      </c>
      <c r="C978" t="s">
        <v>269</v>
      </c>
      <c r="E978" t="s">
        <v>718</v>
      </c>
      <c r="F978" t="s">
        <v>719</v>
      </c>
      <c r="G978" t="s">
        <v>74</v>
      </c>
      <c r="H978">
        <v>85243</v>
      </c>
      <c r="I978" s="73" t="str">
        <f>VLOOKUP(E978,Refs!$P$2:$R$29,3,FALSE)</f>
        <v>Y58</v>
      </c>
      <c r="J978" s="73" t="str">
        <f>VLOOKUP(E978,Refs!$P$2:$S$29,4,FALSE)</f>
        <v>South West</v>
      </c>
      <c r="K978" s="28">
        <f t="shared" si="34"/>
        <v>85243</v>
      </c>
    </row>
    <row r="979" spans="1:11" x14ac:dyDescent="0.35">
      <c r="A979" s="74">
        <f t="shared" si="33"/>
        <v>45748</v>
      </c>
      <c r="B979" t="s">
        <v>883</v>
      </c>
      <c r="C979" t="s">
        <v>269</v>
      </c>
      <c r="E979" t="s">
        <v>718</v>
      </c>
      <c r="F979" t="s">
        <v>719</v>
      </c>
      <c r="G979" t="s">
        <v>75</v>
      </c>
      <c r="H979">
        <v>8197</v>
      </c>
      <c r="I979" s="73" t="str">
        <f>VLOOKUP(E979,Refs!$P$2:$R$29,3,FALSE)</f>
        <v>Y58</v>
      </c>
      <c r="J979" s="73" t="str">
        <f>VLOOKUP(E979,Refs!$P$2:$S$29,4,FALSE)</f>
        <v>South West</v>
      </c>
      <c r="K979" s="28">
        <f t="shared" si="34"/>
        <v>8197</v>
      </c>
    </row>
    <row r="980" spans="1:11" x14ac:dyDescent="0.35">
      <c r="A980" s="74">
        <f t="shared" si="33"/>
        <v>45748</v>
      </c>
      <c r="B980" t="s">
        <v>883</v>
      </c>
      <c r="C980" t="s">
        <v>269</v>
      </c>
      <c r="E980" t="s">
        <v>718</v>
      </c>
      <c r="F980" t="s">
        <v>719</v>
      </c>
      <c r="G980" t="s">
        <v>76</v>
      </c>
      <c r="H980">
        <v>45001362</v>
      </c>
      <c r="I980" s="73" t="str">
        <f>VLOOKUP(E980,Refs!$P$2:$R$29,3,FALSE)</f>
        <v>Y58</v>
      </c>
      <c r="J980" s="73" t="str">
        <f>VLOOKUP(E980,Refs!$P$2:$S$29,4,FALSE)</f>
        <v>South West</v>
      </c>
      <c r="K980" s="28">
        <f t="shared" si="34"/>
        <v>45001362</v>
      </c>
    </row>
    <row r="981" spans="1:11" x14ac:dyDescent="0.35">
      <c r="A981" s="74">
        <f t="shared" si="33"/>
        <v>45748</v>
      </c>
      <c r="B981" t="s">
        <v>883</v>
      </c>
      <c r="C981" t="s">
        <v>269</v>
      </c>
      <c r="E981" t="s">
        <v>718</v>
      </c>
      <c r="F981" t="s">
        <v>719</v>
      </c>
      <c r="G981" t="s">
        <v>26</v>
      </c>
      <c r="H981">
        <v>18068</v>
      </c>
      <c r="I981" s="73" t="str">
        <f>VLOOKUP(E981,Refs!$P$2:$R$29,3,FALSE)</f>
        <v>Y58</v>
      </c>
      <c r="J981" s="73" t="str">
        <f>VLOOKUP(E981,Refs!$P$2:$S$29,4,FALSE)</f>
        <v>South West</v>
      </c>
      <c r="K981" s="28">
        <f t="shared" si="34"/>
        <v>18068</v>
      </c>
    </row>
    <row r="982" spans="1:11" x14ac:dyDescent="0.35">
      <c r="A982" s="74">
        <f t="shared" si="33"/>
        <v>45748</v>
      </c>
      <c r="B982" t="s">
        <v>883</v>
      </c>
      <c r="C982" t="s">
        <v>269</v>
      </c>
      <c r="E982" t="s">
        <v>718</v>
      </c>
      <c r="F982" t="s">
        <v>719</v>
      </c>
      <c r="G982" t="s">
        <v>77</v>
      </c>
      <c r="H982">
        <v>90</v>
      </c>
      <c r="I982" s="73" t="str">
        <f>VLOOKUP(E982,Refs!$P$2:$R$29,3,FALSE)</f>
        <v>Y58</v>
      </c>
      <c r="J982" s="73" t="str">
        <f>VLOOKUP(E982,Refs!$P$2:$S$29,4,FALSE)</f>
        <v>South West</v>
      </c>
      <c r="K982" s="28">
        <f t="shared" si="34"/>
        <v>90</v>
      </c>
    </row>
    <row r="983" spans="1:11" x14ac:dyDescent="0.35">
      <c r="A983" s="74">
        <f t="shared" si="33"/>
        <v>45748</v>
      </c>
      <c r="B983" t="s">
        <v>883</v>
      </c>
      <c r="C983" t="s">
        <v>269</v>
      </c>
      <c r="E983" t="s">
        <v>718</v>
      </c>
      <c r="F983" t="s">
        <v>719</v>
      </c>
      <c r="G983" t="s">
        <v>78</v>
      </c>
      <c r="H983">
        <v>4973</v>
      </c>
      <c r="I983" s="73" t="str">
        <f>VLOOKUP(E983,Refs!$P$2:$R$29,3,FALSE)</f>
        <v>Y58</v>
      </c>
      <c r="J983" s="73" t="str">
        <f>VLOOKUP(E983,Refs!$P$2:$S$29,4,FALSE)</f>
        <v>South West</v>
      </c>
      <c r="K983" s="28">
        <f t="shared" si="34"/>
        <v>4973</v>
      </c>
    </row>
    <row r="984" spans="1:11" x14ac:dyDescent="0.35">
      <c r="A984" s="74">
        <f t="shared" si="33"/>
        <v>45748</v>
      </c>
      <c r="B984" t="s">
        <v>883</v>
      </c>
      <c r="C984" t="s">
        <v>269</v>
      </c>
      <c r="E984" t="s">
        <v>718</v>
      </c>
      <c r="F984" t="s">
        <v>719</v>
      </c>
      <c r="G984" t="s">
        <v>79</v>
      </c>
      <c r="H984">
        <v>2730</v>
      </c>
      <c r="I984" s="73" t="str">
        <f>VLOOKUP(E984,Refs!$P$2:$R$29,3,FALSE)</f>
        <v>Y58</v>
      </c>
      <c r="J984" s="73" t="str">
        <f>VLOOKUP(E984,Refs!$P$2:$S$29,4,FALSE)</f>
        <v>South West</v>
      </c>
      <c r="K984" s="28">
        <f t="shared" si="34"/>
        <v>2730</v>
      </c>
    </row>
    <row r="985" spans="1:11" x14ac:dyDescent="0.35">
      <c r="A985" s="74">
        <f t="shared" si="33"/>
        <v>45748</v>
      </c>
      <c r="B985" t="s">
        <v>883</v>
      </c>
      <c r="C985" t="s">
        <v>269</v>
      </c>
      <c r="E985" t="s">
        <v>718</v>
      </c>
      <c r="F985" t="s">
        <v>719</v>
      </c>
      <c r="G985" t="s">
        <v>80</v>
      </c>
      <c r="H985">
        <v>10275</v>
      </c>
      <c r="I985" s="73" t="str">
        <f>VLOOKUP(E985,Refs!$P$2:$R$29,3,FALSE)</f>
        <v>Y58</v>
      </c>
      <c r="J985" s="73" t="str">
        <f>VLOOKUP(E985,Refs!$P$2:$S$29,4,FALSE)</f>
        <v>South West</v>
      </c>
      <c r="K985" s="28">
        <f t="shared" si="34"/>
        <v>10275</v>
      </c>
    </row>
    <row r="986" spans="1:11" x14ac:dyDescent="0.35">
      <c r="A986" s="74">
        <f t="shared" si="33"/>
        <v>45748</v>
      </c>
      <c r="B986" t="s">
        <v>883</v>
      </c>
      <c r="C986" t="s">
        <v>269</v>
      </c>
      <c r="E986" t="s">
        <v>718</v>
      </c>
      <c r="F986" t="s">
        <v>719</v>
      </c>
      <c r="G986" t="s">
        <v>81</v>
      </c>
      <c r="H986">
        <v>0</v>
      </c>
      <c r="I986" s="73" t="str">
        <f>VLOOKUP(E986,Refs!$P$2:$R$29,3,FALSE)</f>
        <v>Y58</v>
      </c>
      <c r="J986" s="73" t="str">
        <f>VLOOKUP(E986,Refs!$P$2:$S$29,4,FALSE)</f>
        <v>South West</v>
      </c>
      <c r="K986" s="28" t="str">
        <f t="shared" si="34"/>
        <v/>
      </c>
    </row>
    <row r="987" spans="1:11" x14ac:dyDescent="0.35">
      <c r="A987" s="74">
        <f t="shared" si="33"/>
        <v>45748</v>
      </c>
      <c r="B987" t="s">
        <v>883</v>
      </c>
      <c r="C987" t="s">
        <v>269</v>
      </c>
      <c r="E987" t="s">
        <v>718</v>
      </c>
      <c r="F987" t="s">
        <v>719</v>
      </c>
      <c r="G987" t="s">
        <v>25</v>
      </c>
      <c r="H987">
        <v>13005</v>
      </c>
      <c r="I987" s="73" t="str">
        <f>VLOOKUP(E987,Refs!$P$2:$R$29,3,FALSE)</f>
        <v>Y58</v>
      </c>
      <c r="J987" s="73" t="str">
        <f>VLOOKUP(E987,Refs!$P$2:$S$29,4,FALSE)</f>
        <v>South West</v>
      </c>
      <c r="K987" s="28">
        <f t="shared" si="34"/>
        <v>13005</v>
      </c>
    </row>
    <row r="988" spans="1:11" x14ac:dyDescent="0.35">
      <c r="A988" s="74">
        <f t="shared" si="33"/>
        <v>45748</v>
      </c>
      <c r="B988" t="s">
        <v>883</v>
      </c>
      <c r="C988" t="s">
        <v>269</v>
      </c>
      <c r="E988" t="s">
        <v>718</v>
      </c>
      <c r="F988" t="s">
        <v>719</v>
      </c>
      <c r="G988" t="s">
        <v>82</v>
      </c>
      <c r="H988">
        <v>0</v>
      </c>
      <c r="I988" s="73" t="str">
        <f>VLOOKUP(E988,Refs!$P$2:$R$29,3,FALSE)</f>
        <v>Y58</v>
      </c>
      <c r="J988" s="73" t="str">
        <f>VLOOKUP(E988,Refs!$P$2:$S$29,4,FALSE)</f>
        <v>South West</v>
      </c>
      <c r="K988" s="28" t="str">
        <f t="shared" si="34"/>
        <v/>
      </c>
    </row>
    <row r="989" spans="1:11" x14ac:dyDescent="0.35">
      <c r="A989" s="74">
        <f t="shared" si="33"/>
        <v>45748</v>
      </c>
      <c r="B989" t="s">
        <v>883</v>
      </c>
      <c r="C989" t="s">
        <v>269</v>
      </c>
      <c r="E989" t="s">
        <v>718</v>
      </c>
      <c r="F989" t="s">
        <v>719</v>
      </c>
      <c r="G989" t="s">
        <v>83</v>
      </c>
      <c r="H989">
        <v>3490</v>
      </c>
      <c r="I989" s="73" t="str">
        <f>VLOOKUP(E989,Refs!$P$2:$R$29,3,FALSE)</f>
        <v>Y58</v>
      </c>
      <c r="J989" s="73" t="str">
        <f>VLOOKUP(E989,Refs!$P$2:$S$29,4,FALSE)</f>
        <v>South West</v>
      </c>
      <c r="K989" s="28">
        <f t="shared" si="34"/>
        <v>3490</v>
      </c>
    </row>
    <row r="990" spans="1:11" x14ac:dyDescent="0.35">
      <c r="A990" s="74">
        <f t="shared" si="33"/>
        <v>45748</v>
      </c>
      <c r="B990" t="s">
        <v>883</v>
      </c>
      <c r="C990" t="s">
        <v>269</v>
      </c>
      <c r="E990" t="s">
        <v>718</v>
      </c>
      <c r="F990" t="s">
        <v>719</v>
      </c>
      <c r="G990" t="s">
        <v>84</v>
      </c>
      <c r="H990">
        <v>1144</v>
      </c>
      <c r="I990" s="73" t="str">
        <f>VLOOKUP(E990,Refs!$P$2:$R$29,3,FALSE)</f>
        <v>Y58</v>
      </c>
      <c r="J990" s="73" t="str">
        <f>VLOOKUP(E990,Refs!$P$2:$S$29,4,FALSE)</f>
        <v>South West</v>
      </c>
      <c r="K990" s="28">
        <f t="shared" si="34"/>
        <v>1144</v>
      </c>
    </row>
    <row r="991" spans="1:11" x14ac:dyDescent="0.35">
      <c r="A991" s="74">
        <f t="shared" si="33"/>
        <v>45748</v>
      </c>
      <c r="B991" t="s">
        <v>883</v>
      </c>
      <c r="C991" t="s">
        <v>269</v>
      </c>
      <c r="E991" t="s">
        <v>718</v>
      </c>
      <c r="F991" t="s">
        <v>719</v>
      </c>
      <c r="G991" t="s">
        <v>85</v>
      </c>
      <c r="H991">
        <v>6443</v>
      </c>
      <c r="I991" s="73" t="str">
        <f>VLOOKUP(E991,Refs!$P$2:$R$29,3,FALSE)</f>
        <v>Y58</v>
      </c>
      <c r="J991" s="73" t="str">
        <f>VLOOKUP(E991,Refs!$P$2:$S$29,4,FALSE)</f>
        <v>South West</v>
      </c>
      <c r="K991" s="28">
        <f t="shared" si="34"/>
        <v>6443</v>
      </c>
    </row>
    <row r="992" spans="1:11" x14ac:dyDescent="0.35">
      <c r="A992" s="74">
        <f t="shared" si="33"/>
        <v>45748</v>
      </c>
      <c r="B992" t="s">
        <v>883</v>
      </c>
      <c r="C992" t="s">
        <v>269</v>
      </c>
      <c r="E992" t="s">
        <v>718</v>
      </c>
      <c r="F992" t="s">
        <v>719</v>
      </c>
      <c r="G992" t="s">
        <v>86</v>
      </c>
      <c r="H992">
        <v>24745</v>
      </c>
      <c r="I992" s="73" t="str">
        <f>VLOOKUP(E992,Refs!$P$2:$R$29,3,FALSE)</f>
        <v>Y58</v>
      </c>
      <c r="J992" s="73" t="str">
        <f>VLOOKUP(E992,Refs!$P$2:$S$29,4,FALSE)</f>
        <v>South West</v>
      </c>
      <c r="K992" s="28">
        <f t="shared" si="34"/>
        <v>24745</v>
      </c>
    </row>
    <row r="993" spans="1:11" x14ac:dyDescent="0.35">
      <c r="A993" s="74">
        <f t="shared" si="33"/>
        <v>45748</v>
      </c>
      <c r="B993" t="s">
        <v>883</v>
      </c>
      <c r="C993" t="s">
        <v>269</v>
      </c>
      <c r="E993" t="s">
        <v>718</v>
      </c>
      <c r="F993" t="s">
        <v>719</v>
      </c>
      <c r="G993" t="s">
        <v>87</v>
      </c>
      <c r="H993">
        <v>3407</v>
      </c>
      <c r="I993" s="73" t="str">
        <f>VLOOKUP(E993,Refs!$P$2:$R$29,3,FALSE)</f>
        <v>Y58</v>
      </c>
      <c r="J993" s="73" t="str">
        <f>VLOOKUP(E993,Refs!$P$2:$S$29,4,FALSE)</f>
        <v>South West</v>
      </c>
      <c r="K993" s="28">
        <f t="shared" si="34"/>
        <v>3407</v>
      </c>
    </row>
    <row r="994" spans="1:11" x14ac:dyDescent="0.35">
      <c r="A994" s="74">
        <f t="shared" si="33"/>
        <v>45748</v>
      </c>
      <c r="B994" t="s">
        <v>883</v>
      </c>
      <c r="C994" t="s">
        <v>269</v>
      </c>
      <c r="E994" t="s">
        <v>718</v>
      </c>
      <c r="F994" t="s">
        <v>719</v>
      </c>
      <c r="G994" t="s">
        <v>88</v>
      </c>
      <c r="H994">
        <v>1959</v>
      </c>
      <c r="I994" s="73" t="str">
        <f>VLOOKUP(E994,Refs!$P$2:$R$29,3,FALSE)</f>
        <v>Y58</v>
      </c>
      <c r="J994" s="73" t="str">
        <f>VLOOKUP(E994,Refs!$P$2:$S$29,4,FALSE)</f>
        <v>South West</v>
      </c>
      <c r="K994" s="28">
        <f t="shared" si="34"/>
        <v>1959</v>
      </c>
    </row>
    <row r="995" spans="1:11" x14ac:dyDescent="0.35">
      <c r="A995" s="74">
        <f t="shared" si="33"/>
        <v>45748</v>
      </c>
      <c r="B995" t="s">
        <v>883</v>
      </c>
      <c r="C995" t="s">
        <v>269</v>
      </c>
      <c r="E995" t="s">
        <v>718</v>
      </c>
      <c r="F995" t="s">
        <v>719</v>
      </c>
      <c r="G995" t="s">
        <v>89</v>
      </c>
      <c r="H995">
        <v>11445</v>
      </c>
      <c r="I995" s="73" t="str">
        <f>VLOOKUP(E995,Refs!$P$2:$R$29,3,FALSE)</f>
        <v>Y58</v>
      </c>
      <c r="J995" s="73" t="str">
        <f>VLOOKUP(E995,Refs!$P$2:$S$29,4,FALSE)</f>
        <v>South West</v>
      </c>
      <c r="K995" s="28">
        <f t="shared" si="34"/>
        <v>11445</v>
      </c>
    </row>
    <row r="996" spans="1:11" x14ac:dyDescent="0.35">
      <c r="A996" s="74">
        <f t="shared" si="33"/>
        <v>45748</v>
      </c>
      <c r="B996" t="s">
        <v>883</v>
      </c>
      <c r="C996" t="s">
        <v>269</v>
      </c>
      <c r="E996" t="s">
        <v>718</v>
      </c>
      <c r="F996" t="s">
        <v>719</v>
      </c>
      <c r="G996" t="s">
        <v>90</v>
      </c>
      <c r="H996">
        <v>33887</v>
      </c>
      <c r="I996" s="73" t="str">
        <f>VLOOKUP(E996,Refs!$P$2:$R$29,3,FALSE)</f>
        <v>Y58</v>
      </c>
      <c r="J996" s="73" t="str">
        <f>VLOOKUP(E996,Refs!$P$2:$S$29,4,FALSE)</f>
        <v>South West</v>
      </c>
      <c r="K996" s="28">
        <f t="shared" si="34"/>
        <v>33887</v>
      </c>
    </row>
    <row r="997" spans="1:11" x14ac:dyDescent="0.35">
      <c r="A997" s="74">
        <f t="shared" si="33"/>
        <v>45748</v>
      </c>
      <c r="B997" t="s">
        <v>883</v>
      </c>
      <c r="C997" t="s">
        <v>269</v>
      </c>
      <c r="E997" t="s">
        <v>718</v>
      </c>
      <c r="F997" t="s">
        <v>719</v>
      </c>
      <c r="G997" t="s">
        <v>91</v>
      </c>
      <c r="H997">
        <v>18068</v>
      </c>
      <c r="I997" s="73" t="str">
        <f>VLOOKUP(E997,Refs!$P$2:$R$29,3,FALSE)</f>
        <v>Y58</v>
      </c>
      <c r="J997" s="73" t="str">
        <f>VLOOKUP(E997,Refs!$P$2:$S$29,4,FALSE)</f>
        <v>South West</v>
      </c>
      <c r="K997" s="28">
        <f t="shared" si="34"/>
        <v>18068</v>
      </c>
    </row>
    <row r="998" spans="1:11" x14ac:dyDescent="0.35">
      <c r="A998" s="74">
        <f t="shared" si="33"/>
        <v>45748</v>
      </c>
      <c r="B998" t="s">
        <v>883</v>
      </c>
      <c r="C998" t="s">
        <v>269</v>
      </c>
      <c r="E998" t="s">
        <v>718</v>
      </c>
      <c r="F998" t="s">
        <v>719</v>
      </c>
      <c r="G998" t="s">
        <v>27</v>
      </c>
      <c r="H998">
        <v>2167</v>
      </c>
      <c r="I998" s="73" t="str">
        <f>VLOOKUP(E998,Refs!$P$2:$R$29,3,FALSE)</f>
        <v>Y58</v>
      </c>
      <c r="J998" s="73" t="str">
        <f>VLOOKUP(E998,Refs!$P$2:$S$29,4,FALSE)</f>
        <v>South West</v>
      </c>
      <c r="K998" s="28">
        <f t="shared" si="34"/>
        <v>2167</v>
      </c>
    </row>
    <row r="999" spans="1:11" x14ac:dyDescent="0.35">
      <c r="A999" s="74">
        <f t="shared" si="33"/>
        <v>45748</v>
      </c>
      <c r="B999" t="s">
        <v>883</v>
      </c>
      <c r="C999" t="s">
        <v>269</v>
      </c>
      <c r="E999" t="s">
        <v>718</v>
      </c>
      <c r="F999" t="s">
        <v>719</v>
      </c>
      <c r="G999" t="s">
        <v>29</v>
      </c>
      <c r="H999">
        <v>819</v>
      </c>
      <c r="I999" s="73" t="str">
        <f>VLOOKUP(E999,Refs!$P$2:$R$29,3,FALSE)</f>
        <v>Y58</v>
      </c>
      <c r="J999" s="73" t="str">
        <f>VLOOKUP(E999,Refs!$P$2:$S$29,4,FALSE)</f>
        <v>South West</v>
      </c>
      <c r="K999" s="28">
        <f t="shared" si="34"/>
        <v>819</v>
      </c>
    </row>
    <row r="1000" spans="1:11" x14ac:dyDescent="0.35">
      <c r="A1000" s="74">
        <f t="shared" si="33"/>
        <v>45748</v>
      </c>
      <c r="B1000" t="s">
        <v>883</v>
      </c>
      <c r="C1000" t="s">
        <v>269</v>
      </c>
      <c r="E1000" t="s">
        <v>718</v>
      </c>
      <c r="F1000" t="s">
        <v>719</v>
      </c>
      <c r="G1000" t="s">
        <v>92</v>
      </c>
      <c r="H1000">
        <v>788</v>
      </c>
      <c r="I1000" s="73" t="str">
        <f>VLOOKUP(E1000,Refs!$P$2:$R$29,3,FALSE)</f>
        <v>Y58</v>
      </c>
      <c r="J1000" s="73" t="str">
        <f>VLOOKUP(E1000,Refs!$P$2:$S$29,4,FALSE)</f>
        <v>South West</v>
      </c>
      <c r="K1000" s="28">
        <f t="shared" si="34"/>
        <v>788</v>
      </c>
    </row>
    <row r="1001" spans="1:11" x14ac:dyDescent="0.35">
      <c r="A1001" s="74">
        <f t="shared" si="33"/>
        <v>45748</v>
      </c>
      <c r="B1001" t="s">
        <v>883</v>
      </c>
      <c r="C1001" t="s">
        <v>269</v>
      </c>
      <c r="E1001" t="s">
        <v>718</v>
      </c>
      <c r="F1001" t="s">
        <v>719</v>
      </c>
      <c r="G1001" t="s">
        <v>93</v>
      </c>
      <c r="H1001">
        <v>5</v>
      </c>
      <c r="I1001" s="73" t="str">
        <f>VLOOKUP(E1001,Refs!$P$2:$R$29,3,FALSE)</f>
        <v>Y58</v>
      </c>
      <c r="J1001" s="73" t="str">
        <f>VLOOKUP(E1001,Refs!$P$2:$S$29,4,FALSE)</f>
        <v>South West</v>
      </c>
      <c r="K1001" s="28">
        <f t="shared" si="34"/>
        <v>5</v>
      </c>
    </row>
    <row r="1002" spans="1:11" x14ac:dyDescent="0.35">
      <c r="A1002" s="74">
        <f t="shared" si="33"/>
        <v>45748</v>
      </c>
      <c r="B1002" t="s">
        <v>883</v>
      </c>
      <c r="C1002" t="s">
        <v>269</v>
      </c>
      <c r="E1002" t="s">
        <v>718</v>
      </c>
      <c r="F1002" t="s">
        <v>719</v>
      </c>
      <c r="G1002" t="s">
        <v>94</v>
      </c>
      <c r="H1002">
        <v>525</v>
      </c>
      <c r="I1002" s="73" t="str">
        <f>VLOOKUP(E1002,Refs!$P$2:$R$29,3,FALSE)</f>
        <v>Y58</v>
      </c>
      <c r="J1002" s="73" t="str">
        <f>VLOOKUP(E1002,Refs!$P$2:$S$29,4,FALSE)</f>
        <v>South West</v>
      </c>
      <c r="K1002" s="28">
        <f t="shared" si="34"/>
        <v>525</v>
      </c>
    </row>
    <row r="1003" spans="1:11" x14ac:dyDescent="0.35">
      <c r="A1003" s="74">
        <f t="shared" si="33"/>
        <v>45748</v>
      </c>
      <c r="B1003" t="s">
        <v>883</v>
      </c>
      <c r="C1003" t="s">
        <v>269</v>
      </c>
      <c r="E1003" t="s">
        <v>718</v>
      </c>
      <c r="F1003" t="s">
        <v>719</v>
      </c>
      <c r="G1003" t="s">
        <v>95</v>
      </c>
      <c r="H1003">
        <v>78</v>
      </c>
      <c r="I1003" s="73" t="str">
        <f>VLOOKUP(E1003,Refs!$P$2:$R$29,3,FALSE)</f>
        <v>Y58</v>
      </c>
      <c r="J1003" s="73" t="str">
        <f>VLOOKUP(E1003,Refs!$P$2:$S$29,4,FALSE)</f>
        <v>South West</v>
      </c>
      <c r="K1003" s="28">
        <f t="shared" si="34"/>
        <v>78</v>
      </c>
    </row>
    <row r="1004" spans="1:11" x14ac:dyDescent="0.35">
      <c r="A1004" s="74">
        <f t="shared" si="33"/>
        <v>45748</v>
      </c>
      <c r="B1004" t="s">
        <v>883</v>
      </c>
      <c r="C1004" t="s">
        <v>269</v>
      </c>
      <c r="E1004" t="s">
        <v>718</v>
      </c>
      <c r="F1004" t="s">
        <v>719</v>
      </c>
      <c r="G1004" t="s">
        <v>96</v>
      </c>
      <c r="H1004">
        <v>1955</v>
      </c>
      <c r="I1004" s="73" t="str">
        <f>VLOOKUP(E1004,Refs!$P$2:$R$29,3,FALSE)</f>
        <v>Y58</v>
      </c>
      <c r="J1004" s="73" t="str">
        <f>VLOOKUP(E1004,Refs!$P$2:$S$29,4,FALSE)</f>
        <v>South West</v>
      </c>
      <c r="K1004" s="28">
        <f t="shared" si="34"/>
        <v>1955</v>
      </c>
    </row>
    <row r="1005" spans="1:11" x14ac:dyDescent="0.35">
      <c r="A1005" s="74">
        <f t="shared" si="33"/>
        <v>45748</v>
      </c>
      <c r="B1005" t="s">
        <v>883</v>
      </c>
      <c r="C1005" t="s">
        <v>269</v>
      </c>
      <c r="E1005" t="s">
        <v>718</v>
      </c>
      <c r="F1005" t="s">
        <v>719</v>
      </c>
      <c r="G1005" t="s">
        <v>97</v>
      </c>
      <c r="H1005">
        <v>375</v>
      </c>
      <c r="I1005" s="73" t="str">
        <f>VLOOKUP(E1005,Refs!$P$2:$R$29,3,FALSE)</f>
        <v>Y58</v>
      </c>
      <c r="J1005" s="73" t="str">
        <f>VLOOKUP(E1005,Refs!$P$2:$S$29,4,FALSE)</f>
        <v>South West</v>
      </c>
      <c r="K1005" s="28">
        <f t="shared" si="34"/>
        <v>375</v>
      </c>
    </row>
    <row r="1006" spans="1:11" x14ac:dyDescent="0.35">
      <c r="A1006" s="74">
        <f t="shared" si="33"/>
        <v>45748</v>
      </c>
      <c r="B1006" t="s">
        <v>883</v>
      </c>
      <c r="C1006" t="s">
        <v>269</v>
      </c>
      <c r="E1006" t="s">
        <v>718</v>
      </c>
      <c r="F1006" t="s">
        <v>719</v>
      </c>
      <c r="G1006" t="s">
        <v>98</v>
      </c>
      <c r="H1006">
        <v>6184</v>
      </c>
      <c r="I1006" s="73" t="str">
        <f>VLOOKUP(E1006,Refs!$P$2:$R$29,3,FALSE)</f>
        <v>Y58</v>
      </c>
      <c r="J1006" s="73" t="str">
        <f>VLOOKUP(E1006,Refs!$P$2:$S$29,4,FALSE)</f>
        <v>South West</v>
      </c>
      <c r="K1006" s="28">
        <f t="shared" si="34"/>
        <v>6184</v>
      </c>
    </row>
    <row r="1007" spans="1:11" x14ac:dyDescent="0.35">
      <c r="A1007" s="74">
        <f t="shared" si="33"/>
        <v>45748</v>
      </c>
      <c r="B1007" t="s">
        <v>883</v>
      </c>
      <c r="C1007" t="s">
        <v>269</v>
      </c>
      <c r="E1007" t="s">
        <v>718</v>
      </c>
      <c r="F1007" t="s">
        <v>719</v>
      </c>
      <c r="G1007" t="s">
        <v>31</v>
      </c>
      <c r="H1007">
        <v>5967</v>
      </c>
      <c r="I1007" s="73" t="str">
        <f>VLOOKUP(E1007,Refs!$P$2:$R$29,3,FALSE)</f>
        <v>Y58</v>
      </c>
      <c r="J1007" s="73" t="str">
        <f>VLOOKUP(E1007,Refs!$P$2:$S$29,4,FALSE)</f>
        <v>South West</v>
      </c>
      <c r="K1007" s="28">
        <f t="shared" si="34"/>
        <v>5967</v>
      </c>
    </row>
    <row r="1008" spans="1:11" x14ac:dyDescent="0.35">
      <c r="A1008" s="74">
        <f t="shared" si="33"/>
        <v>45748</v>
      </c>
      <c r="B1008" t="s">
        <v>883</v>
      </c>
      <c r="C1008" t="s">
        <v>269</v>
      </c>
      <c r="E1008" t="s">
        <v>718</v>
      </c>
      <c r="F1008" t="s">
        <v>719</v>
      </c>
      <c r="G1008" t="s">
        <v>99</v>
      </c>
      <c r="H1008">
        <v>687</v>
      </c>
      <c r="I1008" s="73" t="str">
        <f>VLOOKUP(E1008,Refs!$P$2:$R$29,3,FALSE)</f>
        <v>Y58</v>
      </c>
      <c r="J1008" s="73" t="str">
        <f>VLOOKUP(E1008,Refs!$P$2:$S$29,4,FALSE)</f>
        <v>South West</v>
      </c>
      <c r="K1008" s="28">
        <f t="shared" si="34"/>
        <v>687</v>
      </c>
    </row>
    <row r="1009" spans="1:11" x14ac:dyDescent="0.35">
      <c r="A1009" s="74">
        <f t="shared" si="33"/>
        <v>45748</v>
      </c>
      <c r="B1009" t="s">
        <v>883</v>
      </c>
      <c r="C1009" t="s">
        <v>269</v>
      </c>
      <c r="E1009" t="s">
        <v>718</v>
      </c>
      <c r="F1009" t="s">
        <v>719</v>
      </c>
      <c r="G1009" t="s">
        <v>100</v>
      </c>
      <c r="H1009">
        <v>1974</v>
      </c>
      <c r="I1009" s="73" t="str">
        <f>VLOOKUP(E1009,Refs!$P$2:$R$29,3,FALSE)</f>
        <v>Y58</v>
      </c>
      <c r="J1009" s="73" t="str">
        <f>VLOOKUP(E1009,Refs!$P$2:$S$29,4,FALSE)</f>
        <v>South West</v>
      </c>
      <c r="K1009" s="28">
        <f t="shared" si="34"/>
        <v>1974</v>
      </c>
    </row>
    <row r="1010" spans="1:11" x14ac:dyDescent="0.35">
      <c r="A1010" s="74">
        <f t="shared" si="33"/>
        <v>45748</v>
      </c>
      <c r="B1010" t="s">
        <v>883</v>
      </c>
      <c r="C1010" t="s">
        <v>269</v>
      </c>
      <c r="E1010" t="s">
        <v>718</v>
      </c>
      <c r="F1010" t="s">
        <v>719</v>
      </c>
      <c r="G1010" t="s">
        <v>101</v>
      </c>
      <c r="H1010">
        <v>1946</v>
      </c>
      <c r="I1010" s="73" t="str">
        <f>VLOOKUP(E1010,Refs!$P$2:$R$29,3,FALSE)</f>
        <v>Y58</v>
      </c>
      <c r="J1010" s="73" t="str">
        <f>VLOOKUP(E1010,Refs!$P$2:$S$29,4,FALSE)</f>
        <v>South West</v>
      </c>
      <c r="K1010" s="28">
        <f t="shared" si="34"/>
        <v>1946</v>
      </c>
    </row>
    <row r="1011" spans="1:11" x14ac:dyDescent="0.35">
      <c r="A1011" s="74">
        <f t="shared" si="33"/>
        <v>45748</v>
      </c>
      <c r="B1011" t="s">
        <v>883</v>
      </c>
      <c r="C1011" t="s">
        <v>269</v>
      </c>
      <c r="E1011" t="s">
        <v>718</v>
      </c>
      <c r="F1011" t="s">
        <v>719</v>
      </c>
      <c r="G1011" t="s">
        <v>102</v>
      </c>
      <c r="H1011">
        <v>762</v>
      </c>
      <c r="I1011" s="73" t="str">
        <f>VLOOKUP(E1011,Refs!$P$2:$R$29,3,FALSE)</f>
        <v>Y58</v>
      </c>
      <c r="J1011" s="73" t="str">
        <f>VLOOKUP(E1011,Refs!$P$2:$S$29,4,FALSE)</f>
        <v>South West</v>
      </c>
      <c r="K1011" s="28">
        <f t="shared" si="34"/>
        <v>762</v>
      </c>
    </row>
    <row r="1012" spans="1:11" x14ac:dyDescent="0.35">
      <c r="A1012" s="74">
        <f t="shared" si="33"/>
        <v>45748</v>
      </c>
      <c r="B1012" t="s">
        <v>883</v>
      </c>
      <c r="C1012" t="s">
        <v>269</v>
      </c>
      <c r="E1012" t="s">
        <v>718</v>
      </c>
      <c r="F1012" t="s">
        <v>719</v>
      </c>
      <c r="G1012" t="s">
        <v>103</v>
      </c>
      <c r="H1012">
        <v>254</v>
      </c>
      <c r="I1012" s="73" t="str">
        <f>VLOOKUP(E1012,Refs!$P$2:$R$29,3,FALSE)</f>
        <v>Y58</v>
      </c>
      <c r="J1012" s="73" t="str">
        <f>VLOOKUP(E1012,Refs!$P$2:$S$29,4,FALSE)</f>
        <v>South West</v>
      </c>
      <c r="K1012" s="28">
        <f t="shared" si="34"/>
        <v>254</v>
      </c>
    </row>
    <row r="1013" spans="1:11" x14ac:dyDescent="0.35">
      <c r="A1013" s="74">
        <f t="shared" si="33"/>
        <v>45748</v>
      </c>
      <c r="B1013" t="s">
        <v>883</v>
      </c>
      <c r="C1013" t="s">
        <v>269</v>
      </c>
      <c r="E1013" t="s">
        <v>718</v>
      </c>
      <c r="F1013" t="s">
        <v>719</v>
      </c>
      <c r="G1013" t="s">
        <v>104</v>
      </c>
      <c r="H1013">
        <v>133</v>
      </c>
      <c r="I1013" s="73" t="str">
        <f>VLOOKUP(E1013,Refs!$P$2:$R$29,3,FALSE)</f>
        <v>Y58</v>
      </c>
      <c r="J1013" s="73" t="str">
        <f>VLOOKUP(E1013,Refs!$P$2:$S$29,4,FALSE)</f>
        <v>South West</v>
      </c>
      <c r="K1013" s="28">
        <f t="shared" si="34"/>
        <v>133</v>
      </c>
    </row>
    <row r="1014" spans="1:11" x14ac:dyDescent="0.35">
      <c r="A1014" s="74">
        <f t="shared" si="33"/>
        <v>45748</v>
      </c>
      <c r="B1014" t="s">
        <v>883</v>
      </c>
      <c r="C1014" t="s">
        <v>269</v>
      </c>
      <c r="E1014" t="s">
        <v>718</v>
      </c>
      <c r="F1014" t="s">
        <v>719</v>
      </c>
      <c r="G1014" t="s">
        <v>105</v>
      </c>
      <c r="H1014">
        <v>1660</v>
      </c>
      <c r="I1014" s="73" t="str">
        <f>VLOOKUP(E1014,Refs!$P$2:$R$29,3,FALSE)</f>
        <v>Y58</v>
      </c>
      <c r="J1014" s="73" t="str">
        <f>VLOOKUP(E1014,Refs!$P$2:$S$29,4,FALSE)</f>
        <v>South West</v>
      </c>
      <c r="K1014" s="28">
        <f t="shared" si="34"/>
        <v>1660</v>
      </c>
    </row>
    <row r="1015" spans="1:11" x14ac:dyDescent="0.35">
      <c r="A1015" s="74">
        <f t="shared" si="33"/>
        <v>45748</v>
      </c>
      <c r="B1015" t="s">
        <v>883</v>
      </c>
      <c r="C1015" t="s">
        <v>269</v>
      </c>
      <c r="E1015" t="s">
        <v>718</v>
      </c>
      <c r="F1015" t="s">
        <v>719</v>
      </c>
      <c r="G1015" t="s">
        <v>106</v>
      </c>
      <c r="H1015">
        <v>11471098</v>
      </c>
      <c r="I1015" s="73" t="str">
        <f>VLOOKUP(E1015,Refs!$P$2:$R$29,3,FALSE)</f>
        <v>Y58</v>
      </c>
      <c r="J1015" s="73" t="str">
        <f>VLOOKUP(E1015,Refs!$P$2:$S$29,4,FALSE)</f>
        <v>South West</v>
      </c>
      <c r="K1015" s="28">
        <f t="shared" si="34"/>
        <v>11471098</v>
      </c>
    </row>
    <row r="1016" spans="1:11" x14ac:dyDescent="0.35">
      <c r="A1016" s="74">
        <f t="shared" si="33"/>
        <v>45748</v>
      </c>
      <c r="B1016" t="s">
        <v>883</v>
      </c>
      <c r="C1016" t="s">
        <v>269</v>
      </c>
      <c r="E1016" t="s">
        <v>718</v>
      </c>
      <c r="F1016" t="s">
        <v>719</v>
      </c>
      <c r="G1016" t="s">
        <v>107</v>
      </c>
      <c r="H1016">
        <v>1295</v>
      </c>
      <c r="I1016" s="73" t="str">
        <f>VLOOKUP(E1016,Refs!$P$2:$R$29,3,FALSE)</f>
        <v>Y58</v>
      </c>
      <c r="J1016" s="73" t="str">
        <f>VLOOKUP(E1016,Refs!$P$2:$S$29,4,FALSE)</f>
        <v>South West</v>
      </c>
      <c r="K1016" s="28">
        <f t="shared" si="34"/>
        <v>1295</v>
      </c>
    </row>
    <row r="1017" spans="1:11" x14ac:dyDescent="0.35">
      <c r="A1017" s="74">
        <f t="shared" si="33"/>
        <v>45748</v>
      </c>
      <c r="B1017" t="s">
        <v>883</v>
      </c>
      <c r="C1017" t="s">
        <v>269</v>
      </c>
      <c r="E1017" t="s">
        <v>718</v>
      </c>
      <c r="F1017" t="s">
        <v>719</v>
      </c>
      <c r="G1017" t="s">
        <v>108</v>
      </c>
      <c r="H1017">
        <v>1272</v>
      </c>
      <c r="I1017" s="73" t="str">
        <f>VLOOKUP(E1017,Refs!$P$2:$R$29,3,FALSE)</f>
        <v>Y58</v>
      </c>
      <c r="J1017" s="73" t="str">
        <f>VLOOKUP(E1017,Refs!$P$2:$S$29,4,FALSE)</f>
        <v>South West</v>
      </c>
      <c r="K1017" s="28">
        <f t="shared" si="34"/>
        <v>1272</v>
      </c>
    </row>
    <row r="1018" spans="1:11" x14ac:dyDescent="0.35">
      <c r="A1018" s="74">
        <f t="shared" si="33"/>
        <v>45748</v>
      </c>
      <c r="B1018" t="s">
        <v>883</v>
      </c>
      <c r="C1018" t="s">
        <v>269</v>
      </c>
      <c r="E1018" t="s">
        <v>718</v>
      </c>
      <c r="F1018" t="s">
        <v>719</v>
      </c>
      <c r="G1018" t="s">
        <v>109</v>
      </c>
      <c r="H1018">
        <v>48</v>
      </c>
      <c r="I1018" s="73" t="str">
        <f>VLOOKUP(E1018,Refs!$P$2:$R$29,3,FALSE)</f>
        <v>Y58</v>
      </c>
      <c r="J1018" s="73" t="str">
        <f>VLOOKUP(E1018,Refs!$P$2:$S$29,4,FALSE)</f>
        <v>South West</v>
      </c>
      <c r="K1018" s="28">
        <f t="shared" si="34"/>
        <v>48</v>
      </c>
    </row>
    <row r="1019" spans="1:11" x14ac:dyDescent="0.35">
      <c r="A1019" s="74">
        <f t="shared" si="33"/>
        <v>45748</v>
      </c>
      <c r="B1019" t="s">
        <v>883</v>
      </c>
      <c r="C1019" t="s">
        <v>269</v>
      </c>
      <c r="E1019" t="s">
        <v>718</v>
      </c>
      <c r="F1019" t="s">
        <v>719</v>
      </c>
      <c r="G1019" t="s">
        <v>110</v>
      </c>
      <c r="H1019">
        <v>1087</v>
      </c>
      <c r="I1019" s="73" t="str">
        <f>VLOOKUP(E1019,Refs!$P$2:$R$29,3,FALSE)</f>
        <v>Y58</v>
      </c>
      <c r="J1019" s="73" t="str">
        <f>VLOOKUP(E1019,Refs!$P$2:$S$29,4,FALSE)</f>
        <v>South West</v>
      </c>
      <c r="K1019" s="28">
        <f t="shared" si="34"/>
        <v>1087</v>
      </c>
    </row>
    <row r="1020" spans="1:11" x14ac:dyDescent="0.35">
      <c r="A1020" s="74">
        <f t="shared" si="33"/>
        <v>45748</v>
      </c>
      <c r="B1020" t="s">
        <v>883</v>
      </c>
      <c r="C1020" t="s">
        <v>269</v>
      </c>
      <c r="E1020" t="s">
        <v>718</v>
      </c>
      <c r="F1020" t="s">
        <v>719</v>
      </c>
      <c r="G1020" t="s">
        <v>111</v>
      </c>
      <c r="H1020">
        <v>7394434</v>
      </c>
      <c r="I1020" s="73" t="str">
        <f>VLOOKUP(E1020,Refs!$P$2:$R$29,3,FALSE)</f>
        <v>Y58</v>
      </c>
      <c r="J1020" s="73" t="str">
        <f>VLOOKUP(E1020,Refs!$P$2:$S$29,4,FALSE)</f>
        <v>South West</v>
      </c>
      <c r="K1020" s="28">
        <f t="shared" si="34"/>
        <v>7394434</v>
      </c>
    </row>
    <row r="1021" spans="1:11" x14ac:dyDescent="0.35">
      <c r="A1021" s="74">
        <f t="shared" si="33"/>
        <v>45748</v>
      </c>
      <c r="B1021" t="s">
        <v>883</v>
      </c>
      <c r="C1021" t="s">
        <v>269</v>
      </c>
      <c r="E1021" t="s">
        <v>718</v>
      </c>
      <c r="F1021" t="s">
        <v>719</v>
      </c>
      <c r="G1021" t="s">
        <v>112</v>
      </c>
      <c r="H1021">
        <v>161</v>
      </c>
      <c r="I1021" s="73" t="str">
        <f>VLOOKUP(E1021,Refs!$P$2:$R$29,3,FALSE)</f>
        <v>Y58</v>
      </c>
      <c r="J1021" s="73" t="str">
        <f>VLOOKUP(E1021,Refs!$P$2:$S$29,4,FALSE)</f>
        <v>South West</v>
      </c>
      <c r="K1021" s="28">
        <f t="shared" si="34"/>
        <v>161</v>
      </c>
    </row>
    <row r="1022" spans="1:11" x14ac:dyDescent="0.35">
      <c r="A1022" s="74">
        <f t="shared" si="33"/>
        <v>45748</v>
      </c>
      <c r="B1022" t="s">
        <v>883</v>
      </c>
      <c r="C1022" t="s">
        <v>269</v>
      </c>
      <c r="E1022" t="s">
        <v>718</v>
      </c>
      <c r="F1022" t="s">
        <v>719</v>
      </c>
      <c r="G1022" t="s">
        <v>808</v>
      </c>
      <c r="H1022">
        <v>3308</v>
      </c>
      <c r="I1022" s="73" t="str">
        <f>VLOOKUP(E1022,Refs!$P$2:$R$29,3,FALSE)</f>
        <v>Y58</v>
      </c>
      <c r="J1022" s="73" t="str">
        <f>VLOOKUP(E1022,Refs!$P$2:$S$29,4,FALSE)</f>
        <v>South West</v>
      </c>
      <c r="K1022" s="28">
        <f t="shared" si="34"/>
        <v>3308</v>
      </c>
    </row>
    <row r="1023" spans="1:11" x14ac:dyDescent="0.35">
      <c r="A1023" s="74">
        <f t="shared" si="33"/>
        <v>45748</v>
      </c>
      <c r="B1023" t="s">
        <v>883</v>
      </c>
      <c r="C1023" t="s">
        <v>269</v>
      </c>
      <c r="E1023" t="s">
        <v>718</v>
      </c>
      <c r="F1023" t="s">
        <v>719</v>
      </c>
      <c r="G1023" t="s">
        <v>809</v>
      </c>
      <c r="H1023">
        <v>1965</v>
      </c>
      <c r="I1023" s="73" t="str">
        <f>VLOOKUP(E1023,Refs!$P$2:$R$29,3,FALSE)</f>
        <v>Y58</v>
      </c>
      <c r="J1023" s="73" t="str">
        <f>VLOOKUP(E1023,Refs!$P$2:$S$29,4,FALSE)</f>
        <v>South West</v>
      </c>
      <c r="K1023" s="28">
        <f t="shared" si="34"/>
        <v>1965</v>
      </c>
    </row>
    <row r="1024" spans="1:11" x14ac:dyDescent="0.35">
      <c r="A1024" s="74">
        <f t="shared" si="33"/>
        <v>45748</v>
      </c>
      <c r="B1024" t="s">
        <v>883</v>
      </c>
      <c r="C1024" t="s">
        <v>269</v>
      </c>
      <c r="E1024" t="s">
        <v>718</v>
      </c>
      <c r="F1024" t="s">
        <v>719</v>
      </c>
      <c r="G1024" t="s">
        <v>113</v>
      </c>
      <c r="H1024">
        <v>12413</v>
      </c>
      <c r="I1024" s="73" t="str">
        <f>VLOOKUP(E1024,Refs!$P$2:$R$29,3,FALSE)</f>
        <v>Y58</v>
      </c>
      <c r="J1024" s="73" t="str">
        <f>VLOOKUP(E1024,Refs!$P$2:$S$29,4,FALSE)</f>
        <v>South West</v>
      </c>
      <c r="K1024" s="28">
        <f t="shared" si="34"/>
        <v>12413</v>
      </c>
    </row>
    <row r="1025" spans="1:11" x14ac:dyDescent="0.35">
      <c r="A1025" s="74">
        <f t="shared" si="33"/>
        <v>45748</v>
      </c>
      <c r="B1025" t="s">
        <v>883</v>
      </c>
      <c r="C1025" t="s">
        <v>269</v>
      </c>
      <c r="E1025" t="s">
        <v>718</v>
      </c>
      <c r="F1025" t="s">
        <v>719</v>
      </c>
      <c r="G1025" t="s">
        <v>114</v>
      </c>
      <c r="H1025">
        <v>10</v>
      </c>
      <c r="I1025" s="73" t="str">
        <f>VLOOKUP(E1025,Refs!$P$2:$R$29,3,FALSE)</f>
        <v>Y58</v>
      </c>
      <c r="J1025" s="73" t="str">
        <f>VLOOKUP(E1025,Refs!$P$2:$S$29,4,FALSE)</f>
        <v>South West</v>
      </c>
      <c r="K1025" s="28">
        <f t="shared" si="34"/>
        <v>10</v>
      </c>
    </row>
    <row r="1026" spans="1:11" x14ac:dyDescent="0.35">
      <c r="A1026" s="74">
        <f t="shared" si="33"/>
        <v>45748</v>
      </c>
      <c r="B1026" t="s">
        <v>883</v>
      </c>
      <c r="C1026" t="s">
        <v>269</v>
      </c>
      <c r="E1026" t="s">
        <v>718</v>
      </c>
      <c r="F1026" t="s">
        <v>719</v>
      </c>
      <c r="G1026" t="s">
        <v>115</v>
      </c>
      <c r="H1026">
        <v>11311</v>
      </c>
      <c r="I1026" s="73" t="str">
        <f>VLOOKUP(E1026,Refs!$P$2:$R$29,3,FALSE)</f>
        <v>Y58</v>
      </c>
      <c r="J1026" s="73" t="str">
        <f>VLOOKUP(E1026,Refs!$P$2:$S$29,4,FALSE)</f>
        <v>South West</v>
      </c>
      <c r="K1026" s="28">
        <f t="shared" si="34"/>
        <v>11311</v>
      </c>
    </row>
    <row r="1027" spans="1:11" x14ac:dyDescent="0.35">
      <c r="A1027" s="74">
        <f t="shared" ref="A1027:A1090" si="35">DATEVALUE(RIGHT(B1027,8))</f>
        <v>45748</v>
      </c>
      <c r="B1027" t="s">
        <v>883</v>
      </c>
      <c r="C1027" t="s">
        <v>269</v>
      </c>
      <c r="E1027" t="s">
        <v>718</v>
      </c>
      <c r="F1027" t="s">
        <v>719</v>
      </c>
      <c r="G1027" t="s">
        <v>116</v>
      </c>
      <c r="H1027">
        <v>3683</v>
      </c>
      <c r="I1027" s="73" t="str">
        <f>VLOOKUP(E1027,Refs!$P$2:$R$29,3,FALSE)</f>
        <v>Y58</v>
      </c>
      <c r="J1027" s="73" t="str">
        <f>VLOOKUP(E1027,Refs!$P$2:$S$29,4,FALSE)</f>
        <v>South West</v>
      </c>
      <c r="K1027" s="28">
        <f t="shared" si="34"/>
        <v>3683</v>
      </c>
    </row>
    <row r="1028" spans="1:11" x14ac:dyDescent="0.35">
      <c r="A1028" s="74">
        <f t="shared" si="35"/>
        <v>45748</v>
      </c>
      <c r="B1028" t="s">
        <v>883</v>
      </c>
      <c r="C1028" t="s">
        <v>269</v>
      </c>
      <c r="E1028" t="s">
        <v>718</v>
      </c>
      <c r="F1028" t="s">
        <v>719</v>
      </c>
      <c r="G1028" t="s">
        <v>117</v>
      </c>
      <c r="H1028">
        <v>2209</v>
      </c>
      <c r="I1028" s="73" t="str">
        <f>VLOOKUP(E1028,Refs!$P$2:$R$29,3,FALSE)</f>
        <v>Y58</v>
      </c>
      <c r="J1028" s="73" t="str">
        <f>VLOOKUP(E1028,Refs!$P$2:$S$29,4,FALSE)</f>
        <v>South West</v>
      </c>
      <c r="K1028" s="28">
        <f t="shared" si="34"/>
        <v>2209</v>
      </c>
    </row>
    <row r="1029" spans="1:11" x14ac:dyDescent="0.35">
      <c r="A1029" s="74">
        <f t="shared" si="35"/>
        <v>45748</v>
      </c>
      <c r="B1029" t="s">
        <v>883</v>
      </c>
      <c r="C1029" t="s">
        <v>269</v>
      </c>
      <c r="E1029" t="s">
        <v>718</v>
      </c>
      <c r="F1029" t="s">
        <v>719</v>
      </c>
      <c r="G1029" t="s">
        <v>118</v>
      </c>
      <c r="H1029">
        <v>965</v>
      </c>
      <c r="I1029" s="73" t="str">
        <f>VLOOKUP(E1029,Refs!$P$2:$R$29,3,FALSE)</f>
        <v>Y58</v>
      </c>
      <c r="J1029" s="73" t="str">
        <f>VLOOKUP(E1029,Refs!$P$2:$S$29,4,FALSE)</f>
        <v>South West</v>
      </c>
      <c r="K1029" s="28">
        <f t="shared" si="34"/>
        <v>965</v>
      </c>
    </row>
    <row r="1030" spans="1:11" x14ac:dyDescent="0.35">
      <c r="A1030" s="74">
        <f t="shared" si="35"/>
        <v>45748</v>
      </c>
      <c r="B1030" t="s">
        <v>883</v>
      </c>
      <c r="C1030" t="s">
        <v>269</v>
      </c>
      <c r="E1030" t="s">
        <v>718</v>
      </c>
      <c r="F1030" t="s">
        <v>719</v>
      </c>
      <c r="G1030" t="s">
        <v>119</v>
      </c>
      <c r="H1030">
        <v>2678</v>
      </c>
      <c r="I1030" s="73" t="str">
        <f>VLOOKUP(E1030,Refs!$P$2:$R$29,3,FALSE)</f>
        <v>Y58</v>
      </c>
      <c r="J1030" s="73" t="str">
        <f>VLOOKUP(E1030,Refs!$P$2:$S$29,4,FALSE)</f>
        <v>South West</v>
      </c>
      <c r="K1030" s="28">
        <f t="shared" si="34"/>
        <v>2678</v>
      </c>
    </row>
    <row r="1031" spans="1:11" x14ac:dyDescent="0.35">
      <c r="A1031" s="74">
        <f t="shared" si="35"/>
        <v>45748</v>
      </c>
      <c r="B1031" t="s">
        <v>883</v>
      </c>
      <c r="C1031" t="s">
        <v>269</v>
      </c>
      <c r="E1031" t="s">
        <v>718</v>
      </c>
      <c r="F1031" t="s">
        <v>719</v>
      </c>
      <c r="G1031" t="s">
        <v>120</v>
      </c>
      <c r="H1031">
        <v>2627</v>
      </c>
      <c r="I1031" s="73" t="str">
        <f>VLOOKUP(E1031,Refs!$P$2:$R$29,3,FALSE)</f>
        <v>Y58</v>
      </c>
      <c r="J1031" s="73" t="str">
        <f>VLOOKUP(E1031,Refs!$P$2:$S$29,4,FALSE)</f>
        <v>South West</v>
      </c>
      <c r="K1031" s="28">
        <f t="shared" ref="K1031:K1094" si="36">IF(OR(H1031="NULL",H1031=0,H1031=""),"",H1031)</f>
        <v>2627</v>
      </c>
    </row>
    <row r="1032" spans="1:11" x14ac:dyDescent="0.35">
      <c r="A1032" s="74">
        <f t="shared" si="35"/>
        <v>45748</v>
      </c>
      <c r="B1032" t="s">
        <v>883</v>
      </c>
      <c r="C1032" t="s">
        <v>269</v>
      </c>
      <c r="E1032" t="s">
        <v>718</v>
      </c>
      <c r="F1032" t="s">
        <v>719</v>
      </c>
      <c r="G1032" t="s">
        <v>121</v>
      </c>
      <c r="H1032">
        <v>396</v>
      </c>
      <c r="I1032" s="73" t="str">
        <f>VLOOKUP(E1032,Refs!$P$2:$R$29,3,FALSE)</f>
        <v>Y58</v>
      </c>
      <c r="J1032" s="73" t="str">
        <f>VLOOKUP(E1032,Refs!$P$2:$S$29,4,FALSE)</f>
        <v>South West</v>
      </c>
      <c r="K1032" s="28">
        <f t="shared" si="36"/>
        <v>396</v>
      </c>
    </row>
    <row r="1033" spans="1:11" x14ac:dyDescent="0.35">
      <c r="A1033" s="74">
        <f t="shared" si="35"/>
        <v>45748</v>
      </c>
      <c r="B1033" t="s">
        <v>883</v>
      </c>
      <c r="C1033" t="s">
        <v>269</v>
      </c>
      <c r="E1033" t="s">
        <v>718</v>
      </c>
      <c r="F1033" t="s">
        <v>719</v>
      </c>
      <c r="G1033" t="s">
        <v>122</v>
      </c>
      <c r="H1033">
        <v>57</v>
      </c>
      <c r="I1033" s="73" t="str">
        <f>VLOOKUP(E1033,Refs!$P$2:$R$29,3,FALSE)</f>
        <v>Y58</v>
      </c>
      <c r="J1033" s="73" t="str">
        <f>VLOOKUP(E1033,Refs!$P$2:$S$29,4,FALSE)</f>
        <v>South West</v>
      </c>
      <c r="K1033" s="28">
        <f t="shared" si="36"/>
        <v>57</v>
      </c>
    </row>
    <row r="1034" spans="1:11" x14ac:dyDescent="0.35">
      <c r="A1034" s="74">
        <f t="shared" si="35"/>
        <v>45748</v>
      </c>
      <c r="B1034" t="s">
        <v>883</v>
      </c>
      <c r="C1034" t="s">
        <v>269</v>
      </c>
      <c r="E1034" t="s">
        <v>718</v>
      </c>
      <c r="F1034" t="s">
        <v>719</v>
      </c>
      <c r="G1034" t="s">
        <v>123</v>
      </c>
      <c r="H1034">
        <v>295</v>
      </c>
      <c r="I1034" s="73" t="str">
        <f>VLOOKUP(E1034,Refs!$P$2:$R$29,3,FALSE)</f>
        <v>Y58</v>
      </c>
      <c r="J1034" s="73" t="str">
        <f>VLOOKUP(E1034,Refs!$P$2:$S$29,4,FALSE)</f>
        <v>South West</v>
      </c>
      <c r="K1034" s="28">
        <f t="shared" si="36"/>
        <v>295</v>
      </c>
    </row>
    <row r="1035" spans="1:11" x14ac:dyDescent="0.35">
      <c r="A1035" s="74">
        <f t="shared" si="35"/>
        <v>45748</v>
      </c>
      <c r="B1035" t="s">
        <v>883</v>
      </c>
      <c r="C1035" t="s">
        <v>269</v>
      </c>
      <c r="E1035" t="s">
        <v>718</v>
      </c>
      <c r="F1035" t="s">
        <v>719</v>
      </c>
      <c r="G1035" t="s">
        <v>124</v>
      </c>
      <c r="H1035">
        <v>34</v>
      </c>
      <c r="I1035" s="73" t="str">
        <f>VLOOKUP(E1035,Refs!$P$2:$R$29,3,FALSE)</f>
        <v>Y58</v>
      </c>
      <c r="J1035" s="73" t="str">
        <f>VLOOKUP(E1035,Refs!$P$2:$S$29,4,FALSE)</f>
        <v>South West</v>
      </c>
      <c r="K1035" s="28">
        <f t="shared" si="36"/>
        <v>34</v>
      </c>
    </row>
    <row r="1036" spans="1:11" x14ac:dyDescent="0.35">
      <c r="A1036" s="74">
        <f t="shared" si="35"/>
        <v>45748</v>
      </c>
      <c r="B1036" t="s">
        <v>883</v>
      </c>
      <c r="C1036" t="s">
        <v>269</v>
      </c>
      <c r="E1036" t="s">
        <v>718</v>
      </c>
      <c r="F1036" t="s">
        <v>719</v>
      </c>
      <c r="G1036" t="s">
        <v>125</v>
      </c>
      <c r="H1036">
        <v>5</v>
      </c>
      <c r="I1036" s="73" t="str">
        <f>VLOOKUP(E1036,Refs!$P$2:$R$29,3,FALSE)</f>
        <v>Y58</v>
      </c>
      <c r="J1036" s="73" t="str">
        <f>VLOOKUP(E1036,Refs!$P$2:$S$29,4,FALSE)</f>
        <v>South West</v>
      </c>
      <c r="K1036" s="28">
        <f t="shared" si="36"/>
        <v>5</v>
      </c>
    </row>
    <row r="1037" spans="1:11" x14ac:dyDescent="0.35">
      <c r="A1037" s="74">
        <f t="shared" si="35"/>
        <v>45748</v>
      </c>
      <c r="B1037" t="s">
        <v>883</v>
      </c>
      <c r="C1037" t="s">
        <v>269</v>
      </c>
      <c r="E1037" t="s">
        <v>718</v>
      </c>
      <c r="F1037" t="s">
        <v>719</v>
      </c>
      <c r="G1037" t="s">
        <v>126</v>
      </c>
      <c r="H1037">
        <v>0</v>
      </c>
      <c r="I1037" s="73" t="str">
        <f>VLOOKUP(E1037,Refs!$P$2:$R$29,3,FALSE)</f>
        <v>Y58</v>
      </c>
      <c r="J1037" s="73" t="str">
        <f>VLOOKUP(E1037,Refs!$P$2:$S$29,4,FALSE)</f>
        <v>South West</v>
      </c>
      <c r="K1037" s="28" t="str">
        <f t="shared" si="36"/>
        <v/>
      </c>
    </row>
    <row r="1038" spans="1:11" x14ac:dyDescent="0.35">
      <c r="A1038" s="74">
        <f t="shared" si="35"/>
        <v>45748</v>
      </c>
      <c r="B1038" t="s">
        <v>883</v>
      </c>
      <c r="C1038" t="s">
        <v>269</v>
      </c>
      <c r="E1038" t="s">
        <v>718</v>
      </c>
      <c r="F1038" t="s">
        <v>719</v>
      </c>
      <c r="G1038" t="s">
        <v>127</v>
      </c>
      <c r="H1038">
        <v>0</v>
      </c>
      <c r="I1038" s="73" t="str">
        <f>VLOOKUP(E1038,Refs!$P$2:$R$29,3,FALSE)</f>
        <v>Y58</v>
      </c>
      <c r="J1038" s="73" t="str">
        <f>VLOOKUP(E1038,Refs!$P$2:$S$29,4,FALSE)</f>
        <v>South West</v>
      </c>
      <c r="K1038" s="28" t="str">
        <f t="shared" si="36"/>
        <v/>
      </c>
    </row>
    <row r="1039" spans="1:11" x14ac:dyDescent="0.35">
      <c r="A1039" s="74">
        <f t="shared" si="35"/>
        <v>45748</v>
      </c>
      <c r="B1039" t="s">
        <v>883</v>
      </c>
      <c r="C1039" t="s">
        <v>269</v>
      </c>
      <c r="E1039" t="s">
        <v>718</v>
      </c>
      <c r="F1039" t="s">
        <v>719</v>
      </c>
      <c r="G1039" t="s">
        <v>128</v>
      </c>
      <c r="H1039">
        <v>0</v>
      </c>
      <c r="I1039" s="73" t="str">
        <f>VLOOKUP(E1039,Refs!$P$2:$R$29,3,FALSE)</f>
        <v>Y58</v>
      </c>
      <c r="J1039" s="73" t="str">
        <f>VLOOKUP(E1039,Refs!$P$2:$S$29,4,FALSE)</f>
        <v>South West</v>
      </c>
      <c r="K1039" s="28" t="str">
        <f t="shared" si="36"/>
        <v/>
      </c>
    </row>
    <row r="1040" spans="1:11" x14ac:dyDescent="0.35">
      <c r="A1040" s="74">
        <f t="shared" si="35"/>
        <v>45748</v>
      </c>
      <c r="B1040" t="s">
        <v>883</v>
      </c>
      <c r="C1040" t="s">
        <v>269</v>
      </c>
      <c r="E1040" t="s">
        <v>718</v>
      </c>
      <c r="F1040" t="s">
        <v>719</v>
      </c>
      <c r="G1040" t="s">
        <v>129</v>
      </c>
      <c r="H1040">
        <v>0</v>
      </c>
      <c r="I1040" s="73" t="str">
        <f>VLOOKUP(E1040,Refs!$P$2:$R$29,3,FALSE)</f>
        <v>Y58</v>
      </c>
      <c r="J1040" s="73" t="str">
        <f>VLOOKUP(E1040,Refs!$P$2:$S$29,4,FALSE)</f>
        <v>South West</v>
      </c>
      <c r="K1040" s="28" t="str">
        <f t="shared" si="36"/>
        <v/>
      </c>
    </row>
    <row r="1041" spans="1:11" x14ac:dyDescent="0.35">
      <c r="A1041" s="74">
        <f t="shared" si="35"/>
        <v>45748</v>
      </c>
      <c r="B1041" t="s">
        <v>883</v>
      </c>
      <c r="C1041" t="s">
        <v>269</v>
      </c>
      <c r="E1041" t="s">
        <v>718</v>
      </c>
      <c r="F1041" t="s">
        <v>719</v>
      </c>
      <c r="G1041" t="s">
        <v>130</v>
      </c>
      <c r="H1041">
        <v>1754</v>
      </c>
      <c r="I1041" s="73" t="str">
        <f>VLOOKUP(E1041,Refs!$P$2:$R$29,3,FALSE)</f>
        <v>Y58</v>
      </c>
      <c r="J1041" s="73" t="str">
        <f>VLOOKUP(E1041,Refs!$P$2:$S$29,4,FALSE)</f>
        <v>South West</v>
      </c>
      <c r="K1041" s="28">
        <f t="shared" si="36"/>
        <v>1754</v>
      </c>
    </row>
    <row r="1042" spans="1:11" x14ac:dyDescent="0.35">
      <c r="A1042" s="74">
        <f t="shared" si="35"/>
        <v>45748</v>
      </c>
      <c r="B1042" t="s">
        <v>883</v>
      </c>
      <c r="C1042" t="s">
        <v>269</v>
      </c>
      <c r="E1042" t="s">
        <v>718</v>
      </c>
      <c r="F1042" t="s">
        <v>719</v>
      </c>
      <c r="G1042" t="s">
        <v>131</v>
      </c>
      <c r="H1042">
        <v>1544</v>
      </c>
      <c r="I1042" s="73" t="str">
        <f>VLOOKUP(E1042,Refs!$P$2:$R$29,3,FALSE)</f>
        <v>Y58</v>
      </c>
      <c r="J1042" s="73" t="str">
        <f>VLOOKUP(E1042,Refs!$P$2:$S$29,4,FALSE)</f>
        <v>South West</v>
      </c>
      <c r="K1042" s="28">
        <f t="shared" si="36"/>
        <v>1544</v>
      </c>
    </row>
    <row r="1043" spans="1:11" x14ac:dyDescent="0.35">
      <c r="A1043" s="74">
        <f t="shared" si="35"/>
        <v>45748</v>
      </c>
      <c r="B1043" t="s">
        <v>883</v>
      </c>
      <c r="C1043" t="s">
        <v>269</v>
      </c>
      <c r="E1043" t="s">
        <v>718</v>
      </c>
      <c r="F1043" t="s">
        <v>719</v>
      </c>
      <c r="G1043" t="s">
        <v>132</v>
      </c>
      <c r="H1043">
        <v>1209</v>
      </c>
      <c r="I1043" s="73" t="str">
        <f>VLOOKUP(E1043,Refs!$P$2:$R$29,3,FALSE)</f>
        <v>Y58</v>
      </c>
      <c r="J1043" s="73" t="str">
        <f>VLOOKUP(E1043,Refs!$P$2:$S$29,4,FALSE)</f>
        <v>South West</v>
      </c>
      <c r="K1043" s="28">
        <f t="shared" si="36"/>
        <v>1209</v>
      </c>
    </row>
    <row r="1044" spans="1:11" x14ac:dyDescent="0.35">
      <c r="A1044" s="74">
        <f t="shared" si="35"/>
        <v>45748</v>
      </c>
      <c r="B1044" t="s">
        <v>883</v>
      </c>
      <c r="C1044" t="s">
        <v>269</v>
      </c>
      <c r="E1044" t="s">
        <v>718</v>
      </c>
      <c r="F1044" t="s">
        <v>719</v>
      </c>
      <c r="G1044" t="s">
        <v>133</v>
      </c>
      <c r="H1044">
        <v>1030</v>
      </c>
      <c r="I1044" s="73" t="str">
        <f>VLOOKUP(E1044,Refs!$P$2:$R$29,3,FALSE)</f>
        <v>Y58</v>
      </c>
      <c r="J1044" s="73" t="str">
        <f>VLOOKUP(E1044,Refs!$P$2:$S$29,4,FALSE)</f>
        <v>South West</v>
      </c>
      <c r="K1044" s="28">
        <f t="shared" si="36"/>
        <v>1030</v>
      </c>
    </row>
    <row r="1045" spans="1:11" x14ac:dyDescent="0.35">
      <c r="A1045" s="74">
        <f t="shared" si="35"/>
        <v>45748</v>
      </c>
      <c r="B1045" t="s">
        <v>883</v>
      </c>
      <c r="C1045" t="s">
        <v>269</v>
      </c>
      <c r="E1045" t="s">
        <v>718</v>
      </c>
      <c r="F1045" t="s">
        <v>719</v>
      </c>
      <c r="G1045" t="s">
        <v>134</v>
      </c>
      <c r="H1045">
        <v>956</v>
      </c>
      <c r="I1045" s="73" t="str">
        <f>VLOOKUP(E1045,Refs!$P$2:$R$29,3,FALSE)</f>
        <v>Y58</v>
      </c>
      <c r="J1045" s="73" t="str">
        <f>VLOOKUP(E1045,Refs!$P$2:$S$29,4,FALSE)</f>
        <v>South West</v>
      </c>
      <c r="K1045" s="28">
        <f t="shared" si="36"/>
        <v>956</v>
      </c>
    </row>
    <row r="1046" spans="1:11" x14ac:dyDescent="0.35">
      <c r="A1046" s="74">
        <f t="shared" si="35"/>
        <v>45748</v>
      </c>
      <c r="B1046" t="s">
        <v>883</v>
      </c>
      <c r="C1046" t="s">
        <v>269</v>
      </c>
      <c r="E1046" t="s">
        <v>718</v>
      </c>
      <c r="F1046" t="s">
        <v>719</v>
      </c>
      <c r="G1046" t="s">
        <v>135</v>
      </c>
      <c r="H1046">
        <v>1266</v>
      </c>
      <c r="I1046" s="73" t="str">
        <f>VLOOKUP(E1046,Refs!$P$2:$R$29,3,FALSE)</f>
        <v>Y58</v>
      </c>
      <c r="J1046" s="73" t="str">
        <f>VLOOKUP(E1046,Refs!$P$2:$S$29,4,FALSE)</f>
        <v>South West</v>
      </c>
      <c r="K1046" s="28">
        <f t="shared" si="36"/>
        <v>1266</v>
      </c>
    </row>
    <row r="1047" spans="1:11" x14ac:dyDescent="0.35">
      <c r="A1047" s="74">
        <f t="shared" si="35"/>
        <v>45748</v>
      </c>
      <c r="B1047" t="s">
        <v>883</v>
      </c>
      <c r="C1047" t="s">
        <v>269</v>
      </c>
      <c r="E1047" t="s">
        <v>718</v>
      </c>
      <c r="F1047" t="s">
        <v>719</v>
      </c>
      <c r="G1047" t="s">
        <v>136</v>
      </c>
      <c r="H1047">
        <v>1154</v>
      </c>
      <c r="I1047" s="73" t="str">
        <f>VLOOKUP(E1047,Refs!$P$2:$R$29,3,FALSE)</f>
        <v>Y58</v>
      </c>
      <c r="J1047" s="73" t="str">
        <f>VLOOKUP(E1047,Refs!$P$2:$S$29,4,FALSE)</f>
        <v>South West</v>
      </c>
      <c r="K1047" s="28">
        <f t="shared" si="36"/>
        <v>1154</v>
      </c>
    </row>
    <row r="1048" spans="1:11" x14ac:dyDescent="0.35">
      <c r="A1048" s="74">
        <f t="shared" si="35"/>
        <v>45748</v>
      </c>
      <c r="B1048" t="s">
        <v>883</v>
      </c>
      <c r="C1048" t="s">
        <v>269</v>
      </c>
      <c r="E1048" t="s">
        <v>718</v>
      </c>
      <c r="F1048" t="s">
        <v>719</v>
      </c>
      <c r="G1048" t="s">
        <v>137</v>
      </c>
      <c r="H1048">
        <v>138</v>
      </c>
      <c r="I1048" s="73" t="str">
        <f>VLOOKUP(E1048,Refs!$P$2:$R$29,3,FALSE)</f>
        <v>Y58</v>
      </c>
      <c r="J1048" s="73" t="str">
        <f>VLOOKUP(E1048,Refs!$P$2:$S$29,4,FALSE)</f>
        <v>South West</v>
      </c>
      <c r="K1048" s="28">
        <f t="shared" si="36"/>
        <v>138</v>
      </c>
    </row>
    <row r="1049" spans="1:11" x14ac:dyDescent="0.35">
      <c r="A1049" s="74">
        <f t="shared" si="35"/>
        <v>45748</v>
      </c>
      <c r="B1049" t="s">
        <v>883</v>
      </c>
      <c r="C1049" t="s">
        <v>269</v>
      </c>
      <c r="E1049" t="s">
        <v>718</v>
      </c>
      <c r="F1049" t="s">
        <v>719</v>
      </c>
      <c r="G1049" t="s">
        <v>138</v>
      </c>
      <c r="H1049">
        <v>117</v>
      </c>
      <c r="I1049" s="73" t="str">
        <f>VLOOKUP(E1049,Refs!$P$2:$R$29,3,FALSE)</f>
        <v>Y58</v>
      </c>
      <c r="J1049" s="73" t="str">
        <f>VLOOKUP(E1049,Refs!$P$2:$S$29,4,FALSE)</f>
        <v>South West</v>
      </c>
      <c r="K1049" s="28">
        <f t="shared" si="36"/>
        <v>117</v>
      </c>
    </row>
    <row r="1050" spans="1:11" x14ac:dyDescent="0.35">
      <c r="A1050" s="74">
        <f t="shared" si="35"/>
        <v>45748</v>
      </c>
      <c r="B1050" t="s">
        <v>883</v>
      </c>
      <c r="C1050" t="s">
        <v>269</v>
      </c>
      <c r="E1050" t="s">
        <v>718</v>
      </c>
      <c r="F1050" t="s">
        <v>719</v>
      </c>
      <c r="G1050" t="s">
        <v>139</v>
      </c>
      <c r="H1050">
        <v>10</v>
      </c>
      <c r="I1050" s="73" t="str">
        <f>VLOOKUP(E1050,Refs!$P$2:$R$29,3,FALSE)</f>
        <v>Y58</v>
      </c>
      <c r="J1050" s="73" t="str">
        <f>VLOOKUP(E1050,Refs!$P$2:$S$29,4,FALSE)</f>
        <v>South West</v>
      </c>
      <c r="K1050" s="28">
        <f t="shared" si="36"/>
        <v>10</v>
      </c>
    </row>
    <row r="1051" spans="1:11" x14ac:dyDescent="0.35">
      <c r="A1051" s="74">
        <f t="shared" si="35"/>
        <v>45748</v>
      </c>
      <c r="B1051" t="s">
        <v>883</v>
      </c>
      <c r="C1051" t="s">
        <v>269</v>
      </c>
      <c r="E1051" t="s">
        <v>718</v>
      </c>
      <c r="F1051" t="s">
        <v>719</v>
      </c>
      <c r="G1051" t="s">
        <v>140</v>
      </c>
      <c r="H1051">
        <v>9</v>
      </c>
      <c r="I1051" s="73" t="str">
        <f>VLOOKUP(E1051,Refs!$P$2:$R$29,3,FALSE)</f>
        <v>Y58</v>
      </c>
      <c r="J1051" s="73" t="str">
        <f>VLOOKUP(E1051,Refs!$P$2:$S$29,4,FALSE)</f>
        <v>South West</v>
      </c>
      <c r="K1051" s="28">
        <f t="shared" si="36"/>
        <v>9</v>
      </c>
    </row>
    <row r="1052" spans="1:11" x14ac:dyDescent="0.35">
      <c r="A1052" s="74">
        <f t="shared" si="35"/>
        <v>45748</v>
      </c>
      <c r="B1052" t="s">
        <v>883</v>
      </c>
      <c r="C1052" t="s">
        <v>269</v>
      </c>
      <c r="E1052" t="s">
        <v>718</v>
      </c>
      <c r="F1052" t="s">
        <v>719</v>
      </c>
      <c r="G1052" t="s">
        <v>141</v>
      </c>
      <c r="H1052">
        <v>293</v>
      </c>
      <c r="I1052" s="73" t="str">
        <f>VLOOKUP(E1052,Refs!$P$2:$R$29,3,FALSE)</f>
        <v>Y58</v>
      </c>
      <c r="J1052" s="73" t="str">
        <f>VLOOKUP(E1052,Refs!$P$2:$S$29,4,FALSE)</f>
        <v>South West</v>
      </c>
      <c r="K1052" s="28">
        <f t="shared" si="36"/>
        <v>293</v>
      </c>
    </row>
    <row r="1053" spans="1:11" x14ac:dyDescent="0.35">
      <c r="A1053" s="74">
        <f t="shared" si="35"/>
        <v>45748</v>
      </c>
      <c r="B1053" t="s">
        <v>883</v>
      </c>
      <c r="C1053" t="s">
        <v>269</v>
      </c>
      <c r="E1053" t="s">
        <v>718</v>
      </c>
      <c r="F1053" t="s">
        <v>719</v>
      </c>
      <c r="G1053" t="s">
        <v>142</v>
      </c>
      <c r="H1053">
        <v>293</v>
      </c>
      <c r="I1053" s="73" t="str">
        <f>VLOOKUP(E1053,Refs!$P$2:$R$29,3,FALSE)</f>
        <v>Y58</v>
      </c>
      <c r="J1053" s="73" t="str">
        <f>VLOOKUP(E1053,Refs!$P$2:$S$29,4,FALSE)</f>
        <v>South West</v>
      </c>
      <c r="K1053" s="28">
        <f t="shared" si="36"/>
        <v>293</v>
      </c>
    </row>
    <row r="1054" spans="1:11" x14ac:dyDescent="0.35">
      <c r="A1054" s="74">
        <f t="shared" si="35"/>
        <v>45748</v>
      </c>
      <c r="B1054" t="s">
        <v>883</v>
      </c>
      <c r="C1054" t="s">
        <v>269</v>
      </c>
      <c r="E1054" t="s">
        <v>718</v>
      </c>
      <c r="F1054" t="s">
        <v>719</v>
      </c>
      <c r="G1054" t="s">
        <v>725</v>
      </c>
      <c r="H1054">
        <v>559</v>
      </c>
      <c r="I1054" s="73" t="str">
        <f>VLOOKUP(E1054,Refs!$P$2:$R$29,3,FALSE)</f>
        <v>Y58</v>
      </c>
      <c r="J1054" s="73" t="str">
        <f>VLOOKUP(E1054,Refs!$P$2:$S$29,4,FALSE)</f>
        <v>South West</v>
      </c>
      <c r="K1054" s="28">
        <f t="shared" si="36"/>
        <v>559</v>
      </c>
    </row>
    <row r="1055" spans="1:11" x14ac:dyDescent="0.35">
      <c r="A1055" s="74">
        <f t="shared" si="35"/>
        <v>45748</v>
      </c>
      <c r="B1055" t="s">
        <v>883</v>
      </c>
      <c r="C1055" t="s">
        <v>269</v>
      </c>
      <c r="E1055" t="s">
        <v>718</v>
      </c>
      <c r="F1055" t="s">
        <v>719</v>
      </c>
      <c r="G1055" t="s">
        <v>724</v>
      </c>
      <c r="H1055">
        <v>204</v>
      </c>
      <c r="I1055" s="73" t="str">
        <f>VLOOKUP(E1055,Refs!$P$2:$R$29,3,FALSE)</f>
        <v>Y58</v>
      </c>
      <c r="J1055" s="73" t="str">
        <f>VLOOKUP(E1055,Refs!$P$2:$S$29,4,FALSE)</f>
        <v>South West</v>
      </c>
      <c r="K1055" s="28">
        <f t="shared" si="36"/>
        <v>204</v>
      </c>
    </row>
    <row r="1056" spans="1:11" x14ac:dyDescent="0.35">
      <c r="A1056" s="74">
        <f t="shared" si="35"/>
        <v>45748</v>
      </c>
      <c r="B1056" t="s">
        <v>883</v>
      </c>
      <c r="C1056" t="s">
        <v>269</v>
      </c>
      <c r="E1056" t="s">
        <v>718</v>
      </c>
      <c r="F1056" t="s">
        <v>719</v>
      </c>
      <c r="G1056" t="s">
        <v>727</v>
      </c>
      <c r="H1056">
        <v>704</v>
      </c>
      <c r="I1056" s="73" t="str">
        <f>VLOOKUP(E1056,Refs!$P$2:$R$29,3,FALSE)</f>
        <v>Y58</v>
      </c>
      <c r="J1056" s="73" t="str">
        <f>VLOOKUP(E1056,Refs!$P$2:$S$29,4,FALSE)</f>
        <v>South West</v>
      </c>
      <c r="K1056" s="28">
        <f t="shared" si="36"/>
        <v>704</v>
      </c>
    </row>
    <row r="1057" spans="1:11" x14ac:dyDescent="0.35">
      <c r="A1057" s="74">
        <f t="shared" si="35"/>
        <v>45748</v>
      </c>
      <c r="B1057" t="s">
        <v>883</v>
      </c>
      <c r="C1057" t="s">
        <v>269</v>
      </c>
      <c r="E1057" t="s">
        <v>718</v>
      </c>
      <c r="F1057" t="s">
        <v>719</v>
      </c>
      <c r="G1057" t="s">
        <v>726</v>
      </c>
      <c r="H1057">
        <v>413</v>
      </c>
      <c r="I1057" s="73" t="str">
        <f>VLOOKUP(E1057,Refs!$P$2:$R$29,3,FALSE)</f>
        <v>Y58</v>
      </c>
      <c r="J1057" s="73" t="str">
        <f>VLOOKUP(E1057,Refs!$P$2:$S$29,4,FALSE)</f>
        <v>South West</v>
      </c>
      <c r="K1057" s="28">
        <f t="shared" si="36"/>
        <v>413</v>
      </c>
    </row>
    <row r="1058" spans="1:11" x14ac:dyDescent="0.35">
      <c r="A1058" s="74">
        <f t="shared" si="35"/>
        <v>45748</v>
      </c>
      <c r="B1058" t="s">
        <v>883</v>
      </c>
      <c r="C1058" t="s">
        <v>269</v>
      </c>
      <c r="E1058" t="s">
        <v>722</v>
      </c>
      <c r="F1058" t="s">
        <v>723</v>
      </c>
      <c r="G1058" t="s">
        <v>10</v>
      </c>
      <c r="H1058">
        <v>19178</v>
      </c>
      <c r="I1058" s="73" t="str">
        <f>VLOOKUP(E1058,Refs!$P$2:$R$29,3,FALSE)</f>
        <v>Y58</v>
      </c>
      <c r="J1058" s="73" t="str">
        <f>VLOOKUP(E1058,Refs!$P$2:$S$29,4,FALSE)</f>
        <v>South West</v>
      </c>
      <c r="K1058" s="28">
        <f t="shared" si="36"/>
        <v>19178</v>
      </c>
    </row>
    <row r="1059" spans="1:11" x14ac:dyDescent="0.35">
      <c r="A1059" s="74">
        <f t="shared" si="35"/>
        <v>45748</v>
      </c>
      <c r="B1059" t="s">
        <v>883</v>
      </c>
      <c r="C1059" t="s">
        <v>269</v>
      </c>
      <c r="E1059" t="s">
        <v>722</v>
      </c>
      <c r="F1059" t="s">
        <v>723</v>
      </c>
      <c r="G1059" t="s">
        <v>71</v>
      </c>
      <c r="H1059">
        <v>19155</v>
      </c>
      <c r="I1059" s="73" t="str">
        <f>VLOOKUP(E1059,Refs!$P$2:$R$29,3,FALSE)</f>
        <v>Y58</v>
      </c>
      <c r="J1059" s="73" t="str">
        <f>VLOOKUP(E1059,Refs!$P$2:$S$29,4,FALSE)</f>
        <v>South West</v>
      </c>
      <c r="K1059" s="28">
        <f t="shared" si="36"/>
        <v>19155</v>
      </c>
    </row>
    <row r="1060" spans="1:11" x14ac:dyDescent="0.35">
      <c r="A1060" s="74">
        <f t="shared" si="35"/>
        <v>45748</v>
      </c>
      <c r="B1060" t="s">
        <v>883</v>
      </c>
      <c r="C1060" t="s">
        <v>269</v>
      </c>
      <c r="E1060" t="s">
        <v>722</v>
      </c>
      <c r="F1060" t="s">
        <v>723</v>
      </c>
      <c r="G1060" t="s">
        <v>20</v>
      </c>
      <c r="H1060">
        <v>16918</v>
      </c>
      <c r="I1060" s="73" t="str">
        <f>VLOOKUP(E1060,Refs!$P$2:$R$29,3,FALSE)</f>
        <v>Y58</v>
      </c>
      <c r="J1060" s="73" t="str">
        <f>VLOOKUP(E1060,Refs!$P$2:$S$29,4,FALSE)</f>
        <v>South West</v>
      </c>
      <c r="K1060" s="28">
        <f t="shared" si="36"/>
        <v>16918</v>
      </c>
    </row>
    <row r="1061" spans="1:11" x14ac:dyDescent="0.35">
      <c r="A1061" s="74">
        <f t="shared" si="35"/>
        <v>45748</v>
      </c>
      <c r="B1061" t="s">
        <v>883</v>
      </c>
      <c r="C1061" t="s">
        <v>269</v>
      </c>
      <c r="E1061" t="s">
        <v>722</v>
      </c>
      <c r="F1061" t="s">
        <v>723</v>
      </c>
      <c r="G1061" t="s">
        <v>23</v>
      </c>
      <c r="H1061">
        <v>13894</v>
      </c>
      <c r="I1061" s="73" t="str">
        <f>VLOOKUP(E1061,Refs!$P$2:$R$29,3,FALSE)</f>
        <v>Y58</v>
      </c>
      <c r="J1061" s="73" t="str">
        <f>VLOOKUP(E1061,Refs!$P$2:$S$29,4,FALSE)</f>
        <v>South West</v>
      </c>
      <c r="K1061" s="28">
        <f t="shared" si="36"/>
        <v>13894</v>
      </c>
    </row>
    <row r="1062" spans="1:11" x14ac:dyDescent="0.35">
      <c r="A1062" s="74">
        <f t="shared" si="35"/>
        <v>45748</v>
      </c>
      <c r="B1062" t="s">
        <v>883</v>
      </c>
      <c r="C1062" t="s">
        <v>269</v>
      </c>
      <c r="E1062" t="s">
        <v>722</v>
      </c>
      <c r="F1062" t="s">
        <v>723</v>
      </c>
      <c r="G1062" t="s">
        <v>19</v>
      </c>
      <c r="H1062">
        <v>530</v>
      </c>
      <c r="I1062" s="73" t="str">
        <f>VLOOKUP(E1062,Refs!$P$2:$R$29,3,FALSE)</f>
        <v>Y58</v>
      </c>
      <c r="J1062" s="73" t="str">
        <f>VLOOKUP(E1062,Refs!$P$2:$S$29,4,FALSE)</f>
        <v>South West</v>
      </c>
      <c r="K1062" s="28">
        <f t="shared" si="36"/>
        <v>530</v>
      </c>
    </row>
    <row r="1063" spans="1:11" x14ac:dyDescent="0.35">
      <c r="A1063" s="74">
        <f t="shared" si="35"/>
        <v>45748</v>
      </c>
      <c r="B1063" t="s">
        <v>883</v>
      </c>
      <c r="C1063" t="s">
        <v>269</v>
      </c>
      <c r="E1063" t="s">
        <v>722</v>
      </c>
      <c r="F1063" t="s">
        <v>723</v>
      </c>
      <c r="G1063" t="s">
        <v>21</v>
      </c>
      <c r="H1063">
        <v>847572</v>
      </c>
      <c r="I1063" s="73" t="str">
        <f>VLOOKUP(E1063,Refs!$P$2:$R$29,3,FALSE)</f>
        <v>Y58</v>
      </c>
      <c r="J1063" s="73" t="str">
        <f>VLOOKUP(E1063,Refs!$P$2:$S$29,4,FALSE)</f>
        <v>South West</v>
      </c>
      <c r="K1063" s="28">
        <f t="shared" si="36"/>
        <v>847572</v>
      </c>
    </row>
    <row r="1064" spans="1:11" x14ac:dyDescent="0.35">
      <c r="A1064" s="74">
        <f t="shared" si="35"/>
        <v>45748</v>
      </c>
      <c r="B1064" t="s">
        <v>883</v>
      </c>
      <c r="C1064" t="s">
        <v>269</v>
      </c>
      <c r="E1064" t="s">
        <v>722</v>
      </c>
      <c r="F1064" t="s">
        <v>723</v>
      </c>
      <c r="G1064" t="s">
        <v>72</v>
      </c>
      <c r="H1064">
        <v>298</v>
      </c>
      <c r="I1064" s="73" t="str">
        <f>VLOOKUP(E1064,Refs!$P$2:$R$29,3,FALSE)</f>
        <v>Y58</v>
      </c>
      <c r="J1064" s="73" t="str">
        <f>VLOOKUP(E1064,Refs!$P$2:$S$29,4,FALSE)</f>
        <v>South West</v>
      </c>
      <c r="K1064" s="28">
        <f t="shared" si="36"/>
        <v>298</v>
      </c>
    </row>
    <row r="1065" spans="1:11" x14ac:dyDescent="0.35">
      <c r="A1065" s="74">
        <f t="shared" si="35"/>
        <v>45748</v>
      </c>
      <c r="B1065" t="s">
        <v>883</v>
      </c>
      <c r="C1065" t="s">
        <v>269</v>
      </c>
      <c r="E1065" t="s">
        <v>722</v>
      </c>
      <c r="F1065" t="s">
        <v>723</v>
      </c>
      <c r="G1065" t="s">
        <v>73</v>
      </c>
      <c r="H1065">
        <v>565</v>
      </c>
      <c r="I1065" s="73" t="str">
        <f>VLOOKUP(E1065,Refs!$P$2:$R$29,3,FALSE)</f>
        <v>Y58</v>
      </c>
      <c r="J1065" s="73" t="str">
        <f>VLOOKUP(E1065,Refs!$P$2:$S$29,4,FALSE)</f>
        <v>South West</v>
      </c>
      <c r="K1065" s="28">
        <f t="shared" si="36"/>
        <v>565</v>
      </c>
    </row>
    <row r="1066" spans="1:11" x14ac:dyDescent="0.35">
      <c r="A1066" s="74">
        <f t="shared" si="35"/>
        <v>45748</v>
      </c>
      <c r="B1066" t="s">
        <v>883</v>
      </c>
      <c r="C1066" t="s">
        <v>269</v>
      </c>
      <c r="E1066" t="s">
        <v>722</v>
      </c>
      <c r="F1066" t="s">
        <v>723</v>
      </c>
      <c r="G1066" t="s">
        <v>74</v>
      </c>
      <c r="H1066">
        <v>82588</v>
      </c>
      <c r="I1066" s="73" t="str">
        <f>VLOOKUP(E1066,Refs!$P$2:$R$29,3,FALSE)</f>
        <v>Y58</v>
      </c>
      <c r="J1066" s="73" t="str">
        <f>VLOOKUP(E1066,Refs!$P$2:$S$29,4,FALSE)</f>
        <v>South West</v>
      </c>
      <c r="K1066" s="28">
        <f t="shared" si="36"/>
        <v>82588</v>
      </c>
    </row>
    <row r="1067" spans="1:11" x14ac:dyDescent="0.35">
      <c r="A1067" s="74">
        <f t="shared" si="35"/>
        <v>45748</v>
      </c>
      <c r="B1067" t="s">
        <v>883</v>
      </c>
      <c r="C1067" t="s">
        <v>269</v>
      </c>
      <c r="E1067" t="s">
        <v>722</v>
      </c>
      <c r="F1067" t="s">
        <v>723</v>
      </c>
      <c r="G1067" t="s">
        <v>75</v>
      </c>
      <c r="H1067">
        <v>7680</v>
      </c>
      <c r="I1067" s="73" t="str">
        <f>VLOOKUP(E1067,Refs!$P$2:$R$29,3,FALSE)</f>
        <v>Y58</v>
      </c>
      <c r="J1067" s="73" t="str">
        <f>VLOOKUP(E1067,Refs!$P$2:$S$29,4,FALSE)</f>
        <v>South West</v>
      </c>
      <c r="K1067" s="28">
        <f t="shared" si="36"/>
        <v>7680</v>
      </c>
    </row>
    <row r="1068" spans="1:11" x14ac:dyDescent="0.35">
      <c r="A1068" s="74">
        <f t="shared" si="35"/>
        <v>45748</v>
      </c>
      <c r="B1068" t="s">
        <v>883</v>
      </c>
      <c r="C1068" t="s">
        <v>269</v>
      </c>
      <c r="E1068" t="s">
        <v>722</v>
      </c>
      <c r="F1068" t="s">
        <v>723</v>
      </c>
      <c r="G1068" t="s">
        <v>76</v>
      </c>
      <c r="H1068">
        <v>37598311</v>
      </c>
      <c r="I1068" s="73" t="str">
        <f>VLOOKUP(E1068,Refs!$P$2:$R$29,3,FALSE)</f>
        <v>Y58</v>
      </c>
      <c r="J1068" s="73" t="str">
        <f>VLOOKUP(E1068,Refs!$P$2:$S$29,4,FALSE)</f>
        <v>South West</v>
      </c>
      <c r="K1068" s="28">
        <f t="shared" si="36"/>
        <v>37598311</v>
      </c>
    </row>
    <row r="1069" spans="1:11" x14ac:dyDescent="0.35">
      <c r="A1069" s="74">
        <f t="shared" si="35"/>
        <v>45748</v>
      </c>
      <c r="B1069" t="s">
        <v>883</v>
      </c>
      <c r="C1069" t="s">
        <v>269</v>
      </c>
      <c r="E1069" t="s">
        <v>722</v>
      </c>
      <c r="F1069" t="s">
        <v>723</v>
      </c>
      <c r="G1069" t="s">
        <v>26</v>
      </c>
      <c r="H1069">
        <v>13940</v>
      </c>
      <c r="I1069" s="73" t="str">
        <f>VLOOKUP(E1069,Refs!$P$2:$R$29,3,FALSE)</f>
        <v>Y58</v>
      </c>
      <c r="J1069" s="73" t="str">
        <f>VLOOKUP(E1069,Refs!$P$2:$S$29,4,FALSE)</f>
        <v>South West</v>
      </c>
      <c r="K1069" s="28">
        <f t="shared" si="36"/>
        <v>13940</v>
      </c>
    </row>
    <row r="1070" spans="1:11" x14ac:dyDescent="0.35">
      <c r="A1070" s="74">
        <f t="shared" si="35"/>
        <v>45748</v>
      </c>
      <c r="B1070" t="s">
        <v>883</v>
      </c>
      <c r="C1070" t="s">
        <v>269</v>
      </c>
      <c r="E1070" t="s">
        <v>722</v>
      </c>
      <c r="F1070" t="s">
        <v>723</v>
      </c>
      <c r="G1070" t="s">
        <v>77</v>
      </c>
      <c r="H1070">
        <v>427</v>
      </c>
      <c r="I1070" s="73" t="str">
        <f>VLOOKUP(E1070,Refs!$P$2:$R$29,3,FALSE)</f>
        <v>Y58</v>
      </c>
      <c r="J1070" s="73" t="str">
        <f>VLOOKUP(E1070,Refs!$P$2:$S$29,4,FALSE)</f>
        <v>South West</v>
      </c>
      <c r="K1070" s="28">
        <f t="shared" si="36"/>
        <v>427</v>
      </c>
    </row>
    <row r="1071" spans="1:11" x14ac:dyDescent="0.35">
      <c r="A1071" s="74">
        <f t="shared" si="35"/>
        <v>45748</v>
      </c>
      <c r="B1071" t="s">
        <v>883</v>
      </c>
      <c r="C1071" t="s">
        <v>269</v>
      </c>
      <c r="E1071" t="s">
        <v>722</v>
      </c>
      <c r="F1071" t="s">
        <v>723</v>
      </c>
      <c r="G1071" t="s">
        <v>78</v>
      </c>
      <c r="H1071">
        <v>6031</v>
      </c>
      <c r="I1071" s="73" t="str">
        <f>VLOOKUP(E1071,Refs!$P$2:$R$29,3,FALSE)</f>
        <v>Y58</v>
      </c>
      <c r="J1071" s="73" t="str">
        <f>VLOOKUP(E1071,Refs!$P$2:$S$29,4,FALSE)</f>
        <v>South West</v>
      </c>
      <c r="K1071" s="28">
        <f t="shared" si="36"/>
        <v>6031</v>
      </c>
    </row>
    <row r="1072" spans="1:11" x14ac:dyDescent="0.35">
      <c r="A1072" s="74">
        <f t="shared" si="35"/>
        <v>45748</v>
      </c>
      <c r="B1072" t="s">
        <v>883</v>
      </c>
      <c r="C1072" t="s">
        <v>269</v>
      </c>
      <c r="E1072" t="s">
        <v>722</v>
      </c>
      <c r="F1072" t="s">
        <v>723</v>
      </c>
      <c r="G1072" t="s">
        <v>79</v>
      </c>
      <c r="H1072">
        <v>2959</v>
      </c>
      <c r="I1072" s="73" t="str">
        <f>VLOOKUP(E1072,Refs!$P$2:$R$29,3,FALSE)</f>
        <v>Y58</v>
      </c>
      <c r="J1072" s="73" t="str">
        <f>VLOOKUP(E1072,Refs!$P$2:$S$29,4,FALSE)</f>
        <v>South West</v>
      </c>
      <c r="K1072" s="28">
        <f t="shared" si="36"/>
        <v>2959</v>
      </c>
    </row>
    <row r="1073" spans="1:11" x14ac:dyDescent="0.35">
      <c r="A1073" s="74">
        <f t="shared" si="35"/>
        <v>45748</v>
      </c>
      <c r="B1073" t="s">
        <v>883</v>
      </c>
      <c r="C1073" t="s">
        <v>269</v>
      </c>
      <c r="E1073" t="s">
        <v>722</v>
      </c>
      <c r="F1073" t="s">
        <v>723</v>
      </c>
      <c r="G1073" t="s">
        <v>80</v>
      </c>
      <c r="H1073">
        <v>4523</v>
      </c>
      <c r="I1073" s="73" t="str">
        <f>VLOOKUP(E1073,Refs!$P$2:$R$29,3,FALSE)</f>
        <v>Y58</v>
      </c>
      <c r="J1073" s="73" t="str">
        <f>VLOOKUP(E1073,Refs!$P$2:$S$29,4,FALSE)</f>
        <v>South West</v>
      </c>
      <c r="K1073" s="28">
        <f t="shared" si="36"/>
        <v>4523</v>
      </c>
    </row>
    <row r="1074" spans="1:11" x14ac:dyDescent="0.35">
      <c r="A1074" s="74">
        <f t="shared" si="35"/>
        <v>45748</v>
      </c>
      <c r="B1074" t="s">
        <v>883</v>
      </c>
      <c r="C1074" t="s">
        <v>269</v>
      </c>
      <c r="E1074" t="s">
        <v>722</v>
      </c>
      <c r="F1074" t="s">
        <v>723</v>
      </c>
      <c r="G1074" t="s">
        <v>81</v>
      </c>
      <c r="H1074">
        <v>0</v>
      </c>
      <c r="I1074" s="73" t="str">
        <f>VLOOKUP(E1074,Refs!$P$2:$R$29,3,FALSE)</f>
        <v>Y58</v>
      </c>
      <c r="J1074" s="73" t="str">
        <f>VLOOKUP(E1074,Refs!$P$2:$S$29,4,FALSE)</f>
        <v>South West</v>
      </c>
      <c r="K1074" s="28" t="str">
        <f t="shared" si="36"/>
        <v/>
      </c>
    </row>
    <row r="1075" spans="1:11" x14ac:dyDescent="0.35">
      <c r="A1075" s="74">
        <f t="shared" si="35"/>
        <v>45748</v>
      </c>
      <c r="B1075" t="s">
        <v>883</v>
      </c>
      <c r="C1075" t="s">
        <v>269</v>
      </c>
      <c r="E1075" t="s">
        <v>722</v>
      </c>
      <c r="F1075" t="s">
        <v>723</v>
      </c>
      <c r="G1075" t="s">
        <v>25</v>
      </c>
      <c r="H1075">
        <v>7482</v>
      </c>
      <c r="I1075" s="73" t="str">
        <f>VLOOKUP(E1075,Refs!$P$2:$R$29,3,FALSE)</f>
        <v>Y58</v>
      </c>
      <c r="J1075" s="73" t="str">
        <f>VLOOKUP(E1075,Refs!$P$2:$S$29,4,FALSE)</f>
        <v>South West</v>
      </c>
      <c r="K1075" s="28">
        <f t="shared" si="36"/>
        <v>7482</v>
      </c>
    </row>
    <row r="1076" spans="1:11" x14ac:dyDescent="0.35">
      <c r="A1076" s="74">
        <f t="shared" si="35"/>
        <v>45748</v>
      </c>
      <c r="B1076" t="s">
        <v>883</v>
      </c>
      <c r="C1076" t="s">
        <v>269</v>
      </c>
      <c r="E1076" t="s">
        <v>722</v>
      </c>
      <c r="F1076" t="s">
        <v>723</v>
      </c>
      <c r="G1076" t="s">
        <v>82</v>
      </c>
      <c r="H1076">
        <v>0</v>
      </c>
      <c r="I1076" s="73" t="str">
        <f>VLOOKUP(E1076,Refs!$P$2:$R$29,3,FALSE)</f>
        <v>Y58</v>
      </c>
      <c r="J1076" s="73" t="str">
        <f>VLOOKUP(E1076,Refs!$P$2:$S$29,4,FALSE)</f>
        <v>South West</v>
      </c>
      <c r="K1076" s="28" t="str">
        <f t="shared" si="36"/>
        <v/>
      </c>
    </row>
    <row r="1077" spans="1:11" x14ac:dyDescent="0.35">
      <c r="A1077" s="74">
        <f t="shared" si="35"/>
        <v>45748</v>
      </c>
      <c r="B1077" t="s">
        <v>883</v>
      </c>
      <c r="C1077" t="s">
        <v>269</v>
      </c>
      <c r="E1077" t="s">
        <v>722</v>
      </c>
      <c r="F1077" t="s">
        <v>723</v>
      </c>
      <c r="G1077" t="s">
        <v>83</v>
      </c>
      <c r="H1077">
        <v>3715</v>
      </c>
      <c r="I1077" s="73" t="str">
        <f>VLOOKUP(E1077,Refs!$P$2:$R$29,3,FALSE)</f>
        <v>Y58</v>
      </c>
      <c r="J1077" s="73" t="str">
        <f>VLOOKUP(E1077,Refs!$P$2:$S$29,4,FALSE)</f>
        <v>South West</v>
      </c>
      <c r="K1077" s="28">
        <f t="shared" si="36"/>
        <v>3715</v>
      </c>
    </row>
    <row r="1078" spans="1:11" x14ac:dyDescent="0.35">
      <c r="A1078" s="74">
        <f t="shared" si="35"/>
        <v>45748</v>
      </c>
      <c r="B1078" t="s">
        <v>883</v>
      </c>
      <c r="C1078" t="s">
        <v>269</v>
      </c>
      <c r="E1078" t="s">
        <v>722</v>
      </c>
      <c r="F1078" t="s">
        <v>723</v>
      </c>
      <c r="G1078" t="s">
        <v>84</v>
      </c>
      <c r="H1078">
        <v>1458</v>
      </c>
      <c r="I1078" s="73" t="str">
        <f>VLOOKUP(E1078,Refs!$P$2:$R$29,3,FALSE)</f>
        <v>Y58</v>
      </c>
      <c r="J1078" s="73" t="str">
        <f>VLOOKUP(E1078,Refs!$P$2:$S$29,4,FALSE)</f>
        <v>South West</v>
      </c>
      <c r="K1078" s="28">
        <f t="shared" si="36"/>
        <v>1458</v>
      </c>
    </row>
    <row r="1079" spans="1:11" x14ac:dyDescent="0.35">
      <c r="A1079" s="74">
        <f t="shared" si="35"/>
        <v>45748</v>
      </c>
      <c r="B1079" t="s">
        <v>883</v>
      </c>
      <c r="C1079" t="s">
        <v>269</v>
      </c>
      <c r="E1079" t="s">
        <v>722</v>
      </c>
      <c r="F1079" t="s">
        <v>723</v>
      </c>
      <c r="G1079" t="s">
        <v>85</v>
      </c>
      <c r="H1079">
        <v>4463</v>
      </c>
      <c r="I1079" s="73" t="str">
        <f>VLOOKUP(E1079,Refs!$P$2:$R$29,3,FALSE)</f>
        <v>Y58</v>
      </c>
      <c r="J1079" s="73" t="str">
        <f>VLOOKUP(E1079,Refs!$P$2:$S$29,4,FALSE)</f>
        <v>South West</v>
      </c>
      <c r="K1079" s="28">
        <f t="shared" si="36"/>
        <v>4463</v>
      </c>
    </row>
    <row r="1080" spans="1:11" x14ac:dyDescent="0.35">
      <c r="A1080" s="74">
        <f t="shared" si="35"/>
        <v>45748</v>
      </c>
      <c r="B1080" t="s">
        <v>883</v>
      </c>
      <c r="C1080" t="s">
        <v>269</v>
      </c>
      <c r="E1080" t="s">
        <v>722</v>
      </c>
      <c r="F1080" t="s">
        <v>723</v>
      </c>
      <c r="G1080" t="s">
        <v>86</v>
      </c>
      <c r="H1080">
        <v>17637</v>
      </c>
      <c r="I1080" s="73" t="str">
        <f>VLOOKUP(E1080,Refs!$P$2:$R$29,3,FALSE)</f>
        <v>Y58</v>
      </c>
      <c r="J1080" s="73" t="str">
        <f>VLOOKUP(E1080,Refs!$P$2:$S$29,4,FALSE)</f>
        <v>South West</v>
      </c>
      <c r="K1080" s="28">
        <f t="shared" si="36"/>
        <v>17637</v>
      </c>
    </row>
    <row r="1081" spans="1:11" x14ac:dyDescent="0.35">
      <c r="A1081" s="74">
        <f t="shared" si="35"/>
        <v>45748</v>
      </c>
      <c r="B1081" t="s">
        <v>883</v>
      </c>
      <c r="C1081" t="s">
        <v>269</v>
      </c>
      <c r="E1081" t="s">
        <v>722</v>
      </c>
      <c r="F1081" t="s">
        <v>723</v>
      </c>
      <c r="G1081" t="s">
        <v>87</v>
      </c>
      <c r="H1081">
        <v>3005</v>
      </c>
      <c r="I1081" s="73" t="str">
        <f>VLOOKUP(E1081,Refs!$P$2:$R$29,3,FALSE)</f>
        <v>Y58</v>
      </c>
      <c r="J1081" s="73" t="str">
        <f>VLOOKUP(E1081,Refs!$P$2:$S$29,4,FALSE)</f>
        <v>South West</v>
      </c>
      <c r="K1081" s="28">
        <f t="shared" si="36"/>
        <v>3005</v>
      </c>
    </row>
    <row r="1082" spans="1:11" x14ac:dyDescent="0.35">
      <c r="A1082" s="74">
        <f t="shared" si="35"/>
        <v>45748</v>
      </c>
      <c r="B1082" t="s">
        <v>883</v>
      </c>
      <c r="C1082" t="s">
        <v>269</v>
      </c>
      <c r="E1082" t="s">
        <v>722</v>
      </c>
      <c r="F1082" t="s">
        <v>723</v>
      </c>
      <c r="G1082" t="s">
        <v>88</v>
      </c>
      <c r="H1082">
        <v>1711</v>
      </c>
      <c r="I1082" s="73" t="str">
        <f>VLOOKUP(E1082,Refs!$P$2:$R$29,3,FALSE)</f>
        <v>Y58</v>
      </c>
      <c r="J1082" s="73" t="str">
        <f>VLOOKUP(E1082,Refs!$P$2:$S$29,4,FALSE)</f>
        <v>South West</v>
      </c>
      <c r="K1082" s="28">
        <f t="shared" si="36"/>
        <v>1711</v>
      </c>
    </row>
    <row r="1083" spans="1:11" x14ac:dyDescent="0.35">
      <c r="A1083" s="74">
        <f t="shared" si="35"/>
        <v>45748</v>
      </c>
      <c r="B1083" t="s">
        <v>883</v>
      </c>
      <c r="C1083" t="s">
        <v>269</v>
      </c>
      <c r="E1083" t="s">
        <v>722</v>
      </c>
      <c r="F1083" t="s">
        <v>723</v>
      </c>
      <c r="G1083" t="s">
        <v>89</v>
      </c>
      <c r="H1083">
        <v>15563</v>
      </c>
      <c r="I1083" s="73" t="str">
        <f>VLOOKUP(E1083,Refs!$P$2:$R$29,3,FALSE)</f>
        <v>Y58</v>
      </c>
      <c r="J1083" s="73" t="str">
        <f>VLOOKUP(E1083,Refs!$P$2:$S$29,4,FALSE)</f>
        <v>South West</v>
      </c>
      <c r="K1083" s="28">
        <f t="shared" si="36"/>
        <v>15563</v>
      </c>
    </row>
    <row r="1084" spans="1:11" x14ac:dyDescent="0.35">
      <c r="A1084" s="74">
        <f t="shared" si="35"/>
        <v>45748</v>
      </c>
      <c r="B1084" t="s">
        <v>883</v>
      </c>
      <c r="C1084" t="s">
        <v>269</v>
      </c>
      <c r="E1084" t="s">
        <v>722</v>
      </c>
      <c r="F1084" t="s">
        <v>723</v>
      </c>
      <c r="G1084" t="s">
        <v>90</v>
      </c>
      <c r="H1084">
        <v>71707</v>
      </c>
      <c r="I1084" s="73" t="str">
        <f>VLOOKUP(E1084,Refs!$P$2:$R$29,3,FALSE)</f>
        <v>Y58</v>
      </c>
      <c r="J1084" s="73" t="str">
        <f>VLOOKUP(E1084,Refs!$P$2:$S$29,4,FALSE)</f>
        <v>South West</v>
      </c>
      <c r="K1084" s="28">
        <f t="shared" si="36"/>
        <v>71707</v>
      </c>
    </row>
    <row r="1085" spans="1:11" x14ac:dyDescent="0.35">
      <c r="A1085" s="74">
        <f t="shared" si="35"/>
        <v>45748</v>
      </c>
      <c r="B1085" t="s">
        <v>883</v>
      </c>
      <c r="C1085" t="s">
        <v>269</v>
      </c>
      <c r="E1085" t="s">
        <v>722</v>
      </c>
      <c r="F1085" t="s">
        <v>723</v>
      </c>
      <c r="G1085" t="s">
        <v>91</v>
      </c>
      <c r="H1085">
        <v>13940</v>
      </c>
      <c r="I1085" s="73" t="str">
        <f>VLOOKUP(E1085,Refs!$P$2:$R$29,3,FALSE)</f>
        <v>Y58</v>
      </c>
      <c r="J1085" s="73" t="str">
        <f>VLOOKUP(E1085,Refs!$P$2:$S$29,4,FALSE)</f>
        <v>South West</v>
      </c>
      <c r="K1085" s="28">
        <f t="shared" si="36"/>
        <v>13940</v>
      </c>
    </row>
    <row r="1086" spans="1:11" x14ac:dyDescent="0.35">
      <c r="A1086" s="74">
        <f t="shared" si="35"/>
        <v>45748</v>
      </c>
      <c r="B1086" t="s">
        <v>883</v>
      </c>
      <c r="C1086" t="s">
        <v>269</v>
      </c>
      <c r="E1086" t="s">
        <v>722</v>
      </c>
      <c r="F1086" t="s">
        <v>723</v>
      </c>
      <c r="G1086" t="s">
        <v>27</v>
      </c>
      <c r="H1086">
        <v>1829</v>
      </c>
      <c r="I1086" s="73" t="str">
        <f>VLOOKUP(E1086,Refs!$P$2:$R$29,3,FALSE)</f>
        <v>Y58</v>
      </c>
      <c r="J1086" s="73" t="str">
        <f>VLOOKUP(E1086,Refs!$P$2:$S$29,4,FALSE)</f>
        <v>South West</v>
      </c>
      <c r="K1086" s="28">
        <f t="shared" si="36"/>
        <v>1829</v>
      </c>
    </row>
    <row r="1087" spans="1:11" x14ac:dyDescent="0.35">
      <c r="A1087" s="74">
        <f t="shared" si="35"/>
        <v>45748</v>
      </c>
      <c r="B1087" t="s">
        <v>883</v>
      </c>
      <c r="C1087" t="s">
        <v>269</v>
      </c>
      <c r="E1087" t="s">
        <v>722</v>
      </c>
      <c r="F1087" t="s">
        <v>723</v>
      </c>
      <c r="G1087" t="s">
        <v>29</v>
      </c>
      <c r="H1087">
        <v>957</v>
      </c>
      <c r="I1087" s="73" t="str">
        <f>VLOOKUP(E1087,Refs!$P$2:$R$29,3,FALSE)</f>
        <v>Y58</v>
      </c>
      <c r="J1087" s="73" t="str">
        <f>VLOOKUP(E1087,Refs!$P$2:$S$29,4,FALSE)</f>
        <v>South West</v>
      </c>
      <c r="K1087" s="28">
        <f t="shared" si="36"/>
        <v>957</v>
      </c>
    </row>
    <row r="1088" spans="1:11" x14ac:dyDescent="0.35">
      <c r="A1088" s="74">
        <f t="shared" si="35"/>
        <v>45748</v>
      </c>
      <c r="B1088" t="s">
        <v>883</v>
      </c>
      <c r="C1088" t="s">
        <v>269</v>
      </c>
      <c r="E1088" t="s">
        <v>722</v>
      </c>
      <c r="F1088" t="s">
        <v>723</v>
      </c>
      <c r="G1088" t="s">
        <v>92</v>
      </c>
      <c r="H1088">
        <v>901</v>
      </c>
      <c r="I1088" s="73" t="str">
        <f>VLOOKUP(E1088,Refs!$P$2:$R$29,3,FALSE)</f>
        <v>Y58</v>
      </c>
      <c r="J1088" s="73" t="str">
        <f>VLOOKUP(E1088,Refs!$P$2:$S$29,4,FALSE)</f>
        <v>South West</v>
      </c>
      <c r="K1088" s="28">
        <f t="shared" si="36"/>
        <v>901</v>
      </c>
    </row>
    <row r="1089" spans="1:11" x14ac:dyDescent="0.35">
      <c r="A1089" s="74">
        <f t="shared" si="35"/>
        <v>45748</v>
      </c>
      <c r="B1089" t="s">
        <v>883</v>
      </c>
      <c r="C1089" t="s">
        <v>269</v>
      </c>
      <c r="E1089" t="s">
        <v>722</v>
      </c>
      <c r="F1089" t="s">
        <v>723</v>
      </c>
      <c r="G1089" t="s">
        <v>93</v>
      </c>
      <c r="H1089">
        <v>4</v>
      </c>
      <c r="I1089" s="73" t="str">
        <f>VLOOKUP(E1089,Refs!$P$2:$R$29,3,FALSE)</f>
        <v>Y58</v>
      </c>
      <c r="J1089" s="73" t="str">
        <f>VLOOKUP(E1089,Refs!$P$2:$S$29,4,FALSE)</f>
        <v>South West</v>
      </c>
      <c r="K1089" s="28">
        <f t="shared" si="36"/>
        <v>4</v>
      </c>
    </row>
    <row r="1090" spans="1:11" x14ac:dyDescent="0.35">
      <c r="A1090" s="74">
        <f t="shared" si="35"/>
        <v>45748</v>
      </c>
      <c r="B1090" t="s">
        <v>883</v>
      </c>
      <c r="C1090" t="s">
        <v>269</v>
      </c>
      <c r="E1090" t="s">
        <v>722</v>
      </c>
      <c r="F1090" t="s">
        <v>723</v>
      </c>
      <c r="G1090" t="s">
        <v>94</v>
      </c>
      <c r="H1090">
        <v>1628</v>
      </c>
      <c r="I1090" s="73" t="str">
        <f>VLOOKUP(E1090,Refs!$P$2:$R$29,3,FALSE)</f>
        <v>Y58</v>
      </c>
      <c r="J1090" s="73" t="str">
        <f>VLOOKUP(E1090,Refs!$P$2:$S$29,4,FALSE)</f>
        <v>South West</v>
      </c>
      <c r="K1090" s="28">
        <f t="shared" si="36"/>
        <v>1628</v>
      </c>
    </row>
    <row r="1091" spans="1:11" x14ac:dyDescent="0.35">
      <c r="A1091" s="74">
        <f t="shared" ref="A1091:A1154" si="37">DATEVALUE(RIGHT(B1091,8))</f>
        <v>45748</v>
      </c>
      <c r="B1091" t="s">
        <v>883</v>
      </c>
      <c r="C1091" t="s">
        <v>269</v>
      </c>
      <c r="E1091" t="s">
        <v>722</v>
      </c>
      <c r="F1091" t="s">
        <v>723</v>
      </c>
      <c r="G1091" t="s">
        <v>95</v>
      </c>
      <c r="H1091">
        <v>67</v>
      </c>
      <c r="I1091" s="73" t="str">
        <f>VLOOKUP(E1091,Refs!$P$2:$R$29,3,FALSE)</f>
        <v>Y58</v>
      </c>
      <c r="J1091" s="73" t="str">
        <f>VLOOKUP(E1091,Refs!$P$2:$S$29,4,FALSE)</f>
        <v>South West</v>
      </c>
      <c r="K1091" s="28">
        <f t="shared" si="36"/>
        <v>67</v>
      </c>
    </row>
    <row r="1092" spans="1:11" x14ac:dyDescent="0.35">
      <c r="A1092" s="74">
        <f t="shared" si="37"/>
        <v>45748</v>
      </c>
      <c r="B1092" t="s">
        <v>883</v>
      </c>
      <c r="C1092" t="s">
        <v>269</v>
      </c>
      <c r="E1092" t="s">
        <v>722</v>
      </c>
      <c r="F1092" t="s">
        <v>723</v>
      </c>
      <c r="G1092" t="s">
        <v>96</v>
      </c>
      <c r="H1092">
        <v>1505</v>
      </c>
      <c r="I1092" s="73" t="str">
        <f>VLOOKUP(E1092,Refs!$P$2:$R$29,3,FALSE)</f>
        <v>Y58</v>
      </c>
      <c r="J1092" s="73" t="str">
        <f>VLOOKUP(E1092,Refs!$P$2:$S$29,4,FALSE)</f>
        <v>South West</v>
      </c>
      <c r="K1092" s="28">
        <f t="shared" si="36"/>
        <v>1505</v>
      </c>
    </row>
    <row r="1093" spans="1:11" x14ac:dyDescent="0.35">
      <c r="A1093" s="74">
        <f t="shared" si="37"/>
        <v>45748</v>
      </c>
      <c r="B1093" t="s">
        <v>883</v>
      </c>
      <c r="C1093" t="s">
        <v>269</v>
      </c>
      <c r="E1093" t="s">
        <v>722</v>
      </c>
      <c r="F1093" t="s">
        <v>723</v>
      </c>
      <c r="G1093" t="s">
        <v>97</v>
      </c>
      <c r="H1093">
        <v>56</v>
      </c>
      <c r="I1093" s="73" t="str">
        <f>VLOOKUP(E1093,Refs!$P$2:$R$29,3,FALSE)</f>
        <v>Y58</v>
      </c>
      <c r="J1093" s="73" t="str">
        <f>VLOOKUP(E1093,Refs!$P$2:$S$29,4,FALSE)</f>
        <v>South West</v>
      </c>
      <c r="K1093" s="28">
        <f t="shared" si="36"/>
        <v>56</v>
      </c>
    </row>
    <row r="1094" spans="1:11" x14ac:dyDescent="0.35">
      <c r="A1094" s="74">
        <f t="shared" si="37"/>
        <v>45748</v>
      </c>
      <c r="B1094" t="s">
        <v>883</v>
      </c>
      <c r="C1094" t="s">
        <v>269</v>
      </c>
      <c r="E1094" t="s">
        <v>722</v>
      </c>
      <c r="F1094" t="s">
        <v>723</v>
      </c>
      <c r="G1094" t="s">
        <v>98</v>
      </c>
      <c r="H1094">
        <v>2406</v>
      </c>
      <c r="I1094" s="73" t="str">
        <f>VLOOKUP(E1094,Refs!$P$2:$R$29,3,FALSE)</f>
        <v>Y58</v>
      </c>
      <c r="J1094" s="73" t="str">
        <f>VLOOKUP(E1094,Refs!$P$2:$S$29,4,FALSE)</f>
        <v>South West</v>
      </c>
      <c r="K1094" s="28">
        <f t="shared" si="36"/>
        <v>2406</v>
      </c>
    </row>
    <row r="1095" spans="1:11" x14ac:dyDescent="0.35">
      <c r="A1095" s="74">
        <f t="shared" si="37"/>
        <v>45748</v>
      </c>
      <c r="B1095" t="s">
        <v>883</v>
      </c>
      <c r="C1095" t="s">
        <v>269</v>
      </c>
      <c r="E1095" t="s">
        <v>722</v>
      </c>
      <c r="F1095" t="s">
        <v>723</v>
      </c>
      <c r="G1095" t="s">
        <v>31</v>
      </c>
      <c r="H1095">
        <v>2167</v>
      </c>
      <c r="I1095" s="73" t="str">
        <f>VLOOKUP(E1095,Refs!$P$2:$R$29,3,FALSE)</f>
        <v>Y58</v>
      </c>
      <c r="J1095" s="73" t="str">
        <f>VLOOKUP(E1095,Refs!$P$2:$S$29,4,FALSE)</f>
        <v>South West</v>
      </c>
      <c r="K1095" s="28">
        <f t="shared" ref="K1095:K1158" si="38">IF(OR(H1095="NULL",H1095=0,H1095=""),"",H1095)</f>
        <v>2167</v>
      </c>
    </row>
    <row r="1096" spans="1:11" x14ac:dyDescent="0.35">
      <c r="A1096" s="74">
        <f t="shared" si="37"/>
        <v>45748</v>
      </c>
      <c r="B1096" t="s">
        <v>883</v>
      </c>
      <c r="C1096" t="s">
        <v>269</v>
      </c>
      <c r="E1096" t="s">
        <v>722</v>
      </c>
      <c r="F1096" t="s">
        <v>723</v>
      </c>
      <c r="G1096" t="s">
        <v>99</v>
      </c>
      <c r="H1096">
        <v>758</v>
      </c>
      <c r="I1096" s="73" t="str">
        <f>VLOOKUP(E1096,Refs!$P$2:$R$29,3,FALSE)</f>
        <v>Y58</v>
      </c>
      <c r="J1096" s="73" t="str">
        <f>VLOOKUP(E1096,Refs!$P$2:$S$29,4,FALSE)</f>
        <v>South West</v>
      </c>
      <c r="K1096" s="28">
        <f t="shared" si="38"/>
        <v>758</v>
      </c>
    </row>
    <row r="1097" spans="1:11" x14ac:dyDescent="0.35">
      <c r="A1097" s="74">
        <f t="shared" si="37"/>
        <v>45748</v>
      </c>
      <c r="B1097" t="s">
        <v>883</v>
      </c>
      <c r="C1097" t="s">
        <v>269</v>
      </c>
      <c r="E1097" t="s">
        <v>722</v>
      </c>
      <c r="F1097" t="s">
        <v>723</v>
      </c>
      <c r="G1097" t="s">
        <v>100</v>
      </c>
      <c r="H1097">
        <v>1695</v>
      </c>
      <c r="I1097" s="73" t="str">
        <f>VLOOKUP(E1097,Refs!$P$2:$R$29,3,FALSE)</f>
        <v>Y58</v>
      </c>
      <c r="J1097" s="73" t="str">
        <f>VLOOKUP(E1097,Refs!$P$2:$S$29,4,FALSE)</f>
        <v>South West</v>
      </c>
      <c r="K1097" s="28">
        <f t="shared" si="38"/>
        <v>1695</v>
      </c>
    </row>
    <row r="1098" spans="1:11" x14ac:dyDescent="0.35">
      <c r="A1098" s="74">
        <f t="shared" si="37"/>
        <v>45748</v>
      </c>
      <c r="B1098" t="s">
        <v>883</v>
      </c>
      <c r="C1098" t="s">
        <v>269</v>
      </c>
      <c r="E1098" t="s">
        <v>722</v>
      </c>
      <c r="F1098" t="s">
        <v>723</v>
      </c>
      <c r="G1098" t="s">
        <v>101</v>
      </c>
      <c r="H1098">
        <v>1636</v>
      </c>
      <c r="I1098" s="73" t="str">
        <f>VLOOKUP(E1098,Refs!$P$2:$R$29,3,FALSE)</f>
        <v>Y58</v>
      </c>
      <c r="J1098" s="73" t="str">
        <f>VLOOKUP(E1098,Refs!$P$2:$S$29,4,FALSE)</f>
        <v>South West</v>
      </c>
      <c r="K1098" s="28">
        <f t="shared" si="38"/>
        <v>1636</v>
      </c>
    </row>
    <row r="1099" spans="1:11" x14ac:dyDescent="0.35">
      <c r="A1099" s="74">
        <f t="shared" si="37"/>
        <v>45748</v>
      </c>
      <c r="B1099" t="s">
        <v>883</v>
      </c>
      <c r="C1099" t="s">
        <v>269</v>
      </c>
      <c r="E1099" t="s">
        <v>722</v>
      </c>
      <c r="F1099" t="s">
        <v>723</v>
      </c>
      <c r="G1099" t="s">
        <v>102</v>
      </c>
      <c r="H1099">
        <v>1006</v>
      </c>
      <c r="I1099" s="73" t="str">
        <f>VLOOKUP(E1099,Refs!$P$2:$R$29,3,FALSE)</f>
        <v>Y58</v>
      </c>
      <c r="J1099" s="73" t="str">
        <f>VLOOKUP(E1099,Refs!$P$2:$S$29,4,FALSE)</f>
        <v>South West</v>
      </c>
      <c r="K1099" s="28">
        <f t="shared" si="38"/>
        <v>1006</v>
      </c>
    </row>
    <row r="1100" spans="1:11" x14ac:dyDescent="0.35">
      <c r="A1100" s="74">
        <f t="shared" si="37"/>
        <v>45748</v>
      </c>
      <c r="B1100" t="s">
        <v>883</v>
      </c>
      <c r="C1100" t="s">
        <v>269</v>
      </c>
      <c r="E1100" t="s">
        <v>722</v>
      </c>
      <c r="F1100" t="s">
        <v>723</v>
      </c>
      <c r="G1100" t="s">
        <v>103</v>
      </c>
      <c r="H1100">
        <v>311</v>
      </c>
      <c r="I1100" s="73" t="str">
        <f>VLOOKUP(E1100,Refs!$P$2:$R$29,3,FALSE)</f>
        <v>Y58</v>
      </c>
      <c r="J1100" s="73" t="str">
        <f>VLOOKUP(E1100,Refs!$P$2:$S$29,4,FALSE)</f>
        <v>South West</v>
      </c>
      <c r="K1100" s="28">
        <f t="shared" si="38"/>
        <v>311</v>
      </c>
    </row>
    <row r="1101" spans="1:11" x14ac:dyDescent="0.35">
      <c r="A1101" s="74">
        <f t="shared" si="37"/>
        <v>45748</v>
      </c>
      <c r="B1101" t="s">
        <v>883</v>
      </c>
      <c r="C1101" t="s">
        <v>269</v>
      </c>
      <c r="E1101" t="s">
        <v>722</v>
      </c>
      <c r="F1101" t="s">
        <v>723</v>
      </c>
      <c r="G1101" t="s">
        <v>104</v>
      </c>
      <c r="H1101">
        <v>133</v>
      </c>
      <c r="I1101" s="73" t="str">
        <f>VLOOKUP(E1101,Refs!$P$2:$R$29,3,FALSE)</f>
        <v>Y58</v>
      </c>
      <c r="J1101" s="73" t="str">
        <f>VLOOKUP(E1101,Refs!$P$2:$S$29,4,FALSE)</f>
        <v>South West</v>
      </c>
      <c r="K1101" s="28">
        <f t="shared" si="38"/>
        <v>133</v>
      </c>
    </row>
    <row r="1102" spans="1:11" x14ac:dyDescent="0.35">
      <c r="A1102" s="74">
        <f t="shared" si="37"/>
        <v>45748</v>
      </c>
      <c r="B1102" t="s">
        <v>883</v>
      </c>
      <c r="C1102" t="s">
        <v>269</v>
      </c>
      <c r="E1102" t="s">
        <v>722</v>
      </c>
      <c r="F1102" t="s">
        <v>723</v>
      </c>
      <c r="G1102" t="s">
        <v>105</v>
      </c>
      <c r="H1102">
        <v>1322</v>
      </c>
      <c r="I1102" s="73" t="str">
        <f>VLOOKUP(E1102,Refs!$P$2:$R$29,3,FALSE)</f>
        <v>Y58</v>
      </c>
      <c r="J1102" s="73" t="str">
        <f>VLOOKUP(E1102,Refs!$P$2:$S$29,4,FALSE)</f>
        <v>South West</v>
      </c>
      <c r="K1102" s="28">
        <f t="shared" si="38"/>
        <v>1322</v>
      </c>
    </row>
    <row r="1103" spans="1:11" x14ac:dyDescent="0.35">
      <c r="A1103" s="74">
        <f t="shared" si="37"/>
        <v>45748</v>
      </c>
      <c r="B1103" t="s">
        <v>883</v>
      </c>
      <c r="C1103" t="s">
        <v>269</v>
      </c>
      <c r="E1103" t="s">
        <v>722</v>
      </c>
      <c r="F1103" t="s">
        <v>723</v>
      </c>
      <c r="G1103" t="s">
        <v>106</v>
      </c>
      <c r="H1103">
        <v>3945102</v>
      </c>
      <c r="I1103" s="73" t="str">
        <f>VLOOKUP(E1103,Refs!$P$2:$R$29,3,FALSE)</f>
        <v>Y58</v>
      </c>
      <c r="J1103" s="73" t="str">
        <f>VLOOKUP(E1103,Refs!$P$2:$S$29,4,FALSE)</f>
        <v>South West</v>
      </c>
      <c r="K1103" s="28">
        <f t="shared" si="38"/>
        <v>3945102</v>
      </c>
    </row>
    <row r="1104" spans="1:11" x14ac:dyDescent="0.35">
      <c r="A1104" s="74">
        <f t="shared" si="37"/>
        <v>45748</v>
      </c>
      <c r="B1104" t="s">
        <v>883</v>
      </c>
      <c r="C1104" t="s">
        <v>269</v>
      </c>
      <c r="E1104" t="s">
        <v>722</v>
      </c>
      <c r="F1104" t="s">
        <v>723</v>
      </c>
      <c r="G1104" t="s">
        <v>107</v>
      </c>
      <c r="H1104">
        <v>931</v>
      </c>
      <c r="I1104" s="73" t="str">
        <f>VLOOKUP(E1104,Refs!$P$2:$R$29,3,FALSE)</f>
        <v>Y58</v>
      </c>
      <c r="J1104" s="73" t="str">
        <f>VLOOKUP(E1104,Refs!$P$2:$S$29,4,FALSE)</f>
        <v>South West</v>
      </c>
      <c r="K1104" s="28">
        <f t="shared" si="38"/>
        <v>931</v>
      </c>
    </row>
    <row r="1105" spans="1:11" x14ac:dyDescent="0.35">
      <c r="A1105" s="74">
        <f t="shared" si="37"/>
        <v>45748</v>
      </c>
      <c r="B1105" t="s">
        <v>883</v>
      </c>
      <c r="C1105" t="s">
        <v>269</v>
      </c>
      <c r="E1105" t="s">
        <v>722</v>
      </c>
      <c r="F1105" t="s">
        <v>723</v>
      </c>
      <c r="G1105" t="s">
        <v>108</v>
      </c>
      <c r="H1105">
        <v>903</v>
      </c>
      <c r="I1105" s="73" t="str">
        <f>VLOOKUP(E1105,Refs!$P$2:$R$29,3,FALSE)</f>
        <v>Y58</v>
      </c>
      <c r="J1105" s="73" t="str">
        <f>VLOOKUP(E1105,Refs!$P$2:$S$29,4,FALSE)</f>
        <v>South West</v>
      </c>
      <c r="K1105" s="28">
        <f t="shared" si="38"/>
        <v>903</v>
      </c>
    </row>
    <row r="1106" spans="1:11" x14ac:dyDescent="0.35">
      <c r="A1106" s="74">
        <f t="shared" si="37"/>
        <v>45748</v>
      </c>
      <c r="B1106" t="s">
        <v>883</v>
      </c>
      <c r="C1106" t="s">
        <v>269</v>
      </c>
      <c r="E1106" t="s">
        <v>722</v>
      </c>
      <c r="F1106" t="s">
        <v>723</v>
      </c>
      <c r="G1106" t="s">
        <v>109</v>
      </c>
      <c r="H1106">
        <v>88</v>
      </c>
      <c r="I1106" s="73" t="str">
        <f>VLOOKUP(E1106,Refs!$P$2:$R$29,3,FALSE)</f>
        <v>Y58</v>
      </c>
      <c r="J1106" s="73" t="str">
        <f>VLOOKUP(E1106,Refs!$P$2:$S$29,4,FALSE)</f>
        <v>South West</v>
      </c>
      <c r="K1106" s="28">
        <f t="shared" si="38"/>
        <v>88</v>
      </c>
    </row>
    <row r="1107" spans="1:11" x14ac:dyDescent="0.35">
      <c r="A1107" s="74">
        <f t="shared" si="37"/>
        <v>45748</v>
      </c>
      <c r="B1107" t="s">
        <v>883</v>
      </c>
      <c r="C1107" t="s">
        <v>269</v>
      </c>
      <c r="E1107" t="s">
        <v>722</v>
      </c>
      <c r="F1107" t="s">
        <v>723</v>
      </c>
      <c r="G1107" t="s">
        <v>110</v>
      </c>
      <c r="H1107">
        <v>631</v>
      </c>
      <c r="I1107" s="73" t="str">
        <f>VLOOKUP(E1107,Refs!$P$2:$R$29,3,FALSE)</f>
        <v>Y58</v>
      </c>
      <c r="J1107" s="73" t="str">
        <f>VLOOKUP(E1107,Refs!$P$2:$S$29,4,FALSE)</f>
        <v>South West</v>
      </c>
      <c r="K1107" s="28">
        <f t="shared" si="38"/>
        <v>631</v>
      </c>
    </row>
    <row r="1108" spans="1:11" x14ac:dyDescent="0.35">
      <c r="A1108" s="74">
        <f t="shared" si="37"/>
        <v>45748</v>
      </c>
      <c r="B1108" t="s">
        <v>883</v>
      </c>
      <c r="C1108" t="s">
        <v>269</v>
      </c>
      <c r="E1108" t="s">
        <v>722</v>
      </c>
      <c r="F1108" t="s">
        <v>723</v>
      </c>
      <c r="G1108" t="s">
        <v>111</v>
      </c>
      <c r="H1108">
        <v>2970461</v>
      </c>
      <c r="I1108" s="73" t="str">
        <f>VLOOKUP(E1108,Refs!$P$2:$R$29,3,FALSE)</f>
        <v>Y58</v>
      </c>
      <c r="J1108" s="73" t="str">
        <f>VLOOKUP(E1108,Refs!$P$2:$S$29,4,FALSE)</f>
        <v>South West</v>
      </c>
      <c r="K1108" s="28">
        <f t="shared" si="38"/>
        <v>2970461</v>
      </c>
    </row>
    <row r="1109" spans="1:11" x14ac:dyDescent="0.35">
      <c r="A1109" s="74">
        <f t="shared" si="37"/>
        <v>45748</v>
      </c>
      <c r="B1109" t="s">
        <v>883</v>
      </c>
      <c r="C1109" t="s">
        <v>269</v>
      </c>
      <c r="E1109" t="s">
        <v>722</v>
      </c>
      <c r="F1109" t="s">
        <v>723</v>
      </c>
      <c r="G1109" t="s">
        <v>112</v>
      </c>
      <c r="H1109">
        <v>183</v>
      </c>
      <c r="I1109" s="73" t="str">
        <f>VLOOKUP(E1109,Refs!$P$2:$R$29,3,FALSE)</f>
        <v>Y58</v>
      </c>
      <c r="J1109" s="73" t="str">
        <f>VLOOKUP(E1109,Refs!$P$2:$S$29,4,FALSE)</f>
        <v>South West</v>
      </c>
      <c r="K1109" s="28">
        <f t="shared" si="38"/>
        <v>183</v>
      </c>
    </row>
    <row r="1110" spans="1:11" x14ac:dyDescent="0.35">
      <c r="A1110" s="74">
        <f t="shared" si="37"/>
        <v>45748</v>
      </c>
      <c r="B1110" t="s">
        <v>883</v>
      </c>
      <c r="C1110" t="s">
        <v>269</v>
      </c>
      <c r="E1110" t="s">
        <v>722</v>
      </c>
      <c r="F1110" t="s">
        <v>723</v>
      </c>
      <c r="G1110" t="s">
        <v>808</v>
      </c>
      <c r="H1110">
        <v>3683</v>
      </c>
      <c r="I1110" s="73" t="str">
        <f>VLOOKUP(E1110,Refs!$P$2:$R$29,3,FALSE)</f>
        <v>Y58</v>
      </c>
      <c r="J1110" s="73" t="str">
        <f>VLOOKUP(E1110,Refs!$P$2:$S$29,4,FALSE)</f>
        <v>South West</v>
      </c>
      <c r="K1110" s="28">
        <f t="shared" si="38"/>
        <v>3683</v>
      </c>
    </row>
    <row r="1111" spans="1:11" x14ac:dyDescent="0.35">
      <c r="A1111" s="74">
        <f t="shared" si="37"/>
        <v>45748</v>
      </c>
      <c r="B1111" t="s">
        <v>883</v>
      </c>
      <c r="C1111" t="s">
        <v>269</v>
      </c>
      <c r="E1111" t="s">
        <v>722</v>
      </c>
      <c r="F1111" t="s">
        <v>723</v>
      </c>
      <c r="G1111" t="s">
        <v>809</v>
      </c>
      <c r="H1111">
        <v>1047</v>
      </c>
      <c r="I1111" s="73" t="str">
        <f>VLOOKUP(E1111,Refs!$P$2:$R$29,3,FALSE)</f>
        <v>Y58</v>
      </c>
      <c r="J1111" s="73" t="str">
        <f>VLOOKUP(E1111,Refs!$P$2:$S$29,4,FALSE)</f>
        <v>South West</v>
      </c>
      <c r="K1111" s="28">
        <f t="shared" si="38"/>
        <v>1047</v>
      </c>
    </row>
    <row r="1112" spans="1:11" x14ac:dyDescent="0.35">
      <c r="A1112" s="74">
        <f t="shared" si="37"/>
        <v>45748</v>
      </c>
      <c r="B1112" t="s">
        <v>883</v>
      </c>
      <c r="C1112" t="s">
        <v>269</v>
      </c>
      <c r="E1112" t="s">
        <v>722</v>
      </c>
      <c r="F1112" t="s">
        <v>723</v>
      </c>
      <c r="G1112" t="s">
        <v>113</v>
      </c>
      <c r="H1112">
        <v>13049</v>
      </c>
      <c r="I1112" s="73" t="str">
        <f>VLOOKUP(E1112,Refs!$P$2:$R$29,3,FALSE)</f>
        <v>Y58</v>
      </c>
      <c r="J1112" s="73" t="str">
        <f>VLOOKUP(E1112,Refs!$P$2:$S$29,4,FALSE)</f>
        <v>South West</v>
      </c>
      <c r="K1112" s="28">
        <f t="shared" si="38"/>
        <v>13049</v>
      </c>
    </row>
    <row r="1113" spans="1:11" x14ac:dyDescent="0.35">
      <c r="A1113" s="74">
        <f t="shared" si="37"/>
        <v>45748</v>
      </c>
      <c r="B1113" t="s">
        <v>883</v>
      </c>
      <c r="C1113" t="s">
        <v>269</v>
      </c>
      <c r="E1113" t="s">
        <v>722</v>
      </c>
      <c r="F1113" t="s">
        <v>723</v>
      </c>
      <c r="G1113" t="s">
        <v>114</v>
      </c>
      <c r="H1113">
        <v>9</v>
      </c>
      <c r="I1113" s="73" t="str">
        <f>VLOOKUP(E1113,Refs!$P$2:$R$29,3,FALSE)</f>
        <v>Y58</v>
      </c>
      <c r="J1113" s="73" t="str">
        <f>VLOOKUP(E1113,Refs!$P$2:$S$29,4,FALSE)</f>
        <v>South West</v>
      </c>
      <c r="K1113" s="28">
        <f t="shared" si="38"/>
        <v>9</v>
      </c>
    </row>
    <row r="1114" spans="1:11" x14ac:dyDescent="0.35">
      <c r="A1114" s="74">
        <f t="shared" si="37"/>
        <v>45748</v>
      </c>
      <c r="B1114" t="s">
        <v>883</v>
      </c>
      <c r="C1114" t="s">
        <v>269</v>
      </c>
      <c r="E1114" t="s">
        <v>722</v>
      </c>
      <c r="F1114" t="s">
        <v>723</v>
      </c>
      <c r="G1114" t="s">
        <v>115</v>
      </c>
      <c r="H1114">
        <v>11468</v>
      </c>
      <c r="I1114" s="73" t="str">
        <f>VLOOKUP(E1114,Refs!$P$2:$R$29,3,FALSE)</f>
        <v>Y58</v>
      </c>
      <c r="J1114" s="73" t="str">
        <f>VLOOKUP(E1114,Refs!$P$2:$S$29,4,FALSE)</f>
        <v>South West</v>
      </c>
      <c r="K1114" s="28">
        <f t="shared" si="38"/>
        <v>11468</v>
      </c>
    </row>
    <row r="1115" spans="1:11" x14ac:dyDescent="0.35">
      <c r="A1115" s="74">
        <f t="shared" si="37"/>
        <v>45748</v>
      </c>
      <c r="B1115" t="s">
        <v>883</v>
      </c>
      <c r="C1115" t="s">
        <v>269</v>
      </c>
      <c r="E1115" t="s">
        <v>722</v>
      </c>
      <c r="F1115" t="s">
        <v>723</v>
      </c>
      <c r="G1115" t="s">
        <v>116</v>
      </c>
      <c r="H1115">
        <v>2772</v>
      </c>
      <c r="I1115" s="73" t="str">
        <f>VLOOKUP(E1115,Refs!$P$2:$R$29,3,FALSE)</f>
        <v>Y58</v>
      </c>
      <c r="J1115" s="73" t="str">
        <f>VLOOKUP(E1115,Refs!$P$2:$S$29,4,FALSE)</f>
        <v>South West</v>
      </c>
      <c r="K1115" s="28">
        <f t="shared" si="38"/>
        <v>2772</v>
      </c>
    </row>
    <row r="1116" spans="1:11" x14ac:dyDescent="0.35">
      <c r="A1116" s="74">
        <f t="shared" si="37"/>
        <v>45748</v>
      </c>
      <c r="B1116" t="s">
        <v>883</v>
      </c>
      <c r="C1116" t="s">
        <v>269</v>
      </c>
      <c r="E1116" t="s">
        <v>722</v>
      </c>
      <c r="F1116" t="s">
        <v>723</v>
      </c>
      <c r="G1116" t="s">
        <v>117</v>
      </c>
      <c r="H1116">
        <v>1785</v>
      </c>
      <c r="I1116" s="73" t="str">
        <f>VLOOKUP(E1116,Refs!$P$2:$R$29,3,FALSE)</f>
        <v>Y58</v>
      </c>
      <c r="J1116" s="73" t="str">
        <f>VLOOKUP(E1116,Refs!$P$2:$S$29,4,FALSE)</f>
        <v>South West</v>
      </c>
      <c r="K1116" s="28">
        <f t="shared" si="38"/>
        <v>1785</v>
      </c>
    </row>
    <row r="1117" spans="1:11" x14ac:dyDescent="0.35">
      <c r="A1117" s="74">
        <f t="shared" si="37"/>
        <v>45748</v>
      </c>
      <c r="B1117" t="s">
        <v>883</v>
      </c>
      <c r="C1117" t="s">
        <v>269</v>
      </c>
      <c r="E1117" t="s">
        <v>722</v>
      </c>
      <c r="F1117" t="s">
        <v>723</v>
      </c>
      <c r="G1117" t="s">
        <v>118</v>
      </c>
      <c r="H1117">
        <v>886</v>
      </c>
      <c r="I1117" s="73" t="str">
        <f>VLOOKUP(E1117,Refs!$P$2:$R$29,3,FALSE)</f>
        <v>Y58</v>
      </c>
      <c r="J1117" s="73" t="str">
        <f>VLOOKUP(E1117,Refs!$P$2:$S$29,4,FALSE)</f>
        <v>South West</v>
      </c>
      <c r="K1117" s="28">
        <f t="shared" si="38"/>
        <v>886</v>
      </c>
    </row>
    <row r="1118" spans="1:11" x14ac:dyDescent="0.35">
      <c r="A1118" s="74">
        <f t="shared" si="37"/>
        <v>45748</v>
      </c>
      <c r="B1118" t="s">
        <v>883</v>
      </c>
      <c r="C1118" t="s">
        <v>269</v>
      </c>
      <c r="E1118" t="s">
        <v>722</v>
      </c>
      <c r="F1118" t="s">
        <v>723</v>
      </c>
      <c r="G1118" t="s">
        <v>119</v>
      </c>
      <c r="H1118">
        <v>1966</v>
      </c>
      <c r="I1118" s="73" t="str">
        <f>VLOOKUP(E1118,Refs!$P$2:$R$29,3,FALSE)</f>
        <v>Y58</v>
      </c>
      <c r="J1118" s="73" t="str">
        <f>VLOOKUP(E1118,Refs!$P$2:$S$29,4,FALSE)</f>
        <v>South West</v>
      </c>
      <c r="K1118" s="28">
        <f t="shared" si="38"/>
        <v>1966</v>
      </c>
    </row>
    <row r="1119" spans="1:11" x14ac:dyDescent="0.35">
      <c r="A1119" s="74">
        <f t="shared" si="37"/>
        <v>45748</v>
      </c>
      <c r="B1119" t="s">
        <v>883</v>
      </c>
      <c r="C1119" t="s">
        <v>269</v>
      </c>
      <c r="E1119" t="s">
        <v>722</v>
      </c>
      <c r="F1119" t="s">
        <v>723</v>
      </c>
      <c r="G1119" t="s">
        <v>120</v>
      </c>
      <c r="H1119">
        <v>1842</v>
      </c>
      <c r="I1119" s="73" t="str">
        <f>VLOOKUP(E1119,Refs!$P$2:$R$29,3,FALSE)</f>
        <v>Y58</v>
      </c>
      <c r="J1119" s="73" t="str">
        <f>VLOOKUP(E1119,Refs!$P$2:$S$29,4,FALSE)</f>
        <v>South West</v>
      </c>
      <c r="K1119" s="28">
        <f t="shared" si="38"/>
        <v>1842</v>
      </c>
    </row>
    <row r="1120" spans="1:11" x14ac:dyDescent="0.35">
      <c r="A1120" s="74">
        <f t="shared" si="37"/>
        <v>45748</v>
      </c>
      <c r="B1120" t="s">
        <v>883</v>
      </c>
      <c r="C1120" t="s">
        <v>269</v>
      </c>
      <c r="E1120" t="s">
        <v>722</v>
      </c>
      <c r="F1120" t="s">
        <v>723</v>
      </c>
      <c r="G1120" t="s">
        <v>121</v>
      </c>
      <c r="H1120">
        <v>727</v>
      </c>
      <c r="I1120" s="73" t="str">
        <f>VLOOKUP(E1120,Refs!$P$2:$R$29,3,FALSE)</f>
        <v>Y58</v>
      </c>
      <c r="J1120" s="73" t="str">
        <f>VLOOKUP(E1120,Refs!$P$2:$S$29,4,FALSE)</f>
        <v>South West</v>
      </c>
      <c r="K1120" s="28">
        <f t="shared" si="38"/>
        <v>727</v>
      </c>
    </row>
    <row r="1121" spans="1:11" x14ac:dyDescent="0.35">
      <c r="A1121" s="74">
        <f t="shared" si="37"/>
        <v>45748</v>
      </c>
      <c r="B1121" t="s">
        <v>883</v>
      </c>
      <c r="C1121" t="s">
        <v>269</v>
      </c>
      <c r="E1121" t="s">
        <v>722</v>
      </c>
      <c r="F1121" t="s">
        <v>723</v>
      </c>
      <c r="G1121" t="s">
        <v>122</v>
      </c>
      <c r="H1121">
        <v>9</v>
      </c>
      <c r="I1121" s="73" t="str">
        <f>VLOOKUP(E1121,Refs!$P$2:$R$29,3,FALSE)</f>
        <v>Y58</v>
      </c>
      <c r="J1121" s="73" t="str">
        <f>VLOOKUP(E1121,Refs!$P$2:$S$29,4,FALSE)</f>
        <v>South West</v>
      </c>
      <c r="K1121" s="28">
        <f t="shared" si="38"/>
        <v>9</v>
      </c>
    </row>
    <row r="1122" spans="1:11" x14ac:dyDescent="0.35">
      <c r="A1122" s="74">
        <f t="shared" si="37"/>
        <v>45748</v>
      </c>
      <c r="B1122" t="s">
        <v>883</v>
      </c>
      <c r="C1122" t="s">
        <v>269</v>
      </c>
      <c r="E1122" t="s">
        <v>722</v>
      </c>
      <c r="F1122" t="s">
        <v>723</v>
      </c>
      <c r="G1122" t="s">
        <v>123</v>
      </c>
      <c r="H1122">
        <v>974</v>
      </c>
      <c r="I1122" s="73" t="str">
        <f>VLOOKUP(E1122,Refs!$P$2:$R$29,3,FALSE)</f>
        <v>Y58</v>
      </c>
      <c r="J1122" s="73" t="str">
        <f>VLOOKUP(E1122,Refs!$P$2:$S$29,4,FALSE)</f>
        <v>South West</v>
      </c>
      <c r="K1122" s="28">
        <f t="shared" si="38"/>
        <v>974</v>
      </c>
    </row>
    <row r="1123" spans="1:11" x14ac:dyDescent="0.35">
      <c r="A1123" s="74">
        <f t="shared" si="37"/>
        <v>45748</v>
      </c>
      <c r="B1123" t="s">
        <v>883</v>
      </c>
      <c r="C1123" t="s">
        <v>269</v>
      </c>
      <c r="E1123" t="s">
        <v>722</v>
      </c>
      <c r="F1123" t="s">
        <v>723</v>
      </c>
      <c r="G1123" t="s">
        <v>124</v>
      </c>
      <c r="H1123">
        <v>35</v>
      </c>
      <c r="I1123" s="73" t="str">
        <f>VLOOKUP(E1123,Refs!$P$2:$R$29,3,FALSE)</f>
        <v>Y58</v>
      </c>
      <c r="J1123" s="73" t="str">
        <f>VLOOKUP(E1123,Refs!$P$2:$S$29,4,FALSE)</f>
        <v>South West</v>
      </c>
      <c r="K1123" s="28">
        <f t="shared" si="38"/>
        <v>35</v>
      </c>
    </row>
    <row r="1124" spans="1:11" x14ac:dyDescent="0.35">
      <c r="A1124" s="74">
        <f t="shared" si="37"/>
        <v>45748</v>
      </c>
      <c r="B1124" t="s">
        <v>883</v>
      </c>
      <c r="C1124" t="s">
        <v>269</v>
      </c>
      <c r="E1124" t="s">
        <v>722</v>
      </c>
      <c r="F1124" t="s">
        <v>723</v>
      </c>
      <c r="G1124" t="s">
        <v>125</v>
      </c>
      <c r="H1124">
        <v>4</v>
      </c>
      <c r="I1124" s="73" t="str">
        <f>VLOOKUP(E1124,Refs!$P$2:$R$29,3,FALSE)</f>
        <v>Y58</v>
      </c>
      <c r="J1124" s="73" t="str">
        <f>VLOOKUP(E1124,Refs!$P$2:$S$29,4,FALSE)</f>
        <v>South West</v>
      </c>
      <c r="K1124" s="28">
        <f t="shared" si="38"/>
        <v>4</v>
      </c>
    </row>
    <row r="1125" spans="1:11" x14ac:dyDescent="0.35">
      <c r="A1125" s="74">
        <f t="shared" si="37"/>
        <v>45748</v>
      </c>
      <c r="B1125" t="s">
        <v>883</v>
      </c>
      <c r="C1125" t="s">
        <v>269</v>
      </c>
      <c r="E1125" t="s">
        <v>722</v>
      </c>
      <c r="F1125" t="s">
        <v>723</v>
      </c>
      <c r="G1125" t="s">
        <v>126</v>
      </c>
      <c r="H1125">
        <v>0</v>
      </c>
      <c r="I1125" s="73" t="str">
        <f>VLOOKUP(E1125,Refs!$P$2:$R$29,3,FALSE)</f>
        <v>Y58</v>
      </c>
      <c r="J1125" s="73" t="str">
        <f>VLOOKUP(E1125,Refs!$P$2:$S$29,4,FALSE)</f>
        <v>South West</v>
      </c>
      <c r="K1125" s="28" t="str">
        <f t="shared" si="38"/>
        <v/>
      </c>
    </row>
    <row r="1126" spans="1:11" x14ac:dyDescent="0.35">
      <c r="A1126" s="74">
        <f t="shared" si="37"/>
        <v>45748</v>
      </c>
      <c r="B1126" t="s">
        <v>883</v>
      </c>
      <c r="C1126" t="s">
        <v>269</v>
      </c>
      <c r="E1126" t="s">
        <v>722</v>
      </c>
      <c r="F1126" t="s">
        <v>723</v>
      </c>
      <c r="G1126" t="s">
        <v>127</v>
      </c>
      <c r="H1126">
        <v>0</v>
      </c>
      <c r="I1126" s="73" t="str">
        <f>VLOOKUP(E1126,Refs!$P$2:$R$29,3,FALSE)</f>
        <v>Y58</v>
      </c>
      <c r="J1126" s="73" t="str">
        <f>VLOOKUP(E1126,Refs!$P$2:$S$29,4,FALSE)</f>
        <v>South West</v>
      </c>
      <c r="K1126" s="28" t="str">
        <f t="shared" si="38"/>
        <v/>
      </c>
    </row>
    <row r="1127" spans="1:11" x14ac:dyDescent="0.35">
      <c r="A1127" s="74">
        <f t="shared" si="37"/>
        <v>45748</v>
      </c>
      <c r="B1127" t="s">
        <v>883</v>
      </c>
      <c r="C1127" t="s">
        <v>269</v>
      </c>
      <c r="E1127" t="s">
        <v>722</v>
      </c>
      <c r="F1127" t="s">
        <v>723</v>
      </c>
      <c r="G1127" t="s">
        <v>128</v>
      </c>
      <c r="H1127">
        <v>0</v>
      </c>
      <c r="I1127" s="73" t="str">
        <f>VLOOKUP(E1127,Refs!$P$2:$R$29,3,FALSE)</f>
        <v>Y58</v>
      </c>
      <c r="J1127" s="73" t="str">
        <f>VLOOKUP(E1127,Refs!$P$2:$S$29,4,FALSE)</f>
        <v>South West</v>
      </c>
      <c r="K1127" s="28" t="str">
        <f t="shared" si="38"/>
        <v/>
      </c>
    </row>
    <row r="1128" spans="1:11" x14ac:dyDescent="0.35">
      <c r="A1128" s="74">
        <f t="shared" si="37"/>
        <v>45748</v>
      </c>
      <c r="B1128" t="s">
        <v>883</v>
      </c>
      <c r="C1128" t="s">
        <v>269</v>
      </c>
      <c r="E1128" t="s">
        <v>722</v>
      </c>
      <c r="F1128" t="s">
        <v>723</v>
      </c>
      <c r="G1128" t="s">
        <v>129</v>
      </c>
      <c r="H1128">
        <v>0</v>
      </c>
      <c r="I1128" s="73" t="str">
        <f>VLOOKUP(E1128,Refs!$P$2:$R$29,3,FALSE)</f>
        <v>Y58</v>
      </c>
      <c r="J1128" s="73" t="str">
        <f>VLOOKUP(E1128,Refs!$P$2:$S$29,4,FALSE)</f>
        <v>South West</v>
      </c>
      <c r="K1128" s="28" t="str">
        <f t="shared" si="38"/>
        <v/>
      </c>
    </row>
    <row r="1129" spans="1:11" x14ac:dyDescent="0.35">
      <c r="A1129" s="74">
        <f t="shared" si="37"/>
        <v>45748</v>
      </c>
      <c r="B1129" t="s">
        <v>883</v>
      </c>
      <c r="C1129" t="s">
        <v>269</v>
      </c>
      <c r="E1129" t="s">
        <v>722</v>
      </c>
      <c r="F1129" t="s">
        <v>723</v>
      </c>
      <c r="G1129" t="s">
        <v>130</v>
      </c>
      <c r="H1129">
        <v>1066</v>
      </c>
      <c r="I1129" s="73" t="str">
        <f>VLOOKUP(E1129,Refs!$P$2:$R$29,3,FALSE)</f>
        <v>Y58</v>
      </c>
      <c r="J1129" s="73" t="str">
        <f>VLOOKUP(E1129,Refs!$P$2:$S$29,4,FALSE)</f>
        <v>South West</v>
      </c>
      <c r="K1129" s="28">
        <f t="shared" si="38"/>
        <v>1066</v>
      </c>
    </row>
    <row r="1130" spans="1:11" x14ac:dyDescent="0.35">
      <c r="A1130" s="74">
        <f t="shared" si="37"/>
        <v>45748</v>
      </c>
      <c r="B1130" t="s">
        <v>883</v>
      </c>
      <c r="C1130" t="s">
        <v>269</v>
      </c>
      <c r="E1130" t="s">
        <v>722</v>
      </c>
      <c r="F1130" t="s">
        <v>723</v>
      </c>
      <c r="G1130" t="s">
        <v>131</v>
      </c>
      <c r="H1130">
        <v>464</v>
      </c>
      <c r="I1130" s="73" t="str">
        <f>VLOOKUP(E1130,Refs!$P$2:$R$29,3,FALSE)</f>
        <v>Y58</v>
      </c>
      <c r="J1130" s="73" t="str">
        <f>VLOOKUP(E1130,Refs!$P$2:$S$29,4,FALSE)</f>
        <v>South West</v>
      </c>
      <c r="K1130" s="28">
        <f t="shared" si="38"/>
        <v>464</v>
      </c>
    </row>
    <row r="1131" spans="1:11" x14ac:dyDescent="0.35">
      <c r="A1131" s="74">
        <f t="shared" si="37"/>
        <v>45748</v>
      </c>
      <c r="B1131" t="s">
        <v>883</v>
      </c>
      <c r="C1131" t="s">
        <v>269</v>
      </c>
      <c r="E1131" t="s">
        <v>722</v>
      </c>
      <c r="F1131" t="s">
        <v>723</v>
      </c>
      <c r="G1131" t="s">
        <v>132</v>
      </c>
      <c r="H1131">
        <v>369</v>
      </c>
      <c r="I1131" s="73" t="str">
        <f>VLOOKUP(E1131,Refs!$P$2:$R$29,3,FALSE)</f>
        <v>Y58</v>
      </c>
      <c r="J1131" s="73" t="str">
        <f>VLOOKUP(E1131,Refs!$P$2:$S$29,4,FALSE)</f>
        <v>South West</v>
      </c>
      <c r="K1131" s="28">
        <f t="shared" si="38"/>
        <v>369</v>
      </c>
    </row>
    <row r="1132" spans="1:11" x14ac:dyDescent="0.35">
      <c r="A1132" s="74">
        <f t="shared" si="37"/>
        <v>45748</v>
      </c>
      <c r="B1132" t="s">
        <v>883</v>
      </c>
      <c r="C1132" t="s">
        <v>269</v>
      </c>
      <c r="E1132" t="s">
        <v>722</v>
      </c>
      <c r="F1132" t="s">
        <v>723</v>
      </c>
      <c r="G1132" t="s">
        <v>133</v>
      </c>
      <c r="H1132">
        <v>1170</v>
      </c>
      <c r="I1132" s="73" t="str">
        <f>VLOOKUP(E1132,Refs!$P$2:$R$29,3,FALSE)</f>
        <v>Y58</v>
      </c>
      <c r="J1132" s="73" t="str">
        <f>VLOOKUP(E1132,Refs!$P$2:$S$29,4,FALSE)</f>
        <v>South West</v>
      </c>
      <c r="K1132" s="28">
        <f t="shared" si="38"/>
        <v>1170</v>
      </c>
    </row>
    <row r="1133" spans="1:11" x14ac:dyDescent="0.35">
      <c r="A1133" s="74">
        <f t="shared" si="37"/>
        <v>45748</v>
      </c>
      <c r="B1133" t="s">
        <v>883</v>
      </c>
      <c r="C1133" t="s">
        <v>269</v>
      </c>
      <c r="E1133" t="s">
        <v>722</v>
      </c>
      <c r="F1133" t="s">
        <v>723</v>
      </c>
      <c r="G1133" t="s">
        <v>134</v>
      </c>
      <c r="H1133">
        <v>1059</v>
      </c>
      <c r="I1133" s="73" t="str">
        <f>VLOOKUP(E1133,Refs!$P$2:$R$29,3,FALSE)</f>
        <v>Y58</v>
      </c>
      <c r="J1133" s="73" t="str">
        <f>VLOOKUP(E1133,Refs!$P$2:$S$29,4,FALSE)</f>
        <v>South West</v>
      </c>
      <c r="K1133" s="28">
        <f t="shared" si="38"/>
        <v>1059</v>
      </c>
    </row>
    <row r="1134" spans="1:11" x14ac:dyDescent="0.35">
      <c r="A1134" s="74">
        <f t="shared" si="37"/>
        <v>45748</v>
      </c>
      <c r="B1134" t="s">
        <v>883</v>
      </c>
      <c r="C1134" t="s">
        <v>269</v>
      </c>
      <c r="E1134" t="s">
        <v>722</v>
      </c>
      <c r="F1134" t="s">
        <v>723</v>
      </c>
      <c r="G1134" t="s">
        <v>135</v>
      </c>
      <c r="H1134">
        <v>940</v>
      </c>
      <c r="I1134" s="73" t="str">
        <f>VLOOKUP(E1134,Refs!$P$2:$R$29,3,FALSE)</f>
        <v>Y58</v>
      </c>
      <c r="J1134" s="73" t="str">
        <f>VLOOKUP(E1134,Refs!$P$2:$S$29,4,FALSE)</f>
        <v>South West</v>
      </c>
      <c r="K1134" s="28">
        <f t="shared" si="38"/>
        <v>940</v>
      </c>
    </row>
    <row r="1135" spans="1:11" x14ac:dyDescent="0.35">
      <c r="A1135" s="74">
        <f t="shared" si="37"/>
        <v>45748</v>
      </c>
      <c r="B1135" t="s">
        <v>883</v>
      </c>
      <c r="C1135" t="s">
        <v>269</v>
      </c>
      <c r="E1135" t="s">
        <v>722</v>
      </c>
      <c r="F1135" t="s">
        <v>723</v>
      </c>
      <c r="G1135" t="s">
        <v>136</v>
      </c>
      <c r="H1135">
        <v>796</v>
      </c>
      <c r="I1135" s="73" t="str">
        <f>VLOOKUP(E1135,Refs!$P$2:$R$29,3,FALSE)</f>
        <v>Y58</v>
      </c>
      <c r="J1135" s="73" t="str">
        <f>VLOOKUP(E1135,Refs!$P$2:$S$29,4,FALSE)</f>
        <v>South West</v>
      </c>
      <c r="K1135" s="28">
        <f t="shared" si="38"/>
        <v>796</v>
      </c>
    </row>
    <row r="1136" spans="1:11" x14ac:dyDescent="0.35">
      <c r="A1136" s="74">
        <f t="shared" si="37"/>
        <v>45748</v>
      </c>
      <c r="B1136" t="s">
        <v>883</v>
      </c>
      <c r="C1136" t="s">
        <v>269</v>
      </c>
      <c r="E1136" t="s">
        <v>722</v>
      </c>
      <c r="F1136" t="s">
        <v>723</v>
      </c>
      <c r="G1136" t="s">
        <v>137</v>
      </c>
      <c r="H1136">
        <v>283</v>
      </c>
      <c r="I1136" s="73" t="str">
        <f>VLOOKUP(E1136,Refs!$P$2:$R$29,3,FALSE)</f>
        <v>Y58</v>
      </c>
      <c r="J1136" s="73" t="str">
        <f>VLOOKUP(E1136,Refs!$P$2:$S$29,4,FALSE)</f>
        <v>South West</v>
      </c>
      <c r="K1136" s="28">
        <f t="shared" si="38"/>
        <v>283</v>
      </c>
    </row>
    <row r="1137" spans="1:11" x14ac:dyDescent="0.35">
      <c r="A1137" s="74">
        <f t="shared" si="37"/>
        <v>45748</v>
      </c>
      <c r="B1137" t="s">
        <v>883</v>
      </c>
      <c r="C1137" t="s">
        <v>269</v>
      </c>
      <c r="E1137" t="s">
        <v>722</v>
      </c>
      <c r="F1137" t="s">
        <v>723</v>
      </c>
      <c r="G1137" t="s">
        <v>138</v>
      </c>
      <c r="H1137">
        <v>254</v>
      </c>
      <c r="I1137" s="73" t="str">
        <f>VLOOKUP(E1137,Refs!$P$2:$R$29,3,FALSE)</f>
        <v>Y58</v>
      </c>
      <c r="J1137" s="73" t="str">
        <f>VLOOKUP(E1137,Refs!$P$2:$S$29,4,FALSE)</f>
        <v>South West</v>
      </c>
      <c r="K1137" s="28">
        <f t="shared" si="38"/>
        <v>254</v>
      </c>
    </row>
    <row r="1138" spans="1:11" x14ac:dyDescent="0.35">
      <c r="A1138" s="74">
        <f t="shared" si="37"/>
        <v>45748</v>
      </c>
      <c r="B1138" t="s">
        <v>883</v>
      </c>
      <c r="C1138" t="s">
        <v>269</v>
      </c>
      <c r="E1138" t="s">
        <v>722</v>
      </c>
      <c r="F1138" t="s">
        <v>723</v>
      </c>
      <c r="G1138" t="s">
        <v>139</v>
      </c>
      <c r="H1138">
        <v>11</v>
      </c>
      <c r="I1138" s="73" t="str">
        <f>VLOOKUP(E1138,Refs!$P$2:$R$29,3,FALSE)</f>
        <v>Y58</v>
      </c>
      <c r="J1138" s="73" t="str">
        <f>VLOOKUP(E1138,Refs!$P$2:$S$29,4,FALSE)</f>
        <v>South West</v>
      </c>
      <c r="K1138" s="28">
        <f t="shared" si="38"/>
        <v>11</v>
      </c>
    </row>
    <row r="1139" spans="1:11" x14ac:dyDescent="0.35">
      <c r="A1139" s="74">
        <f t="shared" si="37"/>
        <v>45748</v>
      </c>
      <c r="B1139" t="s">
        <v>883</v>
      </c>
      <c r="C1139" t="s">
        <v>269</v>
      </c>
      <c r="E1139" t="s">
        <v>722</v>
      </c>
      <c r="F1139" t="s">
        <v>723</v>
      </c>
      <c r="G1139" t="s">
        <v>140</v>
      </c>
      <c r="H1139">
        <v>8</v>
      </c>
      <c r="I1139" s="73" t="str">
        <f>VLOOKUP(E1139,Refs!$P$2:$R$29,3,FALSE)</f>
        <v>Y58</v>
      </c>
      <c r="J1139" s="73" t="str">
        <f>VLOOKUP(E1139,Refs!$P$2:$S$29,4,FALSE)</f>
        <v>South West</v>
      </c>
      <c r="K1139" s="28">
        <f t="shared" si="38"/>
        <v>8</v>
      </c>
    </row>
    <row r="1140" spans="1:11" x14ac:dyDescent="0.35">
      <c r="A1140" s="74">
        <f t="shared" si="37"/>
        <v>45748</v>
      </c>
      <c r="B1140" t="s">
        <v>883</v>
      </c>
      <c r="C1140" t="s">
        <v>269</v>
      </c>
      <c r="E1140" t="s">
        <v>722</v>
      </c>
      <c r="F1140" t="s">
        <v>723</v>
      </c>
      <c r="G1140" t="s">
        <v>141</v>
      </c>
      <c r="H1140">
        <v>127</v>
      </c>
      <c r="I1140" s="73" t="str">
        <f>VLOOKUP(E1140,Refs!$P$2:$R$29,3,FALSE)</f>
        <v>Y58</v>
      </c>
      <c r="J1140" s="73" t="str">
        <f>VLOOKUP(E1140,Refs!$P$2:$S$29,4,FALSE)</f>
        <v>South West</v>
      </c>
      <c r="K1140" s="28">
        <f t="shared" si="38"/>
        <v>127</v>
      </c>
    </row>
    <row r="1141" spans="1:11" x14ac:dyDescent="0.35">
      <c r="A1141" s="74">
        <f t="shared" si="37"/>
        <v>45748</v>
      </c>
      <c r="B1141" t="s">
        <v>883</v>
      </c>
      <c r="C1141" t="s">
        <v>269</v>
      </c>
      <c r="E1141" t="s">
        <v>722</v>
      </c>
      <c r="F1141" t="s">
        <v>723</v>
      </c>
      <c r="G1141" t="s">
        <v>142</v>
      </c>
      <c r="H1141">
        <v>127</v>
      </c>
      <c r="I1141" s="73" t="str">
        <f>VLOOKUP(E1141,Refs!$P$2:$R$29,3,FALSE)</f>
        <v>Y58</v>
      </c>
      <c r="J1141" s="73" t="str">
        <f>VLOOKUP(E1141,Refs!$P$2:$S$29,4,FALSE)</f>
        <v>South West</v>
      </c>
      <c r="K1141" s="28">
        <f t="shared" si="38"/>
        <v>127</v>
      </c>
    </row>
    <row r="1142" spans="1:11" x14ac:dyDescent="0.35">
      <c r="A1142" s="74">
        <f t="shared" si="37"/>
        <v>45748</v>
      </c>
      <c r="B1142" t="s">
        <v>883</v>
      </c>
      <c r="C1142" t="s">
        <v>269</v>
      </c>
      <c r="E1142" t="s">
        <v>722</v>
      </c>
      <c r="F1142" t="s">
        <v>723</v>
      </c>
      <c r="G1142" t="s">
        <v>725</v>
      </c>
      <c r="H1142">
        <v>339</v>
      </c>
      <c r="I1142" s="73" t="str">
        <f>VLOOKUP(E1142,Refs!$P$2:$R$29,3,FALSE)</f>
        <v>Y58</v>
      </c>
      <c r="J1142" s="73" t="str">
        <f>VLOOKUP(E1142,Refs!$P$2:$S$29,4,FALSE)</f>
        <v>South West</v>
      </c>
      <c r="K1142" s="28">
        <f t="shared" si="38"/>
        <v>339</v>
      </c>
    </row>
    <row r="1143" spans="1:11" x14ac:dyDescent="0.35">
      <c r="A1143" s="74">
        <f t="shared" si="37"/>
        <v>45748</v>
      </c>
      <c r="B1143" t="s">
        <v>883</v>
      </c>
      <c r="C1143" t="s">
        <v>269</v>
      </c>
      <c r="E1143" t="s">
        <v>722</v>
      </c>
      <c r="F1143" t="s">
        <v>723</v>
      </c>
      <c r="G1143" t="s">
        <v>724</v>
      </c>
      <c r="H1143">
        <v>152</v>
      </c>
      <c r="I1143" s="73" t="str">
        <f>VLOOKUP(E1143,Refs!$P$2:$R$29,3,FALSE)</f>
        <v>Y58</v>
      </c>
      <c r="J1143" s="73" t="str">
        <f>VLOOKUP(E1143,Refs!$P$2:$S$29,4,FALSE)</f>
        <v>South West</v>
      </c>
      <c r="K1143" s="28">
        <f t="shared" si="38"/>
        <v>152</v>
      </c>
    </row>
    <row r="1144" spans="1:11" x14ac:dyDescent="0.35">
      <c r="A1144" s="74">
        <f t="shared" si="37"/>
        <v>45748</v>
      </c>
      <c r="B1144" t="s">
        <v>883</v>
      </c>
      <c r="C1144" t="s">
        <v>269</v>
      </c>
      <c r="E1144" t="s">
        <v>722</v>
      </c>
      <c r="F1144" t="s">
        <v>723</v>
      </c>
      <c r="G1144" t="s">
        <v>727</v>
      </c>
      <c r="H1144">
        <v>600</v>
      </c>
      <c r="I1144" s="73" t="str">
        <f>VLOOKUP(E1144,Refs!$P$2:$R$29,3,FALSE)</f>
        <v>Y58</v>
      </c>
      <c r="J1144" s="73" t="str">
        <f>VLOOKUP(E1144,Refs!$P$2:$S$29,4,FALSE)</f>
        <v>South West</v>
      </c>
      <c r="K1144" s="28">
        <f t="shared" si="38"/>
        <v>600</v>
      </c>
    </row>
    <row r="1145" spans="1:11" x14ac:dyDescent="0.35">
      <c r="A1145" s="74">
        <f t="shared" si="37"/>
        <v>45748</v>
      </c>
      <c r="B1145" t="s">
        <v>883</v>
      </c>
      <c r="C1145" t="s">
        <v>269</v>
      </c>
      <c r="E1145" t="s">
        <v>722</v>
      </c>
      <c r="F1145" t="s">
        <v>723</v>
      </c>
      <c r="G1145" t="s">
        <v>726</v>
      </c>
      <c r="H1145">
        <v>304</v>
      </c>
      <c r="I1145" s="73" t="str">
        <f>VLOOKUP(E1145,Refs!$P$2:$R$29,3,FALSE)</f>
        <v>Y58</v>
      </c>
      <c r="J1145" s="73" t="str">
        <f>VLOOKUP(E1145,Refs!$P$2:$S$29,4,FALSE)</f>
        <v>South West</v>
      </c>
      <c r="K1145" s="28">
        <f t="shared" si="38"/>
        <v>304</v>
      </c>
    </row>
    <row r="1146" spans="1:11" x14ac:dyDescent="0.35">
      <c r="A1146" s="74">
        <f t="shared" si="37"/>
        <v>45748</v>
      </c>
      <c r="B1146" t="s">
        <v>883</v>
      </c>
      <c r="C1146" t="s">
        <v>269</v>
      </c>
      <c r="E1146" t="s">
        <v>799</v>
      </c>
      <c r="F1146" t="s">
        <v>800</v>
      </c>
      <c r="G1146" t="s">
        <v>10</v>
      </c>
      <c r="H1146">
        <v>45218</v>
      </c>
      <c r="I1146" s="73" t="str">
        <f>VLOOKUP(E1146,Refs!$P$2:$R$29,3,FALSE)</f>
        <v>Y61</v>
      </c>
      <c r="J1146" s="73" t="str">
        <f>VLOOKUP(E1146,Refs!$P$2:$S$29,4,FALSE)</f>
        <v>East of England</v>
      </c>
      <c r="K1146" s="28">
        <f t="shared" si="38"/>
        <v>45218</v>
      </c>
    </row>
    <row r="1147" spans="1:11" x14ac:dyDescent="0.35">
      <c r="A1147" s="74">
        <f t="shared" si="37"/>
        <v>45748</v>
      </c>
      <c r="B1147" t="s">
        <v>883</v>
      </c>
      <c r="C1147" t="s">
        <v>269</v>
      </c>
      <c r="E1147" t="s">
        <v>799</v>
      </c>
      <c r="F1147" t="s">
        <v>800</v>
      </c>
      <c r="G1147" t="s">
        <v>71</v>
      </c>
      <c r="H1147">
        <v>45202</v>
      </c>
      <c r="I1147" s="73" t="str">
        <f>VLOOKUP(E1147,Refs!$P$2:$R$29,3,FALSE)</f>
        <v>Y61</v>
      </c>
      <c r="J1147" s="73" t="str">
        <f>VLOOKUP(E1147,Refs!$P$2:$S$29,4,FALSE)</f>
        <v>East of England</v>
      </c>
      <c r="K1147" s="28">
        <f t="shared" si="38"/>
        <v>45202</v>
      </c>
    </row>
    <row r="1148" spans="1:11" x14ac:dyDescent="0.35">
      <c r="A1148" s="74">
        <f t="shared" si="37"/>
        <v>45748</v>
      </c>
      <c r="B1148" t="s">
        <v>883</v>
      </c>
      <c r="C1148" t="s">
        <v>269</v>
      </c>
      <c r="E1148" t="s">
        <v>799</v>
      </c>
      <c r="F1148" t="s">
        <v>800</v>
      </c>
      <c r="G1148" t="s">
        <v>20</v>
      </c>
      <c r="H1148">
        <v>40853</v>
      </c>
      <c r="I1148" s="73" t="str">
        <f>VLOOKUP(E1148,Refs!$P$2:$R$29,3,FALSE)</f>
        <v>Y61</v>
      </c>
      <c r="J1148" s="73" t="str">
        <f>VLOOKUP(E1148,Refs!$P$2:$S$29,4,FALSE)</f>
        <v>East of England</v>
      </c>
      <c r="K1148" s="28">
        <f t="shared" si="38"/>
        <v>40853</v>
      </c>
    </row>
    <row r="1149" spans="1:11" x14ac:dyDescent="0.35">
      <c r="A1149" s="74">
        <f t="shared" si="37"/>
        <v>45748</v>
      </c>
      <c r="B1149" t="s">
        <v>883</v>
      </c>
      <c r="C1149" t="s">
        <v>269</v>
      </c>
      <c r="E1149" t="s">
        <v>799</v>
      </c>
      <c r="F1149" t="s">
        <v>800</v>
      </c>
      <c r="G1149" t="s">
        <v>23</v>
      </c>
      <c r="H1149">
        <v>33868</v>
      </c>
      <c r="I1149" s="73" t="str">
        <f>VLOOKUP(E1149,Refs!$P$2:$R$29,3,FALSE)</f>
        <v>Y61</v>
      </c>
      <c r="J1149" s="73" t="str">
        <f>VLOOKUP(E1149,Refs!$P$2:$S$29,4,FALSE)</f>
        <v>East of England</v>
      </c>
      <c r="K1149" s="28">
        <f t="shared" si="38"/>
        <v>33868</v>
      </c>
    </row>
    <row r="1150" spans="1:11" x14ac:dyDescent="0.35">
      <c r="A1150" s="74">
        <f t="shared" si="37"/>
        <v>45748</v>
      </c>
      <c r="B1150" t="s">
        <v>883</v>
      </c>
      <c r="C1150" t="s">
        <v>269</v>
      </c>
      <c r="E1150" t="s">
        <v>799</v>
      </c>
      <c r="F1150" t="s">
        <v>800</v>
      </c>
      <c r="G1150" t="s">
        <v>19</v>
      </c>
      <c r="H1150">
        <v>1238</v>
      </c>
      <c r="I1150" s="73" t="str">
        <f>VLOOKUP(E1150,Refs!$P$2:$R$29,3,FALSE)</f>
        <v>Y61</v>
      </c>
      <c r="J1150" s="73" t="str">
        <f>VLOOKUP(E1150,Refs!$P$2:$S$29,4,FALSE)</f>
        <v>East of England</v>
      </c>
      <c r="K1150" s="28">
        <f t="shared" si="38"/>
        <v>1238</v>
      </c>
    </row>
    <row r="1151" spans="1:11" x14ac:dyDescent="0.35">
      <c r="A1151" s="74">
        <f t="shared" si="37"/>
        <v>45748</v>
      </c>
      <c r="B1151" t="s">
        <v>883</v>
      </c>
      <c r="C1151" t="s">
        <v>269</v>
      </c>
      <c r="E1151" t="s">
        <v>799</v>
      </c>
      <c r="F1151" t="s">
        <v>800</v>
      </c>
      <c r="G1151" t="s">
        <v>21</v>
      </c>
      <c r="H1151">
        <v>2018905</v>
      </c>
      <c r="I1151" s="73" t="str">
        <f>VLOOKUP(E1151,Refs!$P$2:$R$29,3,FALSE)</f>
        <v>Y61</v>
      </c>
      <c r="J1151" s="73" t="str">
        <f>VLOOKUP(E1151,Refs!$P$2:$S$29,4,FALSE)</f>
        <v>East of England</v>
      </c>
      <c r="K1151" s="28">
        <f t="shared" si="38"/>
        <v>2018905</v>
      </c>
    </row>
    <row r="1152" spans="1:11" x14ac:dyDescent="0.35">
      <c r="A1152" s="74">
        <f t="shared" si="37"/>
        <v>45748</v>
      </c>
      <c r="B1152" t="s">
        <v>883</v>
      </c>
      <c r="C1152" t="s">
        <v>269</v>
      </c>
      <c r="E1152" t="s">
        <v>799</v>
      </c>
      <c r="F1152" t="s">
        <v>800</v>
      </c>
      <c r="G1152" t="s">
        <v>72</v>
      </c>
      <c r="H1152">
        <v>442</v>
      </c>
      <c r="I1152" s="73" t="str">
        <f>VLOOKUP(E1152,Refs!$P$2:$R$29,3,FALSE)</f>
        <v>Y61</v>
      </c>
      <c r="J1152" s="73" t="str">
        <f>VLOOKUP(E1152,Refs!$P$2:$S$29,4,FALSE)</f>
        <v>East of England</v>
      </c>
      <c r="K1152" s="28">
        <f t="shared" si="38"/>
        <v>442</v>
      </c>
    </row>
    <row r="1153" spans="1:11" x14ac:dyDescent="0.35">
      <c r="A1153" s="74">
        <f t="shared" si="37"/>
        <v>45748</v>
      </c>
      <c r="B1153" t="s">
        <v>883</v>
      </c>
      <c r="C1153" t="s">
        <v>269</v>
      </c>
      <c r="E1153" t="s">
        <v>799</v>
      </c>
      <c r="F1153" t="s">
        <v>800</v>
      </c>
      <c r="G1153" t="s">
        <v>73</v>
      </c>
      <c r="H1153">
        <v>634</v>
      </c>
      <c r="I1153" s="73" t="str">
        <f>VLOOKUP(E1153,Refs!$P$2:$R$29,3,FALSE)</f>
        <v>Y61</v>
      </c>
      <c r="J1153" s="73" t="str">
        <f>VLOOKUP(E1153,Refs!$P$2:$S$29,4,FALSE)</f>
        <v>East of England</v>
      </c>
      <c r="K1153" s="28">
        <f t="shared" si="38"/>
        <v>634</v>
      </c>
    </row>
    <row r="1154" spans="1:11" x14ac:dyDescent="0.35">
      <c r="A1154" s="74">
        <f t="shared" si="37"/>
        <v>45748</v>
      </c>
      <c r="B1154" t="s">
        <v>883</v>
      </c>
      <c r="C1154" t="s">
        <v>269</v>
      </c>
      <c r="E1154" t="s">
        <v>799</v>
      </c>
      <c r="F1154" t="s">
        <v>800</v>
      </c>
      <c r="G1154" t="s">
        <v>74</v>
      </c>
      <c r="H1154">
        <v>173854</v>
      </c>
      <c r="I1154" s="73" t="str">
        <f>VLOOKUP(E1154,Refs!$P$2:$R$29,3,FALSE)</f>
        <v>Y61</v>
      </c>
      <c r="J1154" s="73" t="str">
        <f>VLOOKUP(E1154,Refs!$P$2:$S$29,4,FALSE)</f>
        <v>East of England</v>
      </c>
      <c r="K1154" s="28">
        <f t="shared" si="38"/>
        <v>173854</v>
      </c>
    </row>
    <row r="1155" spans="1:11" x14ac:dyDescent="0.35">
      <c r="A1155" s="74">
        <f t="shared" ref="A1155:A1218" si="39">DATEVALUE(RIGHT(B1155,8))</f>
        <v>45748</v>
      </c>
      <c r="B1155" t="s">
        <v>883</v>
      </c>
      <c r="C1155" t="s">
        <v>269</v>
      </c>
      <c r="E1155" t="s">
        <v>799</v>
      </c>
      <c r="F1155" t="s">
        <v>800</v>
      </c>
      <c r="G1155" t="s">
        <v>75</v>
      </c>
      <c r="H1155">
        <v>17792</v>
      </c>
      <c r="I1155" s="73" t="str">
        <f>VLOOKUP(E1155,Refs!$P$2:$R$29,3,FALSE)</f>
        <v>Y61</v>
      </c>
      <c r="J1155" s="73" t="str">
        <f>VLOOKUP(E1155,Refs!$P$2:$S$29,4,FALSE)</f>
        <v>East of England</v>
      </c>
      <c r="K1155" s="28">
        <f t="shared" si="38"/>
        <v>17792</v>
      </c>
    </row>
    <row r="1156" spans="1:11" x14ac:dyDescent="0.35">
      <c r="A1156" s="74">
        <f t="shared" si="39"/>
        <v>45748</v>
      </c>
      <c r="B1156" t="s">
        <v>883</v>
      </c>
      <c r="C1156" t="s">
        <v>269</v>
      </c>
      <c r="E1156" t="s">
        <v>799</v>
      </c>
      <c r="F1156" t="s">
        <v>800</v>
      </c>
      <c r="G1156" t="s">
        <v>76</v>
      </c>
      <c r="H1156">
        <v>253889839</v>
      </c>
      <c r="I1156" s="73" t="str">
        <f>VLOOKUP(E1156,Refs!$P$2:$R$29,3,FALSE)</f>
        <v>Y61</v>
      </c>
      <c r="J1156" s="73" t="str">
        <f>VLOOKUP(E1156,Refs!$P$2:$S$29,4,FALSE)</f>
        <v>East of England</v>
      </c>
      <c r="K1156" s="28">
        <f t="shared" si="38"/>
        <v>253889839</v>
      </c>
    </row>
    <row r="1157" spans="1:11" x14ac:dyDescent="0.35">
      <c r="A1157" s="74">
        <f t="shared" si="39"/>
        <v>45748</v>
      </c>
      <c r="B1157" t="s">
        <v>883</v>
      </c>
      <c r="C1157" t="s">
        <v>269</v>
      </c>
      <c r="E1157" t="s">
        <v>799</v>
      </c>
      <c r="F1157" t="s">
        <v>800</v>
      </c>
      <c r="G1157" t="s">
        <v>26</v>
      </c>
      <c r="H1157">
        <v>36155</v>
      </c>
      <c r="I1157" s="73" t="str">
        <f>VLOOKUP(E1157,Refs!$P$2:$R$29,3,FALSE)</f>
        <v>Y61</v>
      </c>
      <c r="J1157" s="73" t="str">
        <f>VLOOKUP(E1157,Refs!$P$2:$S$29,4,FALSE)</f>
        <v>East of England</v>
      </c>
      <c r="K1157" s="28">
        <f t="shared" si="38"/>
        <v>36155</v>
      </c>
    </row>
    <row r="1158" spans="1:11" x14ac:dyDescent="0.35">
      <c r="A1158" s="74">
        <f t="shared" si="39"/>
        <v>45748</v>
      </c>
      <c r="B1158" t="s">
        <v>883</v>
      </c>
      <c r="C1158" t="s">
        <v>269</v>
      </c>
      <c r="E1158" t="s">
        <v>799</v>
      </c>
      <c r="F1158" t="s">
        <v>800</v>
      </c>
      <c r="G1158" t="s">
        <v>77</v>
      </c>
      <c r="H1158">
        <v>392</v>
      </c>
      <c r="I1158" s="73" t="str">
        <f>VLOOKUP(E1158,Refs!$P$2:$R$29,3,FALSE)</f>
        <v>Y61</v>
      </c>
      <c r="J1158" s="73" t="str">
        <f>VLOOKUP(E1158,Refs!$P$2:$S$29,4,FALSE)</f>
        <v>East of England</v>
      </c>
      <c r="K1158" s="28">
        <f t="shared" si="38"/>
        <v>392</v>
      </c>
    </row>
    <row r="1159" spans="1:11" x14ac:dyDescent="0.35">
      <c r="A1159" s="74">
        <f t="shared" si="39"/>
        <v>45748</v>
      </c>
      <c r="B1159" t="s">
        <v>883</v>
      </c>
      <c r="C1159" t="s">
        <v>269</v>
      </c>
      <c r="E1159" t="s">
        <v>799</v>
      </c>
      <c r="F1159" t="s">
        <v>800</v>
      </c>
      <c r="G1159" t="s">
        <v>78</v>
      </c>
      <c r="H1159">
        <v>16794</v>
      </c>
      <c r="I1159" s="73" t="str">
        <f>VLOOKUP(E1159,Refs!$P$2:$R$29,3,FALSE)</f>
        <v>Y61</v>
      </c>
      <c r="J1159" s="73" t="str">
        <f>VLOOKUP(E1159,Refs!$P$2:$S$29,4,FALSE)</f>
        <v>East of England</v>
      </c>
      <c r="K1159" s="28">
        <f t="shared" ref="K1159:K1222" si="40">IF(OR(H1159="NULL",H1159=0,H1159=""),"",H1159)</f>
        <v>16794</v>
      </c>
    </row>
    <row r="1160" spans="1:11" x14ac:dyDescent="0.35">
      <c r="A1160" s="74">
        <f t="shared" si="39"/>
        <v>45748</v>
      </c>
      <c r="B1160" t="s">
        <v>883</v>
      </c>
      <c r="C1160" t="s">
        <v>269</v>
      </c>
      <c r="E1160" t="s">
        <v>799</v>
      </c>
      <c r="F1160" t="s">
        <v>800</v>
      </c>
      <c r="G1160" t="s">
        <v>79</v>
      </c>
      <c r="H1160">
        <v>9188</v>
      </c>
      <c r="I1160" s="73" t="str">
        <f>VLOOKUP(E1160,Refs!$P$2:$R$29,3,FALSE)</f>
        <v>Y61</v>
      </c>
      <c r="J1160" s="73" t="str">
        <f>VLOOKUP(E1160,Refs!$P$2:$S$29,4,FALSE)</f>
        <v>East of England</v>
      </c>
      <c r="K1160" s="28">
        <f t="shared" si="40"/>
        <v>9188</v>
      </c>
    </row>
    <row r="1161" spans="1:11" x14ac:dyDescent="0.35">
      <c r="A1161" s="74">
        <f t="shared" si="39"/>
        <v>45748</v>
      </c>
      <c r="B1161" t="s">
        <v>883</v>
      </c>
      <c r="C1161" t="s">
        <v>269</v>
      </c>
      <c r="E1161" t="s">
        <v>799</v>
      </c>
      <c r="F1161" t="s">
        <v>800</v>
      </c>
      <c r="G1161" t="s">
        <v>80</v>
      </c>
      <c r="H1161">
        <v>9781</v>
      </c>
      <c r="I1161" s="73" t="str">
        <f>VLOOKUP(E1161,Refs!$P$2:$R$29,3,FALSE)</f>
        <v>Y61</v>
      </c>
      <c r="J1161" s="73" t="str">
        <f>VLOOKUP(E1161,Refs!$P$2:$S$29,4,FALSE)</f>
        <v>East of England</v>
      </c>
      <c r="K1161" s="28">
        <f t="shared" si="40"/>
        <v>9781</v>
      </c>
    </row>
    <row r="1162" spans="1:11" x14ac:dyDescent="0.35">
      <c r="A1162" s="74">
        <f t="shared" si="39"/>
        <v>45748</v>
      </c>
      <c r="B1162" t="s">
        <v>883</v>
      </c>
      <c r="C1162" t="s">
        <v>269</v>
      </c>
      <c r="E1162" t="s">
        <v>799</v>
      </c>
      <c r="F1162" t="s">
        <v>800</v>
      </c>
      <c r="G1162" t="s">
        <v>81</v>
      </c>
      <c r="H1162">
        <v>0</v>
      </c>
      <c r="I1162" s="73" t="str">
        <f>VLOOKUP(E1162,Refs!$P$2:$R$29,3,FALSE)</f>
        <v>Y61</v>
      </c>
      <c r="J1162" s="73" t="str">
        <f>VLOOKUP(E1162,Refs!$P$2:$S$29,4,FALSE)</f>
        <v>East of England</v>
      </c>
      <c r="K1162" s="28" t="str">
        <f t="shared" si="40"/>
        <v/>
      </c>
    </row>
    <row r="1163" spans="1:11" x14ac:dyDescent="0.35">
      <c r="A1163" s="74">
        <f t="shared" si="39"/>
        <v>45748</v>
      </c>
      <c r="B1163" t="s">
        <v>883</v>
      </c>
      <c r="C1163" t="s">
        <v>269</v>
      </c>
      <c r="E1163" t="s">
        <v>799</v>
      </c>
      <c r="F1163" t="s">
        <v>800</v>
      </c>
      <c r="G1163" t="s">
        <v>25</v>
      </c>
      <c r="H1163">
        <v>18969</v>
      </c>
      <c r="I1163" s="73" t="str">
        <f>VLOOKUP(E1163,Refs!$P$2:$R$29,3,FALSE)</f>
        <v>Y61</v>
      </c>
      <c r="J1163" s="73" t="str">
        <f>VLOOKUP(E1163,Refs!$P$2:$S$29,4,FALSE)</f>
        <v>East of England</v>
      </c>
      <c r="K1163" s="28">
        <f t="shared" si="40"/>
        <v>18969</v>
      </c>
    </row>
    <row r="1164" spans="1:11" x14ac:dyDescent="0.35">
      <c r="A1164" s="74">
        <f t="shared" si="39"/>
        <v>45748</v>
      </c>
      <c r="B1164" t="s">
        <v>883</v>
      </c>
      <c r="C1164" t="s">
        <v>269</v>
      </c>
      <c r="E1164" t="s">
        <v>799</v>
      </c>
      <c r="F1164" t="s">
        <v>800</v>
      </c>
      <c r="G1164" t="s">
        <v>82</v>
      </c>
      <c r="H1164">
        <v>0</v>
      </c>
      <c r="I1164" s="73" t="str">
        <f>VLOOKUP(E1164,Refs!$P$2:$R$29,3,FALSE)</f>
        <v>Y61</v>
      </c>
      <c r="J1164" s="73" t="str">
        <f>VLOOKUP(E1164,Refs!$P$2:$S$29,4,FALSE)</f>
        <v>East of England</v>
      </c>
      <c r="K1164" s="28" t="str">
        <f t="shared" si="40"/>
        <v/>
      </c>
    </row>
    <row r="1165" spans="1:11" x14ac:dyDescent="0.35">
      <c r="A1165" s="74">
        <f t="shared" si="39"/>
        <v>45748</v>
      </c>
      <c r="B1165" t="s">
        <v>883</v>
      </c>
      <c r="C1165" t="s">
        <v>269</v>
      </c>
      <c r="E1165" t="s">
        <v>799</v>
      </c>
      <c r="F1165" t="s">
        <v>800</v>
      </c>
      <c r="G1165" t="s">
        <v>83</v>
      </c>
      <c r="H1165">
        <v>9169</v>
      </c>
      <c r="I1165" s="73" t="str">
        <f>VLOOKUP(E1165,Refs!$P$2:$R$29,3,FALSE)</f>
        <v>Y61</v>
      </c>
      <c r="J1165" s="73" t="str">
        <f>VLOOKUP(E1165,Refs!$P$2:$S$29,4,FALSE)</f>
        <v>East of England</v>
      </c>
      <c r="K1165" s="28">
        <f t="shared" si="40"/>
        <v>9169</v>
      </c>
    </row>
    <row r="1166" spans="1:11" x14ac:dyDescent="0.35">
      <c r="A1166" s="74">
        <f t="shared" si="39"/>
        <v>45748</v>
      </c>
      <c r="B1166" t="s">
        <v>883</v>
      </c>
      <c r="C1166" t="s">
        <v>269</v>
      </c>
      <c r="E1166" t="s">
        <v>799</v>
      </c>
      <c r="F1166" t="s">
        <v>800</v>
      </c>
      <c r="G1166" t="s">
        <v>84</v>
      </c>
      <c r="H1166">
        <v>1273</v>
      </c>
      <c r="I1166" s="73" t="str">
        <f>VLOOKUP(E1166,Refs!$P$2:$R$29,3,FALSE)</f>
        <v>Y61</v>
      </c>
      <c r="J1166" s="73" t="str">
        <f>VLOOKUP(E1166,Refs!$P$2:$S$29,4,FALSE)</f>
        <v>East of England</v>
      </c>
      <c r="K1166" s="28">
        <f t="shared" si="40"/>
        <v>1273</v>
      </c>
    </row>
    <row r="1167" spans="1:11" x14ac:dyDescent="0.35">
      <c r="A1167" s="74">
        <f t="shared" si="39"/>
        <v>45748</v>
      </c>
      <c r="B1167" t="s">
        <v>883</v>
      </c>
      <c r="C1167" t="s">
        <v>269</v>
      </c>
      <c r="E1167" t="s">
        <v>799</v>
      </c>
      <c r="F1167" t="s">
        <v>800</v>
      </c>
      <c r="G1167" t="s">
        <v>85</v>
      </c>
      <c r="H1167">
        <v>26530</v>
      </c>
      <c r="I1167" s="73" t="str">
        <f>VLOOKUP(E1167,Refs!$P$2:$R$29,3,FALSE)</f>
        <v>Y61</v>
      </c>
      <c r="J1167" s="73" t="str">
        <f>VLOOKUP(E1167,Refs!$P$2:$S$29,4,FALSE)</f>
        <v>East of England</v>
      </c>
      <c r="K1167" s="28">
        <f t="shared" si="40"/>
        <v>26530</v>
      </c>
    </row>
    <row r="1168" spans="1:11" x14ac:dyDescent="0.35">
      <c r="A1168" s="74">
        <f t="shared" si="39"/>
        <v>45748</v>
      </c>
      <c r="B1168" t="s">
        <v>883</v>
      </c>
      <c r="C1168" t="s">
        <v>269</v>
      </c>
      <c r="E1168" t="s">
        <v>799</v>
      </c>
      <c r="F1168" t="s">
        <v>800</v>
      </c>
      <c r="G1168" t="s">
        <v>86</v>
      </c>
      <c r="H1168">
        <v>52364</v>
      </c>
      <c r="I1168" s="73" t="str">
        <f>VLOOKUP(E1168,Refs!$P$2:$R$29,3,FALSE)</f>
        <v>Y61</v>
      </c>
      <c r="J1168" s="73" t="str">
        <f>VLOOKUP(E1168,Refs!$P$2:$S$29,4,FALSE)</f>
        <v>East of England</v>
      </c>
      <c r="K1168" s="28">
        <f t="shared" si="40"/>
        <v>52364</v>
      </c>
    </row>
    <row r="1169" spans="1:11" x14ac:dyDescent="0.35">
      <c r="A1169" s="74">
        <f t="shared" si="39"/>
        <v>45748</v>
      </c>
      <c r="B1169" t="s">
        <v>883</v>
      </c>
      <c r="C1169" t="s">
        <v>269</v>
      </c>
      <c r="E1169" t="s">
        <v>799</v>
      </c>
      <c r="F1169" t="s">
        <v>800</v>
      </c>
      <c r="G1169" t="s">
        <v>87</v>
      </c>
      <c r="H1169">
        <v>7290</v>
      </c>
      <c r="I1169" s="73" t="str">
        <f>VLOOKUP(E1169,Refs!$P$2:$R$29,3,FALSE)</f>
        <v>Y61</v>
      </c>
      <c r="J1169" s="73" t="str">
        <f>VLOOKUP(E1169,Refs!$P$2:$S$29,4,FALSE)</f>
        <v>East of England</v>
      </c>
      <c r="K1169" s="28">
        <f t="shared" si="40"/>
        <v>7290</v>
      </c>
    </row>
    <row r="1170" spans="1:11" x14ac:dyDescent="0.35">
      <c r="A1170" s="74">
        <f t="shared" si="39"/>
        <v>45748</v>
      </c>
      <c r="B1170" t="s">
        <v>883</v>
      </c>
      <c r="C1170" t="s">
        <v>269</v>
      </c>
      <c r="E1170" t="s">
        <v>799</v>
      </c>
      <c r="F1170" t="s">
        <v>800</v>
      </c>
      <c r="G1170" t="s">
        <v>88</v>
      </c>
      <c r="H1170">
        <v>3702</v>
      </c>
      <c r="I1170" s="73" t="str">
        <f>VLOOKUP(E1170,Refs!$P$2:$R$29,3,FALSE)</f>
        <v>Y61</v>
      </c>
      <c r="J1170" s="73" t="str">
        <f>VLOOKUP(E1170,Refs!$P$2:$S$29,4,FALSE)</f>
        <v>East of England</v>
      </c>
      <c r="K1170" s="28">
        <f t="shared" si="40"/>
        <v>3702</v>
      </c>
    </row>
    <row r="1171" spans="1:11" x14ac:dyDescent="0.35">
      <c r="A1171" s="74">
        <f t="shared" si="39"/>
        <v>45748</v>
      </c>
      <c r="B1171" t="s">
        <v>883</v>
      </c>
      <c r="C1171" t="s">
        <v>269</v>
      </c>
      <c r="E1171" t="s">
        <v>799</v>
      </c>
      <c r="F1171" t="s">
        <v>800</v>
      </c>
      <c r="G1171" t="s">
        <v>89</v>
      </c>
      <c r="H1171">
        <v>40006</v>
      </c>
      <c r="I1171" s="73" t="str">
        <f>VLOOKUP(E1171,Refs!$P$2:$R$29,3,FALSE)</f>
        <v>Y61</v>
      </c>
      <c r="J1171" s="73" t="str">
        <f>VLOOKUP(E1171,Refs!$P$2:$S$29,4,FALSE)</f>
        <v>East of England</v>
      </c>
      <c r="K1171" s="28">
        <f t="shared" si="40"/>
        <v>40006</v>
      </c>
    </row>
    <row r="1172" spans="1:11" x14ac:dyDescent="0.35">
      <c r="A1172" s="74">
        <f t="shared" si="39"/>
        <v>45748</v>
      </c>
      <c r="B1172" t="s">
        <v>883</v>
      </c>
      <c r="C1172" t="s">
        <v>269</v>
      </c>
      <c r="E1172" t="s">
        <v>799</v>
      </c>
      <c r="F1172" t="s">
        <v>800</v>
      </c>
      <c r="G1172" t="s">
        <v>90</v>
      </c>
      <c r="H1172">
        <v>52295</v>
      </c>
      <c r="I1172" s="73" t="str">
        <f>VLOOKUP(E1172,Refs!$P$2:$R$29,3,FALSE)</f>
        <v>Y61</v>
      </c>
      <c r="J1172" s="73" t="str">
        <f>VLOOKUP(E1172,Refs!$P$2:$S$29,4,FALSE)</f>
        <v>East of England</v>
      </c>
      <c r="K1172" s="28">
        <f t="shared" si="40"/>
        <v>52295</v>
      </c>
    </row>
    <row r="1173" spans="1:11" x14ac:dyDescent="0.35">
      <c r="A1173" s="74">
        <f t="shared" si="39"/>
        <v>45748</v>
      </c>
      <c r="B1173" t="s">
        <v>883</v>
      </c>
      <c r="C1173" t="s">
        <v>269</v>
      </c>
      <c r="E1173" t="s">
        <v>799</v>
      </c>
      <c r="F1173" t="s">
        <v>800</v>
      </c>
      <c r="G1173" t="s">
        <v>91</v>
      </c>
      <c r="H1173">
        <v>36155</v>
      </c>
      <c r="I1173" s="73" t="str">
        <f>VLOOKUP(E1173,Refs!$P$2:$R$29,3,FALSE)</f>
        <v>Y61</v>
      </c>
      <c r="J1173" s="73" t="str">
        <f>VLOOKUP(E1173,Refs!$P$2:$S$29,4,FALSE)</f>
        <v>East of England</v>
      </c>
      <c r="K1173" s="28">
        <f t="shared" si="40"/>
        <v>36155</v>
      </c>
    </row>
    <row r="1174" spans="1:11" x14ac:dyDescent="0.35">
      <c r="A1174" s="74">
        <f t="shared" si="39"/>
        <v>45748</v>
      </c>
      <c r="B1174" t="s">
        <v>883</v>
      </c>
      <c r="C1174" t="s">
        <v>269</v>
      </c>
      <c r="E1174" t="s">
        <v>799</v>
      </c>
      <c r="F1174" t="s">
        <v>800</v>
      </c>
      <c r="G1174" t="s">
        <v>27</v>
      </c>
      <c r="H1174">
        <v>4229</v>
      </c>
      <c r="I1174" s="73" t="str">
        <f>VLOOKUP(E1174,Refs!$P$2:$R$29,3,FALSE)</f>
        <v>Y61</v>
      </c>
      <c r="J1174" s="73" t="str">
        <f>VLOOKUP(E1174,Refs!$P$2:$S$29,4,FALSE)</f>
        <v>East of England</v>
      </c>
      <c r="K1174" s="28">
        <f t="shared" si="40"/>
        <v>4229</v>
      </c>
    </row>
    <row r="1175" spans="1:11" x14ac:dyDescent="0.35">
      <c r="A1175" s="74">
        <f t="shared" si="39"/>
        <v>45748</v>
      </c>
      <c r="B1175" t="s">
        <v>883</v>
      </c>
      <c r="C1175" t="s">
        <v>269</v>
      </c>
      <c r="E1175" t="s">
        <v>799</v>
      </c>
      <c r="F1175" t="s">
        <v>800</v>
      </c>
      <c r="G1175" t="s">
        <v>29</v>
      </c>
      <c r="H1175">
        <v>3206</v>
      </c>
      <c r="I1175" s="73" t="str">
        <f>VLOOKUP(E1175,Refs!$P$2:$R$29,3,FALSE)</f>
        <v>Y61</v>
      </c>
      <c r="J1175" s="73" t="str">
        <f>VLOOKUP(E1175,Refs!$P$2:$S$29,4,FALSE)</f>
        <v>East of England</v>
      </c>
      <c r="K1175" s="28">
        <f t="shared" si="40"/>
        <v>3206</v>
      </c>
    </row>
    <row r="1176" spans="1:11" x14ac:dyDescent="0.35">
      <c r="A1176" s="74">
        <f t="shared" si="39"/>
        <v>45748</v>
      </c>
      <c r="B1176" t="s">
        <v>883</v>
      </c>
      <c r="C1176" t="s">
        <v>269</v>
      </c>
      <c r="E1176" t="s">
        <v>799</v>
      </c>
      <c r="F1176" t="s">
        <v>800</v>
      </c>
      <c r="G1176" t="s">
        <v>92</v>
      </c>
      <c r="H1176">
        <v>116</v>
      </c>
      <c r="I1176" s="73" t="str">
        <f>VLOOKUP(E1176,Refs!$P$2:$R$29,3,FALSE)</f>
        <v>Y61</v>
      </c>
      <c r="J1176" s="73" t="str">
        <f>VLOOKUP(E1176,Refs!$P$2:$S$29,4,FALSE)</f>
        <v>East of England</v>
      </c>
      <c r="K1176" s="28">
        <f t="shared" si="40"/>
        <v>116</v>
      </c>
    </row>
    <row r="1177" spans="1:11" x14ac:dyDescent="0.35">
      <c r="A1177" s="74">
        <f t="shared" si="39"/>
        <v>45748</v>
      </c>
      <c r="B1177" t="s">
        <v>883</v>
      </c>
      <c r="C1177" t="s">
        <v>269</v>
      </c>
      <c r="E1177" t="s">
        <v>799</v>
      </c>
      <c r="F1177" t="s">
        <v>800</v>
      </c>
      <c r="G1177" t="s">
        <v>93</v>
      </c>
      <c r="H1177">
        <v>6</v>
      </c>
      <c r="I1177" s="73" t="str">
        <f>VLOOKUP(E1177,Refs!$P$2:$R$29,3,FALSE)</f>
        <v>Y61</v>
      </c>
      <c r="J1177" s="73" t="str">
        <f>VLOOKUP(E1177,Refs!$P$2:$S$29,4,FALSE)</f>
        <v>East of England</v>
      </c>
      <c r="K1177" s="28">
        <f t="shared" si="40"/>
        <v>6</v>
      </c>
    </row>
    <row r="1178" spans="1:11" x14ac:dyDescent="0.35">
      <c r="A1178" s="74">
        <f t="shared" si="39"/>
        <v>45748</v>
      </c>
      <c r="B1178" t="s">
        <v>883</v>
      </c>
      <c r="C1178" t="s">
        <v>269</v>
      </c>
      <c r="E1178" t="s">
        <v>799</v>
      </c>
      <c r="F1178" t="s">
        <v>800</v>
      </c>
      <c r="G1178" t="s">
        <v>94</v>
      </c>
      <c r="H1178">
        <v>1449</v>
      </c>
      <c r="I1178" s="73" t="str">
        <f>VLOOKUP(E1178,Refs!$P$2:$R$29,3,FALSE)</f>
        <v>Y61</v>
      </c>
      <c r="J1178" s="73" t="str">
        <f>VLOOKUP(E1178,Refs!$P$2:$S$29,4,FALSE)</f>
        <v>East of England</v>
      </c>
      <c r="K1178" s="28">
        <f t="shared" si="40"/>
        <v>1449</v>
      </c>
    </row>
    <row r="1179" spans="1:11" x14ac:dyDescent="0.35">
      <c r="A1179" s="74">
        <f t="shared" si="39"/>
        <v>45748</v>
      </c>
      <c r="B1179" t="s">
        <v>883</v>
      </c>
      <c r="C1179" t="s">
        <v>269</v>
      </c>
      <c r="E1179" t="s">
        <v>799</v>
      </c>
      <c r="F1179" t="s">
        <v>800</v>
      </c>
      <c r="G1179" t="s">
        <v>95</v>
      </c>
      <c r="H1179">
        <v>205</v>
      </c>
      <c r="I1179" s="73" t="str">
        <f>VLOOKUP(E1179,Refs!$P$2:$R$29,3,FALSE)</f>
        <v>Y61</v>
      </c>
      <c r="J1179" s="73" t="str">
        <f>VLOOKUP(E1179,Refs!$P$2:$S$29,4,FALSE)</f>
        <v>East of England</v>
      </c>
      <c r="K1179" s="28">
        <f t="shared" si="40"/>
        <v>205</v>
      </c>
    </row>
    <row r="1180" spans="1:11" x14ac:dyDescent="0.35">
      <c r="A1180" s="74">
        <f t="shared" si="39"/>
        <v>45748</v>
      </c>
      <c r="B1180" t="s">
        <v>883</v>
      </c>
      <c r="C1180" t="s">
        <v>269</v>
      </c>
      <c r="E1180" t="s">
        <v>799</v>
      </c>
      <c r="F1180" t="s">
        <v>800</v>
      </c>
      <c r="G1180" t="s">
        <v>96</v>
      </c>
      <c r="H1180">
        <v>1427</v>
      </c>
      <c r="I1180" s="73" t="str">
        <f>VLOOKUP(E1180,Refs!$P$2:$R$29,3,FALSE)</f>
        <v>Y61</v>
      </c>
      <c r="J1180" s="73" t="str">
        <f>VLOOKUP(E1180,Refs!$P$2:$S$29,4,FALSE)</f>
        <v>East of England</v>
      </c>
      <c r="K1180" s="28">
        <f t="shared" si="40"/>
        <v>1427</v>
      </c>
    </row>
    <row r="1181" spans="1:11" x14ac:dyDescent="0.35">
      <c r="A1181" s="74">
        <f t="shared" si="39"/>
        <v>45748</v>
      </c>
      <c r="B1181" t="s">
        <v>883</v>
      </c>
      <c r="C1181" t="s">
        <v>269</v>
      </c>
      <c r="E1181" t="s">
        <v>799</v>
      </c>
      <c r="F1181" t="s">
        <v>800</v>
      </c>
      <c r="G1181" t="s">
        <v>97</v>
      </c>
      <c r="H1181">
        <v>35</v>
      </c>
      <c r="I1181" s="73" t="str">
        <f>VLOOKUP(E1181,Refs!$P$2:$R$29,3,FALSE)</f>
        <v>Y61</v>
      </c>
      <c r="J1181" s="73" t="str">
        <f>VLOOKUP(E1181,Refs!$P$2:$S$29,4,FALSE)</f>
        <v>East of England</v>
      </c>
      <c r="K1181" s="28">
        <f t="shared" si="40"/>
        <v>35</v>
      </c>
    </row>
    <row r="1182" spans="1:11" x14ac:dyDescent="0.35">
      <c r="A1182" s="74">
        <f t="shared" si="39"/>
        <v>45748</v>
      </c>
      <c r="B1182" t="s">
        <v>883</v>
      </c>
      <c r="C1182" t="s">
        <v>269</v>
      </c>
      <c r="E1182" t="s">
        <v>799</v>
      </c>
      <c r="F1182" t="s">
        <v>800</v>
      </c>
      <c r="G1182" t="s">
        <v>98</v>
      </c>
      <c r="H1182">
        <v>5216</v>
      </c>
      <c r="I1182" s="73" t="str">
        <f>VLOOKUP(E1182,Refs!$P$2:$R$29,3,FALSE)</f>
        <v>Y61</v>
      </c>
      <c r="J1182" s="73" t="str">
        <f>VLOOKUP(E1182,Refs!$P$2:$S$29,4,FALSE)</f>
        <v>East of England</v>
      </c>
      <c r="K1182" s="28">
        <f t="shared" si="40"/>
        <v>5216</v>
      </c>
    </row>
    <row r="1183" spans="1:11" x14ac:dyDescent="0.35">
      <c r="A1183" s="74">
        <f t="shared" si="39"/>
        <v>45748</v>
      </c>
      <c r="B1183" t="s">
        <v>883</v>
      </c>
      <c r="C1183" t="s">
        <v>269</v>
      </c>
      <c r="E1183" t="s">
        <v>799</v>
      </c>
      <c r="F1183" t="s">
        <v>800</v>
      </c>
      <c r="G1183" t="s">
        <v>31</v>
      </c>
      <c r="H1183">
        <v>4501</v>
      </c>
      <c r="I1183" s="73" t="str">
        <f>VLOOKUP(E1183,Refs!$P$2:$R$29,3,FALSE)</f>
        <v>Y61</v>
      </c>
      <c r="J1183" s="73" t="str">
        <f>VLOOKUP(E1183,Refs!$P$2:$S$29,4,FALSE)</f>
        <v>East of England</v>
      </c>
      <c r="K1183" s="28">
        <f t="shared" si="40"/>
        <v>4501</v>
      </c>
    </row>
    <row r="1184" spans="1:11" x14ac:dyDescent="0.35">
      <c r="A1184" s="74">
        <f t="shared" si="39"/>
        <v>45748</v>
      </c>
      <c r="B1184" t="s">
        <v>883</v>
      </c>
      <c r="C1184" t="s">
        <v>269</v>
      </c>
      <c r="E1184" t="s">
        <v>799</v>
      </c>
      <c r="F1184" t="s">
        <v>800</v>
      </c>
      <c r="G1184" t="s">
        <v>99</v>
      </c>
      <c r="H1184">
        <v>3191</v>
      </c>
      <c r="I1184" s="73" t="str">
        <f>VLOOKUP(E1184,Refs!$P$2:$R$29,3,FALSE)</f>
        <v>Y61</v>
      </c>
      <c r="J1184" s="73" t="str">
        <f>VLOOKUP(E1184,Refs!$P$2:$S$29,4,FALSE)</f>
        <v>East of England</v>
      </c>
      <c r="K1184" s="28">
        <f t="shared" si="40"/>
        <v>3191</v>
      </c>
    </row>
    <row r="1185" spans="1:11" x14ac:dyDescent="0.35">
      <c r="A1185" s="74">
        <f t="shared" si="39"/>
        <v>45748</v>
      </c>
      <c r="B1185" t="s">
        <v>883</v>
      </c>
      <c r="C1185" t="s">
        <v>269</v>
      </c>
      <c r="E1185" t="s">
        <v>799</v>
      </c>
      <c r="F1185" t="s">
        <v>800</v>
      </c>
      <c r="G1185" t="s">
        <v>100</v>
      </c>
      <c r="H1185">
        <v>3580</v>
      </c>
      <c r="I1185" s="73" t="str">
        <f>VLOOKUP(E1185,Refs!$P$2:$R$29,3,FALSE)</f>
        <v>Y61</v>
      </c>
      <c r="J1185" s="73" t="str">
        <f>VLOOKUP(E1185,Refs!$P$2:$S$29,4,FALSE)</f>
        <v>East of England</v>
      </c>
      <c r="K1185" s="28">
        <f t="shared" si="40"/>
        <v>3580</v>
      </c>
    </row>
    <row r="1186" spans="1:11" x14ac:dyDescent="0.35">
      <c r="A1186" s="74">
        <f t="shared" si="39"/>
        <v>45748</v>
      </c>
      <c r="B1186" t="s">
        <v>883</v>
      </c>
      <c r="C1186" t="s">
        <v>269</v>
      </c>
      <c r="E1186" t="s">
        <v>799</v>
      </c>
      <c r="F1186" t="s">
        <v>800</v>
      </c>
      <c r="G1186" t="s">
        <v>101</v>
      </c>
      <c r="H1186">
        <v>2028</v>
      </c>
      <c r="I1186" s="73" t="str">
        <f>VLOOKUP(E1186,Refs!$P$2:$R$29,3,FALSE)</f>
        <v>Y61</v>
      </c>
      <c r="J1186" s="73" t="str">
        <f>VLOOKUP(E1186,Refs!$P$2:$S$29,4,FALSE)</f>
        <v>East of England</v>
      </c>
      <c r="K1186" s="28">
        <f t="shared" si="40"/>
        <v>2028</v>
      </c>
    </row>
    <row r="1187" spans="1:11" x14ac:dyDescent="0.35">
      <c r="A1187" s="74">
        <f t="shared" si="39"/>
        <v>45748</v>
      </c>
      <c r="B1187" t="s">
        <v>883</v>
      </c>
      <c r="C1187" t="s">
        <v>269</v>
      </c>
      <c r="E1187" t="s">
        <v>799</v>
      </c>
      <c r="F1187" t="s">
        <v>800</v>
      </c>
      <c r="G1187" t="s">
        <v>102</v>
      </c>
      <c r="H1187">
        <v>279</v>
      </c>
      <c r="I1187" s="73" t="str">
        <f>VLOOKUP(E1187,Refs!$P$2:$R$29,3,FALSE)</f>
        <v>Y61</v>
      </c>
      <c r="J1187" s="73" t="str">
        <f>VLOOKUP(E1187,Refs!$P$2:$S$29,4,FALSE)</f>
        <v>East of England</v>
      </c>
      <c r="K1187" s="28">
        <f t="shared" si="40"/>
        <v>279</v>
      </c>
    </row>
    <row r="1188" spans="1:11" x14ac:dyDescent="0.35">
      <c r="A1188" s="74">
        <f t="shared" si="39"/>
        <v>45748</v>
      </c>
      <c r="B1188" t="s">
        <v>883</v>
      </c>
      <c r="C1188" t="s">
        <v>269</v>
      </c>
      <c r="E1188" t="s">
        <v>799</v>
      </c>
      <c r="F1188" t="s">
        <v>800</v>
      </c>
      <c r="G1188" t="s">
        <v>103</v>
      </c>
      <c r="H1188">
        <v>306</v>
      </c>
      <c r="I1188" s="73" t="str">
        <f>VLOOKUP(E1188,Refs!$P$2:$R$29,3,FALSE)</f>
        <v>Y61</v>
      </c>
      <c r="J1188" s="73" t="str">
        <f>VLOOKUP(E1188,Refs!$P$2:$S$29,4,FALSE)</f>
        <v>East of England</v>
      </c>
      <c r="K1188" s="28">
        <f t="shared" si="40"/>
        <v>306</v>
      </c>
    </row>
    <row r="1189" spans="1:11" x14ac:dyDescent="0.35">
      <c r="A1189" s="74">
        <f t="shared" si="39"/>
        <v>45748</v>
      </c>
      <c r="B1189" t="s">
        <v>883</v>
      </c>
      <c r="C1189" t="s">
        <v>269</v>
      </c>
      <c r="E1189" t="s">
        <v>799</v>
      </c>
      <c r="F1189" t="s">
        <v>800</v>
      </c>
      <c r="G1189" t="s">
        <v>104</v>
      </c>
      <c r="H1189">
        <v>81</v>
      </c>
      <c r="I1189" s="73" t="str">
        <f>VLOOKUP(E1189,Refs!$P$2:$R$29,3,FALSE)</f>
        <v>Y61</v>
      </c>
      <c r="J1189" s="73" t="str">
        <f>VLOOKUP(E1189,Refs!$P$2:$S$29,4,FALSE)</f>
        <v>East of England</v>
      </c>
      <c r="K1189" s="28">
        <f t="shared" si="40"/>
        <v>81</v>
      </c>
    </row>
    <row r="1190" spans="1:11" x14ac:dyDescent="0.35">
      <c r="A1190" s="74">
        <f t="shared" si="39"/>
        <v>45748</v>
      </c>
      <c r="B1190" t="s">
        <v>883</v>
      </c>
      <c r="C1190" t="s">
        <v>269</v>
      </c>
      <c r="E1190" t="s">
        <v>799</v>
      </c>
      <c r="F1190" t="s">
        <v>800</v>
      </c>
      <c r="G1190" t="s">
        <v>105</v>
      </c>
      <c r="H1190">
        <v>1837</v>
      </c>
      <c r="I1190" s="73" t="str">
        <f>VLOOKUP(E1190,Refs!$P$2:$R$29,3,FALSE)</f>
        <v>Y61</v>
      </c>
      <c r="J1190" s="73" t="str">
        <f>VLOOKUP(E1190,Refs!$P$2:$S$29,4,FALSE)</f>
        <v>East of England</v>
      </c>
      <c r="K1190" s="28">
        <f t="shared" si="40"/>
        <v>1837</v>
      </c>
    </row>
    <row r="1191" spans="1:11" x14ac:dyDescent="0.35">
      <c r="A1191" s="74">
        <f t="shared" si="39"/>
        <v>45748</v>
      </c>
      <c r="B1191" t="s">
        <v>883</v>
      </c>
      <c r="C1191" t="s">
        <v>269</v>
      </c>
      <c r="E1191" t="s">
        <v>799</v>
      </c>
      <c r="F1191" t="s">
        <v>800</v>
      </c>
      <c r="G1191" t="s">
        <v>106</v>
      </c>
      <c r="H1191">
        <v>19157746</v>
      </c>
      <c r="I1191" s="73" t="str">
        <f>VLOOKUP(E1191,Refs!$P$2:$R$29,3,FALSE)</f>
        <v>Y61</v>
      </c>
      <c r="J1191" s="73" t="str">
        <f>VLOOKUP(E1191,Refs!$P$2:$S$29,4,FALSE)</f>
        <v>East of England</v>
      </c>
      <c r="K1191" s="28">
        <f t="shared" si="40"/>
        <v>19157746</v>
      </c>
    </row>
    <row r="1192" spans="1:11" x14ac:dyDescent="0.35">
      <c r="A1192" s="74">
        <f t="shared" si="39"/>
        <v>45748</v>
      </c>
      <c r="B1192" t="s">
        <v>883</v>
      </c>
      <c r="C1192" t="s">
        <v>269</v>
      </c>
      <c r="E1192" t="s">
        <v>799</v>
      </c>
      <c r="F1192" t="s">
        <v>800</v>
      </c>
      <c r="G1192" t="s">
        <v>107</v>
      </c>
      <c r="H1192">
        <v>3993</v>
      </c>
      <c r="I1192" s="73" t="str">
        <f>VLOOKUP(E1192,Refs!$P$2:$R$29,3,FALSE)</f>
        <v>Y61</v>
      </c>
      <c r="J1192" s="73" t="str">
        <f>VLOOKUP(E1192,Refs!$P$2:$S$29,4,FALSE)</f>
        <v>East of England</v>
      </c>
      <c r="K1192" s="28">
        <f t="shared" si="40"/>
        <v>3993</v>
      </c>
    </row>
    <row r="1193" spans="1:11" x14ac:dyDescent="0.35">
      <c r="A1193" s="74">
        <f t="shared" si="39"/>
        <v>45748</v>
      </c>
      <c r="B1193" t="s">
        <v>883</v>
      </c>
      <c r="C1193" t="s">
        <v>269</v>
      </c>
      <c r="E1193" t="s">
        <v>799</v>
      </c>
      <c r="F1193" t="s">
        <v>800</v>
      </c>
      <c r="G1193" t="s">
        <v>108</v>
      </c>
      <c r="H1193">
        <v>2222</v>
      </c>
      <c r="I1193" s="73" t="str">
        <f>VLOOKUP(E1193,Refs!$P$2:$R$29,3,FALSE)</f>
        <v>Y61</v>
      </c>
      <c r="J1193" s="73" t="str">
        <f>VLOOKUP(E1193,Refs!$P$2:$S$29,4,FALSE)</f>
        <v>East of England</v>
      </c>
      <c r="K1193" s="28">
        <f t="shared" si="40"/>
        <v>2222</v>
      </c>
    </row>
    <row r="1194" spans="1:11" x14ac:dyDescent="0.35">
      <c r="A1194" s="74">
        <f t="shared" si="39"/>
        <v>45748</v>
      </c>
      <c r="B1194" t="s">
        <v>883</v>
      </c>
      <c r="C1194" t="s">
        <v>269</v>
      </c>
      <c r="E1194" t="s">
        <v>799</v>
      </c>
      <c r="F1194" t="s">
        <v>800</v>
      </c>
      <c r="G1194" t="s">
        <v>109</v>
      </c>
      <c r="H1194">
        <v>129</v>
      </c>
      <c r="I1194" s="73" t="str">
        <f>VLOOKUP(E1194,Refs!$P$2:$R$29,3,FALSE)</f>
        <v>Y61</v>
      </c>
      <c r="J1194" s="73" t="str">
        <f>VLOOKUP(E1194,Refs!$P$2:$S$29,4,FALSE)</f>
        <v>East of England</v>
      </c>
      <c r="K1194" s="28">
        <f t="shared" si="40"/>
        <v>129</v>
      </c>
    </row>
    <row r="1195" spans="1:11" x14ac:dyDescent="0.35">
      <c r="A1195" s="74">
        <f t="shared" si="39"/>
        <v>45748</v>
      </c>
      <c r="B1195" t="s">
        <v>883</v>
      </c>
      <c r="C1195" t="s">
        <v>269</v>
      </c>
      <c r="E1195" t="s">
        <v>799</v>
      </c>
      <c r="F1195" t="s">
        <v>800</v>
      </c>
      <c r="G1195" t="s">
        <v>110</v>
      </c>
      <c r="H1195">
        <v>1727</v>
      </c>
      <c r="I1195" s="73" t="str">
        <f>VLOOKUP(E1195,Refs!$P$2:$R$29,3,FALSE)</f>
        <v>Y61</v>
      </c>
      <c r="J1195" s="73" t="str">
        <f>VLOOKUP(E1195,Refs!$P$2:$S$29,4,FALSE)</f>
        <v>East of England</v>
      </c>
      <c r="K1195" s="28">
        <f t="shared" si="40"/>
        <v>1727</v>
      </c>
    </row>
    <row r="1196" spans="1:11" x14ac:dyDescent="0.35">
      <c r="A1196" s="74">
        <f t="shared" si="39"/>
        <v>45748</v>
      </c>
      <c r="B1196" t="s">
        <v>883</v>
      </c>
      <c r="C1196" t="s">
        <v>269</v>
      </c>
      <c r="E1196" t="s">
        <v>799</v>
      </c>
      <c r="F1196" t="s">
        <v>800</v>
      </c>
      <c r="G1196" t="s">
        <v>111</v>
      </c>
      <c r="H1196">
        <v>29471355</v>
      </c>
      <c r="I1196" s="73" t="str">
        <f>VLOOKUP(E1196,Refs!$P$2:$R$29,3,FALSE)</f>
        <v>Y61</v>
      </c>
      <c r="J1196" s="73" t="str">
        <f>VLOOKUP(E1196,Refs!$P$2:$S$29,4,FALSE)</f>
        <v>East of England</v>
      </c>
      <c r="K1196" s="28">
        <f t="shared" si="40"/>
        <v>29471355</v>
      </c>
    </row>
    <row r="1197" spans="1:11" x14ac:dyDescent="0.35">
      <c r="A1197" s="74">
        <f t="shared" si="39"/>
        <v>45748</v>
      </c>
      <c r="B1197" t="s">
        <v>883</v>
      </c>
      <c r="C1197" t="s">
        <v>269</v>
      </c>
      <c r="E1197" t="s">
        <v>799</v>
      </c>
      <c r="F1197" t="s">
        <v>800</v>
      </c>
      <c r="G1197" t="s">
        <v>112</v>
      </c>
      <c r="H1197">
        <v>845</v>
      </c>
      <c r="I1197" s="73" t="str">
        <f>VLOOKUP(E1197,Refs!$P$2:$R$29,3,FALSE)</f>
        <v>Y61</v>
      </c>
      <c r="J1197" s="73" t="str">
        <f>VLOOKUP(E1197,Refs!$P$2:$S$29,4,FALSE)</f>
        <v>East of England</v>
      </c>
      <c r="K1197" s="28">
        <f t="shared" si="40"/>
        <v>845</v>
      </c>
    </row>
    <row r="1198" spans="1:11" x14ac:dyDescent="0.35">
      <c r="A1198" s="74">
        <f t="shared" si="39"/>
        <v>45748</v>
      </c>
      <c r="B1198" t="s">
        <v>883</v>
      </c>
      <c r="C1198" t="s">
        <v>269</v>
      </c>
      <c r="E1198" t="s">
        <v>799</v>
      </c>
      <c r="F1198" t="s">
        <v>800</v>
      </c>
      <c r="G1198" t="s">
        <v>808</v>
      </c>
      <c r="H1198">
        <v>14892</v>
      </c>
      <c r="I1198" s="73" t="str">
        <f>VLOOKUP(E1198,Refs!$P$2:$R$29,3,FALSE)</f>
        <v>Y61</v>
      </c>
      <c r="J1198" s="73" t="str">
        <f>VLOOKUP(E1198,Refs!$P$2:$S$29,4,FALSE)</f>
        <v>East of England</v>
      </c>
      <c r="K1198" s="28">
        <f t="shared" si="40"/>
        <v>14892</v>
      </c>
    </row>
    <row r="1199" spans="1:11" x14ac:dyDescent="0.35">
      <c r="A1199" s="74">
        <f t="shared" si="39"/>
        <v>45748</v>
      </c>
      <c r="B1199" t="s">
        <v>883</v>
      </c>
      <c r="C1199" t="s">
        <v>269</v>
      </c>
      <c r="E1199" t="s">
        <v>799</v>
      </c>
      <c r="F1199" t="s">
        <v>800</v>
      </c>
      <c r="G1199" t="s">
        <v>809</v>
      </c>
      <c r="H1199">
        <v>2299</v>
      </c>
      <c r="I1199" s="73" t="str">
        <f>VLOOKUP(E1199,Refs!$P$2:$R$29,3,FALSE)</f>
        <v>Y61</v>
      </c>
      <c r="J1199" s="73" t="str">
        <f>VLOOKUP(E1199,Refs!$P$2:$S$29,4,FALSE)</f>
        <v>East of England</v>
      </c>
      <c r="K1199" s="28">
        <f t="shared" si="40"/>
        <v>2299</v>
      </c>
    </row>
    <row r="1200" spans="1:11" x14ac:dyDescent="0.35">
      <c r="A1200" s="74">
        <f t="shared" si="39"/>
        <v>45748</v>
      </c>
      <c r="B1200" t="s">
        <v>883</v>
      </c>
      <c r="C1200" t="s">
        <v>269</v>
      </c>
      <c r="E1200" t="s">
        <v>799</v>
      </c>
      <c r="F1200" t="s">
        <v>800</v>
      </c>
      <c r="G1200" t="s">
        <v>113</v>
      </c>
      <c r="H1200">
        <v>29898</v>
      </c>
      <c r="I1200" s="73" t="str">
        <f>VLOOKUP(E1200,Refs!$P$2:$R$29,3,FALSE)</f>
        <v>Y61</v>
      </c>
      <c r="J1200" s="73" t="str">
        <f>VLOOKUP(E1200,Refs!$P$2:$S$29,4,FALSE)</f>
        <v>East of England</v>
      </c>
      <c r="K1200" s="28">
        <f t="shared" si="40"/>
        <v>29898</v>
      </c>
    </row>
    <row r="1201" spans="1:11" x14ac:dyDescent="0.35">
      <c r="A1201" s="74">
        <f t="shared" si="39"/>
        <v>45748</v>
      </c>
      <c r="B1201" t="s">
        <v>883</v>
      </c>
      <c r="C1201" t="s">
        <v>269</v>
      </c>
      <c r="E1201" t="s">
        <v>799</v>
      </c>
      <c r="F1201" t="s">
        <v>800</v>
      </c>
      <c r="G1201" t="s">
        <v>114</v>
      </c>
      <c r="H1201">
        <v>2</v>
      </c>
      <c r="I1201" s="73" t="str">
        <f>VLOOKUP(E1201,Refs!$P$2:$R$29,3,FALSE)</f>
        <v>Y61</v>
      </c>
      <c r="J1201" s="73" t="str">
        <f>VLOOKUP(E1201,Refs!$P$2:$S$29,4,FALSE)</f>
        <v>East of England</v>
      </c>
      <c r="K1201" s="28">
        <f t="shared" si="40"/>
        <v>2</v>
      </c>
    </row>
    <row r="1202" spans="1:11" x14ac:dyDescent="0.35">
      <c r="A1202" s="74">
        <f t="shared" si="39"/>
        <v>45748</v>
      </c>
      <c r="B1202" t="s">
        <v>883</v>
      </c>
      <c r="C1202" t="s">
        <v>269</v>
      </c>
      <c r="E1202" t="s">
        <v>799</v>
      </c>
      <c r="F1202" t="s">
        <v>800</v>
      </c>
      <c r="G1202" t="s">
        <v>115</v>
      </c>
      <c r="H1202">
        <v>22500</v>
      </c>
      <c r="I1202" s="73" t="str">
        <f>VLOOKUP(E1202,Refs!$P$2:$R$29,3,FALSE)</f>
        <v>Y61</v>
      </c>
      <c r="J1202" s="73" t="str">
        <f>VLOOKUP(E1202,Refs!$P$2:$S$29,4,FALSE)</f>
        <v>East of England</v>
      </c>
      <c r="K1202" s="28">
        <f t="shared" si="40"/>
        <v>22500</v>
      </c>
    </row>
    <row r="1203" spans="1:11" x14ac:dyDescent="0.35">
      <c r="A1203" s="74">
        <f t="shared" si="39"/>
        <v>45748</v>
      </c>
      <c r="B1203" t="s">
        <v>883</v>
      </c>
      <c r="C1203" t="s">
        <v>269</v>
      </c>
      <c r="E1203" t="s">
        <v>799</v>
      </c>
      <c r="F1203" t="s">
        <v>800</v>
      </c>
      <c r="G1203" t="s">
        <v>116</v>
      </c>
      <c r="H1203">
        <v>7310</v>
      </c>
      <c r="I1203" s="73" t="str">
        <f>VLOOKUP(E1203,Refs!$P$2:$R$29,3,FALSE)</f>
        <v>Y61</v>
      </c>
      <c r="J1203" s="73" t="str">
        <f>VLOOKUP(E1203,Refs!$P$2:$S$29,4,FALSE)</f>
        <v>East of England</v>
      </c>
      <c r="K1203" s="28">
        <f t="shared" si="40"/>
        <v>7310</v>
      </c>
    </row>
    <row r="1204" spans="1:11" x14ac:dyDescent="0.35">
      <c r="A1204" s="74">
        <f t="shared" si="39"/>
        <v>45748</v>
      </c>
      <c r="B1204" t="s">
        <v>883</v>
      </c>
      <c r="C1204" t="s">
        <v>269</v>
      </c>
      <c r="E1204" t="s">
        <v>799</v>
      </c>
      <c r="F1204" t="s">
        <v>800</v>
      </c>
      <c r="G1204" t="s">
        <v>117</v>
      </c>
      <c r="H1204">
        <v>4669</v>
      </c>
      <c r="I1204" s="73" t="str">
        <f>VLOOKUP(E1204,Refs!$P$2:$R$29,3,FALSE)</f>
        <v>Y61</v>
      </c>
      <c r="J1204" s="73" t="str">
        <f>VLOOKUP(E1204,Refs!$P$2:$S$29,4,FALSE)</f>
        <v>East of England</v>
      </c>
      <c r="K1204" s="28">
        <f t="shared" si="40"/>
        <v>4669</v>
      </c>
    </row>
    <row r="1205" spans="1:11" x14ac:dyDescent="0.35">
      <c r="A1205" s="74">
        <f t="shared" si="39"/>
        <v>45748</v>
      </c>
      <c r="B1205" t="s">
        <v>883</v>
      </c>
      <c r="C1205" t="s">
        <v>269</v>
      </c>
      <c r="E1205" t="s">
        <v>799</v>
      </c>
      <c r="F1205" t="s">
        <v>800</v>
      </c>
      <c r="G1205" t="s">
        <v>118</v>
      </c>
      <c r="H1205">
        <v>2344</v>
      </c>
      <c r="I1205" s="73" t="str">
        <f>VLOOKUP(E1205,Refs!$P$2:$R$29,3,FALSE)</f>
        <v>Y61</v>
      </c>
      <c r="J1205" s="73" t="str">
        <f>VLOOKUP(E1205,Refs!$P$2:$S$29,4,FALSE)</f>
        <v>East of England</v>
      </c>
      <c r="K1205" s="28">
        <f t="shared" si="40"/>
        <v>2344</v>
      </c>
    </row>
    <row r="1206" spans="1:11" x14ac:dyDescent="0.35">
      <c r="A1206" s="74">
        <f t="shared" si="39"/>
        <v>45748</v>
      </c>
      <c r="B1206" t="s">
        <v>883</v>
      </c>
      <c r="C1206" t="s">
        <v>269</v>
      </c>
      <c r="E1206" t="s">
        <v>799</v>
      </c>
      <c r="F1206" t="s">
        <v>800</v>
      </c>
      <c r="G1206" t="s">
        <v>119</v>
      </c>
      <c r="H1206">
        <v>4401</v>
      </c>
      <c r="I1206" s="73" t="str">
        <f>VLOOKUP(E1206,Refs!$P$2:$R$29,3,FALSE)</f>
        <v>Y61</v>
      </c>
      <c r="J1206" s="73" t="str">
        <f>VLOOKUP(E1206,Refs!$P$2:$S$29,4,FALSE)</f>
        <v>East of England</v>
      </c>
      <c r="K1206" s="28">
        <f t="shared" si="40"/>
        <v>4401</v>
      </c>
    </row>
    <row r="1207" spans="1:11" x14ac:dyDescent="0.35">
      <c r="A1207" s="74">
        <f t="shared" si="39"/>
        <v>45748</v>
      </c>
      <c r="B1207" t="s">
        <v>883</v>
      </c>
      <c r="C1207" t="s">
        <v>269</v>
      </c>
      <c r="E1207" t="s">
        <v>799</v>
      </c>
      <c r="F1207" t="s">
        <v>800</v>
      </c>
      <c r="G1207" t="s">
        <v>120</v>
      </c>
      <c r="H1207">
        <v>3763</v>
      </c>
      <c r="I1207" s="73" t="str">
        <f>VLOOKUP(E1207,Refs!$P$2:$R$29,3,FALSE)</f>
        <v>Y61</v>
      </c>
      <c r="J1207" s="73" t="str">
        <f>VLOOKUP(E1207,Refs!$P$2:$S$29,4,FALSE)</f>
        <v>East of England</v>
      </c>
      <c r="K1207" s="28">
        <f t="shared" si="40"/>
        <v>3763</v>
      </c>
    </row>
    <row r="1208" spans="1:11" x14ac:dyDescent="0.35">
      <c r="A1208" s="74">
        <f t="shared" si="39"/>
        <v>45748</v>
      </c>
      <c r="B1208" t="s">
        <v>883</v>
      </c>
      <c r="C1208" t="s">
        <v>269</v>
      </c>
      <c r="E1208" t="s">
        <v>799</v>
      </c>
      <c r="F1208" t="s">
        <v>800</v>
      </c>
      <c r="G1208" t="s">
        <v>121</v>
      </c>
      <c r="H1208">
        <v>2257</v>
      </c>
      <c r="I1208" s="73" t="str">
        <f>VLOOKUP(E1208,Refs!$P$2:$R$29,3,FALSE)</f>
        <v>Y61</v>
      </c>
      <c r="J1208" s="73" t="str">
        <f>VLOOKUP(E1208,Refs!$P$2:$S$29,4,FALSE)</f>
        <v>East of England</v>
      </c>
      <c r="K1208" s="28">
        <f t="shared" si="40"/>
        <v>2257</v>
      </c>
    </row>
    <row r="1209" spans="1:11" x14ac:dyDescent="0.35">
      <c r="A1209" s="74">
        <f t="shared" si="39"/>
        <v>45748</v>
      </c>
      <c r="B1209" t="s">
        <v>883</v>
      </c>
      <c r="C1209" t="s">
        <v>269</v>
      </c>
      <c r="E1209" t="s">
        <v>799</v>
      </c>
      <c r="F1209" t="s">
        <v>800</v>
      </c>
      <c r="G1209" t="s">
        <v>122</v>
      </c>
      <c r="H1209">
        <v>966</v>
      </c>
      <c r="I1209" s="73" t="str">
        <f>VLOOKUP(E1209,Refs!$P$2:$R$29,3,FALSE)</f>
        <v>Y61</v>
      </c>
      <c r="J1209" s="73" t="str">
        <f>VLOOKUP(E1209,Refs!$P$2:$S$29,4,FALSE)</f>
        <v>East of England</v>
      </c>
      <c r="K1209" s="28">
        <f t="shared" si="40"/>
        <v>966</v>
      </c>
    </row>
    <row r="1210" spans="1:11" x14ac:dyDescent="0.35">
      <c r="A1210" s="74">
        <f t="shared" si="39"/>
        <v>45748</v>
      </c>
      <c r="B1210" t="s">
        <v>883</v>
      </c>
      <c r="C1210" t="s">
        <v>269</v>
      </c>
      <c r="E1210" t="s">
        <v>799</v>
      </c>
      <c r="F1210" t="s">
        <v>800</v>
      </c>
      <c r="G1210" t="s">
        <v>123</v>
      </c>
      <c r="H1210">
        <v>2279</v>
      </c>
      <c r="I1210" s="73" t="str">
        <f>VLOOKUP(E1210,Refs!$P$2:$R$29,3,FALSE)</f>
        <v>Y61</v>
      </c>
      <c r="J1210" s="73" t="str">
        <f>VLOOKUP(E1210,Refs!$P$2:$S$29,4,FALSE)</f>
        <v>East of England</v>
      </c>
      <c r="K1210" s="28">
        <f t="shared" si="40"/>
        <v>2279</v>
      </c>
    </row>
    <row r="1211" spans="1:11" x14ac:dyDescent="0.35">
      <c r="A1211" s="74">
        <f t="shared" si="39"/>
        <v>45748</v>
      </c>
      <c r="B1211" t="s">
        <v>883</v>
      </c>
      <c r="C1211" t="s">
        <v>269</v>
      </c>
      <c r="E1211" t="s">
        <v>799</v>
      </c>
      <c r="F1211" t="s">
        <v>800</v>
      </c>
      <c r="G1211" t="s">
        <v>124</v>
      </c>
      <c r="H1211">
        <v>21</v>
      </c>
      <c r="I1211" s="73" t="str">
        <f>VLOOKUP(E1211,Refs!$P$2:$R$29,3,FALSE)</f>
        <v>Y61</v>
      </c>
      <c r="J1211" s="73" t="str">
        <f>VLOOKUP(E1211,Refs!$P$2:$S$29,4,FALSE)</f>
        <v>East of England</v>
      </c>
      <c r="K1211" s="28">
        <f t="shared" si="40"/>
        <v>21</v>
      </c>
    </row>
    <row r="1212" spans="1:11" x14ac:dyDescent="0.35">
      <c r="A1212" s="74">
        <f t="shared" si="39"/>
        <v>45748</v>
      </c>
      <c r="B1212" t="s">
        <v>883</v>
      </c>
      <c r="C1212" t="s">
        <v>269</v>
      </c>
      <c r="E1212" t="s">
        <v>799</v>
      </c>
      <c r="F1212" t="s">
        <v>800</v>
      </c>
      <c r="G1212" t="s">
        <v>125</v>
      </c>
      <c r="H1212">
        <v>3</v>
      </c>
      <c r="I1212" s="73" t="str">
        <f>VLOOKUP(E1212,Refs!$P$2:$R$29,3,FALSE)</f>
        <v>Y61</v>
      </c>
      <c r="J1212" s="73" t="str">
        <f>VLOOKUP(E1212,Refs!$P$2:$S$29,4,FALSE)</f>
        <v>East of England</v>
      </c>
      <c r="K1212" s="28">
        <f t="shared" si="40"/>
        <v>3</v>
      </c>
    </row>
    <row r="1213" spans="1:11" x14ac:dyDescent="0.35">
      <c r="A1213" s="74">
        <f t="shared" si="39"/>
        <v>45748</v>
      </c>
      <c r="B1213" t="s">
        <v>883</v>
      </c>
      <c r="C1213" t="s">
        <v>269</v>
      </c>
      <c r="E1213" t="s">
        <v>799</v>
      </c>
      <c r="F1213" t="s">
        <v>800</v>
      </c>
      <c r="G1213" t="s">
        <v>126</v>
      </c>
      <c r="H1213">
        <v>0</v>
      </c>
      <c r="I1213" s="73" t="str">
        <f>VLOOKUP(E1213,Refs!$P$2:$R$29,3,FALSE)</f>
        <v>Y61</v>
      </c>
      <c r="J1213" s="73" t="str">
        <f>VLOOKUP(E1213,Refs!$P$2:$S$29,4,FALSE)</f>
        <v>East of England</v>
      </c>
      <c r="K1213" s="28" t="str">
        <f t="shared" si="40"/>
        <v/>
      </c>
    </row>
    <row r="1214" spans="1:11" x14ac:dyDescent="0.35">
      <c r="A1214" s="74">
        <f t="shared" si="39"/>
        <v>45748</v>
      </c>
      <c r="B1214" t="s">
        <v>883</v>
      </c>
      <c r="C1214" t="s">
        <v>269</v>
      </c>
      <c r="E1214" t="s">
        <v>799</v>
      </c>
      <c r="F1214" t="s">
        <v>800</v>
      </c>
      <c r="G1214" t="s">
        <v>127</v>
      </c>
      <c r="H1214">
        <v>0</v>
      </c>
      <c r="I1214" s="73" t="str">
        <f>VLOOKUP(E1214,Refs!$P$2:$R$29,3,FALSE)</f>
        <v>Y61</v>
      </c>
      <c r="J1214" s="73" t="str">
        <f>VLOOKUP(E1214,Refs!$P$2:$S$29,4,FALSE)</f>
        <v>East of England</v>
      </c>
      <c r="K1214" s="28" t="str">
        <f t="shared" si="40"/>
        <v/>
      </c>
    </row>
    <row r="1215" spans="1:11" x14ac:dyDescent="0.35">
      <c r="A1215" s="74">
        <f t="shared" si="39"/>
        <v>45748</v>
      </c>
      <c r="B1215" t="s">
        <v>883</v>
      </c>
      <c r="C1215" t="s">
        <v>269</v>
      </c>
      <c r="E1215" t="s">
        <v>799</v>
      </c>
      <c r="F1215" t="s">
        <v>800</v>
      </c>
      <c r="G1215" t="s">
        <v>128</v>
      </c>
      <c r="H1215">
        <v>0</v>
      </c>
      <c r="I1215" s="73" t="str">
        <f>VLOOKUP(E1215,Refs!$P$2:$R$29,3,FALSE)</f>
        <v>Y61</v>
      </c>
      <c r="J1215" s="73" t="str">
        <f>VLOOKUP(E1215,Refs!$P$2:$S$29,4,FALSE)</f>
        <v>East of England</v>
      </c>
      <c r="K1215" s="28" t="str">
        <f t="shared" si="40"/>
        <v/>
      </c>
    </row>
    <row r="1216" spans="1:11" x14ac:dyDescent="0.35">
      <c r="A1216" s="74">
        <f t="shared" si="39"/>
        <v>45748</v>
      </c>
      <c r="B1216" t="s">
        <v>883</v>
      </c>
      <c r="C1216" t="s">
        <v>269</v>
      </c>
      <c r="E1216" t="s">
        <v>799</v>
      </c>
      <c r="F1216" t="s">
        <v>800</v>
      </c>
      <c r="G1216" t="s">
        <v>129</v>
      </c>
      <c r="H1216">
        <v>216</v>
      </c>
      <c r="I1216" s="73" t="str">
        <f>VLOOKUP(E1216,Refs!$P$2:$R$29,3,FALSE)</f>
        <v>Y61</v>
      </c>
      <c r="J1216" s="73" t="str">
        <f>VLOOKUP(E1216,Refs!$P$2:$S$29,4,FALSE)</f>
        <v>East of England</v>
      </c>
      <c r="K1216" s="28">
        <f t="shared" si="40"/>
        <v>216</v>
      </c>
    </row>
    <row r="1217" spans="1:11" x14ac:dyDescent="0.35">
      <c r="A1217" s="74">
        <f t="shared" si="39"/>
        <v>45748</v>
      </c>
      <c r="B1217" t="s">
        <v>883</v>
      </c>
      <c r="C1217" t="s">
        <v>269</v>
      </c>
      <c r="E1217" t="s">
        <v>799</v>
      </c>
      <c r="F1217" t="s">
        <v>800</v>
      </c>
      <c r="G1217" t="s">
        <v>130</v>
      </c>
      <c r="H1217">
        <v>571</v>
      </c>
      <c r="I1217" s="73" t="str">
        <f>VLOOKUP(E1217,Refs!$P$2:$R$29,3,FALSE)</f>
        <v>Y61</v>
      </c>
      <c r="J1217" s="73" t="str">
        <f>VLOOKUP(E1217,Refs!$P$2:$S$29,4,FALSE)</f>
        <v>East of England</v>
      </c>
      <c r="K1217" s="28">
        <f t="shared" si="40"/>
        <v>571</v>
      </c>
    </row>
    <row r="1218" spans="1:11" x14ac:dyDescent="0.35">
      <c r="A1218" s="74">
        <f t="shared" si="39"/>
        <v>45748</v>
      </c>
      <c r="B1218" t="s">
        <v>883</v>
      </c>
      <c r="C1218" t="s">
        <v>269</v>
      </c>
      <c r="E1218" t="s">
        <v>799</v>
      </c>
      <c r="F1218" t="s">
        <v>800</v>
      </c>
      <c r="G1218" t="s">
        <v>131</v>
      </c>
      <c r="H1218">
        <v>955</v>
      </c>
      <c r="I1218" s="73" t="str">
        <f>VLOOKUP(E1218,Refs!$P$2:$R$29,3,FALSE)</f>
        <v>Y61</v>
      </c>
      <c r="J1218" s="73" t="str">
        <f>VLOOKUP(E1218,Refs!$P$2:$S$29,4,FALSE)</f>
        <v>East of England</v>
      </c>
      <c r="K1218" s="28">
        <f t="shared" si="40"/>
        <v>955</v>
      </c>
    </row>
    <row r="1219" spans="1:11" x14ac:dyDescent="0.35">
      <c r="A1219" s="74">
        <f t="shared" ref="A1219:A1282" si="41">DATEVALUE(RIGHT(B1219,8))</f>
        <v>45748</v>
      </c>
      <c r="B1219" t="s">
        <v>883</v>
      </c>
      <c r="C1219" t="s">
        <v>269</v>
      </c>
      <c r="E1219" t="s">
        <v>799</v>
      </c>
      <c r="F1219" t="s">
        <v>800</v>
      </c>
      <c r="G1219" t="s">
        <v>132</v>
      </c>
      <c r="H1219">
        <v>862</v>
      </c>
      <c r="I1219" s="73" t="str">
        <f>VLOOKUP(E1219,Refs!$P$2:$R$29,3,FALSE)</f>
        <v>Y61</v>
      </c>
      <c r="J1219" s="73" t="str">
        <f>VLOOKUP(E1219,Refs!$P$2:$S$29,4,FALSE)</f>
        <v>East of England</v>
      </c>
      <c r="K1219" s="28">
        <f t="shared" si="40"/>
        <v>862</v>
      </c>
    </row>
    <row r="1220" spans="1:11" x14ac:dyDescent="0.35">
      <c r="A1220" s="74">
        <f t="shared" si="41"/>
        <v>45748</v>
      </c>
      <c r="B1220" t="s">
        <v>883</v>
      </c>
      <c r="C1220" t="s">
        <v>269</v>
      </c>
      <c r="E1220" t="s">
        <v>799</v>
      </c>
      <c r="F1220" t="s">
        <v>800</v>
      </c>
      <c r="G1220" t="s">
        <v>133</v>
      </c>
      <c r="H1220">
        <v>2950</v>
      </c>
      <c r="I1220" s="73" t="str">
        <f>VLOOKUP(E1220,Refs!$P$2:$R$29,3,FALSE)</f>
        <v>Y61</v>
      </c>
      <c r="J1220" s="73" t="str">
        <f>VLOOKUP(E1220,Refs!$P$2:$S$29,4,FALSE)</f>
        <v>East of England</v>
      </c>
      <c r="K1220" s="28">
        <f t="shared" si="40"/>
        <v>2950</v>
      </c>
    </row>
    <row r="1221" spans="1:11" x14ac:dyDescent="0.35">
      <c r="A1221" s="74">
        <f t="shared" si="41"/>
        <v>45748</v>
      </c>
      <c r="B1221" t="s">
        <v>883</v>
      </c>
      <c r="C1221" t="s">
        <v>269</v>
      </c>
      <c r="E1221" t="s">
        <v>799</v>
      </c>
      <c r="F1221" t="s">
        <v>800</v>
      </c>
      <c r="G1221" t="s">
        <v>134</v>
      </c>
      <c r="H1221">
        <v>2567</v>
      </c>
      <c r="I1221" s="73" t="str">
        <f>VLOOKUP(E1221,Refs!$P$2:$R$29,3,FALSE)</f>
        <v>Y61</v>
      </c>
      <c r="J1221" s="73" t="str">
        <f>VLOOKUP(E1221,Refs!$P$2:$S$29,4,FALSE)</f>
        <v>East of England</v>
      </c>
      <c r="K1221" s="28">
        <f t="shared" si="40"/>
        <v>2567</v>
      </c>
    </row>
    <row r="1222" spans="1:11" x14ac:dyDescent="0.35">
      <c r="A1222" s="74">
        <f t="shared" si="41"/>
        <v>45748</v>
      </c>
      <c r="B1222" t="s">
        <v>883</v>
      </c>
      <c r="C1222" t="s">
        <v>269</v>
      </c>
      <c r="E1222" t="s">
        <v>799</v>
      </c>
      <c r="F1222" t="s">
        <v>800</v>
      </c>
      <c r="G1222" t="s">
        <v>135</v>
      </c>
      <c r="H1222">
        <v>1691</v>
      </c>
      <c r="I1222" s="73" t="str">
        <f>VLOOKUP(E1222,Refs!$P$2:$R$29,3,FALSE)</f>
        <v>Y61</v>
      </c>
      <c r="J1222" s="73" t="str">
        <f>VLOOKUP(E1222,Refs!$P$2:$S$29,4,FALSE)</f>
        <v>East of England</v>
      </c>
      <c r="K1222" s="28">
        <f t="shared" si="40"/>
        <v>1691</v>
      </c>
    </row>
    <row r="1223" spans="1:11" x14ac:dyDescent="0.35">
      <c r="A1223" s="74">
        <f t="shared" si="41"/>
        <v>45748</v>
      </c>
      <c r="B1223" t="s">
        <v>883</v>
      </c>
      <c r="C1223" t="s">
        <v>269</v>
      </c>
      <c r="E1223" t="s">
        <v>799</v>
      </c>
      <c r="F1223" t="s">
        <v>800</v>
      </c>
      <c r="G1223" t="s">
        <v>136</v>
      </c>
      <c r="H1223">
        <v>1686</v>
      </c>
      <c r="I1223" s="73" t="str">
        <f>VLOOKUP(E1223,Refs!$P$2:$R$29,3,FALSE)</f>
        <v>Y61</v>
      </c>
      <c r="J1223" s="73" t="str">
        <f>VLOOKUP(E1223,Refs!$P$2:$S$29,4,FALSE)</f>
        <v>East of England</v>
      </c>
      <c r="K1223" s="28">
        <f t="shared" ref="K1223:K1286" si="42">IF(OR(H1223="NULL",H1223=0,H1223=""),"",H1223)</f>
        <v>1686</v>
      </c>
    </row>
    <row r="1224" spans="1:11" x14ac:dyDescent="0.35">
      <c r="A1224" s="74">
        <f t="shared" si="41"/>
        <v>45748</v>
      </c>
      <c r="B1224" t="s">
        <v>883</v>
      </c>
      <c r="C1224" t="s">
        <v>269</v>
      </c>
      <c r="E1224" t="s">
        <v>799</v>
      </c>
      <c r="F1224" t="s">
        <v>800</v>
      </c>
      <c r="G1224" t="s">
        <v>137</v>
      </c>
      <c r="H1224">
        <v>279</v>
      </c>
      <c r="I1224" s="73" t="str">
        <f>VLOOKUP(E1224,Refs!$P$2:$R$29,3,FALSE)</f>
        <v>Y61</v>
      </c>
      <c r="J1224" s="73" t="str">
        <f>VLOOKUP(E1224,Refs!$P$2:$S$29,4,FALSE)</f>
        <v>East of England</v>
      </c>
      <c r="K1224" s="28">
        <f t="shared" si="42"/>
        <v>279</v>
      </c>
    </row>
    <row r="1225" spans="1:11" x14ac:dyDescent="0.35">
      <c r="A1225" s="74">
        <f t="shared" si="41"/>
        <v>45748</v>
      </c>
      <c r="B1225" t="s">
        <v>883</v>
      </c>
      <c r="C1225" t="s">
        <v>269</v>
      </c>
      <c r="E1225" t="s">
        <v>799</v>
      </c>
      <c r="F1225" t="s">
        <v>800</v>
      </c>
      <c r="G1225" t="s">
        <v>138</v>
      </c>
      <c r="H1225">
        <v>253</v>
      </c>
      <c r="I1225" s="73" t="str">
        <f>VLOOKUP(E1225,Refs!$P$2:$R$29,3,FALSE)</f>
        <v>Y61</v>
      </c>
      <c r="J1225" s="73" t="str">
        <f>VLOOKUP(E1225,Refs!$P$2:$S$29,4,FALSE)</f>
        <v>East of England</v>
      </c>
      <c r="K1225" s="28">
        <f t="shared" si="42"/>
        <v>253</v>
      </c>
    </row>
    <row r="1226" spans="1:11" x14ac:dyDescent="0.35">
      <c r="A1226" s="74">
        <f t="shared" si="41"/>
        <v>45748</v>
      </c>
      <c r="B1226" t="s">
        <v>883</v>
      </c>
      <c r="C1226" t="s">
        <v>269</v>
      </c>
      <c r="E1226" t="s">
        <v>799</v>
      </c>
      <c r="F1226" t="s">
        <v>800</v>
      </c>
      <c r="G1226" t="s">
        <v>139</v>
      </c>
      <c r="H1226">
        <v>15</v>
      </c>
      <c r="I1226" s="73" t="str">
        <f>VLOOKUP(E1226,Refs!$P$2:$R$29,3,FALSE)</f>
        <v>Y61</v>
      </c>
      <c r="J1226" s="73" t="str">
        <f>VLOOKUP(E1226,Refs!$P$2:$S$29,4,FALSE)</f>
        <v>East of England</v>
      </c>
      <c r="K1226" s="28">
        <f t="shared" si="42"/>
        <v>15</v>
      </c>
    </row>
    <row r="1227" spans="1:11" x14ac:dyDescent="0.35">
      <c r="A1227" s="74">
        <f t="shared" si="41"/>
        <v>45748</v>
      </c>
      <c r="B1227" t="s">
        <v>883</v>
      </c>
      <c r="C1227" t="s">
        <v>269</v>
      </c>
      <c r="E1227" t="s">
        <v>799</v>
      </c>
      <c r="F1227" t="s">
        <v>800</v>
      </c>
      <c r="G1227" t="s">
        <v>140</v>
      </c>
      <c r="H1227">
        <v>15</v>
      </c>
      <c r="I1227" s="73" t="str">
        <f>VLOOKUP(E1227,Refs!$P$2:$R$29,3,FALSE)</f>
        <v>Y61</v>
      </c>
      <c r="J1227" s="73" t="str">
        <f>VLOOKUP(E1227,Refs!$P$2:$S$29,4,FALSE)</f>
        <v>East of England</v>
      </c>
      <c r="K1227" s="28">
        <f t="shared" si="42"/>
        <v>15</v>
      </c>
    </row>
    <row r="1228" spans="1:11" x14ac:dyDescent="0.35">
      <c r="A1228" s="74">
        <f t="shared" si="41"/>
        <v>45748</v>
      </c>
      <c r="B1228" t="s">
        <v>883</v>
      </c>
      <c r="C1228" t="s">
        <v>269</v>
      </c>
      <c r="E1228" t="s">
        <v>799</v>
      </c>
      <c r="F1228" t="s">
        <v>800</v>
      </c>
      <c r="G1228" t="s">
        <v>141</v>
      </c>
      <c r="H1228">
        <v>240</v>
      </c>
      <c r="I1228" s="73" t="str">
        <f>VLOOKUP(E1228,Refs!$P$2:$R$29,3,FALSE)</f>
        <v>Y61</v>
      </c>
      <c r="J1228" s="73" t="str">
        <f>VLOOKUP(E1228,Refs!$P$2:$S$29,4,FALSE)</f>
        <v>East of England</v>
      </c>
      <c r="K1228" s="28">
        <f t="shared" si="42"/>
        <v>240</v>
      </c>
    </row>
    <row r="1229" spans="1:11" x14ac:dyDescent="0.35">
      <c r="A1229" s="74">
        <f t="shared" si="41"/>
        <v>45748</v>
      </c>
      <c r="B1229" t="s">
        <v>883</v>
      </c>
      <c r="C1229" t="s">
        <v>269</v>
      </c>
      <c r="E1229" t="s">
        <v>799</v>
      </c>
      <c r="F1229" t="s">
        <v>800</v>
      </c>
      <c r="G1229" t="s">
        <v>142</v>
      </c>
      <c r="H1229">
        <v>240</v>
      </c>
      <c r="I1229" s="73" t="str">
        <f>VLOOKUP(E1229,Refs!$P$2:$R$29,3,FALSE)</f>
        <v>Y61</v>
      </c>
      <c r="J1229" s="73" t="str">
        <f>VLOOKUP(E1229,Refs!$P$2:$S$29,4,FALSE)</f>
        <v>East of England</v>
      </c>
      <c r="K1229" s="28">
        <f t="shared" si="42"/>
        <v>240</v>
      </c>
    </row>
    <row r="1230" spans="1:11" x14ac:dyDescent="0.35">
      <c r="A1230" s="74">
        <f t="shared" si="41"/>
        <v>45748</v>
      </c>
      <c r="B1230" t="s">
        <v>883</v>
      </c>
      <c r="C1230" t="s">
        <v>269</v>
      </c>
      <c r="E1230" t="s">
        <v>799</v>
      </c>
      <c r="F1230" t="s">
        <v>800</v>
      </c>
      <c r="G1230" t="s">
        <v>725</v>
      </c>
      <c r="H1230">
        <v>398</v>
      </c>
      <c r="I1230" s="73" t="str">
        <f>VLOOKUP(E1230,Refs!$P$2:$R$29,3,FALSE)</f>
        <v>Y61</v>
      </c>
      <c r="J1230" s="73" t="str">
        <f>VLOOKUP(E1230,Refs!$P$2:$S$29,4,FALSE)</f>
        <v>East of England</v>
      </c>
      <c r="K1230" s="28">
        <f t="shared" si="42"/>
        <v>398</v>
      </c>
    </row>
    <row r="1231" spans="1:11" x14ac:dyDescent="0.35">
      <c r="A1231" s="74">
        <f t="shared" si="41"/>
        <v>45748</v>
      </c>
      <c r="B1231" t="s">
        <v>883</v>
      </c>
      <c r="C1231" t="s">
        <v>269</v>
      </c>
      <c r="E1231" t="s">
        <v>799</v>
      </c>
      <c r="F1231" t="s">
        <v>800</v>
      </c>
      <c r="G1231" t="s">
        <v>724</v>
      </c>
      <c r="H1231">
        <v>67</v>
      </c>
      <c r="I1231" s="73" t="str">
        <f>VLOOKUP(E1231,Refs!$P$2:$R$29,3,FALSE)</f>
        <v>Y61</v>
      </c>
      <c r="J1231" s="73" t="str">
        <f>VLOOKUP(E1231,Refs!$P$2:$S$29,4,FALSE)</f>
        <v>East of England</v>
      </c>
      <c r="K1231" s="28">
        <f t="shared" si="42"/>
        <v>67</v>
      </c>
    </row>
    <row r="1232" spans="1:11" x14ac:dyDescent="0.35">
      <c r="A1232" s="74">
        <f t="shared" si="41"/>
        <v>45748</v>
      </c>
      <c r="B1232" t="s">
        <v>883</v>
      </c>
      <c r="C1232" t="s">
        <v>269</v>
      </c>
      <c r="E1232" t="s">
        <v>799</v>
      </c>
      <c r="F1232" t="s">
        <v>800</v>
      </c>
      <c r="G1232" t="s">
        <v>727</v>
      </c>
      <c r="H1232">
        <v>1299</v>
      </c>
      <c r="I1232" s="73" t="str">
        <f>VLOOKUP(E1232,Refs!$P$2:$R$29,3,FALSE)</f>
        <v>Y61</v>
      </c>
      <c r="J1232" s="73" t="str">
        <f>VLOOKUP(E1232,Refs!$P$2:$S$29,4,FALSE)</f>
        <v>East of England</v>
      </c>
      <c r="K1232" s="28">
        <f t="shared" si="42"/>
        <v>1299</v>
      </c>
    </row>
    <row r="1233" spans="1:11" x14ac:dyDescent="0.35">
      <c r="A1233" s="74">
        <f t="shared" si="41"/>
        <v>45748</v>
      </c>
      <c r="B1233" t="s">
        <v>883</v>
      </c>
      <c r="C1233" t="s">
        <v>269</v>
      </c>
      <c r="E1233" t="s">
        <v>799</v>
      </c>
      <c r="F1233" t="s">
        <v>800</v>
      </c>
      <c r="G1233" t="s">
        <v>726</v>
      </c>
      <c r="H1233">
        <v>706</v>
      </c>
      <c r="I1233" s="73" t="str">
        <f>VLOOKUP(E1233,Refs!$P$2:$R$29,3,FALSE)</f>
        <v>Y61</v>
      </c>
      <c r="J1233" s="73" t="str">
        <f>VLOOKUP(E1233,Refs!$P$2:$S$29,4,FALSE)</f>
        <v>East of England</v>
      </c>
      <c r="K1233" s="28">
        <f t="shared" si="42"/>
        <v>706</v>
      </c>
    </row>
    <row r="1234" spans="1:11" x14ac:dyDescent="0.35">
      <c r="A1234" s="74">
        <f t="shared" si="41"/>
        <v>45748</v>
      </c>
      <c r="B1234" t="s">
        <v>883</v>
      </c>
      <c r="C1234" t="s">
        <v>293</v>
      </c>
      <c r="D1234" t="s">
        <v>891</v>
      </c>
      <c r="E1234" t="s">
        <v>328</v>
      </c>
      <c r="F1234" t="s">
        <v>329</v>
      </c>
      <c r="G1234" t="s">
        <v>10</v>
      </c>
      <c r="H1234">
        <v>98084</v>
      </c>
      <c r="I1234" s="73" t="str">
        <f>VLOOKUP(E1234,Refs!$P$2:$R$29,3,FALSE)</f>
        <v>Y59</v>
      </c>
      <c r="J1234" s="73" t="str">
        <f>VLOOKUP(E1234,Refs!$P$2:$S$29,4,FALSE)</f>
        <v>South East</v>
      </c>
      <c r="K1234" s="28">
        <f t="shared" si="42"/>
        <v>98084</v>
      </c>
    </row>
    <row r="1235" spans="1:11" x14ac:dyDescent="0.35">
      <c r="A1235" s="74">
        <f t="shared" si="41"/>
        <v>45748</v>
      </c>
      <c r="B1235" t="s">
        <v>883</v>
      </c>
      <c r="C1235" t="s">
        <v>293</v>
      </c>
      <c r="D1235" t="s">
        <v>891</v>
      </c>
      <c r="E1235" t="s">
        <v>328</v>
      </c>
      <c r="F1235" t="s">
        <v>329</v>
      </c>
      <c r="G1235" t="s">
        <v>71</v>
      </c>
      <c r="H1235">
        <v>0</v>
      </c>
      <c r="I1235" s="73" t="str">
        <f>VLOOKUP(E1235,Refs!$P$2:$R$29,3,FALSE)</f>
        <v>Y59</v>
      </c>
      <c r="J1235" s="73" t="str">
        <f>VLOOKUP(E1235,Refs!$P$2:$S$29,4,FALSE)</f>
        <v>South East</v>
      </c>
      <c r="K1235" s="28" t="str">
        <f t="shared" si="42"/>
        <v/>
      </c>
    </row>
    <row r="1236" spans="1:11" x14ac:dyDescent="0.35">
      <c r="A1236" s="74">
        <f t="shared" si="41"/>
        <v>45748</v>
      </c>
      <c r="B1236" t="s">
        <v>883</v>
      </c>
      <c r="C1236" t="s">
        <v>293</v>
      </c>
      <c r="D1236" t="s">
        <v>891</v>
      </c>
      <c r="E1236" t="s">
        <v>328</v>
      </c>
      <c r="F1236" t="s">
        <v>329</v>
      </c>
      <c r="G1236" t="s">
        <v>20</v>
      </c>
      <c r="H1236">
        <v>85048</v>
      </c>
      <c r="I1236" s="73" t="str">
        <f>VLOOKUP(E1236,Refs!$P$2:$R$29,3,FALSE)</f>
        <v>Y59</v>
      </c>
      <c r="J1236" s="73" t="str">
        <f>VLOOKUP(E1236,Refs!$P$2:$S$29,4,FALSE)</f>
        <v>South East</v>
      </c>
      <c r="K1236" s="28">
        <f t="shared" si="42"/>
        <v>85048</v>
      </c>
    </row>
    <row r="1237" spans="1:11" x14ac:dyDescent="0.35">
      <c r="A1237" s="74">
        <f t="shared" si="41"/>
        <v>45748</v>
      </c>
      <c r="B1237" t="s">
        <v>883</v>
      </c>
      <c r="C1237" t="s">
        <v>293</v>
      </c>
      <c r="D1237" t="s">
        <v>891</v>
      </c>
      <c r="E1237" t="s">
        <v>328</v>
      </c>
      <c r="F1237" t="s">
        <v>329</v>
      </c>
      <c r="G1237" t="s">
        <v>23</v>
      </c>
      <c r="H1237">
        <v>62736</v>
      </c>
      <c r="I1237" s="73" t="str">
        <f>VLOOKUP(E1237,Refs!$P$2:$R$29,3,FALSE)</f>
        <v>Y59</v>
      </c>
      <c r="J1237" s="73" t="str">
        <f>VLOOKUP(E1237,Refs!$P$2:$S$29,4,FALSE)</f>
        <v>South East</v>
      </c>
      <c r="K1237" s="28">
        <f t="shared" si="42"/>
        <v>62736</v>
      </c>
    </row>
    <row r="1238" spans="1:11" x14ac:dyDescent="0.35">
      <c r="A1238" s="74">
        <f t="shared" si="41"/>
        <v>45748</v>
      </c>
      <c r="B1238" t="s">
        <v>883</v>
      </c>
      <c r="C1238" t="s">
        <v>293</v>
      </c>
      <c r="D1238" t="s">
        <v>891</v>
      </c>
      <c r="E1238" t="s">
        <v>328</v>
      </c>
      <c r="F1238" t="s">
        <v>329</v>
      </c>
      <c r="G1238" t="s">
        <v>19</v>
      </c>
      <c r="H1238">
        <v>4124</v>
      </c>
      <c r="I1238" s="73" t="str">
        <f>VLOOKUP(E1238,Refs!$P$2:$R$29,3,FALSE)</f>
        <v>Y59</v>
      </c>
      <c r="J1238" s="73" t="str">
        <f>VLOOKUP(E1238,Refs!$P$2:$S$29,4,FALSE)</f>
        <v>South East</v>
      </c>
      <c r="K1238" s="28">
        <f t="shared" si="42"/>
        <v>4124</v>
      </c>
    </row>
    <row r="1239" spans="1:11" x14ac:dyDescent="0.35">
      <c r="A1239" s="74">
        <f t="shared" si="41"/>
        <v>45748</v>
      </c>
      <c r="B1239" t="s">
        <v>883</v>
      </c>
      <c r="C1239" t="s">
        <v>293</v>
      </c>
      <c r="D1239" t="s">
        <v>891</v>
      </c>
      <c r="E1239" t="s">
        <v>328</v>
      </c>
      <c r="F1239" t="s">
        <v>329</v>
      </c>
      <c r="G1239" t="s">
        <v>21</v>
      </c>
      <c r="H1239">
        <v>5624204</v>
      </c>
      <c r="I1239" s="73" t="str">
        <f>VLOOKUP(E1239,Refs!$P$2:$R$29,3,FALSE)</f>
        <v>Y59</v>
      </c>
      <c r="J1239" s="73" t="str">
        <f>VLOOKUP(E1239,Refs!$P$2:$S$29,4,FALSE)</f>
        <v>South East</v>
      </c>
      <c r="K1239" s="28">
        <f t="shared" si="42"/>
        <v>5624204</v>
      </c>
    </row>
    <row r="1240" spans="1:11" x14ac:dyDescent="0.35">
      <c r="A1240" s="74">
        <f t="shared" si="41"/>
        <v>45748</v>
      </c>
      <c r="B1240" t="s">
        <v>883</v>
      </c>
      <c r="C1240" t="s">
        <v>293</v>
      </c>
      <c r="D1240" t="s">
        <v>891</v>
      </c>
      <c r="E1240" t="s">
        <v>328</v>
      </c>
      <c r="F1240" t="s">
        <v>329</v>
      </c>
      <c r="G1240" t="s">
        <v>72</v>
      </c>
      <c r="H1240">
        <v>341</v>
      </c>
      <c r="I1240" s="73" t="str">
        <f>VLOOKUP(E1240,Refs!$P$2:$R$29,3,FALSE)</f>
        <v>Y59</v>
      </c>
      <c r="J1240" s="73" t="str">
        <f>VLOOKUP(E1240,Refs!$P$2:$S$29,4,FALSE)</f>
        <v>South East</v>
      </c>
      <c r="K1240" s="28">
        <f t="shared" si="42"/>
        <v>341</v>
      </c>
    </row>
    <row r="1241" spans="1:11" x14ac:dyDescent="0.35">
      <c r="A1241" s="74">
        <f t="shared" si="41"/>
        <v>45748</v>
      </c>
      <c r="B1241" t="s">
        <v>883</v>
      </c>
      <c r="C1241" t="s">
        <v>293</v>
      </c>
      <c r="D1241" t="s">
        <v>891</v>
      </c>
      <c r="E1241" t="s">
        <v>328</v>
      </c>
      <c r="F1241" t="s">
        <v>329</v>
      </c>
      <c r="G1241" t="s">
        <v>73</v>
      </c>
      <c r="H1241">
        <v>641</v>
      </c>
      <c r="I1241" s="73" t="str">
        <f>VLOOKUP(E1241,Refs!$P$2:$R$29,3,FALSE)</f>
        <v>Y59</v>
      </c>
      <c r="J1241" s="73" t="str">
        <f>VLOOKUP(E1241,Refs!$P$2:$S$29,4,FALSE)</f>
        <v>South East</v>
      </c>
      <c r="K1241" s="28">
        <f t="shared" si="42"/>
        <v>641</v>
      </c>
    </row>
    <row r="1242" spans="1:11" x14ac:dyDescent="0.35">
      <c r="A1242" s="74">
        <f t="shared" si="41"/>
        <v>45748</v>
      </c>
      <c r="B1242" t="s">
        <v>883</v>
      </c>
      <c r="C1242" t="s">
        <v>293</v>
      </c>
      <c r="D1242" t="s">
        <v>891</v>
      </c>
      <c r="E1242" t="s">
        <v>328</v>
      </c>
      <c r="F1242" t="s">
        <v>329</v>
      </c>
      <c r="G1242" t="s">
        <v>74</v>
      </c>
      <c r="H1242">
        <v>602711</v>
      </c>
      <c r="I1242" s="73" t="str">
        <f>VLOOKUP(E1242,Refs!$P$2:$R$29,3,FALSE)</f>
        <v>Y59</v>
      </c>
      <c r="J1242" s="73" t="str">
        <f>VLOOKUP(E1242,Refs!$P$2:$S$29,4,FALSE)</f>
        <v>South East</v>
      </c>
      <c r="K1242" s="28">
        <f t="shared" si="42"/>
        <v>602711</v>
      </c>
    </row>
    <row r="1243" spans="1:11" x14ac:dyDescent="0.35">
      <c r="A1243" s="74">
        <f t="shared" si="41"/>
        <v>45748</v>
      </c>
      <c r="B1243" t="s">
        <v>883</v>
      </c>
      <c r="C1243" t="s">
        <v>293</v>
      </c>
      <c r="D1243" t="s">
        <v>891</v>
      </c>
      <c r="E1243" t="s">
        <v>328</v>
      </c>
      <c r="F1243" t="s">
        <v>329</v>
      </c>
      <c r="G1243" t="s">
        <v>75</v>
      </c>
      <c r="H1243">
        <v>36546</v>
      </c>
      <c r="I1243" s="73" t="str">
        <f>VLOOKUP(E1243,Refs!$P$2:$R$29,3,FALSE)</f>
        <v>Y59</v>
      </c>
      <c r="J1243" s="73" t="str">
        <f>VLOOKUP(E1243,Refs!$P$2:$S$29,4,FALSE)</f>
        <v>South East</v>
      </c>
      <c r="K1243" s="28">
        <f t="shared" si="42"/>
        <v>36546</v>
      </c>
    </row>
    <row r="1244" spans="1:11" x14ac:dyDescent="0.35">
      <c r="A1244" s="74">
        <f t="shared" si="41"/>
        <v>45748</v>
      </c>
      <c r="B1244" t="s">
        <v>883</v>
      </c>
      <c r="C1244" t="s">
        <v>293</v>
      </c>
      <c r="D1244" t="s">
        <v>891</v>
      </c>
      <c r="E1244" t="s">
        <v>328</v>
      </c>
      <c r="F1244" t="s">
        <v>329</v>
      </c>
      <c r="G1244" t="s">
        <v>76</v>
      </c>
      <c r="H1244">
        <v>124619876</v>
      </c>
      <c r="I1244" s="73" t="str">
        <f>VLOOKUP(E1244,Refs!$P$2:$R$29,3,FALSE)</f>
        <v>Y59</v>
      </c>
      <c r="J1244" s="73" t="str">
        <f>VLOOKUP(E1244,Refs!$P$2:$S$29,4,FALSE)</f>
        <v>South East</v>
      </c>
      <c r="K1244" s="28">
        <f t="shared" si="42"/>
        <v>124619876</v>
      </c>
    </row>
    <row r="1245" spans="1:11" x14ac:dyDescent="0.35">
      <c r="A1245" s="74">
        <f t="shared" si="41"/>
        <v>45748</v>
      </c>
      <c r="B1245" t="s">
        <v>883</v>
      </c>
      <c r="C1245" t="s">
        <v>293</v>
      </c>
      <c r="D1245" t="s">
        <v>891</v>
      </c>
      <c r="E1245" t="s">
        <v>328</v>
      </c>
      <c r="F1245" t="s">
        <v>329</v>
      </c>
      <c r="G1245" t="s">
        <v>26</v>
      </c>
      <c r="H1245">
        <v>81669</v>
      </c>
      <c r="I1245" s="73" t="str">
        <f>VLOOKUP(E1245,Refs!$P$2:$R$29,3,FALSE)</f>
        <v>Y59</v>
      </c>
      <c r="J1245" s="73" t="str">
        <f>VLOOKUP(E1245,Refs!$P$2:$S$29,4,FALSE)</f>
        <v>South East</v>
      </c>
      <c r="K1245" s="28">
        <f t="shared" si="42"/>
        <v>81669</v>
      </c>
    </row>
    <row r="1246" spans="1:11" x14ac:dyDescent="0.35">
      <c r="A1246" s="74">
        <f t="shared" si="41"/>
        <v>45748</v>
      </c>
      <c r="B1246" t="s">
        <v>883</v>
      </c>
      <c r="C1246" t="s">
        <v>293</v>
      </c>
      <c r="D1246" t="s">
        <v>891</v>
      </c>
      <c r="E1246" t="s">
        <v>328</v>
      </c>
      <c r="F1246" t="s">
        <v>329</v>
      </c>
      <c r="G1246" t="s">
        <v>77</v>
      </c>
      <c r="H1246">
        <v>1615</v>
      </c>
      <c r="I1246" s="73" t="str">
        <f>VLOOKUP(E1246,Refs!$P$2:$R$29,3,FALSE)</f>
        <v>Y59</v>
      </c>
      <c r="J1246" s="73" t="str">
        <f>VLOOKUP(E1246,Refs!$P$2:$S$29,4,FALSE)</f>
        <v>South East</v>
      </c>
      <c r="K1246" s="28">
        <f t="shared" si="42"/>
        <v>1615</v>
      </c>
    </row>
    <row r="1247" spans="1:11" x14ac:dyDescent="0.35">
      <c r="A1247" s="74">
        <f t="shared" si="41"/>
        <v>45748</v>
      </c>
      <c r="B1247" t="s">
        <v>883</v>
      </c>
      <c r="C1247" t="s">
        <v>293</v>
      </c>
      <c r="D1247" t="s">
        <v>891</v>
      </c>
      <c r="E1247" t="s">
        <v>328</v>
      </c>
      <c r="F1247" t="s">
        <v>329</v>
      </c>
      <c r="G1247" t="s">
        <v>78</v>
      </c>
      <c r="H1247">
        <v>44508</v>
      </c>
      <c r="I1247" s="73" t="str">
        <f>VLOOKUP(E1247,Refs!$P$2:$R$29,3,FALSE)</f>
        <v>Y59</v>
      </c>
      <c r="J1247" s="73" t="str">
        <f>VLOOKUP(E1247,Refs!$P$2:$S$29,4,FALSE)</f>
        <v>South East</v>
      </c>
      <c r="K1247" s="28">
        <f t="shared" si="42"/>
        <v>44508</v>
      </c>
    </row>
    <row r="1248" spans="1:11" x14ac:dyDescent="0.35">
      <c r="A1248" s="74">
        <f t="shared" si="41"/>
        <v>45748</v>
      </c>
      <c r="B1248" t="s">
        <v>883</v>
      </c>
      <c r="C1248" t="s">
        <v>293</v>
      </c>
      <c r="D1248" t="s">
        <v>891</v>
      </c>
      <c r="E1248" t="s">
        <v>328</v>
      </c>
      <c r="F1248" t="s">
        <v>329</v>
      </c>
      <c r="G1248" t="s">
        <v>79</v>
      </c>
      <c r="H1248">
        <v>10379</v>
      </c>
      <c r="I1248" s="73" t="str">
        <f>VLOOKUP(E1248,Refs!$P$2:$R$29,3,FALSE)</f>
        <v>Y59</v>
      </c>
      <c r="J1248" s="73" t="str">
        <f>VLOOKUP(E1248,Refs!$P$2:$S$29,4,FALSE)</f>
        <v>South East</v>
      </c>
      <c r="K1248" s="28">
        <f t="shared" si="42"/>
        <v>10379</v>
      </c>
    </row>
    <row r="1249" spans="1:11" x14ac:dyDescent="0.35">
      <c r="A1249" s="74">
        <f t="shared" si="41"/>
        <v>45748</v>
      </c>
      <c r="B1249" t="s">
        <v>883</v>
      </c>
      <c r="C1249" t="s">
        <v>293</v>
      </c>
      <c r="D1249" t="s">
        <v>891</v>
      </c>
      <c r="E1249" t="s">
        <v>328</v>
      </c>
      <c r="F1249" t="s">
        <v>329</v>
      </c>
      <c r="G1249" t="s">
        <v>80</v>
      </c>
      <c r="H1249">
        <v>25167</v>
      </c>
      <c r="I1249" s="73" t="str">
        <f>VLOOKUP(E1249,Refs!$P$2:$R$29,3,FALSE)</f>
        <v>Y59</v>
      </c>
      <c r="J1249" s="73" t="str">
        <f>VLOOKUP(E1249,Refs!$P$2:$S$29,4,FALSE)</f>
        <v>South East</v>
      </c>
      <c r="K1249" s="28">
        <f t="shared" si="42"/>
        <v>25167</v>
      </c>
    </row>
    <row r="1250" spans="1:11" x14ac:dyDescent="0.35">
      <c r="A1250" s="74">
        <f t="shared" si="41"/>
        <v>45748</v>
      </c>
      <c r="B1250" t="s">
        <v>883</v>
      </c>
      <c r="C1250" t="s">
        <v>293</v>
      </c>
      <c r="D1250" t="s">
        <v>891</v>
      </c>
      <c r="E1250" t="s">
        <v>328</v>
      </c>
      <c r="F1250" t="s">
        <v>329</v>
      </c>
      <c r="G1250" t="s">
        <v>81</v>
      </c>
      <c r="H1250">
        <v>0</v>
      </c>
      <c r="I1250" s="73" t="str">
        <f>VLOOKUP(E1250,Refs!$P$2:$R$29,3,FALSE)</f>
        <v>Y59</v>
      </c>
      <c r="J1250" s="73" t="str">
        <f>VLOOKUP(E1250,Refs!$P$2:$S$29,4,FALSE)</f>
        <v>South East</v>
      </c>
      <c r="K1250" s="28" t="str">
        <f t="shared" si="42"/>
        <v/>
      </c>
    </row>
    <row r="1251" spans="1:11" x14ac:dyDescent="0.35">
      <c r="A1251" s="74">
        <f t="shared" si="41"/>
        <v>45748</v>
      </c>
      <c r="B1251" t="s">
        <v>883</v>
      </c>
      <c r="C1251" t="s">
        <v>293</v>
      </c>
      <c r="D1251" t="s">
        <v>891</v>
      </c>
      <c r="E1251" t="s">
        <v>328</v>
      </c>
      <c r="F1251" t="s">
        <v>329</v>
      </c>
      <c r="G1251" t="s">
        <v>25</v>
      </c>
      <c r="H1251">
        <v>36546</v>
      </c>
      <c r="I1251" s="73" t="str">
        <f>VLOOKUP(E1251,Refs!$P$2:$R$29,3,FALSE)</f>
        <v>Y59</v>
      </c>
      <c r="J1251" s="73" t="str">
        <f>VLOOKUP(E1251,Refs!$P$2:$S$29,4,FALSE)</f>
        <v>South East</v>
      </c>
      <c r="K1251" s="28">
        <f t="shared" si="42"/>
        <v>36546</v>
      </c>
    </row>
    <row r="1252" spans="1:11" x14ac:dyDescent="0.35">
      <c r="A1252" s="74">
        <f t="shared" si="41"/>
        <v>45748</v>
      </c>
      <c r="B1252" t="s">
        <v>883</v>
      </c>
      <c r="C1252" t="s">
        <v>293</v>
      </c>
      <c r="D1252" t="s">
        <v>891</v>
      </c>
      <c r="E1252" t="s">
        <v>328</v>
      </c>
      <c r="F1252" t="s">
        <v>329</v>
      </c>
      <c r="G1252" t="s">
        <v>82</v>
      </c>
      <c r="H1252">
        <v>0</v>
      </c>
      <c r="I1252" s="73" t="str">
        <f>VLOOKUP(E1252,Refs!$P$2:$R$29,3,FALSE)</f>
        <v>Y59</v>
      </c>
      <c r="J1252" s="73" t="str">
        <f>VLOOKUP(E1252,Refs!$P$2:$S$29,4,FALSE)</f>
        <v>South East</v>
      </c>
      <c r="K1252" s="28" t="str">
        <f t="shared" si="42"/>
        <v/>
      </c>
    </row>
    <row r="1253" spans="1:11" x14ac:dyDescent="0.35">
      <c r="A1253" s="74">
        <f t="shared" si="41"/>
        <v>45748</v>
      </c>
      <c r="B1253" t="s">
        <v>883</v>
      </c>
      <c r="C1253" t="s">
        <v>293</v>
      </c>
      <c r="D1253" t="s">
        <v>891</v>
      </c>
      <c r="E1253" t="s">
        <v>328</v>
      </c>
      <c r="F1253" t="s">
        <v>329</v>
      </c>
      <c r="G1253" t="s">
        <v>83</v>
      </c>
      <c r="H1253">
        <v>12696</v>
      </c>
      <c r="I1253" s="73" t="str">
        <f>VLOOKUP(E1253,Refs!$P$2:$R$29,3,FALSE)</f>
        <v>Y59</v>
      </c>
      <c r="J1253" s="73" t="str">
        <f>VLOOKUP(E1253,Refs!$P$2:$S$29,4,FALSE)</f>
        <v>South East</v>
      </c>
      <c r="K1253" s="28">
        <f t="shared" si="42"/>
        <v>12696</v>
      </c>
    </row>
    <row r="1254" spans="1:11" x14ac:dyDescent="0.35">
      <c r="A1254" s="74">
        <f t="shared" si="41"/>
        <v>45748</v>
      </c>
      <c r="B1254" t="s">
        <v>883</v>
      </c>
      <c r="C1254" t="s">
        <v>293</v>
      </c>
      <c r="D1254" t="s">
        <v>891</v>
      </c>
      <c r="E1254" t="s">
        <v>328</v>
      </c>
      <c r="F1254" t="s">
        <v>329</v>
      </c>
      <c r="G1254" t="s">
        <v>84</v>
      </c>
      <c r="H1254">
        <v>5761</v>
      </c>
      <c r="I1254" s="73" t="str">
        <f>VLOOKUP(E1254,Refs!$P$2:$R$29,3,FALSE)</f>
        <v>Y59</v>
      </c>
      <c r="J1254" s="73" t="str">
        <f>VLOOKUP(E1254,Refs!$P$2:$S$29,4,FALSE)</f>
        <v>South East</v>
      </c>
      <c r="K1254" s="28">
        <f t="shared" si="42"/>
        <v>5761</v>
      </c>
    </row>
    <row r="1255" spans="1:11" x14ac:dyDescent="0.35">
      <c r="A1255" s="74">
        <f t="shared" si="41"/>
        <v>45748</v>
      </c>
      <c r="B1255" t="s">
        <v>883</v>
      </c>
      <c r="C1255" t="s">
        <v>293</v>
      </c>
      <c r="D1255" t="s">
        <v>891</v>
      </c>
      <c r="E1255" t="s">
        <v>328</v>
      </c>
      <c r="F1255" t="s">
        <v>329</v>
      </c>
      <c r="G1255" t="s">
        <v>85</v>
      </c>
      <c r="H1255">
        <v>8011</v>
      </c>
      <c r="I1255" s="73" t="str">
        <f>VLOOKUP(E1255,Refs!$P$2:$R$29,3,FALSE)</f>
        <v>Y59</v>
      </c>
      <c r="J1255" s="73" t="str">
        <f>VLOOKUP(E1255,Refs!$P$2:$S$29,4,FALSE)</f>
        <v>South East</v>
      </c>
      <c r="K1255" s="28">
        <f t="shared" si="42"/>
        <v>8011</v>
      </c>
    </row>
    <row r="1256" spans="1:11" x14ac:dyDescent="0.35">
      <c r="A1256" s="74">
        <f t="shared" si="41"/>
        <v>45748</v>
      </c>
      <c r="B1256" t="s">
        <v>883</v>
      </c>
      <c r="C1256" t="s">
        <v>293</v>
      </c>
      <c r="D1256" t="s">
        <v>891</v>
      </c>
      <c r="E1256" t="s">
        <v>328</v>
      </c>
      <c r="F1256" t="s">
        <v>329</v>
      </c>
      <c r="G1256" t="s">
        <v>86</v>
      </c>
      <c r="H1256">
        <v>0</v>
      </c>
      <c r="I1256" s="73" t="str">
        <f>VLOOKUP(E1256,Refs!$P$2:$R$29,3,FALSE)</f>
        <v>Y59</v>
      </c>
      <c r="J1256" s="73" t="str">
        <f>VLOOKUP(E1256,Refs!$P$2:$S$29,4,FALSE)</f>
        <v>South East</v>
      </c>
      <c r="K1256" s="28" t="str">
        <f t="shared" si="42"/>
        <v/>
      </c>
    </row>
    <row r="1257" spans="1:11" x14ac:dyDescent="0.35">
      <c r="A1257" s="74">
        <f t="shared" si="41"/>
        <v>45748</v>
      </c>
      <c r="B1257" t="s">
        <v>883</v>
      </c>
      <c r="C1257" t="s">
        <v>293</v>
      </c>
      <c r="D1257" t="s">
        <v>891</v>
      </c>
      <c r="E1257" t="s">
        <v>328</v>
      </c>
      <c r="F1257" t="s">
        <v>329</v>
      </c>
      <c r="G1257" t="s">
        <v>87</v>
      </c>
      <c r="H1257">
        <v>3686</v>
      </c>
      <c r="I1257" s="73" t="str">
        <f>VLOOKUP(E1257,Refs!$P$2:$R$29,3,FALSE)</f>
        <v>Y59</v>
      </c>
      <c r="J1257" s="73" t="str">
        <f>VLOOKUP(E1257,Refs!$P$2:$S$29,4,FALSE)</f>
        <v>South East</v>
      </c>
      <c r="K1257" s="28">
        <f t="shared" si="42"/>
        <v>3686</v>
      </c>
    </row>
    <row r="1258" spans="1:11" x14ac:dyDescent="0.35">
      <c r="A1258" s="74">
        <f t="shared" si="41"/>
        <v>45748</v>
      </c>
      <c r="B1258" t="s">
        <v>883</v>
      </c>
      <c r="C1258" t="s">
        <v>293</v>
      </c>
      <c r="D1258" t="s">
        <v>891</v>
      </c>
      <c r="E1258" t="s">
        <v>328</v>
      </c>
      <c r="F1258" t="s">
        <v>329</v>
      </c>
      <c r="G1258" t="s">
        <v>88</v>
      </c>
      <c r="H1258">
        <v>1722</v>
      </c>
      <c r="I1258" s="73" t="str">
        <f>VLOOKUP(E1258,Refs!$P$2:$R$29,3,FALSE)</f>
        <v>Y59</v>
      </c>
      <c r="J1258" s="73" t="str">
        <f>VLOOKUP(E1258,Refs!$P$2:$S$29,4,FALSE)</f>
        <v>South East</v>
      </c>
      <c r="K1258" s="28">
        <f t="shared" si="42"/>
        <v>1722</v>
      </c>
    </row>
    <row r="1259" spans="1:11" x14ac:dyDescent="0.35">
      <c r="A1259" s="74">
        <f t="shared" si="41"/>
        <v>45748</v>
      </c>
      <c r="B1259" t="s">
        <v>883</v>
      </c>
      <c r="C1259" t="s">
        <v>293</v>
      </c>
      <c r="D1259" t="s">
        <v>891</v>
      </c>
      <c r="E1259" t="s">
        <v>328</v>
      </c>
      <c r="F1259" t="s">
        <v>329</v>
      </c>
      <c r="G1259" t="s">
        <v>89</v>
      </c>
      <c r="H1259">
        <v>9634</v>
      </c>
      <c r="I1259" s="73" t="str">
        <f>VLOOKUP(E1259,Refs!$P$2:$R$29,3,FALSE)</f>
        <v>Y59</v>
      </c>
      <c r="J1259" s="73" t="str">
        <f>VLOOKUP(E1259,Refs!$P$2:$S$29,4,FALSE)</f>
        <v>South East</v>
      </c>
      <c r="K1259" s="28">
        <f t="shared" si="42"/>
        <v>9634</v>
      </c>
    </row>
    <row r="1260" spans="1:11" x14ac:dyDescent="0.35">
      <c r="A1260" s="74">
        <f t="shared" si="41"/>
        <v>45748</v>
      </c>
      <c r="B1260" t="s">
        <v>883</v>
      </c>
      <c r="C1260" t="s">
        <v>293</v>
      </c>
      <c r="D1260" t="s">
        <v>891</v>
      </c>
      <c r="E1260" t="s">
        <v>328</v>
      </c>
      <c r="F1260" t="s">
        <v>329</v>
      </c>
      <c r="G1260" t="s">
        <v>90</v>
      </c>
      <c r="H1260">
        <v>0</v>
      </c>
      <c r="I1260" s="73" t="str">
        <f>VLOOKUP(E1260,Refs!$P$2:$R$29,3,FALSE)</f>
        <v>Y59</v>
      </c>
      <c r="J1260" s="73" t="str">
        <f>VLOOKUP(E1260,Refs!$P$2:$S$29,4,FALSE)</f>
        <v>South East</v>
      </c>
      <c r="K1260" s="28" t="str">
        <f t="shared" si="42"/>
        <v/>
      </c>
    </row>
    <row r="1261" spans="1:11" x14ac:dyDescent="0.35">
      <c r="A1261" s="74">
        <f t="shared" si="41"/>
        <v>45748</v>
      </c>
      <c r="B1261" t="s">
        <v>883</v>
      </c>
      <c r="C1261" t="s">
        <v>293</v>
      </c>
      <c r="D1261" t="s">
        <v>891</v>
      </c>
      <c r="E1261" t="s">
        <v>328</v>
      </c>
      <c r="F1261" t="s">
        <v>329</v>
      </c>
      <c r="G1261" t="s">
        <v>91</v>
      </c>
      <c r="H1261">
        <v>81475</v>
      </c>
      <c r="I1261" s="73" t="str">
        <f>VLOOKUP(E1261,Refs!$P$2:$R$29,3,FALSE)</f>
        <v>Y59</v>
      </c>
      <c r="J1261" s="73" t="str">
        <f>VLOOKUP(E1261,Refs!$P$2:$S$29,4,FALSE)</f>
        <v>South East</v>
      </c>
      <c r="K1261" s="28">
        <f t="shared" si="42"/>
        <v>81475</v>
      </c>
    </row>
    <row r="1262" spans="1:11" x14ac:dyDescent="0.35">
      <c r="A1262" s="74">
        <f t="shared" si="41"/>
        <v>45748</v>
      </c>
      <c r="B1262" t="s">
        <v>883</v>
      </c>
      <c r="C1262" t="s">
        <v>293</v>
      </c>
      <c r="D1262" t="s">
        <v>891</v>
      </c>
      <c r="E1262" t="s">
        <v>328</v>
      </c>
      <c r="F1262" t="s">
        <v>329</v>
      </c>
      <c r="G1262" t="s">
        <v>27</v>
      </c>
      <c r="H1262">
        <v>4863</v>
      </c>
      <c r="I1262" s="73" t="str">
        <f>VLOOKUP(E1262,Refs!$P$2:$R$29,3,FALSE)</f>
        <v>Y59</v>
      </c>
      <c r="J1262" s="73" t="str">
        <f>VLOOKUP(E1262,Refs!$P$2:$S$29,4,FALSE)</f>
        <v>South East</v>
      </c>
      <c r="K1262" s="28">
        <f t="shared" si="42"/>
        <v>4863</v>
      </c>
    </row>
    <row r="1263" spans="1:11" x14ac:dyDescent="0.35">
      <c r="A1263" s="74">
        <f t="shared" si="41"/>
        <v>45748</v>
      </c>
      <c r="B1263" t="s">
        <v>883</v>
      </c>
      <c r="C1263" t="s">
        <v>293</v>
      </c>
      <c r="D1263" t="s">
        <v>891</v>
      </c>
      <c r="E1263" t="s">
        <v>328</v>
      </c>
      <c r="F1263" t="s">
        <v>329</v>
      </c>
      <c r="G1263" t="s">
        <v>29</v>
      </c>
      <c r="H1263">
        <v>10544</v>
      </c>
      <c r="I1263" s="73" t="str">
        <f>VLOOKUP(E1263,Refs!$P$2:$R$29,3,FALSE)</f>
        <v>Y59</v>
      </c>
      <c r="J1263" s="73" t="str">
        <f>VLOOKUP(E1263,Refs!$P$2:$S$29,4,FALSE)</f>
        <v>South East</v>
      </c>
      <c r="K1263" s="28">
        <f t="shared" si="42"/>
        <v>10544</v>
      </c>
    </row>
    <row r="1264" spans="1:11" x14ac:dyDescent="0.35">
      <c r="A1264" s="74">
        <f t="shared" si="41"/>
        <v>45748</v>
      </c>
      <c r="B1264" t="s">
        <v>883</v>
      </c>
      <c r="C1264" t="s">
        <v>293</v>
      </c>
      <c r="D1264" t="s">
        <v>891</v>
      </c>
      <c r="E1264" t="s">
        <v>328</v>
      </c>
      <c r="F1264" t="s">
        <v>329</v>
      </c>
      <c r="G1264" t="s">
        <v>92</v>
      </c>
      <c r="H1264">
        <v>4772</v>
      </c>
      <c r="I1264" s="73" t="str">
        <f>VLOOKUP(E1264,Refs!$P$2:$R$29,3,FALSE)</f>
        <v>Y59</v>
      </c>
      <c r="J1264" s="73" t="str">
        <f>VLOOKUP(E1264,Refs!$P$2:$S$29,4,FALSE)</f>
        <v>South East</v>
      </c>
      <c r="K1264" s="28">
        <f t="shared" si="42"/>
        <v>4772</v>
      </c>
    </row>
    <row r="1265" spans="1:11" x14ac:dyDescent="0.35">
      <c r="A1265" s="74">
        <f t="shared" si="41"/>
        <v>45748</v>
      </c>
      <c r="B1265" t="s">
        <v>883</v>
      </c>
      <c r="C1265" t="s">
        <v>293</v>
      </c>
      <c r="D1265" t="s">
        <v>891</v>
      </c>
      <c r="E1265" t="s">
        <v>328</v>
      </c>
      <c r="F1265" t="s">
        <v>329</v>
      </c>
      <c r="G1265" t="s">
        <v>93</v>
      </c>
      <c r="H1265">
        <v>11</v>
      </c>
      <c r="I1265" s="73" t="str">
        <f>VLOOKUP(E1265,Refs!$P$2:$R$29,3,FALSE)</f>
        <v>Y59</v>
      </c>
      <c r="J1265" s="73" t="str">
        <f>VLOOKUP(E1265,Refs!$P$2:$S$29,4,FALSE)</f>
        <v>South East</v>
      </c>
      <c r="K1265" s="28">
        <f t="shared" si="42"/>
        <v>11</v>
      </c>
    </row>
    <row r="1266" spans="1:11" x14ac:dyDescent="0.35">
      <c r="A1266" s="74">
        <f t="shared" si="41"/>
        <v>45748</v>
      </c>
      <c r="B1266" t="s">
        <v>883</v>
      </c>
      <c r="C1266" t="s">
        <v>293</v>
      </c>
      <c r="D1266" t="s">
        <v>891</v>
      </c>
      <c r="E1266" t="s">
        <v>328</v>
      </c>
      <c r="F1266" t="s">
        <v>329</v>
      </c>
      <c r="G1266" t="s">
        <v>94</v>
      </c>
      <c r="H1266">
        <v>3834</v>
      </c>
      <c r="I1266" s="73" t="str">
        <f>VLOOKUP(E1266,Refs!$P$2:$R$29,3,FALSE)</f>
        <v>Y59</v>
      </c>
      <c r="J1266" s="73" t="str">
        <f>VLOOKUP(E1266,Refs!$P$2:$S$29,4,FALSE)</f>
        <v>South East</v>
      </c>
      <c r="K1266" s="28">
        <f t="shared" si="42"/>
        <v>3834</v>
      </c>
    </row>
    <row r="1267" spans="1:11" x14ac:dyDescent="0.35">
      <c r="A1267" s="74">
        <f t="shared" si="41"/>
        <v>45748</v>
      </c>
      <c r="B1267" t="s">
        <v>883</v>
      </c>
      <c r="C1267" t="s">
        <v>293</v>
      </c>
      <c r="D1267" t="s">
        <v>891</v>
      </c>
      <c r="E1267" t="s">
        <v>328</v>
      </c>
      <c r="F1267" t="s">
        <v>329</v>
      </c>
      <c r="G1267" t="s">
        <v>95</v>
      </c>
      <c r="H1267">
        <v>474</v>
      </c>
      <c r="I1267" s="73" t="str">
        <f>VLOOKUP(E1267,Refs!$P$2:$R$29,3,FALSE)</f>
        <v>Y59</v>
      </c>
      <c r="J1267" s="73" t="str">
        <f>VLOOKUP(E1267,Refs!$P$2:$S$29,4,FALSE)</f>
        <v>South East</v>
      </c>
      <c r="K1267" s="28">
        <f t="shared" si="42"/>
        <v>474</v>
      </c>
    </row>
    <row r="1268" spans="1:11" x14ac:dyDescent="0.35">
      <c r="A1268" s="74">
        <f t="shared" si="41"/>
        <v>45748</v>
      </c>
      <c r="B1268" t="s">
        <v>883</v>
      </c>
      <c r="C1268" t="s">
        <v>293</v>
      </c>
      <c r="D1268" t="s">
        <v>891</v>
      </c>
      <c r="E1268" t="s">
        <v>328</v>
      </c>
      <c r="F1268" t="s">
        <v>329</v>
      </c>
      <c r="G1268" t="s">
        <v>96</v>
      </c>
      <c r="H1268">
        <v>4243</v>
      </c>
      <c r="I1268" s="73" t="str">
        <f>VLOOKUP(E1268,Refs!$P$2:$R$29,3,FALSE)</f>
        <v>Y59</v>
      </c>
      <c r="J1268" s="73" t="str">
        <f>VLOOKUP(E1268,Refs!$P$2:$S$29,4,FALSE)</f>
        <v>South East</v>
      </c>
      <c r="K1268" s="28">
        <f t="shared" si="42"/>
        <v>4243</v>
      </c>
    </row>
    <row r="1269" spans="1:11" x14ac:dyDescent="0.35">
      <c r="A1269" s="74">
        <f t="shared" si="41"/>
        <v>45748</v>
      </c>
      <c r="B1269" t="s">
        <v>883</v>
      </c>
      <c r="C1269" t="s">
        <v>293</v>
      </c>
      <c r="D1269" t="s">
        <v>891</v>
      </c>
      <c r="E1269" t="s">
        <v>328</v>
      </c>
      <c r="F1269" t="s">
        <v>329</v>
      </c>
      <c r="G1269" t="s">
        <v>97</v>
      </c>
      <c r="H1269">
        <v>1073</v>
      </c>
      <c r="I1269" s="73" t="str">
        <f>VLOOKUP(E1269,Refs!$P$2:$R$29,3,FALSE)</f>
        <v>Y59</v>
      </c>
      <c r="J1269" s="73" t="str">
        <f>VLOOKUP(E1269,Refs!$P$2:$S$29,4,FALSE)</f>
        <v>South East</v>
      </c>
      <c r="K1269" s="28">
        <f t="shared" si="42"/>
        <v>1073</v>
      </c>
    </row>
    <row r="1270" spans="1:11" x14ac:dyDescent="0.35">
      <c r="A1270" s="74">
        <f t="shared" si="41"/>
        <v>45748</v>
      </c>
      <c r="B1270" t="s">
        <v>883</v>
      </c>
      <c r="C1270" t="s">
        <v>293</v>
      </c>
      <c r="D1270" t="s">
        <v>891</v>
      </c>
      <c r="E1270" t="s">
        <v>328</v>
      </c>
      <c r="F1270" t="s">
        <v>329</v>
      </c>
      <c r="G1270" t="s">
        <v>98</v>
      </c>
      <c r="H1270">
        <v>6203</v>
      </c>
      <c r="I1270" s="73" t="str">
        <f>VLOOKUP(E1270,Refs!$P$2:$R$29,3,FALSE)</f>
        <v>Y59</v>
      </c>
      <c r="J1270" s="73" t="str">
        <f>VLOOKUP(E1270,Refs!$P$2:$S$29,4,FALSE)</f>
        <v>South East</v>
      </c>
      <c r="K1270" s="28">
        <f t="shared" si="42"/>
        <v>6203</v>
      </c>
    </row>
    <row r="1271" spans="1:11" x14ac:dyDescent="0.35">
      <c r="A1271" s="74">
        <f t="shared" si="41"/>
        <v>45748</v>
      </c>
      <c r="B1271" t="s">
        <v>883</v>
      </c>
      <c r="C1271" t="s">
        <v>293</v>
      </c>
      <c r="D1271" t="s">
        <v>891</v>
      </c>
      <c r="E1271" t="s">
        <v>328</v>
      </c>
      <c r="F1271" t="s">
        <v>329</v>
      </c>
      <c r="G1271" t="s">
        <v>31</v>
      </c>
      <c r="H1271">
        <v>1440</v>
      </c>
      <c r="I1271" s="73" t="str">
        <f>VLOOKUP(E1271,Refs!$P$2:$R$29,3,FALSE)</f>
        <v>Y59</v>
      </c>
      <c r="J1271" s="73" t="str">
        <f>VLOOKUP(E1271,Refs!$P$2:$S$29,4,FALSE)</f>
        <v>South East</v>
      </c>
      <c r="K1271" s="28">
        <f t="shared" si="42"/>
        <v>1440</v>
      </c>
    </row>
    <row r="1272" spans="1:11" x14ac:dyDescent="0.35">
      <c r="A1272" s="74">
        <f t="shared" si="41"/>
        <v>45748</v>
      </c>
      <c r="B1272" t="s">
        <v>883</v>
      </c>
      <c r="C1272" t="s">
        <v>293</v>
      </c>
      <c r="D1272" t="s">
        <v>891</v>
      </c>
      <c r="E1272" t="s">
        <v>328</v>
      </c>
      <c r="F1272" t="s">
        <v>329</v>
      </c>
      <c r="G1272" t="s">
        <v>99</v>
      </c>
      <c r="H1272">
        <v>6332</v>
      </c>
      <c r="I1272" s="73" t="str">
        <f>VLOOKUP(E1272,Refs!$P$2:$R$29,3,FALSE)</f>
        <v>Y59</v>
      </c>
      <c r="J1272" s="73" t="str">
        <f>VLOOKUP(E1272,Refs!$P$2:$S$29,4,FALSE)</f>
        <v>South East</v>
      </c>
      <c r="K1272" s="28">
        <f t="shared" si="42"/>
        <v>6332</v>
      </c>
    </row>
    <row r="1273" spans="1:11" x14ac:dyDescent="0.35">
      <c r="A1273" s="74">
        <f t="shared" si="41"/>
        <v>45748</v>
      </c>
      <c r="B1273" t="s">
        <v>883</v>
      </c>
      <c r="C1273" t="s">
        <v>293</v>
      </c>
      <c r="D1273" t="s">
        <v>891</v>
      </c>
      <c r="E1273" t="s">
        <v>328</v>
      </c>
      <c r="F1273" t="s">
        <v>329</v>
      </c>
      <c r="G1273" t="s">
        <v>100</v>
      </c>
      <c r="H1273">
        <v>7598</v>
      </c>
      <c r="I1273" s="73" t="str">
        <f>VLOOKUP(E1273,Refs!$P$2:$R$29,3,FALSE)</f>
        <v>Y59</v>
      </c>
      <c r="J1273" s="73" t="str">
        <f>VLOOKUP(E1273,Refs!$P$2:$S$29,4,FALSE)</f>
        <v>South East</v>
      </c>
      <c r="K1273" s="28">
        <f t="shared" si="42"/>
        <v>7598</v>
      </c>
    </row>
    <row r="1274" spans="1:11" x14ac:dyDescent="0.35">
      <c r="A1274" s="74">
        <f t="shared" si="41"/>
        <v>45748</v>
      </c>
      <c r="B1274" t="s">
        <v>883</v>
      </c>
      <c r="C1274" t="s">
        <v>293</v>
      </c>
      <c r="D1274" t="s">
        <v>891</v>
      </c>
      <c r="E1274" t="s">
        <v>328</v>
      </c>
      <c r="F1274" t="s">
        <v>329</v>
      </c>
      <c r="G1274" t="s">
        <v>101</v>
      </c>
      <c r="H1274">
        <v>3495</v>
      </c>
      <c r="I1274" s="73" t="str">
        <f>VLOOKUP(E1274,Refs!$P$2:$R$29,3,FALSE)</f>
        <v>Y59</v>
      </c>
      <c r="J1274" s="73" t="str">
        <f>VLOOKUP(E1274,Refs!$P$2:$S$29,4,FALSE)</f>
        <v>South East</v>
      </c>
      <c r="K1274" s="28">
        <f t="shared" si="42"/>
        <v>3495</v>
      </c>
    </row>
    <row r="1275" spans="1:11" x14ac:dyDescent="0.35">
      <c r="A1275" s="74">
        <f t="shared" si="41"/>
        <v>45748</v>
      </c>
      <c r="B1275" t="s">
        <v>883</v>
      </c>
      <c r="C1275" t="s">
        <v>293</v>
      </c>
      <c r="D1275" t="s">
        <v>891</v>
      </c>
      <c r="E1275" t="s">
        <v>328</v>
      </c>
      <c r="F1275" t="s">
        <v>329</v>
      </c>
      <c r="G1275" t="s">
        <v>102</v>
      </c>
      <c r="H1275">
        <v>0</v>
      </c>
      <c r="I1275" s="73" t="str">
        <f>VLOOKUP(E1275,Refs!$P$2:$R$29,3,FALSE)</f>
        <v>Y59</v>
      </c>
      <c r="J1275" s="73" t="str">
        <f>VLOOKUP(E1275,Refs!$P$2:$S$29,4,FALSE)</f>
        <v>South East</v>
      </c>
      <c r="K1275" s="28" t="str">
        <f t="shared" si="42"/>
        <v/>
      </c>
    </row>
    <row r="1276" spans="1:11" x14ac:dyDescent="0.35">
      <c r="A1276" s="74">
        <f t="shared" si="41"/>
        <v>45748</v>
      </c>
      <c r="B1276" t="s">
        <v>883</v>
      </c>
      <c r="C1276" t="s">
        <v>293</v>
      </c>
      <c r="D1276" t="s">
        <v>891</v>
      </c>
      <c r="E1276" t="s">
        <v>328</v>
      </c>
      <c r="F1276" t="s">
        <v>329</v>
      </c>
      <c r="G1276" t="s">
        <v>103</v>
      </c>
      <c r="H1276">
        <v>0</v>
      </c>
      <c r="I1276" s="73" t="str">
        <f>VLOOKUP(E1276,Refs!$P$2:$R$29,3,FALSE)</f>
        <v>Y59</v>
      </c>
      <c r="J1276" s="73" t="str">
        <f>VLOOKUP(E1276,Refs!$P$2:$S$29,4,FALSE)</f>
        <v>South East</v>
      </c>
      <c r="K1276" s="28" t="str">
        <f t="shared" si="42"/>
        <v/>
      </c>
    </row>
    <row r="1277" spans="1:11" x14ac:dyDescent="0.35">
      <c r="A1277" s="74">
        <f t="shared" si="41"/>
        <v>45748</v>
      </c>
      <c r="B1277" t="s">
        <v>883</v>
      </c>
      <c r="C1277" t="s">
        <v>293</v>
      </c>
      <c r="D1277" t="s">
        <v>891</v>
      </c>
      <c r="E1277" t="s">
        <v>328</v>
      </c>
      <c r="F1277" t="s">
        <v>329</v>
      </c>
      <c r="G1277" t="s">
        <v>104</v>
      </c>
      <c r="H1277">
        <v>331</v>
      </c>
      <c r="I1277" s="73" t="str">
        <f>VLOOKUP(E1277,Refs!$P$2:$R$29,3,FALSE)</f>
        <v>Y59</v>
      </c>
      <c r="J1277" s="73" t="str">
        <f>VLOOKUP(E1277,Refs!$P$2:$S$29,4,FALSE)</f>
        <v>South East</v>
      </c>
      <c r="K1277" s="28">
        <f t="shared" si="42"/>
        <v>331</v>
      </c>
    </row>
    <row r="1278" spans="1:11" x14ac:dyDescent="0.35">
      <c r="A1278" s="74">
        <f t="shared" si="41"/>
        <v>45748</v>
      </c>
      <c r="B1278" t="s">
        <v>883</v>
      </c>
      <c r="C1278" t="s">
        <v>293</v>
      </c>
      <c r="D1278" t="s">
        <v>891</v>
      </c>
      <c r="E1278" t="s">
        <v>328</v>
      </c>
      <c r="F1278" t="s">
        <v>329</v>
      </c>
      <c r="G1278" t="s">
        <v>105</v>
      </c>
      <c r="H1278">
        <v>2316</v>
      </c>
      <c r="I1278" s="73" t="str">
        <f>VLOOKUP(E1278,Refs!$P$2:$R$29,3,FALSE)</f>
        <v>Y59</v>
      </c>
      <c r="J1278" s="73" t="str">
        <f>VLOOKUP(E1278,Refs!$P$2:$S$29,4,FALSE)</f>
        <v>South East</v>
      </c>
      <c r="K1278" s="28">
        <f t="shared" si="42"/>
        <v>2316</v>
      </c>
    </row>
    <row r="1279" spans="1:11" x14ac:dyDescent="0.35">
      <c r="A1279" s="74">
        <f t="shared" si="41"/>
        <v>45748</v>
      </c>
      <c r="B1279" t="s">
        <v>883</v>
      </c>
      <c r="C1279" t="s">
        <v>293</v>
      </c>
      <c r="D1279" t="s">
        <v>891</v>
      </c>
      <c r="E1279" t="s">
        <v>328</v>
      </c>
      <c r="F1279" t="s">
        <v>329</v>
      </c>
      <c r="G1279" t="s">
        <v>106</v>
      </c>
      <c r="H1279">
        <v>0</v>
      </c>
      <c r="I1279" s="73" t="str">
        <f>VLOOKUP(E1279,Refs!$P$2:$R$29,3,FALSE)</f>
        <v>Y59</v>
      </c>
      <c r="J1279" s="73" t="str">
        <f>VLOOKUP(E1279,Refs!$P$2:$S$29,4,FALSE)</f>
        <v>South East</v>
      </c>
      <c r="K1279" s="28" t="str">
        <f t="shared" si="42"/>
        <v/>
      </c>
    </row>
    <row r="1280" spans="1:11" x14ac:dyDescent="0.35">
      <c r="A1280" s="74">
        <f t="shared" si="41"/>
        <v>45748</v>
      </c>
      <c r="B1280" t="s">
        <v>883</v>
      </c>
      <c r="C1280" t="s">
        <v>293</v>
      </c>
      <c r="D1280" t="s">
        <v>891</v>
      </c>
      <c r="E1280" t="s">
        <v>328</v>
      </c>
      <c r="F1280" t="s">
        <v>329</v>
      </c>
      <c r="G1280" t="s">
        <v>107</v>
      </c>
      <c r="H1280">
        <v>10544</v>
      </c>
      <c r="I1280" s="73" t="str">
        <f>VLOOKUP(E1280,Refs!$P$2:$R$29,3,FALSE)</f>
        <v>Y59</v>
      </c>
      <c r="J1280" s="73" t="str">
        <f>VLOOKUP(E1280,Refs!$P$2:$S$29,4,FALSE)</f>
        <v>South East</v>
      </c>
      <c r="K1280" s="28">
        <f t="shared" si="42"/>
        <v>10544</v>
      </c>
    </row>
    <row r="1281" spans="1:11" x14ac:dyDescent="0.35">
      <c r="A1281" s="74">
        <f t="shared" si="41"/>
        <v>45748</v>
      </c>
      <c r="B1281" t="s">
        <v>883</v>
      </c>
      <c r="C1281" t="s">
        <v>293</v>
      </c>
      <c r="D1281" t="s">
        <v>891</v>
      </c>
      <c r="E1281" t="s">
        <v>328</v>
      </c>
      <c r="F1281" t="s">
        <v>329</v>
      </c>
      <c r="G1281" t="s">
        <v>108</v>
      </c>
      <c r="H1281">
        <v>4640</v>
      </c>
      <c r="I1281" s="73" t="str">
        <f>VLOOKUP(E1281,Refs!$P$2:$R$29,3,FALSE)</f>
        <v>Y59</v>
      </c>
      <c r="J1281" s="73" t="str">
        <f>VLOOKUP(E1281,Refs!$P$2:$S$29,4,FALSE)</f>
        <v>South East</v>
      </c>
      <c r="K1281" s="28">
        <f t="shared" si="42"/>
        <v>4640</v>
      </c>
    </row>
    <row r="1282" spans="1:11" x14ac:dyDescent="0.35">
      <c r="A1282" s="74">
        <f t="shared" si="41"/>
        <v>45748</v>
      </c>
      <c r="B1282" t="s">
        <v>883</v>
      </c>
      <c r="C1282" t="s">
        <v>293</v>
      </c>
      <c r="D1282" t="s">
        <v>891</v>
      </c>
      <c r="E1282" t="s">
        <v>328</v>
      </c>
      <c r="F1282" t="s">
        <v>329</v>
      </c>
      <c r="G1282" t="s">
        <v>109</v>
      </c>
      <c r="H1282">
        <v>386</v>
      </c>
      <c r="I1282" s="73" t="str">
        <f>VLOOKUP(E1282,Refs!$P$2:$R$29,3,FALSE)</f>
        <v>Y59</v>
      </c>
      <c r="J1282" s="73" t="str">
        <f>VLOOKUP(E1282,Refs!$P$2:$S$29,4,FALSE)</f>
        <v>South East</v>
      </c>
      <c r="K1282" s="28">
        <f t="shared" si="42"/>
        <v>386</v>
      </c>
    </row>
    <row r="1283" spans="1:11" x14ac:dyDescent="0.35">
      <c r="A1283" s="74">
        <f t="shared" ref="A1283:A1346" si="43">DATEVALUE(RIGHT(B1283,8))</f>
        <v>45748</v>
      </c>
      <c r="B1283" t="s">
        <v>883</v>
      </c>
      <c r="C1283" t="s">
        <v>293</v>
      </c>
      <c r="D1283" t="s">
        <v>891</v>
      </c>
      <c r="E1283" t="s">
        <v>328</v>
      </c>
      <c r="F1283" t="s">
        <v>329</v>
      </c>
      <c r="G1283" t="s">
        <v>110</v>
      </c>
      <c r="H1283">
        <v>2504</v>
      </c>
      <c r="I1283" s="73" t="str">
        <f>VLOOKUP(E1283,Refs!$P$2:$R$29,3,FALSE)</f>
        <v>Y59</v>
      </c>
      <c r="J1283" s="73" t="str">
        <f>VLOOKUP(E1283,Refs!$P$2:$S$29,4,FALSE)</f>
        <v>South East</v>
      </c>
      <c r="K1283" s="28">
        <f t="shared" si="42"/>
        <v>2504</v>
      </c>
    </row>
    <row r="1284" spans="1:11" x14ac:dyDescent="0.35">
      <c r="A1284" s="74">
        <f t="shared" si="43"/>
        <v>45748</v>
      </c>
      <c r="B1284" t="s">
        <v>883</v>
      </c>
      <c r="C1284" t="s">
        <v>293</v>
      </c>
      <c r="D1284" t="s">
        <v>891</v>
      </c>
      <c r="E1284" t="s">
        <v>328</v>
      </c>
      <c r="F1284" t="s">
        <v>329</v>
      </c>
      <c r="G1284" t="s">
        <v>111</v>
      </c>
      <c r="H1284">
        <v>0</v>
      </c>
      <c r="I1284" s="73" t="str">
        <f>VLOOKUP(E1284,Refs!$P$2:$R$29,3,FALSE)</f>
        <v>Y59</v>
      </c>
      <c r="J1284" s="73" t="str">
        <f>VLOOKUP(E1284,Refs!$P$2:$S$29,4,FALSE)</f>
        <v>South East</v>
      </c>
      <c r="K1284" s="28" t="str">
        <f t="shared" si="42"/>
        <v/>
      </c>
    </row>
    <row r="1285" spans="1:11" x14ac:dyDescent="0.35">
      <c r="A1285" s="74">
        <f t="shared" si="43"/>
        <v>45748</v>
      </c>
      <c r="B1285" t="s">
        <v>883</v>
      </c>
      <c r="C1285" t="s">
        <v>293</v>
      </c>
      <c r="D1285" t="s">
        <v>891</v>
      </c>
      <c r="E1285" t="s">
        <v>328</v>
      </c>
      <c r="F1285" t="s">
        <v>329</v>
      </c>
      <c r="G1285" t="s">
        <v>112</v>
      </c>
      <c r="H1285">
        <v>5904</v>
      </c>
      <c r="I1285" s="73" t="str">
        <f>VLOOKUP(E1285,Refs!$P$2:$R$29,3,FALSE)</f>
        <v>Y59</v>
      </c>
      <c r="J1285" s="73" t="str">
        <f>VLOOKUP(E1285,Refs!$P$2:$S$29,4,FALSE)</f>
        <v>South East</v>
      </c>
      <c r="K1285" s="28">
        <f t="shared" si="42"/>
        <v>5904</v>
      </c>
    </row>
    <row r="1286" spans="1:11" x14ac:dyDescent="0.35">
      <c r="A1286" s="74">
        <f t="shared" si="43"/>
        <v>45748</v>
      </c>
      <c r="B1286" t="s">
        <v>883</v>
      </c>
      <c r="C1286" t="s">
        <v>293</v>
      </c>
      <c r="D1286" t="s">
        <v>891</v>
      </c>
      <c r="E1286" t="s">
        <v>328</v>
      </c>
      <c r="F1286" t="s">
        <v>329</v>
      </c>
      <c r="G1286" t="s">
        <v>808</v>
      </c>
      <c r="H1286">
        <v>43898</v>
      </c>
      <c r="I1286" s="73" t="str">
        <f>VLOOKUP(E1286,Refs!$P$2:$R$29,3,FALSE)</f>
        <v>Y59</v>
      </c>
      <c r="J1286" s="73" t="str">
        <f>VLOOKUP(E1286,Refs!$P$2:$S$29,4,FALSE)</f>
        <v>South East</v>
      </c>
      <c r="K1286" s="28">
        <f t="shared" si="42"/>
        <v>43898</v>
      </c>
    </row>
    <row r="1287" spans="1:11" x14ac:dyDescent="0.35">
      <c r="A1287" s="74">
        <f t="shared" si="43"/>
        <v>45748</v>
      </c>
      <c r="B1287" t="s">
        <v>883</v>
      </c>
      <c r="C1287" t="s">
        <v>293</v>
      </c>
      <c r="D1287" t="s">
        <v>891</v>
      </c>
      <c r="E1287" t="s">
        <v>328</v>
      </c>
      <c r="F1287" t="s">
        <v>329</v>
      </c>
      <c r="G1287" t="s">
        <v>809</v>
      </c>
      <c r="H1287">
        <v>0</v>
      </c>
      <c r="I1287" s="73" t="str">
        <f>VLOOKUP(E1287,Refs!$P$2:$R$29,3,FALSE)</f>
        <v>Y59</v>
      </c>
      <c r="J1287" s="73" t="str">
        <f>VLOOKUP(E1287,Refs!$P$2:$S$29,4,FALSE)</f>
        <v>South East</v>
      </c>
      <c r="K1287" s="28" t="str">
        <f t="shared" ref="K1287:K1350" si="44">IF(OR(H1287="NULL",H1287=0,H1287=""),"",H1287)</f>
        <v/>
      </c>
    </row>
    <row r="1288" spans="1:11" x14ac:dyDescent="0.35">
      <c r="A1288" s="74">
        <f t="shared" si="43"/>
        <v>45748</v>
      </c>
      <c r="B1288" t="s">
        <v>883</v>
      </c>
      <c r="C1288" t="s">
        <v>293</v>
      </c>
      <c r="D1288" t="s">
        <v>891</v>
      </c>
      <c r="E1288" t="s">
        <v>328</v>
      </c>
      <c r="F1288" t="s">
        <v>329</v>
      </c>
      <c r="G1288" t="s">
        <v>113</v>
      </c>
      <c r="H1288">
        <v>70317</v>
      </c>
      <c r="I1288" s="73" t="str">
        <f>VLOOKUP(E1288,Refs!$P$2:$R$29,3,FALSE)</f>
        <v>Y59</v>
      </c>
      <c r="J1288" s="73" t="str">
        <f>VLOOKUP(E1288,Refs!$P$2:$S$29,4,FALSE)</f>
        <v>South East</v>
      </c>
      <c r="K1288" s="28">
        <f t="shared" si="44"/>
        <v>70317</v>
      </c>
    </row>
    <row r="1289" spans="1:11" x14ac:dyDescent="0.35">
      <c r="A1289" s="74">
        <f t="shared" si="43"/>
        <v>45748</v>
      </c>
      <c r="B1289" t="s">
        <v>883</v>
      </c>
      <c r="C1289" t="s">
        <v>293</v>
      </c>
      <c r="D1289" t="s">
        <v>891</v>
      </c>
      <c r="E1289" t="s">
        <v>328</v>
      </c>
      <c r="F1289" t="s">
        <v>329</v>
      </c>
      <c r="G1289" t="s">
        <v>114</v>
      </c>
      <c r="H1289">
        <v>0</v>
      </c>
      <c r="I1289" s="73" t="str">
        <f>VLOOKUP(E1289,Refs!$P$2:$R$29,3,FALSE)</f>
        <v>Y59</v>
      </c>
      <c r="J1289" s="73" t="str">
        <f>VLOOKUP(E1289,Refs!$P$2:$S$29,4,FALSE)</f>
        <v>South East</v>
      </c>
      <c r="K1289" s="28" t="str">
        <f t="shared" si="44"/>
        <v/>
      </c>
    </row>
    <row r="1290" spans="1:11" x14ac:dyDescent="0.35">
      <c r="A1290" s="74">
        <f t="shared" si="43"/>
        <v>45748</v>
      </c>
      <c r="B1290" t="s">
        <v>883</v>
      </c>
      <c r="C1290" t="s">
        <v>293</v>
      </c>
      <c r="D1290" t="s">
        <v>891</v>
      </c>
      <c r="E1290" t="s">
        <v>328</v>
      </c>
      <c r="F1290" t="s">
        <v>329</v>
      </c>
      <c r="G1290" t="s">
        <v>115</v>
      </c>
      <c r="H1290">
        <v>50493</v>
      </c>
      <c r="I1290" s="73" t="str">
        <f>VLOOKUP(E1290,Refs!$P$2:$R$29,3,FALSE)</f>
        <v>Y59</v>
      </c>
      <c r="J1290" s="73" t="str">
        <f>VLOOKUP(E1290,Refs!$P$2:$S$29,4,FALSE)</f>
        <v>South East</v>
      </c>
      <c r="K1290" s="28">
        <f t="shared" si="44"/>
        <v>50493</v>
      </c>
    </row>
    <row r="1291" spans="1:11" x14ac:dyDescent="0.35">
      <c r="A1291" s="74">
        <f t="shared" si="43"/>
        <v>45748</v>
      </c>
      <c r="B1291" t="s">
        <v>883</v>
      </c>
      <c r="C1291" t="s">
        <v>293</v>
      </c>
      <c r="D1291" t="s">
        <v>891</v>
      </c>
      <c r="E1291" t="s">
        <v>328</v>
      </c>
      <c r="F1291" t="s">
        <v>329</v>
      </c>
      <c r="G1291" t="s">
        <v>116</v>
      </c>
      <c r="H1291">
        <v>22103</v>
      </c>
      <c r="I1291" s="73" t="str">
        <f>VLOOKUP(E1291,Refs!$P$2:$R$29,3,FALSE)</f>
        <v>Y59</v>
      </c>
      <c r="J1291" s="73" t="str">
        <f>VLOOKUP(E1291,Refs!$P$2:$S$29,4,FALSE)</f>
        <v>South East</v>
      </c>
      <c r="K1291" s="28">
        <f t="shared" si="44"/>
        <v>22103</v>
      </c>
    </row>
    <row r="1292" spans="1:11" x14ac:dyDescent="0.35">
      <c r="A1292" s="74">
        <f t="shared" si="43"/>
        <v>45748</v>
      </c>
      <c r="B1292" t="s">
        <v>883</v>
      </c>
      <c r="C1292" t="s">
        <v>293</v>
      </c>
      <c r="D1292" t="s">
        <v>891</v>
      </c>
      <c r="E1292" t="s">
        <v>328</v>
      </c>
      <c r="F1292" t="s">
        <v>329</v>
      </c>
      <c r="G1292" t="s">
        <v>117</v>
      </c>
      <c r="H1292">
        <v>14432</v>
      </c>
      <c r="I1292" s="73" t="str">
        <f>VLOOKUP(E1292,Refs!$P$2:$R$29,3,FALSE)</f>
        <v>Y59</v>
      </c>
      <c r="J1292" s="73" t="str">
        <f>VLOOKUP(E1292,Refs!$P$2:$S$29,4,FALSE)</f>
        <v>South East</v>
      </c>
      <c r="K1292" s="28">
        <f t="shared" si="44"/>
        <v>14432</v>
      </c>
    </row>
    <row r="1293" spans="1:11" x14ac:dyDescent="0.35">
      <c r="A1293" s="74">
        <f t="shared" si="43"/>
        <v>45748</v>
      </c>
      <c r="B1293" t="s">
        <v>883</v>
      </c>
      <c r="C1293" t="s">
        <v>293</v>
      </c>
      <c r="D1293" t="s">
        <v>891</v>
      </c>
      <c r="E1293" t="s">
        <v>328</v>
      </c>
      <c r="F1293" t="s">
        <v>329</v>
      </c>
      <c r="G1293" t="s">
        <v>118</v>
      </c>
      <c r="H1293">
        <v>8964</v>
      </c>
      <c r="I1293" s="73" t="str">
        <f>VLOOKUP(E1293,Refs!$P$2:$R$29,3,FALSE)</f>
        <v>Y59</v>
      </c>
      <c r="J1293" s="73" t="str">
        <f>VLOOKUP(E1293,Refs!$P$2:$S$29,4,FALSE)</f>
        <v>South East</v>
      </c>
      <c r="K1293" s="28">
        <f t="shared" si="44"/>
        <v>8964</v>
      </c>
    </row>
    <row r="1294" spans="1:11" x14ac:dyDescent="0.35">
      <c r="A1294" s="74">
        <f t="shared" si="43"/>
        <v>45748</v>
      </c>
      <c r="B1294" t="s">
        <v>883</v>
      </c>
      <c r="C1294" t="s">
        <v>293</v>
      </c>
      <c r="D1294" t="s">
        <v>891</v>
      </c>
      <c r="E1294" t="s">
        <v>328</v>
      </c>
      <c r="F1294" t="s">
        <v>329</v>
      </c>
      <c r="G1294" t="s">
        <v>119</v>
      </c>
      <c r="H1294">
        <v>6703</v>
      </c>
      <c r="I1294" s="73" t="str">
        <f>VLOOKUP(E1294,Refs!$P$2:$R$29,3,FALSE)</f>
        <v>Y59</v>
      </c>
      <c r="J1294" s="73" t="str">
        <f>VLOOKUP(E1294,Refs!$P$2:$S$29,4,FALSE)</f>
        <v>South East</v>
      </c>
      <c r="K1294" s="28">
        <f t="shared" si="44"/>
        <v>6703</v>
      </c>
    </row>
    <row r="1295" spans="1:11" x14ac:dyDescent="0.35">
      <c r="A1295" s="74">
        <f t="shared" si="43"/>
        <v>45748</v>
      </c>
      <c r="B1295" t="s">
        <v>883</v>
      </c>
      <c r="C1295" t="s">
        <v>293</v>
      </c>
      <c r="D1295" t="s">
        <v>891</v>
      </c>
      <c r="E1295" t="s">
        <v>328</v>
      </c>
      <c r="F1295" t="s">
        <v>329</v>
      </c>
      <c r="G1295" t="s">
        <v>120</v>
      </c>
      <c r="H1295">
        <v>2142</v>
      </c>
      <c r="I1295" s="73" t="str">
        <f>VLOOKUP(E1295,Refs!$P$2:$R$29,3,FALSE)</f>
        <v>Y59</v>
      </c>
      <c r="J1295" s="73" t="str">
        <f>VLOOKUP(E1295,Refs!$P$2:$S$29,4,FALSE)</f>
        <v>South East</v>
      </c>
      <c r="K1295" s="28">
        <f t="shared" si="44"/>
        <v>2142</v>
      </c>
    </row>
    <row r="1296" spans="1:11" x14ac:dyDescent="0.35">
      <c r="A1296" s="74">
        <f t="shared" si="43"/>
        <v>45748</v>
      </c>
      <c r="B1296" t="s">
        <v>883</v>
      </c>
      <c r="C1296" t="s">
        <v>293</v>
      </c>
      <c r="D1296" t="s">
        <v>891</v>
      </c>
      <c r="E1296" t="s">
        <v>328</v>
      </c>
      <c r="F1296" t="s">
        <v>329</v>
      </c>
      <c r="G1296" t="s">
        <v>121</v>
      </c>
      <c r="H1296">
        <v>12534</v>
      </c>
      <c r="I1296" s="73" t="str">
        <f>VLOOKUP(E1296,Refs!$P$2:$R$29,3,FALSE)</f>
        <v>Y59</v>
      </c>
      <c r="J1296" s="73" t="str">
        <f>VLOOKUP(E1296,Refs!$P$2:$S$29,4,FALSE)</f>
        <v>South East</v>
      </c>
      <c r="K1296" s="28">
        <f t="shared" si="44"/>
        <v>12534</v>
      </c>
    </row>
    <row r="1297" spans="1:11" x14ac:dyDescent="0.35">
      <c r="A1297" s="74">
        <f t="shared" si="43"/>
        <v>45748</v>
      </c>
      <c r="B1297" t="s">
        <v>883</v>
      </c>
      <c r="C1297" t="s">
        <v>293</v>
      </c>
      <c r="D1297" t="s">
        <v>891</v>
      </c>
      <c r="E1297" t="s">
        <v>328</v>
      </c>
      <c r="F1297" t="s">
        <v>329</v>
      </c>
      <c r="G1297" t="s">
        <v>122</v>
      </c>
      <c r="H1297">
        <v>6535</v>
      </c>
      <c r="I1297" s="73" t="str">
        <f>VLOOKUP(E1297,Refs!$P$2:$R$29,3,FALSE)</f>
        <v>Y59</v>
      </c>
      <c r="J1297" s="73" t="str">
        <f>VLOOKUP(E1297,Refs!$P$2:$S$29,4,FALSE)</f>
        <v>South East</v>
      </c>
      <c r="K1297" s="28">
        <f t="shared" si="44"/>
        <v>6535</v>
      </c>
    </row>
    <row r="1298" spans="1:11" x14ac:dyDescent="0.35">
      <c r="A1298" s="74">
        <f t="shared" si="43"/>
        <v>45748</v>
      </c>
      <c r="B1298" t="s">
        <v>883</v>
      </c>
      <c r="C1298" t="s">
        <v>293</v>
      </c>
      <c r="D1298" t="s">
        <v>891</v>
      </c>
      <c r="E1298" t="s">
        <v>328</v>
      </c>
      <c r="F1298" t="s">
        <v>329</v>
      </c>
      <c r="G1298" t="s">
        <v>123</v>
      </c>
      <c r="H1298">
        <v>4772</v>
      </c>
      <c r="I1298" s="73" t="str">
        <f>VLOOKUP(E1298,Refs!$P$2:$R$29,3,FALSE)</f>
        <v>Y59</v>
      </c>
      <c r="J1298" s="73" t="str">
        <f>VLOOKUP(E1298,Refs!$P$2:$S$29,4,FALSE)</f>
        <v>South East</v>
      </c>
      <c r="K1298" s="28">
        <f t="shared" si="44"/>
        <v>4772</v>
      </c>
    </row>
    <row r="1299" spans="1:11" x14ac:dyDescent="0.35">
      <c r="A1299" s="74">
        <f t="shared" si="43"/>
        <v>45748</v>
      </c>
      <c r="B1299" t="s">
        <v>883</v>
      </c>
      <c r="C1299" t="s">
        <v>293</v>
      </c>
      <c r="D1299" t="s">
        <v>891</v>
      </c>
      <c r="E1299" t="s">
        <v>328</v>
      </c>
      <c r="F1299" t="s">
        <v>329</v>
      </c>
      <c r="G1299" t="s">
        <v>124</v>
      </c>
      <c r="H1299">
        <v>4145</v>
      </c>
      <c r="I1299" s="73" t="str">
        <f>VLOOKUP(E1299,Refs!$P$2:$R$29,3,FALSE)</f>
        <v>Y59</v>
      </c>
      <c r="J1299" s="73" t="str">
        <f>VLOOKUP(E1299,Refs!$P$2:$S$29,4,FALSE)</f>
        <v>South East</v>
      </c>
      <c r="K1299" s="28">
        <f t="shared" si="44"/>
        <v>4145</v>
      </c>
    </row>
    <row r="1300" spans="1:11" x14ac:dyDescent="0.35">
      <c r="A1300" s="74">
        <f t="shared" si="43"/>
        <v>45748</v>
      </c>
      <c r="B1300" t="s">
        <v>883</v>
      </c>
      <c r="C1300" t="s">
        <v>293</v>
      </c>
      <c r="D1300" t="s">
        <v>891</v>
      </c>
      <c r="E1300" t="s">
        <v>328</v>
      </c>
      <c r="F1300" t="s">
        <v>329</v>
      </c>
      <c r="G1300" t="s">
        <v>125</v>
      </c>
      <c r="H1300">
        <v>1</v>
      </c>
      <c r="I1300" s="73" t="str">
        <f>VLOOKUP(E1300,Refs!$P$2:$R$29,3,FALSE)</f>
        <v>Y59</v>
      </c>
      <c r="J1300" s="73" t="str">
        <f>VLOOKUP(E1300,Refs!$P$2:$S$29,4,FALSE)</f>
        <v>South East</v>
      </c>
      <c r="K1300" s="28">
        <f t="shared" si="44"/>
        <v>1</v>
      </c>
    </row>
    <row r="1301" spans="1:11" x14ac:dyDescent="0.35">
      <c r="A1301" s="74">
        <f t="shared" si="43"/>
        <v>45748</v>
      </c>
      <c r="B1301" t="s">
        <v>883</v>
      </c>
      <c r="C1301" t="s">
        <v>293</v>
      </c>
      <c r="D1301" t="s">
        <v>891</v>
      </c>
      <c r="E1301" t="s">
        <v>328</v>
      </c>
      <c r="F1301" t="s">
        <v>329</v>
      </c>
      <c r="G1301" t="s">
        <v>126</v>
      </c>
      <c r="H1301">
        <v>0</v>
      </c>
      <c r="I1301" s="73" t="str">
        <f>VLOOKUP(E1301,Refs!$P$2:$R$29,3,FALSE)</f>
        <v>Y59</v>
      </c>
      <c r="J1301" s="73" t="str">
        <f>VLOOKUP(E1301,Refs!$P$2:$S$29,4,FALSE)</f>
        <v>South East</v>
      </c>
      <c r="K1301" s="28" t="str">
        <f t="shared" si="44"/>
        <v/>
      </c>
    </row>
    <row r="1302" spans="1:11" x14ac:dyDescent="0.35">
      <c r="A1302" s="74">
        <f t="shared" si="43"/>
        <v>45748</v>
      </c>
      <c r="B1302" t="s">
        <v>883</v>
      </c>
      <c r="C1302" t="s">
        <v>293</v>
      </c>
      <c r="D1302" t="s">
        <v>891</v>
      </c>
      <c r="E1302" t="s">
        <v>328</v>
      </c>
      <c r="F1302" t="s">
        <v>329</v>
      </c>
      <c r="G1302" t="s">
        <v>127</v>
      </c>
      <c r="H1302">
        <v>0</v>
      </c>
      <c r="I1302" s="73" t="str">
        <f>VLOOKUP(E1302,Refs!$P$2:$R$29,3,FALSE)</f>
        <v>Y59</v>
      </c>
      <c r="J1302" s="73" t="str">
        <f>VLOOKUP(E1302,Refs!$P$2:$S$29,4,FALSE)</f>
        <v>South East</v>
      </c>
      <c r="K1302" s="28" t="str">
        <f t="shared" si="44"/>
        <v/>
      </c>
    </row>
    <row r="1303" spans="1:11" x14ac:dyDescent="0.35">
      <c r="A1303" s="74">
        <f t="shared" si="43"/>
        <v>45748</v>
      </c>
      <c r="B1303" t="s">
        <v>883</v>
      </c>
      <c r="C1303" t="s">
        <v>293</v>
      </c>
      <c r="D1303" t="s">
        <v>891</v>
      </c>
      <c r="E1303" t="s">
        <v>328</v>
      </c>
      <c r="F1303" t="s">
        <v>329</v>
      </c>
      <c r="G1303" t="s">
        <v>128</v>
      </c>
      <c r="H1303">
        <v>0</v>
      </c>
      <c r="I1303" s="73" t="str">
        <f>VLOOKUP(E1303,Refs!$P$2:$R$29,3,FALSE)</f>
        <v>Y59</v>
      </c>
      <c r="J1303" s="73" t="str">
        <f>VLOOKUP(E1303,Refs!$P$2:$S$29,4,FALSE)</f>
        <v>South East</v>
      </c>
      <c r="K1303" s="28" t="str">
        <f t="shared" si="44"/>
        <v/>
      </c>
    </row>
    <row r="1304" spans="1:11" x14ac:dyDescent="0.35">
      <c r="A1304" s="74">
        <f t="shared" si="43"/>
        <v>45748</v>
      </c>
      <c r="B1304" t="s">
        <v>883</v>
      </c>
      <c r="C1304" t="s">
        <v>293</v>
      </c>
      <c r="D1304" t="s">
        <v>891</v>
      </c>
      <c r="E1304" t="s">
        <v>328</v>
      </c>
      <c r="F1304" t="s">
        <v>329</v>
      </c>
      <c r="G1304" t="s">
        <v>129</v>
      </c>
      <c r="H1304">
        <v>317</v>
      </c>
      <c r="I1304" s="73" t="str">
        <f>VLOOKUP(E1304,Refs!$P$2:$R$29,3,FALSE)</f>
        <v>Y59</v>
      </c>
      <c r="J1304" s="73" t="str">
        <f>VLOOKUP(E1304,Refs!$P$2:$S$29,4,FALSE)</f>
        <v>South East</v>
      </c>
      <c r="K1304" s="28">
        <f t="shared" si="44"/>
        <v>317</v>
      </c>
    </row>
    <row r="1305" spans="1:11" x14ac:dyDescent="0.35">
      <c r="A1305" s="74">
        <f t="shared" si="43"/>
        <v>45748</v>
      </c>
      <c r="B1305" t="s">
        <v>883</v>
      </c>
      <c r="C1305" t="s">
        <v>293</v>
      </c>
      <c r="D1305" t="s">
        <v>891</v>
      </c>
      <c r="E1305" t="s">
        <v>328</v>
      </c>
      <c r="F1305" t="s">
        <v>329</v>
      </c>
      <c r="G1305" t="s">
        <v>130</v>
      </c>
      <c r="H1305">
        <v>4243</v>
      </c>
      <c r="I1305" s="73" t="str">
        <f>VLOOKUP(E1305,Refs!$P$2:$R$29,3,FALSE)</f>
        <v>Y59</v>
      </c>
      <c r="J1305" s="73" t="str">
        <f>VLOOKUP(E1305,Refs!$P$2:$S$29,4,FALSE)</f>
        <v>South East</v>
      </c>
      <c r="K1305" s="28">
        <f t="shared" si="44"/>
        <v>4243</v>
      </c>
    </row>
    <row r="1306" spans="1:11" x14ac:dyDescent="0.35">
      <c r="A1306" s="74">
        <f t="shared" si="43"/>
        <v>45748</v>
      </c>
      <c r="B1306" t="s">
        <v>883</v>
      </c>
      <c r="C1306" t="s">
        <v>293</v>
      </c>
      <c r="D1306" t="s">
        <v>891</v>
      </c>
      <c r="E1306" t="s">
        <v>328</v>
      </c>
      <c r="F1306" t="s">
        <v>329</v>
      </c>
      <c r="G1306" t="s">
        <v>131</v>
      </c>
      <c r="H1306">
        <v>0</v>
      </c>
      <c r="I1306" s="73" t="str">
        <f>VLOOKUP(E1306,Refs!$P$2:$R$29,3,FALSE)</f>
        <v>Y59</v>
      </c>
      <c r="J1306" s="73" t="str">
        <f>VLOOKUP(E1306,Refs!$P$2:$S$29,4,FALSE)</f>
        <v>South East</v>
      </c>
      <c r="K1306" s="28" t="str">
        <f t="shared" si="44"/>
        <v/>
      </c>
    </row>
    <row r="1307" spans="1:11" x14ac:dyDescent="0.35">
      <c r="A1307" s="74">
        <f t="shared" si="43"/>
        <v>45748</v>
      </c>
      <c r="B1307" t="s">
        <v>883</v>
      </c>
      <c r="C1307" t="s">
        <v>293</v>
      </c>
      <c r="D1307" t="s">
        <v>891</v>
      </c>
      <c r="E1307" t="s">
        <v>328</v>
      </c>
      <c r="F1307" t="s">
        <v>329</v>
      </c>
      <c r="G1307" t="s">
        <v>132</v>
      </c>
      <c r="H1307">
        <v>0</v>
      </c>
      <c r="I1307" s="73" t="str">
        <f>VLOOKUP(E1307,Refs!$P$2:$R$29,3,FALSE)</f>
        <v>Y59</v>
      </c>
      <c r="J1307" s="73" t="str">
        <f>VLOOKUP(E1307,Refs!$P$2:$S$29,4,FALSE)</f>
        <v>South East</v>
      </c>
      <c r="K1307" s="28" t="str">
        <f t="shared" si="44"/>
        <v/>
      </c>
    </row>
    <row r="1308" spans="1:11" x14ac:dyDescent="0.35">
      <c r="A1308" s="74">
        <f t="shared" si="43"/>
        <v>45748</v>
      </c>
      <c r="B1308" t="s">
        <v>883</v>
      </c>
      <c r="C1308" t="s">
        <v>293</v>
      </c>
      <c r="D1308" t="s">
        <v>891</v>
      </c>
      <c r="E1308" t="s">
        <v>328</v>
      </c>
      <c r="F1308" t="s">
        <v>329</v>
      </c>
      <c r="G1308" t="s">
        <v>133</v>
      </c>
      <c r="H1308">
        <v>0</v>
      </c>
      <c r="I1308" s="73" t="str">
        <f>VLOOKUP(E1308,Refs!$P$2:$R$29,3,FALSE)</f>
        <v>Y59</v>
      </c>
      <c r="J1308" s="73" t="str">
        <f>VLOOKUP(E1308,Refs!$P$2:$S$29,4,FALSE)</f>
        <v>South East</v>
      </c>
      <c r="K1308" s="28" t="str">
        <f t="shared" si="44"/>
        <v/>
      </c>
    </row>
    <row r="1309" spans="1:11" x14ac:dyDescent="0.35">
      <c r="A1309" s="74">
        <f t="shared" si="43"/>
        <v>45748</v>
      </c>
      <c r="B1309" t="s">
        <v>883</v>
      </c>
      <c r="C1309" t="s">
        <v>293</v>
      </c>
      <c r="D1309" t="s">
        <v>891</v>
      </c>
      <c r="E1309" t="s">
        <v>328</v>
      </c>
      <c r="F1309" t="s">
        <v>329</v>
      </c>
      <c r="G1309" t="s">
        <v>134</v>
      </c>
      <c r="H1309">
        <v>0</v>
      </c>
      <c r="I1309" s="73" t="str">
        <f>VLOOKUP(E1309,Refs!$P$2:$R$29,3,FALSE)</f>
        <v>Y59</v>
      </c>
      <c r="J1309" s="73" t="str">
        <f>VLOOKUP(E1309,Refs!$P$2:$S$29,4,FALSE)</f>
        <v>South East</v>
      </c>
      <c r="K1309" s="28" t="str">
        <f t="shared" si="44"/>
        <v/>
      </c>
    </row>
    <row r="1310" spans="1:11" x14ac:dyDescent="0.35">
      <c r="A1310" s="74">
        <f t="shared" si="43"/>
        <v>45748</v>
      </c>
      <c r="B1310" t="s">
        <v>883</v>
      </c>
      <c r="C1310" t="s">
        <v>293</v>
      </c>
      <c r="D1310" t="s">
        <v>891</v>
      </c>
      <c r="E1310" t="s">
        <v>328</v>
      </c>
      <c r="F1310" t="s">
        <v>329</v>
      </c>
      <c r="G1310" t="s">
        <v>135</v>
      </c>
      <c r="H1310">
        <v>2675</v>
      </c>
      <c r="I1310" s="73" t="str">
        <f>VLOOKUP(E1310,Refs!$P$2:$R$29,3,FALSE)</f>
        <v>Y59</v>
      </c>
      <c r="J1310" s="73" t="str">
        <f>VLOOKUP(E1310,Refs!$P$2:$S$29,4,FALSE)</f>
        <v>South East</v>
      </c>
      <c r="K1310" s="28">
        <f t="shared" si="44"/>
        <v>2675</v>
      </c>
    </row>
    <row r="1311" spans="1:11" x14ac:dyDescent="0.35">
      <c r="A1311" s="74">
        <f t="shared" si="43"/>
        <v>45748</v>
      </c>
      <c r="B1311" t="s">
        <v>883</v>
      </c>
      <c r="C1311" t="s">
        <v>293</v>
      </c>
      <c r="D1311" t="s">
        <v>891</v>
      </c>
      <c r="E1311" t="s">
        <v>328</v>
      </c>
      <c r="F1311" t="s">
        <v>329</v>
      </c>
      <c r="G1311" t="s">
        <v>136</v>
      </c>
      <c r="H1311">
        <v>0</v>
      </c>
      <c r="I1311" s="73" t="str">
        <f>VLOOKUP(E1311,Refs!$P$2:$R$29,3,FALSE)</f>
        <v>Y59</v>
      </c>
      <c r="J1311" s="73" t="str">
        <f>VLOOKUP(E1311,Refs!$P$2:$S$29,4,FALSE)</f>
        <v>South East</v>
      </c>
      <c r="K1311" s="28" t="str">
        <f t="shared" si="44"/>
        <v/>
      </c>
    </row>
    <row r="1312" spans="1:11" x14ac:dyDescent="0.35">
      <c r="A1312" s="74">
        <f t="shared" si="43"/>
        <v>45748</v>
      </c>
      <c r="B1312" t="s">
        <v>883</v>
      </c>
      <c r="C1312" t="s">
        <v>293</v>
      </c>
      <c r="D1312" t="s">
        <v>891</v>
      </c>
      <c r="E1312" t="s">
        <v>328</v>
      </c>
      <c r="F1312" t="s">
        <v>329</v>
      </c>
      <c r="G1312" t="s">
        <v>137</v>
      </c>
      <c r="H1312">
        <v>0</v>
      </c>
      <c r="I1312" s="73" t="str">
        <f>VLOOKUP(E1312,Refs!$P$2:$R$29,3,FALSE)</f>
        <v>Y59</v>
      </c>
      <c r="J1312" s="73" t="str">
        <f>VLOOKUP(E1312,Refs!$P$2:$S$29,4,FALSE)</f>
        <v>South East</v>
      </c>
      <c r="K1312" s="28" t="str">
        <f t="shared" si="44"/>
        <v/>
      </c>
    </row>
    <row r="1313" spans="1:11" x14ac:dyDescent="0.35">
      <c r="A1313" s="74">
        <f t="shared" si="43"/>
        <v>45748</v>
      </c>
      <c r="B1313" t="s">
        <v>883</v>
      </c>
      <c r="C1313" t="s">
        <v>293</v>
      </c>
      <c r="D1313" t="s">
        <v>891</v>
      </c>
      <c r="E1313" t="s">
        <v>328</v>
      </c>
      <c r="F1313" t="s">
        <v>329</v>
      </c>
      <c r="G1313" t="s">
        <v>138</v>
      </c>
      <c r="H1313">
        <v>0</v>
      </c>
      <c r="I1313" s="73" t="str">
        <f>VLOOKUP(E1313,Refs!$P$2:$R$29,3,FALSE)</f>
        <v>Y59</v>
      </c>
      <c r="J1313" s="73" t="str">
        <f>VLOOKUP(E1313,Refs!$P$2:$S$29,4,FALSE)</f>
        <v>South East</v>
      </c>
      <c r="K1313" s="28" t="str">
        <f t="shared" si="44"/>
        <v/>
      </c>
    </row>
    <row r="1314" spans="1:11" x14ac:dyDescent="0.35">
      <c r="A1314" s="74">
        <f t="shared" si="43"/>
        <v>45748</v>
      </c>
      <c r="B1314" t="s">
        <v>883</v>
      </c>
      <c r="C1314" t="s">
        <v>293</v>
      </c>
      <c r="D1314" t="s">
        <v>891</v>
      </c>
      <c r="E1314" t="s">
        <v>328</v>
      </c>
      <c r="F1314" t="s">
        <v>329</v>
      </c>
      <c r="G1314" t="s">
        <v>139</v>
      </c>
      <c r="H1314">
        <v>0</v>
      </c>
      <c r="I1314" s="73" t="str">
        <f>VLOOKUP(E1314,Refs!$P$2:$R$29,3,FALSE)</f>
        <v>Y59</v>
      </c>
      <c r="J1314" s="73" t="str">
        <f>VLOOKUP(E1314,Refs!$P$2:$S$29,4,FALSE)</f>
        <v>South East</v>
      </c>
      <c r="K1314" s="28" t="str">
        <f t="shared" si="44"/>
        <v/>
      </c>
    </row>
    <row r="1315" spans="1:11" x14ac:dyDescent="0.35">
      <c r="A1315" s="74">
        <f t="shared" si="43"/>
        <v>45748</v>
      </c>
      <c r="B1315" t="s">
        <v>883</v>
      </c>
      <c r="C1315" t="s">
        <v>293</v>
      </c>
      <c r="D1315" t="s">
        <v>891</v>
      </c>
      <c r="E1315" t="s">
        <v>328</v>
      </c>
      <c r="F1315" t="s">
        <v>329</v>
      </c>
      <c r="G1315" t="s">
        <v>140</v>
      </c>
      <c r="H1315">
        <v>0</v>
      </c>
      <c r="I1315" s="73" t="str">
        <f>VLOOKUP(E1315,Refs!$P$2:$R$29,3,FALSE)</f>
        <v>Y59</v>
      </c>
      <c r="J1315" s="73" t="str">
        <f>VLOOKUP(E1315,Refs!$P$2:$S$29,4,FALSE)</f>
        <v>South East</v>
      </c>
      <c r="K1315" s="28" t="str">
        <f t="shared" si="44"/>
        <v/>
      </c>
    </row>
    <row r="1316" spans="1:11" x14ac:dyDescent="0.35">
      <c r="A1316" s="74">
        <f t="shared" si="43"/>
        <v>45748</v>
      </c>
      <c r="B1316" t="s">
        <v>883</v>
      </c>
      <c r="C1316" t="s">
        <v>293</v>
      </c>
      <c r="D1316" t="s">
        <v>891</v>
      </c>
      <c r="E1316" t="s">
        <v>328</v>
      </c>
      <c r="F1316" t="s">
        <v>329</v>
      </c>
      <c r="G1316" t="s">
        <v>141</v>
      </c>
      <c r="H1316">
        <v>0</v>
      </c>
      <c r="I1316" s="73" t="str">
        <f>VLOOKUP(E1316,Refs!$P$2:$R$29,3,FALSE)</f>
        <v>Y59</v>
      </c>
      <c r="J1316" s="73" t="str">
        <f>VLOOKUP(E1316,Refs!$P$2:$S$29,4,FALSE)</f>
        <v>South East</v>
      </c>
      <c r="K1316" s="28" t="str">
        <f t="shared" si="44"/>
        <v/>
      </c>
    </row>
    <row r="1317" spans="1:11" x14ac:dyDescent="0.35">
      <c r="A1317" s="74">
        <f t="shared" si="43"/>
        <v>45748</v>
      </c>
      <c r="B1317" t="s">
        <v>883</v>
      </c>
      <c r="C1317" t="s">
        <v>293</v>
      </c>
      <c r="D1317" t="s">
        <v>891</v>
      </c>
      <c r="E1317" t="s">
        <v>328</v>
      </c>
      <c r="F1317" t="s">
        <v>329</v>
      </c>
      <c r="G1317" t="s">
        <v>142</v>
      </c>
      <c r="H1317">
        <v>0</v>
      </c>
      <c r="I1317" s="73" t="str">
        <f>VLOOKUP(E1317,Refs!$P$2:$R$29,3,FALSE)</f>
        <v>Y59</v>
      </c>
      <c r="J1317" s="73" t="str">
        <f>VLOOKUP(E1317,Refs!$P$2:$S$29,4,FALSE)</f>
        <v>South East</v>
      </c>
      <c r="K1317" s="28" t="str">
        <f t="shared" si="44"/>
        <v/>
      </c>
    </row>
    <row r="1318" spans="1:11" x14ac:dyDescent="0.35">
      <c r="A1318" s="74">
        <f t="shared" si="43"/>
        <v>45748</v>
      </c>
      <c r="B1318" t="s">
        <v>883</v>
      </c>
      <c r="C1318" t="s">
        <v>293</v>
      </c>
      <c r="D1318" t="s">
        <v>891</v>
      </c>
      <c r="E1318" t="s">
        <v>328</v>
      </c>
      <c r="F1318" t="s">
        <v>329</v>
      </c>
      <c r="G1318" t="s">
        <v>725</v>
      </c>
      <c r="H1318">
        <v>0</v>
      </c>
      <c r="I1318" s="73" t="str">
        <f>VLOOKUP(E1318,Refs!$P$2:$R$29,3,FALSE)</f>
        <v>Y59</v>
      </c>
      <c r="J1318" s="73" t="str">
        <f>VLOOKUP(E1318,Refs!$P$2:$S$29,4,FALSE)</f>
        <v>South East</v>
      </c>
      <c r="K1318" s="28" t="str">
        <f t="shared" si="44"/>
        <v/>
      </c>
    </row>
    <row r="1319" spans="1:11" x14ac:dyDescent="0.35">
      <c r="A1319" s="74">
        <f t="shared" si="43"/>
        <v>45748</v>
      </c>
      <c r="B1319" t="s">
        <v>883</v>
      </c>
      <c r="C1319" t="s">
        <v>293</v>
      </c>
      <c r="D1319" t="s">
        <v>891</v>
      </c>
      <c r="E1319" t="s">
        <v>328</v>
      </c>
      <c r="F1319" t="s">
        <v>329</v>
      </c>
      <c r="G1319" t="s">
        <v>724</v>
      </c>
      <c r="H1319">
        <v>0</v>
      </c>
      <c r="I1319" s="73" t="str">
        <f>VLOOKUP(E1319,Refs!$P$2:$R$29,3,FALSE)</f>
        <v>Y59</v>
      </c>
      <c r="J1319" s="73" t="str">
        <f>VLOOKUP(E1319,Refs!$P$2:$S$29,4,FALSE)</f>
        <v>South East</v>
      </c>
      <c r="K1319" s="28" t="str">
        <f t="shared" si="44"/>
        <v/>
      </c>
    </row>
    <row r="1320" spans="1:11" x14ac:dyDescent="0.35">
      <c r="A1320" s="74">
        <f t="shared" si="43"/>
        <v>45748</v>
      </c>
      <c r="B1320" t="s">
        <v>883</v>
      </c>
      <c r="C1320" t="s">
        <v>293</v>
      </c>
      <c r="D1320" t="s">
        <v>891</v>
      </c>
      <c r="E1320" t="s">
        <v>328</v>
      </c>
      <c r="F1320" t="s">
        <v>329</v>
      </c>
      <c r="G1320" t="s">
        <v>727</v>
      </c>
      <c r="H1320">
        <v>0</v>
      </c>
      <c r="I1320" s="73" t="str">
        <f>VLOOKUP(E1320,Refs!$P$2:$R$29,3,FALSE)</f>
        <v>Y59</v>
      </c>
      <c r="J1320" s="73" t="str">
        <f>VLOOKUP(E1320,Refs!$P$2:$S$29,4,FALSE)</f>
        <v>South East</v>
      </c>
      <c r="K1320" s="28" t="str">
        <f t="shared" si="44"/>
        <v/>
      </c>
    </row>
    <row r="1321" spans="1:11" x14ac:dyDescent="0.35">
      <c r="A1321" s="74">
        <f t="shared" si="43"/>
        <v>45748</v>
      </c>
      <c r="B1321" t="s">
        <v>883</v>
      </c>
      <c r="C1321" t="s">
        <v>293</v>
      </c>
      <c r="D1321" t="s">
        <v>891</v>
      </c>
      <c r="E1321" t="s">
        <v>328</v>
      </c>
      <c r="F1321" t="s">
        <v>329</v>
      </c>
      <c r="G1321" t="s">
        <v>726</v>
      </c>
      <c r="H1321">
        <v>0</v>
      </c>
      <c r="I1321" s="73" t="str">
        <f>VLOOKUP(E1321,Refs!$P$2:$R$29,3,FALSE)</f>
        <v>Y59</v>
      </c>
      <c r="J1321" s="73" t="str">
        <f>VLOOKUP(E1321,Refs!$P$2:$S$29,4,FALSE)</f>
        <v>South East</v>
      </c>
      <c r="K1321" s="28" t="str">
        <f t="shared" si="44"/>
        <v/>
      </c>
    </row>
    <row r="1322" spans="1:11" x14ac:dyDescent="0.35">
      <c r="A1322" s="74">
        <f t="shared" si="43"/>
        <v>45748</v>
      </c>
      <c r="B1322" t="s">
        <v>883</v>
      </c>
      <c r="C1322" t="s">
        <v>281</v>
      </c>
      <c r="E1322" t="s">
        <v>303</v>
      </c>
      <c r="F1322" t="s">
        <v>304</v>
      </c>
      <c r="G1322" t="s">
        <v>10</v>
      </c>
      <c r="H1322">
        <v>178281</v>
      </c>
      <c r="I1322" s="73" t="str">
        <f>VLOOKUP(E1322,Refs!$P$2:$R$29,3,FALSE)</f>
        <v>Y62</v>
      </c>
      <c r="J1322" s="73" t="str">
        <f>VLOOKUP(E1322,Refs!$P$2:$S$29,4,FALSE)</f>
        <v>North West</v>
      </c>
      <c r="K1322" s="28">
        <f t="shared" si="44"/>
        <v>178281</v>
      </c>
    </row>
    <row r="1323" spans="1:11" x14ac:dyDescent="0.35">
      <c r="A1323" s="74">
        <f t="shared" si="43"/>
        <v>45748</v>
      </c>
      <c r="B1323" t="s">
        <v>883</v>
      </c>
      <c r="C1323" t="s">
        <v>281</v>
      </c>
      <c r="E1323" t="s">
        <v>303</v>
      </c>
      <c r="F1323" t="s">
        <v>304</v>
      </c>
      <c r="G1323" t="s">
        <v>71</v>
      </c>
      <c r="H1323">
        <v>178281</v>
      </c>
      <c r="I1323" s="73" t="str">
        <f>VLOOKUP(E1323,Refs!$P$2:$R$29,3,FALSE)</f>
        <v>Y62</v>
      </c>
      <c r="J1323" s="73" t="str">
        <f>VLOOKUP(E1323,Refs!$P$2:$S$29,4,FALSE)</f>
        <v>North West</v>
      </c>
      <c r="K1323" s="28">
        <f t="shared" si="44"/>
        <v>178281</v>
      </c>
    </row>
    <row r="1324" spans="1:11" x14ac:dyDescent="0.35">
      <c r="A1324" s="74">
        <f t="shared" si="43"/>
        <v>45748</v>
      </c>
      <c r="B1324" t="s">
        <v>883</v>
      </c>
      <c r="C1324" t="s">
        <v>281</v>
      </c>
      <c r="E1324" t="s">
        <v>303</v>
      </c>
      <c r="F1324" t="s">
        <v>304</v>
      </c>
      <c r="G1324" t="s">
        <v>20</v>
      </c>
      <c r="H1324">
        <v>170542</v>
      </c>
      <c r="I1324" s="73" t="str">
        <f>VLOOKUP(E1324,Refs!$P$2:$R$29,3,FALSE)</f>
        <v>Y62</v>
      </c>
      <c r="J1324" s="73" t="str">
        <f>VLOOKUP(E1324,Refs!$P$2:$S$29,4,FALSE)</f>
        <v>North West</v>
      </c>
      <c r="K1324" s="28">
        <f t="shared" si="44"/>
        <v>170542</v>
      </c>
    </row>
    <row r="1325" spans="1:11" x14ac:dyDescent="0.35">
      <c r="A1325" s="74">
        <f t="shared" si="43"/>
        <v>45748</v>
      </c>
      <c r="B1325" t="s">
        <v>883</v>
      </c>
      <c r="C1325" t="s">
        <v>281</v>
      </c>
      <c r="E1325" t="s">
        <v>303</v>
      </c>
      <c r="F1325" t="s">
        <v>304</v>
      </c>
      <c r="G1325" t="s">
        <v>23</v>
      </c>
      <c r="H1325">
        <v>124578</v>
      </c>
      <c r="I1325" s="73" t="str">
        <f>VLOOKUP(E1325,Refs!$P$2:$R$29,3,FALSE)</f>
        <v>Y62</v>
      </c>
      <c r="J1325" s="73" t="str">
        <f>VLOOKUP(E1325,Refs!$P$2:$S$29,4,FALSE)</f>
        <v>North West</v>
      </c>
      <c r="K1325" s="28">
        <f t="shared" si="44"/>
        <v>124578</v>
      </c>
    </row>
    <row r="1326" spans="1:11" x14ac:dyDescent="0.35">
      <c r="A1326" s="74">
        <f t="shared" si="43"/>
        <v>45748</v>
      </c>
      <c r="B1326" t="s">
        <v>883</v>
      </c>
      <c r="C1326" t="s">
        <v>281</v>
      </c>
      <c r="E1326" t="s">
        <v>303</v>
      </c>
      <c r="F1326" t="s">
        <v>304</v>
      </c>
      <c r="G1326" t="s">
        <v>19</v>
      </c>
      <c r="H1326">
        <v>7739</v>
      </c>
      <c r="I1326" s="73" t="str">
        <f>VLOOKUP(E1326,Refs!$P$2:$R$29,3,FALSE)</f>
        <v>Y62</v>
      </c>
      <c r="J1326" s="73" t="str">
        <f>VLOOKUP(E1326,Refs!$P$2:$S$29,4,FALSE)</f>
        <v>North West</v>
      </c>
      <c r="K1326" s="28">
        <f t="shared" si="44"/>
        <v>7739</v>
      </c>
    </row>
    <row r="1327" spans="1:11" x14ac:dyDescent="0.35">
      <c r="A1327" s="74">
        <f t="shared" si="43"/>
        <v>45748</v>
      </c>
      <c r="B1327" t="s">
        <v>883</v>
      </c>
      <c r="C1327" t="s">
        <v>281</v>
      </c>
      <c r="E1327" t="s">
        <v>303</v>
      </c>
      <c r="F1327" t="s">
        <v>304</v>
      </c>
      <c r="G1327" t="s">
        <v>21</v>
      </c>
      <c r="H1327">
        <v>11968873</v>
      </c>
      <c r="I1327" s="73" t="str">
        <f>VLOOKUP(E1327,Refs!$P$2:$R$29,3,FALSE)</f>
        <v>Y62</v>
      </c>
      <c r="J1327" s="73" t="str">
        <f>VLOOKUP(E1327,Refs!$P$2:$S$29,4,FALSE)</f>
        <v>North West</v>
      </c>
      <c r="K1327" s="28">
        <f t="shared" si="44"/>
        <v>11968873</v>
      </c>
    </row>
    <row r="1328" spans="1:11" x14ac:dyDescent="0.35">
      <c r="A1328" s="74">
        <f t="shared" si="43"/>
        <v>45748</v>
      </c>
      <c r="B1328" t="s">
        <v>883</v>
      </c>
      <c r="C1328" t="s">
        <v>281</v>
      </c>
      <c r="E1328" t="s">
        <v>303</v>
      </c>
      <c r="F1328" t="s">
        <v>304</v>
      </c>
      <c r="G1328" t="s">
        <v>72</v>
      </c>
      <c r="H1328">
        <v>378</v>
      </c>
      <c r="I1328" s="73" t="str">
        <f>VLOOKUP(E1328,Refs!$P$2:$R$29,3,FALSE)</f>
        <v>Y62</v>
      </c>
      <c r="J1328" s="73" t="str">
        <f>VLOOKUP(E1328,Refs!$P$2:$S$29,4,FALSE)</f>
        <v>North West</v>
      </c>
      <c r="K1328" s="28">
        <f t="shared" si="44"/>
        <v>378</v>
      </c>
    </row>
    <row r="1329" spans="1:11" x14ac:dyDescent="0.35">
      <c r="A1329" s="74">
        <f t="shared" si="43"/>
        <v>45748</v>
      </c>
      <c r="B1329" t="s">
        <v>883</v>
      </c>
      <c r="C1329" t="s">
        <v>281</v>
      </c>
      <c r="E1329" t="s">
        <v>303</v>
      </c>
      <c r="F1329" t="s">
        <v>304</v>
      </c>
      <c r="G1329" t="s">
        <v>73</v>
      </c>
      <c r="H1329">
        <v>798</v>
      </c>
      <c r="I1329" s="73" t="str">
        <f>VLOOKUP(E1329,Refs!$P$2:$R$29,3,FALSE)</f>
        <v>Y62</v>
      </c>
      <c r="J1329" s="73" t="str">
        <f>VLOOKUP(E1329,Refs!$P$2:$S$29,4,FALSE)</f>
        <v>North West</v>
      </c>
      <c r="K1329" s="28">
        <f t="shared" si="44"/>
        <v>798</v>
      </c>
    </row>
    <row r="1330" spans="1:11" x14ac:dyDescent="0.35">
      <c r="A1330" s="74">
        <f t="shared" si="43"/>
        <v>45748</v>
      </c>
      <c r="B1330" t="s">
        <v>883</v>
      </c>
      <c r="C1330" t="s">
        <v>281</v>
      </c>
      <c r="E1330" t="s">
        <v>303</v>
      </c>
      <c r="F1330" t="s">
        <v>304</v>
      </c>
      <c r="G1330" t="s">
        <v>74</v>
      </c>
      <c r="H1330">
        <v>1278824</v>
      </c>
      <c r="I1330" s="73" t="str">
        <f>VLOOKUP(E1330,Refs!$P$2:$R$29,3,FALSE)</f>
        <v>Y62</v>
      </c>
      <c r="J1330" s="73" t="str">
        <f>VLOOKUP(E1330,Refs!$P$2:$S$29,4,FALSE)</f>
        <v>North West</v>
      </c>
      <c r="K1330" s="28">
        <f t="shared" si="44"/>
        <v>1278824</v>
      </c>
    </row>
    <row r="1331" spans="1:11" x14ac:dyDescent="0.35">
      <c r="A1331" s="74">
        <f t="shared" si="43"/>
        <v>45748</v>
      </c>
      <c r="B1331" t="s">
        <v>883</v>
      </c>
      <c r="C1331" t="s">
        <v>281</v>
      </c>
      <c r="E1331" t="s">
        <v>303</v>
      </c>
      <c r="F1331" t="s">
        <v>304</v>
      </c>
      <c r="G1331" t="s">
        <v>75</v>
      </c>
      <c r="H1331">
        <v>17154</v>
      </c>
      <c r="I1331" s="73" t="str">
        <f>VLOOKUP(E1331,Refs!$P$2:$R$29,3,FALSE)</f>
        <v>Y62</v>
      </c>
      <c r="J1331" s="73" t="str">
        <f>VLOOKUP(E1331,Refs!$P$2:$S$29,4,FALSE)</f>
        <v>North West</v>
      </c>
      <c r="K1331" s="28">
        <f t="shared" si="44"/>
        <v>17154</v>
      </c>
    </row>
    <row r="1332" spans="1:11" x14ac:dyDescent="0.35">
      <c r="A1332" s="74">
        <f t="shared" si="43"/>
        <v>45748</v>
      </c>
      <c r="B1332" t="s">
        <v>883</v>
      </c>
      <c r="C1332" t="s">
        <v>281</v>
      </c>
      <c r="E1332" t="s">
        <v>303</v>
      </c>
      <c r="F1332" t="s">
        <v>304</v>
      </c>
      <c r="G1332" t="s">
        <v>76</v>
      </c>
      <c r="H1332">
        <v>50714688</v>
      </c>
      <c r="I1332" s="73" t="str">
        <f>VLOOKUP(E1332,Refs!$P$2:$R$29,3,FALSE)</f>
        <v>Y62</v>
      </c>
      <c r="J1332" s="73" t="str">
        <f>VLOOKUP(E1332,Refs!$P$2:$S$29,4,FALSE)</f>
        <v>North West</v>
      </c>
      <c r="K1332" s="28">
        <f t="shared" si="44"/>
        <v>50714688</v>
      </c>
    </row>
    <row r="1333" spans="1:11" x14ac:dyDescent="0.35">
      <c r="A1333" s="74">
        <f t="shared" si="43"/>
        <v>45748</v>
      </c>
      <c r="B1333" t="s">
        <v>883</v>
      </c>
      <c r="C1333" t="s">
        <v>281</v>
      </c>
      <c r="E1333" t="s">
        <v>303</v>
      </c>
      <c r="F1333" t="s">
        <v>304</v>
      </c>
      <c r="G1333" t="s">
        <v>26</v>
      </c>
      <c r="H1333">
        <v>165825</v>
      </c>
      <c r="I1333" s="73" t="str">
        <f>VLOOKUP(E1333,Refs!$P$2:$R$29,3,FALSE)</f>
        <v>Y62</v>
      </c>
      <c r="J1333" s="73" t="str">
        <f>VLOOKUP(E1333,Refs!$P$2:$S$29,4,FALSE)</f>
        <v>North West</v>
      </c>
      <c r="K1333" s="28">
        <f t="shared" si="44"/>
        <v>165825</v>
      </c>
    </row>
    <row r="1334" spans="1:11" x14ac:dyDescent="0.35">
      <c r="A1334" s="74">
        <f t="shared" si="43"/>
        <v>45748</v>
      </c>
      <c r="B1334" t="s">
        <v>883</v>
      </c>
      <c r="C1334" t="s">
        <v>281</v>
      </c>
      <c r="E1334" t="s">
        <v>303</v>
      </c>
      <c r="F1334" t="s">
        <v>304</v>
      </c>
      <c r="G1334" t="s">
        <v>77</v>
      </c>
      <c r="H1334">
        <v>26475</v>
      </c>
      <c r="I1334" s="73" t="str">
        <f>VLOOKUP(E1334,Refs!$P$2:$R$29,3,FALSE)</f>
        <v>Y62</v>
      </c>
      <c r="J1334" s="73" t="str">
        <f>VLOOKUP(E1334,Refs!$P$2:$S$29,4,FALSE)</f>
        <v>North West</v>
      </c>
      <c r="K1334" s="28">
        <f t="shared" si="44"/>
        <v>26475</v>
      </c>
    </row>
    <row r="1335" spans="1:11" x14ac:dyDescent="0.35">
      <c r="A1335" s="74">
        <f t="shared" si="43"/>
        <v>45748</v>
      </c>
      <c r="B1335" t="s">
        <v>883</v>
      </c>
      <c r="C1335" t="s">
        <v>281</v>
      </c>
      <c r="E1335" t="s">
        <v>303</v>
      </c>
      <c r="F1335" t="s">
        <v>304</v>
      </c>
      <c r="G1335" t="s">
        <v>78</v>
      </c>
      <c r="H1335">
        <v>121995</v>
      </c>
      <c r="I1335" s="73" t="str">
        <f>VLOOKUP(E1335,Refs!$P$2:$R$29,3,FALSE)</f>
        <v>Y62</v>
      </c>
      <c r="J1335" s="73" t="str">
        <f>VLOOKUP(E1335,Refs!$P$2:$S$29,4,FALSE)</f>
        <v>North West</v>
      </c>
      <c r="K1335" s="28">
        <f t="shared" si="44"/>
        <v>121995</v>
      </c>
    </row>
    <row r="1336" spans="1:11" x14ac:dyDescent="0.35">
      <c r="A1336" s="74">
        <f t="shared" si="43"/>
        <v>45748</v>
      </c>
      <c r="B1336" t="s">
        <v>883</v>
      </c>
      <c r="C1336" t="s">
        <v>281</v>
      </c>
      <c r="E1336" t="s">
        <v>303</v>
      </c>
      <c r="F1336" t="s">
        <v>304</v>
      </c>
      <c r="G1336" t="s">
        <v>79</v>
      </c>
      <c r="H1336">
        <v>13105</v>
      </c>
      <c r="I1336" s="73" t="str">
        <f>VLOOKUP(E1336,Refs!$P$2:$R$29,3,FALSE)</f>
        <v>Y62</v>
      </c>
      <c r="J1336" s="73" t="str">
        <f>VLOOKUP(E1336,Refs!$P$2:$S$29,4,FALSE)</f>
        <v>North West</v>
      </c>
      <c r="K1336" s="28">
        <f t="shared" si="44"/>
        <v>13105</v>
      </c>
    </row>
    <row r="1337" spans="1:11" x14ac:dyDescent="0.35">
      <c r="A1337" s="74">
        <f t="shared" si="43"/>
        <v>45748</v>
      </c>
      <c r="B1337" t="s">
        <v>883</v>
      </c>
      <c r="C1337" t="s">
        <v>281</v>
      </c>
      <c r="E1337" t="s">
        <v>303</v>
      </c>
      <c r="F1337" t="s">
        <v>304</v>
      </c>
      <c r="G1337" t="s">
        <v>80</v>
      </c>
      <c r="H1337">
        <v>4250</v>
      </c>
      <c r="I1337" s="73" t="str">
        <f>VLOOKUP(E1337,Refs!$P$2:$R$29,3,FALSE)</f>
        <v>Y62</v>
      </c>
      <c r="J1337" s="73" t="str">
        <f>VLOOKUP(E1337,Refs!$P$2:$S$29,4,FALSE)</f>
        <v>North West</v>
      </c>
      <c r="K1337" s="28">
        <f t="shared" si="44"/>
        <v>4250</v>
      </c>
    </row>
    <row r="1338" spans="1:11" x14ac:dyDescent="0.35">
      <c r="A1338" s="74">
        <f t="shared" si="43"/>
        <v>45748</v>
      </c>
      <c r="B1338" t="s">
        <v>883</v>
      </c>
      <c r="C1338" t="s">
        <v>281</v>
      </c>
      <c r="E1338" t="s">
        <v>303</v>
      </c>
      <c r="F1338" t="s">
        <v>304</v>
      </c>
      <c r="G1338" t="s">
        <v>81</v>
      </c>
      <c r="H1338">
        <v>0</v>
      </c>
      <c r="I1338" s="73" t="str">
        <f>VLOOKUP(E1338,Refs!$P$2:$R$29,3,FALSE)</f>
        <v>Y62</v>
      </c>
      <c r="J1338" s="73" t="str">
        <f>VLOOKUP(E1338,Refs!$P$2:$S$29,4,FALSE)</f>
        <v>North West</v>
      </c>
      <c r="K1338" s="28" t="str">
        <f t="shared" si="44"/>
        <v/>
      </c>
    </row>
    <row r="1339" spans="1:11" x14ac:dyDescent="0.35">
      <c r="A1339" s="74">
        <f t="shared" si="43"/>
        <v>45748</v>
      </c>
      <c r="B1339" t="s">
        <v>883</v>
      </c>
      <c r="C1339" t="s">
        <v>281</v>
      </c>
      <c r="E1339" t="s">
        <v>303</v>
      </c>
      <c r="F1339" t="s">
        <v>304</v>
      </c>
      <c r="G1339" t="s">
        <v>25</v>
      </c>
      <c r="H1339">
        <v>67305</v>
      </c>
      <c r="I1339" s="73" t="str">
        <f>VLOOKUP(E1339,Refs!$P$2:$R$29,3,FALSE)</f>
        <v>Y62</v>
      </c>
      <c r="J1339" s="73" t="str">
        <f>VLOOKUP(E1339,Refs!$P$2:$S$29,4,FALSE)</f>
        <v>North West</v>
      </c>
      <c r="K1339" s="28">
        <f t="shared" si="44"/>
        <v>67305</v>
      </c>
    </row>
    <row r="1340" spans="1:11" x14ac:dyDescent="0.35">
      <c r="A1340" s="74">
        <f t="shared" si="43"/>
        <v>45748</v>
      </c>
      <c r="B1340" t="s">
        <v>883</v>
      </c>
      <c r="C1340" t="s">
        <v>281</v>
      </c>
      <c r="E1340" t="s">
        <v>303</v>
      </c>
      <c r="F1340" t="s">
        <v>304</v>
      </c>
      <c r="G1340" t="s">
        <v>82</v>
      </c>
      <c r="H1340">
        <v>282</v>
      </c>
      <c r="I1340" s="73" t="str">
        <f>VLOOKUP(E1340,Refs!$P$2:$R$29,3,FALSE)</f>
        <v>Y62</v>
      </c>
      <c r="J1340" s="73" t="str">
        <f>VLOOKUP(E1340,Refs!$P$2:$S$29,4,FALSE)</f>
        <v>North West</v>
      </c>
      <c r="K1340" s="28">
        <f t="shared" si="44"/>
        <v>282</v>
      </c>
    </row>
    <row r="1341" spans="1:11" x14ac:dyDescent="0.35">
      <c r="A1341" s="74">
        <f t="shared" si="43"/>
        <v>45748</v>
      </c>
      <c r="B1341" t="s">
        <v>883</v>
      </c>
      <c r="C1341" t="s">
        <v>281</v>
      </c>
      <c r="E1341" t="s">
        <v>303</v>
      </c>
      <c r="F1341" t="s">
        <v>304</v>
      </c>
      <c r="G1341" t="s">
        <v>83</v>
      </c>
      <c r="H1341">
        <v>13581</v>
      </c>
      <c r="I1341" s="73" t="str">
        <f>VLOOKUP(E1341,Refs!$P$2:$R$29,3,FALSE)</f>
        <v>Y62</v>
      </c>
      <c r="J1341" s="73" t="str">
        <f>VLOOKUP(E1341,Refs!$P$2:$S$29,4,FALSE)</f>
        <v>North West</v>
      </c>
      <c r="K1341" s="28">
        <f t="shared" si="44"/>
        <v>13581</v>
      </c>
    </row>
    <row r="1342" spans="1:11" x14ac:dyDescent="0.35">
      <c r="A1342" s="74">
        <f t="shared" si="43"/>
        <v>45748</v>
      </c>
      <c r="B1342" t="s">
        <v>883</v>
      </c>
      <c r="C1342" t="s">
        <v>281</v>
      </c>
      <c r="E1342" t="s">
        <v>303</v>
      </c>
      <c r="F1342" t="s">
        <v>304</v>
      </c>
      <c r="G1342" t="s">
        <v>84</v>
      </c>
      <c r="H1342">
        <v>7981</v>
      </c>
      <c r="I1342" s="73" t="str">
        <f>VLOOKUP(E1342,Refs!$P$2:$R$29,3,FALSE)</f>
        <v>Y62</v>
      </c>
      <c r="J1342" s="73" t="str">
        <f>VLOOKUP(E1342,Refs!$P$2:$S$29,4,FALSE)</f>
        <v>North West</v>
      </c>
      <c r="K1342" s="28">
        <f t="shared" si="44"/>
        <v>7981</v>
      </c>
    </row>
    <row r="1343" spans="1:11" x14ac:dyDescent="0.35">
      <c r="A1343" s="74">
        <f t="shared" si="43"/>
        <v>45748</v>
      </c>
      <c r="B1343" t="s">
        <v>883</v>
      </c>
      <c r="C1343" t="s">
        <v>281</v>
      </c>
      <c r="E1343" t="s">
        <v>303</v>
      </c>
      <c r="F1343" t="s">
        <v>304</v>
      </c>
      <c r="G1343" t="s">
        <v>85</v>
      </c>
      <c r="H1343">
        <v>1968</v>
      </c>
      <c r="I1343" s="73" t="str">
        <f>VLOOKUP(E1343,Refs!$P$2:$R$29,3,FALSE)</f>
        <v>Y62</v>
      </c>
      <c r="J1343" s="73" t="str">
        <f>VLOOKUP(E1343,Refs!$P$2:$S$29,4,FALSE)</f>
        <v>North West</v>
      </c>
      <c r="K1343" s="28">
        <f t="shared" si="44"/>
        <v>1968</v>
      </c>
    </row>
    <row r="1344" spans="1:11" x14ac:dyDescent="0.35">
      <c r="A1344" s="74">
        <f t="shared" si="43"/>
        <v>45748</v>
      </c>
      <c r="B1344" t="s">
        <v>883</v>
      </c>
      <c r="C1344" t="s">
        <v>281</v>
      </c>
      <c r="E1344" t="s">
        <v>303</v>
      </c>
      <c r="F1344" t="s">
        <v>304</v>
      </c>
      <c r="G1344" t="s">
        <v>86</v>
      </c>
      <c r="H1344">
        <v>7569</v>
      </c>
      <c r="I1344" s="73" t="str">
        <f>VLOOKUP(E1344,Refs!$P$2:$R$29,3,FALSE)</f>
        <v>Y62</v>
      </c>
      <c r="J1344" s="73" t="str">
        <f>VLOOKUP(E1344,Refs!$P$2:$S$29,4,FALSE)</f>
        <v>North West</v>
      </c>
      <c r="K1344" s="28">
        <f t="shared" si="44"/>
        <v>7569</v>
      </c>
    </row>
    <row r="1345" spans="1:11" x14ac:dyDescent="0.35">
      <c r="A1345" s="74">
        <f t="shared" si="43"/>
        <v>45748</v>
      </c>
      <c r="B1345" t="s">
        <v>883</v>
      </c>
      <c r="C1345" t="s">
        <v>281</v>
      </c>
      <c r="E1345" t="s">
        <v>303</v>
      </c>
      <c r="F1345" t="s">
        <v>304</v>
      </c>
      <c r="G1345" t="s">
        <v>87</v>
      </c>
      <c r="H1345">
        <v>903</v>
      </c>
      <c r="I1345" s="73" t="str">
        <f>VLOOKUP(E1345,Refs!$P$2:$R$29,3,FALSE)</f>
        <v>Y62</v>
      </c>
      <c r="J1345" s="73" t="str">
        <f>VLOOKUP(E1345,Refs!$P$2:$S$29,4,FALSE)</f>
        <v>North West</v>
      </c>
      <c r="K1345" s="28">
        <f t="shared" si="44"/>
        <v>903</v>
      </c>
    </row>
    <row r="1346" spans="1:11" x14ac:dyDescent="0.35">
      <c r="A1346" s="74">
        <f t="shared" si="43"/>
        <v>45748</v>
      </c>
      <c r="B1346" t="s">
        <v>883</v>
      </c>
      <c r="C1346" t="s">
        <v>281</v>
      </c>
      <c r="E1346" t="s">
        <v>303</v>
      </c>
      <c r="F1346" t="s">
        <v>304</v>
      </c>
      <c r="G1346" t="s">
        <v>88</v>
      </c>
      <c r="H1346">
        <v>413</v>
      </c>
      <c r="I1346" s="73" t="str">
        <f>VLOOKUP(E1346,Refs!$P$2:$R$29,3,FALSE)</f>
        <v>Y62</v>
      </c>
      <c r="J1346" s="73" t="str">
        <f>VLOOKUP(E1346,Refs!$P$2:$S$29,4,FALSE)</f>
        <v>North West</v>
      </c>
      <c r="K1346" s="28">
        <f t="shared" si="44"/>
        <v>413</v>
      </c>
    </row>
    <row r="1347" spans="1:11" x14ac:dyDescent="0.35">
      <c r="A1347" s="74">
        <f t="shared" ref="A1347:A1410" si="45">DATEVALUE(RIGHT(B1347,8))</f>
        <v>45748</v>
      </c>
      <c r="B1347" t="s">
        <v>883</v>
      </c>
      <c r="C1347" t="s">
        <v>281</v>
      </c>
      <c r="E1347" t="s">
        <v>303</v>
      </c>
      <c r="F1347" t="s">
        <v>304</v>
      </c>
      <c r="G1347" t="s">
        <v>89</v>
      </c>
      <c r="H1347" t="s">
        <v>888</v>
      </c>
      <c r="I1347" s="73" t="str">
        <f>VLOOKUP(E1347,Refs!$P$2:$R$29,3,FALSE)</f>
        <v>Y62</v>
      </c>
      <c r="J1347" s="73" t="str">
        <f>VLOOKUP(E1347,Refs!$P$2:$S$29,4,FALSE)</f>
        <v>North West</v>
      </c>
      <c r="K1347" s="28" t="str">
        <f t="shared" si="44"/>
        <v>-</v>
      </c>
    </row>
    <row r="1348" spans="1:11" x14ac:dyDescent="0.35">
      <c r="A1348" s="74">
        <f t="shared" si="45"/>
        <v>45748</v>
      </c>
      <c r="B1348" t="s">
        <v>883</v>
      </c>
      <c r="C1348" t="s">
        <v>281</v>
      </c>
      <c r="E1348" t="s">
        <v>303</v>
      </c>
      <c r="F1348" t="s">
        <v>304</v>
      </c>
      <c r="G1348" t="s">
        <v>90</v>
      </c>
      <c r="H1348" t="s">
        <v>888</v>
      </c>
      <c r="I1348" s="73" t="str">
        <f>VLOOKUP(E1348,Refs!$P$2:$R$29,3,FALSE)</f>
        <v>Y62</v>
      </c>
      <c r="J1348" s="73" t="str">
        <f>VLOOKUP(E1348,Refs!$P$2:$S$29,4,FALSE)</f>
        <v>North West</v>
      </c>
      <c r="K1348" s="28" t="str">
        <f t="shared" si="44"/>
        <v>-</v>
      </c>
    </row>
    <row r="1349" spans="1:11" x14ac:dyDescent="0.35">
      <c r="A1349" s="74">
        <f t="shared" si="45"/>
        <v>45748</v>
      </c>
      <c r="B1349" t="s">
        <v>883</v>
      </c>
      <c r="C1349" t="s">
        <v>281</v>
      </c>
      <c r="E1349" t="s">
        <v>303</v>
      </c>
      <c r="F1349" t="s">
        <v>304</v>
      </c>
      <c r="G1349" t="s">
        <v>91</v>
      </c>
      <c r="H1349">
        <v>178582</v>
      </c>
      <c r="I1349" s="73" t="str">
        <f>VLOOKUP(E1349,Refs!$P$2:$R$29,3,FALSE)</f>
        <v>Y62</v>
      </c>
      <c r="J1349" s="73" t="str">
        <f>VLOOKUP(E1349,Refs!$P$2:$S$29,4,FALSE)</f>
        <v>North West</v>
      </c>
      <c r="K1349" s="28">
        <f t="shared" si="44"/>
        <v>178582</v>
      </c>
    </row>
    <row r="1350" spans="1:11" x14ac:dyDescent="0.35">
      <c r="A1350" s="74">
        <f t="shared" si="45"/>
        <v>45748</v>
      </c>
      <c r="B1350" t="s">
        <v>883</v>
      </c>
      <c r="C1350" t="s">
        <v>281</v>
      </c>
      <c r="E1350" t="s">
        <v>303</v>
      </c>
      <c r="F1350" t="s">
        <v>304</v>
      </c>
      <c r="G1350" t="s">
        <v>27</v>
      </c>
      <c r="H1350">
        <v>18900</v>
      </c>
      <c r="I1350" s="73" t="str">
        <f>VLOOKUP(E1350,Refs!$P$2:$R$29,3,FALSE)</f>
        <v>Y62</v>
      </c>
      <c r="J1350" s="73" t="str">
        <f>VLOOKUP(E1350,Refs!$P$2:$S$29,4,FALSE)</f>
        <v>North West</v>
      </c>
      <c r="K1350" s="28">
        <f t="shared" si="44"/>
        <v>18900</v>
      </c>
    </row>
    <row r="1351" spans="1:11" x14ac:dyDescent="0.35">
      <c r="A1351" s="74">
        <f t="shared" si="45"/>
        <v>45748</v>
      </c>
      <c r="B1351" t="s">
        <v>883</v>
      </c>
      <c r="C1351" t="s">
        <v>281</v>
      </c>
      <c r="E1351" t="s">
        <v>303</v>
      </c>
      <c r="F1351" t="s">
        <v>304</v>
      </c>
      <c r="G1351" t="s">
        <v>29</v>
      </c>
      <c r="H1351">
        <v>26022</v>
      </c>
      <c r="I1351" s="73" t="str">
        <f>VLOOKUP(E1351,Refs!$P$2:$R$29,3,FALSE)</f>
        <v>Y62</v>
      </c>
      <c r="J1351" s="73" t="str">
        <f>VLOOKUP(E1351,Refs!$P$2:$S$29,4,FALSE)</f>
        <v>North West</v>
      </c>
      <c r="K1351" s="28">
        <f t="shared" ref="K1351:K1414" si="46">IF(OR(H1351="NULL",H1351=0,H1351=""),"",H1351)</f>
        <v>26022</v>
      </c>
    </row>
    <row r="1352" spans="1:11" x14ac:dyDescent="0.35">
      <c r="A1352" s="74">
        <f t="shared" si="45"/>
        <v>45748</v>
      </c>
      <c r="B1352" t="s">
        <v>883</v>
      </c>
      <c r="C1352" t="s">
        <v>281</v>
      </c>
      <c r="E1352" t="s">
        <v>303</v>
      </c>
      <c r="F1352" t="s">
        <v>304</v>
      </c>
      <c r="G1352" t="s">
        <v>92</v>
      </c>
      <c r="H1352">
        <v>9462</v>
      </c>
      <c r="I1352" s="73" t="str">
        <f>VLOOKUP(E1352,Refs!$P$2:$R$29,3,FALSE)</f>
        <v>Y62</v>
      </c>
      <c r="J1352" s="73" t="str">
        <f>VLOOKUP(E1352,Refs!$P$2:$S$29,4,FALSE)</f>
        <v>North West</v>
      </c>
      <c r="K1352" s="28">
        <f t="shared" si="46"/>
        <v>9462</v>
      </c>
    </row>
    <row r="1353" spans="1:11" x14ac:dyDescent="0.35">
      <c r="A1353" s="74">
        <f t="shared" si="45"/>
        <v>45748</v>
      </c>
      <c r="B1353" t="s">
        <v>883</v>
      </c>
      <c r="C1353" t="s">
        <v>281</v>
      </c>
      <c r="E1353" t="s">
        <v>303</v>
      </c>
      <c r="F1353" t="s">
        <v>304</v>
      </c>
      <c r="G1353" t="s">
        <v>93</v>
      </c>
      <c r="H1353">
        <v>147</v>
      </c>
      <c r="I1353" s="73" t="str">
        <f>VLOOKUP(E1353,Refs!$P$2:$R$29,3,FALSE)</f>
        <v>Y62</v>
      </c>
      <c r="J1353" s="73" t="str">
        <f>VLOOKUP(E1353,Refs!$P$2:$S$29,4,FALSE)</f>
        <v>North West</v>
      </c>
      <c r="K1353" s="28">
        <f t="shared" si="46"/>
        <v>147</v>
      </c>
    </row>
    <row r="1354" spans="1:11" x14ac:dyDescent="0.35">
      <c r="A1354" s="74">
        <f t="shared" si="45"/>
        <v>45748</v>
      </c>
      <c r="B1354" t="s">
        <v>883</v>
      </c>
      <c r="C1354" t="s">
        <v>281</v>
      </c>
      <c r="E1354" t="s">
        <v>303</v>
      </c>
      <c r="F1354" t="s">
        <v>304</v>
      </c>
      <c r="G1354" t="s">
        <v>94</v>
      </c>
      <c r="H1354">
        <v>2934</v>
      </c>
      <c r="I1354" s="73" t="str">
        <f>VLOOKUP(E1354,Refs!$P$2:$R$29,3,FALSE)</f>
        <v>Y62</v>
      </c>
      <c r="J1354" s="73" t="str">
        <f>VLOOKUP(E1354,Refs!$P$2:$S$29,4,FALSE)</f>
        <v>North West</v>
      </c>
      <c r="K1354" s="28">
        <f t="shared" si="46"/>
        <v>2934</v>
      </c>
    </row>
    <row r="1355" spans="1:11" x14ac:dyDescent="0.35">
      <c r="A1355" s="74">
        <f t="shared" si="45"/>
        <v>45748</v>
      </c>
      <c r="B1355" t="s">
        <v>883</v>
      </c>
      <c r="C1355" t="s">
        <v>281</v>
      </c>
      <c r="E1355" t="s">
        <v>303</v>
      </c>
      <c r="F1355" t="s">
        <v>304</v>
      </c>
      <c r="G1355" t="s">
        <v>95</v>
      </c>
      <c r="H1355">
        <v>688</v>
      </c>
      <c r="I1355" s="73" t="str">
        <f>VLOOKUP(E1355,Refs!$P$2:$R$29,3,FALSE)</f>
        <v>Y62</v>
      </c>
      <c r="J1355" s="73" t="str">
        <f>VLOOKUP(E1355,Refs!$P$2:$S$29,4,FALSE)</f>
        <v>North West</v>
      </c>
      <c r="K1355" s="28">
        <f t="shared" si="46"/>
        <v>688</v>
      </c>
    </row>
    <row r="1356" spans="1:11" x14ac:dyDescent="0.35">
      <c r="A1356" s="74">
        <f t="shared" si="45"/>
        <v>45748</v>
      </c>
      <c r="B1356" t="s">
        <v>883</v>
      </c>
      <c r="C1356" t="s">
        <v>281</v>
      </c>
      <c r="E1356" t="s">
        <v>303</v>
      </c>
      <c r="F1356" t="s">
        <v>304</v>
      </c>
      <c r="G1356" t="s">
        <v>96</v>
      </c>
      <c r="H1356">
        <v>12321</v>
      </c>
      <c r="I1356" s="73" t="str">
        <f>VLOOKUP(E1356,Refs!$P$2:$R$29,3,FALSE)</f>
        <v>Y62</v>
      </c>
      <c r="J1356" s="73" t="str">
        <f>VLOOKUP(E1356,Refs!$P$2:$S$29,4,FALSE)</f>
        <v>North West</v>
      </c>
      <c r="K1356" s="28">
        <f t="shared" si="46"/>
        <v>12321</v>
      </c>
    </row>
    <row r="1357" spans="1:11" x14ac:dyDescent="0.35">
      <c r="A1357" s="74">
        <f t="shared" si="45"/>
        <v>45748</v>
      </c>
      <c r="B1357" t="s">
        <v>883</v>
      </c>
      <c r="C1357" t="s">
        <v>281</v>
      </c>
      <c r="E1357" t="s">
        <v>303</v>
      </c>
      <c r="F1357" t="s">
        <v>304</v>
      </c>
      <c r="G1357" t="s">
        <v>97</v>
      </c>
      <c r="H1357">
        <v>2065</v>
      </c>
      <c r="I1357" s="73" t="str">
        <f>VLOOKUP(E1357,Refs!$P$2:$R$29,3,FALSE)</f>
        <v>Y62</v>
      </c>
      <c r="J1357" s="73" t="str">
        <f>VLOOKUP(E1357,Refs!$P$2:$S$29,4,FALSE)</f>
        <v>North West</v>
      </c>
      <c r="K1357" s="28">
        <f t="shared" si="46"/>
        <v>2065</v>
      </c>
    </row>
    <row r="1358" spans="1:11" x14ac:dyDescent="0.35">
      <c r="A1358" s="74">
        <f t="shared" si="45"/>
        <v>45748</v>
      </c>
      <c r="B1358" t="s">
        <v>883</v>
      </c>
      <c r="C1358" t="s">
        <v>281</v>
      </c>
      <c r="E1358" t="s">
        <v>303</v>
      </c>
      <c r="F1358" t="s">
        <v>304</v>
      </c>
      <c r="G1358" t="s">
        <v>98</v>
      </c>
      <c r="H1358">
        <v>11403</v>
      </c>
      <c r="I1358" s="73" t="str">
        <f>VLOOKUP(E1358,Refs!$P$2:$R$29,3,FALSE)</f>
        <v>Y62</v>
      </c>
      <c r="J1358" s="73" t="str">
        <f>VLOOKUP(E1358,Refs!$P$2:$S$29,4,FALSE)</f>
        <v>North West</v>
      </c>
      <c r="K1358" s="28">
        <f t="shared" si="46"/>
        <v>11403</v>
      </c>
    </row>
    <row r="1359" spans="1:11" x14ac:dyDescent="0.35">
      <c r="A1359" s="74">
        <f t="shared" si="45"/>
        <v>45748</v>
      </c>
      <c r="B1359" t="s">
        <v>883</v>
      </c>
      <c r="C1359" t="s">
        <v>281</v>
      </c>
      <c r="E1359" t="s">
        <v>303</v>
      </c>
      <c r="F1359" t="s">
        <v>304</v>
      </c>
      <c r="G1359" t="s">
        <v>31</v>
      </c>
      <c r="H1359">
        <v>2304</v>
      </c>
      <c r="I1359" s="73" t="str">
        <f>VLOOKUP(E1359,Refs!$P$2:$R$29,3,FALSE)</f>
        <v>Y62</v>
      </c>
      <c r="J1359" s="73" t="str">
        <f>VLOOKUP(E1359,Refs!$P$2:$S$29,4,FALSE)</f>
        <v>North West</v>
      </c>
      <c r="K1359" s="28">
        <f t="shared" si="46"/>
        <v>2304</v>
      </c>
    </row>
    <row r="1360" spans="1:11" x14ac:dyDescent="0.35">
      <c r="A1360" s="74">
        <f t="shared" si="45"/>
        <v>45748</v>
      </c>
      <c r="B1360" t="s">
        <v>883</v>
      </c>
      <c r="C1360" t="s">
        <v>281</v>
      </c>
      <c r="E1360" t="s">
        <v>303</v>
      </c>
      <c r="F1360" t="s">
        <v>304</v>
      </c>
      <c r="G1360" t="s">
        <v>99</v>
      </c>
      <c r="H1360">
        <v>38312</v>
      </c>
      <c r="I1360" s="73" t="str">
        <f>VLOOKUP(E1360,Refs!$P$2:$R$29,3,FALSE)</f>
        <v>Y62</v>
      </c>
      <c r="J1360" s="73" t="str">
        <f>VLOOKUP(E1360,Refs!$P$2:$S$29,4,FALSE)</f>
        <v>North West</v>
      </c>
      <c r="K1360" s="28">
        <f t="shared" si="46"/>
        <v>38312</v>
      </c>
    </row>
    <row r="1361" spans="1:11" x14ac:dyDescent="0.35">
      <c r="A1361" s="74">
        <f t="shared" si="45"/>
        <v>45748</v>
      </c>
      <c r="B1361" t="s">
        <v>883</v>
      </c>
      <c r="C1361" t="s">
        <v>281</v>
      </c>
      <c r="E1361" t="s">
        <v>303</v>
      </c>
      <c r="F1361" t="s">
        <v>304</v>
      </c>
      <c r="G1361" t="s">
        <v>100</v>
      </c>
      <c r="H1361">
        <v>6137</v>
      </c>
      <c r="I1361" s="73" t="str">
        <f>VLOOKUP(E1361,Refs!$P$2:$R$29,3,FALSE)</f>
        <v>Y62</v>
      </c>
      <c r="J1361" s="73" t="str">
        <f>VLOOKUP(E1361,Refs!$P$2:$S$29,4,FALSE)</f>
        <v>North West</v>
      </c>
      <c r="K1361" s="28">
        <f t="shared" si="46"/>
        <v>6137</v>
      </c>
    </row>
    <row r="1362" spans="1:11" x14ac:dyDescent="0.35">
      <c r="A1362" s="74">
        <f t="shared" si="45"/>
        <v>45748</v>
      </c>
      <c r="B1362" t="s">
        <v>883</v>
      </c>
      <c r="C1362" t="s">
        <v>281</v>
      </c>
      <c r="E1362" t="s">
        <v>303</v>
      </c>
      <c r="F1362" t="s">
        <v>304</v>
      </c>
      <c r="G1362" t="s">
        <v>101</v>
      </c>
      <c r="H1362">
        <v>4572</v>
      </c>
      <c r="I1362" s="73" t="str">
        <f>VLOOKUP(E1362,Refs!$P$2:$R$29,3,FALSE)</f>
        <v>Y62</v>
      </c>
      <c r="J1362" s="73" t="str">
        <f>VLOOKUP(E1362,Refs!$P$2:$S$29,4,FALSE)</f>
        <v>North West</v>
      </c>
      <c r="K1362" s="28">
        <f t="shared" si="46"/>
        <v>4572</v>
      </c>
    </row>
    <row r="1363" spans="1:11" x14ac:dyDescent="0.35">
      <c r="A1363" s="74">
        <f t="shared" si="45"/>
        <v>45748</v>
      </c>
      <c r="B1363" t="s">
        <v>883</v>
      </c>
      <c r="C1363" t="s">
        <v>281</v>
      </c>
      <c r="E1363" t="s">
        <v>303</v>
      </c>
      <c r="F1363" t="s">
        <v>304</v>
      </c>
      <c r="G1363" t="s">
        <v>102</v>
      </c>
      <c r="H1363">
        <v>3294</v>
      </c>
      <c r="I1363" s="73" t="str">
        <f>VLOOKUP(E1363,Refs!$P$2:$R$29,3,FALSE)</f>
        <v>Y62</v>
      </c>
      <c r="J1363" s="73" t="str">
        <f>VLOOKUP(E1363,Refs!$P$2:$S$29,4,FALSE)</f>
        <v>North West</v>
      </c>
      <c r="K1363" s="28">
        <f t="shared" si="46"/>
        <v>3294</v>
      </c>
    </row>
    <row r="1364" spans="1:11" x14ac:dyDescent="0.35">
      <c r="A1364" s="74">
        <f t="shared" si="45"/>
        <v>45748</v>
      </c>
      <c r="B1364" t="s">
        <v>883</v>
      </c>
      <c r="C1364" t="s">
        <v>281</v>
      </c>
      <c r="E1364" t="s">
        <v>303</v>
      </c>
      <c r="F1364" t="s">
        <v>304</v>
      </c>
      <c r="G1364" t="s">
        <v>103</v>
      </c>
      <c r="H1364">
        <v>1079</v>
      </c>
      <c r="I1364" s="73" t="str">
        <f>VLOOKUP(E1364,Refs!$P$2:$R$29,3,FALSE)</f>
        <v>Y62</v>
      </c>
      <c r="J1364" s="73" t="str">
        <f>VLOOKUP(E1364,Refs!$P$2:$S$29,4,FALSE)</f>
        <v>North West</v>
      </c>
      <c r="K1364" s="28">
        <f t="shared" si="46"/>
        <v>1079</v>
      </c>
    </row>
    <row r="1365" spans="1:11" x14ac:dyDescent="0.35">
      <c r="A1365" s="74">
        <f t="shared" si="45"/>
        <v>45748</v>
      </c>
      <c r="B1365" t="s">
        <v>883</v>
      </c>
      <c r="C1365" t="s">
        <v>281</v>
      </c>
      <c r="E1365" t="s">
        <v>303</v>
      </c>
      <c r="F1365" t="s">
        <v>304</v>
      </c>
      <c r="G1365" t="s">
        <v>104</v>
      </c>
      <c r="H1365">
        <v>145</v>
      </c>
      <c r="I1365" s="73" t="str">
        <f>VLOOKUP(E1365,Refs!$P$2:$R$29,3,FALSE)</f>
        <v>Y62</v>
      </c>
      <c r="J1365" s="73" t="str">
        <f>VLOOKUP(E1365,Refs!$P$2:$S$29,4,FALSE)</f>
        <v>North West</v>
      </c>
      <c r="K1365" s="28">
        <f t="shared" si="46"/>
        <v>145</v>
      </c>
    </row>
    <row r="1366" spans="1:11" x14ac:dyDescent="0.35">
      <c r="A1366" s="74">
        <f t="shared" si="45"/>
        <v>45748</v>
      </c>
      <c r="B1366" t="s">
        <v>883</v>
      </c>
      <c r="C1366" t="s">
        <v>281</v>
      </c>
      <c r="E1366" t="s">
        <v>303</v>
      </c>
      <c r="F1366" t="s">
        <v>304</v>
      </c>
      <c r="G1366" t="s">
        <v>105</v>
      </c>
      <c r="H1366">
        <v>254</v>
      </c>
      <c r="I1366" s="73" t="str">
        <f>VLOOKUP(E1366,Refs!$P$2:$R$29,3,FALSE)</f>
        <v>Y62</v>
      </c>
      <c r="J1366" s="73" t="str">
        <f>VLOOKUP(E1366,Refs!$P$2:$S$29,4,FALSE)</f>
        <v>North West</v>
      </c>
      <c r="K1366" s="28">
        <f t="shared" si="46"/>
        <v>254</v>
      </c>
    </row>
    <row r="1367" spans="1:11" x14ac:dyDescent="0.35">
      <c r="A1367" s="74">
        <f t="shared" si="45"/>
        <v>45748</v>
      </c>
      <c r="B1367" t="s">
        <v>883</v>
      </c>
      <c r="C1367" t="s">
        <v>281</v>
      </c>
      <c r="E1367" t="s">
        <v>303</v>
      </c>
      <c r="F1367" t="s">
        <v>304</v>
      </c>
      <c r="G1367" t="s">
        <v>106</v>
      </c>
      <c r="H1367">
        <v>0</v>
      </c>
      <c r="I1367" s="73" t="str">
        <f>VLOOKUP(E1367,Refs!$P$2:$R$29,3,FALSE)</f>
        <v>Y62</v>
      </c>
      <c r="J1367" s="73" t="str">
        <f>VLOOKUP(E1367,Refs!$P$2:$S$29,4,FALSE)</f>
        <v>North West</v>
      </c>
      <c r="K1367" s="28" t="str">
        <f t="shared" si="46"/>
        <v/>
      </c>
    </row>
    <row r="1368" spans="1:11" x14ac:dyDescent="0.35">
      <c r="A1368" s="74">
        <f t="shared" si="45"/>
        <v>45748</v>
      </c>
      <c r="B1368" t="s">
        <v>883</v>
      </c>
      <c r="C1368" t="s">
        <v>281</v>
      </c>
      <c r="E1368" t="s">
        <v>303</v>
      </c>
      <c r="F1368" t="s">
        <v>304</v>
      </c>
      <c r="G1368" t="s">
        <v>107</v>
      </c>
      <c r="H1368">
        <v>20529</v>
      </c>
      <c r="I1368" s="73" t="str">
        <f>VLOOKUP(E1368,Refs!$P$2:$R$29,3,FALSE)</f>
        <v>Y62</v>
      </c>
      <c r="J1368" s="73" t="str">
        <f>VLOOKUP(E1368,Refs!$P$2:$S$29,4,FALSE)</f>
        <v>North West</v>
      </c>
      <c r="K1368" s="28">
        <f t="shared" si="46"/>
        <v>20529</v>
      </c>
    </row>
    <row r="1369" spans="1:11" x14ac:dyDescent="0.35">
      <c r="A1369" s="74">
        <f t="shared" si="45"/>
        <v>45748</v>
      </c>
      <c r="B1369" t="s">
        <v>883</v>
      </c>
      <c r="C1369" t="s">
        <v>281</v>
      </c>
      <c r="E1369" t="s">
        <v>303</v>
      </c>
      <c r="F1369" t="s">
        <v>304</v>
      </c>
      <c r="G1369" t="s">
        <v>108</v>
      </c>
      <c r="H1369">
        <v>6326</v>
      </c>
      <c r="I1369" s="73" t="str">
        <f>VLOOKUP(E1369,Refs!$P$2:$R$29,3,FALSE)</f>
        <v>Y62</v>
      </c>
      <c r="J1369" s="73" t="str">
        <f>VLOOKUP(E1369,Refs!$P$2:$S$29,4,FALSE)</f>
        <v>North West</v>
      </c>
      <c r="K1369" s="28">
        <f t="shared" si="46"/>
        <v>6326</v>
      </c>
    </row>
    <row r="1370" spans="1:11" x14ac:dyDescent="0.35">
      <c r="A1370" s="74">
        <f t="shared" si="45"/>
        <v>45748</v>
      </c>
      <c r="B1370" t="s">
        <v>883</v>
      </c>
      <c r="C1370" t="s">
        <v>281</v>
      </c>
      <c r="E1370" t="s">
        <v>303</v>
      </c>
      <c r="F1370" t="s">
        <v>304</v>
      </c>
      <c r="G1370" t="s">
        <v>109</v>
      </c>
      <c r="H1370">
        <v>56</v>
      </c>
      <c r="I1370" s="73" t="str">
        <f>VLOOKUP(E1370,Refs!$P$2:$R$29,3,FALSE)</f>
        <v>Y62</v>
      </c>
      <c r="J1370" s="73" t="str">
        <f>VLOOKUP(E1370,Refs!$P$2:$S$29,4,FALSE)</f>
        <v>North West</v>
      </c>
      <c r="K1370" s="28">
        <f t="shared" si="46"/>
        <v>56</v>
      </c>
    </row>
    <row r="1371" spans="1:11" x14ac:dyDescent="0.35">
      <c r="A1371" s="74">
        <f t="shared" si="45"/>
        <v>45748</v>
      </c>
      <c r="B1371" t="s">
        <v>883</v>
      </c>
      <c r="C1371" t="s">
        <v>281</v>
      </c>
      <c r="E1371" t="s">
        <v>303</v>
      </c>
      <c r="F1371" t="s">
        <v>304</v>
      </c>
      <c r="G1371" t="s">
        <v>110</v>
      </c>
      <c r="H1371">
        <v>1613</v>
      </c>
      <c r="I1371" s="73" t="str">
        <f>VLOOKUP(E1371,Refs!$P$2:$R$29,3,FALSE)</f>
        <v>Y62</v>
      </c>
      <c r="J1371" s="73" t="str">
        <f>VLOOKUP(E1371,Refs!$P$2:$S$29,4,FALSE)</f>
        <v>North West</v>
      </c>
      <c r="K1371" s="28">
        <f t="shared" si="46"/>
        <v>1613</v>
      </c>
    </row>
    <row r="1372" spans="1:11" x14ac:dyDescent="0.35">
      <c r="A1372" s="74">
        <f t="shared" si="45"/>
        <v>45748</v>
      </c>
      <c r="B1372" t="s">
        <v>883</v>
      </c>
      <c r="C1372" t="s">
        <v>281</v>
      </c>
      <c r="E1372" t="s">
        <v>303</v>
      </c>
      <c r="F1372" t="s">
        <v>304</v>
      </c>
      <c r="G1372" t="s">
        <v>111</v>
      </c>
      <c r="H1372">
        <v>1306740</v>
      </c>
      <c r="I1372" s="73" t="str">
        <f>VLOOKUP(E1372,Refs!$P$2:$R$29,3,FALSE)</f>
        <v>Y62</v>
      </c>
      <c r="J1372" s="73" t="str">
        <f>VLOOKUP(E1372,Refs!$P$2:$S$29,4,FALSE)</f>
        <v>North West</v>
      </c>
      <c r="K1372" s="28">
        <f t="shared" si="46"/>
        <v>1306740</v>
      </c>
    </row>
    <row r="1373" spans="1:11" x14ac:dyDescent="0.35">
      <c r="A1373" s="74">
        <f t="shared" si="45"/>
        <v>45748</v>
      </c>
      <c r="B1373" t="s">
        <v>883</v>
      </c>
      <c r="C1373" t="s">
        <v>281</v>
      </c>
      <c r="E1373" t="s">
        <v>303</v>
      </c>
      <c r="F1373" t="s">
        <v>304</v>
      </c>
      <c r="G1373" t="s">
        <v>112</v>
      </c>
      <c r="H1373">
        <v>12586</v>
      </c>
      <c r="I1373" s="73" t="str">
        <f>VLOOKUP(E1373,Refs!$P$2:$R$29,3,FALSE)</f>
        <v>Y62</v>
      </c>
      <c r="J1373" s="73" t="str">
        <f>VLOOKUP(E1373,Refs!$P$2:$S$29,4,FALSE)</f>
        <v>North West</v>
      </c>
      <c r="K1373" s="28">
        <f t="shared" si="46"/>
        <v>12586</v>
      </c>
    </row>
    <row r="1374" spans="1:11" x14ac:dyDescent="0.35">
      <c r="A1374" s="74">
        <f t="shared" si="45"/>
        <v>45748</v>
      </c>
      <c r="B1374" t="s">
        <v>883</v>
      </c>
      <c r="C1374" t="s">
        <v>281</v>
      </c>
      <c r="E1374" t="s">
        <v>303</v>
      </c>
      <c r="F1374" t="s">
        <v>304</v>
      </c>
      <c r="G1374" t="s">
        <v>808</v>
      </c>
      <c r="H1374">
        <v>75667</v>
      </c>
      <c r="I1374" s="73" t="str">
        <f>VLOOKUP(E1374,Refs!$P$2:$R$29,3,FALSE)</f>
        <v>Y62</v>
      </c>
      <c r="J1374" s="73" t="str">
        <f>VLOOKUP(E1374,Refs!$P$2:$S$29,4,FALSE)</f>
        <v>North West</v>
      </c>
      <c r="K1374" s="28">
        <f t="shared" si="46"/>
        <v>75667</v>
      </c>
    </row>
    <row r="1375" spans="1:11" x14ac:dyDescent="0.35">
      <c r="A1375" s="74">
        <f t="shared" si="45"/>
        <v>45748</v>
      </c>
      <c r="B1375" t="s">
        <v>883</v>
      </c>
      <c r="C1375" t="s">
        <v>281</v>
      </c>
      <c r="E1375" t="s">
        <v>303</v>
      </c>
      <c r="F1375" t="s">
        <v>304</v>
      </c>
      <c r="G1375" t="s">
        <v>809</v>
      </c>
      <c r="H1375">
        <v>6915</v>
      </c>
      <c r="I1375" s="73" t="str">
        <f>VLOOKUP(E1375,Refs!$P$2:$R$29,3,FALSE)</f>
        <v>Y62</v>
      </c>
      <c r="J1375" s="73" t="str">
        <f>VLOOKUP(E1375,Refs!$P$2:$S$29,4,FALSE)</f>
        <v>North West</v>
      </c>
      <c r="K1375" s="28">
        <f t="shared" si="46"/>
        <v>6915</v>
      </c>
    </row>
    <row r="1376" spans="1:11" x14ac:dyDescent="0.35">
      <c r="A1376" s="74">
        <f t="shared" si="45"/>
        <v>45748</v>
      </c>
      <c r="B1376" t="s">
        <v>883</v>
      </c>
      <c r="C1376" t="s">
        <v>281</v>
      </c>
      <c r="E1376" t="s">
        <v>303</v>
      </c>
      <c r="F1376" t="s">
        <v>304</v>
      </c>
      <c r="G1376" t="s">
        <v>113</v>
      </c>
      <c r="H1376">
        <v>111548</v>
      </c>
      <c r="I1376" s="73" t="str">
        <f>VLOOKUP(E1376,Refs!$P$2:$R$29,3,FALSE)</f>
        <v>Y62</v>
      </c>
      <c r="J1376" s="73" t="str">
        <f>VLOOKUP(E1376,Refs!$P$2:$S$29,4,FALSE)</f>
        <v>North West</v>
      </c>
      <c r="K1376" s="28">
        <f t="shared" si="46"/>
        <v>111548</v>
      </c>
    </row>
    <row r="1377" spans="1:11" x14ac:dyDescent="0.35">
      <c r="A1377" s="74">
        <f t="shared" si="45"/>
        <v>45748</v>
      </c>
      <c r="B1377" t="s">
        <v>883</v>
      </c>
      <c r="C1377" t="s">
        <v>281</v>
      </c>
      <c r="E1377" t="s">
        <v>303</v>
      </c>
      <c r="F1377" t="s">
        <v>304</v>
      </c>
      <c r="G1377" t="s">
        <v>114</v>
      </c>
      <c r="H1377">
        <v>24</v>
      </c>
      <c r="I1377" s="73" t="str">
        <f>VLOOKUP(E1377,Refs!$P$2:$R$29,3,FALSE)</f>
        <v>Y62</v>
      </c>
      <c r="J1377" s="73" t="str">
        <f>VLOOKUP(E1377,Refs!$P$2:$S$29,4,FALSE)</f>
        <v>North West</v>
      </c>
      <c r="K1377" s="28">
        <f t="shared" si="46"/>
        <v>24</v>
      </c>
    </row>
    <row r="1378" spans="1:11" x14ac:dyDescent="0.35">
      <c r="A1378" s="74">
        <f t="shared" si="45"/>
        <v>45748</v>
      </c>
      <c r="B1378" t="s">
        <v>883</v>
      </c>
      <c r="C1378" t="s">
        <v>281</v>
      </c>
      <c r="E1378" t="s">
        <v>303</v>
      </c>
      <c r="F1378" t="s">
        <v>304</v>
      </c>
      <c r="G1378" t="s">
        <v>115</v>
      </c>
      <c r="H1378">
        <v>84664</v>
      </c>
      <c r="I1378" s="73" t="str">
        <f>VLOOKUP(E1378,Refs!$P$2:$R$29,3,FALSE)</f>
        <v>Y62</v>
      </c>
      <c r="J1378" s="73" t="str">
        <f>VLOOKUP(E1378,Refs!$P$2:$S$29,4,FALSE)</f>
        <v>North West</v>
      </c>
      <c r="K1378" s="28">
        <f t="shared" si="46"/>
        <v>84664</v>
      </c>
    </row>
    <row r="1379" spans="1:11" x14ac:dyDescent="0.35">
      <c r="A1379" s="74">
        <f t="shared" si="45"/>
        <v>45748</v>
      </c>
      <c r="B1379" t="s">
        <v>883</v>
      </c>
      <c r="C1379" t="s">
        <v>281</v>
      </c>
      <c r="E1379" t="s">
        <v>303</v>
      </c>
      <c r="F1379" t="s">
        <v>304</v>
      </c>
      <c r="G1379" t="s">
        <v>116</v>
      </c>
      <c r="H1379">
        <v>28090</v>
      </c>
      <c r="I1379" s="73" t="str">
        <f>VLOOKUP(E1379,Refs!$P$2:$R$29,3,FALSE)</f>
        <v>Y62</v>
      </c>
      <c r="J1379" s="73" t="str">
        <f>VLOOKUP(E1379,Refs!$P$2:$S$29,4,FALSE)</f>
        <v>North West</v>
      </c>
      <c r="K1379" s="28">
        <f t="shared" si="46"/>
        <v>28090</v>
      </c>
    </row>
    <row r="1380" spans="1:11" x14ac:dyDescent="0.35">
      <c r="A1380" s="74">
        <f t="shared" si="45"/>
        <v>45748</v>
      </c>
      <c r="B1380" t="s">
        <v>883</v>
      </c>
      <c r="C1380" t="s">
        <v>281</v>
      </c>
      <c r="E1380" t="s">
        <v>303</v>
      </c>
      <c r="F1380" t="s">
        <v>304</v>
      </c>
      <c r="G1380" t="s">
        <v>117</v>
      </c>
      <c r="H1380">
        <v>13101</v>
      </c>
      <c r="I1380" s="73" t="str">
        <f>VLOOKUP(E1380,Refs!$P$2:$R$29,3,FALSE)</f>
        <v>Y62</v>
      </c>
      <c r="J1380" s="73" t="str">
        <f>VLOOKUP(E1380,Refs!$P$2:$S$29,4,FALSE)</f>
        <v>North West</v>
      </c>
      <c r="K1380" s="28">
        <f t="shared" si="46"/>
        <v>13101</v>
      </c>
    </row>
    <row r="1381" spans="1:11" x14ac:dyDescent="0.35">
      <c r="A1381" s="74">
        <f t="shared" si="45"/>
        <v>45748</v>
      </c>
      <c r="B1381" t="s">
        <v>883</v>
      </c>
      <c r="C1381" t="s">
        <v>281</v>
      </c>
      <c r="E1381" t="s">
        <v>303</v>
      </c>
      <c r="F1381" t="s">
        <v>304</v>
      </c>
      <c r="G1381" t="s">
        <v>118</v>
      </c>
      <c r="H1381">
        <v>9244</v>
      </c>
      <c r="I1381" s="73" t="str">
        <f>VLOOKUP(E1381,Refs!$P$2:$R$29,3,FALSE)</f>
        <v>Y62</v>
      </c>
      <c r="J1381" s="73" t="str">
        <f>VLOOKUP(E1381,Refs!$P$2:$S$29,4,FALSE)</f>
        <v>North West</v>
      </c>
      <c r="K1381" s="28">
        <f t="shared" si="46"/>
        <v>9244</v>
      </c>
    </row>
    <row r="1382" spans="1:11" x14ac:dyDescent="0.35">
      <c r="A1382" s="74">
        <f t="shared" si="45"/>
        <v>45748</v>
      </c>
      <c r="B1382" t="s">
        <v>883</v>
      </c>
      <c r="C1382" t="s">
        <v>281</v>
      </c>
      <c r="E1382" t="s">
        <v>303</v>
      </c>
      <c r="F1382" t="s">
        <v>304</v>
      </c>
      <c r="G1382" t="s">
        <v>119</v>
      </c>
      <c r="H1382">
        <v>21125</v>
      </c>
      <c r="I1382" s="73" t="str">
        <f>VLOOKUP(E1382,Refs!$P$2:$R$29,3,FALSE)</f>
        <v>Y62</v>
      </c>
      <c r="J1382" s="73" t="str">
        <f>VLOOKUP(E1382,Refs!$P$2:$S$29,4,FALSE)</f>
        <v>North West</v>
      </c>
      <c r="K1382" s="28">
        <f t="shared" si="46"/>
        <v>21125</v>
      </c>
    </row>
    <row r="1383" spans="1:11" x14ac:dyDescent="0.35">
      <c r="A1383" s="74">
        <f t="shared" si="45"/>
        <v>45748</v>
      </c>
      <c r="B1383" t="s">
        <v>883</v>
      </c>
      <c r="C1383" t="s">
        <v>281</v>
      </c>
      <c r="E1383" t="s">
        <v>303</v>
      </c>
      <c r="F1383" t="s">
        <v>304</v>
      </c>
      <c r="G1383" t="s">
        <v>120</v>
      </c>
      <c r="H1383">
        <v>6318</v>
      </c>
      <c r="I1383" s="73" t="str">
        <f>VLOOKUP(E1383,Refs!$P$2:$R$29,3,FALSE)</f>
        <v>Y62</v>
      </c>
      <c r="J1383" s="73" t="str">
        <f>VLOOKUP(E1383,Refs!$P$2:$S$29,4,FALSE)</f>
        <v>North West</v>
      </c>
      <c r="K1383" s="28">
        <f t="shared" si="46"/>
        <v>6318</v>
      </c>
    </row>
    <row r="1384" spans="1:11" x14ac:dyDescent="0.35">
      <c r="A1384" s="74">
        <f t="shared" si="45"/>
        <v>45748</v>
      </c>
      <c r="B1384" t="s">
        <v>883</v>
      </c>
      <c r="C1384" t="s">
        <v>281</v>
      </c>
      <c r="E1384" t="s">
        <v>303</v>
      </c>
      <c r="F1384" t="s">
        <v>304</v>
      </c>
      <c r="G1384" t="s">
        <v>121</v>
      </c>
      <c r="H1384">
        <v>5750</v>
      </c>
      <c r="I1384" s="73" t="str">
        <f>VLOOKUP(E1384,Refs!$P$2:$R$29,3,FALSE)</f>
        <v>Y62</v>
      </c>
      <c r="J1384" s="73" t="str">
        <f>VLOOKUP(E1384,Refs!$P$2:$S$29,4,FALSE)</f>
        <v>North West</v>
      </c>
      <c r="K1384" s="28">
        <f t="shared" si="46"/>
        <v>5750</v>
      </c>
    </row>
    <row r="1385" spans="1:11" x14ac:dyDescent="0.35">
      <c r="A1385" s="74">
        <f t="shared" si="45"/>
        <v>45748</v>
      </c>
      <c r="B1385" t="s">
        <v>883</v>
      </c>
      <c r="C1385" t="s">
        <v>281</v>
      </c>
      <c r="E1385" t="s">
        <v>303</v>
      </c>
      <c r="F1385" t="s">
        <v>304</v>
      </c>
      <c r="G1385" t="s">
        <v>122</v>
      </c>
      <c r="H1385">
        <v>2575</v>
      </c>
      <c r="I1385" s="73" t="str">
        <f>VLOOKUP(E1385,Refs!$P$2:$R$29,3,FALSE)</f>
        <v>Y62</v>
      </c>
      <c r="J1385" s="73" t="str">
        <f>VLOOKUP(E1385,Refs!$P$2:$S$29,4,FALSE)</f>
        <v>North West</v>
      </c>
      <c r="K1385" s="28">
        <f t="shared" si="46"/>
        <v>2575</v>
      </c>
    </row>
    <row r="1386" spans="1:11" x14ac:dyDescent="0.35">
      <c r="A1386" s="74">
        <f t="shared" si="45"/>
        <v>45748</v>
      </c>
      <c r="B1386" t="s">
        <v>883</v>
      </c>
      <c r="C1386" t="s">
        <v>281</v>
      </c>
      <c r="E1386" t="s">
        <v>303</v>
      </c>
      <c r="F1386" t="s">
        <v>304</v>
      </c>
      <c r="G1386" t="s">
        <v>123</v>
      </c>
      <c r="H1386">
        <v>9441</v>
      </c>
      <c r="I1386" s="73" t="str">
        <f>VLOOKUP(E1386,Refs!$P$2:$R$29,3,FALSE)</f>
        <v>Y62</v>
      </c>
      <c r="J1386" s="73" t="str">
        <f>VLOOKUP(E1386,Refs!$P$2:$S$29,4,FALSE)</f>
        <v>North West</v>
      </c>
      <c r="K1386" s="28">
        <f t="shared" si="46"/>
        <v>9441</v>
      </c>
    </row>
    <row r="1387" spans="1:11" x14ac:dyDescent="0.35">
      <c r="A1387" s="74">
        <f t="shared" si="45"/>
        <v>45748</v>
      </c>
      <c r="B1387" t="s">
        <v>883</v>
      </c>
      <c r="C1387" t="s">
        <v>281</v>
      </c>
      <c r="E1387" t="s">
        <v>303</v>
      </c>
      <c r="F1387" t="s">
        <v>304</v>
      </c>
      <c r="G1387" t="s">
        <v>124</v>
      </c>
      <c r="H1387">
        <v>6287</v>
      </c>
      <c r="I1387" s="73" t="str">
        <f>VLOOKUP(E1387,Refs!$P$2:$R$29,3,FALSE)</f>
        <v>Y62</v>
      </c>
      <c r="J1387" s="73" t="str">
        <f>VLOOKUP(E1387,Refs!$P$2:$S$29,4,FALSE)</f>
        <v>North West</v>
      </c>
      <c r="K1387" s="28">
        <f t="shared" si="46"/>
        <v>6287</v>
      </c>
    </row>
    <row r="1388" spans="1:11" x14ac:dyDescent="0.35">
      <c r="A1388" s="74">
        <f t="shared" si="45"/>
        <v>45748</v>
      </c>
      <c r="B1388" t="s">
        <v>883</v>
      </c>
      <c r="C1388" t="s">
        <v>281</v>
      </c>
      <c r="E1388" t="s">
        <v>303</v>
      </c>
      <c r="F1388" t="s">
        <v>304</v>
      </c>
      <c r="G1388" t="s">
        <v>125</v>
      </c>
      <c r="H1388">
        <v>130</v>
      </c>
      <c r="I1388" s="73" t="str">
        <f>VLOOKUP(E1388,Refs!$P$2:$R$29,3,FALSE)</f>
        <v>Y62</v>
      </c>
      <c r="J1388" s="73" t="str">
        <f>VLOOKUP(E1388,Refs!$P$2:$S$29,4,FALSE)</f>
        <v>North West</v>
      </c>
      <c r="K1388" s="28">
        <f t="shared" si="46"/>
        <v>130</v>
      </c>
    </row>
    <row r="1389" spans="1:11" x14ac:dyDescent="0.35">
      <c r="A1389" s="74">
        <f t="shared" si="45"/>
        <v>45748</v>
      </c>
      <c r="B1389" t="s">
        <v>883</v>
      </c>
      <c r="C1389" t="s">
        <v>281</v>
      </c>
      <c r="E1389" t="s">
        <v>303</v>
      </c>
      <c r="F1389" t="s">
        <v>304</v>
      </c>
      <c r="G1389" t="s">
        <v>126</v>
      </c>
      <c r="H1389">
        <v>58</v>
      </c>
      <c r="I1389" s="73" t="str">
        <f>VLOOKUP(E1389,Refs!$P$2:$R$29,3,FALSE)</f>
        <v>Y62</v>
      </c>
      <c r="J1389" s="73" t="str">
        <f>VLOOKUP(E1389,Refs!$P$2:$S$29,4,FALSE)</f>
        <v>North West</v>
      </c>
      <c r="K1389" s="28">
        <f t="shared" si="46"/>
        <v>58</v>
      </c>
    </row>
    <row r="1390" spans="1:11" x14ac:dyDescent="0.35">
      <c r="A1390" s="74">
        <f t="shared" si="45"/>
        <v>45748</v>
      </c>
      <c r="B1390" t="s">
        <v>883</v>
      </c>
      <c r="C1390" t="s">
        <v>281</v>
      </c>
      <c r="E1390" t="s">
        <v>303</v>
      </c>
      <c r="F1390" t="s">
        <v>304</v>
      </c>
      <c r="G1390" t="s">
        <v>127</v>
      </c>
      <c r="H1390">
        <v>5234</v>
      </c>
      <c r="I1390" s="73" t="str">
        <f>VLOOKUP(E1390,Refs!$P$2:$R$29,3,FALSE)</f>
        <v>Y62</v>
      </c>
      <c r="J1390" s="73" t="str">
        <f>VLOOKUP(E1390,Refs!$P$2:$S$29,4,FALSE)</f>
        <v>North West</v>
      </c>
      <c r="K1390" s="28">
        <f t="shared" si="46"/>
        <v>5234</v>
      </c>
    </row>
    <row r="1391" spans="1:11" x14ac:dyDescent="0.35">
      <c r="A1391" s="74">
        <f t="shared" si="45"/>
        <v>45748</v>
      </c>
      <c r="B1391" t="s">
        <v>883</v>
      </c>
      <c r="C1391" t="s">
        <v>281</v>
      </c>
      <c r="E1391" t="s">
        <v>303</v>
      </c>
      <c r="F1391" t="s">
        <v>304</v>
      </c>
      <c r="G1391" t="s">
        <v>128</v>
      </c>
      <c r="H1391">
        <v>0</v>
      </c>
      <c r="I1391" s="73" t="str">
        <f>VLOOKUP(E1391,Refs!$P$2:$R$29,3,FALSE)</f>
        <v>Y62</v>
      </c>
      <c r="J1391" s="73" t="str">
        <f>VLOOKUP(E1391,Refs!$P$2:$S$29,4,FALSE)</f>
        <v>North West</v>
      </c>
      <c r="K1391" s="28" t="str">
        <f t="shared" si="46"/>
        <v/>
      </c>
    </row>
    <row r="1392" spans="1:11" x14ac:dyDescent="0.35">
      <c r="A1392" s="74">
        <f t="shared" si="45"/>
        <v>45748</v>
      </c>
      <c r="B1392" t="s">
        <v>883</v>
      </c>
      <c r="C1392" t="s">
        <v>281</v>
      </c>
      <c r="E1392" t="s">
        <v>303</v>
      </c>
      <c r="F1392" t="s">
        <v>304</v>
      </c>
      <c r="G1392" t="s">
        <v>129</v>
      </c>
      <c r="H1392">
        <v>3001</v>
      </c>
      <c r="I1392" s="73" t="str">
        <f>VLOOKUP(E1392,Refs!$P$2:$R$29,3,FALSE)</f>
        <v>Y62</v>
      </c>
      <c r="J1392" s="73" t="str">
        <f>VLOOKUP(E1392,Refs!$P$2:$S$29,4,FALSE)</f>
        <v>North West</v>
      </c>
      <c r="K1392" s="28">
        <f t="shared" si="46"/>
        <v>3001</v>
      </c>
    </row>
    <row r="1393" spans="1:11" x14ac:dyDescent="0.35">
      <c r="A1393" s="74">
        <f t="shared" si="45"/>
        <v>45748</v>
      </c>
      <c r="B1393" t="s">
        <v>883</v>
      </c>
      <c r="C1393" t="s">
        <v>281</v>
      </c>
      <c r="E1393" t="s">
        <v>303</v>
      </c>
      <c r="F1393" t="s">
        <v>304</v>
      </c>
      <c r="G1393" t="s">
        <v>130</v>
      </c>
      <c r="H1393">
        <v>502</v>
      </c>
      <c r="I1393" s="73" t="str">
        <f>VLOOKUP(E1393,Refs!$P$2:$R$29,3,FALSE)</f>
        <v>Y62</v>
      </c>
      <c r="J1393" s="73" t="str">
        <f>VLOOKUP(E1393,Refs!$P$2:$S$29,4,FALSE)</f>
        <v>North West</v>
      </c>
      <c r="K1393" s="28">
        <f t="shared" si="46"/>
        <v>502</v>
      </c>
    </row>
    <row r="1394" spans="1:11" x14ac:dyDescent="0.35">
      <c r="A1394" s="74">
        <f t="shared" si="45"/>
        <v>45748</v>
      </c>
      <c r="B1394" t="s">
        <v>883</v>
      </c>
      <c r="C1394" t="s">
        <v>281</v>
      </c>
      <c r="E1394" t="s">
        <v>303</v>
      </c>
      <c r="F1394" t="s">
        <v>304</v>
      </c>
      <c r="G1394" t="s">
        <v>131</v>
      </c>
      <c r="H1394">
        <v>1545</v>
      </c>
      <c r="I1394" s="73" t="str">
        <f>VLOOKUP(E1394,Refs!$P$2:$R$29,3,FALSE)</f>
        <v>Y62</v>
      </c>
      <c r="J1394" s="73" t="str">
        <f>VLOOKUP(E1394,Refs!$P$2:$S$29,4,FALSE)</f>
        <v>North West</v>
      </c>
      <c r="K1394" s="28">
        <f t="shared" si="46"/>
        <v>1545</v>
      </c>
    </row>
    <row r="1395" spans="1:11" x14ac:dyDescent="0.35">
      <c r="A1395" s="74">
        <f t="shared" si="45"/>
        <v>45748</v>
      </c>
      <c r="B1395" t="s">
        <v>883</v>
      </c>
      <c r="C1395" t="s">
        <v>281</v>
      </c>
      <c r="E1395" t="s">
        <v>303</v>
      </c>
      <c r="F1395" t="s">
        <v>304</v>
      </c>
      <c r="G1395" t="s">
        <v>132</v>
      </c>
      <c r="H1395">
        <v>1026</v>
      </c>
      <c r="I1395" s="73" t="str">
        <f>VLOOKUP(E1395,Refs!$P$2:$R$29,3,FALSE)</f>
        <v>Y62</v>
      </c>
      <c r="J1395" s="73" t="str">
        <f>VLOOKUP(E1395,Refs!$P$2:$S$29,4,FALSE)</f>
        <v>North West</v>
      </c>
      <c r="K1395" s="28">
        <f t="shared" si="46"/>
        <v>1026</v>
      </c>
    </row>
    <row r="1396" spans="1:11" x14ac:dyDescent="0.35">
      <c r="A1396" s="74">
        <f t="shared" si="45"/>
        <v>45748</v>
      </c>
      <c r="B1396" t="s">
        <v>883</v>
      </c>
      <c r="C1396" t="s">
        <v>281</v>
      </c>
      <c r="E1396" t="s">
        <v>303</v>
      </c>
      <c r="F1396" t="s">
        <v>304</v>
      </c>
      <c r="G1396" t="s">
        <v>133</v>
      </c>
      <c r="H1396">
        <v>9286</v>
      </c>
      <c r="I1396" s="73" t="str">
        <f>VLOOKUP(E1396,Refs!$P$2:$R$29,3,FALSE)</f>
        <v>Y62</v>
      </c>
      <c r="J1396" s="73" t="str">
        <f>VLOOKUP(E1396,Refs!$P$2:$S$29,4,FALSE)</f>
        <v>North West</v>
      </c>
      <c r="K1396" s="28">
        <f t="shared" si="46"/>
        <v>9286</v>
      </c>
    </row>
    <row r="1397" spans="1:11" x14ac:dyDescent="0.35">
      <c r="A1397" s="74">
        <f t="shared" si="45"/>
        <v>45748</v>
      </c>
      <c r="B1397" t="s">
        <v>883</v>
      </c>
      <c r="C1397" t="s">
        <v>281</v>
      </c>
      <c r="E1397" t="s">
        <v>303</v>
      </c>
      <c r="F1397" t="s">
        <v>304</v>
      </c>
      <c r="G1397" t="s">
        <v>134</v>
      </c>
      <c r="H1397">
        <v>3929</v>
      </c>
      <c r="I1397" s="73" t="str">
        <f>VLOOKUP(E1397,Refs!$P$2:$R$29,3,FALSE)</f>
        <v>Y62</v>
      </c>
      <c r="J1397" s="73" t="str">
        <f>VLOOKUP(E1397,Refs!$P$2:$S$29,4,FALSE)</f>
        <v>North West</v>
      </c>
      <c r="K1397" s="28">
        <f t="shared" si="46"/>
        <v>3929</v>
      </c>
    </row>
    <row r="1398" spans="1:11" x14ac:dyDescent="0.35">
      <c r="A1398" s="74">
        <f t="shared" si="45"/>
        <v>45748</v>
      </c>
      <c r="B1398" t="s">
        <v>883</v>
      </c>
      <c r="C1398" t="s">
        <v>281</v>
      </c>
      <c r="E1398" t="s">
        <v>303</v>
      </c>
      <c r="F1398" t="s">
        <v>304</v>
      </c>
      <c r="G1398" t="s">
        <v>135</v>
      </c>
      <c r="H1398">
        <v>6883</v>
      </c>
      <c r="I1398" s="73" t="str">
        <f>VLOOKUP(E1398,Refs!$P$2:$R$29,3,FALSE)</f>
        <v>Y62</v>
      </c>
      <c r="J1398" s="73" t="str">
        <f>VLOOKUP(E1398,Refs!$P$2:$S$29,4,FALSE)</f>
        <v>North West</v>
      </c>
      <c r="K1398" s="28">
        <f t="shared" si="46"/>
        <v>6883</v>
      </c>
    </row>
    <row r="1399" spans="1:11" x14ac:dyDescent="0.35">
      <c r="A1399" s="74">
        <f t="shared" si="45"/>
        <v>45748</v>
      </c>
      <c r="B1399" t="s">
        <v>883</v>
      </c>
      <c r="C1399" t="s">
        <v>281</v>
      </c>
      <c r="E1399" t="s">
        <v>303</v>
      </c>
      <c r="F1399" t="s">
        <v>304</v>
      </c>
      <c r="G1399" t="s">
        <v>136</v>
      </c>
      <c r="H1399">
        <v>6461</v>
      </c>
      <c r="I1399" s="73" t="str">
        <f>VLOOKUP(E1399,Refs!$P$2:$R$29,3,FALSE)</f>
        <v>Y62</v>
      </c>
      <c r="J1399" s="73" t="str">
        <f>VLOOKUP(E1399,Refs!$P$2:$S$29,4,FALSE)</f>
        <v>North West</v>
      </c>
      <c r="K1399" s="28">
        <f t="shared" si="46"/>
        <v>6461</v>
      </c>
    </row>
    <row r="1400" spans="1:11" x14ac:dyDescent="0.35">
      <c r="A1400" s="74">
        <f t="shared" si="45"/>
        <v>45748</v>
      </c>
      <c r="B1400" t="s">
        <v>883</v>
      </c>
      <c r="C1400" t="s">
        <v>281</v>
      </c>
      <c r="E1400" t="s">
        <v>303</v>
      </c>
      <c r="F1400" t="s">
        <v>304</v>
      </c>
      <c r="G1400" t="s">
        <v>137</v>
      </c>
      <c r="H1400">
        <v>4654</v>
      </c>
      <c r="I1400" s="73" t="str">
        <f>VLOOKUP(E1400,Refs!$P$2:$R$29,3,FALSE)</f>
        <v>Y62</v>
      </c>
      <c r="J1400" s="73" t="str">
        <f>VLOOKUP(E1400,Refs!$P$2:$S$29,4,FALSE)</f>
        <v>North West</v>
      </c>
      <c r="K1400" s="28">
        <f t="shared" si="46"/>
        <v>4654</v>
      </c>
    </row>
    <row r="1401" spans="1:11" x14ac:dyDescent="0.35">
      <c r="A1401" s="74">
        <f t="shared" si="45"/>
        <v>45748</v>
      </c>
      <c r="B1401" t="s">
        <v>883</v>
      </c>
      <c r="C1401" t="s">
        <v>281</v>
      </c>
      <c r="E1401" t="s">
        <v>303</v>
      </c>
      <c r="F1401" t="s">
        <v>304</v>
      </c>
      <c r="G1401" t="s">
        <v>138</v>
      </c>
      <c r="H1401">
        <v>3906</v>
      </c>
      <c r="I1401" s="73" t="str">
        <f>VLOOKUP(E1401,Refs!$P$2:$R$29,3,FALSE)</f>
        <v>Y62</v>
      </c>
      <c r="J1401" s="73" t="str">
        <f>VLOOKUP(E1401,Refs!$P$2:$S$29,4,FALSE)</f>
        <v>North West</v>
      </c>
      <c r="K1401" s="28">
        <f t="shared" si="46"/>
        <v>3906</v>
      </c>
    </row>
    <row r="1402" spans="1:11" x14ac:dyDescent="0.35">
      <c r="A1402" s="74">
        <f t="shared" si="45"/>
        <v>45748</v>
      </c>
      <c r="B1402" t="s">
        <v>883</v>
      </c>
      <c r="C1402" t="s">
        <v>281</v>
      </c>
      <c r="E1402" t="s">
        <v>303</v>
      </c>
      <c r="F1402" t="s">
        <v>304</v>
      </c>
      <c r="G1402" t="s">
        <v>139</v>
      </c>
      <c r="H1402">
        <v>912</v>
      </c>
      <c r="I1402" s="73" t="str">
        <f>VLOOKUP(E1402,Refs!$P$2:$R$29,3,FALSE)</f>
        <v>Y62</v>
      </c>
      <c r="J1402" s="73" t="str">
        <f>VLOOKUP(E1402,Refs!$P$2:$S$29,4,FALSE)</f>
        <v>North West</v>
      </c>
      <c r="K1402" s="28">
        <f t="shared" si="46"/>
        <v>912</v>
      </c>
    </row>
    <row r="1403" spans="1:11" x14ac:dyDescent="0.35">
      <c r="A1403" s="74">
        <f t="shared" si="45"/>
        <v>45748</v>
      </c>
      <c r="B1403" t="s">
        <v>883</v>
      </c>
      <c r="C1403" t="s">
        <v>281</v>
      </c>
      <c r="E1403" t="s">
        <v>303</v>
      </c>
      <c r="F1403" t="s">
        <v>304</v>
      </c>
      <c r="G1403" t="s">
        <v>140</v>
      </c>
      <c r="H1403">
        <v>879</v>
      </c>
      <c r="I1403" s="73" t="str">
        <f>VLOOKUP(E1403,Refs!$P$2:$R$29,3,FALSE)</f>
        <v>Y62</v>
      </c>
      <c r="J1403" s="73" t="str">
        <f>VLOOKUP(E1403,Refs!$P$2:$S$29,4,FALSE)</f>
        <v>North West</v>
      </c>
      <c r="K1403" s="28">
        <f t="shared" si="46"/>
        <v>879</v>
      </c>
    </row>
    <row r="1404" spans="1:11" x14ac:dyDescent="0.35">
      <c r="A1404" s="74">
        <f t="shared" si="45"/>
        <v>45748</v>
      </c>
      <c r="B1404" t="s">
        <v>883</v>
      </c>
      <c r="C1404" t="s">
        <v>281</v>
      </c>
      <c r="E1404" t="s">
        <v>303</v>
      </c>
      <c r="F1404" t="s">
        <v>304</v>
      </c>
      <c r="G1404" t="s">
        <v>141</v>
      </c>
      <c r="H1404">
        <v>0</v>
      </c>
      <c r="I1404" s="73" t="str">
        <f>VLOOKUP(E1404,Refs!$P$2:$R$29,3,FALSE)</f>
        <v>Y62</v>
      </c>
      <c r="J1404" s="73" t="str">
        <f>VLOOKUP(E1404,Refs!$P$2:$S$29,4,FALSE)</f>
        <v>North West</v>
      </c>
      <c r="K1404" s="28" t="str">
        <f t="shared" si="46"/>
        <v/>
      </c>
    </row>
    <row r="1405" spans="1:11" x14ac:dyDescent="0.35">
      <c r="A1405" s="74">
        <f t="shared" si="45"/>
        <v>45748</v>
      </c>
      <c r="B1405" t="s">
        <v>883</v>
      </c>
      <c r="C1405" t="s">
        <v>281</v>
      </c>
      <c r="E1405" t="s">
        <v>303</v>
      </c>
      <c r="F1405" t="s">
        <v>304</v>
      </c>
      <c r="G1405" t="s">
        <v>142</v>
      </c>
      <c r="H1405">
        <v>0</v>
      </c>
      <c r="I1405" s="73" t="str">
        <f>VLOOKUP(E1405,Refs!$P$2:$R$29,3,FALSE)</f>
        <v>Y62</v>
      </c>
      <c r="J1405" s="73" t="str">
        <f>VLOOKUP(E1405,Refs!$P$2:$S$29,4,FALSE)</f>
        <v>North West</v>
      </c>
      <c r="K1405" s="28" t="str">
        <f t="shared" si="46"/>
        <v/>
      </c>
    </row>
    <row r="1406" spans="1:11" x14ac:dyDescent="0.35">
      <c r="A1406" s="74">
        <f t="shared" si="45"/>
        <v>45748</v>
      </c>
      <c r="B1406" t="s">
        <v>883</v>
      </c>
      <c r="C1406" t="s">
        <v>281</v>
      </c>
      <c r="E1406" t="s">
        <v>303</v>
      </c>
      <c r="F1406" t="s">
        <v>304</v>
      </c>
      <c r="G1406" t="s">
        <v>725</v>
      </c>
      <c r="H1406">
        <v>471</v>
      </c>
      <c r="I1406" s="73" t="str">
        <f>VLOOKUP(E1406,Refs!$P$2:$R$29,3,FALSE)</f>
        <v>Y62</v>
      </c>
      <c r="J1406" s="73" t="str">
        <f>VLOOKUP(E1406,Refs!$P$2:$S$29,4,FALSE)</f>
        <v>North West</v>
      </c>
      <c r="K1406" s="28">
        <f t="shared" si="46"/>
        <v>471</v>
      </c>
    </row>
    <row r="1407" spans="1:11" x14ac:dyDescent="0.35">
      <c r="A1407" s="74">
        <f t="shared" si="45"/>
        <v>45748</v>
      </c>
      <c r="B1407" t="s">
        <v>883</v>
      </c>
      <c r="C1407" t="s">
        <v>281</v>
      </c>
      <c r="E1407" t="s">
        <v>303</v>
      </c>
      <c r="F1407" t="s">
        <v>304</v>
      </c>
      <c r="G1407" t="s">
        <v>724</v>
      </c>
      <c r="H1407">
        <v>203</v>
      </c>
      <c r="I1407" s="73" t="str">
        <f>VLOOKUP(E1407,Refs!$P$2:$R$29,3,FALSE)</f>
        <v>Y62</v>
      </c>
      <c r="J1407" s="73" t="str">
        <f>VLOOKUP(E1407,Refs!$P$2:$S$29,4,FALSE)</f>
        <v>North West</v>
      </c>
      <c r="K1407" s="28">
        <f t="shared" si="46"/>
        <v>203</v>
      </c>
    </row>
    <row r="1408" spans="1:11" x14ac:dyDescent="0.35">
      <c r="A1408" s="74">
        <f t="shared" si="45"/>
        <v>45748</v>
      </c>
      <c r="B1408" t="s">
        <v>883</v>
      </c>
      <c r="C1408" t="s">
        <v>281</v>
      </c>
      <c r="E1408" t="s">
        <v>303</v>
      </c>
      <c r="F1408" t="s">
        <v>304</v>
      </c>
      <c r="G1408" t="s">
        <v>727</v>
      </c>
      <c r="H1408">
        <v>771</v>
      </c>
      <c r="I1408" s="73" t="str">
        <f>VLOOKUP(E1408,Refs!$P$2:$R$29,3,FALSE)</f>
        <v>Y62</v>
      </c>
      <c r="J1408" s="73" t="str">
        <f>VLOOKUP(E1408,Refs!$P$2:$S$29,4,FALSE)</f>
        <v>North West</v>
      </c>
      <c r="K1408" s="28">
        <f t="shared" si="46"/>
        <v>771</v>
      </c>
    </row>
    <row r="1409" spans="1:11" x14ac:dyDescent="0.35">
      <c r="A1409" s="74">
        <f t="shared" si="45"/>
        <v>45748</v>
      </c>
      <c r="B1409" t="s">
        <v>883</v>
      </c>
      <c r="C1409" t="s">
        <v>281</v>
      </c>
      <c r="E1409" t="s">
        <v>303</v>
      </c>
      <c r="F1409" t="s">
        <v>304</v>
      </c>
      <c r="G1409" t="s">
        <v>726</v>
      </c>
      <c r="H1409">
        <v>157</v>
      </c>
      <c r="I1409" s="73" t="str">
        <f>VLOOKUP(E1409,Refs!$P$2:$R$29,3,FALSE)</f>
        <v>Y62</v>
      </c>
      <c r="J1409" s="73" t="str">
        <f>VLOOKUP(E1409,Refs!$P$2:$S$29,4,FALSE)</f>
        <v>North West</v>
      </c>
      <c r="K1409" s="28">
        <f t="shared" si="46"/>
        <v>157</v>
      </c>
    </row>
    <row r="1410" spans="1:11" x14ac:dyDescent="0.35">
      <c r="A1410" s="74">
        <f t="shared" si="45"/>
        <v>45748</v>
      </c>
      <c r="B1410" t="s">
        <v>883</v>
      </c>
      <c r="C1410" t="s">
        <v>289</v>
      </c>
      <c r="D1410" t="s">
        <v>892</v>
      </c>
      <c r="E1410" t="s">
        <v>315</v>
      </c>
      <c r="F1410" t="s">
        <v>316</v>
      </c>
      <c r="G1410" t="s">
        <v>10</v>
      </c>
      <c r="H1410">
        <v>30819</v>
      </c>
      <c r="I1410" s="73" t="str">
        <f>VLOOKUP(E1410,Refs!$P$2:$R$29,3,FALSE)</f>
        <v>Y61</v>
      </c>
      <c r="J1410" s="73" t="str">
        <f>VLOOKUP(E1410,Refs!$P$2:$S$29,4,FALSE)</f>
        <v>East of England</v>
      </c>
      <c r="K1410" s="28">
        <f t="shared" si="46"/>
        <v>30819</v>
      </c>
    </row>
    <row r="1411" spans="1:11" x14ac:dyDescent="0.35">
      <c r="A1411" s="74">
        <f t="shared" ref="A1411:A1474" si="47">DATEVALUE(RIGHT(B1411,8))</f>
        <v>45748</v>
      </c>
      <c r="B1411" t="s">
        <v>883</v>
      </c>
      <c r="C1411" t="s">
        <v>289</v>
      </c>
      <c r="D1411" t="s">
        <v>892</v>
      </c>
      <c r="E1411" t="s">
        <v>315</v>
      </c>
      <c r="F1411" t="s">
        <v>316</v>
      </c>
      <c r="G1411" t="s">
        <v>71</v>
      </c>
      <c r="H1411">
        <v>30474</v>
      </c>
      <c r="I1411" s="73" t="str">
        <f>VLOOKUP(E1411,Refs!$P$2:$R$29,3,FALSE)</f>
        <v>Y61</v>
      </c>
      <c r="J1411" s="73" t="str">
        <f>VLOOKUP(E1411,Refs!$P$2:$S$29,4,FALSE)</f>
        <v>East of England</v>
      </c>
      <c r="K1411" s="28">
        <f t="shared" si="46"/>
        <v>30474</v>
      </c>
    </row>
    <row r="1412" spans="1:11" x14ac:dyDescent="0.35">
      <c r="A1412" s="74">
        <f t="shared" si="47"/>
        <v>45748</v>
      </c>
      <c r="B1412" t="s">
        <v>883</v>
      </c>
      <c r="C1412" t="s">
        <v>289</v>
      </c>
      <c r="D1412" t="s">
        <v>892</v>
      </c>
      <c r="E1412" t="s">
        <v>315</v>
      </c>
      <c r="F1412" t="s">
        <v>316</v>
      </c>
      <c r="G1412" t="s">
        <v>20</v>
      </c>
      <c r="H1412">
        <v>29307</v>
      </c>
      <c r="I1412" s="73" t="str">
        <f>VLOOKUP(E1412,Refs!$P$2:$R$29,3,FALSE)</f>
        <v>Y61</v>
      </c>
      <c r="J1412" s="73" t="str">
        <f>VLOOKUP(E1412,Refs!$P$2:$S$29,4,FALSE)</f>
        <v>East of England</v>
      </c>
      <c r="K1412" s="28">
        <f t="shared" si="46"/>
        <v>29307</v>
      </c>
    </row>
    <row r="1413" spans="1:11" x14ac:dyDescent="0.35">
      <c r="A1413" s="74">
        <f t="shared" si="47"/>
        <v>45748</v>
      </c>
      <c r="B1413" t="s">
        <v>883</v>
      </c>
      <c r="C1413" t="s">
        <v>289</v>
      </c>
      <c r="D1413" t="s">
        <v>892</v>
      </c>
      <c r="E1413" t="s">
        <v>315</v>
      </c>
      <c r="F1413" t="s">
        <v>316</v>
      </c>
      <c r="G1413" t="s">
        <v>23</v>
      </c>
      <c r="H1413">
        <v>27001</v>
      </c>
      <c r="I1413" s="73" t="str">
        <f>VLOOKUP(E1413,Refs!$P$2:$R$29,3,FALSE)</f>
        <v>Y61</v>
      </c>
      <c r="J1413" s="73" t="str">
        <f>VLOOKUP(E1413,Refs!$P$2:$S$29,4,FALSE)</f>
        <v>East of England</v>
      </c>
      <c r="K1413" s="28">
        <f t="shared" si="46"/>
        <v>27001</v>
      </c>
    </row>
    <row r="1414" spans="1:11" x14ac:dyDescent="0.35">
      <c r="A1414" s="74">
        <f t="shared" si="47"/>
        <v>45748</v>
      </c>
      <c r="B1414" t="s">
        <v>883</v>
      </c>
      <c r="C1414" t="s">
        <v>289</v>
      </c>
      <c r="D1414" t="s">
        <v>892</v>
      </c>
      <c r="E1414" t="s">
        <v>315</v>
      </c>
      <c r="F1414" t="s">
        <v>316</v>
      </c>
      <c r="G1414" t="s">
        <v>19</v>
      </c>
      <c r="H1414">
        <v>258</v>
      </c>
      <c r="I1414" s="73" t="str">
        <f>VLOOKUP(E1414,Refs!$P$2:$R$29,3,FALSE)</f>
        <v>Y61</v>
      </c>
      <c r="J1414" s="73" t="str">
        <f>VLOOKUP(E1414,Refs!$P$2:$S$29,4,FALSE)</f>
        <v>East of England</v>
      </c>
      <c r="K1414" s="28">
        <f t="shared" si="46"/>
        <v>258</v>
      </c>
    </row>
    <row r="1415" spans="1:11" x14ac:dyDescent="0.35">
      <c r="A1415" s="74">
        <f t="shared" si="47"/>
        <v>45748</v>
      </c>
      <c r="B1415" t="s">
        <v>883</v>
      </c>
      <c r="C1415" t="s">
        <v>289</v>
      </c>
      <c r="D1415" t="s">
        <v>892</v>
      </c>
      <c r="E1415" t="s">
        <v>315</v>
      </c>
      <c r="F1415" t="s">
        <v>316</v>
      </c>
      <c r="G1415" t="s">
        <v>21</v>
      </c>
      <c r="H1415">
        <v>505547</v>
      </c>
      <c r="I1415" s="73" t="str">
        <f>VLOOKUP(E1415,Refs!$P$2:$R$29,3,FALSE)</f>
        <v>Y61</v>
      </c>
      <c r="J1415" s="73" t="str">
        <f>VLOOKUP(E1415,Refs!$P$2:$S$29,4,FALSE)</f>
        <v>East of England</v>
      </c>
      <c r="K1415" s="28">
        <f t="shared" ref="K1415:K1478" si="48">IF(OR(H1415="NULL",H1415=0,H1415=""),"",H1415)</f>
        <v>505547</v>
      </c>
    </row>
    <row r="1416" spans="1:11" x14ac:dyDescent="0.35">
      <c r="A1416" s="74">
        <f t="shared" si="47"/>
        <v>45748</v>
      </c>
      <c r="B1416" t="s">
        <v>883</v>
      </c>
      <c r="C1416" t="s">
        <v>289</v>
      </c>
      <c r="D1416" t="s">
        <v>892</v>
      </c>
      <c r="E1416" t="s">
        <v>315</v>
      </c>
      <c r="F1416" t="s">
        <v>316</v>
      </c>
      <c r="G1416" t="s">
        <v>72</v>
      </c>
      <c r="H1416">
        <v>117</v>
      </c>
      <c r="I1416" s="73" t="str">
        <f>VLOOKUP(E1416,Refs!$P$2:$R$29,3,FALSE)</f>
        <v>Y61</v>
      </c>
      <c r="J1416" s="73" t="str">
        <f>VLOOKUP(E1416,Refs!$P$2:$S$29,4,FALSE)</f>
        <v>East of England</v>
      </c>
      <c r="K1416" s="28">
        <f t="shared" si="48"/>
        <v>117</v>
      </c>
    </row>
    <row r="1417" spans="1:11" x14ac:dyDescent="0.35">
      <c r="A1417" s="74">
        <f t="shared" si="47"/>
        <v>45748</v>
      </c>
      <c r="B1417" t="s">
        <v>883</v>
      </c>
      <c r="C1417" t="s">
        <v>289</v>
      </c>
      <c r="D1417" t="s">
        <v>892</v>
      </c>
      <c r="E1417" t="s">
        <v>315</v>
      </c>
      <c r="F1417" t="s">
        <v>316</v>
      </c>
      <c r="G1417" t="s">
        <v>73</v>
      </c>
      <c r="H1417">
        <v>382</v>
      </c>
      <c r="I1417" s="73" t="str">
        <f>VLOOKUP(E1417,Refs!$P$2:$R$29,3,FALSE)</f>
        <v>Y61</v>
      </c>
      <c r="J1417" s="73" t="str">
        <f>VLOOKUP(E1417,Refs!$P$2:$S$29,4,FALSE)</f>
        <v>East of England</v>
      </c>
      <c r="K1417" s="28">
        <f t="shared" si="48"/>
        <v>382</v>
      </c>
    </row>
    <row r="1418" spans="1:11" x14ac:dyDescent="0.35">
      <c r="A1418" s="74">
        <f t="shared" si="47"/>
        <v>45748</v>
      </c>
      <c r="B1418" t="s">
        <v>883</v>
      </c>
      <c r="C1418" t="s">
        <v>289</v>
      </c>
      <c r="D1418" t="s">
        <v>892</v>
      </c>
      <c r="E1418" t="s">
        <v>315</v>
      </c>
      <c r="F1418" t="s">
        <v>316</v>
      </c>
      <c r="G1418" t="s">
        <v>74</v>
      </c>
      <c r="H1418">
        <v>23405</v>
      </c>
      <c r="I1418" s="73" t="str">
        <f>VLOOKUP(E1418,Refs!$P$2:$R$29,3,FALSE)</f>
        <v>Y61</v>
      </c>
      <c r="J1418" s="73" t="str">
        <f>VLOOKUP(E1418,Refs!$P$2:$S$29,4,FALSE)</f>
        <v>East of England</v>
      </c>
      <c r="K1418" s="28">
        <f t="shared" si="48"/>
        <v>23405</v>
      </c>
    </row>
    <row r="1419" spans="1:11" x14ac:dyDescent="0.35">
      <c r="A1419" s="74">
        <f t="shared" si="47"/>
        <v>45748</v>
      </c>
      <c r="B1419" t="s">
        <v>883</v>
      </c>
      <c r="C1419" t="s">
        <v>289</v>
      </c>
      <c r="D1419" t="s">
        <v>892</v>
      </c>
      <c r="E1419" t="s">
        <v>315</v>
      </c>
      <c r="F1419" t="s">
        <v>316</v>
      </c>
      <c r="G1419" t="s">
        <v>75</v>
      </c>
      <c r="H1419">
        <v>9395</v>
      </c>
      <c r="I1419" s="73" t="str">
        <f>VLOOKUP(E1419,Refs!$P$2:$R$29,3,FALSE)</f>
        <v>Y61</v>
      </c>
      <c r="J1419" s="73" t="str">
        <f>VLOOKUP(E1419,Refs!$P$2:$S$29,4,FALSE)</f>
        <v>East of England</v>
      </c>
      <c r="K1419" s="28">
        <f t="shared" si="48"/>
        <v>9395</v>
      </c>
    </row>
    <row r="1420" spans="1:11" x14ac:dyDescent="0.35">
      <c r="A1420" s="74">
        <f t="shared" si="47"/>
        <v>45748</v>
      </c>
      <c r="B1420" t="s">
        <v>883</v>
      </c>
      <c r="C1420" t="s">
        <v>289</v>
      </c>
      <c r="D1420" t="s">
        <v>892</v>
      </c>
      <c r="E1420" t="s">
        <v>315</v>
      </c>
      <c r="F1420" t="s">
        <v>316</v>
      </c>
      <c r="G1420" t="s">
        <v>76</v>
      </c>
      <c r="H1420">
        <v>27500470</v>
      </c>
      <c r="I1420" s="73" t="str">
        <f>VLOOKUP(E1420,Refs!$P$2:$R$29,3,FALSE)</f>
        <v>Y61</v>
      </c>
      <c r="J1420" s="73" t="str">
        <f>VLOOKUP(E1420,Refs!$P$2:$S$29,4,FALSE)</f>
        <v>East of England</v>
      </c>
      <c r="K1420" s="28">
        <f t="shared" si="48"/>
        <v>27500470</v>
      </c>
    </row>
    <row r="1421" spans="1:11" x14ac:dyDescent="0.35">
      <c r="A1421" s="74">
        <f t="shared" si="47"/>
        <v>45748</v>
      </c>
      <c r="B1421" t="s">
        <v>883</v>
      </c>
      <c r="C1421" t="s">
        <v>289</v>
      </c>
      <c r="D1421" t="s">
        <v>892</v>
      </c>
      <c r="E1421" t="s">
        <v>315</v>
      </c>
      <c r="F1421" t="s">
        <v>316</v>
      </c>
      <c r="G1421" t="s">
        <v>26</v>
      </c>
      <c r="H1421">
        <v>26153</v>
      </c>
      <c r="I1421" s="73" t="str">
        <f>VLOOKUP(E1421,Refs!$P$2:$R$29,3,FALSE)</f>
        <v>Y61</v>
      </c>
      <c r="J1421" s="73" t="str">
        <f>VLOOKUP(E1421,Refs!$P$2:$S$29,4,FALSE)</f>
        <v>East of England</v>
      </c>
      <c r="K1421" s="28">
        <f t="shared" si="48"/>
        <v>26153</v>
      </c>
    </row>
    <row r="1422" spans="1:11" x14ac:dyDescent="0.35">
      <c r="A1422" s="74">
        <f t="shared" si="47"/>
        <v>45748</v>
      </c>
      <c r="B1422" t="s">
        <v>883</v>
      </c>
      <c r="C1422" t="s">
        <v>289</v>
      </c>
      <c r="D1422" t="s">
        <v>892</v>
      </c>
      <c r="E1422" t="s">
        <v>315</v>
      </c>
      <c r="F1422" t="s">
        <v>316</v>
      </c>
      <c r="G1422" t="s">
        <v>77</v>
      </c>
      <c r="H1422">
        <v>712</v>
      </c>
      <c r="I1422" s="73" t="str">
        <f>VLOOKUP(E1422,Refs!$P$2:$R$29,3,FALSE)</f>
        <v>Y61</v>
      </c>
      <c r="J1422" s="73" t="str">
        <f>VLOOKUP(E1422,Refs!$P$2:$S$29,4,FALSE)</f>
        <v>East of England</v>
      </c>
      <c r="K1422" s="28">
        <f t="shared" si="48"/>
        <v>712</v>
      </c>
    </row>
    <row r="1423" spans="1:11" x14ac:dyDescent="0.35">
      <c r="A1423" s="74">
        <f t="shared" si="47"/>
        <v>45748</v>
      </c>
      <c r="B1423" t="s">
        <v>883</v>
      </c>
      <c r="C1423" t="s">
        <v>289</v>
      </c>
      <c r="D1423" t="s">
        <v>892</v>
      </c>
      <c r="E1423" t="s">
        <v>315</v>
      </c>
      <c r="F1423" t="s">
        <v>316</v>
      </c>
      <c r="G1423" t="s">
        <v>78</v>
      </c>
      <c r="H1423">
        <v>11096</v>
      </c>
      <c r="I1423" s="73" t="str">
        <f>VLOOKUP(E1423,Refs!$P$2:$R$29,3,FALSE)</f>
        <v>Y61</v>
      </c>
      <c r="J1423" s="73" t="str">
        <f>VLOOKUP(E1423,Refs!$P$2:$S$29,4,FALSE)</f>
        <v>East of England</v>
      </c>
      <c r="K1423" s="28">
        <f t="shared" si="48"/>
        <v>11096</v>
      </c>
    </row>
    <row r="1424" spans="1:11" x14ac:dyDescent="0.35">
      <c r="A1424" s="74">
        <f t="shared" si="47"/>
        <v>45748</v>
      </c>
      <c r="B1424" t="s">
        <v>883</v>
      </c>
      <c r="C1424" t="s">
        <v>289</v>
      </c>
      <c r="D1424" t="s">
        <v>892</v>
      </c>
      <c r="E1424" t="s">
        <v>315</v>
      </c>
      <c r="F1424" t="s">
        <v>316</v>
      </c>
      <c r="G1424" t="s">
        <v>79</v>
      </c>
      <c r="H1424">
        <v>8389</v>
      </c>
      <c r="I1424" s="73" t="str">
        <f>VLOOKUP(E1424,Refs!$P$2:$R$29,3,FALSE)</f>
        <v>Y61</v>
      </c>
      <c r="J1424" s="73" t="str">
        <f>VLOOKUP(E1424,Refs!$P$2:$S$29,4,FALSE)</f>
        <v>East of England</v>
      </c>
      <c r="K1424" s="28">
        <f t="shared" si="48"/>
        <v>8389</v>
      </c>
    </row>
    <row r="1425" spans="1:11" x14ac:dyDescent="0.35">
      <c r="A1425" s="74">
        <f t="shared" si="47"/>
        <v>45748</v>
      </c>
      <c r="B1425" t="s">
        <v>883</v>
      </c>
      <c r="C1425" t="s">
        <v>289</v>
      </c>
      <c r="D1425" t="s">
        <v>892</v>
      </c>
      <c r="E1425" t="s">
        <v>315</v>
      </c>
      <c r="F1425" t="s">
        <v>316</v>
      </c>
      <c r="G1425" t="s">
        <v>80</v>
      </c>
      <c r="H1425">
        <v>5956</v>
      </c>
      <c r="I1425" s="73" t="str">
        <f>VLOOKUP(E1425,Refs!$P$2:$R$29,3,FALSE)</f>
        <v>Y61</v>
      </c>
      <c r="J1425" s="73" t="str">
        <f>VLOOKUP(E1425,Refs!$P$2:$S$29,4,FALSE)</f>
        <v>East of England</v>
      </c>
      <c r="K1425" s="28">
        <f t="shared" si="48"/>
        <v>5956</v>
      </c>
    </row>
    <row r="1426" spans="1:11" x14ac:dyDescent="0.35">
      <c r="A1426" s="74">
        <f t="shared" si="47"/>
        <v>45748</v>
      </c>
      <c r="B1426" t="s">
        <v>883</v>
      </c>
      <c r="C1426" t="s">
        <v>289</v>
      </c>
      <c r="D1426" t="s">
        <v>892</v>
      </c>
      <c r="E1426" t="s">
        <v>315</v>
      </c>
      <c r="F1426" t="s">
        <v>316</v>
      </c>
      <c r="G1426" t="s">
        <v>81</v>
      </c>
      <c r="H1426">
        <v>0</v>
      </c>
      <c r="I1426" s="73" t="str">
        <f>VLOOKUP(E1426,Refs!$P$2:$R$29,3,FALSE)</f>
        <v>Y61</v>
      </c>
      <c r="J1426" s="73" t="str">
        <f>VLOOKUP(E1426,Refs!$P$2:$S$29,4,FALSE)</f>
        <v>East of England</v>
      </c>
      <c r="K1426" s="28" t="str">
        <f t="shared" si="48"/>
        <v/>
      </c>
    </row>
    <row r="1427" spans="1:11" x14ac:dyDescent="0.35">
      <c r="A1427" s="74">
        <f t="shared" si="47"/>
        <v>45748</v>
      </c>
      <c r="B1427" t="s">
        <v>883</v>
      </c>
      <c r="C1427" t="s">
        <v>289</v>
      </c>
      <c r="D1427" t="s">
        <v>892</v>
      </c>
      <c r="E1427" t="s">
        <v>315</v>
      </c>
      <c r="F1427" t="s">
        <v>316</v>
      </c>
      <c r="G1427" t="s">
        <v>25</v>
      </c>
      <c r="H1427">
        <v>14345</v>
      </c>
      <c r="I1427" s="73" t="str">
        <f>VLOOKUP(E1427,Refs!$P$2:$R$29,3,FALSE)</f>
        <v>Y61</v>
      </c>
      <c r="J1427" s="73" t="str">
        <f>VLOOKUP(E1427,Refs!$P$2:$S$29,4,FALSE)</f>
        <v>East of England</v>
      </c>
      <c r="K1427" s="28">
        <f t="shared" si="48"/>
        <v>14345</v>
      </c>
    </row>
    <row r="1428" spans="1:11" x14ac:dyDescent="0.35">
      <c r="A1428" s="74">
        <f t="shared" si="47"/>
        <v>45748</v>
      </c>
      <c r="B1428" t="s">
        <v>883</v>
      </c>
      <c r="C1428" t="s">
        <v>289</v>
      </c>
      <c r="D1428" t="s">
        <v>892</v>
      </c>
      <c r="E1428" t="s">
        <v>315</v>
      </c>
      <c r="F1428" t="s">
        <v>316</v>
      </c>
      <c r="G1428" t="s">
        <v>82</v>
      </c>
      <c r="H1428">
        <v>194</v>
      </c>
      <c r="I1428" s="73" t="str">
        <f>VLOOKUP(E1428,Refs!$P$2:$R$29,3,FALSE)</f>
        <v>Y61</v>
      </c>
      <c r="J1428" s="73" t="str">
        <f>VLOOKUP(E1428,Refs!$P$2:$S$29,4,FALSE)</f>
        <v>East of England</v>
      </c>
      <c r="K1428" s="28">
        <f t="shared" si="48"/>
        <v>194</v>
      </c>
    </row>
    <row r="1429" spans="1:11" x14ac:dyDescent="0.35">
      <c r="A1429" s="74">
        <f t="shared" si="47"/>
        <v>45748</v>
      </c>
      <c r="B1429" t="s">
        <v>883</v>
      </c>
      <c r="C1429" t="s">
        <v>289</v>
      </c>
      <c r="D1429" t="s">
        <v>892</v>
      </c>
      <c r="E1429" t="s">
        <v>315</v>
      </c>
      <c r="F1429" t="s">
        <v>316</v>
      </c>
      <c r="G1429" t="s">
        <v>83</v>
      </c>
      <c r="H1429">
        <v>8063</v>
      </c>
      <c r="I1429" s="73" t="str">
        <f>VLOOKUP(E1429,Refs!$P$2:$R$29,3,FALSE)</f>
        <v>Y61</v>
      </c>
      <c r="J1429" s="73" t="str">
        <f>VLOOKUP(E1429,Refs!$P$2:$S$29,4,FALSE)</f>
        <v>East of England</v>
      </c>
      <c r="K1429" s="28">
        <f t="shared" si="48"/>
        <v>8063</v>
      </c>
    </row>
    <row r="1430" spans="1:11" x14ac:dyDescent="0.35">
      <c r="A1430" s="74">
        <f t="shared" si="47"/>
        <v>45748</v>
      </c>
      <c r="B1430" t="s">
        <v>883</v>
      </c>
      <c r="C1430" t="s">
        <v>289</v>
      </c>
      <c r="D1430" t="s">
        <v>892</v>
      </c>
      <c r="E1430" t="s">
        <v>315</v>
      </c>
      <c r="F1430" t="s">
        <v>316</v>
      </c>
      <c r="G1430" t="s">
        <v>84</v>
      </c>
      <c r="H1430">
        <v>4827</v>
      </c>
      <c r="I1430" s="73" t="str">
        <f>VLOOKUP(E1430,Refs!$P$2:$R$29,3,FALSE)</f>
        <v>Y61</v>
      </c>
      <c r="J1430" s="73" t="str">
        <f>VLOOKUP(E1430,Refs!$P$2:$S$29,4,FALSE)</f>
        <v>East of England</v>
      </c>
      <c r="K1430" s="28">
        <f t="shared" si="48"/>
        <v>4827</v>
      </c>
    </row>
    <row r="1431" spans="1:11" x14ac:dyDescent="0.35">
      <c r="A1431" s="74">
        <f t="shared" si="47"/>
        <v>45748</v>
      </c>
      <c r="B1431" t="s">
        <v>883</v>
      </c>
      <c r="C1431" t="s">
        <v>289</v>
      </c>
      <c r="D1431" t="s">
        <v>892</v>
      </c>
      <c r="E1431" t="s">
        <v>315</v>
      </c>
      <c r="F1431" t="s">
        <v>316</v>
      </c>
      <c r="G1431" t="s">
        <v>85</v>
      </c>
      <c r="H1431">
        <v>2212</v>
      </c>
      <c r="I1431" s="73" t="str">
        <f>VLOOKUP(E1431,Refs!$P$2:$R$29,3,FALSE)</f>
        <v>Y61</v>
      </c>
      <c r="J1431" s="73" t="str">
        <f>VLOOKUP(E1431,Refs!$P$2:$S$29,4,FALSE)</f>
        <v>East of England</v>
      </c>
      <c r="K1431" s="28">
        <f t="shared" si="48"/>
        <v>2212</v>
      </c>
    </row>
    <row r="1432" spans="1:11" x14ac:dyDescent="0.35">
      <c r="A1432" s="74">
        <f t="shared" si="47"/>
        <v>45748</v>
      </c>
      <c r="B1432" t="s">
        <v>883</v>
      </c>
      <c r="C1432" t="s">
        <v>289</v>
      </c>
      <c r="D1432" t="s">
        <v>892</v>
      </c>
      <c r="E1432" t="s">
        <v>315</v>
      </c>
      <c r="F1432" t="s">
        <v>316</v>
      </c>
      <c r="G1432" t="s">
        <v>86</v>
      </c>
      <c r="H1432">
        <v>10131</v>
      </c>
      <c r="I1432" s="73" t="str">
        <f>VLOOKUP(E1432,Refs!$P$2:$R$29,3,FALSE)</f>
        <v>Y61</v>
      </c>
      <c r="J1432" s="73" t="str">
        <f>VLOOKUP(E1432,Refs!$P$2:$S$29,4,FALSE)</f>
        <v>East of England</v>
      </c>
      <c r="K1432" s="28">
        <f t="shared" si="48"/>
        <v>10131</v>
      </c>
    </row>
    <row r="1433" spans="1:11" x14ac:dyDescent="0.35">
      <c r="A1433" s="74">
        <f t="shared" si="47"/>
        <v>45748</v>
      </c>
      <c r="B1433" t="s">
        <v>883</v>
      </c>
      <c r="C1433" t="s">
        <v>289</v>
      </c>
      <c r="D1433" t="s">
        <v>892</v>
      </c>
      <c r="E1433" t="s">
        <v>315</v>
      </c>
      <c r="F1433" t="s">
        <v>316</v>
      </c>
      <c r="G1433" t="s">
        <v>87</v>
      </c>
      <c r="H1433">
        <v>1106</v>
      </c>
      <c r="I1433" s="73" t="str">
        <f>VLOOKUP(E1433,Refs!$P$2:$R$29,3,FALSE)</f>
        <v>Y61</v>
      </c>
      <c r="J1433" s="73" t="str">
        <f>VLOOKUP(E1433,Refs!$P$2:$S$29,4,FALSE)</f>
        <v>East of England</v>
      </c>
      <c r="K1433" s="28">
        <f t="shared" si="48"/>
        <v>1106</v>
      </c>
    </row>
    <row r="1434" spans="1:11" x14ac:dyDescent="0.35">
      <c r="A1434" s="74">
        <f t="shared" si="47"/>
        <v>45748</v>
      </c>
      <c r="B1434" t="s">
        <v>883</v>
      </c>
      <c r="C1434" t="s">
        <v>289</v>
      </c>
      <c r="D1434" t="s">
        <v>892</v>
      </c>
      <c r="E1434" t="s">
        <v>315</v>
      </c>
      <c r="F1434" t="s">
        <v>316</v>
      </c>
      <c r="G1434" t="s">
        <v>88</v>
      </c>
      <c r="H1434">
        <v>485</v>
      </c>
      <c r="I1434" s="73" t="str">
        <f>VLOOKUP(E1434,Refs!$P$2:$R$29,3,FALSE)</f>
        <v>Y61</v>
      </c>
      <c r="J1434" s="73" t="str">
        <f>VLOOKUP(E1434,Refs!$P$2:$S$29,4,FALSE)</f>
        <v>East of England</v>
      </c>
      <c r="K1434" s="28">
        <f t="shared" si="48"/>
        <v>485</v>
      </c>
    </row>
    <row r="1435" spans="1:11" x14ac:dyDescent="0.35">
      <c r="A1435" s="74">
        <f t="shared" si="47"/>
        <v>45748</v>
      </c>
      <c r="B1435" t="s">
        <v>883</v>
      </c>
      <c r="C1435" t="s">
        <v>289</v>
      </c>
      <c r="D1435" t="s">
        <v>892</v>
      </c>
      <c r="E1435" t="s">
        <v>315</v>
      </c>
      <c r="F1435" t="s">
        <v>316</v>
      </c>
      <c r="G1435" t="s">
        <v>89</v>
      </c>
      <c r="H1435">
        <v>3949</v>
      </c>
      <c r="I1435" s="73" t="str">
        <f>VLOOKUP(E1435,Refs!$P$2:$R$29,3,FALSE)</f>
        <v>Y61</v>
      </c>
      <c r="J1435" s="73" t="str">
        <f>VLOOKUP(E1435,Refs!$P$2:$S$29,4,FALSE)</f>
        <v>East of England</v>
      </c>
      <c r="K1435" s="28">
        <f t="shared" si="48"/>
        <v>3949</v>
      </c>
    </row>
    <row r="1436" spans="1:11" x14ac:dyDescent="0.35">
      <c r="A1436" s="74">
        <f t="shared" si="47"/>
        <v>45748</v>
      </c>
      <c r="B1436" t="s">
        <v>883</v>
      </c>
      <c r="C1436" t="s">
        <v>289</v>
      </c>
      <c r="D1436" t="s">
        <v>892</v>
      </c>
      <c r="E1436" t="s">
        <v>315</v>
      </c>
      <c r="F1436" t="s">
        <v>316</v>
      </c>
      <c r="G1436" t="s">
        <v>90</v>
      </c>
      <c r="H1436">
        <v>20643</v>
      </c>
      <c r="I1436" s="73" t="str">
        <f>VLOOKUP(E1436,Refs!$P$2:$R$29,3,FALSE)</f>
        <v>Y61</v>
      </c>
      <c r="J1436" s="73" t="str">
        <f>VLOOKUP(E1436,Refs!$P$2:$S$29,4,FALSE)</f>
        <v>East of England</v>
      </c>
      <c r="K1436" s="28">
        <f t="shared" si="48"/>
        <v>20643</v>
      </c>
    </row>
    <row r="1437" spans="1:11" x14ac:dyDescent="0.35">
      <c r="A1437" s="74">
        <f t="shared" si="47"/>
        <v>45748</v>
      </c>
      <c r="B1437" t="s">
        <v>883</v>
      </c>
      <c r="C1437" t="s">
        <v>289</v>
      </c>
      <c r="D1437" t="s">
        <v>892</v>
      </c>
      <c r="E1437" t="s">
        <v>315</v>
      </c>
      <c r="F1437" t="s">
        <v>316</v>
      </c>
      <c r="G1437" t="s">
        <v>91</v>
      </c>
      <c r="H1437">
        <v>26128</v>
      </c>
      <c r="I1437" s="73" t="str">
        <f>VLOOKUP(E1437,Refs!$P$2:$R$29,3,FALSE)</f>
        <v>Y61</v>
      </c>
      <c r="J1437" s="73" t="str">
        <f>VLOOKUP(E1437,Refs!$P$2:$S$29,4,FALSE)</f>
        <v>East of England</v>
      </c>
      <c r="K1437" s="28">
        <f t="shared" si="48"/>
        <v>26128</v>
      </c>
    </row>
    <row r="1438" spans="1:11" x14ac:dyDescent="0.35">
      <c r="A1438" s="74">
        <f t="shared" si="47"/>
        <v>45748</v>
      </c>
      <c r="B1438" t="s">
        <v>883</v>
      </c>
      <c r="C1438" t="s">
        <v>289</v>
      </c>
      <c r="D1438" t="s">
        <v>892</v>
      </c>
      <c r="E1438" t="s">
        <v>315</v>
      </c>
      <c r="F1438" t="s">
        <v>316</v>
      </c>
      <c r="G1438" t="s">
        <v>27</v>
      </c>
      <c r="H1438">
        <v>3935</v>
      </c>
      <c r="I1438" s="73" t="str">
        <f>VLOOKUP(E1438,Refs!$P$2:$R$29,3,FALSE)</f>
        <v>Y61</v>
      </c>
      <c r="J1438" s="73" t="str">
        <f>VLOOKUP(E1438,Refs!$P$2:$S$29,4,FALSE)</f>
        <v>East of England</v>
      </c>
      <c r="K1438" s="28">
        <f t="shared" si="48"/>
        <v>3935</v>
      </c>
    </row>
    <row r="1439" spans="1:11" x14ac:dyDescent="0.35">
      <c r="A1439" s="74">
        <f t="shared" si="47"/>
        <v>45748</v>
      </c>
      <c r="B1439" t="s">
        <v>883</v>
      </c>
      <c r="C1439" t="s">
        <v>289</v>
      </c>
      <c r="D1439" t="s">
        <v>892</v>
      </c>
      <c r="E1439" t="s">
        <v>315</v>
      </c>
      <c r="F1439" t="s">
        <v>316</v>
      </c>
      <c r="G1439" t="s">
        <v>29</v>
      </c>
      <c r="H1439">
        <v>3729</v>
      </c>
      <c r="I1439" s="73" t="str">
        <f>VLOOKUP(E1439,Refs!$P$2:$R$29,3,FALSE)</f>
        <v>Y61</v>
      </c>
      <c r="J1439" s="73" t="str">
        <f>VLOOKUP(E1439,Refs!$P$2:$S$29,4,FALSE)</f>
        <v>East of England</v>
      </c>
      <c r="K1439" s="28">
        <f t="shared" si="48"/>
        <v>3729</v>
      </c>
    </row>
    <row r="1440" spans="1:11" x14ac:dyDescent="0.35">
      <c r="A1440" s="74">
        <f t="shared" si="47"/>
        <v>45748</v>
      </c>
      <c r="B1440" t="s">
        <v>883</v>
      </c>
      <c r="C1440" t="s">
        <v>289</v>
      </c>
      <c r="D1440" t="s">
        <v>892</v>
      </c>
      <c r="E1440" t="s">
        <v>315</v>
      </c>
      <c r="F1440" t="s">
        <v>316</v>
      </c>
      <c r="G1440" t="s">
        <v>92</v>
      </c>
      <c r="H1440">
        <v>2063</v>
      </c>
      <c r="I1440" s="73" t="str">
        <f>VLOOKUP(E1440,Refs!$P$2:$R$29,3,FALSE)</f>
        <v>Y61</v>
      </c>
      <c r="J1440" s="73" t="str">
        <f>VLOOKUP(E1440,Refs!$P$2:$S$29,4,FALSE)</f>
        <v>East of England</v>
      </c>
      <c r="K1440" s="28">
        <f t="shared" si="48"/>
        <v>2063</v>
      </c>
    </row>
    <row r="1441" spans="1:11" x14ac:dyDescent="0.35">
      <c r="A1441" s="74">
        <f t="shared" si="47"/>
        <v>45748</v>
      </c>
      <c r="B1441" t="s">
        <v>883</v>
      </c>
      <c r="C1441" t="s">
        <v>289</v>
      </c>
      <c r="D1441" t="s">
        <v>892</v>
      </c>
      <c r="E1441" t="s">
        <v>315</v>
      </c>
      <c r="F1441" t="s">
        <v>316</v>
      </c>
      <c r="G1441" t="s">
        <v>93</v>
      </c>
      <c r="H1441">
        <v>19</v>
      </c>
      <c r="I1441" s="73" t="str">
        <f>VLOOKUP(E1441,Refs!$P$2:$R$29,3,FALSE)</f>
        <v>Y61</v>
      </c>
      <c r="J1441" s="73" t="str">
        <f>VLOOKUP(E1441,Refs!$P$2:$S$29,4,FALSE)</f>
        <v>East of England</v>
      </c>
      <c r="K1441" s="28">
        <f t="shared" si="48"/>
        <v>19</v>
      </c>
    </row>
    <row r="1442" spans="1:11" x14ac:dyDescent="0.35">
      <c r="A1442" s="74">
        <f t="shared" si="47"/>
        <v>45748</v>
      </c>
      <c r="B1442" t="s">
        <v>883</v>
      </c>
      <c r="C1442" t="s">
        <v>289</v>
      </c>
      <c r="D1442" t="s">
        <v>892</v>
      </c>
      <c r="E1442" t="s">
        <v>315</v>
      </c>
      <c r="F1442" t="s">
        <v>316</v>
      </c>
      <c r="G1442" t="s">
        <v>94</v>
      </c>
      <c r="H1442">
        <v>2053</v>
      </c>
      <c r="I1442" s="73" t="str">
        <f>VLOOKUP(E1442,Refs!$P$2:$R$29,3,FALSE)</f>
        <v>Y61</v>
      </c>
      <c r="J1442" s="73" t="str">
        <f>VLOOKUP(E1442,Refs!$P$2:$S$29,4,FALSE)</f>
        <v>East of England</v>
      </c>
      <c r="K1442" s="28">
        <f t="shared" si="48"/>
        <v>2053</v>
      </c>
    </row>
    <row r="1443" spans="1:11" x14ac:dyDescent="0.35">
      <c r="A1443" s="74">
        <f t="shared" si="47"/>
        <v>45748</v>
      </c>
      <c r="B1443" t="s">
        <v>883</v>
      </c>
      <c r="C1443" t="s">
        <v>289</v>
      </c>
      <c r="D1443" t="s">
        <v>892</v>
      </c>
      <c r="E1443" t="s">
        <v>315</v>
      </c>
      <c r="F1443" t="s">
        <v>316</v>
      </c>
      <c r="G1443" t="s">
        <v>95</v>
      </c>
      <c r="H1443">
        <v>135</v>
      </c>
      <c r="I1443" s="73" t="str">
        <f>VLOOKUP(E1443,Refs!$P$2:$R$29,3,FALSE)</f>
        <v>Y61</v>
      </c>
      <c r="J1443" s="73" t="str">
        <f>VLOOKUP(E1443,Refs!$P$2:$S$29,4,FALSE)</f>
        <v>East of England</v>
      </c>
      <c r="K1443" s="28">
        <f t="shared" si="48"/>
        <v>135</v>
      </c>
    </row>
    <row r="1444" spans="1:11" x14ac:dyDescent="0.35">
      <c r="A1444" s="74">
        <f t="shared" si="47"/>
        <v>45748</v>
      </c>
      <c r="B1444" t="s">
        <v>883</v>
      </c>
      <c r="C1444" t="s">
        <v>289</v>
      </c>
      <c r="D1444" t="s">
        <v>892</v>
      </c>
      <c r="E1444" t="s">
        <v>315</v>
      </c>
      <c r="F1444" t="s">
        <v>316</v>
      </c>
      <c r="G1444" t="s">
        <v>96</v>
      </c>
      <c r="H1444">
        <v>1092</v>
      </c>
      <c r="I1444" s="73" t="str">
        <f>VLOOKUP(E1444,Refs!$P$2:$R$29,3,FALSE)</f>
        <v>Y61</v>
      </c>
      <c r="J1444" s="73" t="str">
        <f>VLOOKUP(E1444,Refs!$P$2:$S$29,4,FALSE)</f>
        <v>East of England</v>
      </c>
      <c r="K1444" s="28">
        <f t="shared" si="48"/>
        <v>1092</v>
      </c>
    </row>
    <row r="1445" spans="1:11" x14ac:dyDescent="0.35">
      <c r="A1445" s="74">
        <f t="shared" si="47"/>
        <v>45748</v>
      </c>
      <c r="B1445" t="s">
        <v>883</v>
      </c>
      <c r="C1445" t="s">
        <v>289</v>
      </c>
      <c r="D1445" t="s">
        <v>892</v>
      </c>
      <c r="E1445" t="s">
        <v>315</v>
      </c>
      <c r="F1445" t="s">
        <v>316</v>
      </c>
      <c r="G1445" t="s">
        <v>97</v>
      </c>
      <c r="H1445">
        <v>47</v>
      </c>
      <c r="I1445" s="73" t="str">
        <f>VLOOKUP(E1445,Refs!$P$2:$R$29,3,FALSE)</f>
        <v>Y61</v>
      </c>
      <c r="J1445" s="73" t="str">
        <f>VLOOKUP(E1445,Refs!$P$2:$S$29,4,FALSE)</f>
        <v>East of England</v>
      </c>
      <c r="K1445" s="28">
        <f t="shared" si="48"/>
        <v>47</v>
      </c>
    </row>
    <row r="1446" spans="1:11" x14ac:dyDescent="0.35">
      <c r="A1446" s="74">
        <f t="shared" si="47"/>
        <v>45748</v>
      </c>
      <c r="B1446" t="s">
        <v>883</v>
      </c>
      <c r="C1446" t="s">
        <v>289</v>
      </c>
      <c r="D1446" t="s">
        <v>892</v>
      </c>
      <c r="E1446" t="s">
        <v>315</v>
      </c>
      <c r="F1446" t="s">
        <v>316</v>
      </c>
      <c r="G1446" t="s">
        <v>98</v>
      </c>
      <c r="H1446">
        <v>1244</v>
      </c>
      <c r="I1446" s="73" t="str">
        <f>VLOOKUP(E1446,Refs!$P$2:$R$29,3,FALSE)</f>
        <v>Y61</v>
      </c>
      <c r="J1446" s="73" t="str">
        <f>VLOOKUP(E1446,Refs!$P$2:$S$29,4,FALSE)</f>
        <v>East of England</v>
      </c>
      <c r="K1446" s="28">
        <f t="shared" si="48"/>
        <v>1244</v>
      </c>
    </row>
    <row r="1447" spans="1:11" x14ac:dyDescent="0.35">
      <c r="A1447" s="74">
        <f t="shared" si="47"/>
        <v>45748</v>
      </c>
      <c r="B1447" t="s">
        <v>883</v>
      </c>
      <c r="C1447" t="s">
        <v>289</v>
      </c>
      <c r="D1447" t="s">
        <v>892</v>
      </c>
      <c r="E1447" t="s">
        <v>315</v>
      </c>
      <c r="F1447" t="s">
        <v>316</v>
      </c>
      <c r="G1447" t="s">
        <v>31</v>
      </c>
      <c r="H1447">
        <v>666</v>
      </c>
      <c r="I1447" s="73" t="str">
        <f>VLOOKUP(E1447,Refs!$P$2:$R$29,3,FALSE)</f>
        <v>Y61</v>
      </c>
      <c r="J1447" s="73" t="str">
        <f>VLOOKUP(E1447,Refs!$P$2:$S$29,4,FALSE)</f>
        <v>East of England</v>
      </c>
      <c r="K1447" s="28">
        <f t="shared" si="48"/>
        <v>666</v>
      </c>
    </row>
    <row r="1448" spans="1:11" x14ac:dyDescent="0.35">
      <c r="A1448" s="74">
        <f t="shared" si="47"/>
        <v>45748</v>
      </c>
      <c r="B1448" t="s">
        <v>883</v>
      </c>
      <c r="C1448" t="s">
        <v>289</v>
      </c>
      <c r="D1448" t="s">
        <v>892</v>
      </c>
      <c r="E1448" t="s">
        <v>315</v>
      </c>
      <c r="F1448" t="s">
        <v>316</v>
      </c>
      <c r="G1448" t="s">
        <v>99</v>
      </c>
      <c r="H1448">
        <v>2121</v>
      </c>
      <c r="I1448" s="73" t="str">
        <f>VLOOKUP(E1448,Refs!$P$2:$R$29,3,FALSE)</f>
        <v>Y61</v>
      </c>
      <c r="J1448" s="73" t="str">
        <f>VLOOKUP(E1448,Refs!$P$2:$S$29,4,FALSE)</f>
        <v>East of England</v>
      </c>
      <c r="K1448" s="28">
        <f t="shared" si="48"/>
        <v>2121</v>
      </c>
    </row>
    <row r="1449" spans="1:11" x14ac:dyDescent="0.35">
      <c r="A1449" s="74">
        <f t="shared" si="47"/>
        <v>45748</v>
      </c>
      <c r="B1449" t="s">
        <v>883</v>
      </c>
      <c r="C1449" t="s">
        <v>289</v>
      </c>
      <c r="D1449" t="s">
        <v>892</v>
      </c>
      <c r="E1449" t="s">
        <v>315</v>
      </c>
      <c r="F1449" t="s">
        <v>316</v>
      </c>
      <c r="G1449" t="s">
        <v>100</v>
      </c>
      <c r="H1449">
        <v>3205</v>
      </c>
      <c r="I1449" s="73" t="str">
        <f>VLOOKUP(E1449,Refs!$P$2:$R$29,3,FALSE)</f>
        <v>Y61</v>
      </c>
      <c r="J1449" s="73" t="str">
        <f>VLOOKUP(E1449,Refs!$P$2:$S$29,4,FALSE)</f>
        <v>East of England</v>
      </c>
      <c r="K1449" s="28">
        <f t="shared" si="48"/>
        <v>3205</v>
      </c>
    </row>
    <row r="1450" spans="1:11" x14ac:dyDescent="0.35">
      <c r="A1450" s="74">
        <f t="shared" si="47"/>
        <v>45748</v>
      </c>
      <c r="B1450" t="s">
        <v>883</v>
      </c>
      <c r="C1450" t="s">
        <v>289</v>
      </c>
      <c r="D1450" t="s">
        <v>892</v>
      </c>
      <c r="E1450" t="s">
        <v>315</v>
      </c>
      <c r="F1450" t="s">
        <v>316</v>
      </c>
      <c r="G1450" t="s">
        <v>101</v>
      </c>
      <c r="H1450">
        <v>3050</v>
      </c>
      <c r="I1450" s="73" t="str">
        <f>VLOOKUP(E1450,Refs!$P$2:$R$29,3,FALSE)</f>
        <v>Y61</v>
      </c>
      <c r="J1450" s="73" t="str">
        <f>VLOOKUP(E1450,Refs!$P$2:$S$29,4,FALSE)</f>
        <v>East of England</v>
      </c>
      <c r="K1450" s="28">
        <f t="shared" si="48"/>
        <v>3050</v>
      </c>
    </row>
    <row r="1451" spans="1:11" x14ac:dyDescent="0.35">
      <c r="A1451" s="74">
        <f t="shared" si="47"/>
        <v>45748</v>
      </c>
      <c r="B1451" t="s">
        <v>883</v>
      </c>
      <c r="C1451" t="s">
        <v>289</v>
      </c>
      <c r="D1451" t="s">
        <v>892</v>
      </c>
      <c r="E1451" t="s">
        <v>315</v>
      </c>
      <c r="F1451" t="s">
        <v>316</v>
      </c>
      <c r="G1451" t="s">
        <v>102</v>
      </c>
      <c r="H1451">
        <v>2301</v>
      </c>
      <c r="I1451" s="73" t="str">
        <f>VLOOKUP(E1451,Refs!$P$2:$R$29,3,FALSE)</f>
        <v>Y61</v>
      </c>
      <c r="J1451" s="73" t="str">
        <f>VLOOKUP(E1451,Refs!$P$2:$S$29,4,FALSE)</f>
        <v>East of England</v>
      </c>
      <c r="K1451" s="28">
        <f t="shared" si="48"/>
        <v>2301</v>
      </c>
    </row>
    <row r="1452" spans="1:11" x14ac:dyDescent="0.35">
      <c r="A1452" s="74">
        <f t="shared" si="47"/>
        <v>45748</v>
      </c>
      <c r="B1452" t="s">
        <v>883</v>
      </c>
      <c r="C1452" t="s">
        <v>289</v>
      </c>
      <c r="D1452" t="s">
        <v>892</v>
      </c>
      <c r="E1452" t="s">
        <v>315</v>
      </c>
      <c r="F1452" t="s">
        <v>316</v>
      </c>
      <c r="G1452" t="s">
        <v>103</v>
      </c>
      <c r="H1452">
        <v>555</v>
      </c>
      <c r="I1452" s="73" t="str">
        <f>VLOOKUP(E1452,Refs!$P$2:$R$29,3,FALSE)</f>
        <v>Y61</v>
      </c>
      <c r="J1452" s="73" t="str">
        <f>VLOOKUP(E1452,Refs!$P$2:$S$29,4,FALSE)</f>
        <v>East of England</v>
      </c>
      <c r="K1452" s="28">
        <f t="shared" si="48"/>
        <v>555</v>
      </c>
    </row>
    <row r="1453" spans="1:11" x14ac:dyDescent="0.35">
      <c r="A1453" s="74">
        <f t="shared" si="47"/>
        <v>45748</v>
      </c>
      <c r="B1453" t="s">
        <v>883</v>
      </c>
      <c r="C1453" t="s">
        <v>289</v>
      </c>
      <c r="D1453" t="s">
        <v>892</v>
      </c>
      <c r="E1453" t="s">
        <v>315</v>
      </c>
      <c r="F1453" t="s">
        <v>316</v>
      </c>
      <c r="G1453" t="s">
        <v>104</v>
      </c>
      <c r="H1453">
        <v>283</v>
      </c>
      <c r="I1453" s="73" t="str">
        <f>VLOOKUP(E1453,Refs!$P$2:$R$29,3,FALSE)</f>
        <v>Y61</v>
      </c>
      <c r="J1453" s="73" t="str">
        <f>VLOOKUP(E1453,Refs!$P$2:$S$29,4,FALSE)</f>
        <v>East of England</v>
      </c>
      <c r="K1453" s="28">
        <f t="shared" si="48"/>
        <v>283</v>
      </c>
    </row>
    <row r="1454" spans="1:11" x14ac:dyDescent="0.35">
      <c r="A1454" s="74">
        <f t="shared" si="47"/>
        <v>45748</v>
      </c>
      <c r="B1454" t="s">
        <v>883</v>
      </c>
      <c r="C1454" t="s">
        <v>289</v>
      </c>
      <c r="D1454" t="s">
        <v>892</v>
      </c>
      <c r="E1454" t="s">
        <v>315</v>
      </c>
      <c r="F1454" t="s">
        <v>316</v>
      </c>
      <c r="G1454" t="s">
        <v>105</v>
      </c>
      <c r="H1454">
        <v>2080</v>
      </c>
      <c r="I1454" s="73" t="str">
        <f>VLOOKUP(E1454,Refs!$P$2:$R$29,3,FALSE)</f>
        <v>Y61</v>
      </c>
      <c r="J1454" s="73" t="str">
        <f>VLOOKUP(E1454,Refs!$P$2:$S$29,4,FALSE)</f>
        <v>East of England</v>
      </c>
      <c r="K1454" s="28">
        <f t="shared" si="48"/>
        <v>2080</v>
      </c>
    </row>
    <row r="1455" spans="1:11" x14ac:dyDescent="0.35">
      <c r="A1455" s="74">
        <f t="shared" si="47"/>
        <v>45748</v>
      </c>
      <c r="B1455" t="s">
        <v>883</v>
      </c>
      <c r="C1455" t="s">
        <v>289</v>
      </c>
      <c r="D1455" t="s">
        <v>892</v>
      </c>
      <c r="E1455" t="s">
        <v>315</v>
      </c>
      <c r="F1455" t="s">
        <v>316</v>
      </c>
      <c r="G1455" t="s">
        <v>106</v>
      </c>
      <c r="H1455">
        <v>3666840</v>
      </c>
      <c r="I1455" s="73" t="str">
        <f>VLOOKUP(E1455,Refs!$P$2:$R$29,3,FALSE)</f>
        <v>Y61</v>
      </c>
      <c r="J1455" s="73" t="str">
        <f>VLOOKUP(E1455,Refs!$P$2:$S$29,4,FALSE)</f>
        <v>East of England</v>
      </c>
      <c r="K1455" s="28">
        <f t="shared" si="48"/>
        <v>3666840</v>
      </c>
    </row>
    <row r="1456" spans="1:11" x14ac:dyDescent="0.35">
      <c r="A1456" s="74">
        <f t="shared" si="47"/>
        <v>45748</v>
      </c>
      <c r="B1456" t="s">
        <v>883</v>
      </c>
      <c r="C1456" t="s">
        <v>289</v>
      </c>
      <c r="D1456" t="s">
        <v>892</v>
      </c>
      <c r="E1456" t="s">
        <v>315</v>
      </c>
      <c r="F1456" t="s">
        <v>316</v>
      </c>
      <c r="G1456" t="s">
        <v>107</v>
      </c>
      <c r="H1456">
        <v>2548</v>
      </c>
      <c r="I1456" s="73" t="str">
        <f>VLOOKUP(E1456,Refs!$P$2:$R$29,3,FALSE)</f>
        <v>Y61</v>
      </c>
      <c r="J1456" s="73" t="str">
        <f>VLOOKUP(E1456,Refs!$P$2:$S$29,4,FALSE)</f>
        <v>East of England</v>
      </c>
      <c r="K1456" s="28">
        <f t="shared" si="48"/>
        <v>2548</v>
      </c>
    </row>
    <row r="1457" spans="1:11" x14ac:dyDescent="0.35">
      <c r="A1457" s="74">
        <f t="shared" si="47"/>
        <v>45748</v>
      </c>
      <c r="B1457" t="s">
        <v>883</v>
      </c>
      <c r="C1457" t="s">
        <v>289</v>
      </c>
      <c r="D1457" t="s">
        <v>892</v>
      </c>
      <c r="E1457" t="s">
        <v>315</v>
      </c>
      <c r="F1457" t="s">
        <v>316</v>
      </c>
      <c r="G1457" t="s">
        <v>108</v>
      </c>
      <c r="H1457">
        <v>1596</v>
      </c>
      <c r="I1457" s="73" t="str">
        <f>VLOOKUP(E1457,Refs!$P$2:$R$29,3,FALSE)</f>
        <v>Y61</v>
      </c>
      <c r="J1457" s="73" t="str">
        <f>VLOOKUP(E1457,Refs!$P$2:$S$29,4,FALSE)</f>
        <v>East of England</v>
      </c>
      <c r="K1457" s="28">
        <f t="shared" si="48"/>
        <v>1596</v>
      </c>
    </row>
    <row r="1458" spans="1:11" x14ac:dyDescent="0.35">
      <c r="A1458" s="74">
        <f t="shared" si="47"/>
        <v>45748</v>
      </c>
      <c r="B1458" t="s">
        <v>883</v>
      </c>
      <c r="C1458" t="s">
        <v>289</v>
      </c>
      <c r="D1458" t="s">
        <v>892</v>
      </c>
      <c r="E1458" t="s">
        <v>315</v>
      </c>
      <c r="F1458" t="s">
        <v>316</v>
      </c>
      <c r="G1458" t="s">
        <v>109</v>
      </c>
      <c r="H1458">
        <v>237</v>
      </c>
      <c r="I1458" s="73" t="str">
        <f>VLOOKUP(E1458,Refs!$P$2:$R$29,3,FALSE)</f>
        <v>Y61</v>
      </c>
      <c r="J1458" s="73" t="str">
        <f>VLOOKUP(E1458,Refs!$P$2:$S$29,4,FALSE)</f>
        <v>East of England</v>
      </c>
      <c r="K1458" s="28">
        <f t="shared" si="48"/>
        <v>237</v>
      </c>
    </row>
    <row r="1459" spans="1:11" x14ac:dyDescent="0.35">
      <c r="A1459" s="74">
        <f t="shared" si="47"/>
        <v>45748</v>
      </c>
      <c r="B1459" t="s">
        <v>883</v>
      </c>
      <c r="C1459" t="s">
        <v>289</v>
      </c>
      <c r="D1459" t="s">
        <v>892</v>
      </c>
      <c r="E1459" t="s">
        <v>315</v>
      </c>
      <c r="F1459" t="s">
        <v>316</v>
      </c>
      <c r="G1459" t="s">
        <v>110</v>
      </c>
      <c r="H1459">
        <v>678</v>
      </c>
      <c r="I1459" s="73" t="str">
        <f>VLOOKUP(E1459,Refs!$P$2:$R$29,3,FALSE)</f>
        <v>Y61</v>
      </c>
      <c r="J1459" s="73" t="str">
        <f>VLOOKUP(E1459,Refs!$P$2:$S$29,4,FALSE)</f>
        <v>East of England</v>
      </c>
      <c r="K1459" s="28">
        <f t="shared" si="48"/>
        <v>678</v>
      </c>
    </row>
    <row r="1460" spans="1:11" x14ac:dyDescent="0.35">
      <c r="A1460" s="74">
        <f t="shared" si="47"/>
        <v>45748</v>
      </c>
      <c r="B1460" t="s">
        <v>883</v>
      </c>
      <c r="C1460" t="s">
        <v>289</v>
      </c>
      <c r="D1460" t="s">
        <v>892</v>
      </c>
      <c r="E1460" t="s">
        <v>315</v>
      </c>
      <c r="F1460" t="s">
        <v>316</v>
      </c>
      <c r="G1460" t="s">
        <v>111</v>
      </c>
      <c r="H1460">
        <v>2261440</v>
      </c>
      <c r="I1460" s="73" t="str">
        <f>VLOOKUP(E1460,Refs!$P$2:$R$29,3,FALSE)</f>
        <v>Y61</v>
      </c>
      <c r="J1460" s="73" t="str">
        <f>VLOOKUP(E1460,Refs!$P$2:$S$29,4,FALSE)</f>
        <v>East of England</v>
      </c>
      <c r="K1460" s="28">
        <f t="shared" si="48"/>
        <v>2261440</v>
      </c>
    </row>
    <row r="1461" spans="1:11" x14ac:dyDescent="0.35">
      <c r="A1461" s="74">
        <f t="shared" si="47"/>
        <v>45748</v>
      </c>
      <c r="B1461" t="s">
        <v>883</v>
      </c>
      <c r="C1461" t="s">
        <v>289</v>
      </c>
      <c r="D1461" t="s">
        <v>892</v>
      </c>
      <c r="E1461" t="s">
        <v>315</v>
      </c>
      <c r="F1461" t="s">
        <v>316</v>
      </c>
      <c r="G1461" t="s">
        <v>112</v>
      </c>
      <c r="H1461">
        <v>2035</v>
      </c>
      <c r="I1461" s="73" t="str">
        <f>VLOOKUP(E1461,Refs!$P$2:$R$29,3,FALSE)</f>
        <v>Y61</v>
      </c>
      <c r="J1461" s="73" t="str">
        <f>VLOOKUP(E1461,Refs!$P$2:$S$29,4,FALSE)</f>
        <v>East of England</v>
      </c>
      <c r="K1461" s="28">
        <f t="shared" si="48"/>
        <v>2035</v>
      </c>
    </row>
    <row r="1462" spans="1:11" x14ac:dyDescent="0.35">
      <c r="A1462" s="74">
        <f t="shared" si="47"/>
        <v>45748</v>
      </c>
      <c r="B1462" t="s">
        <v>883</v>
      </c>
      <c r="C1462" t="s">
        <v>289</v>
      </c>
      <c r="D1462" t="s">
        <v>892</v>
      </c>
      <c r="E1462" t="s">
        <v>315</v>
      </c>
      <c r="F1462" t="s">
        <v>316</v>
      </c>
      <c r="G1462" t="s">
        <v>808</v>
      </c>
      <c r="H1462">
        <v>11481</v>
      </c>
      <c r="I1462" s="73" t="str">
        <f>VLOOKUP(E1462,Refs!$P$2:$R$29,3,FALSE)</f>
        <v>Y61</v>
      </c>
      <c r="J1462" s="73" t="str">
        <f>VLOOKUP(E1462,Refs!$P$2:$S$29,4,FALSE)</f>
        <v>East of England</v>
      </c>
      <c r="K1462" s="28">
        <f t="shared" si="48"/>
        <v>11481</v>
      </c>
    </row>
    <row r="1463" spans="1:11" x14ac:dyDescent="0.35">
      <c r="A1463" s="74">
        <f t="shared" si="47"/>
        <v>45748</v>
      </c>
      <c r="B1463" t="s">
        <v>883</v>
      </c>
      <c r="C1463" t="s">
        <v>289</v>
      </c>
      <c r="D1463" t="s">
        <v>892</v>
      </c>
      <c r="E1463" t="s">
        <v>315</v>
      </c>
      <c r="F1463" t="s">
        <v>316</v>
      </c>
      <c r="G1463" t="s">
        <v>809</v>
      </c>
      <c r="H1463">
        <v>272</v>
      </c>
      <c r="I1463" s="73" t="str">
        <f>VLOOKUP(E1463,Refs!$P$2:$R$29,3,FALSE)</f>
        <v>Y61</v>
      </c>
      <c r="J1463" s="73" t="str">
        <f>VLOOKUP(E1463,Refs!$P$2:$S$29,4,FALSE)</f>
        <v>East of England</v>
      </c>
      <c r="K1463" s="28">
        <f t="shared" si="48"/>
        <v>272</v>
      </c>
    </row>
    <row r="1464" spans="1:11" x14ac:dyDescent="0.35">
      <c r="A1464" s="74">
        <f t="shared" si="47"/>
        <v>45748</v>
      </c>
      <c r="B1464" t="s">
        <v>883</v>
      </c>
      <c r="C1464" t="s">
        <v>289</v>
      </c>
      <c r="D1464" t="s">
        <v>892</v>
      </c>
      <c r="E1464" t="s">
        <v>315</v>
      </c>
      <c r="F1464" t="s">
        <v>316</v>
      </c>
      <c r="G1464" t="s">
        <v>113</v>
      </c>
      <c r="H1464">
        <v>20928</v>
      </c>
      <c r="I1464" s="73" t="str">
        <f>VLOOKUP(E1464,Refs!$P$2:$R$29,3,FALSE)</f>
        <v>Y61</v>
      </c>
      <c r="J1464" s="73" t="str">
        <f>VLOOKUP(E1464,Refs!$P$2:$S$29,4,FALSE)</f>
        <v>East of England</v>
      </c>
      <c r="K1464" s="28">
        <f t="shared" si="48"/>
        <v>20928</v>
      </c>
    </row>
    <row r="1465" spans="1:11" x14ac:dyDescent="0.35">
      <c r="A1465" s="74">
        <f t="shared" si="47"/>
        <v>45748</v>
      </c>
      <c r="B1465" t="s">
        <v>883</v>
      </c>
      <c r="C1465" t="s">
        <v>289</v>
      </c>
      <c r="D1465" t="s">
        <v>892</v>
      </c>
      <c r="E1465" t="s">
        <v>315</v>
      </c>
      <c r="F1465" t="s">
        <v>316</v>
      </c>
      <c r="G1465" t="s">
        <v>114</v>
      </c>
      <c r="H1465">
        <v>4</v>
      </c>
      <c r="I1465" s="73" t="str">
        <f>VLOOKUP(E1465,Refs!$P$2:$R$29,3,FALSE)</f>
        <v>Y61</v>
      </c>
      <c r="J1465" s="73" t="str">
        <f>VLOOKUP(E1465,Refs!$P$2:$S$29,4,FALSE)</f>
        <v>East of England</v>
      </c>
      <c r="K1465" s="28">
        <f t="shared" si="48"/>
        <v>4</v>
      </c>
    </row>
    <row r="1466" spans="1:11" x14ac:dyDescent="0.35">
      <c r="A1466" s="74">
        <f t="shared" si="47"/>
        <v>45748</v>
      </c>
      <c r="B1466" t="s">
        <v>883</v>
      </c>
      <c r="C1466" t="s">
        <v>289</v>
      </c>
      <c r="D1466" t="s">
        <v>892</v>
      </c>
      <c r="E1466" t="s">
        <v>315</v>
      </c>
      <c r="F1466" t="s">
        <v>316</v>
      </c>
      <c r="G1466" t="s">
        <v>115</v>
      </c>
      <c r="H1466">
        <v>16826</v>
      </c>
      <c r="I1466" s="73" t="str">
        <f>VLOOKUP(E1466,Refs!$P$2:$R$29,3,FALSE)</f>
        <v>Y61</v>
      </c>
      <c r="J1466" s="73" t="str">
        <f>VLOOKUP(E1466,Refs!$P$2:$S$29,4,FALSE)</f>
        <v>East of England</v>
      </c>
      <c r="K1466" s="28">
        <f t="shared" si="48"/>
        <v>16826</v>
      </c>
    </row>
    <row r="1467" spans="1:11" x14ac:dyDescent="0.35">
      <c r="A1467" s="74">
        <f t="shared" si="47"/>
        <v>45748</v>
      </c>
      <c r="B1467" t="s">
        <v>883</v>
      </c>
      <c r="C1467" t="s">
        <v>289</v>
      </c>
      <c r="D1467" t="s">
        <v>892</v>
      </c>
      <c r="E1467" t="s">
        <v>315</v>
      </c>
      <c r="F1467" t="s">
        <v>316</v>
      </c>
      <c r="G1467" t="s">
        <v>116</v>
      </c>
      <c r="H1467">
        <v>2639</v>
      </c>
      <c r="I1467" s="73" t="str">
        <f>VLOOKUP(E1467,Refs!$P$2:$R$29,3,FALSE)</f>
        <v>Y61</v>
      </c>
      <c r="J1467" s="73" t="str">
        <f>VLOOKUP(E1467,Refs!$P$2:$S$29,4,FALSE)</f>
        <v>East of England</v>
      </c>
      <c r="K1467" s="28">
        <f t="shared" si="48"/>
        <v>2639</v>
      </c>
    </row>
    <row r="1468" spans="1:11" x14ac:dyDescent="0.35">
      <c r="A1468" s="74">
        <f t="shared" si="47"/>
        <v>45748</v>
      </c>
      <c r="B1468" t="s">
        <v>883</v>
      </c>
      <c r="C1468" t="s">
        <v>289</v>
      </c>
      <c r="D1468" t="s">
        <v>892</v>
      </c>
      <c r="E1468" t="s">
        <v>315</v>
      </c>
      <c r="F1468" t="s">
        <v>316</v>
      </c>
      <c r="G1468" t="s">
        <v>117</v>
      </c>
      <c r="H1468">
        <v>3598</v>
      </c>
      <c r="I1468" s="73" t="str">
        <f>VLOOKUP(E1468,Refs!$P$2:$R$29,3,FALSE)</f>
        <v>Y61</v>
      </c>
      <c r="J1468" s="73" t="str">
        <f>VLOOKUP(E1468,Refs!$P$2:$S$29,4,FALSE)</f>
        <v>East of England</v>
      </c>
      <c r="K1468" s="28">
        <f t="shared" si="48"/>
        <v>3598</v>
      </c>
    </row>
    <row r="1469" spans="1:11" x14ac:dyDescent="0.35">
      <c r="A1469" s="74">
        <f t="shared" si="47"/>
        <v>45748</v>
      </c>
      <c r="B1469" t="s">
        <v>883</v>
      </c>
      <c r="C1469" t="s">
        <v>289</v>
      </c>
      <c r="D1469" t="s">
        <v>892</v>
      </c>
      <c r="E1469" t="s">
        <v>315</v>
      </c>
      <c r="F1469" t="s">
        <v>316</v>
      </c>
      <c r="G1469" t="s">
        <v>118</v>
      </c>
      <c r="H1469">
        <v>994</v>
      </c>
      <c r="I1469" s="73" t="str">
        <f>VLOOKUP(E1469,Refs!$P$2:$R$29,3,FALSE)</f>
        <v>Y61</v>
      </c>
      <c r="J1469" s="73" t="str">
        <f>VLOOKUP(E1469,Refs!$P$2:$S$29,4,FALSE)</f>
        <v>East of England</v>
      </c>
      <c r="K1469" s="28">
        <f t="shared" si="48"/>
        <v>994</v>
      </c>
    </row>
    <row r="1470" spans="1:11" x14ac:dyDescent="0.35">
      <c r="A1470" s="74">
        <f t="shared" si="47"/>
        <v>45748</v>
      </c>
      <c r="B1470" t="s">
        <v>883</v>
      </c>
      <c r="C1470" t="s">
        <v>289</v>
      </c>
      <c r="D1470" t="s">
        <v>892</v>
      </c>
      <c r="E1470" t="s">
        <v>315</v>
      </c>
      <c r="F1470" t="s">
        <v>316</v>
      </c>
      <c r="G1470" t="s">
        <v>119</v>
      </c>
      <c r="H1470">
        <v>8573</v>
      </c>
      <c r="I1470" s="73" t="str">
        <f>VLOOKUP(E1470,Refs!$P$2:$R$29,3,FALSE)</f>
        <v>Y61</v>
      </c>
      <c r="J1470" s="73" t="str">
        <f>VLOOKUP(E1470,Refs!$P$2:$S$29,4,FALSE)</f>
        <v>East of England</v>
      </c>
      <c r="K1470" s="28">
        <f t="shared" si="48"/>
        <v>8573</v>
      </c>
    </row>
    <row r="1471" spans="1:11" x14ac:dyDescent="0.35">
      <c r="A1471" s="74">
        <f t="shared" si="47"/>
        <v>45748</v>
      </c>
      <c r="B1471" t="s">
        <v>883</v>
      </c>
      <c r="C1471" t="s">
        <v>289</v>
      </c>
      <c r="D1471" t="s">
        <v>892</v>
      </c>
      <c r="E1471" t="s">
        <v>315</v>
      </c>
      <c r="F1471" t="s">
        <v>316</v>
      </c>
      <c r="G1471" t="s">
        <v>120</v>
      </c>
      <c r="H1471">
        <v>2</v>
      </c>
      <c r="I1471" s="73" t="str">
        <f>VLOOKUP(E1471,Refs!$P$2:$R$29,3,FALSE)</f>
        <v>Y61</v>
      </c>
      <c r="J1471" s="73" t="str">
        <f>VLOOKUP(E1471,Refs!$P$2:$S$29,4,FALSE)</f>
        <v>East of England</v>
      </c>
      <c r="K1471" s="28">
        <f t="shared" si="48"/>
        <v>2</v>
      </c>
    </row>
    <row r="1472" spans="1:11" x14ac:dyDescent="0.35">
      <c r="A1472" s="74">
        <f t="shared" si="47"/>
        <v>45748</v>
      </c>
      <c r="B1472" t="s">
        <v>883</v>
      </c>
      <c r="C1472" t="s">
        <v>289</v>
      </c>
      <c r="D1472" t="s">
        <v>892</v>
      </c>
      <c r="E1472" t="s">
        <v>315</v>
      </c>
      <c r="F1472" t="s">
        <v>316</v>
      </c>
      <c r="G1472" t="s">
        <v>121</v>
      </c>
      <c r="H1472">
        <v>1350</v>
      </c>
      <c r="I1472" s="73" t="str">
        <f>VLOOKUP(E1472,Refs!$P$2:$R$29,3,FALSE)</f>
        <v>Y61</v>
      </c>
      <c r="J1472" s="73" t="str">
        <f>VLOOKUP(E1472,Refs!$P$2:$S$29,4,FALSE)</f>
        <v>East of England</v>
      </c>
      <c r="K1472" s="28">
        <f t="shared" si="48"/>
        <v>1350</v>
      </c>
    </row>
    <row r="1473" spans="1:11" x14ac:dyDescent="0.35">
      <c r="A1473" s="74">
        <f t="shared" si="47"/>
        <v>45748</v>
      </c>
      <c r="B1473" t="s">
        <v>883</v>
      </c>
      <c r="C1473" t="s">
        <v>289</v>
      </c>
      <c r="D1473" t="s">
        <v>892</v>
      </c>
      <c r="E1473" t="s">
        <v>315</v>
      </c>
      <c r="F1473" t="s">
        <v>316</v>
      </c>
      <c r="G1473" t="s">
        <v>122</v>
      </c>
      <c r="H1473">
        <v>581</v>
      </c>
      <c r="I1473" s="73" t="str">
        <f>VLOOKUP(E1473,Refs!$P$2:$R$29,3,FALSE)</f>
        <v>Y61</v>
      </c>
      <c r="J1473" s="73" t="str">
        <f>VLOOKUP(E1473,Refs!$P$2:$S$29,4,FALSE)</f>
        <v>East of England</v>
      </c>
      <c r="K1473" s="28">
        <f t="shared" si="48"/>
        <v>581</v>
      </c>
    </row>
    <row r="1474" spans="1:11" x14ac:dyDescent="0.35">
      <c r="A1474" s="74">
        <f t="shared" si="47"/>
        <v>45748</v>
      </c>
      <c r="B1474" t="s">
        <v>883</v>
      </c>
      <c r="C1474" t="s">
        <v>289</v>
      </c>
      <c r="D1474" t="s">
        <v>892</v>
      </c>
      <c r="E1474" t="s">
        <v>315</v>
      </c>
      <c r="F1474" t="s">
        <v>316</v>
      </c>
      <c r="G1474" t="s">
        <v>123</v>
      </c>
      <c r="H1474">
        <v>2588</v>
      </c>
      <c r="I1474" s="73" t="str">
        <f>VLOOKUP(E1474,Refs!$P$2:$R$29,3,FALSE)</f>
        <v>Y61</v>
      </c>
      <c r="J1474" s="73" t="str">
        <f>VLOOKUP(E1474,Refs!$P$2:$S$29,4,FALSE)</f>
        <v>East of England</v>
      </c>
      <c r="K1474" s="28">
        <f t="shared" si="48"/>
        <v>2588</v>
      </c>
    </row>
    <row r="1475" spans="1:11" x14ac:dyDescent="0.35">
      <c r="A1475" s="74">
        <f t="shared" ref="A1475:A1538" si="49">DATEVALUE(RIGHT(B1475,8))</f>
        <v>45748</v>
      </c>
      <c r="B1475" t="s">
        <v>883</v>
      </c>
      <c r="C1475" t="s">
        <v>289</v>
      </c>
      <c r="D1475" t="s">
        <v>892</v>
      </c>
      <c r="E1475" t="s">
        <v>315</v>
      </c>
      <c r="F1475" t="s">
        <v>316</v>
      </c>
      <c r="G1475" t="s">
        <v>124</v>
      </c>
      <c r="H1475">
        <v>1039</v>
      </c>
      <c r="I1475" s="73" t="str">
        <f>VLOOKUP(E1475,Refs!$P$2:$R$29,3,FALSE)</f>
        <v>Y61</v>
      </c>
      <c r="J1475" s="73" t="str">
        <f>VLOOKUP(E1475,Refs!$P$2:$S$29,4,FALSE)</f>
        <v>East of England</v>
      </c>
      <c r="K1475" s="28">
        <f t="shared" si="48"/>
        <v>1039</v>
      </c>
    </row>
    <row r="1476" spans="1:11" x14ac:dyDescent="0.35">
      <c r="A1476" s="74">
        <f t="shared" si="49"/>
        <v>45748</v>
      </c>
      <c r="B1476" t="s">
        <v>883</v>
      </c>
      <c r="C1476" t="s">
        <v>289</v>
      </c>
      <c r="D1476" t="s">
        <v>892</v>
      </c>
      <c r="E1476" t="s">
        <v>315</v>
      </c>
      <c r="F1476" t="s">
        <v>316</v>
      </c>
      <c r="G1476" t="s">
        <v>125</v>
      </c>
      <c r="H1476">
        <v>49</v>
      </c>
      <c r="I1476" s="73" t="str">
        <f>VLOOKUP(E1476,Refs!$P$2:$R$29,3,FALSE)</f>
        <v>Y61</v>
      </c>
      <c r="J1476" s="73" t="str">
        <f>VLOOKUP(E1476,Refs!$P$2:$S$29,4,FALSE)</f>
        <v>East of England</v>
      </c>
      <c r="K1476" s="28">
        <f t="shared" si="48"/>
        <v>49</v>
      </c>
    </row>
    <row r="1477" spans="1:11" x14ac:dyDescent="0.35">
      <c r="A1477" s="74">
        <f t="shared" si="49"/>
        <v>45748</v>
      </c>
      <c r="B1477" t="s">
        <v>883</v>
      </c>
      <c r="C1477" t="s">
        <v>289</v>
      </c>
      <c r="D1477" t="s">
        <v>892</v>
      </c>
      <c r="E1477" t="s">
        <v>315</v>
      </c>
      <c r="F1477" t="s">
        <v>316</v>
      </c>
      <c r="G1477" t="s">
        <v>126</v>
      </c>
      <c r="H1477">
        <v>0</v>
      </c>
      <c r="I1477" s="73" t="str">
        <f>VLOOKUP(E1477,Refs!$P$2:$R$29,3,FALSE)</f>
        <v>Y61</v>
      </c>
      <c r="J1477" s="73" t="str">
        <f>VLOOKUP(E1477,Refs!$P$2:$S$29,4,FALSE)</f>
        <v>East of England</v>
      </c>
      <c r="K1477" s="28" t="str">
        <f t="shared" si="48"/>
        <v/>
      </c>
    </row>
    <row r="1478" spans="1:11" x14ac:dyDescent="0.35">
      <c r="A1478" s="74">
        <f t="shared" si="49"/>
        <v>45748</v>
      </c>
      <c r="B1478" t="s">
        <v>883</v>
      </c>
      <c r="C1478" t="s">
        <v>289</v>
      </c>
      <c r="D1478" t="s">
        <v>892</v>
      </c>
      <c r="E1478" t="s">
        <v>315</v>
      </c>
      <c r="F1478" t="s">
        <v>316</v>
      </c>
      <c r="G1478" t="s">
        <v>127</v>
      </c>
      <c r="H1478">
        <v>0</v>
      </c>
      <c r="I1478" s="73" t="str">
        <f>VLOOKUP(E1478,Refs!$P$2:$R$29,3,FALSE)</f>
        <v>Y61</v>
      </c>
      <c r="J1478" s="73" t="str">
        <f>VLOOKUP(E1478,Refs!$P$2:$S$29,4,FALSE)</f>
        <v>East of England</v>
      </c>
      <c r="K1478" s="28" t="str">
        <f t="shared" si="48"/>
        <v/>
      </c>
    </row>
    <row r="1479" spans="1:11" x14ac:dyDescent="0.35">
      <c r="A1479" s="74">
        <f t="shared" si="49"/>
        <v>45748</v>
      </c>
      <c r="B1479" t="s">
        <v>883</v>
      </c>
      <c r="C1479" t="s">
        <v>289</v>
      </c>
      <c r="D1479" t="s">
        <v>892</v>
      </c>
      <c r="E1479" t="s">
        <v>315</v>
      </c>
      <c r="F1479" t="s">
        <v>316</v>
      </c>
      <c r="G1479" t="s">
        <v>128</v>
      </c>
      <c r="H1479">
        <v>0</v>
      </c>
      <c r="I1479" s="73" t="str">
        <f>VLOOKUP(E1479,Refs!$P$2:$R$29,3,FALSE)</f>
        <v>Y61</v>
      </c>
      <c r="J1479" s="73" t="str">
        <f>VLOOKUP(E1479,Refs!$P$2:$S$29,4,FALSE)</f>
        <v>East of England</v>
      </c>
      <c r="K1479" s="28" t="str">
        <f t="shared" ref="K1479:K1542" si="50">IF(OR(H1479="NULL",H1479=0,H1479=""),"",H1479)</f>
        <v/>
      </c>
    </row>
    <row r="1480" spans="1:11" x14ac:dyDescent="0.35">
      <c r="A1480" s="74">
        <f t="shared" si="49"/>
        <v>45748</v>
      </c>
      <c r="B1480" t="s">
        <v>883</v>
      </c>
      <c r="C1480" t="s">
        <v>289</v>
      </c>
      <c r="D1480" t="s">
        <v>892</v>
      </c>
      <c r="E1480" t="s">
        <v>315</v>
      </c>
      <c r="F1480" t="s">
        <v>316</v>
      </c>
      <c r="G1480" t="s">
        <v>129</v>
      </c>
      <c r="H1480">
        <v>23</v>
      </c>
      <c r="I1480" s="73" t="str">
        <f>VLOOKUP(E1480,Refs!$P$2:$R$29,3,FALSE)</f>
        <v>Y61</v>
      </c>
      <c r="J1480" s="73" t="str">
        <f>VLOOKUP(E1480,Refs!$P$2:$S$29,4,FALSE)</f>
        <v>East of England</v>
      </c>
      <c r="K1480" s="28">
        <f t="shared" si="50"/>
        <v>23</v>
      </c>
    </row>
    <row r="1481" spans="1:11" x14ac:dyDescent="0.35">
      <c r="A1481" s="74">
        <f t="shared" si="49"/>
        <v>45748</v>
      </c>
      <c r="B1481" t="s">
        <v>883</v>
      </c>
      <c r="C1481" t="s">
        <v>289</v>
      </c>
      <c r="D1481" t="s">
        <v>892</v>
      </c>
      <c r="E1481" t="s">
        <v>315</v>
      </c>
      <c r="F1481" t="s">
        <v>316</v>
      </c>
      <c r="G1481" t="s">
        <v>130</v>
      </c>
      <c r="H1481">
        <v>77</v>
      </c>
      <c r="I1481" s="73" t="str">
        <f>VLOOKUP(E1481,Refs!$P$2:$R$29,3,FALSE)</f>
        <v>Y61</v>
      </c>
      <c r="J1481" s="73" t="str">
        <f>VLOOKUP(E1481,Refs!$P$2:$S$29,4,FALSE)</f>
        <v>East of England</v>
      </c>
      <c r="K1481" s="28">
        <f t="shared" si="50"/>
        <v>77</v>
      </c>
    </row>
    <row r="1482" spans="1:11" x14ac:dyDescent="0.35">
      <c r="A1482" s="74">
        <f t="shared" si="49"/>
        <v>45748</v>
      </c>
      <c r="B1482" t="s">
        <v>883</v>
      </c>
      <c r="C1482" t="s">
        <v>289</v>
      </c>
      <c r="D1482" t="s">
        <v>892</v>
      </c>
      <c r="E1482" t="s">
        <v>315</v>
      </c>
      <c r="F1482" t="s">
        <v>316</v>
      </c>
      <c r="G1482" t="s">
        <v>131</v>
      </c>
      <c r="H1482">
        <v>416</v>
      </c>
      <c r="I1482" s="73" t="str">
        <f>VLOOKUP(E1482,Refs!$P$2:$R$29,3,FALSE)</f>
        <v>Y61</v>
      </c>
      <c r="J1482" s="73" t="str">
        <f>VLOOKUP(E1482,Refs!$P$2:$S$29,4,FALSE)</f>
        <v>East of England</v>
      </c>
      <c r="K1482" s="28">
        <f t="shared" si="50"/>
        <v>416</v>
      </c>
    </row>
    <row r="1483" spans="1:11" x14ac:dyDescent="0.35">
      <c r="A1483" s="74">
        <f t="shared" si="49"/>
        <v>45748</v>
      </c>
      <c r="B1483" t="s">
        <v>883</v>
      </c>
      <c r="C1483" t="s">
        <v>289</v>
      </c>
      <c r="D1483" t="s">
        <v>892</v>
      </c>
      <c r="E1483" t="s">
        <v>315</v>
      </c>
      <c r="F1483" t="s">
        <v>316</v>
      </c>
      <c r="G1483" t="s">
        <v>132</v>
      </c>
      <c r="H1483">
        <v>345</v>
      </c>
      <c r="I1483" s="73" t="str">
        <f>VLOOKUP(E1483,Refs!$P$2:$R$29,3,FALSE)</f>
        <v>Y61</v>
      </c>
      <c r="J1483" s="73" t="str">
        <f>VLOOKUP(E1483,Refs!$P$2:$S$29,4,FALSE)</f>
        <v>East of England</v>
      </c>
      <c r="K1483" s="28">
        <f t="shared" si="50"/>
        <v>345</v>
      </c>
    </row>
    <row r="1484" spans="1:11" x14ac:dyDescent="0.35">
      <c r="A1484" s="74">
        <f t="shared" si="49"/>
        <v>45748</v>
      </c>
      <c r="B1484" t="s">
        <v>883</v>
      </c>
      <c r="C1484" t="s">
        <v>289</v>
      </c>
      <c r="D1484" t="s">
        <v>892</v>
      </c>
      <c r="E1484" t="s">
        <v>315</v>
      </c>
      <c r="F1484" t="s">
        <v>316</v>
      </c>
      <c r="G1484" t="s">
        <v>133</v>
      </c>
      <c r="H1484">
        <v>908</v>
      </c>
      <c r="I1484" s="73" t="str">
        <f>VLOOKUP(E1484,Refs!$P$2:$R$29,3,FALSE)</f>
        <v>Y61</v>
      </c>
      <c r="J1484" s="73" t="str">
        <f>VLOOKUP(E1484,Refs!$P$2:$S$29,4,FALSE)</f>
        <v>East of England</v>
      </c>
      <c r="K1484" s="28">
        <f t="shared" si="50"/>
        <v>908</v>
      </c>
    </row>
    <row r="1485" spans="1:11" x14ac:dyDescent="0.35">
      <c r="A1485" s="74">
        <f t="shared" si="49"/>
        <v>45748</v>
      </c>
      <c r="B1485" t="s">
        <v>883</v>
      </c>
      <c r="C1485" t="s">
        <v>289</v>
      </c>
      <c r="D1485" t="s">
        <v>892</v>
      </c>
      <c r="E1485" t="s">
        <v>315</v>
      </c>
      <c r="F1485" t="s">
        <v>316</v>
      </c>
      <c r="G1485" t="s">
        <v>134</v>
      </c>
      <c r="H1485">
        <v>756</v>
      </c>
      <c r="I1485" s="73" t="str">
        <f>VLOOKUP(E1485,Refs!$P$2:$R$29,3,FALSE)</f>
        <v>Y61</v>
      </c>
      <c r="J1485" s="73" t="str">
        <f>VLOOKUP(E1485,Refs!$P$2:$S$29,4,FALSE)</f>
        <v>East of England</v>
      </c>
      <c r="K1485" s="28">
        <f t="shared" si="50"/>
        <v>756</v>
      </c>
    </row>
    <row r="1486" spans="1:11" x14ac:dyDescent="0.35">
      <c r="A1486" s="74">
        <f t="shared" si="49"/>
        <v>45748</v>
      </c>
      <c r="B1486" t="s">
        <v>883</v>
      </c>
      <c r="C1486" t="s">
        <v>289</v>
      </c>
      <c r="D1486" t="s">
        <v>892</v>
      </c>
      <c r="E1486" t="s">
        <v>315</v>
      </c>
      <c r="F1486" t="s">
        <v>316</v>
      </c>
      <c r="G1486" t="s">
        <v>135</v>
      </c>
      <c r="H1486">
        <v>314</v>
      </c>
      <c r="I1486" s="73" t="str">
        <f>VLOOKUP(E1486,Refs!$P$2:$R$29,3,FALSE)</f>
        <v>Y61</v>
      </c>
      <c r="J1486" s="73" t="str">
        <f>VLOOKUP(E1486,Refs!$P$2:$S$29,4,FALSE)</f>
        <v>East of England</v>
      </c>
      <c r="K1486" s="28">
        <f t="shared" si="50"/>
        <v>314</v>
      </c>
    </row>
    <row r="1487" spans="1:11" x14ac:dyDescent="0.35">
      <c r="A1487" s="74">
        <f t="shared" si="49"/>
        <v>45748</v>
      </c>
      <c r="B1487" t="s">
        <v>883</v>
      </c>
      <c r="C1487" t="s">
        <v>289</v>
      </c>
      <c r="D1487" t="s">
        <v>892</v>
      </c>
      <c r="E1487" t="s">
        <v>315</v>
      </c>
      <c r="F1487" t="s">
        <v>316</v>
      </c>
      <c r="G1487" t="s">
        <v>136</v>
      </c>
      <c r="H1487">
        <v>303</v>
      </c>
      <c r="I1487" s="73" t="str">
        <f>VLOOKUP(E1487,Refs!$P$2:$R$29,3,FALSE)</f>
        <v>Y61</v>
      </c>
      <c r="J1487" s="73" t="str">
        <f>VLOOKUP(E1487,Refs!$P$2:$S$29,4,FALSE)</f>
        <v>East of England</v>
      </c>
      <c r="K1487" s="28">
        <f t="shared" si="50"/>
        <v>303</v>
      </c>
    </row>
    <row r="1488" spans="1:11" x14ac:dyDescent="0.35">
      <c r="A1488" s="74">
        <f t="shared" si="49"/>
        <v>45748</v>
      </c>
      <c r="B1488" t="s">
        <v>883</v>
      </c>
      <c r="C1488" t="s">
        <v>289</v>
      </c>
      <c r="D1488" t="s">
        <v>892</v>
      </c>
      <c r="E1488" t="s">
        <v>315</v>
      </c>
      <c r="F1488" t="s">
        <v>316</v>
      </c>
      <c r="G1488" t="s">
        <v>137</v>
      </c>
      <c r="H1488">
        <v>98</v>
      </c>
      <c r="I1488" s="73" t="str">
        <f>VLOOKUP(E1488,Refs!$P$2:$R$29,3,FALSE)</f>
        <v>Y61</v>
      </c>
      <c r="J1488" s="73" t="str">
        <f>VLOOKUP(E1488,Refs!$P$2:$S$29,4,FALSE)</f>
        <v>East of England</v>
      </c>
      <c r="K1488" s="28">
        <f t="shared" si="50"/>
        <v>98</v>
      </c>
    </row>
    <row r="1489" spans="1:11" x14ac:dyDescent="0.35">
      <c r="A1489" s="74">
        <f t="shared" si="49"/>
        <v>45748</v>
      </c>
      <c r="B1489" t="s">
        <v>883</v>
      </c>
      <c r="C1489" t="s">
        <v>289</v>
      </c>
      <c r="D1489" t="s">
        <v>892</v>
      </c>
      <c r="E1489" t="s">
        <v>315</v>
      </c>
      <c r="F1489" t="s">
        <v>316</v>
      </c>
      <c r="G1489" t="s">
        <v>138</v>
      </c>
      <c r="H1489">
        <v>82</v>
      </c>
      <c r="I1489" s="73" t="str">
        <f>VLOOKUP(E1489,Refs!$P$2:$R$29,3,FALSE)</f>
        <v>Y61</v>
      </c>
      <c r="J1489" s="73" t="str">
        <f>VLOOKUP(E1489,Refs!$P$2:$S$29,4,FALSE)</f>
        <v>East of England</v>
      </c>
      <c r="K1489" s="28">
        <f t="shared" si="50"/>
        <v>82</v>
      </c>
    </row>
    <row r="1490" spans="1:11" x14ac:dyDescent="0.35">
      <c r="A1490" s="74">
        <f t="shared" si="49"/>
        <v>45748</v>
      </c>
      <c r="B1490" t="s">
        <v>883</v>
      </c>
      <c r="C1490" t="s">
        <v>289</v>
      </c>
      <c r="D1490" t="s">
        <v>892</v>
      </c>
      <c r="E1490" t="s">
        <v>315</v>
      </c>
      <c r="F1490" t="s">
        <v>316</v>
      </c>
      <c r="G1490" t="s">
        <v>139</v>
      </c>
      <c r="H1490">
        <v>7</v>
      </c>
      <c r="I1490" s="73" t="str">
        <f>VLOOKUP(E1490,Refs!$P$2:$R$29,3,FALSE)</f>
        <v>Y61</v>
      </c>
      <c r="J1490" s="73" t="str">
        <f>VLOOKUP(E1490,Refs!$P$2:$S$29,4,FALSE)</f>
        <v>East of England</v>
      </c>
      <c r="K1490" s="28">
        <f t="shared" si="50"/>
        <v>7</v>
      </c>
    </row>
    <row r="1491" spans="1:11" x14ac:dyDescent="0.35">
      <c r="A1491" s="74">
        <f t="shared" si="49"/>
        <v>45748</v>
      </c>
      <c r="B1491" t="s">
        <v>883</v>
      </c>
      <c r="C1491" t="s">
        <v>289</v>
      </c>
      <c r="D1491" t="s">
        <v>892</v>
      </c>
      <c r="E1491" t="s">
        <v>315</v>
      </c>
      <c r="F1491" t="s">
        <v>316</v>
      </c>
      <c r="G1491" t="s">
        <v>140</v>
      </c>
      <c r="H1491">
        <v>3</v>
      </c>
      <c r="I1491" s="73" t="str">
        <f>VLOOKUP(E1491,Refs!$P$2:$R$29,3,FALSE)</f>
        <v>Y61</v>
      </c>
      <c r="J1491" s="73" t="str">
        <f>VLOOKUP(E1491,Refs!$P$2:$S$29,4,FALSE)</f>
        <v>East of England</v>
      </c>
      <c r="K1491" s="28">
        <f t="shared" si="50"/>
        <v>3</v>
      </c>
    </row>
    <row r="1492" spans="1:11" x14ac:dyDescent="0.35">
      <c r="A1492" s="74">
        <f t="shared" si="49"/>
        <v>45748</v>
      </c>
      <c r="B1492" t="s">
        <v>883</v>
      </c>
      <c r="C1492" t="s">
        <v>289</v>
      </c>
      <c r="D1492" t="s">
        <v>892</v>
      </c>
      <c r="E1492" t="s">
        <v>315</v>
      </c>
      <c r="F1492" t="s">
        <v>316</v>
      </c>
      <c r="G1492" t="s">
        <v>141</v>
      </c>
      <c r="H1492">
        <v>4</v>
      </c>
      <c r="I1492" s="73" t="str">
        <f>VLOOKUP(E1492,Refs!$P$2:$R$29,3,FALSE)</f>
        <v>Y61</v>
      </c>
      <c r="J1492" s="73" t="str">
        <f>VLOOKUP(E1492,Refs!$P$2:$S$29,4,FALSE)</f>
        <v>East of England</v>
      </c>
      <c r="K1492" s="28">
        <f t="shared" si="50"/>
        <v>4</v>
      </c>
    </row>
    <row r="1493" spans="1:11" x14ac:dyDescent="0.35">
      <c r="A1493" s="74">
        <f t="shared" si="49"/>
        <v>45748</v>
      </c>
      <c r="B1493" t="s">
        <v>883</v>
      </c>
      <c r="C1493" t="s">
        <v>289</v>
      </c>
      <c r="D1493" t="s">
        <v>892</v>
      </c>
      <c r="E1493" t="s">
        <v>315</v>
      </c>
      <c r="F1493" t="s">
        <v>316</v>
      </c>
      <c r="G1493" t="s">
        <v>142</v>
      </c>
      <c r="H1493">
        <v>4</v>
      </c>
      <c r="I1493" s="73" t="str">
        <f>VLOOKUP(E1493,Refs!$P$2:$R$29,3,FALSE)</f>
        <v>Y61</v>
      </c>
      <c r="J1493" s="73" t="str">
        <f>VLOOKUP(E1493,Refs!$P$2:$S$29,4,FALSE)</f>
        <v>East of England</v>
      </c>
      <c r="K1493" s="28">
        <f t="shared" si="50"/>
        <v>4</v>
      </c>
    </row>
    <row r="1494" spans="1:11" x14ac:dyDescent="0.35">
      <c r="A1494" s="74">
        <f t="shared" si="49"/>
        <v>45748</v>
      </c>
      <c r="B1494" t="s">
        <v>883</v>
      </c>
      <c r="C1494" t="s">
        <v>289</v>
      </c>
      <c r="D1494" t="s">
        <v>892</v>
      </c>
      <c r="E1494" t="s">
        <v>315</v>
      </c>
      <c r="F1494" t="s">
        <v>316</v>
      </c>
      <c r="G1494" t="s">
        <v>725</v>
      </c>
      <c r="H1494">
        <v>23</v>
      </c>
      <c r="I1494" s="73" t="str">
        <f>VLOOKUP(E1494,Refs!$P$2:$R$29,3,FALSE)</f>
        <v>Y61</v>
      </c>
      <c r="J1494" s="73" t="str">
        <f>VLOOKUP(E1494,Refs!$P$2:$S$29,4,FALSE)</f>
        <v>East of England</v>
      </c>
      <c r="K1494" s="28">
        <f t="shared" si="50"/>
        <v>23</v>
      </c>
    </row>
    <row r="1495" spans="1:11" x14ac:dyDescent="0.35">
      <c r="A1495" s="74">
        <f t="shared" si="49"/>
        <v>45748</v>
      </c>
      <c r="B1495" t="s">
        <v>883</v>
      </c>
      <c r="C1495" t="s">
        <v>289</v>
      </c>
      <c r="D1495" t="s">
        <v>892</v>
      </c>
      <c r="E1495" t="s">
        <v>315</v>
      </c>
      <c r="F1495" t="s">
        <v>316</v>
      </c>
      <c r="G1495" t="s">
        <v>724</v>
      </c>
      <c r="H1495">
        <v>17</v>
      </c>
      <c r="I1495" s="73" t="str">
        <f>VLOOKUP(E1495,Refs!$P$2:$R$29,3,FALSE)</f>
        <v>Y61</v>
      </c>
      <c r="J1495" s="73" t="str">
        <f>VLOOKUP(E1495,Refs!$P$2:$S$29,4,FALSE)</f>
        <v>East of England</v>
      </c>
      <c r="K1495" s="28">
        <f t="shared" si="50"/>
        <v>17</v>
      </c>
    </row>
    <row r="1496" spans="1:11" x14ac:dyDescent="0.35">
      <c r="A1496" s="74">
        <f t="shared" si="49"/>
        <v>45748</v>
      </c>
      <c r="B1496" t="s">
        <v>883</v>
      </c>
      <c r="C1496" t="s">
        <v>289</v>
      </c>
      <c r="D1496" t="s">
        <v>892</v>
      </c>
      <c r="E1496" t="s">
        <v>315</v>
      </c>
      <c r="F1496" t="s">
        <v>316</v>
      </c>
      <c r="G1496" t="s">
        <v>727</v>
      </c>
      <c r="H1496">
        <v>39</v>
      </c>
      <c r="I1496" s="73" t="str">
        <f>VLOOKUP(E1496,Refs!$P$2:$R$29,3,FALSE)</f>
        <v>Y61</v>
      </c>
      <c r="J1496" s="73" t="str">
        <f>VLOOKUP(E1496,Refs!$P$2:$S$29,4,FALSE)</f>
        <v>East of England</v>
      </c>
      <c r="K1496" s="28">
        <f t="shared" si="50"/>
        <v>39</v>
      </c>
    </row>
    <row r="1497" spans="1:11" x14ac:dyDescent="0.35">
      <c r="A1497" s="74">
        <f t="shared" si="49"/>
        <v>45748</v>
      </c>
      <c r="B1497" t="s">
        <v>883</v>
      </c>
      <c r="C1497" t="s">
        <v>289</v>
      </c>
      <c r="D1497" t="s">
        <v>892</v>
      </c>
      <c r="E1497" t="s">
        <v>315</v>
      </c>
      <c r="F1497" t="s">
        <v>316</v>
      </c>
      <c r="G1497" t="s">
        <v>726</v>
      </c>
      <c r="H1497">
        <v>27</v>
      </c>
      <c r="I1497" s="73" t="str">
        <f>VLOOKUP(E1497,Refs!$P$2:$R$29,3,FALSE)</f>
        <v>Y61</v>
      </c>
      <c r="J1497" s="73" t="str">
        <f>VLOOKUP(E1497,Refs!$P$2:$S$29,4,FALSE)</f>
        <v>East of England</v>
      </c>
      <c r="K1497" s="28">
        <f t="shared" si="50"/>
        <v>27</v>
      </c>
    </row>
    <row r="1498" spans="1:11" x14ac:dyDescent="0.35">
      <c r="A1498" s="74">
        <f t="shared" si="49"/>
        <v>45748</v>
      </c>
      <c r="B1498" t="s">
        <v>883</v>
      </c>
      <c r="C1498" t="s">
        <v>289</v>
      </c>
      <c r="D1498" t="s">
        <v>892</v>
      </c>
      <c r="E1498" t="s">
        <v>330</v>
      </c>
      <c r="F1498" t="s">
        <v>331</v>
      </c>
      <c r="G1498" t="s">
        <v>10</v>
      </c>
      <c r="H1498">
        <v>24277</v>
      </c>
      <c r="I1498" s="73" t="str">
        <f>VLOOKUP(E1498,Refs!$P$2:$R$29,3,FALSE)</f>
        <v>Y59</v>
      </c>
      <c r="J1498" s="73" t="str">
        <f>VLOOKUP(E1498,Refs!$P$2:$S$29,4,FALSE)</f>
        <v>South East</v>
      </c>
      <c r="K1498" s="28">
        <f t="shared" si="50"/>
        <v>24277</v>
      </c>
    </row>
    <row r="1499" spans="1:11" x14ac:dyDescent="0.35">
      <c r="A1499" s="74">
        <f t="shared" si="49"/>
        <v>45748</v>
      </c>
      <c r="B1499" t="s">
        <v>883</v>
      </c>
      <c r="C1499" t="s">
        <v>289</v>
      </c>
      <c r="D1499" t="s">
        <v>892</v>
      </c>
      <c r="E1499" t="s">
        <v>330</v>
      </c>
      <c r="F1499" t="s">
        <v>331</v>
      </c>
      <c r="G1499" t="s">
        <v>71</v>
      </c>
      <c r="H1499">
        <v>21962</v>
      </c>
      <c r="I1499" s="73" t="str">
        <f>VLOOKUP(E1499,Refs!$P$2:$R$29,3,FALSE)</f>
        <v>Y59</v>
      </c>
      <c r="J1499" s="73" t="str">
        <f>VLOOKUP(E1499,Refs!$P$2:$S$29,4,FALSE)</f>
        <v>South East</v>
      </c>
      <c r="K1499" s="28">
        <f t="shared" si="50"/>
        <v>21962</v>
      </c>
    </row>
    <row r="1500" spans="1:11" x14ac:dyDescent="0.35">
      <c r="A1500" s="74">
        <f t="shared" si="49"/>
        <v>45748</v>
      </c>
      <c r="B1500" t="s">
        <v>883</v>
      </c>
      <c r="C1500" t="s">
        <v>289</v>
      </c>
      <c r="D1500" t="s">
        <v>892</v>
      </c>
      <c r="E1500" t="s">
        <v>330</v>
      </c>
      <c r="F1500" t="s">
        <v>331</v>
      </c>
      <c r="G1500" t="s">
        <v>20</v>
      </c>
      <c r="H1500">
        <v>23176</v>
      </c>
      <c r="I1500" s="73" t="str">
        <f>VLOOKUP(E1500,Refs!$P$2:$R$29,3,FALSE)</f>
        <v>Y59</v>
      </c>
      <c r="J1500" s="73" t="str">
        <f>VLOOKUP(E1500,Refs!$P$2:$S$29,4,FALSE)</f>
        <v>South East</v>
      </c>
      <c r="K1500" s="28">
        <f t="shared" si="50"/>
        <v>23176</v>
      </c>
    </row>
    <row r="1501" spans="1:11" x14ac:dyDescent="0.35">
      <c r="A1501" s="74">
        <f t="shared" si="49"/>
        <v>45748</v>
      </c>
      <c r="B1501" t="s">
        <v>883</v>
      </c>
      <c r="C1501" t="s">
        <v>289</v>
      </c>
      <c r="D1501" t="s">
        <v>892</v>
      </c>
      <c r="E1501" t="s">
        <v>330</v>
      </c>
      <c r="F1501" t="s">
        <v>331</v>
      </c>
      <c r="G1501" t="s">
        <v>23</v>
      </c>
      <c r="H1501">
        <v>21347</v>
      </c>
      <c r="I1501" s="73" t="str">
        <f>VLOOKUP(E1501,Refs!$P$2:$R$29,3,FALSE)</f>
        <v>Y59</v>
      </c>
      <c r="J1501" s="73" t="str">
        <f>VLOOKUP(E1501,Refs!$P$2:$S$29,4,FALSE)</f>
        <v>South East</v>
      </c>
      <c r="K1501" s="28">
        <f t="shared" si="50"/>
        <v>21347</v>
      </c>
    </row>
    <row r="1502" spans="1:11" x14ac:dyDescent="0.35">
      <c r="A1502" s="74">
        <f t="shared" si="49"/>
        <v>45748</v>
      </c>
      <c r="B1502" t="s">
        <v>883</v>
      </c>
      <c r="C1502" t="s">
        <v>289</v>
      </c>
      <c r="D1502" t="s">
        <v>892</v>
      </c>
      <c r="E1502" t="s">
        <v>330</v>
      </c>
      <c r="F1502" t="s">
        <v>331</v>
      </c>
      <c r="G1502" t="s">
        <v>19</v>
      </c>
      <c r="H1502">
        <v>233</v>
      </c>
      <c r="I1502" s="73" t="str">
        <f>VLOOKUP(E1502,Refs!$P$2:$R$29,3,FALSE)</f>
        <v>Y59</v>
      </c>
      <c r="J1502" s="73" t="str">
        <f>VLOOKUP(E1502,Refs!$P$2:$S$29,4,FALSE)</f>
        <v>South East</v>
      </c>
      <c r="K1502" s="28">
        <f t="shared" si="50"/>
        <v>233</v>
      </c>
    </row>
    <row r="1503" spans="1:11" x14ac:dyDescent="0.35">
      <c r="A1503" s="74">
        <f t="shared" si="49"/>
        <v>45748</v>
      </c>
      <c r="B1503" t="s">
        <v>883</v>
      </c>
      <c r="C1503" t="s">
        <v>289</v>
      </c>
      <c r="D1503" t="s">
        <v>892</v>
      </c>
      <c r="E1503" t="s">
        <v>330</v>
      </c>
      <c r="F1503" t="s">
        <v>331</v>
      </c>
      <c r="G1503" t="s">
        <v>21</v>
      </c>
      <c r="H1503">
        <v>399129</v>
      </c>
      <c r="I1503" s="73" t="str">
        <f>VLOOKUP(E1503,Refs!$P$2:$R$29,3,FALSE)</f>
        <v>Y59</v>
      </c>
      <c r="J1503" s="73" t="str">
        <f>VLOOKUP(E1503,Refs!$P$2:$S$29,4,FALSE)</f>
        <v>South East</v>
      </c>
      <c r="K1503" s="28">
        <f t="shared" si="50"/>
        <v>399129</v>
      </c>
    </row>
    <row r="1504" spans="1:11" x14ac:dyDescent="0.35">
      <c r="A1504" s="74">
        <f t="shared" si="49"/>
        <v>45748</v>
      </c>
      <c r="B1504" t="s">
        <v>883</v>
      </c>
      <c r="C1504" t="s">
        <v>289</v>
      </c>
      <c r="D1504" t="s">
        <v>892</v>
      </c>
      <c r="E1504" t="s">
        <v>330</v>
      </c>
      <c r="F1504" t="s">
        <v>331</v>
      </c>
      <c r="G1504" t="s">
        <v>72</v>
      </c>
      <c r="H1504">
        <v>112</v>
      </c>
      <c r="I1504" s="73" t="str">
        <f>VLOOKUP(E1504,Refs!$P$2:$R$29,3,FALSE)</f>
        <v>Y59</v>
      </c>
      <c r="J1504" s="73" t="str">
        <f>VLOOKUP(E1504,Refs!$P$2:$S$29,4,FALSE)</f>
        <v>South East</v>
      </c>
      <c r="K1504" s="28">
        <f t="shared" si="50"/>
        <v>112</v>
      </c>
    </row>
    <row r="1505" spans="1:11" x14ac:dyDescent="0.35">
      <c r="A1505" s="74">
        <f t="shared" si="49"/>
        <v>45748</v>
      </c>
      <c r="B1505" t="s">
        <v>883</v>
      </c>
      <c r="C1505" t="s">
        <v>289</v>
      </c>
      <c r="D1505" t="s">
        <v>892</v>
      </c>
      <c r="E1505" t="s">
        <v>330</v>
      </c>
      <c r="F1505" t="s">
        <v>331</v>
      </c>
      <c r="G1505" t="s">
        <v>73</v>
      </c>
      <c r="H1505">
        <v>381</v>
      </c>
      <c r="I1505" s="73" t="str">
        <f>VLOOKUP(E1505,Refs!$P$2:$R$29,3,FALSE)</f>
        <v>Y59</v>
      </c>
      <c r="J1505" s="73" t="str">
        <f>VLOOKUP(E1505,Refs!$P$2:$S$29,4,FALSE)</f>
        <v>South East</v>
      </c>
      <c r="K1505" s="28">
        <f t="shared" si="50"/>
        <v>381</v>
      </c>
    </row>
    <row r="1506" spans="1:11" x14ac:dyDescent="0.35">
      <c r="A1506" s="74">
        <f t="shared" si="49"/>
        <v>45748</v>
      </c>
      <c r="B1506" t="s">
        <v>883</v>
      </c>
      <c r="C1506" t="s">
        <v>289</v>
      </c>
      <c r="D1506" t="s">
        <v>892</v>
      </c>
      <c r="E1506" t="s">
        <v>330</v>
      </c>
      <c r="F1506" t="s">
        <v>331</v>
      </c>
      <c r="G1506" t="s">
        <v>74</v>
      </c>
      <c r="H1506">
        <v>16076</v>
      </c>
      <c r="I1506" s="73" t="str">
        <f>VLOOKUP(E1506,Refs!$P$2:$R$29,3,FALSE)</f>
        <v>Y59</v>
      </c>
      <c r="J1506" s="73" t="str">
        <f>VLOOKUP(E1506,Refs!$P$2:$S$29,4,FALSE)</f>
        <v>South East</v>
      </c>
      <c r="K1506" s="28">
        <f t="shared" si="50"/>
        <v>16076</v>
      </c>
    </row>
    <row r="1507" spans="1:11" x14ac:dyDescent="0.35">
      <c r="A1507" s="74">
        <f t="shared" si="49"/>
        <v>45748</v>
      </c>
      <c r="B1507" t="s">
        <v>883</v>
      </c>
      <c r="C1507" t="s">
        <v>289</v>
      </c>
      <c r="D1507" t="s">
        <v>892</v>
      </c>
      <c r="E1507" t="s">
        <v>330</v>
      </c>
      <c r="F1507" t="s">
        <v>331</v>
      </c>
      <c r="G1507" t="s">
        <v>75</v>
      </c>
      <c r="H1507">
        <v>7186</v>
      </c>
      <c r="I1507" s="73" t="str">
        <f>VLOOKUP(E1507,Refs!$P$2:$R$29,3,FALSE)</f>
        <v>Y59</v>
      </c>
      <c r="J1507" s="73" t="str">
        <f>VLOOKUP(E1507,Refs!$P$2:$S$29,4,FALSE)</f>
        <v>South East</v>
      </c>
      <c r="K1507" s="28">
        <f t="shared" si="50"/>
        <v>7186</v>
      </c>
    </row>
    <row r="1508" spans="1:11" x14ac:dyDescent="0.35">
      <c r="A1508" s="74">
        <f t="shared" si="49"/>
        <v>45748</v>
      </c>
      <c r="B1508" t="s">
        <v>883</v>
      </c>
      <c r="C1508" t="s">
        <v>289</v>
      </c>
      <c r="D1508" t="s">
        <v>892</v>
      </c>
      <c r="E1508" t="s">
        <v>330</v>
      </c>
      <c r="F1508" t="s">
        <v>331</v>
      </c>
      <c r="G1508" t="s">
        <v>76</v>
      </c>
      <c r="H1508">
        <v>23931234</v>
      </c>
      <c r="I1508" s="73" t="str">
        <f>VLOOKUP(E1508,Refs!$P$2:$R$29,3,FALSE)</f>
        <v>Y59</v>
      </c>
      <c r="J1508" s="73" t="str">
        <f>VLOOKUP(E1508,Refs!$P$2:$S$29,4,FALSE)</f>
        <v>South East</v>
      </c>
      <c r="K1508" s="28">
        <f t="shared" si="50"/>
        <v>23931234</v>
      </c>
    </row>
    <row r="1509" spans="1:11" x14ac:dyDescent="0.35">
      <c r="A1509" s="74">
        <f t="shared" si="49"/>
        <v>45748</v>
      </c>
      <c r="B1509" t="s">
        <v>883</v>
      </c>
      <c r="C1509" t="s">
        <v>289</v>
      </c>
      <c r="D1509" t="s">
        <v>892</v>
      </c>
      <c r="E1509" t="s">
        <v>330</v>
      </c>
      <c r="F1509" t="s">
        <v>331</v>
      </c>
      <c r="G1509" t="s">
        <v>26</v>
      </c>
      <c r="H1509">
        <v>20639</v>
      </c>
      <c r="I1509" s="73" t="str">
        <f>VLOOKUP(E1509,Refs!$P$2:$R$29,3,FALSE)</f>
        <v>Y59</v>
      </c>
      <c r="J1509" s="73" t="str">
        <f>VLOOKUP(E1509,Refs!$P$2:$S$29,4,FALSE)</f>
        <v>South East</v>
      </c>
      <c r="K1509" s="28">
        <f t="shared" si="50"/>
        <v>20639</v>
      </c>
    </row>
    <row r="1510" spans="1:11" x14ac:dyDescent="0.35">
      <c r="A1510" s="74">
        <f t="shared" si="49"/>
        <v>45748</v>
      </c>
      <c r="B1510" t="s">
        <v>883</v>
      </c>
      <c r="C1510" t="s">
        <v>289</v>
      </c>
      <c r="D1510" t="s">
        <v>892</v>
      </c>
      <c r="E1510" t="s">
        <v>330</v>
      </c>
      <c r="F1510" t="s">
        <v>331</v>
      </c>
      <c r="G1510" t="s">
        <v>77</v>
      </c>
      <c r="H1510">
        <v>87</v>
      </c>
      <c r="I1510" s="73" t="str">
        <f>VLOOKUP(E1510,Refs!$P$2:$R$29,3,FALSE)</f>
        <v>Y59</v>
      </c>
      <c r="J1510" s="73" t="str">
        <f>VLOOKUP(E1510,Refs!$P$2:$S$29,4,FALSE)</f>
        <v>South East</v>
      </c>
      <c r="K1510" s="28">
        <f t="shared" si="50"/>
        <v>87</v>
      </c>
    </row>
    <row r="1511" spans="1:11" x14ac:dyDescent="0.35">
      <c r="A1511" s="74">
        <f t="shared" si="49"/>
        <v>45748</v>
      </c>
      <c r="B1511" t="s">
        <v>883</v>
      </c>
      <c r="C1511" t="s">
        <v>289</v>
      </c>
      <c r="D1511" t="s">
        <v>892</v>
      </c>
      <c r="E1511" t="s">
        <v>330</v>
      </c>
      <c r="F1511" t="s">
        <v>331</v>
      </c>
      <c r="G1511" t="s">
        <v>78</v>
      </c>
      <c r="H1511">
        <v>8591</v>
      </c>
      <c r="I1511" s="73" t="str">
        <f>VLOOKUP(E1511,Refs!$P$2:$R$29,3,FALSE)</f>
        <v>Y59</v>
      </c>
      <c r="J1511" s="73" t="str">
        <f>VLOOKUP(E1511,Refs!$P$2:$S$29,4,FALSE)</f>
        <v>South East</v>
      </c>
      <c r="K1511" s="28">
        <f t="shared" si="50"/>
        <v>8591</v>
      </c>
    </row>
    <row r="1512" spans="1:11" x14ac:dyDescent="0.35">
      <c r="A1512" s="74">
        <f t="shared" si="49"/>
        <v>45748</v>
      </c>
      <c r="B1512" t="s">
        <v>883</v>
      </c>
      <c r="C1512" t="s">
        <v>289</v>
      </c>
      <c r="D1512" t="s">
        <v>892</v>
      </c>
      <c r="E1512" t="s">
        <v>330</v>
      </c>
      <c r="F1512" t="s">
        <v>331</v>
      </c>
      <c r="G1512" t="s">
        <v>79</v>
      </c>
      <c r="H1512">
        <v>6164</v>
      </c>
      <c r="I1512" s="73" t="str">
        <f>VLOOKUP(E1512,Refs!$P$2:$R$29,3,FALSE)</f>
        <v>Y59</v>
      </c>
      <c r="J1512" s="73" t="str">
        <f>VLOOKUP(E1512,Refs!$P$2:$S$29,4,FALSE)</f>
        <v>South East</v>
      </c>
      <c r="K1512" s="28">
        <f t="shared" si="50"/>
        <v>6164</v>
      </c>
    </row>
    <row r="1513" spans="1:11" x14ac:dyDescent="0.35">
      <c r="A1513" s="74">
        <f t="shared" si="49"/>
        <v>45748</v>
      </c>
      <c r="B1513" t="s">
        <v>883</v>
      </c>
      <c r="C1513" t="s">
        <v>289</v>
      </c>
      <c r="D1513" t="s">
        <v>892</v>
      </c>
      <c r="E1513" t="s">
        <v>330</v>
      </c>
      <c r="F1513" t="s">
        <v>331</v>
      </c>
      <c r="G1513" t="s">
        <v>80</v>
      </c>
      <c r="H1513">
        <v>5797</v>
      </c>
      <c r="I1513" s="73" t="str">
        <f>VLOOKUP(E1513,Refs!$P$2:$R$29,3,FALSE)</f>
        <v>Y59</v>
      </c>
      <c r="J1513" s="73" t="str">
        <f>VLOOKUP(E1513,Refs!$P$2:$S$29,4,FALSE)</f>
        <v>South East</v>
      </c>
      <c r="K1513" s="28">
        <f t="shared" si="50"/>
        <v>5797</v>
      </c>
    </row>
    <row r="1514" spans="1:11" x14ac:dyDescent="0.35">
      <c r="A1514" s="74">
        <f t="shared" si="49"/>
        <v>45748</v>
      </c>
      <c r="B1514" t="s">
        <v>883</v>
      </c>
      <c r="C1514" t="s">
        <v>289</v>
      </c>
      <c r="D1514" t="s">
        <v>892</v>
      </c>
      <c r="E1514" t="s">
        <v>330</v>
      </c>
      <c r="F1514" t="s">
        <v>331</v>
      </c>
      <c r="G1514" t="s">
        <v>81</v>
      </c>
      <c r="H1514">
        <v>0</v>
      </c>
      <c r="I1514" s="73" t="str">
        <f>VLOOKUP(E1514,Refs!$P$2:$R$29,3,FALSE)</f>
        <v>Y59</v>
      </c>
      <c r="J1514" s="73" t="str">
        <f>VLOOKUP(E1514,Refs!$P$2:$S$29,4,FALSE)</f>
        <v>South East</v>
      </c>
      <c r="K1514" s="28" t="str">
        <f t="shared" si="50"/>
        <v/>
      </c>
    </row>
    <row r="1515" spans="1:11" x14ac:dyDescent="0.35">
      <c r="A1515" s="74">
        <f t="shared" si="49"/>
        <v>45748</v>
      </c>
      <c r="B1515" t="s">
        <v>883</v>
      </c>
      <c r="C1515" t="s">
        <v>289</v>
      </c>
      <c r="D1515" t="s">
        <v>892</v>
      </c>
      <c r="E1515" t="s">
        <v>330</v>
      </c>
      <c r="F1515" t="s">
        <v>331</v>
      </c>
      <c r="G1515" t="s">
        <v>25</v>
      </c>
      <c r="H1515">
        <v>11961</v>
      </c>
      <c r="I1515" s="73" t="str">
        <f>VLOOKUP(E1515,Refs!$P$2:$R$29,3,FALSE)</f>
        <v>Y59</v>
      </c>
      <c r="J1515" s="73" t="str">
        <f>VLOOKUP(E1515,Refs!$P$2:$S$29,4,FALSE)</f>
        <v>South East</v>
      </c>
      <c r="K1515" s="28">
        <f t="shared" si="50"/>
        <v>11961</v>
      </c>
    </row>
    <row r="1516" spans="1:11" x14ac:dyDescent="0.35">
      <c r="A1516" s="74">
        <f t="shared" si="49"/>
        <v>45748</v>
      </c>
      <c r="B1516" t="s">
        <v>883</v>
      </c>
      <c r="C1516" t="s">
        <v>289</v>
      </c>
      <c r="D1516" t="s">
        <v>892</v>
      </c>
      <c r="E1516" t="s">
        <v>330</v>
      </c>
      <c r="F1516" t="s">
        <v>331</v>
      </c>
      <c r="G1516" t="s">
        <v>82</v>
      </c>
      <c r="H1516">
        <v>58</v>
      </c>
      <c r="I1516" s="73" t="str">
        <f>VLOOKUP(E1516,Refs!$P$2:$R$29,3,FALSE)</f>
        <v>Y59</v>
      </c>
      <c r="J1516" s="73" t="str">
        <f>VLOOKUP(E1516,Refs!$P$2:$S$29,4,FALSE)</f>
        <v>South East</v>
      </c>
      <c r="K1516" s="28">
        <f t="shared" si="50"/>
        <v>58</v>
      </c>
    </row>
    <row r="1517" spans="1:11" x14ac:dyDescent="0.35">
      <c r="A1517" s="74">
        <f t="shared" si="49"/>
        <v>45748</v>
      </c>
      <c r="B1517" t="s">
        <v>883</v>
      </c>
      <c r="C1517" t="s">
        <v>289</v>
      </c>
      <c r="D1517" t="s">
        <v>892</v>
      </c>
      <c r="E1517" t="s">
        <v>330</v>
      </c>
      <c r="F1517" t="s">
        <v>331</v>
      </c>
      <c r="G1517" t="s">
        <v>83</v>
      </c>
      <c r="H1517">
        <v>5967</v>
      </c>
      <c r="I1517" s="73" t="str">
        <f>VLOOKUP(E1517,Refs!$P$2:$R$29,3,FALSE)</f>
        <v>Y59</v>
      </c>
      <c r="J1517" s="73" t="str">
        <f>VLOOKUP(E1517,Refs!$P$2:$S$29,4,FALSE)</f>
        <v>South East</v>
      </c>
      <c r="K1517" s="28">
        <f t="shared" si="50"/>
        <v>5967</v>
      </c>
    </row>
    <row r="1518" spans="1:11" x14ac:dyDescent="0.35">
      <c r="A1518" s="74">
        <f t="shared" si="49"/>
        <v>45748</v>
      </c>
      <c r="B1518" t="s">
        <v>883</v>
      </c>
      <c r="C1518" t="s">
        <v>289</v>
      </c>
      <c r="D1518" t="s">
        <v>892</v>
      </c>
      <c r="E1518" t="s">
        <v>330</v>
      </c>
      <c r="F1518" t="s">
        <v>331</v>
      </c>
      <c r="G1518" t="s">
        <v>84</v>
      </c>
      <c r="H1518">
        <v>3582</v>
      </c>
      <c r="I1518" s="73" t="str">
        <f>VLOOKUP(E1518,Refs!$P$2:$R$29,3,FALSE)</f>
        <v>Y59</v>
      </c>
      <c r="J1518" s="73" t="str">
        <f>VLOOKUP(E1518,Refs!$P$2:$S$29,4,FALSE)</f>
        <v>South East</v>
      </c>
      <c r="K1518" s="28">
        <f t="shared" si="50"/>
        <v>3582</v>
      </c>
    </row>
    <row r="1519" spans="1:11" x14ac:dyDescent="0.35">
      <c r="A1519" s="74">
        <f t="shared" si="49"/>
        <v>45748</v>
      </c>
      <c r="B1519" t="s">
        <v>883</v>
      </c>
      <c r="C1519" t="s">
        <v>289</v>
      </c>
      <c r="D1519" t="s">
        <v>892</v>
      </c>
      <c r="E1519" t="s">
        <v>330</v>
      </c>
      <c r="F1519" t="s">
        <v>331</v>
      </c>
      <c r="G1519" t="s">
        <v>85</v>
      </c>
      <c r="H1519">
        <v>2219</v>
      </c>
      <c r="I1519" s="73" t="str">
        <f>VLOOKUP(E1519,Refs!$P$2:$R$29,3,FALSE)</f>
        <v>Y59</v>
      </c>
      <c r="J1519" s="73" t="str">
        <f>VLOOKUP(E1519,Refs!$P$2:$S$29,4,FALSE)</f>
        <v>South East</v>
      </c>
      <c r="K1519" s="28">
        <f t="shared" si="50"/>
        <v>2219</v>
      </c>
    </row>
    <row r="1520" spans="1:11" x14ac:dyDescent="0.35">
      <c r="A1520" s="74">
        <f t="shared" si="49"/>
        <v>45748</v>
      </c>
      <c r="B1520" t="s">
        <v>883</v>
      </c>
      <c r="C1520" t="s">
        <v>289</v>
      </c>
      <c r="D1520" t="s">
        <v>892</v>
      </c>
      <c r="E1520" t="s">
        <v>330</v>
      </c>
      <c r="F1520" t="s">
        <v>331</v>
      </c>
      <c r="G1520" t="s">
        <v>86</v>
      </c>
      <c r="H1520">
        <v>9941</v>
      </c>
      <c r="I1520" s="73" t="str">
        <f>VLOOKUP(E1520,Refs!$P$2:$R$29,3,FALSE)</f>
        <v>Y59</v>
      </c>
      <c r="J1520" s="73" t="str">
        <f>VLOOKUP(E1520,Refs!$P$2:$S$29,4,FALSE)</f>
        <v>South East</v>
      </c>
      <c r="K1520" s="28">
        <f t="shared" si="50"/>
        <v>9941</v>
      </c>
    </row>
    <row r="1521" spans="1:11" x14ac:dyDescent="0.35">
      <c r="A1521" s="74">
        <f t="shared" si="49"/>
        <v>45748</v>
      </c>
      <c r="B1521" t="s">
        <v>883</v>
      </c>
      <c r="C1521" t="s">
        <v>289</v>
      </c>
      <c r="D1521" t="s">
        <v>892</v>
      </c>
      <c r="E1521" t="s">
        <v>330</v>
      </c>
      <c r="F1521" t="s">
        <v>331</v>
      </c>
      <c r="G1521" t="s">
        <v>87</v>
      </c>
      <c r="H1521">
        <v>1224</v>
      </c>
      <c r="I1521" s="73" t="str">
        <f>VLOOKUP(E1521,Refs!$P$2:$R$29,3,FALSE)</f>
        <v>Y59</v>
      </c>
      <c r="J1521" s="73" t="str">
        <f>VLOOKUP(E1521,Refs!$P$2:$S$29,4,FALSE)</f>
        <v>South East</v>
      </c>
      <c r="K1521" s="28">
        <f t="shared" si="50"/>
        <v>1224</v>
      </c>
    </row>
    <row r="1522" spans="1:11" x14ac:dyDescent="0.35">
      <c r="A1522" s="74">
        <f t="shared" si="49"/>
        <v>45748</v>
      </c>
      <c r="B1522" t="s">
        <v>883</v>
      </c>
      <c r="C1522" t="s">
        <v>289</v>
      </c>
      <c r="D1522" t="s">
        <v>892</v>
      </c>
      <c r="E1522" t="s">
        <v>330</v>
      </c>
      <c r="F1522" t="s">
        <v>331</v>
      </c>
      <c r="G1522" t="s">
        <v>88</v>
      </c>
      <c r="H1522">
        <v>470</v>
      </c>
      <c r="I1522" s="73" t="str">
        <f>VLOOKUP(E1522,Refs!$P$2:$R$29,3,FALSE)</f>
        <v>Y59</v>
      </c>
      <c r="J1522" s="73" t="str">
        <f>VLOOKUP(E1522,Refs!$P$2:$S$29,4,FALSE)</f>
        <v>South East</v>
      </c>
      <c r="K1522" s="28">
        <f t="shared" si="50"/>
        <v>470</v>
      </c>
    </row>
    <row r="1523" spans="1:11" x14ac:dyDescent="0.35">
      <c r="A1523" s="74">
        <f t="shared" si="49"/>
        <v>45748</v>
      </c>
      <c r="B1523" t="s">
        <v>883</v>
      </c>
      <c r="C1523" t="s">
        <v>289</v>
      </c>
      <c r="D1523" t="s">
        <v>892</v>
      </c>
      <c r="E1523" t="s">
        <v>330</v>
      </c>
      <c r="F1523" t="s">
        <v>331</v>
      </c>
      <c r="G1523" t="s">
        <v>89</v>
      </c>
      <c r="H1523">
        <v>4018</v>
      </c>
      <c r="I1523" s="73" t="str">
        <f>VLOOKUP(E1523,Refs!$P$2:$R$29,3,FALSE)</f>
        <v>Y59</v>
      </c>
      <c r="J1523" s="73" t="str">
        <f>VLOOKUP(E1523,Refs!$P$2:$S$29,4,FALSE)</f>
        <v>South East</v>
      </c>
      <c r="K1523" s="28">
        <f t="shared" si="50"/>
        <v>4018</v>
      </c>
    </row>
    <row r="1524" spans="1:11" x14ac:dyDescent="0.35">
      <c r="A1524" s="74">
        <f t="shared" si="49"/>
        <v>45748</v>
      </c>
      <c r="B1524" t="s">
        <v>883</v>
      </c>
      <c r="C1524" t="s">
        <v>289</v>
      </c>
      <c r="D1524" t="s">
        <v>892</v>
      </c>
      <c r="E1524" t="s">
        <v>330</v>
      </c>
      <c r="F1524" t="s">
        <v>331</v>
      </c>
      <c r="G1524" t="s">
        <v>90</v>
      </c>
      <c r="H1524">
        <v>21129</v>
      </c>
      <c r="I1524" s="73" t="str">
        <f>VLOOKUP(E1524,Refs!$P$2:$R$29,3,FALSE)</f>
        <v>Y59</v>
      </c>
      <c r="J1524" s="73" t="str">
        <f>VLOOKUP(E1524,Refs!$P$2:$S$29,4,FALSE)</f>
        <v>South East</v>
      </c>
      <c r="K1524" s="28">
        <f t="shared" si="50"/>
        <v>21129</v>
      </c>
    </row>
    <row r="1525" spans="1:11" x14ac:dyDescent="0.35">
      <c r="A1525" s="74">
        <f t="shared" si="49"/>
        <v>45748</v>
      </c>
      <c r="B1525" t="s">
        <v>883</v>
      </c>
      <c r="C1525" t="s">
        <v>289</v>
      </c>
      <c r="D1525" t="s">
        <v>892</v>
      </c>
      <c r="E1525" t="s">
        <v>330</v>
      </c>
      <c r="F1525" t="s">
        <v>331</v>
      </c>
      <c r="G1525" t="s">
        <v>91</v>
      </c>
      <c r="H1525">
        <v>20624</v>
      </c>
      <c r="I1525" s="73" t="str">
        <f>VLOOKUP(E1525,Refs!$P$2:$R$29,3,FALSE)</f>
        <v>Y59</v>
      </c>
      <c r="J1525" s="73" t="str">
        <f>VLOOKUP(E1525,Refs!$P$2:$S$29,4,FALSE)</f>
        <v>South East</v>
      </c>
      <c r="K1525" s="28">
        <f t="shared" si="50"/>
        <v>20624</v>
      </c>
    </row>
    <row r="1526" spans="1:11" x14ac:dyDescent="0.35">
      <c r="A1526" s="74">
        <f t="shared" si="49"/>
        <v>45748</v>
      </c>
      <c r="B1526" t="s">
        <v>883</v>
      </c>
      <c r="C1526" t="s">
        <v>289</v>
      </c>
      <c r="D1526" t="s">
        <v>892</v>
      </c>
      <c r="E1526" t="s">
        <v>330</v>
      </c>
      <c r="F1526" t="s">
        <v>331</v>
      </c>
      <c r="G1526" t="s">
        <v>27</v>
      </c>
      <c r="H1526">
        <v>2510</v>
      </c>
      <c r="I1526" s="73" t="str">
        <f>VLOOKUP(E1526,Refs!$P$2:$R$29,3,FALSE)</f>
        <v>Y59</v>
      </c>
      <c r="J1526" s="73" t="str">
        <f>VLOOKUP(E1526,Refs!$P$2:$S$29,4,FALSE)</f>
        <v>South East</v>
      </c>
      <c r="K1526" s="28">
        <f t="shared" si="50"/>
        <v>2510</v>
      </c>
    </row>
    <row r="1527" spans="1:11" x14ac:dyDescent="0.35">
      <c r="A1527" s="74">
        <f t="shared" si="49"/>
        <v>45748</v>
      </c>
      <c r="B1527" t="s">
        <v>883</v>
      </c>
      <c r="C1527" t="s">
        <v>289</v>
      </c>
      <c r="D1527" t="s">
        <v>892</v>
      </c>
      <c r="E1527" t="s">
        <v>330</v>
      </c>
      <c r="F1527" t="s">
        <v>331</v>
      </c>
      <c r="G1527" t="s">
        <v>29</v>
      </c>
      <c r="H1527">
        <v>3305</v>
      </c>
      <c r="I1527" s="73" t="str">
        <f>VLOOKUP(E1527,Refs!$P$2:$R$29,3,FALSE)</f>
        <v>Y59</v>
      </c>
      <c r="J1527" s="73" t="str">
        <f>VLOOKUP(E1527,Refs!$P$2:$S$29,4,FALSE)</f>
        <v>South East</v>
      </c>
      <c r="K1527" s="28">
        <f t="shared" si="50"/>
        <v>3305</v>
      </c>
    </row>
    <row r="1528" spans="1:11" x14ac:dyDescent="0.35">
      <c r="A1528" s="74">
        <f t="shared" si="49"/>
        <v>45748</v>
      </c>
      <c r="B1528" t="s">
        <v>883</v>
      </c>
      <c r="C1528" t="s">
        <v>289</v>
      </c>
      <c r="D1528" t="s">
        <v>892</v>
      </c>
      <c r="E1528" t="s">
        <v>330</v>
      </c>
      <c r="F1528" t="s">
        <v>331</v>
      </c>
      <c r="G1528" t="s">
        <v>92</v>
      </c>
      <c r="H1528">
        <v>1731</v>
      </c>
      <c r="I1528" s="73" t="str">
        <f>VLOOKUP(E1528,Refs!$P$2:$R$29,3,FALSE)</f>
        <v>Y59</v>
      </c>
      <c r="J1528" s="73" t="str">
        <f>VLOOKUP(E1528,Refs!$P$2:$S$29,4,FALSE)</f>
        <v>South East</v>
      </c>
      <c r="K1528" s="28">
        <f t="shared" si="50"/>
        <v>1731</v>
      </c>
    </row>
    <row r="1529" spans="1:11" x14ac:dyDescent="0.35">
      <c r="A1529" s="74">
        <f t="shared" si="49"/>
        <v>45748</v>
      </c>
      <c r="B1529" t="s">
        <v>883</v>
      </c>
      <c r="C1529" t="s">
        <v>289</v>
      </c>
      <c r="D1529" t="s">
        <v>892</v>
      </c>
      <c r="E1529" t="s">
        <v>330</v>
      </c>
      <c r="F1529" t="s">
        <v>331</v>
      </c>
      <c r="G1529" t="s">
        <v>93</v>
      </c>
      <c r="H1529">
        <v>10</v>
      </c>
      <c r="I1529" s="73" t="str">
        <f>VLOOKUP(E1529,Refs!$P$2:$R$29,3,FALSE)</f>
        <v>Y59</v>
      </c>
      <c r="J1529" s="73" t="str">
        <f>VLOOKUP(E1529,Refs!$P$2:$S$29,4,FALSE)</f>
        <v>South East</v>
      </c>
      <c r="K1529" s="28">
        <f t="shared" si="50"/>
        <v>10</v>
      </c>
    </row>
    <row r="1530" spans="1:11" x14ac:dyDescent="0.35">
      <c r="A1530" s="74">
        <f t="shared" si="49"/>
        <v>45748</v>
      </c>
      <c r="B1530" t="s">
        <v>883</v>
      </c>
      <c r="C1530" t="s">
        <v>289</v>
      </c>
      <c r="D1530" t="s">
        <v>892</v>
      </c>
      <c r="E1530" t="s">
        <v>330</v>
      </c>
      <c r="F1530" t="s">
        <v>331</v>
      </c>
      <c r="G1530" t="s">
        <v>94</v>
      </c>
      <c r="H1530">
        <v>1240</v>
      </c>
      <c r="I1530" s="73" t="str">
        <f>VLOOKUP(E1530,Refs!$P$2:$R$29,3,FALSE)</f>
        <v>Y59</v>
      </c>
      <c r="J1530" s="73" t="str">
        <f>VLOOKUP(E1530,Refs!$P$2:$S$29,4,FALSE)</f>
        <v>South East</v>
      </c>
      <c r="K1530" s="28">
        <f t="shared" si="50"/>
        <v>1240</v>
      </c>
    </row>
    <row r="1531" spans="1:11" x14ac:dyDescent="0.35">
      <c r="A1531" s="74">
        <f t="shared" si="49"/>
        <v>45748</v>
      </c>
      <c r="B1531" t="s">
        <v>883</v>
      </c>
      <c r="C1531" t="s">
        <v>289</v>
      </c>
      <c r="D1531" t="s">
        <v>892</v>
      </c>
      <c r="E1531" t="s">
        <v>330</v>
      </c>
      <c r="F1531" t="s">
        <v>331</v>
      </c>
      <c r="G1531" t="s">
        <v>95</v>
      </c>
      <c r="H1531">
        <v>83</v>
      </c>
      <c r="I1531" s="73" t="str">
        <f>VLOOKUP(E1531,Refs!$P$2:$R$29,3,FALSE)</f>
        <v>Y59</v>
      </c>
      <c r="J1531" s="73" t="str">
        <f>VLOOKUP(E1531,Refs!$P$2:$S$29,4,FALSE)</f>
        <v>South East</v>
      </c>
      <c r="K1531" s="28">
        <f t="shared" si="50"/>
        <v>83</v>
      </c>
    </row>
    <row r="1532" spans="1:11" x14ac:dyDescent="0.35">
      <c r="A1532" s="74">
        <f t="shared" si="49"/>
        <v>45748</v>
      </c>
      <c r="B1532" t="s">
        <v>883</v>
      </c>
      <c r="C1532" t="s">
        <v>289</v>
      </c>
      <c r="D1532" t="s">
        <v>892</v>
      </c>
      <c r="E1532" t="s">
        <v>330</v>
      </c>
      <c r="F1532" t="s">
        <v>331</v>
      </c>
      <c r="G1532" t="s">
        <v>96</v>
      </c>
      <c r="H1532">
        <v>669</v>
      </c>
      <c r="I1532" s="73" t="str">
        <f>VLOOKUP(E1532,Refs!$P$2:$R$29,3,FALSE)</f>
        <v>Y59</v>
      </c>
      <c r="J1532" s="73" t="str">
        <f>VLOOKUP(E1532,Refs!$P$2:$S$29,4,FALSE)</f>
        <v>South East</v>
      </c>
      <c r="K1532" s="28">
        <f t="shared" si="50"/>
        <v>669</v>
      </c>
    </row>
    <row r="1533" spans="1:11" x14ac:dyDescent="0.35">
      <c r="A1533" s="74">
        <f t="shared" si="49"/>
        <v>45748</v>
      </c>
      <c r="B1533" t="s">
        <v>883</v>
      </c>
      <c r="C1533" t="s">
        <v>289</v>
      </c>
      <c r="D1533" t="s">
        <v>892</v>
      </c>
      <c r="E1533" t="s">
        <v>330</v>
      </c>
      <c r="F1533" t="s">
        <v>331</v>
      </c>
      <c r="G1533" t="s">
        <v>97</v>
      </c>
      <c r="H1533">
        <v>36</v>
      </c>
      <c r="I1533" s="73" t="str">
        <f>VLOOKUP(E1533,Refs!$P$2:$R$29,3,FALSE)</f>
        <v>Y59</v>
      </c>
      <c r="J1533" s="73" t="str">
        <f>VLOOKUP(E1533,Refs!$P$2:$S$29,4,FALSE)</f>
        <v>South East</v>
      </c>
      <c r="K1533" s="28">
        <f t="shared" si="50"/>
        <v>36</v>
      </c>
    </row>
    <row r="1534" spans="1:11" x14ac:dyDescent="0.35">
      <c r="A1534" s="74">
        <f t="shared" si="49"/>
        <v>45748</v>
      </c>
      <c r="B1534" t="s">
        <v>883</v>
      </c>
      <c r="C1534" t="s">
        <v>289</v>
      </c>
      <c r="D1534" t="s">
        <v>892</v>
      </c>
      <c r="E1534" t="s">
        <v>330</v>
      </c>
      <c r="F1534" t="s">
        <v>331</v>
      </c>
      <c r="G1534" t="s">
        <v>98</v>
      </c>
      <c r="H1534">
        <v>1105</v>
      </c>
      <c r="I1534" s="73" t="str">
        <f>VLOOKUP(E1534,Refs!$P$2:$R$29,3,FALSE)</f>
        <v>Y59</v>
      </c>
      <c r="J1534" s="73" t="str">
        <f>VLOOKUP(E1534,Refs!$P$2:$S$29,4,FALSE)</f>
        <v>South East</v>
      </c>
      <c r="K1534" s="28">
        <f t="shared" si="50"/>
        <v>1105</v>
      </c>
    </row>
    <row r="1535" spans="1:11" x14ac:dyDescent="0.35">
      <c r="A1535" s="74">
        <f t="shared" si="49"/>
        <v>45748</v>
      </c>
      <c r="B1535" t="s">
        <v>883</v>
      </c>
      <c r="C1535" t="s">
        <v>289</v>
      </c>
      <c r="D1535" t="s">
        <v>892</v>
      </c>
      <c r="E1535" t="s">
        <v>330</v>
      </c>
      <c r="F1535" t="s">
        <v>331</v>
      </c>
      <c r="G1535" t="s">
        <v>31</v>
      </c>
      <c r="H1535">
        <v>601</v>
      </c>
      <c r="I1535" s="73" t="str">
        <f>VLOOKUP(E1535,Refs!$P$2:$R$29,3,FALSE)</f>
        <v>Y59</v>
      </c>
      <c r="J1535" s="73" t="str">
        <f>VLOOKUP(E1535,Refs!$P$2:$S$29,4,FALSE)</f>
        <v>South East</v>
      </c>
      <c r="K1535" s="28">
        <f t="shared" si="50"/>
        <v>601</v>
      </c>
    </row>
    <row r="1536" spans="1:11" x14ac:dyDescent="0.35">
      <c r="A1536" s="74">
        <f t="shared" si="49"/>
        <v>45748</v>
      </c>
      <c r="B1536" t="s">
        <v>883</v>
      </c>
      <c r="C1536" t="s">
        <v>289</v>
      </c>
      <c r="D1536" t="s">
        <v>892</v>
      </c>
      <c r="E1536" t="s">
        <v>330</v>
      </c>
      <c r="F1536" t="s">
        <v>331</v>
      </c>
      <c r="G1536" t="s">
        <v>99</v>
      </c>
      <c r="H1536">
        <v>1938</v>
      </c>
      <c r="I1536" s="73" t="str">
        <f>VLOOKUP(E1536,Refs!$P$2:$R$29,3,FALSE)</f>
        <v>Y59</v>
      </c>
      <c r="J1536" s="73" t="str">
        <f>VLOOKUP(E1536,Refs!$P$2:$S$29,4,FALSE)</f>
        <v>South East</v>
      </c>
      <c r="K1536" s="28">
        <f t="shared" si="50"/>
        <v>1938</v>
      </c>
    </row>
    <row r="1537" spans="1:11" x14ac:dyDescent="0.35">
      <c r="A1537" s="74">
        <f t="shared" si="49"/>
        <v>45748</v>
      </c>
      <c r="B1537" t="s">
        <v>883</v>
      </c>
      <c r="C1537" t="s">
        <v>289</v>
      </c>
      <c r="D1537" t="s">
        <v>892</v>
      </c>
      <c r="E1537" t="s">
        <v>330</v>
      </c>
      <c r="F1537" t="s">
        <v>331</v>
      </c>
      <c r="G1537" t="s">
        <v>100</v>
      </c>
      <c r="H1537">
        <v>2300</v>
      </c>
      <c r="I1537" s="73" t="str">
        <f>VLOOKUP(E1537,Refs!$P$2:$R$29,3,FALSE)</f>
        <v>Y59</v>
      </c>
      <c r="J1537" s="73" t="str">
        <f>VLOOKUP(E1537,Refs!$P$2:$S$29,4,FALSE)</f>
        <v>South East</v>
      </c>
      <c r="K1537" s="28">
        <f t="shared" si="50"/>
        <v>2300</v>
      </c>
    </row>
    <row r="1538" spans="1:11" x14ac:dyDescent="0.35">
      <c r="A1538" s="74">
        <f t="shared" si="49"/>
        <v>45748</v>
      </c>
      <c r="B1538" t="s">
        <v>883</v>
      </c>
      <c r="C1538" t="s">
        <v>289</v>
      </c>
      <c r="D1538" t="s">
        <v>892</v>
      </c>
      <c r="E1538" t="s">
        <v>330</v>
      </c>
      <c r="F1538" t="s">
        <v>331</v>
      </c>
      <c r="G1538" t="s">
        <v>101</v>
      </c>
      <c r="H1538">
        <v>2181</v>
      </c>
      <c r="I1538" s="73" t="str">
        <f>VLOOKUP(E1538,Refs!$P$2:$R$29,3,FALSE)</f>
        <v>Y59</v>
      </c>
      <c r="J1538" s="73" t="str">
        <f>VLOOKUP(E1538,Refs!$P$2:$S$29,4,FALSE)</f>
        <v>South East</v>
      </c>
      <c r="K1538" s="28">
        <f t="shared" si="50"/>
        <v>2181</v>
      </c>
    </row>
    <row r="1539" spans="1:11" x14ac:dyDescent="0.35">
      <c r="A1539" s="74">
        <f t="shared" ref="A1539:A1602" si="51">DATEVALUE(RIGHT(B1539,8))</f>
        <v>45748</v>
      </c>
      <c r="B1539" t="s">
        <v>883</v>
      </c>
      <c r="C1539" t="s">
        <v>289</v>
      </c>
      <c r="D1539" t="s">
        <v>892</v>
      </c>
      <c r="E1539" t="s">
        <v>330</v>
      </c>
      <c r="F1539" t="s">
        <v>331</v>
      </c>
      <c r="G1539" t="s">
        <v>102</v>
      </c>
      <c r="H1539">
        <v>1607</v>
      </c>
      <c r="I1539" s="73" t="str">
        <f>VLOOKUP(E1539,Refs!$P$2:$R$29,3,FALSE)</f>
        <v>Y59</v>
      </c>
      <c r="J1539" s="73" t="str">
        <f>VLOOKUP(E1539,Refs!$P$2:$S$29,4,FALSE)</f>
        <v>South East</v>
      </c>
      <c r="K1539" s="28">
        <f t="shared" si="50"/>
        <v>1607</v>
      </c>
    </row>
    <row r="1540" spans="1:11" x14ac:dyDescent="0.35">
      <c r="A1540" s="74">
        <f t="shared" si="51"/>
        <v>45748</v>
      </c>
      <c r="B1540" t="s">
        <v>883</v>
      </c>
      <c r="C1540" t="s">
        <v>289</v>
      </c>
      <c r="D1540" t="s">
        <v>892</v>
      </c>
      <c r="E1540" t="s">
        <v>330</v>
      </c>
      <c r="F1540" t="s">
        <v>331</v>
      </c>
      <c r="G1540" t="s">
        <v>103</v>
      </c>
      <c r="H1540">
        <v>423</v>
      </c>
      <c r="I1540" s="73" t="str">
        <f>VLOOKUP(E1540,Refs!$P$2:$R$29,3,FALSE)</f>
        <v>Y59</v>
      </c>
      <c r="J1540" s="73" t="str">
        <f>VLOOKUP(E1540,Refs!$P$2:$S$29,4,FALSE)</f>
        <v>South East</v>
      </c>
      <c r="K1540" s="28">
        <f t="shared" si="50"/>
        <v>423</v>
      </c>
    </row>
    <row r="1541" spans="1:11" x14ac:dyDescent="0.35">
      <c r="A1541" s="74">
        <f t="shared" si="51"/>
        <v>45748</v>
      </c>
      <c r="B1541" t="s">
        <v>883</v>
      </c>
      <c r="C1541" t="s">
        <v>289</v>
      </c>
      <c r="D1541" t="s">
        <v>892</v>
      </c>
      <c r="E1541" t="s">
        <v>330</v>
      </c>
      <c r="F1541" t="s">
        <v>331</v>
      </c>
      <c r="G1541" t="s">
        <v>104</v>
      </c>
      <c r="H1541">
        <v>165</v>
      </c>
      <c r="I1541" s="73" t="str">
        <f>VLOOKUP(E1541,Refs!$P$2:$R$29,3,FALSE)</f>
        <v>Y59</v>
      </c>
      <c r="J1541" s="73" t="str">
        <f>VLOOKUP(E1541,Refs!$P$2:$S$29,4,FALSE)</f>
        <v>South East</v>
      </c>
      <c r="K1541" s="28">
        <f t="shared" si="50"/>
        <v>165</v>
      </c>
    </row>
    <row r="1542" spans="1:11" x14ac:dyDescent="0.35">
      <c r="A1542" s="74">
        <f t="shared" si="51"/>
        <v>45748</v>
      </c>
      <c r="B1542" t="s">
        <v>883</v>
      </c>
      <c r="C1542" t="s">
        <v>289</v>
      </c>
      <c r="D1542" t="s">
        <v>892</v>
      </c>
      <c r="E1542" t="s">
        <v>330</v>
      </c>
      <c r="F1542" t="s">
        <v>331</v>
      </c>
      <c r="G1542" t="s">
        <v>105</v>
      </c>
      <c r="H1542">
        <v>1621</v>
      </c>
      <c r="I1542" s="73" t="str">
        <f>VLOOKUP(E1542,Refs!$P$2:$R$29,3,FALSE)</f>
        <v>Y59</v>
      </c>
      <c r="J1542" s="73" t="str">
        <f>VLOOKUP(E1542,Refs!$P$2:$S$29,4,FALSE)</f>
        <v>South East</v>
      </c>
      <c r="K1542" s="28">
        <f t="shared" si="50"/>
        <v>1621</v>
      </c>
    </row>
    <row r="1543" spans="1:11" x14ac:dyDescent="0.35">
      <c r="A1543" s="74">
        <f t="shared" si="51"/>
        <v>45748</v>
      </c>
      <c r="B1543" t="s">
        <v>883</v>
      </c>
      <c r="C1543" t="s">
        <v>289</v>
      </c>
      <c r="D1543" t="s">
        <v>892</v>
      </c>
      <c r="E1543" t="s">
        <v>330</v>
      </c>
      <c r="F1543" t="s">
        <v>331</v>
      </c>
      <c r="G1543" t="s">
        <v>106</v>
      </c>
      <c r="H1543">
        <v>2721487</v>
      </c>
      <c r="I1543" s="73" t="str">
        <f>VLOOKUP(E1543,Refs!$P$2:$R$29,3,FALSE)</f>
        <v>Y59</v>
      </c>
      <c r="J1543" s="73" t="str">
        <f>VLOOKUP(E1543,Refs!$P$2:$S$29,4,FALSE)</f>
        <v>South East</v>
      </c>
      <c r="K1543" s="28">
        <f t="shared" ref="K1543:K1606" si="52">IF(OR(H1543="NULL",H1543=0,H1543=""),"",H1543)</f>
        <v>2721487</v>
      </c>
    </row>
    <row r="1544" spans="1:11" x14ac:dyDescent="0.35">
      <c r="A1544" s="74">
        <f t="shared" si="51"/>
        <v>45748</v>
      </c>
      <c r="B1544" t="s">
        <v>883</v>
      </c>
      <c r="C1544" t="s">
        <v>289</v>
      </c>
      <c r="D1544" t="s">
        <v>892</v>
      </c>
      <c r="E1544" t="s">
        <v>330</v>
      </c>
      <c r="F1544" t="s">
        <v>331</v>
      </c>
      <c r="G1544" t="s">
        <v>107</v>
      </c>
      <c r="H1544">
        <v>2309</v>
      </c>
      <c r="I1544" s="73" t="str">
        <f>VLOOKUP(E1544,Refs!$P$2:$R$29,3,FALSE)</f>
        <v>Y59</v>
      </c>
      <c r="J1544" s="73" t="str">
        <f>VLOOKUP(E1544,Refs!$P$2:$S$29,4,FALSE)</f>
        <v>South East</v>
      </c>
      <c r="K1544" s="28">
        <f t="shared" si="52"/>
        <v>2309</v>
      </c>
    </row>
    <row r="1545" spans="1:11" x14ac:dyDescent="0.35">
      <c r="A1545" s="74">
        <f t="shared" si="51"/>
        <v>45748</v>
      </c>
      <c r="B1545" t="s">
        <v>883</v>
      </c>
      <c r="C1545" t="s">
        <v>289</v>
      </c>
      <c r="D1545" t="s">
        <v>892</v>
      </c>
      <c r="E1545" t="s">
        <v>330</v>
      </c>
      <c r="F1545" t="s">
        <v>331</v>
      </c>
      <c r="G1545" t="s">
        <v>108</v>
      </c>
      <c r="H1545">
        <v>1403</v>
      </c>
      <c r="I1545" s="73" t="str">
        <f>VLOOKUP(E1545,Refs!$P$2:$R$29,3,FALSE)</f>
        <v>Y59</v>
      </c>
      <c r="J1545" s="73" t="str">
        <f>VLOOKUP(E1545,Refs!$P$2:$S$29,4,FALSE)</f>
        <v>South East</v>
      </c>
      <c r="K1545" s="28">
        <f t="shared" si="52"/>
        <v>1403</v>
      </c>
    </row>
    <row r="1546" spans="1:11" x14ac:dyDescent="0.35">
      <c r="A1546" s="74">
        <f t="shared" si="51"/>
        <v>45748</v>
      </c>
      <c r="B1546" t="s">
        <v>883</v>
      </c>
      <c r="C1546" t="s">
        <v>289</v>
      </c>
      <c r="D1546" t="s">
        <v>892</v>
      </c>
      <c r="E1546" t="s">
        <v>330</v>
      </c>
      <c r="F1546" t="s">
        <v>331</v>
      </c>
      <c r="G1546" t="s">
        <v>109</v>
      </c>
      <c r="H1546">
        <v>165</v>
      </c>
      <c r="I1546" s="73" t="str">
        <f>VLOOKUP(E1546,Refs!$P$2:$R$29,3,FALSE)</f>
        <v>Y59</v>
      </c>
      <c r="J1546" s="73" t="str">
        <f>VLOOKUP(E1546,Refs!$P$2:$S$29,4,FALSE)</f>
        <v>South East</v>
      </c>
      <c r="K1546" s="28">
        <f t="shared" si="52"/>
        <v>165</v>
      </c>
    </row>
    <row r="1547" spans="1:11" x14ac:dyDescent="0.35">
      <c r="A1547" s="74">
        <f t="shared" si="51"/>
        <v>45748</v>
      </c>
      <c r="B1547" t="s">
        <v>883</v>
      </c>
      <c r="C1547" t="s">
        <v>289</v>
      </c>
      <c r="D1547" t="s">
        <v>892</v>
      </c>
      <c r="E1547" t="s">
        <v>330</v>
      </c>
      <c r="F1547" t="s">
        <v>331</v>
      </c>
      <c r="G1547" t="s">
        <v>110</v>
      </c>
      <c r="H1547">
        <v>589</v>
      </c>
      <c r="I1547" s="73" t="str">
        <f>VLOOKUP(E1547,Refs!$P$2:$R$29,3,FALSE)</f>
        <v>Y59</v>
      </c>
      <c r="J1547" s="73" t="str">
        <f>VLOOKUP(E1547,Refs!$P$2:$S$29,4,FALSE)</f>
        <v>South East</v>
      </c>
      <c r="K1547" s="28">
        <f t="shared" si="52"/>
        <v>589</v>
      </c>
    </row>
    <row r="1548" spans="1:11" x14ac:dyDescent="0.35">
      <c r="A1548" s="74">
        <f t="shared" si="51"/>
        <v>45748</v>
      </c>
      <c r="B1548" t="s">
        <v>883</v>
      </c>
      <c r="C1548" t="s">
        <v>289</v>
      </c>
      <c r="D1548" t="s">
        <v>892</v>
      </c>
      <c r="E1548" t="s">
        <v>330</v>
      </c>
      <c r="F1548" t="s">
        <v>331</v>
      </c>
      <c r="G1548" t="s">
        <v>111</v>
      </c>
      <c r="H1548">
        <v>1834388</v>
      </c>
      <c r="I1548" s="73" t="str">
        <f>VLOOKUP(E1548,Refs!$P$2:$R$29,3,FALSE)</f>
        <v>Y59</v>
      </c>
      <c r="J1548" s="73" t="str">
        <f>VLOOKUP(E1548,Refs!$P$2:$S$29,4,FALSE)</f>
        <v>South East</v>
      </c>
      <c r="K1548" s="28">
        <f t="shared" si="52"/>
        <v>1834388</v>
      </c>
    </row>
    <row r="1549" spans="1:11" x14ac:dyDescent="0.35">
      <c r="A1549" s="74">
        <f t="shared" si="51"/>
        <v>45748</v>
      </c>
      <c r="B1549" t="s">
        <v>883</v>
      </c>
      <c r="C1549" t="s">
        <v>289</v>
      </c>
      <c r="D1549" t="s">
        <v>892</v>
      </c>
      <c r="E1549" t="s">
        <v>330</v>
      </c>
      <c r="F1549" t="s">
        <v>331</v>
      </c>
      <c r="G1549" t="s">
        <v>112</v>
      </c>
      <c r="H1549">
        <v>1947</v>
      </c>
      <c r="I1549" s="73" t="str">
        <f>VLOOKUP(E1549,Refs!$P$2:$R$29,3,FALSE)</f>
        <v>Y59</v>
      </c>
      <c r="J1549" s="73" t="str">
        <f>VLOOKUP(E1549,Refs!$P$2:$S$29,4,FALSE)</f>
        <v>South East</v>
      </c>
      <c r="K1549" s="28">
        <f t="shared" si="52"/>
        <v>1947</v>
      </c>
    </row>
    <row r="1550" spans="1:11" x14ac:dyDescent="0.35">
      <c r="A1550" s="74">
        <f t="shared" si="51"/>
        <v>45748</v>
      </c>
      <c r="B1550" t="s">
        <v>883</v>
      </c>
      <c r="C1550" t="s">
        <v>289</v>
      </c>
      <c r="D1550" t="s">
        <v>892</v>
      </c>
      <c r="E1550" t="s">
        <v>330</v>
      </c>
      <c r="F1550" t="s">
        <v>331</v>
      </c>
      <c r="G1550" t="s">
        <v>808</v>
      </c>
      <c r="H1550">
        <v>9577</v>
      </c>
      <c r="I1550" s="73" t="str">
        <f>VLOOKUP(E1550,Refs!$P$2:$R$29,3,FALSE)</f>
        <v>Y59</v>
      </c>
      <c r="J1550" s="73" t="str">
        <f>VLOOKUP(E1550,Refs!$P$2:$S$29,4,FALSE)</f>
        <v>South East</v>
      </c>
      <c r="K1550" s="28">
        <f t="shared" si="52"/>
        <v>9577</v>
      </c>
    </row>
    <row r="1551" spans="1:11" x14ac:dyDescent="0.35">
      <c r="A1551" s="74">
        <f t="shared" si="51"/>
        <v>45748</v>
      </c>
      <c r="B1551" t="s">
        <v>883</v>
      </c>
      <c r="C1551" t="s">
        <v>289</v>
      </c>
      <c r="D1551" t="s">
        <v>892</v>
      </c>
      <c r="E1551" t="s">
        <v>330</v>
      </c>
      <c r="F1551" t="s">
        <v>331</v>
      </c>
      <c r="G1551" t="s">
        <v>809</v>
      </c>
      <c r="H1551">
        <v>151</v>
      </c>
      <c r="I1551" s="73" t="str">
        <f>VLOOKUP(E1551,Refs!$P$2:$R$29,3,FALSE)</f>
        <v>Y59</v>
      </c>
      <c r="J1551" s="73" t="str">
        <f>VLOOKUP(E1551,Refs!$P$2:$S$29,4,FALSE)</f>
        <v>South East</v>
      </c>
      <c r="K1551" s="28">
        <f t="shared" si="52"/>
        <v>151</v>
      </c>
    </row>
    <row r="1552" spans="1:11" x14ac:dyDescent="0.35">
      <c r="A1552" s="74">
        <f t="shared" si="51"/>
        <v>45748</v>
      </c>
      <c r="B1552" t="s">
        <v>883</v>
      </c>
      <c r="C1552" t="s">
        <v>289</v>
      </c>
      <c r="D1552" t="s">
        <v>892</v>
      </c>
      <c r="E1552" t="s">
        <v>330</v>
      </c>
      <c r="F1552" t="s">
        <v>331</v>
      </c>
      <c r="G1552" t="s">
        <v>113</v>
      </c>
      <c r="H1552">
        <v>16801</v>
      </c>
      <c r="I1552" s="73" t="str">
        <f>VLOOKUP(E1552,Refs!$P$2:$R$29,3,FALSE)</f>
        <v>Y59</v>
      </c>
      <c r="J1552" s="73" t="str">
        <f>VLOOKUP(E1552,Refs!$P$2:$S$29,4,FALSE)</f>
        <v>South East</v>
      </c>
      <c r="K1552" s="28">
        <f t="shared" si="52"/>
        <v>16801</v>
      </c>
    </row>
    <row r="1553" spans="1:11" x14ac:dyDescent="0.35">
      <c r="A1553" s="74">
        <f t="shared" si="51"/>
        <v>45748</v>
      </c>
      <c r="B1553" t="s">
        <v>883</v>
      </c>
      <c r="C1553" t="s">
        <v>289</v>
      </c>
      <c r="D1553" t="s">
        <v>892</v>
      </c>
      <c r="E1553" t="s">
        <v>330</v>
      </c>
      <c r="F1553" t="s">
        <v>331</v>
      </c>
      <c r="G1553" t="s">
        <v>114</v>
      </c>
      <c r="H1553">
        <v>26</v>
      </c>
      <c r="I1553" s="73" t="str">
        <f>VLOOKUP(E1553,Refs!$P$2:$R$29,3,FALSE)</f>
        <v>Y59</v>
      </c>
      <c r="J1553" s="73" t="str">
        <f>VLOOKUP(E1553,Refs!$P$2:$S$29,4,FALSE)</f>
        <v>South East</v>
      </c>
      <c r="K1553" s="28">
        <f t="shared" si="52"/>
        <v>26</v>
      </c>
    </row>
    <row r="1554" spans="1:11" x14ac:dyDescent="0.35">
      <c r="A1554" s="74">
        <f t="shared" si="51"/>
        <v>45748</v>
      </c>
      <c r="B1554" t="s">
        <v>883</v>
      </c>
      <c r="C1554" t="s">
        <v>289</v>
      </c>
      <c r="D1554" t="s">
        <v>892</v>
      </c>
      <c r="E1554" t="s">
        <v>330</v>
      </c>
      <c r="F1554" t="s">
        <v>331</v>
      </c>
      <c r="G1554" t="s">
        <v>115</v>
      </c>
      <c r="H1554">
        <v>12649</v>
      </c>
      <c r="I1554" s="73" t="str">
        <f>VLOOKUP(E1554,Refs!$P$2:$R$29,3,FALSE)</f>
        <v>Y59</v>
      </c>
      <c r="J1554" s="73" t="str">
        <f>VLOOKUP(E1554,Refs!$P$2:$S$29,4,FALSE)</f>
        <v>South East</v>
      </c>
      <c r="K1554" s="28">
        <f t="shared" si="52"/>
        <v>12649</v>
      </c>
    </row>
    <row r="1555" spans="1:11" x14ac:dyDescent="0.35">
      <c r="A1555" s="74">
        <f t="shared" si="51"/>
        <v>45748</v>
      </c>
      <c r="B1555" t="s">
        <v>883</v>
      </c>
      <c r="C1555" t="s">
        <v>289</v>
      </c>
      <c r="D1555" t="s">
        <v>892</v>
      </c>
      <c r="E1555" t="s">
        <v>330</v>
      </c>
      <c r="F1555" t="s">
        <v>331</v>
      </c>
      <c r="G1555" t="s">
        <v>116</v>
      </c>
      <c r="H1555">
        <v>4414</v>
      </c>
      <c r="I1555" s="73" t="str">
        <f>VLOOKUP(E1555,Refs!$P$2:$R$29,3,FALSE)</f>
        <v>Y59</v>
      </c>
      <c r="J1555" s="73" t="str">
        <f>VLOOKUP(E1555,Refs!$P$2:$S$29,4,FALSE)</f>
        <v>South East</v>
      </c>
      <c r="K1555" s="28">
        <f t="shared" si="52"/>
        <v>4414</v>
      </c>
    </row>
    <row r="1556" spans="1:11" x14ac:dyDescent="0.35">
      <c r="A1556" s="74">
        <f t="shared" si="51"/>
        <v>45748</v>
      </c>
      <c r="B1556" t="s">
        <v>883</v>
      </c>
      <c r="C1556" t="s">
        <v>289</v>
      </c>
      <c r="D1556" t="s">
        <v>892</v>
      </c>
      <c r="E1556" t="s">
        <v>330</v>
      </c>
      <c r="F1556" t="s">
        <v>331</v>
      </c>
      <c r="G1556" t="s">
        <v>117</v>
      </c>
      <c r="H1556">
        <v>3413</v>
      </c>
      <c r="I1556" s="73" t="str">
        <f>VLOOKUP(E1556,Refs!$P$2:$R$29,3,FALSE)</f>
        <v>Y59</v>
      </c>
      <c r="J1556" s="73" t="str">
        <f>VLOOKUP(E1556,Refs!$P$2:$S$29,4,FALSE)</f>
        <v>South East</v>
      </c>
      <c r="K1556" s="28">
        <f t="shared" si="52"/>
        <v>3413</v>
      </c>
    </row>
    <row r="1557" spans="1:11" x14ac:dyDescent="0.35">
      <c r="A1557" s="74">
        <f t="shared" si="51"/>
        <v>45748</v>
      </c>
      <c r="B1557" t="s">
        <v>883</v>
      </c>
      <c r="C1557" t="s">
        <v>289</v>
      </c>
      <c r="D1557" t="s">
        <v>892</v>
      </c>
      <c r="E1557" t="s">
        <v>330</v>
      </c>
      <c r="F1557" t="s">
        <v>331</v>
      </c>
      <c r="G1557" t="s">
        <v>118</v>
      </c>
      <c r="H1557">
        <v>1518</v>
      </c>
      <c r="I1557" s="73" t="str">
        <f>VLOOKUP(E1557,Refs!$P$2:$R$29,3,FALSE)</f>
        <v>Y59</v>
      </c>
      <c r="J1557" s="73" t="str">
        <f>VLOOKUP(E1557,Refs!$P$2:$S$29,4,FALSE)</f>
        <v>South East</v>
      </c>
      <c r="K1557" s="28">
        <f t="shared" si="52"/>
        <v>1518</v>
      </c>
    </row>
    <row r="1558" spans="1:11" x14ac:dyDescent="0.35">
      <c r="A1558" s="74">
        <f t="shared" si="51"/>
        <v>45748</v>
      </c>
      <c r="B1558" t="s">
        <v>883</v>
      </c>
      <c r="C1558" t="s">
        <v>289</v>
      </c>
      <c r="D1558" t="s">
        <v>892</v>
      </c>
      <c r="E1558" t="s">
        <v>330</v>
      </c>
      <c r="F1558" t="s">
        <v>331</v>
      </c>
      <c r="G1558" t="s">
        <v>119</v>
      </c>
      <c r="H1558">
        <v>6593</v>
      </c>
      <c r="I1558" s="73" t="str">
        <f>VLOOKUP(E1558,Refs!$P$2:$R$29,3,FALSE)</f>
        <v>Y59</v>
      </c>
      <c r="J1558" s="73" t="str">
        <f>VLOOKUP(E1558,Refs!$P$2:$S$29,4,FALSE)</f>
        <v>South East</v>
      </c>
      <c r="K1558" s="28">
        <f t="shared" si="52"/>
        <v>6593</v>
      </c>
    </row>
    <row r="1559" spans="1:11" x14ac:dyDescent="0.35">
      <c r="A1559" s="74">
        <f t="shared" si="51"/>
        <v>45748</v>
      </c>
      <c r="B1559" t="s">
        <v>883</v>
      </c>
      <c r="C1559" t="s">
        <v>289</v>
      </c>
      <c r="D1559" t="s">
        <v>892</v>
      </c>
      <c r="E1559" t="s">
        <v>330</v>
      </c>
      <c r="F1559" t="s">
        <v>331</v>
      </c>
      <c r="G1559" t="s">
        <v>120</v>
      </c>
      <c r="H1559">
        <v>672</v>
      </c>
      <c r="I1559" s="73" t="str">
        <f>VLOOKUP(E1559,Refs!$P$2:$R$29,3,FALSE)</f>
        <v>Y59</v>
      </c>
      <c r="J1559" s="73" t="str">
        <f>VLOOKUP(E1559,Refs!$P$2:$S$29,4,FALSE)</f>
        <v>South East</v>
      </c>
      <c r="K1559" s="28">
        <f t="shared" si="52"/>
        <v>672</v>
      </c>
    </row>
    <row r="1560" spans="1:11" x14ac:dyDescent="0.35">
      <c r="A1560" s="74">
        <f t="shared" si="51"/>
        <v>45748</v>
      </c>
      <c r="B1560" t="s">
        <v>883</v>
      </c>
      <c r="C1560" t="s">
        <v>289</v>
      </c>
      <c r="D1560" t="s">
        <v>892</v>
      </c>
      <c r="E1560" t="s">
        <v>330</v>
      </c>
      <c r="F1560" t="s">
        <v>331</v>
      </c>
      <c r="G1560" t="s">
        <v>121</v>
      </c>
      <c r="H1560">
        <v>1376</v>
      </c>
      <c r="I1560" s="73" t="str">
        <f>VLOOKUP(E1560,Refs!$P$2:$R$29,3,FALSE)</f>
        <v>Y59</v>
      </c>
      <c r="J1560" s="73" t="str">
        <f>VLOOKUP(E1560,Refs!$P$2:$S$29,4,FALSE)</f>
        <v>South East</v>
      </c>
      <c r="K1560" s="28">
        <f t="shared" si="52"/>
        <v>1376</v>
      </c>
    </row>
    <row r="1561" spans="1:11" x14ac:dyDescent="0.35">
      <c r="A1561" s="74">
        <f t="shared" si="51"/>
        <v>45748</v>
      </c>
      <c r="B1561" t="s">
        <v>883</v>
      </c>
      <c r="C1561" t="s">
        <v>289</v>
      </c>
      <c r="D1561" t="s">
        <v>892</v>
      </c>
      <c r="E1561" t="s">
        <v>330</v>
      </c>
      <c r="F1561" t="s">
        <v>331</v>
      </c>
      <c r="G1561" t="s">
        <v>122</v>
      </c>
      <c r="H1561">
        <v>845</v>
      </c>
      <c r="I1561" s="73" t="str">
        <f>VLOOKUP(E1561,Refs!$P$2:$R$29,3,FALSE)</f>
        <v>Y59</v>
      </c>
      <c r="J1561" s="73" t="str">
        <f>VLOOKUP(E1561,Refs!$P$2:$S$29,4,FALSE)</f>
        <v>South East</v>
      </c>
      <c r="K1561" s="28">
        <f t="shared" si="52"/>
        <v>845</v>
      </c>
    </row>
    <row r="1562" spans="1:11" x14ac:dyDescent="0.35">
      <c r="A1562" s="74">
        <f t="shared" si="51"/>
        <v>45748</v>
      </c>
      <c r="B1562" t="s">
        <v>883</v>
      </c>
      <c r="C1562" t="s">
        <v>289</v>
      </c>
      <c r="D1562" t="s">
        <v>892</v>
      </c>
      <c r="E1562" t="s">
        <v>330</v>
      </c>
      <c r="F1562" t="s">
        <v>331</v>
      </c>
      <c r="G1562" t="s">
        <v>123</v>
      </c>
      <c r="H1562">
        <v>2167</v>
      </c>
      <c r="I1562" s="73" t="str">
        <f>VLOOKUP(E1562,Refs!$P$2:$R$29,3,FALSE)</f>
        <v>Y59</v>
      </c>
      <c r="J1562" s="73" t="str">
        <f>VLOOKUP(E1562,Refs!$P$2:$S$29,4,FALSE)</f>
        <v>South East</v>
      </c>
      <c r="K1562" s="28">
        <f t="shared" si="52"/>
        <v>2167</v>
      </c>
    </row>
    <row r="1563" spans="1:11" x14ac:dyDescent="0.35">
      <c r="A1563" s="74">
        <f t="shared" si="51"/>
        <v>45748</v>
      </c>
      <c r="B1563" t="s">
        <v>883</v>
      </c>
      <c r="C1563" t="s">
        <v>289</v>
      </c>
      <c r="D1563" t="s">
        <v>892</v>
      </c>
      <c r="E1563" t="s">
        <v>330</v>
      </c>
      <c r="F1563" t="s">
        <v>331</v>
      </c>
      <c r="G1563" t="s">
        <v>124</v>
      </c>
      <c r="H1563">
        <v>926</v>
      </c>
      <c r="I1563" s="73" t="str">
        <f>VLOOKUP(E1563,Refs!$P$2:$R$29,3,FALSE)</f>
        <v>Y59</v>
      </c>
      <c r="J1563" s="73" t="str">
        <f>VLOOKUP(E1563,Refs!$P$2:$S$29,4,FALSE)</f>
        <v>South East</v>
      </c>
      <c r="K1563" s="28">
        <f t="shared" si="52"/>
        <v>926</v>
      </c>
    </row>
    <row r="1564" spans="1:11" x14ac:dyDescent="0.35">
      <c r="A1564" s="74">
        <f t="shared" si="51"/>
        <v>45748</v>
      </c>
      <c r="B1564" t="s">
        <v>883</v>
      </c>
      <c r="C1564" t="s">
        <v>289</v>
      </c>
      <c r="D1564" t="s">
        <v>892</v>
      </c>
      <c r="E1564" t="s">
        <v>330</v>
      </c>
      <c r="F1564" t="s">
        <v>331</v>
      </c>
      <c r="G1564" t="s">
        <v>125</v>
      </c>
      <c r="H1564">
        <v>17</v>
      </c>
      <c r="I1564" s="73" t="str">
        <f>VLOOKUP(E1564,Refs!$P$2:$R$29,3,FALSE)</f>
        <v>Y59</v>
      </c>
      <c r="J1564" s="73" t="str">
        <f>VLOOKUP(E1564,Refs!$P$2:$S$29,4,FALSE)</f>
        <v>South East</v>
      </c>
      <c r="K1564" s="28">
        <f t="shared" si="52"/>
        <v>17</v>
      </c>
    </row>
    <row r="1565" spans="1:11" x14ac:dyDescent="0.35">
      <c r="A1565" s="74">
        <f t="shared" si="51"/>
        <v>45748</v>
      </c>
      <c r="B1565" t="s">
        <v>883</v>
      </c>
      <c r="C1565" t="s">
        <v>289</v>
      </c>
      <c r="D1565" t="s">
        <v>892</v>
      </c>
      <c r="E1565" t="s">
        <v>330</v>
      </c>
      <c r="F1565" t="s">
        <v>331</v>
      </c>
      <c r="G1565" t="s">
        <v>126</v>
      </c>
      <c r="H1565">
        <v>0</v>
      </c>
      <c r="I1565" s="73" t="str">
        <f>VLOOKUP(E1565,Refs!$P$2:$R$29,3,FALSE)</f>
        <v>Y59</v>
      </c>
      <c r="J1565" s="73" t="str">
        <f>VLOOKUP(E1565,Refs!$P$2:$S$29,4,FALSE)</f>
        <v>South East</v>
      </c>
      <c r="K1565" s="28" t="str">
        <f t="shared" si="52"/>
        <v/>
      </c>
    </row>
    <row r="1566" spans="1:11" x14ac:dyDescent="0.35">
      <c r="A1566" s="74">
        <f t="shared" si="51"/>
        <v>45748</v>
      </c>
      <c r="B1566" t="s">
        <v>883</v>
      </c>
      <c r="C1566" t="s">
        <v>289</v>
      </c>
      <c r="D1566" t="s">
        <v>892</v>
      </c>
      <c r="E1566" t="s">
        <v>330</v>
      </c>
      <c r="F1566" t="s">
        <v>331</v>
      </c>
      <c r="G1566" t="s">
        <v>127</v>
      </c>
      <c r="H1566">
        <v>0</v>
      </c>
      <c r="I1566" s="73" t="str">
        <f>VLOOKUP(E1566,Refs!$P$2:$R$29,3,FALSE)</f>
        <v>Y59</v>
      </c>
      <c r="J1566" s="73" t="str">
        <f>VLOOKUP(E1566,Refs!$P$2:$S$29,4,FALSE)</f>
        <v>South East</v>
      </c>
      <c r="K1566" s="28" t="str">
        <f t="shared" si="52"/>
        <v/>
      </c>
    </row>
    <row r="1567" spans="1:11" x14ac:dyDescent="0.35">
      <c r="A1567" s="74">
        <f t="shared" si="51"/>
        <v>45748</v>
      </c>
      <c r="B1567" t="s">
        <v>883</v>
      </c>
      <c r="C1567" t="s">
        <v>289</v>
      </c>
      <c r="D1567" t="s">
        <v>892</v>
      </c>
      <c r="E1567" t="s">
        <v>330</v>
      </c>
      <c r="F1567" t="s">
        <v>331</v>
      </c>
      <c r="G1567" t="s">
        <v>128</v>
      </c>
      <c r="H1567">
        <v>0</v>
      </c>
      <c r="I1567" s="73" t="str">
        <f>VLOOKUP(E1567,Refs!$P$2:$R$29,3,FALSE)</f>
        <v>Y59</v>
      </c>
      <c r="J1567" s="73" t="str">
        <f>VLOOKUP(E1567,Refs!$P$2:$S$29,4,FALSE)</f>
        <v>South East</v>
      </c>
      <c r="K1567" s="28" t="str">
        <f t="shared" si="52"/>
        <v/>
      </c>
    </row>
    <row r="1568" spans="1:11" x14ac:dyDescent="0.35">
      <c r="A1568" s="74">
        <f t="shared" si="51"/>
        <v>45748</v>
      </c>
      <c r="B1568" t="s">
        <v>883</v>
      </c>
      <c r="C1568" t="s">
        <v>289</v>
      </c>
      <c r="D1568" t="s">
        <v>892</v>
      </c>
      <c r="E1568" t="s">
        <v>330</v>
      </c>
      <c r="F1568" t="s">
        <v>331</v>
      </c>
      <c r="G1568" t="s">
        <v>129</v>
      </c>
      <c r="H1568">
        <v>453</v>
      </c>
      <c r="I1568" s="73" t="str">
        <f>VLOOKUP(E1568,Refs!$P$2:$R$29,3,FALSE)</f>
        <v>Y59</v>
      </c>
      <c r="J1568" s="73" t="str">
        <f>VLOOKUP(E1568,Refs!$P$2:$S$29,4,FALSE)</f>
        <v>South East</v>
      </c>
      <c r="K1568" s="28">
        <f t="shared" si="52"/>
        <v>453</v>
      </c>
    </row>
    <row r="1569" spans="1:11" x14ac:dyDescent="0.35">
      <c r="A1569" s="74">
        <f t="shared" si="51"/>
        <v>45748</v>
      </c>
      <c r="B1569" t="s">
        <v>883</v>
      </c>
      <c r="C1569" t="s">
        <v>289</v>
      </c>
      <c r="D1569" t="s">
        <v>892</v>
      </c>
      <c r="E1569" t="s">
        <v>330</v>
      </c>
      <c r="F1569" t="s">
        <v>331</v>
      </c>
      <c r="G1569" t="s">
        <v>130</v>
      </c>
      <c r="H1569">
        <v>49</v>
      </c>
      <c r="I1569" s="73" t="str">
        <f>VLOOKUP(E1569,Refs!$P$2:$R$29,3,FALSE)</f>
        <v>Y59</v>
      </c>
      <c r="J1569" s="73" t="str">
        <f>VLOOKUP(E1569,Refs!$P$2:$S$29,4,FALSE)</f>
        <v>South East</v>
      </c>
      <c r="K1569" s="28">
        <f t="shared" si="52"/>
        <v>49</v>
      </c>
    </row>
    <row r="1570" spans="1:11" x14ac:dyDescent="0.35">
      <c r="A1570" s="74">
        <f t="shared" si="51"/>
        <v>45748</v>
      </c>
      <c r="B1570" t="s">
        <v>883</v>
      </c>
      <c r="C1570" t="s">
        <v>289</v>
      </c>
      <c r="D1570" t="s">
        <v>892</v>
      </c>
      <c r="E1570" t="s">
        <v>330</v>
      </c>
      <c r="F1570" t="s">
        <v>331</v>
      </c>
      <c r="G1570" t="s">
        <v>131</v>
      </c>
      <c r="H1570">
        <v>604</v>
      </c>
      <c r="I1570" s="73" t="str">
        <f>VLOOKUP(E1570,Refs!$P$2:$R$29,3,FALSE)</f>
        <v>Y59</v>
      </c>
      <c r="J1570" s="73" t="str">
        <f>VLOOKUP(E1570,Refs!$P$2:$S$29,4,FALSE)</f>
        <v>South East</v>
      </c>
      <c r="K1570" s="28">
        <f t="shared" si="52"/>
        <v>604</v>
      </c>
    </row>
    <row r="1571" spans="1:11" x14ac:dyDescent="0.35">
      <c r="A1571" s="74">
        <f t="shared" si="51"/>
        <v>45748</v>
      </c>
      <c r="B1571" t="s">
        <v>883</v>
      </c>
      <c r="C1571" t="s">
        <v>289</v>
      </c>
      <c r="D1571" t="s">
        <v>892</v>
      </c>
      <c r="E1571" t="s">
        <v>330</v>
      </c>
      <c r="F1571" t="s">
        <v>331</v>
      </c>
      <c r="G1571" t="s">
        <v>132</v>
      </c>
      <c r="H1571">
        <v>441</v>
      </c>
      <c r="I1571" s="73" t="str">
        <f>VLOOKUP(E1571,Refs!$P$2:$R$29,3,FALSE)</f>
        <v>Y59</v>
      </c>
      <c r="J1571" s="73" t="str">
        <f>VLOOKUP(E1571,Refs!$P$2:$S$29,4,FALSE)</f>
        <v>South East</v>
      </c>
      <c r="K1571" s="28">
        <f t="shared" si="52"/>
        <v>441</v>
      </c>
    </row>
    <row r="1572" spans="1:11" x14ac:dyDescent="0.35">
      <c r="A1572" s="74">
        <f t="shared" si="51"/>
        <v>45748</v>
      </c>
      <c r="B1572" t="s">
        <v>883</v>
      </c>
      <c r="C1572" t="s">
        <v>289</v>
      </c>
      <c r="D1572" t="s">
        <v>892</v>
      </c>
      <c r="E1572" t="s">
        <v>330</v>
      </c>
      <c r="F1572" t="s">
        <v>331</v>
      </c>
      <c r="G1572" t="s">
        <v>133</v>
      </c>
      <c r="H1572">
        <v>1861</v>
      </c>
      <c r="I1572" s="73" t="str">
        <f>VLOOKUP(E1572,Refs!$P$2:$R$29,3,FALSE)</f>
        <v>Y59</v>
      </c>
      <c r="J1572" s="73" t="str">
        <f>VLOOKUP(E1572,Refs!$P$2:$S$29,4,FALSE)</f>
        <v>South East</v>
      </c>
      <c r="K1572" s="28">
        <f t="shared" si="52"/>
        <v>1861</v>
      </c>
    </row>
    <row r="1573" spans="1:11" x14ac:dyDescent="0.35">
      <c r="A1573" s="74">
        <f t="shared" si="51"/>
        <v>45748</v>
      </c>
      <c r="B1573" t="s">
        <v>883</v>
      </c>
      <c r="C1573" t="s">
        <v>289</v>
      </c>
      <c r="D1573" t="s">
        <v>892</v>
      </c>
      <c r="E1573" t="s">
        <v>330</v>
      </c>
      <c r="F1573" t="s">
        <v>331</v>
      </c>
      <c r="G1573" t="s">
        <v>134</v>
      </c>
      <c r="H1573">
        <v>1538</v>
      </c>
      <c r="I1573" s="73" t="str">
        <f>VLOOKUP(E1573,Refs!$P$2:$R$29,3,FALSE)</f>
        <v>Y59</v>
      </c>
      <c r="J1573" s="73" t="str">
        <f>VLOOKUP(E1573,Refs!$P$2:$S$29,4,FALSE)</f>
        <v>South East</v>
      </c>
      <c r="K1573" s="28">
        <f t="shared" si="52"/>
        <v>1538</v>
      </c>
    </row>
    <row r="1574" spans="1:11" x14ac:dyDescent="0.35">
      <c r="A1574" s="74">
        <f t="shared" si="51"/>
        <v>45748</v>
      </c>
      <c r="B1574" t="s">
        <v>883</v>
      </c>
      <c r="C1574" t="s">
        <v>289</v>
      </c>
      <c r="D1574" t="s">
        <v>892</v>
      </c>
      <c r="E1574" t="s">
        <v>330</v>
      </c>
      <c r="F1574" t="s">
        <v>331</v>
      </c>
      <c r="G1574" t="s">
        <v>135</v>
      </c>
      <c r="H1574">
        <v>618</v>
      </c>
      <c r="I1574" s="73" t="str">
        <f>VLOOKUP(E1574,Refs!$P$2:$R$29,3,FALSE)</f>
        <v>Y59</v>
      </c>
      <c r="J1574" s="73" t="str">
        <f>VLOOKUP(E1574,Refs!$P$2:$S$29,4,FALSE)</f>
        <v>South East</v>
      </c>
      <c r="K1574" s="28">
        <f t="shared" si="52"/>
        <v>618</v>
      </c>
    </row>
    <row r="1575" spans="1:11" x14ac:dyDescent="0.35">
      <c r="A1575" s="74">
        <f t="shared" si="51"/>
        <v>45748</v>
      </c>
      <c r="B1575" t="s">
        <v>883</v>
      </c>
      <c r="C1575" t="s">
        <v>289</v>
      </c>
      <c r="D1575" t="s">
        <v>892</v>
      </c>
      <c r="E1575" t="s">
        <v>330</v>
      </c>
      <c r="F1575" t="s">
        <v>331</v>
      </c>
      <c r="G1575" t="s">
        <v>136</v>
      </c>
      <c r="H1575">
        <v>543</v>
      </c>
      <c r="I1575" s="73" t="str">
        <f>VLOOKUP(E1575,Refs!$P$2:$R$29,3,FALSE)</f>
        <v>Y59</v>
      </c>
      <c r="J1575" s="73" t="str">
        <f>VLOOKUP(E1575,Refs!$P$2:$S$29,4,FALSE)</f>
        <v>South East</v>
      </c>
      <c r="K1575" s="28">
        <f t="shared" si="52"/>
        <v>543</v>
      </c>
    </row>
    <row r="1576" spans="1:11" x14ac:dyDescent="0.35">
      <c r="A1576" s="74">
        <f t="shared" si="51"/>
        <v>45748</v>
      </c>
      <c r="B1576" t="s">
        <v>883</v>
      </c>
      <c r="C1576" t="s">
        <v>289</v>
      </c>
      <c r="D1576" t="s">
        <v>892</v>
      </c>
      <c r="E1576" t="s">
        <v>330</v>
      </c>
      <c r="F1576" t="s">
        <v>331</v>
      </c>
      <c r="G1576" t="s">
        <v>137</v>
      </c>
      <c r="H1576">
        <v>171</v>
      </c>
      <c r="I1576" s="73" t="str">
        <f>VLOOKUP(E1576,Refs!$P$2:$R$29,3,FALSE)</f>
        <v>Y59</v>
      </c>
      <c r="J1576" s="73" t="str">
        <f>VLOOKUP(E1576,Refs!$P$2:$S$29,4,FALSE)</f>
        <v>South East</v>
      </c>
      <c r="K1576" s="28">
        <f t="shared" si="52"/>
        <v>171</v>
      </c>
    </row>
    <row r="1577" spans="1:11" x14ac:dyDescent="0.35">
      <c r="A1577" s="74">
        <f t="shared" si="51"/>
        <v>45748</v>
      </c>
      <c r="B1577" t="s">
        <v>883</v>
      </c>
      <c r="C1577" t="s">
        <v>289</v>
      </c>
      <c r="D1577" t="s">
        <v>892</v>
      </c>
      <c r="E1577" t="s">
        <v>330</v>
      </c>
      <c r="F1577" t="s">
        <v>331</v>
      </c>
      <c r="G1577" t="s">
        <v>138</v>
      </c>
      <c r="H1577">
        <v>140</v>
      </c>
      <c r="I1577" s="73" t="str">
        <f>VLOOKUP(E1577,Refs!$P$2:$R$29,3,FALSE)</f>
        <v>Y59</v>
      </c>
      <c r="J1577" s="73" t="str">
        <f>VLOOKUP(E1577,Refs!$P$2:$S$29,4,FALSE)</f>
        <v>South East</v>
      </c>
      <c r="K1577" s="28">
        <f t="shared" si="52"/>
        <v>140</v>
      </c>
    </row>
    <row r="1578" spans="1:11" x14ac:dyDescent="0.35">
      <c r="A1578" s="74">
        <f t="shared" si="51"/>
        <v>45748</v>
      </c>
      <c r="B1578" t="s">
        <v>883</v>
      </c>
      <c r="C1578" t="s">
        <v>289</v>
      </c>
      <c r="D1578" t="s">
        <v>892</v>
      </c>
      <c r="E1578" t="s">
        <v>330</v>
      </c>
      <c r="F1578" t="s">
        <v>331</v>
      </c>
      <c r="G1578" t="s">
        <v>139</v>
      </c>
      <c r="H1578">
        <v>4</v>
      </c>
      <c r="I1578" s="73" t="str">
        <f>VLOOKUP(E1578,Refs!$P$2:$R$29,3,FALSE)</f>
        <v>Y59</v>
      </c>
      <c r="J1578" s="73" t="str">
        <f>VLOOKUP(E1578,Refs!$P$2:$S$29,4,FALSE)</f>
        <v>South East</v>
      </c>
      <c r="K1578" s="28">
        <f t="shared" si="52"/>
        <v>4</v>
      </c>
    </row>
    <row r="1579" spans="1:11" x14ac:dyDescent="0.35">
      <c r="A1579" s="74">
        <f t="shared" si="51"/>
        <v>45748</v>
      </c>
      <c r="B1579" t="s">
        <v>883</v>
      </c>
      <c r="C1579" t="s">
        <v>289</v>
      </c>
      <c r="D1579" t="s">
        <v>892</v>
      </c>
      <c r="E1579" t="s">
        <v>330</v>
      </c>
      <c r="F1579" t="s">
        <v>331</v>
      </c>
      <c r="G1579" t="s">
        <v>140</v>
      </c>
      <c r="H1579">
        <v>2</v>
      </c>
      <c r="I1579" s="73" t="str">
        <f>VLOOKUP(E1579,Refs!$P$2:$R$29,3,FALSE)</f>
        <v>Y59</v>
      </c>
      <c r="J1579" s="73" t="str">
        <f>VLOOKUP(E1579,Refs!$P$2:$S$29,4,FALSE)</f>
        <v>South East</v>
      </c>
      <c r="K1579" s="28">
        <f t="shared" si="52"/>
        <v>2</v>
      </c>
    </row>
    <row r="1580" spans="1:11" x14ac:dyDescent="0.35">
      <c r="A1580" s="74">
        <f t="shared" si="51"/>
        <v>45748</v>
      </c>
      <c r="B1580" t="s">
        <v>883</v>
      </c>
      <c r="C1580" t="s">
        <v>289</v>
      </c>
      <c r="D1580" t="s">
        <v>892</v>
      </c>
      <c r="E1580" t="s">
        <v>330</v>
      </c>
      <c r="F1580" t="s">
        <v>331</v>
      </c>
      <c r="G1580" t="s">
        <v>141</v>
      </c>
      <c r="H1580">
        <v>6</v>
      </c>
      <c r="I1580" s="73" t="str">
        <f>VLOOKUP(E1580,Refs!$P$2:$R$29,3,FALSE)</f>
        <v>Y59</v>
      </c>
      <c r="J1580" s="73" t="str">
        <f>VLOOKUP(E1580,Refs!$P$2:$S$29,4,FALSE)</f>
        <v>South East</v>
      </c>
      <c r="K1580" s="28">
        <f t="shared" si="52"/>
        <v>6</v>
      </c>
    </row>
    <row r="1581" spans="1:11" x14ac:dyDescent="0.35">
      <c r="A1581" s="74">
        <f t="shared" si="51"/>
        <v>45748</v>
      </c>
      <c r="B1581" t="s">
        <v>883</v>
      </c>
      <c r="C1581" t="s">
        <v>289</v>
      </c>
      <c r="D1581" t="s">
        <v>892</v>
      </c>
      <c r="E1581" t="s">
        <v>330</v>
      </c>
      <c r="F1581" t="s">
        <v>331</v>
      </c>
      <c r="G1581" t="s">
        <v>142</v>
      </c>
      <c r="H1581">
        <v>6</v>
      </c>
      <c r="I1581" s="73" t="str">
        <f>VLOOKUP(E1581,Refs!$P$2:$R$29,3,FALSE)</f>
        <v>Y59</v>
      </c>
      <c r="J1581" s="73" t="str">
        <f>VLOOKUP(E1581,Refs!$P$2:$S$29,4,FALSE)</f>
        <v>South East</v>
      </c>
      <c r="K1581" s="28">
        <f t="shared" si="52"/>
        <v>6</v>
      </c>
    </row>
    <row r="1582" spans="1:11" x14ac:dyDescent="0.35">
      <c r="A1582" s="74">
        <f t="shared" si="51"/>
        <v>45748</v>
      </c>
      <c r="B1582" t="s">
        <v>883</v>
      </c>
      <c r="C1582" t="s">
        <v>289</v>
      </c>
      <c r="D1582" t="s">
        <v>892</v>
      </c>
      <c r="E1582" t="s">
        <v>330</v>
      </c>
      <c r="F1582" t="s">
        <v>331</v>
      </c>
      <c r="G1582" t="s">
        <v>725</v>
      </c>
      <c r="H1582">
        <v>47</v>
      </c>
      <c r="I1582" s="73" t="str">
        <f>VLOOKUP(E1582,Refs!$P$2:$R$29,3,FALSE)</f>
        <v>Y59</v>
      </c>
      <c r="J1582" s="73" t="str">
        <f>VLOOKUP(E1582,Refs!$P$2:$S$29,4,FALSE)</f>
        <v>South East</v>
      </c>
      <c r="K1582" s="28">
        <f t="shared" si="52"/>
        <v>47</v>
      </c>
    </row>
    <row r="1583" spans="1:11" x14ac:dyDescent="0.35">
      <c r="A1583" s="74">
        <f t="shared" si="51"/>
        <v>45748</v>
      </c>
      <c r="B1583" t="s">
        <v>883</v>
      </c>
      <c r="C1583" t="s">
        <v>289</v>
      </c>
      <c r="D1583" t="s">
        <v>892</v>
      </c>
      <c r="E1583" t="s">
        <v>330</v>
      </c>
      <c r="F1583" t="s">
        <v>331</v>
      </c>
      <c r="G1583" t="s">
        <v>724</v>
      </c>
      <c r="H1583">
        <v>32</v>
      </c>
      <c r="I1583" s="73" t="str">
        <f>VLOOKUP(E1583,Refs!$P$2:$R$29,3,FALSE)</f>
        <v>Y59</v>
      </c>
      <c r="J1583" s="73" t="str">
        <f>VLOOKUP(E1583,Refs!$P$2:$S$29,4,FALSE)</f>
        <v>South East</v>
      </c>
      <c r="K1583" s="28">
        <f t="shared" si="52"/>
        <v>32</v>
      </c>
    </row>
    <row r="1584" spans="1:11" x14ac:dyDescent="0.35">
      <c r="A1584" s="74">
        <f t="shared" si="51"/>
        <v>45748</v>
      </c>
      <c r="B1584" t="s">
        <v>883</v>
      </c>
      <c r="C1584" t="s">
        <v>289</v>
      </c>
      <c r="D1584" t="s">
        <v>892</v>
      </c>
      <c r="E1584" t="s">
        <v>330</v>
      </c>
      <c r="F1584" t="s">
        <v>331</v>
      </c>
      <c r="G1584" t="s">
        <v>727</v>
      </c>
      <c r="H1584">
        <v>103</v>
      </c>
      <c r="I1584" s="73" t="str">
        <f>VLOOKUP(E1584,Refs!$P$2:$R$29,3,FALSE)</f>
        <v>Y59</v>
      </c>
      <c r="J1584" s="73" t="str">
        <f>VLOOKUP(E1584,Refs!$P$2:$S$29,4,FALSE)</f>
        <v>South East</v>
      </c>
      <c r="K1584" s="28">
        <f t="shared" si="52"/>
        <v>103</v>
      </c>
    </row>
    <row r="1585" spans="1:11" x14ac:dyDescent="0.35">
      <c r="A1585" s="74">
        <f t="shared" si="51"/>
        <v>45748</v>
      </c>
      <c r="B1585" t="s">
        <v>883</v>
      </c>
      <c r="C1585" t="s">
        <v>289</v>
      </c>
      <c r="D1585" t="s">
        <v>892</v>
      </c>
      <c r="E1585" t="s">
        <v>330</v>
      </c>
      <c r="F1585" t="s">
        <v>331</v>
      </c>
      <c r="G1585" t="s">
        <v>726</v>
      </c>
      <c r="H1585">
        <v>70</v>
      </c>
      <c r="I1585" s="73" t="str">
        <f>VLOOKUP(E1585,Refs!$P$2:$R$29,3,FALSE)</f>
        <v>Y59</v>
      </c>
      <c r="J1585" s="73" t="str">
        <f>VLOOKUP(E1585,Refs!$P$2:$S$29,4,FALSE)</f>
        <v>South East</v>
      </c>
      <c r="K1585" s="28">
        <f t="shared" si="52"/>
        <v>70</v>
      </c>
    </row>
    <row r="1586" spans="1:11" x14ac:dyDescent="0.35">
      <c r="A1586" s="74">
        <f t="shared" si="51"/>
        <v>45748</v>
      </c>
      <c r="B1586" t="s">
        <v>883</v>
      </c>
      <c r="C1586" t="s">
        <v>289</v>
      </c>
      <c r="D1586" t="s">
        <v>892</v>
      </c>
      <c r="E1586" t="s">
        <v>339</v>
      </c>
      <c r="F1586" t="s">
        <v>323</v>
      </c>
      <c r="G1586" t="s">
        <v>10</v>
      </c>
      <c r="H1586">
        <v>37883</v>
      </c>
      <c r="I1586" s="73" t="str">
        <f>VLOOKUP(E1586,Refs!$P$2:$R$29,3,FALSE)</f>
        <v>Y56</v>
      </c>
      <c r="J1586" s="73" t="str">
        <f>VLOOKUP(E1586,Refs!$P$2:$S$29,4,FALSE)</f>
        <v>London</v>
      </c>
      <c r="K1586" s="28">
        <f t="shared" si="52"/>
        <v>37883</v>
      </c>
    </row>
    <row r="1587" spans="1:11" x14ac:dyDescent="0.35">
      <c r="A1587" s="74">
        <f t="shared" si="51"/>
        <v>45748</v>
      </c>
      <c r="B1587" t="s">
        <v>883</v>
      </c>
      <c r="C1587" t="s">
        <v>289</v>
      </c>
      <c r="D1587" t="s">
        <v>892</v>
      </c>
      <c r="E1587" t="s">
        <v>339</v>
      </c>
      <c r="F1587" t="s">
        <v>323</v>
      </c>
      <c r="G1587" t="s">
        <v>71</v>
      </c>
      <c r="H1587">
        <v>30724</v>
      </c>
      <c r="I1587" s="73" t="str">
        <f>VLOOKUP(E1587,Refs!$P$2:$R$29,3,FALSE)</f>
        <v>Y56</v>
      </c>
      <c r="J1587" s="73" t="str">
        <f>VLOOKUP(E1587,Refs!$P$2:$S$29,4,FALSE)</f>
        <v>London</v>
      </c>
      <c r="K1587" s="28">
        <f t="shared" si="52"/>
        <v>30724</v>
      </c>
    </row>
    <row r="1588" spans="1:11" x14ac:dyDescent="0.35">
      <c r="A1588" s="74">
        <f t="shared" si="51"/>
        <v>45748</v>
      </c>
      <c r="B1588" t="s">
        <v>883</v>
      </c>
      <c r="C1588" t="s">
        <v>289</v>
      </c>
      <c r="D1588" t="s">
        <v>892</v>
      </c>
      <c r="E1588" t="s">
        <v>339</v>
      </c>
      <c r="F1588" t="s">
        <v>323</v>
      </c>
      <c r="G1588" t="s">
        <v>20</v>
      </c>
      <c r="H1588">
        <v>36718</v>
      </c>
      <c r="I1588" s="73" t="str">
        <f>VLOOKUP(E1588,Refs!$P$2:$R$29,3,FALSE)</f>
        <v>Y56</v>
      </c>
      <c r="J1588" s="73" t="str">
        <f>VLOOKUP(E1588,Refs!$P$2:$S$29,4,FALSE)</f>
        <v>London</v>
      </c>
      <c r="K1588" s="28">
        <f t="shared" si="52"/>
        <v>36718</v>
      </c>
    </row>
    <row r="1589" spans="1:11" x14ac:dyDescent="0.35">
      <c r="A1589" s="74">
        <f t="shared" si="51"/>
        <v>45748</v>
      </c>
      <c r="B1589" t="s">
        <v>883</v>
      </c>
      <c r="C1589" t="s">
        <v>289</v>
      </c>
      <c r="D1589" t="s">
        <v>892</v>
      </c>
      <c r="E1589" t="s">
        <v>339</v>
      </c>
      <c r="F1589" t="s">
        <v>323</v>
      </c>
      <c r="G1589" t="s">
        <v>23</v>
      </c>
      <c r="H1589">
        <v>32957</v>
      </c>
      <c r="I1589" s="73" t="str">
        <f>VLOOKUP(E1589,Refs!$P$2:$R$29,3,FALSE)</f>
        <v>Y56</v>
      </c>
      <c r="J1589" s="73" t="str">
        <f>VLOOKUP(E1589,Refs!$P$2:$S$29,4,FALSE)</f>
        <v>London</v>
      </c>
      <c r="K1589" s="28">
        <f t="shared" si="52"/>
        <v>32957</v>
      </c>
    </row>
    <row r="1590" spans="1:11" x14ac:dyDescent="0.35">
      <c r="A1590" s="74">
        <f t="shared" si="51"/>
        <v>45748</v>
      </c>
      <c r="B1590" t="s">
        <v>883</v>
      </c>
      <c r="C1590" t="s">
        <v>289</v>
      </c>
      <c r="D1590" t="s">
        <v>892</v>
      </c>
      <c r="E1590" t="s">
        <v>339</v>
      </c>
      <c r="F1590" t="s">
        <v>323</v>
      </c>
      <c r="G1590" t="s">
        <v>19</v>
      </c>
      <c r="H1590">
        <v>453</v>
      </c>
      <c r="I1590" s="73" t="str">
        <f>VLOOKUP(E1590,Refs!$P$2:$R$29,3,FALSE)</f>
        <v>Y56</v>
      </c>
      <c r="J1590" s="73" t="str">
        <f>VLOOKUP(E1590,Refs!$P$2:$S$29,4,FALSE)</f>
        <v>London</v>
      </c>
      <c r="K1590" s="28">
        <f t="shared" si="52"/>
        <v>453</v>
      </c>
    </row>
    <row r="1591" spans="1:11" x14ac:dyDescent="0.35">
      <c r="A1591" s="74">
        <f t="shared" si="51"/>
        <v>45748</v>
      </c>
      <c r="B1591" t="s">
        <v>883</v>
      </c>
      <c r="C1591" t="s">
        <v>289</v>
      </c>
      <c r="D1591" t="s">
        <v>892</v>
      </c>
      <c r="E1591" t="s">
        <v>339</v>
      </c>
      <c r="F1591" t="s">
        <v>323</v>
      </c>
      <c r="G1591" t="s">
        <v>21</v>
      </c>
      <c r="H1591">
        <v>4980956</v>
      </c>
      <c r="I1591" s="73" t="str">
        <f>VLOOKUP(E1591,Refs!$P$2:$R$29,3,FALSE)</f>
        <v>Y56</v>
      </c>
      <c r="J1591" s="73" t="str">
        <f>VLOOKUP(E1591,Refs!$P$2:$S$29,4,FALSE)</f>
        <v>London</v>
      </c>
      <c r="K1591" s="28">
        <f t="shared" si="52"/>
        <v>4980956</v>
      </c>
    </row>
    <row r="1592" spans="1:11" x14ac:dyDescent="0.35">
      <c r="A1592" s="74">
        <f t="shared" si="51"/>
        <v>45748</v>
      </c>
      <c r="B1592" t="s">
        <v>883</v>
      </c>
      <c r="C1592" t="s">
        <v>289</v>
      </c>
      <c r="D1592" t="s">
        <v>892</v>
      </c>
      <c r="E1592" t="s">
        <v>339</v>
      </c>
      <c r="F1592" t="s">
        <v>323</v>
      </c>
      <c r="G1592" t="s">
        <v>72</v>
      </c>
      <c r="H1592">
        <v>114</v>
      </c>
      <c r="I1592" s="73" t="str">
        <f>VLOOKUP(E1592,Refs!$P$2:$R$29,3,FALSE)</f>
        <v>Y56</v>
      </c>
      <c r="J1592" s="73" t="str">
        <f>VLOOKUP(E1592,Refs!$P$2:$S$29,4,FALSE)</f>
        <v>London</v>
      </c>
      <c r="K1592" s="28">
        <f t="shared" si="52"/>
        <v>114</v>
      </c>
    </row>
    <row r="1593" spans="1:11" x14ac:dyDescent="0.35">
      <c r="A1593" s="74">
        <f t="shared" si="51"/>
        <v>45748</v>
      </c>
      <c r="B1593" t="s">
        <v>883</v>
      </c>
      <c r="C1593" t="s">
        <v>289</v>
      </c>
      <c r="D1593" t="s">
        <v>892</v>
      </c>
      <c r="E1593" t="s">
        <v>339</v>
      </c>
      <c r="F1593" t="s">
        <v>323</v>
      </c>
      <c r="G1593" t="s">
        <v>73</v>
      </c>
      <c r="H1593">
        <v>366</v>
      </c>
      <c r="I1593" s="73" t="str">
        <f>VLOOKUP(E1593,Refs!$P$2:$R$29,3,FALSE)</f>
        <v>Y56</v>
      </c>
      <c r="J1593" s="73" t="str">
        <f>VLOOKUP(E1593,Refs!$P$2:$S$29,4,FALSE)</f>
        <v>London</v>
      </c>
      <c r="K1593" s="28">
        <f t="shared" si="52"/>
        <v>366</v>
      </c>
    </row>
    <row r="1594" spans="1:11" x14ac:dyDescent="0.35">
      <c r="A1594" s="74">
        <f t="shared" si="51"/>
        <v>45748</v>
      </c>
      <c r="B1594" t="s">
        <v>883</v>
      </c>
      <c r="C1594" t="s">
        <v>289</v>
      </c>
      <c r="D1594" t="s">
        <v>892</v>
      </c>
      <c r="E1594" t="s">
        <v>339</v>
      </c>
      <c r="F1594" t="s">
        <v>323</v>
      </c>
      <c r="G1594" t="s">
        <v>74</v>
      </c>
      <c r="H1594">
        <v>63022</v>
      </c>
      <c r="I1594" s="73" t="str">
        <f>VLOOKUP(E1594,Refs!$P$2:$R$29,3,FALSE)</f>
        <v>Y56</v>
      </c>
      <c r="J1594" s="73" t="str">
        <f>VLOOKUP(E1594,Refs!$P$2:$S$29,4,FALSE)</f>
        <v>London</v>
      </c>
      <c r="K1594" s="28">
        <f t="shared" si="52"/>
        <v>63022</v>
      </c>
    </row>
    <row r="1595" spans="1:11" x14ac:dyDescent="0.35">
      <c r="A1595" s="74">
        <f t="shared" si="51"/>
        <v>45748</v>
      </c>
      <c r="B1595" t="s">
        <v>883</v>
      </c>
      <c r="C1595" t="s">
        <v>289</v>
      </c>
      <c r="D1595" t="s">
        <v>892</v>
      </c>
      <c r="E1595" t="s">
        <v>339</v>
      </c>
      <c r="F1595" t="s">
        <v>323</v>
      </c>
      <c r="G1595" t="s">
        <v>75</v>
      </c>
      <c r="H1595">
        <v>5768</v>
      </c>
      <c r="I1595" s="73" t="str">
        <f>VLOOKUP(E1595,Refs!$P$2:$R$29,3,FALSE)</f>
        <v>Y56</v>
      </c>
      <c r="J1595" s="73" t="str">
        <f>VLOOKUP(E1595,Refs!$P$2:$S$29,4,FALSE)</f>
        <v>London</v>
      </c>
      <c r="K1595" s="28">
        <f t="shared" si="52"/>
        <v>5768</v>
      </c>
    </row>
    <row r="1596" spans="1:11" x14ac:dyDescent="0.35">
      <c r="A1596" s="74">
        <f t="shared" si="51"/>
        <v>45748</v>
      </c>
      <c r="B1596" t="s">
        <v>883</v>
      </c>
      <c r="C1596" t="s">
        <v>289</v>
      </c>
      <c r="D1596" t="s">
        <v>892</v>
      </c>
      <c r="E1596" t="s">
        <v>339</v>
      </c>
      <c r="F1596" t="s">
        <v>323</v>
      </c>
      <c r="G1596" t="s">
        <v>76</v>
      </c>
      <c r="H1596">
        <v>24295706</v>
      </c>
      <c r="I1596" s="73" t="str">
        <f>VLOOKUP(E1596,Refs!$P$2:$R$29,3,FALSE)</f>
        <v>Y56</v>
      </c>
      <c r="J1596" s="73" t="str">
        <f>VLOOKUP(E1596,Refs!$P$2:$S$29,4,FALSE)</f>
        <v>London</v>
      </c>
      <c r="K1596" s="28">
        <f t="shared" si="52"/>
        <v>24295706</v>
      </c>
    </row>
    <row r="1597" spans="1:11" x14ac:dyDescent="0.35">
      <c r="A1597" s="74">
        <f t="shared" si="51"/>
        <v>45748</v>
      </c>
      <c r="B1597" t="s">
        <v>883</v>
      </c>
      <c r="C1597" t="s">
        <v>289</v>
      </c>
      <c r="D1597" t="s">
        <v>892</v>
      </c>
      <c r="E1597" t="s">
        <v>339</v>
      </c>
      <c r="F1597" t="s">
        <v>323</v>
      </c>
      <c r="G1597" t="s">
        <v>26</v>
      </c>
      <c r="H1597">
        <v>37179</v>
      </c>
      <c r="I1597" s="73" t="str">
        <f>VLOOKUP(E1597,Refs!$P$2:$R$29,3,FALSE)</f>
        <v>Y56</v>
      </c>
      <c r="J1597" s="73" t="str">
        <f>VLOOKUP(E1597,Refs!$P$2:$S$29,4,FALSE)</f>
        <v>London</v>
      </c>
      <c r="K1597" s="28">
        <f t="shared" si="52"/>
        <v>37179</v>
      </c>
    </row>
    <row r="1598" spans="1:11" x14ac:dyDescent="0.35">
      <c r="A1598" s="74">
        <f t="shared" si="51"/>
        <v>45748</v>
      </c>
      <c r="B1598" t="s">
        <v>883</v>
      </c>
      <c r="C1598" t="s">
        <v>289</v>
      </c>
      <c r="D1598" t="s">
        <v>892</v>
      </c>
      <c r="E1598" t="s">
        <v>339</v>
      </c>
      <c r="F1598" t="s">
        <v>323</v>
      </c>
      <c r="G1598" t="s">
        <v>77</v>
      </c>
      <c r="H1598">
        <v>72</v>
      </c>
      <c r="I1598" s="73" t="str">
        <f>VLOOKUP(E1598,Refs!$P$2:$R$29,3,FALSE)</f>
        <v>Y56</v>
      </c>
      <c r="J1598" s="73" t="str">
        <f>VLOOKUP(E1598,Refs!$P$2:$S$29,4,FALSE)</f>
        <v>London</v>
      </c>
      <c r="K1598" s="28">
        <f t="shared" si="52"/>
        <v>72</v>
      </c>
    </row>
    <row r="1599" spans="1:11" x14ac:dyDescent="0.35">
      <c r="A1599" s="74">
        <f t="shared" si="51"/>
        <v>45748</v>
      </c>
      <c r="B1599" t="s">
        <v>883</v>
      </c>
      <c r="C1599" t="s">
        <v>289</v>
      </c>
      <c r="D1599" t="s">
        <v>892</v>
      </c>
      <c r="E1599" t="s">
        <v>339</v>
      </c>
      <c r="F1599" t="s">
        <v>323</v>
      </c>
      <c r="G1599" t="s">
        <v>78</v>
      </c>
      <c r="H1599">
        <v>18567</v>
      </c>
      <c r="I1599" s="73" t="str">
        <f>VLOOKUP(E1599,Refs!$P$2:$R$29,3,FALSE)</f>
        <v>Y56</v>
      </c>
      <c r="J1599" s="73" t="str">
        <f>VLOOKUP(E1599,Refs!$P$2:$S$29,4,FALSE)</f>
        <v>London</v>
      </c>
      <c r="K1599" s="28">
        <f t="shared" si="52"/>
        <v>18567</v>
      </c>
    </row>
    <row r="1600" spans="1:11" x14ac:dyDescent="0.35">
      <c r="A1600" s="74">
        <f t="shared" si="51"/>
        <v>45748</v>
      </c>
      <c r="B1600" t="s">
        <v>883</v>
      </c>
      <c r="C1600" t="s">
        <v>289</v>
      </c>
      <c r="D1600" t="s">
        <v>892</v>
      </c>
      <c r="E1600" t="s">
        <v>339</v>
      </c>
      <c r="F1600" t="s">
        <v>323</v>
      </c>
      <c r="G1600" t="s">
        <v>79</v>
      </c>
      <c r="H1600">
        <v>10213</v>
      </c>
      <c r="I1600" s="73" t="str">
        <f>VLOOKUP(E1600,Refs!$P$2:$R$29,3,FALSE)</f>
        <v>Y56</v>
      </c>
      <c r="J1600" s="73" t="str">
        <f>VLOOKUP(E1600,Refs!$P$2:$S$29,4,FALSE)</f>
        <v>London</v>
      </c>
      <c r="K1600" s="28">
        <f t="shared" si="52"/>
        <v>10213</v>
      </c>
    </row>
    <row r="1601" spans="1:11" x14ac:dyDescent="0.35">
      <c r="A1601" s="74">
        <f t="shared" si="51"/>
        <v>45748</v>
      </c>
      <c r="B1601" t="s">
        <v>883</v>
      </c>
      <c r="C1601" t="s">
        <v>289</v>
      </c>
      <c r="D1601" t="s">
        <v>892</v>
      </c>
      <c r="E1601" t="s">
        <v>339</v>
      </c>
      <c r="F1601" t="s">
        <v>323</v>
      </c>
      <c r="G1601" t="s">
        <v>80</v>
      </c>
      <c r="H1601">
        <v>8327</v>
      </c>
      <c r="I1601" s="73" t="str">
        <f>VLOOKUP(E1601,Refs!$P$2:$R$29,3,FALSE)</f>
        <v>Y56</v>
      </c>
      <c r="J1601" s="73" t="str">
        <f>VLOOKUP(E1601,Refs!$P$2:$S$29,4,FALSE)</f>
        <v>London</v>
      </c>
      <c r="K1601" s="28">
        <f t="shared" si="52"/>
        <v>8327</v>
      </c>
    </row>
    <row r="1602" spans="1:11" x14ac:dyDescent="0.35">
      <c r="A1602" s="74">
        <f t="shared" si="51"/>
        <v>45748</v>
      </c>
      <c r="B1602" t="s">
        <v>883</v>
      </c>
      <c r="C1602" t="s">
        <v>289</v>
      </c>
      <c r="D1602" t="s">
        <v>892</v>
      </c>
      <c r="E1602" t="s">
        <v>339</v>
      </c>
      <c r="F1602" t="s">
        <v>323</v>
      </c>
      <c r="G1602" t="s">
        <v>81</v>
      </c>
      <c r="H1602">
        <v>0</v>
      </c>
      <c r="I1602" s="73" t="str">
        <f>VLOOKUP(E1602,Refs!$P$2:$R$29,3,FALSE)</f>
        <v>Y56</v>
      </c>
      <c r="J1602" s="73" t="str">
        <f>VLOOKUP(E1602,Refs!$P$2:$S$29,4,FALSE)</f>
        <v>London</v>
      </c>
      <c r="K1602" s="28" t="str">
        <f t="shared" si="52"/>
        <v/>
      </c>
    </row>
    <row r="1603" spans="1:11" x14ac:dyDescent="0.35">
      <c r="A1603" s="74">
        <f t="shared" ref="A1603:A1666" si="53">DATEVALUE(RIGHT(B1603,8))</f>
        <v>45748</v>
      </c>
      <c r="B1603" t="s">
        <v>883</v>
      </c>
      <c r="C1603" t="s">
        <v>289</v>
      </c>
      <c r="D1603" t="s">
        <v>892</v>
      </c>
      <c r="E1603" t="s">
        <v>339</v>
      </c>
      <c r="F1603" t="s">
        <v>323</v>
      </c>
      <c r="G1603" t="s">
        <v>25</v>
      </c>
      <c r="H1603">
        <v>18540</v>
      </c>
      <c r="I1603" s="73" t="str">
        <f>VLOOKUP(E1603,Refs!$P$2:$R$29,3,FALSE)</f>
        <v>Y56</v>
      </c>
      <c r="J1603" s="73" t="str">
        <f>VLOOKUP(E1603,Refs!$P$2:$S$29,4,FALSE)</f>
        <v>London</v>
      </c>
      <c r="K1603" s="28">
        <f t="shared" si="52"/>
        <v>18540</v>
      </c>
    </row>
    <row r="1604" spans="1:11" x14ac:dyDescent="0.35">
      <c r="A1604" s="74">
        <f t="shared" si="53"/>
        <v>45748</v>
      </c>
      <c r="B1604" t="s">
        <v>883</v>
      </c>
      <c r="C1604" t="s">
        <v>289</v>
      </c>
      <c r="D1604" t="s">
        <v>892</v>
      </c>
      <c r="E1604" t="s">
        <v>339</v>
      </c>
      <c r="F1604" t="s">
        <v>323</v>
      </c>
      <c r="G1604" t="s">
        <v>82</v>
      </c>
      <c r="H1604">
        <v>120</v>
      </c>
      <c r="I1604" s="73" t="str">
        <f>VLOOKUP(E1604,Refs!$P$2:$R$29,3,FALSE)</f>
        <v>Y56</v>
      </c>
      <c r="J1604" s="73" t="str">
        <f>VLOOKUP(E1604,Refs!$P$2:$S$29,4,FALSE)</f>
        <v>London</v>
      </c>
      <c r="K1604" s="28">
        <f t="shared" si="52"/>
        <v>120</v>
      </c>
    </row>
    <row r="1605" spans="1:11" x14ac:dyDescent="0.35">
      <c r="A1605" s="74">
        <f t="shared" si="53"/>
        <v>45748</v>
      </c>
      <c r="B1605" t="s">
        <v>883</v>
      </c>
      <c r="C1605" t="s">
        <v>289</v>
      </c>
      <c r="D1605" t="s">
        <v>892</v>
      </c>
      <c r="E1605" t="s">
        <v>339</v>
      </c>
      <c r="F1605" t="s">
        <v>323</v>
      </c>
      <c r="G1605" t="s">
        <v>83</v>
      </c>
      <c r="H1605">
        <v>11073</v>
      </c>
      <c r="I1605" s="73" t="str">
        <f>VLOOKUP(E1605,Refs!$P$2:$R$29,3,FALSE)</f>
        <v>Y56</v>
      </c>
      <c r="J1605" s="73" t="str">
        <f>VLOOKUP(E1605,Refs!$P$2:$S$29,4,FALSE)</f>
        <v>London</v>
      </c>
      <c r="K1605" s="28">
        <f t="shared" si="52"/>
        <v>11073</v>
      </c>
    </row>
    <row r="1606" spans="1:11" x14ac:dyDescent="0.35">
      <c r="A1606" s="74">
        <f t="shared" si="53"/>
        <v>45748</v>
      </c>
      <c r="B1606" t="s">
        <v>883</v>
      </c>
      <c r="C1606" t="s">
        <v>289</v>
      </c>
      <c r="D1606" t="s">
        <v>892</v>
      </c>
      <c r="E1606" t="s">
        <v>339</v>
      </c>
      <c r="F1606" t="s">
        <v>323</v>
      </c>
      <c r="G1606" t="s">
        <v>84</v>
      </c>
      <c r="H1606">
        <v>4300</v>
      </c>
      <c r="I1606" s="73" t="str">
        <f>VLOOKUP(E1606,Refs!$P$2:$R$29,3,FALSE)</f>
        <v>Y56</v>
      </c>
      <c r="J1606" s="73" t="str">
        <f>VLOOKUP(E1606,Refs!$P$2:$S$29,4,FALSE)</f>
        <v>London</v>
      </c>
      <c r="K1606" s="28">
        <f t="shared" si="52"/>
        <v>4300</v>
      </c>
    </row>
    <row r="1607" spans="1:11" x14ac:dyDescent="0.35">
      <c r="A1607" s="74">
        <f t="shared" si="53"/>
        <v>45748</v>
      </c>
      <c r="B1607" t="s">
        <v>883</v>
      </c>
      <c r="C1607" t="s">
        <v>289</v>
      </c>
      <c r="D1607" t="s">
        <v>892</v>
      </c>
      <c r="E1607" t="s">
        <v>339</v>
      </c>
      <c r="F1607" t="s">
        <v>323</v>
      </c>
      <c r="G1607" t="s">
        <v>85</v>
      </c>
      <c r="H1607">
        <v>2907</v>
      </c>
      <c r="I1607" s="73" t="str">
        <f>VLOOKUP(E1607,Refs!$P$2:$R$29,3,FALSE)</f>
        <v>Y56</v>
      </c>
      <c r="J1607" s="73" t="str">
        <f>VLOOKUP(E1607,Refs!$P$2:$S$29,4,FALSE)</f>
        <v>London</v>
      </c>
      <c r="K1607" s="28">
        <f t="shared" ref="K1607:K1670" si="54">IF(OR(H1607="NULL",H1607=0,H1607=""),"",H1607)</f>
        <v>2907</v>
      </c>
    </row>
    <row r="1608" spans="1:11" x14ac:dyDescent="0.35">
      <c r="A1608" s="74">
        <f t="shared" si="53"/>
        <v>45748</v>
      </c>
      <c r="B1608" t="s">
        <v>883</v>
      </c>
      <c r="C1608" t="s">
        <v>289</v>
      </c>
      <c r="D1608" t="s">
        <v>892</v>
      </c>
      <c r="E1608" t="s">
        <v>339</v>
      </c>
      <c r="F1608" t="s">
        <v>323</v>
      </c>
      <c r="G1608" t="s">
        <v>86</v>
      </c>
      <c r="H1608">
        <v>13397</v>
      </c>
      <c r="I1608" s="73" t="str">
        <f>VLOOKUP(E1608,Refs!$P$2:$R$29,3,FALSE)</f>
        <v>Y56</v>
      </c>
      <c r="J1608" s="73" t="str">
        <f>VLOOKUP(E1608,Refs!$P$2:$S$29,4,FALSE)</f>
        <v>London</v>
      </c>
      <c r="K1608" s="28">
        <f t="shared" si="54"/>
        <v>13397</v>
      </c>
    </row>
    <row r="1609" spans="1:11" x14ac:dyDescent="0.35">
      <c r="A1609" s="74">
        <f t="shared" si="53"/>
        <v>45748</v>
      </c>
      <c r="B1609" t="s">
        <v>883</v>
      </c>
      <c r="C1609" t="s">
        <v>289</v>
      </c>
      <c r="D1609" t="s">
        <v>892</v>
      </c>
      <c r="E1609" t="s">
        <v>339</v>
      </c>
      <c r="F1609" t="s">
        <v>323</v>
      </c>
      <c r="G1609" t="s">
        <v>87</v>
      </c>
      <c r="H1609">
        <v>1634</v>
      </c>
      <c r="I1609" s="73" t="str">
        <f>VLOOKUP(E1609,Refs!$P$2:$R$29,3,FALSE)</f>
        <v>Y56</v>
      </c>
      <c r="J1609" s="73" t="str">
        <f>VLOOKUP(E1609,Refs!$P$2:$S$29,4,FALSE)</f>
        <v>London</v>
      </c>
      <c r="K1609" s="28">
        <f t="shared" si="54"/>
        <v>1634</v>
      </c>
    </row>
    <row r="1610" spans="1:11" x14ac:dyDescent="0.35">
      <c r="A1610" s="74">
        <f t="shared" si="53"/>
        <v>45748</v>
      </c>
      <c r="B1610" t="s">
        <v>883</v>
      </c>
      <c r="C1610" t="s">
        <v>289</v>
      </c>
      <c r="D1610" t="s">
        <v>892</v>
      </c>
      <c r="E1610" t="s">
        <v>339</v>
      </c>
      <c r="F1610" t="s">
        <v>323</v>
      </c>
      <c r="G1610" t="s">
        <v>88</v>
      </c>
      <c r="H1610">
        <v>883</v>
      </c>
      <c r="I1610" s="73" t="str">
        <f>VLOOKUP(E1610,Refs!$P$2:$R$29,3,FALSE)</f>
        <v>Y56</v>
      </c>
      <c r="J1610" s="73" t="str">
        <f>VLOOKUP(E1610,Refs!$P$2:$S$29,4,FALSE)</f>
        <v>London</v>
      </c>
      <c r="K1610" s="28">
        <f t="shared" si="54"/>
        <v>883</v>
      </c>
    </row>
    <row r="1611" spans="1:11" x14ac:dyDescent="0.35">
      <c r="A1611" s="74">
        <f t="shared" si="53"/>
        <v>45748</v>
      </c>
      <c r="B1611" t="s">
        <v>883</v>
      </c>
      <c r="C1611" t="s">
        <v>289</v>
      </c>
      <c r="D1611" t="s">
        <v>892</v>
      </c>
      <c r="E1611" t="s">
        <v>339</v>
      </c>
      <c r="F1611" t="s">
        <v>323</v>
      </c>
      <c r="G1611" t="s">
        <v>89</v>
      </c>
      <c r="H1611">
        <v>7032</v>
      </c>
      <c r="I1611" s="73" t="str">
        <f>VLOOKUP(E1611,Refs!$P$2:$R$29,3,FALSE)</f>
        <v>Y56</v>
      </c>
      <c r="J1611" s="73" t="str">
        <f>VLOOKUP(E1611,Refs!$P$2:$S$29,4,FALSE)</f>
        <v>London</v>
      </c>
      <c r="K1611" s="28">
        <f t="shared" si="54"/>
        <v>7032</v>
      </c>
    </row>
    <row r="1612" spans="1:11" x14ac:dyDescent="0.35">
      <c r="A1612" s="74">
        <f t="shared" si="53"/>
        <v>45748</v>
      </c>
      <c r="B1612" t="s">
        <v>883</v>
      </c>
      <c r="C1612" t="s">
        <v>289</v>
      </c>
      <c r="D1612" t="s">
        <v>892</v>
      </c>
      <c r="E1612" t="s">
        <v>339</v>
      </c>
      <c r="F1612" t="s">
        <v>323</v>
      </c>
      <c r="G1612" t="s">
        <v>90</v>
      </c>
      <c r="H1612">
        <v>29127</v>
      </c>
      <c r="I1612" s="73" t="str">
        <f>VLOOKUP(E1612,Refs!$P$2:$R$29,3,FALSE)</f>
        <v>Y56</v>
      </c>
      <c r="J1612" s="73" t="str">
        <f>VLOOKUP(E1612,Refs!$P$2:$S$29,4,FALSE)</f>
        <v>London</v>
      </c>
      <c r="K1612" s="28">
        <f t="shared" si="54"/>
        <v>29127</v>
      </c>
    </row>
    <row r="1613" spans="1:11" x14ac:dyDescent="0.35">
      <c r="A1613" s="74">
        <f t="shared" si="53"/>
        <v>45748</v>
      </c>
      <c r="B1613" t="s">
        <v>883</v>
      </c>
      <c r="C1613" t="s">
        <v>289</v>
      </c>
      <c r="D1613" t="s">
        <v>892</v>
      </c>
      <c r="E1613" t="s">
        <v>339</v>
      </c>
      <c r="F1613" t="s">
        <v>323</v>
      </c>
      <c r="G1613" t="s">
        <v>91</v>
      </c>
      <c r="H1613">
        <v>37120</v>
      </c>
      <c r="I1613" s="73" t="str">
        <f>VLOOKUP(E1613,Refs!$P$2:$R$29,3,FALSE)</f>
        <v>Y56</v>
      </c>
      <c r="J1613" s="73" t="str">
        <f>VLOOKUP(E1613,Refs!$P$2:$S$29,4,FALSE)</f>
        <v>London</v>
      </c>
      <c r="K1613" s="28">
        <f t="shared" si="54"/>
        <v>37120</v>
      </c>
    </row>
    <row r="1614" spans="1:11" x14ac:dyDescent="0.35">
      <c r="A1614" s="74">
        <f t="shared" si="53"/>
        <v>45748</v>
      </c>
      <c r="B1614" t="s">
        <v>883</v>
      </c>
      <c r="C1614" t="s">
        <v>289</v>
      </c>
      <c r="D1614" t="s">
        <v>892</v>
      </c>
      <c r="E1614" t="s">
        <v>339</v>
      </c>
      <c r="F1614" t="s">
        <v>323</v>
      </c>
      <c r="G1614" t="s">
        <v>27</v>
      </c>
      <c r="H1614">
        <v>3590</v>
      </c>
      <c r="I1614" s="73" t="str">
        <f>VLOOKUP(E1614,Refs!$P$2:$R$29,3,FALSE)</f>
        <v>Y56</v>
      </c>
      <c r="J1614" s="73" t="str">
        <f>VLOOKUP(E1614,Refs!$P$2:$S$29,4,FALSE)</f>
        <v>London</v>
      </c>
      <c r="K1614" s="28">
        <f t="shared" si="54"/>
        <v>3590</v>
      </c>
    </row>
    <row r="1615" spans="1:11" x14ac:dyDescent="0.35">
      <c r="A1615" s="74">
        <f t="shared" si="53"/>
        <v>45748</v>
      </c>
      <c r="B1615" t="s">
        <v>883</v>
      </c>
      <c r="C1615" t="s">
        <v>289</v>
      </c>
      <c r="D1615" t="s">
        <v>892</v>
      </c>
      <c r="E1615" t="s">
        <v>339</v>
      </c>
      <c r="F1615" t="s">
        <v>323</v>
      </c>
      <c r="G1615" t="s">
        <v>29</v>
      </c>
      <c r="H1615">
        <v>5011</v>
      </c>
      <c r="I1615" s="73" t="str">
        <f>VLOOKUP(E1615,Refs!$P$2:$R$29,3,FALSE)</f>
        <v>Y56</v>
      </c>
      <c r="J1615" s="73" t="str">
        <f>VLOOKUP(E1615,Refs!$P$2:$S$29,4,FALSE)</f>
        <v>London</v>
      </c>
      <c r="K1615" s="28">
        <f t="shared" si="54"/>
        <v>5011</v>
      </c>
    </row>
    <row r="1616" spans="1:11" x14ac:dyDescent="0.35">
      <c r="A1616" s="74">
        <f t="shared" si="53"/>
        <v>45748</v>
      </c>
      <c r="B1616" t="s">
        <v>883</v>
      </c>
      <c r="C1616" t="s">
        <v>289</v>
      </c>
      <c r="D1616" t="s">
        <v>892</v>
      </c>
      <c r="E1616" t="s">
        <v>339</v>
      </c>
      <c r="F1616" t="s">
        <v>323</v>
      </c>
      <c r="G1616" t="s">
        <v>92</v>
      </c>
      <c r="H1616">
        <v>1707</v>
      </c>
      <c r="I1616" s="73" t="str">
        <f>VLOOKUP(E1616,Refs!$P$2:$R$29,3,FALSE)</f>
        <v>Y56</v>
      </c>
      <c r="J1616" s="73" t="str">
        <f>VLOOKUP(E1616,Refs!$P$2:$S$29,4,FALSE)</f>
        <v>London</v>
      </c>
      <c r="K1616" s="28">
        <f t="shared" si="54"/>
        <v>1707</v>
      </c>
    </row>
    <row r="1617" spans="1:11" x14ac:dyDescent="0.35">
      <c r="A1617" s="74">
        <f t="shared" si="53"/>
        <v>45748</v>
      </c>
      <c r="B1617" t="s">
        <v>883</v>
      </c>
      <c r="C1617" t="s">
        <v>289</v>
      </c>
      <c r="D1617" t="s">
        <v>892</v>
      </c>
      <c r="E1617" t="s">
        <v>339</v>
      </c>
      <c r="F1617" t="s">
        <v>323</v>
      </c>
      <c r="G1617" t="s">
        <v>93</v>
      </c>
      <c r="H1617">
        <v>46</v>
      </c>
      <c r="I1617" s="73" t="str">
        <f>VLOOKUP(E1617,Refs!$P$2:$R$29,3,FALSE)</f>
        <v>Y56</v>
      </c>
      <c r="J1617" s="73" t="str">
        <f>VLOOKUP(E1617,Refs!$P$2:$S$29,4,FALSE)</f>
        <v>London</v>
      </c>
      <c r="K1617" s="28">
        <f t="shared" si="54"/>
        <v>46</v>
      </c>
    </row>
    <row r="1618" spans="1:11" x14ac:dyDescent="0.35">
      <c r="A1618" s="74">
        <f t="shared" si="53"/>
        <v>45748</v>
      </c>
      <c r="B1618" t="s">
        <v>883</v>
      </c>
      <c r="C1618" t="s">
        <v>289</v>
      </c>
      <c r="D1618" t="s">
        <v>892</v>
      </c>
      <c r="E1618" t="s">
        <v>339</v>
      </c>
      <c r="F1618" t="s">
        <v>323</v>
      </c>
      <c r="G1618" t="s">
        <v>94</v>
      </c>
      <c r="H1618">
        <v>1560</v>
      </c>
      <c r="I1618" s="73" t="str">
        <f>VLOOKUP(E1618,Refs!$P$2:$R$29,3,FALSE)</f>
        <v>Y56</v>
      </c>
      <c r="J1618" s="73" t="str">
        <f>VLOOKUP(E1618,Refs!$P$2:$S$29,4,FALSE)</f>
        <v>London</v>
      </c>
      <c r="K1618" s="28">
        <f t="shared" si="54"/>
        <v>1560</v>
      </c>
    </row>
    <row r="1619" spans="1:11" x14ac:dyDescent="0.35">
      <c r="A1619" s="74">
        <f t="shared" si="53"/>
        <v>45748</v>
      </c>
      <c r="B1619" t="s">
        <v>883</v>
      </c>
      <c r="C1619" t="s">
        <v>289</v>
      </c>
      <c r="D1619" t="s">
        <v>892</v>
      </c>
      <c r="E1619" t="s">
        <v>339</v>
      </c>
      <c r="F1619" t="s">
        <v>323</v>
      </c>
      <c r="G1619" t="s">
        <v>95</v>
      </c>
      <c r="H1619">
        <v>195</v>
      </c>
      <c r="I1619" s="73" t="str">
        <f>VLOOKUP(E1619,Refs!$P$2:$R$29,3,FALSE)</f>
        <v>Y56</v>
      </c>
      <c r="J1619" s="73" t="str">
        <f>VLOOKUP(E1619,Refs!$P$2:$S$29,4,FALSE)</f>
        <v>London</v>
      </c>
      <c r="K1619" s="28">
        <f t="shared" si="54"/>
        <v>195</v>
      </c>
    </row>
    <row r="1620" spans="1:11" x14ac:dyDescent="0.35">
      <c r="A1620" s="74">
        <f t="shared" si="53"/>
        <v>45748</v>
      </c>
      <c r="B1620" t="s">
        <v>883</v>
      </c>
      <c r="C1620" t="s">
        <v>289</v>
      </c>
      <c r="D1620" t="s">
        <v>892</v>
      </c>
      <c r="E1620" t="s">
        <v>339</v>
      </c>
      <c r="F1620" t="s">
        <v>323</v>
      </c>
      <c r="G1620" t="s">
        <v>96</v>
      </c>
      <c r="H1620">
        <v>1006</v>
      </c>
      <c r="I1620" s="73" t="str">
        <f>VLOOKUP(E1620,Refs!$P$2:$R$29,3,FALSE)</f>
        <v>Y56</v>
      </c>
      <c r="J1620" s="73" t="str">
        <f>VLOOKUP(E1620,Refs!$P$2:$S$29,4,FALSE)</f>
        <v>London</v>
      </c>
      <c r="K1620" s="28">
        <f t="shared" si="54"/>
        <v>1006</v>
      </c>
    </row>
    <row r="1621" spans="1:11" x14ac:dyDescent="0.35">
      <c r="A1621" s="74">
        <f t="shared" si="53"/>
        <v>45748</v>
      </c>
      <c r="B1621" t="s">
        <v>883</v>
      </c>
      <c r="C1621" t="s">
        <v>289</v>
      </c>
      <c r="D1621" t="s">
        <v>892</v>
      </c>
      <c r="E1621" t="s">
        <v>339</v>
      </c>
      <c r="F1621" t="s">
        <v>323</v>
      </c>
      <c r="G1621" t="s">
        <v>97</v>
      </c>
      <c r="H1621">
        <v>59</v>
      </c>
      <c r="I1621" s="73" t="str">
        <f>VLOOKUP(E1621,Refs!$P$2:$R$29,3,FALSE)</f>
        <v>Y56</v>
      </c>
      <c r="J1621" s="73" t="str">
        <f>VLOOKUP(E1621,Refs!$P$2:$S$29,4,FALSE)</f>
        <v>London</v>
      </c>
      <c r="K1621" s="28">
        <f t="shared" si="54"/>
        <v>59</v>
      </c>
    </row>
    <row r="1622" spans="1:11" x14ac:dyDescent="0.35">
      <c r="A1622" s="74">
        <f t="shared" si="53"/>
        <v>45748</v>
      </c>
      <c r="B1622" t="s">
        <v>883</v>
      </c>
      <c r="C1622" t="s">
        <v>289</v>
      </c>
      <c r="D1622" t="s">
        <v>892</v>
      </c>
      <c r="E1622" t="s">
        <v>339</v>
      </c>
      <c r="F1622" t="s">
        <v>323</v>
      </c>
      <c r="G1622" t="s">
        <v>98</v>
      </c>
      <c r="H1622">
        <v>2721</v>
      </c>
      <c r="I1622" s="73" t="str">
        <f>VLOOKUP(E1622,Refs!$P$2:$R$29,3,FALSE)</f>
        <v>Y56</v>
      </c>
      <c r="J1622" s="73" t="str">
        <f>VLOOKUP(E1622,Refs!$P$2:$S$29,4,FALSE)</f>
        <v>London</v>
      </c>
      <c r="K1622" s="28">
        <f t="shared" si="54"/>
        <v>2721</v>
      </c>
    </row>
    <row r="1623" spans="1:11" x14ac:dyDescent="0.35">
      <c r="A1623" s="74">
        <f t="shared" si="53"/>
        <v>45748</v>
      </c>
      <c r="B1623" t="s">
        <v>883</v>
      </c>
      <c r="C1623" t="s">
        <v>289</v>
      </c>
      <c r="D1623" t="s">
        <v>892</v>
      </c>
      <c r="E1623" t="s">
        <v>339</v>
      </c>
      <c r="F1623" t="s">
        <v>323</v>
      </c>
      <c r="G1623" t="s">
        <v>31</v>
      </c>
      <c r="H1623">
        <v>1964</v>
      </c>
      <c r="I1623" s="73" t="str">
        <f>VLOOKUP(E1623,Refs!$P$2:$R$29,3,FALSE)</f>
        <v>Y56</v>
      </c>
      <c r="J1623" s="73" t="str">
        <f>VLOOKUP(E1623,Refs!$P$2:$S$29,4,FALSE)</f>
        <v>London</v>
      </c>
      <c r="K1623" s="28">
        <f t="shared" si="54"/>
        <v>1964</v>
      </c>
    </row>
    <row r="1624" spans="1:11" x14ac:dyDescent="0.35">
      <c r="A1624" s="74">
        <f t="shared" si="53"/>
        <v>45748</v>
      </c>
      <c r="B1624" t="s">
        <v>883</v>
      </c>
      <c r="C1624" t="s">
        <v>289</v>
      </c>
      <c r="D1624" t="s">
        <v>892</v>
      </c>
      <c r="E1624" t="s">
        <v>339</v>
      </c>
      <c r="F1624" t="s">
        <v>323</v>
      </c>
      <c r="G1624" t="s">
        <v>99</v>
      </c>
      <c r="H1624">
        <v>7933</v>
      </c>
      <c r="I1624" s="73" t="str">
        <f>VLOOKUP(E1624,Refs!$P$2:$R$29,3,FALSE)</f>
        <v>Y56</v>
      </c>
      <c r="J1624" s="73" t="str">
        <f>VLOOKUP(E1624,Refs!$P$2:$S$29,4,FALSE)</f>
        <v>London</v>
      </c>
      <c r="K1624" s="28">
        <f t="shared" si="54"/>
        <v>7933</v>
      </c>
    </row>
    <row r="1625" spans="1:11" x14ac:dyDescent="0.35">
      <c r="A1625" s="74">
        <f t="shared" si="53"/>
        <v>45748</v>
      </c>
      <c r="B1625" t="s">
        <v>883</v>
      </c>
      <c r="C1625" t="s">
        <v>289</v>
      </c>
      <c r="D1625" t="s">
        <v>892</v>
      </c>
      <c r="E1625" t="s">
        <v>339</v>
      </c>
      <c r="F1625" t="s">
        <v>323</v>
      </c>
      <c r="G1625" t="s">
        <v>100</v>
      </c>
      <c r="H1625">
        <v>3755</v>
      </c>
      <c r="I1625" s="73" t="str">
        <f>VLOOKUP(E1625,Refs!$P$2:$R$29,3,FALSE)</f>
        <v>Y56</v>
      </c>
      <c r="J1625" s="73" t="str">
        <f>VLOOKUP(E1625,Refs!$P$2:$S$29,4,FALSE)</f>
        <v>London</v>
      </c>
      <c r="K1625" s="28">
        <f t="shared" si="54"/>
        <v>3755</v>
      </c>
    </row>
    <row r="1626" spans="1:11" x14ac:dyDescent="0.35">
      <c r="A1626" s="74">
        <f t="shared" si="53"/>
        <v>45748</v>
      </c>
      <c r="B1626" t="s">
        <v>883</v>
      </c>
      <c r="C1626" t="s">
        <v>289</v>
      </c>
      <c r="D1626" t="s">
        <v>892</v>
      </c>
      <c r="E1626" t="s">
        <v>339</v>
      </c>
      <c r="F1626" t="s">
        <v>323</v>
      </c>
      <c r="G1626" t="s">
        <v>101</v>
      </c>
      <c r="H1626">
        <v>276</v>
      </c>
      <c r="I1626" s="73" t="str">
        <f>VLOOKUP(E1626,Refs!$P$2:$R$29,3,FALSE)</f>
        <v>Y56</v>
      </c>
      <c r="J1626" s="73" t="str">
        <f>VLOOKUP(E1626,Refs!$P$2:$S$29,4,FALSE)</f>
        <v>London</v>
      </c>
      <c r="K1626" s="28">
        <f t="shared" si="54"/>
        <v>276</v>
      </c>
    </row>
    <row r="1627" spans="1:11" x14ac:dyDescent="0.35">
      <c r="A1627" s="74">
        <f t="shared" si="53"/>
        <v>45748</v>
      </c>
      <c r="B1627" t="s">
        <v>883</v>
      </c>
      <c r="C1627" t="s">
        <v>289</v>
      </c>
      <c r="D1627" t="s">
        <v>892</v>
      </c>
      <c r="E1627" t="s">
        <v>339</v>
      </c>
      <c r="F1627" t="s">
        <v>323</v>
      </c>
      <c r="G1627" t="s">
        <v>102</v>
      </c>
      <c r="H1627">
        <v>218</v>
      </c>
      <c r="I1627" s="73" t="str">
        <f>VLOOKUP(E1627,Refs!$P$2:$R$29,3,FALSE)</f>
        <v>Y56</v>
      </c>
      <c r="J1627" s="73" t="str">
        <f>VLOOKUP(E1627,Refs!$P$2:$S$29,4,FALSE)</f>
        <v>London</v>
      </c>
      <c r="K1627" s="28">
        <f t="shared" si="54"/>
        <v>218</v>
      </c>
    </row>
    <row r="1628" spans="1:11" x14ac:dyDescent="0.35">
      <c r="A1628" s="74">
        <f t="shared" si="53"/>
        <v>45748</v>
      </c>
      <c r="B1628" t="s">
        <v>883</v>
      </c>
      <c r="C1628" t="s">
        <v>289</v>
      </c>
      <c r="D1628" t="s">
        <v>892</v>
      </c>
      <c r="E1628" t="s">
        <v>339</v>
      </c>
      <c r="F1628" t="s">
        <v>323</v>
      </c>
      <c r="G1628" t="s">
        <v>103</v>
      </c>
      <c r="H1628">
        <v>27</v>
      </c>
      <c r="I1628" s="73" t="str">
        <f>VLOOKUP(E1628,Refs!$P$2:$R$29,3,FALSE)</f>
        <v>Y56</v>
      </c>
      <c r="J1628" s="73" t="str">
        <f>VLOOKUP(E1628,Refs!$P$2:$S$29,4,FALSE)</f>
        <v>London</v>
      </c>
      <c r="K1628" s="28">
        <f t="shared" si="54"/>
        <v>27</v>
      </c>
    </row>
    <row r="1629" spans="1:11" x14ac:dyDescent="0.35">
      <c r="A1629" s="74">
        <f t="shared" si="53"/>
        <v>45748</v>
      </c>
      <c r="B1629" t="s">
        <v>883</v>
      </c>
      <c r="C1629" t="s">
        <v>289</v>
      </c>
      <c r="D1629" t="s">
        <v>892</v>
      </c>
      <c r="E1629" t="s">
        <v>339</v>
      </c>
      <c r="F1629" t="s">
        <v>323</v>
      </c>
      <c r="G1629" t="s">
        <v>104</v>
      </c>
      <c r="H1629">
        <v>18</v>
      </c>
      <c r="I1629" s="73" t="str">
        <f>VLOOKUP(E1629,Refs!$P$2:$R$29,3,FALSE)</f>
        <v>Y56</v>
      </c>
      <c r="J1629" s="73" t="str">
        <f>VLOOKUP(E1629,Refs!$P$2:$S$29,4,FALSE)</f>
        <v>London</v>
      </c>
      <c r="K1629" s="28">
        <f t="shared" si="54"/>
        <v>18</v>
      </c>
    </row>
    <row r="1630" spans="1:11" x14ac:dyDescent="0.35">
      <c r="A1630" s="74">
        <f t="shared" si="53"/>
        <v>45748</v>
      </c>
      <c r="B1630" t="s">
        <v>883</v>
      </c>
      <c r="C1630" t="s">
        <v>289</v>
      </c>
      <c r="D1630" t="s">
        <v>892</v>
      </c>
      <c r="E1630" t="s">
        <v>339</v>
      </c>
      <c r="F1630" t="s">
        <v>323</v>
      </c>
      <c r="G1630" t="s">
        <v>105</v>
      </c>
      <c r="H1630">
        <v>231</v>
      </c>
      <c r="I1630" s="73" t="str">
        <f>VLOOKUP(E1630,Refs!$P$2:$R$29,3,FALSE)</f>
        <v>Y56</v>
      </c>
      <c r="J1630" s="73" t="str">
        <f>VLOOKUP(E1630,Refs!$P$2:$S$29,4,FALSE)</f>
        <v>London</v>
      </c>
      <c r="K1630" s="28">
        <f t="shared" si="54"/>
        <v>231</v>
      </c>
    </row>
    <row r="1631" spans="1:11" x14ac:dyDescent="0.35">
      <c r="A1631" s="74">
        <f t="shared" si="53"/>
        <v>45748</v>
      </c>
      <c r="B1631" t="s">
        <v>883</v>
      </c>
      <c r="C1631" t="s">
        <v>289</v>
      </c>
      <c r="D1631" t="s">
        <v>892</v>
      </c>
      <c r="E1631" t="s">
        <v>339</v>
      </c>
      <c r="F1631" t="s">
        <v>323</v>
      </c>
      <c r="G1631" t="s">
        <v>106</v>
      </c>
      <c r="H1631">
        <v>394195</v>
      </c>
      <c r="I1631" s="73" t="str">
        <f>VLOOKUP(E1631,Refs!$P$2:$R$29,3,FALSE)</f>
        <v>Y56</v>
      </c>
      <c r="J1631" s="73" t="str">
        <f>VLOOKUP(E1631,Refs!$P$2:$S$29,4,FALSE)</f>
        <v>London</v>
      </c>
      <c r="K1631" s="28">
        <f t="shared" si="54"/>
        <v>394195</v>
      </c>
    </row>
    <row r="1632" spans="1:11" x14ac:dyDescent="0.35">
      <c r="A1632" s="74">
        <f t="shared" si="53"/>
        <v>45748</v>
      </c>
      <c r="B1632" t="s">
        <v>883</v>
      </c>
      <c r="C1632" t="s">
        <v>289</v>
      </c>
      <c r="D1632" t="s">
        <v>892</v>
      </c>
      <c r="E1632" t="s">
        <v>339</v>
      </c>
      <c r="F1632" t="s">
        <v>323</v>
      </c>
      <c r="G1632" t="s">
        <v>107</v>
      </c>
      <c r="H1632">
        <v>3613</v>
      </c>
      <c r="I1632" s="73" t="str">
        <f>VLOOKUP(E1632,Refs!$P$2:$R$29,3,FALSE)</f>
        <v>Y56</v>
      </c>
      <c r="J1632" s="73" t="str">
        <f>VLOOKUP(E1632,Refs!$P$2:$S$29,4,FALSE)</f>
        <v>London</v>
      </c>
      <c r="K1632" s="28">
        <f t="shared" si="54"/>
        <v>3613</v>
      </c>
    </row>
    <row r="1633" spans="1:11" x14ac:dyDescent="0.35">
      <c r="A1633" s="74">
        <f t="shared" si="53"/>
        <v>45748</v>
      </c>
      <c r="B1633" t="s">
        <v>883</v>
      </c>
      <c r="C1633" t="s">
        <v>289</v>
      </c>
      <c r="D1633" t="s">
        <v>892</v>
      </c>
      <c r="E1633" t="s">
        <v>339</v>
      </c>
      <c r="F1633" t="s">
        <v>323</v>
      </c>
      <c r="G1633" t="s">
        <v>108</v>
      </c>
      <c r="H1633">
        <v>2172</v>
      </c>
      <c r="I1633" s="73" t="str">
        <f>VLOOKUP(E1633,Refs!$P$2:$R$29,3,FALSE)</f>
        <v>Y56</v>
      </c>
      <c r="J1633" s="73" t="str">
        <f>VLOOKUP(E1633,Refs!$P$2:$S$29,4,FALSE)</f>
        <v>London</v>
      </c>
      <c r="K1633" s="28">
        <f t="shared" si="54"/>
        <v>2172</v>
      </c>
    </row>
    <row r="1634" spans="1:11" x14ac:dyDescent="0.35">
      <c r="A1634" s="74">
        <f t="shared" si="53"/>
        <v>45748</v>
      </c>
      <c r="B1634" t="s">
        <v>883</v>
      </c>
      <c r="C1634" t="s">
        <v>289</v>
      </c>
      <c r="D1634" t="s">
        <v>892</v>
      </c>
      <c r="E1634" t="s">
        <v>339</v>
      </c>
      <c r="F1634" t="s">
        <v>323</v>
      </c>
      <c r="G1634" t="s">
        <v>109</v>
      </c>
      <c r="H1634">
        <v>152</v>
      </c>
      <c r="I1634" s="73" t="str">
        <f>VLOOKUP(E1634,Refs!$P$2:$R$29,3,FALSE)</f>
        <v>Y56</v>
      </c>
      <c r="J1634" s="73" t="str">
        <f>VLOOKUP(E1634,Refs!$P$2:$S$29,4,FALSE)</f>
        <v>London</v>
      </c>
      <c r="K1634" s="28">
        <f t="shared" si="54"/>
        <v>152</v>
      </c>
    </row>
    <row r="1635" spans="1:11" x14ac:dyDescent="0.35">
      <c r="A1635" s="74">
        <f t="shared" si="53"/>
        <v>45748</v>
      </c>
      <c r="B1635" t="s">
        <v>883</v>
      </c>
      <c r="C1635" t="s">
        <v>289</v>
      </c>
      <c r="D1635" t="s">
        <v>892</v>
      </c>
      <c r="E1635" t="s">
        <v>339</v>
      </c>
      <c r="F1635" t="s">
        <v>323</v>
      </c>
      <c r="G1635" t="s">
        <v>110</v>
      </c>
      <c r="H1635">
        <v>886</v>
      </c>
      <c r="I1635" s="73" t="str">
        <f>VLOOKUP(E1635,Refs!$P$2:$R$29,3,FALSE)</f>
        <v>Y56</v>
      </c>
      <c r="J1635" s="73" t="str">
        <f>VLOOKUP(E1635,Refs!$P$2:$S$29,4,FALSE)</f>
        <v>London</v>
      </c>
      <c r="K1635" s="28">
        <f t="shared" si="54"/>
        <v>886</v>
      </c>
    </row>
    <row r="1636" spans="1:11" x14ac:dyDescent="0.35">
      <c r="A1636" s="74">
        <f t="shared" si="53"/>
        <v>45748</v>
      </c>
      <c r="B1636" t="s">
        <v>883</v>
      </c>
      <c r="C1636" t="s">
        <v>289</v>
      </c>
      <c r="D1636" t="s">
        <v>892</v>
      </c>
      <c r="E1636" t="s">
        <v>339</v>
      </c>
      <c r="F1636" t="s">
        <v>323</v>
      </c>
      <c r="G1636" t="s">
        <v>111</v>
      </c>
      <c r="H1636">
        <v>2846857</v>
      </c>
      <c r="I1636" s="73" t="str">
        <f>VLOOKUP(E1636,Refs!$P$2:$R$29,3,FALSE)</f>
        <v>Y56</v>
      </c>
      <c r="J1636" s="73" t="str">
        <f>VLOOKUP(E1636,Refs!$P$2:$S$29,4,FALSE)</f>
        <v>London</v>
      </c>
      <c r="K1636" s="28">
        <f t="shared" si="54"/>
        <v>2846857</v>
      </c>
    </row>
    <row r="1637" spans="1:11" x14ac:dyDescent="0.35">
      <c r="A1637" s="74">
        <f t="shared" si="53"/>
        <v>45748</v>
      </c>
      <c r="B1637" t="s">
        <v>883</v>
      </c>
      <c r="C1637" t="s">
        <v>289</v>
      </c>
      <c r="D1637" t="s">
        <v>892</v>
      </c>
      <c r="E1637" t="s">
        <v>339</v>
      </c>
      <c r="F1637" t="s">
        <v>323</v>
      </c>
      <c r="G1637" t="s">
        <v>112</v>
      </c>
      <c r="H1637">
        <v>4038</v>
      </c>
      <c r="I1637" s="73" t="str">
        <f>VLOOKUP(E1637,Refs!$P$2:$R$29,3,FALSE)</f>
        <v>Y56</v>
      </c>
      <c r="J1637" s="73" t="str">
        <f>VLOOKUP(E1637,Refs!$P$2:$S$29,4,FALSE)</f>
        <v>London</v>
      </c>
      <c r="K1637" s="28">
        <f t="shared" si="54"/>
        <v>4038</v>
      </c>
    </row>
    <row r="1638" spans="1:11" x14ac:dyDescent="0.35">
      <c r="A1638" s="74">
        <f t="shared" si="53"/>
        <v>45748</v>
      </c>
      <c r="B1638" t="s">
        <v>883</v>
      </c>
      <c r="C1638" t="s">
        <v>289</v>
      </c>
      <c r="D1638" t="s">
        <v>892</v>
      </c>
      <c r="E1638" t="s">
        <v>339</v>
      </c>
      <c r="F1638" t="s">
        <v>323</v>
      </c>
      <c r="G1638" t="s">
        <v>808</v>
      </c>
      <c r="H1638">
        <v>14762</v>
      </c>
      <c r="I1638" s="73" t="str">
        <f>VLOOKUP(E1638,Refs!$P$2:$R$29,3,FALSE)</f>
        <v>Y56</v>
      </c>
      <c r="J1638" s="73" t="str">
        <f>VLOOKUP(E1638,Refs!$P$2:$S$29,4,FALSE)</f>
        <v>London</v>
      </c>
      <c r="K1638" s="28">
        <f t="shared" si="54"/>
        <v>14762</v>
      </c>
    </row>
    <row r="1639" spans="1:11" x14ac:dyDescent="0.35">
      <c r="A1639" s="74">
        <f t="shared" si="53"/>
        <v>45748</v>
      </c>
      <c r="B1639" t="s">
        <v>883</v>
      </c>
      <c r="C1639" t="s">
        <v>289</v>
      </c>
      <c r="D1639" t="s">
        <v>892</v>
      </c>
      <c r="E1639" t="s">
        <v>339</v>
      </c>
      <c r="F1639" t="s">
        <v>323</v>
      </c>
      <c r="G1639" t="s">
        <v>809</v>
      </c>
      <c r="H1639">
        <v>237</v>
      </c>
      <c r="I1639" s="73" t="str">
        <f>VLOOKUP(E1639,Refs!$P$2:$R$29,3,FALSE)</f>
        <v>Y56</v>
      </c>
      <c r="J1639" s="73" t="str">
        <f>VLOOKUP(E1639,Refs!$P$2:$S$29,4,FALSE)</f>
        <v>London</v>
      </c>
      <c r="K1639" s="28">
        <f t="shared" si="54"/>
        <v>237</v>
      </c>
    </row>
    <row r="1640" spans="1:11" x14ac:dyDescent="0.35">
      <c r="A1640" s="74">
        <f t="shared" si="53"/>
        <v>45748</v>
      </c>
      <c r="B1640" t="s">
        <v>883</v>
      </c>
      <c r="C1640" t="s">
        <v>289</v>
      </c>
      <c r="D1640" t="s">
        <v>892</v>
      </c>
      <c r="E1640" t="s">
        <v>339</v>
      </c>
      <c r="F1640" t="s">
        <v>323</v>
      </c>
      <c r="G1640" t="s">
        <v>113</v>
      </c>
      <c r="H1640">
        <v>25776</v>
      </c>
      <c r="I1640" s="73" t="str">
        <f>VLOOKUP(E1640,Refs!$P$2:$R$29,3,FALSE)</f>
        <v>Y56</v>
      </c>
      <c r="J1640" s="73" t="str">
        <f>VLOOKUP(E1640,Refs!$P$2:$S$29,4,FALSE)</f>
        <v>London</v>
      </c>
      <c r="K1640" s="28">
        <f t="shared" si="54"/>
        <v>25776</v>
      </c>
    </row>
    <row r="1641" spans="1:11" x14ac:dyDescent="0.35">
      <c r="A1641" s="74">
        <f t="shared" si="53"/>
        <v>45748</v>
      </c>
      <c r="B1641" t="s">
        <v>883</v>
      </c>
      <c r="C1641" t="s">
        <v>289</v>
      </c>
      <c r="D1641" t="s">
        <v>892</v>
      </c>
      <c r="E1641" t="s">
        <v>339</v>
      </c>
      <c r="F1641" t="s">
        <v>323</v>
      </c>
      <c r="G1641" t="s">
        <v>114</v>
      </c>
      <c r="H1641">
        <v>1</v>
      </c>
      <c r="I1641" s="73" t="str">
        <f>VLOOKUP(E1641,Refs!$P$2:$R$29,3,FALSE)</f>
        <v>Y56</v>
      </c>
      <c r="J1641" s="73" t="str">
        <f>VLOOKUP(E1641,Refs!$P$2:$S$29,4,FALSE)</f>
        <v>London</v>
      </c>
      <c r="K1641" s="28">
        <f t="shared" si="54"/>
        <v>1</v>
      </c>
    </row>
    <row r="1642" spans="1:11" x14ac:dyDescent="0.35">
      <c r="A1642" s="74">
        <f t="shared" si="53"/>
        <v>45748</v>
      </c>
      <c r="B1642" t="s">
        <v>883</v>
      </c>
      <c r="C1642" t="s">
        <v>289</v>
      </c>
      <c r="D1642" t="s">
        <v>892</v>
      </c>
      <c r="E1642" t="s">
        <v>339</v>
      </c>
      <c r="F1642" t="s">
        <v>323</v>
      </c>
      <c r="G1642" t="s">
        <v>115</v>
      </c>
      <c r="H1642">
        <v>11173</v>
      </c>
      <c r="I1642" s="73" t="str">
        <f>VLOOKUP(E1642,Refs!$P$2:$R$29,3,FALSE)</f>
        <v>Y56</v>
      </c>
      <c r="J1642" s="73" t="str">
        <f>VLOOKUP(E1642,Refs!$P$2:$S$29,4,FALSE)</f>
        <v>London</v>
      </c>
      <c r="K1642" s="28">
        <f t="shared" si="54"/>
        <v>11173</v>
      </c>
    </row>
    <row r="1643" spans="1:11" x14ac:dyDescent="0.35">
      <c r="A1643" s="74">
        <f t="shared" si="53"/>
        <v>45748</v>
      </c>
      <c r="B1643" t="s">
        <v>883</v>
      </c>
      <c r="C1643" t="s">
        <v>289</v>
      </c>
      <c r="D1643" t="s">
        <v>892</v>
      </c>
      <c r="E1643" t="s">
        <v>339</v>
      </c>
      <c r="F1643" t="s">
        <v>323</v>
      </c>
      <c r="G1643" t="s">
        <v>116</v>
      </c>
      <c r="H1643">
        <v>5791</v>
      </c>
      <c r="I1643" s="73" t="str">
        <f>VLOOKUP(E1643,Refs!$P$2:$R$29,3,FALSE)</f>
        <v>Y56</v>
      </c>
      <c r="J1643" s="73" t="str">
        <f>VLOOKUP(E1643,Refs!$P$2:$S$29,4,FALSE)</f>
        <v>London</v>
      </c>
      <c r="K1643" s="28">
        <f t="shared" si="54"/>
        <v>5791</v>
      </c>
    </row>
    <row r="1644" spans="1:11" x14ac:dyDescent="0.35">
      <c r="A1644" s="74">
        <f t="shared" si="53"/>
        <v>45748</v>
      </c>
      <c r="B1644" t="s">
        <v>883</v>
      </c>
      <c r="C1644" t="s">
        <v>289</v>
      </c>
      <c r="D1644" t="s">
        <v>892</v>
      </c>
      <c r="E1644" t="s">
        <v>339</v>
      </c>
      <c r="F1644" t="s">
        <v>323</v>
      </c>
      <c r="G1644" t="s">
        <v>117</v>
      </c>
      <c r="H1644">
        <v>6849</v>
      </c>
      <c r="I1644" s="73" t="str">
        <f>VLOOKUP(E1644,Refs!$P$2:$R$29,3,FALSE)</f>
        <v>Y56</v>
      </c>
      <c r="J1644" s="73" t="str">
        <f>VLOOKUP(E1644,Refs!$P$2:$S$29,4,FALSE)</f>
        <v>London</v>
      </c>
      <c r="K1644" s="28">
        <f t="shared" si="54"/>
        <v>6849</v>
      </c>
    </row>
    <row r="1645" spans="1:11" x14ac:dyDescent="0.35">
      <c r="A1645" s="74">
        <f t="shared" si="53"/>
        <v>45748</v>
      </c>
      <c r="B1645" t="s">
        <v>883</v>
      </c>
      <c r="C1645" t="s">
        <v>289</v>
      </c>
      <c r="D1645" t="s">
        <v>892</v>
      </c>
      <c r="E1645" t="s">
        <v>339</v>
      </c>
      <c r="F1645" t="s">
        <v>323</v>
      </c>
      <c r="G1645" t="s">
        <v>118</v>
      </c>
      <c r="H1645">
        <v>3482</v>
      </c>
      <c r="I1645" s="73" t="str">
        <f>VLOOKUP(E1645,Refs!$P$2:$R$29,3,FALSE)</f>
        <v>Y56</v>
      </c>
      <c r="J1645" s="73" t="str">
        <f>VLOOKUP(E1645,Refs!$P$2:$S$29,4,FALSE)</f>
        <v>London</v>
      </c>
      <c r="K1645" s="28">
        <f t="shared" si="54"/>
        <v>3482</v>
      </c>
    </row>
    <row r="1646" spans="1:11" x14ac:dyDescent="0.35">
      <c r="A1646" s="74">
        <f t="shared" si="53"/>
        <v>45748</v>
      </c>
      <c r="B1646" t="s">
        <v>883</v>
      </c>
      <c r="C1646" t="s">
        <v>289</v>
      </c>
      <c r="D1646" t="s">
        <v>892</v>
      </c>
      <c r="E1646" t="s">
        <v>339</v>
      </c>
      <c r="F1646" t="s">
        <v>323</v>
      </c>
      <c r="G1646" t="s">
        <v>119</v>
      </c>
      <c r="H1646">
        <v>7022</v>
      </c>
      <c r="I1646" s="73" t="str">
        <f>VLOOKUP(E1646,Refs!$P$2:$R$29,3,FALSE)</f>
        <v>Y56</v>
      </c>
      <c r="J1646" s="73" t="str">
        <f>VLOOKUP(E1646,Refs!$P$2:$S$29,4,FALSE)</f>
        <v>London</v>
      </c>
      <c r="K1646" s="28">
        <f t="shared" si="54"/>
        <v>7022</v>
      </c>
    </row>
    <row r="1647" spans="1:11" x14ac:dyDescent="0.35">
      <c r="A1647" s="74">
        <f t="shared" si="53"/>
        <v>45748</v>
      </c>
      <c r="B1647" t="s">
        <v>883</v>
      </c>
      <c r="C1647" t="s">
        <v>289</v>
      </c>
      <c r="D1647" t="s">
        <v>892</v>
      </c>
      <c r="E1647" t="s">
        <v>339</v>
      </c>
      <c r="F1647" t="s">
        <v>323</v>
      </c>
      <c r="G1647" t="s">
        <v>120</v>
      </c>
      <c r="H1647">
        <v>1614</v>
      </c>
      <c r="I1647" s="73" t="str">
        <f>VLOOKUP(E1647,Refs!$P$2:$R$29,3,FALSE)</f>
        <v>Y56</v>
      </c>
      <c r="J1647" s="73" t="str">
        <f>VLOOKUP(E1647,Refs!$P$2:$S$29,4,FALSE)</f>
        <v>London</v>
      </c>
      <c r="K1647" s="28">
        <f t="shared" si="54"/>
        <v>1614</v>
      </c>
    </row>
    <row r="1648" spans="1:11" x14ac:dyDescent="0.35">
      <c r="A1648" s="74">
        <f t="shared" si="53"/>
        <v>45748</v>
      </c>
      <c r="B1648" t="s">
        <v>883</v>
      </c>
      <c r="C1648" t="s">
        <v>289</v>
      </c>
      <c r="D1648" t="s">
        <v>892</v>
      </c>
      <c r="E1648" t="s">
        <v>339</v>
      </c>
      <c r="F1648" t="s">
        <v>323</v>
      </c>
      <c r="G1648" t="s">
        <v>121</v>
      </c>
      <c r="H1648">
        <v>2834</v>
      </c>
      <c r="I1648" s="73" t="str">
        <f>VLOOKUP(E1648,Refs!$P$2:$R$29,3,FALSE)</f>
        <v>Y56</v>
      </c>
      <c r="J1648" s="73" t="str">
        <f>VLOOKUP(E1648,Refs!$P$2:$S$29,4,FALSE)</f>
        <v>London</v>
      </c>
      <c r="K1648" s="28">
        <f t="shared" si="54"/>
        <v>2834</v>
      </c>
    </row>
    <row r="1649" spans="1:11" x14ac:dyDescent="0.35">
      <c r="A1649" s="74">
        <f t="shared" si="53"/>
        <v>45748</v>
      </c>
      <c r="B1649" t="s">
        <v>883</v>
      </c>
      <c r="C1649" t="s">
        <v>289</v>
      </c>
      <c r="D1649" t="s">
        <v>892</v>
      </c>
      <c r="E1649" t="s">
        <v>339</v>
      </c>
      <c r="F1649" t="s">
        <v>323</v>
      </c>
      <c r="G1649" t="s">
        <v>122</v>
      </c>
      <c r="H1649">
        <v>323</v>
      </c>
      <c r="I1649" s="73" t="str">
        <f>VLOOKUP(E1649,Refs!$P$2:$R$29,3,FALSE)</f>
        <v>Y56</v>
      </c>
      <c r="J1649" s="73" t="str">
        <f>VLOOKUP(E1649,Refs!$P$2:$S$29,4,FALSE)</f>
        <v>London</v>
      </c>
      <c r="K1649" s="28">
        <f t="shared" si="54"/>
        <v>323</v>
      </c>
    </row>
    <row r="1650" spans="1:11" x14ac:dyDescent="0.35">
      <c r="A1650" s="74">
        <f t="shared" si="53"/>
        <v>45748</v>
      </c>
      <c r="B1650" t="s">
        <v>883</v>
      </c>
      <c r="C1650" t="s">
        <v>289</v>
      </c>
      <c r="D1650" t="s">
        <v>892</v>
      </c>
      <c r="E1650" t="s">
        <v>339</v>
      </c>
      <c r="F1650" t="s">
        <v>323</v>
      </c>
      <c r="G1650" t="s">
        <v>123</v>
      </c>
      <c r="H1650">
        <v>2711</v>
      </c>
      <c r="I1650" s="73" t="str">
        <f>VLOOKUP(E1650,Refs!$P$2:$R$29,3,FALSE)</f>
        <v>Y56</v>
      </c>
      <c r="J1650" s="73" t="str">
        <f>VLOOKUP(E1650,Refs!$P$2:$S$29,4,FALSE)</f>
        <v>London</v>
      </c>
      <c r="K1650" s="28">
        <f t="shared" si="54"/>
        <v>2711</v>
      </c>
    </row>
    <row r="1651" spans="1:11" x14ac:dyDescent="0.35">
      <c r="A1651" s="74">
        <f t="shared" si="53"/>
        <v>45748</v>
      </c>
      <c r="B1651" t="s">
        <v>883</v>
      </c>
      <c r="C1651" t="s">
        <v>289</v>
      </c>
      <c r="D1651" t="s">
        <v>892</v>
      </c>
      <c r="E1651" t="s">
        <v>339</v>
      </c>
      <c r="F1651" t="s">
        <v>323</v>
      </c>
      <c r="G1651" t="s">
        <v>124</v>
      </c>
      <c r="H1651">
        <v>300</v>
      </c>
      <c r="I1651" s="73" t="str">
        <f>VLOOKUP(E1651,Refs!$P$2:$R$29,3,FALSE)</f>
        <v>Y56</v>
      </c>
      <c r="J1651" s="73" t="str">
        <f>VLOOKUP(E1651,Refs!$P$2:$S$29,4,FALSE)</f>
        <v>London</v>
      </c>
      <c r="K1651" s="28">
        <f t="shared" si="54"/>
        <v>300</v>
      </c>
    </row>
    <row r="1652" spans="1:11" x14ac:dyDescent="0.35">
      <c r="A1652" s="74">
        <f t="shared" si="53"/>
        <v>45748</v>
      </c>
      <c r="B1652" t="s">
        <v>883</v>
      </c>
      <c r="C1652" t="s">
        <v>289</v>
      </c>
      <c r="D1652" t="s">
        <v>892</v>
      </c>
      <c r="E1652" t="s">
        <v>339</v>
      </c>
      <c r="F1652" t="s">
        <v>323</v>
      </c>
      <c r="G1652" t="s">
        <v>125</v>
      </c>
      <c r="H1652">
        <v>50</v>
      </c>
      <c r="I1652" s="73" t="str">
        <f>VLOOKUP(E1652,Refs!$P$2:$R$29,3,FALSE)</f>
        <v>Y56</v>
      </c>
      <c r="J1652" s="73" t="str">
        <f>VLOOKUP(E1652,Refs!$P$2:$S$29,4,FALSE)</f>
        <v>London</v>
      </c>
      <c r="K1652" s="28">
        <f t="shared" si="54"/>
        <v>50</v>
      </c>
    </row>
    <row r="1653" spans="1:11" x14ac:dyDescent="0.35">
      <c r="A1653" s="74">
        <f t="shared" si="53"/>
        <v>45748</v>
      </c>
      <c r="B1653" t="s">
        <v>883</v>
      </c>
      <c r="C1653" t="s">
        <v>289</v>
      </c>
      <c r="D1653" t="s">
        <v>892</v>
      </c>
      <c r="E1653" t="s">
        <v>339</v>
      </c>
      <c r="F1653" t="s">
        <v>323</v>
      </c>
      <c r="G1653" t="s">
        <v>126</v>
      </c>
      <c r="H1653">
        <v>7</v>
      </c>
      <c r="I1653" s="73" t="str">
        <f>VLOOKUP(E1653,Refs!$P$2:$R$29,3,FALSE)</f>
        <v>Y56</v>
      </c>
      <c r="J1653" s="73" t="str">
        <f>VLOOKUP(E1653,Refs!$P$2:$S$29,4,FALSE)</f>
        <v>London</v>
      </c>
      <c r="K1653" s="28">
        <f t="shared" si="54"/>
        <v>7</v>
      </c>
    </row>
    <row r="1654" spans="1:11" x14ac:dyDescent="0.35">
      <c r="A1654" s="74">
        <f t="shared" si="53"/>
        <v>45748</v>
      </c>
      <c r="B1654" t="s">
        <v>883</v>
      </c>
      <c r="C1654" t="s">
        <v>289</v>
      </c>
      <c r="D1654" t="s">
        <v>892</v>
      </c>
      <c r="E1654" t="s">
        <v>339</v>
      </c>
      <c r="F1654" t="s">
        <v>323</v>
      </c>
      <c r="G1654" t="s">
        <v>127</v>
      </c>
      <c r="H1654">
        <v>0</v>
      </c>
      <c r="I1654" s="73" t="str">
        <f>VLOOKUP(E1654,Refs!$P$2:$R$29,3,FALSE)</f>
        <v>Y56</v>
      </c>
      <c r="J1654" s="73" t="str">
        <f>VLOOKUP(E1654,Refs!$P$2:$S$29,4,FALSE)</f>
        <v>London</v>
      </c>
      <c r="K1654" s="28" t="str">
        <f t="shared" si="54"/>
        <v/>
      </c>
    </row>
    <row r="1655" spans="1:11" x14ac:dyDescent="0.35">
      <c r="A1655" s="74">
        <f t="shared" si="53"/>
        <v>45748</v>
      </c>
      <c r="B1655" t="s">
        <v>883</v>
      </c>
      <c r="C1655" t="s">
        <v>289</v>
      </c>
      <c r="D1655" t="s">
        <v>892</v>
      </c>
      <c r="E1655" t="s">
        <v>339</v>
      </c>
      <c r="F1655" t="s">
        <v>323</v>
      </c>
      <c r="G1655" t="s">
        <v>128</v>
      </c>
      <c r="H1655">
        <v>0</v>
      </c>
      <c r="I1655" s="73" t="str">
        <f>VLOOKUP(E1655,Refs!$P$2:$R$29,3,FALSE)</f>
        <v>Y56</v>
      </c>
      <c r="J1655" s="73" t="str">
        <f>VLOOKUP(E1655,Refs!$P$2:$S$29,4,FALSE)</f>
        <v>London</v>
      </c>
      <c r="K1655" s="28" t="str">
        <f t="shared" si="54"/>
        <v/>
      </c>
    </row>
    <row r="1656" spans="1:11" x14ac:dyDescent="0.35">
      <c r="A1656" s="74">
        <f t="shared" si="53"/>
        <v>45748</v>
      </c>
      <c r="B1656" t="s">
        <v>883</v>
      </c>
      <c r="C1656" t="s">
        <v>289</v>
      </c>
      <c r="D1656" t="s">
        <v>892</v>
      </c>
      <c r="E1656" t="s">
        <v>339</v>
      </c>
      <c r="F1656" t="s">
        <v>323</v>
      </c>
      <c r="G1656" t="s">
        <v>129</v>
      </c>
      <c r="H1656">
        <v>65</v>
      </c>
      <c r="I1656" s="73" t="str">
        <f>VLOOKUP(E1656,Refs!$P$2:$R$29,3,FALSE)</f>
        <v>Y56</v>
      </c>
      <c r="J1656" s="73" t="str">
        <f>VLOOKUP(E1656,Refs!$P$2:$S$29,4,FALSE)</f>
        <v>London</v>
      </c>
      <c r="K1656" s="28">
        <f t="shared" si="54"/>
        <v>65</v>
      </c>
    </row>
    <row r="1657" spans="1:11" x14ac:dyDescent="0.35">
      <c r="A1657" s="74">
        <f t="shared" si="53"/>
        <v>45748</v>
      </c>
      <c r="B1657" t="s">
        <v>883</v>
      </c>
      <c r="C1657" t="s">
        <v>289</v>
      </c>
      <c r="D1657" t="s">
        <v>892</v>
      </c>
      <c r="E1657" t="s">
        <v>339</v>
      </c>
      <c r="F1657" t="s">
        <v>323</v>
      </c>
      <c r="G1657" t="s">
        <v>130</v>
      </c>
      <c r="H1657">
        <v>46</v>
      </c>
      <c r="I1657" s="73" t="str">
        <f>VLOOKUP(E1657,Refs!$P$2:$R$29,3,FALSE)</f>
        <v>Y56</v>
      </c>
      <c r="J1657" s="73" t="str">
        <f>VLOOKUP(E1657,Refs!$P$2:$S$29,4,FALSE)</f>
        <v>London</v>
      </c>
      <c r="K1657" s="28">
        <f t="shared" si="54"/>
        <v>46</v>
      </c>
    </row>
    <row r="1658" spans="1:11" x14ac:dyDescent="0.35">
      <c r="A1658" s="74">
        <f t="shared" si="53"/>
        <v>45748</v>
      </c>
      <c r="B1658" t="s">
        <v>883</v>
      </c>
      <c r="C1658" t="s">
        <v>289</v>
      </c>
      <c r="D1658" t="s">
        <v>892</v>
      </c>
      <c r="E1658" t="s">
        <v>339</v>
      </c>
      <c r="F1658" t="s">
        <v>323</v>
      </c>
      <c r="G1658" t="s">
        <v>131</v>
      </c>
      <c r="H1658">
        <v>520</v>
      </c>
      <c r="I1658" s="73" t="str">
        <f>VLOOKUP(E1658,Refs!$P$2:$R$29,3,FALSE)</f>
        <v>Y56</v>
      </c>
      <c r="J1658" s="73" t="str">
        <f>VLOOKUP(E1658,Refs!$P$2:$S$29,4,FALSE)</f>
        <v>London</v>
      </c>
      <c r="K1658" s="28">
        <f t="shared" si="54"/>
        <v>520</v>
      </c>
    </row>
    <row r="1659" spans="1:11" x14ac:dyDescent="0.35">
      <c r="A1659" s="74">
        <f t="shared" si="53"/>
        <v>45748</v>
      </c>
      <c r="B1659" t="s">
        <v>883</v>
      </c>
      <c r="C1659" t="s">
        <v>289</v>
      </c>
      <c r="D1659" t="s">
        <v>892</v>
      </c>
      <c r="E1659" t="s">
        <v>339</v>
      </c>
      <c r="F1659" t="s">
        <v>323</v>
      </c>
      <c r="G1659" t="s">
        <v>132</v>
      </c>
      <c r="H1659">
        <v>393</v>
      </c>
      <c r="I1659" s="73" t="str">
        <f>VLOOKUP(E1659,Refs!$P$2:$R$29,3,FALSE)</f>
        <v>Y56</v>
      </c>
      <c r="J1659" s="73" t="str">
        <f>VLOOKUP(E1659,Refs!$P$2:$S$29,4,FALSE)</f>
        <v>London</v>
      </c>
      <c r="K1659" s="28">
        <f t="shared" si="54"/>
        <v>393</v>
      </c>
    </row>
    <row r="1660" spans="1:11" x14ac:dyDescent="0.35">
      <c r="A1660" s="74">
        <f t="shared" si="53"/>
        <v>45748</v>
      </c>
      <c r="B1660" t="s">
        <v>883</v>
      </c>
      <c r="C1660" t="s">
        <v>289</v>
      </c>
      <c r="D1660" t="s">
        <v>892</v>
      </c>
      <c r="E1660" t="s">
        <v>339</v>
      </c>
      <c r="F1660" t="s">
        <v>323</v>
      </c>
      <c r="G1660" t="s">
        <v>133</v>
      </c>
      <c r="H1660">
        <v>2403</v>
      </c>
      <c r="I1660" s="73" t="str">
        <f>VLOOKUP(E1660,Refs!$P$2:$R$29,3,FALSE)</f>
        <v>Y56</v>
      </c>
      <c r="J1660" s="73" t="str">
        <f>VLOOKUP(E1660,Refs!$P$2:$S$29,4,FALSE)</f>
        <v>London</v>
      </c>
      <c r="K1660" s="28">
        <f t="shared" si="54"/>
        <v>2403</v>
      </c>
    </row>
    <row r="1661" spans="1:11" x14ac:dyDescent="0.35">
      <c r="A1661" s="74">
        <f t="shared" si="53"/>
        <v>45748</v>
      </c>
      <c r="B1661" t="s">
        <v>883</v>
      </c>
      <c r="C1661" t="s">
        <v>289</v>
      </c>
      <c r="D1661" t="s">
        <v>892</v>
      </c>
      <c r="E1661" t="s">
        <v>339</v>
      </c>
      <c r="F1661" t="s">
        <v>323</v>
      </c>
      <c r="G1661" t="s">
        <v>134</v>
      </c>
      <c r="H1661">
        <v>2192</v>
      </c>
      <c r="I1661" s="73" t="str">
        <f>VLOOKUP(E1661,Refs!$P$2:$R$29,3,FALSE)</f>
        <v>Y56</v>
      </c>
      <c r="J1661" s="73" t="str">
        <f>VLOOKUP(E1661,Refs!$P$2:$S$29,4,FALSE)</f>
        <v>London</v>
      </c>
      <c r="K1661" s="28">
        <f t="shared" si="54"/>
        <v>2192</v>
      </c>
    </row>
    <row r="1662" spans="1:11" x14ac:dyDescent="0.35">
      <c r="A1662" s="74">
        <f t="shared" si="53"/>
        <v>45748</v>
      </c>
      <c r="B1662" t="s">
        <v>883</v>
      </c>
      <c r="C1662" t="s">
        <v>289</v>
      </c>
      <c r="D1662" t="s">
        <v>892</v>
      </c>
      <c r="E1662" t="s">
        <v>339</v>
      </c>
      <c r="F1662" t="s">
        <v>323</v>
      </c>
      <c r="G1662" t="s">
        <v>135</v>
      </c>
      <c r="H1662">
        <v>1282</v>
      </c>
      <c r="I1662" s="73" t="str">
        <f>VLOOKUP(E1662,Refs!$P$2:$R$29,3,FALSE)</f>
        <v>Y56</v>
      </c>
      <c r="J1662" s="73" t="str">
        <f>VLOOKUP(E1662,Refs!$P$2:$S$29,4,FALSE)</f>
        <v>London</v>
      </c>
      <c r="K1662" s="28">
        <f t="shared" si="54"/>
        <v>1282</v>
      </c>
    </row>
    <row r="1663" spans="1:11" x14ac:dyDescent="0.35">
      <c r="A1663" s="74">
        <f t="shared" si="53"/>
        <v>45748</v>
      </c>
      <c r="B1663" t="s">
        <v>883</v>
      </c>
      <c r="C1663" t="s">
        <v>289</v>
      </c>
      <c r="D1663" t="s">
        <v>892</v>
      </c>
      <c r="E1663" t="s">
        <v>339</v>
      </c>
      <c r="F1663" t="s">
        <v>323</v>
      </c>
      <c r="G1663" t="s">
        <v>136</v>
      </c>
      <c r="H1663">
        <v>1251</v>
      </c>
      <c r="I1663" s="73" t="str">
        <f>VLOOKUP(E1663,Refs!$P$2:$R$29,3,FALSE)</f>
        <v>Y56</v>
      </c>
      <c r="J1663" s="73" t="str">
        <f>VLOOKUP(E1663,Refs!$P$2:$S$29,4,FALSE)</f>
        <v>London</v>
      </c>
      <c r="K1663" s="28">
        <f t="shared" si="54"/>
        <v>1251</v>
      </c>
    </row>
    <row r="1664" spans="1:11" x14ac:dyDescent="0.35">
      <c r="A1664" s="74">
        <f t="shared" si="53"/>
        <v>45748</v>
      </c>
      <c r="B1664" t="s">
        <v>883</v>
      </c>
      <c r="C1664" t="s">
        <v>289</v>
      </c>
      <c r="D1664" t="s">
        <v>892</v>
      </c>
      <c r="E1664" t="s">
        <v>339</v>
      </c>
      <c r="F1664" t="s">
        <v>323</v>
      </c>
      <c r="G1664" t="s">
        <v>137</v>
      </c>
      <c r="H1664">
        <v>309</v>
      </c>
      <c r="I1664" s="73" t="str">
        <f>VLOOKUP(E1664,Refs!$P$2:$R$29,3,FALSE)</f>
        <v>Y56</v>
      </c>
      <c r="J1664" s="73" t="str">
        <f>VLOOKUP(E1664,Refs!$P$2:$S$29,4,FALSE)</f>
        <v>London</v>
      </c>
      <c r="K1664" s="28">
        <f t="shared" si="54"/>
        <v>309</v>
      </c>
    </row>
    <row r="1665" spans="1:11" x14ac:dyDescent="0.35">
      <c r="A1665" s="74">
        <f t="shared" si="53"/>
        <v>45748</v>
      </c>
      <c r="B1665" t="s">
        <v>883</v>
      </c>
      <c r="C1665" t="s">
        <v>289</v>
      </c>
      <c r="D1665" t="s">
        <v>892</v>
      </c>
      <c r="E1665" t="s">
        <v>339</v>
      </c>
      <c r="F1665" t="s">
        <v>323</v>
      </c>
      <c r="G1665" t="s">
        <v>138</v>
      </c>
      <c r="H1665">
        <v>236</v>
      </c>
      <c r="I1665" s="73" t="str">
        <f>VLOOKUP(E1665,Refs!$P$2:$R$29,3,FALSE)</f>
        <v>Y56</v>
      </c>
      <c r="J1665" s="73" t="str">
        <f>VLOOKUP(E1665,Refs!$P$2:$S$29,4,FALSE)</f>
        <v>London</v>
      </c>
      <c r="K1665" s="28">
        <f t="shared" si="54"/>
        <v>236</v>
      </c>
    </row>
    <row r="1666" spans="1:11" x14ac:dyDescent="0.35">
      <c r="A1666" s="74">
        <f t="shared" si="53"/>
        <v>45748</v>
      </c>
      <c r="B1666" t="s">
        <v>883</v>
      </c>
      <c r="C1666" t="s">
        <v>289</v>
      </c>
      <c r="D1666" t="s">
        <v>892</v>
      </c>
      <c r="E1666" t="s">
        <v>339</v>
      </c>
      <c r="F1666" t="s">
        <v>323</v>
      </c>
      <c r="G1666" t="s">
        <v>139</v>
      </c>
      <c r="H1666">
        <v>3</v>
      </c>
      <c r="I1666" s="73" t="str">
        <f>VLOOKUP(E1666,Refs!$P$2:$R$29,3,FALSE)</f>
        <v>Y56</v>
      </c>
      <c r="J1666" s="73" t="str">
        <f>VLOOKUP(E1666,Refs!$P$2:$S$29,4,FALSE)</f>
        <v>London</v>
      </c>
      <c r="K1666" s="28">
        <f t="shared" si="54"/>
        <v>3</v>
      </c>
    </row>
    <row r="1667" spans="1:11" x14ac:dyDescent="0.35">
      <c r="A1667" s="74">
        <f t="shared" ref="A1667:A1730" si="55">DATEVALUE(RIGHT(B1667,8))</f>
        <v>45748</v>
      </c>
      <c r="B1667" t="s">
        <v>883</v>
      </c>
      <c r="C1667" t="s">
        <v>289</v>
      </c>
      <c r="D1667" t="s">
        <v>892</v>
      </c>
      <c r="E1667" t="s">
        <v>339</v>
      </c>
      <c r="F1667" t="s">
        <v>323</v>
      </c>
      <c r="G1667" t="s">
        <v>140</v>
      </c>
      <c r="H1667">
        <v>2</v>
      </c>
      <c r="I1667" s="73" t="str">
        <f>VLOOKUP(E1667,Refs!$P$2:$R$29,3,FALSE)</f>
        <v>Y56</v>
      </c>
      <c r="J1667" s="73" t="str">
        <f>VLOOKUP(E1667,Refs!$P$2:$S$29,4,FALSE)</f>
        <v>London</v>
      </c>
      <c r="K1667" s="28">
        <f t="shared" si="54"/>
        <v>2</v>
      </c>
    </row>
    <row r="1668" spans="1:11" x14ac:dyDescent="0.35">
      <c r="A1668" s="74">
        <f t="shared" si="55"/>
        <v>45748</v>
      </c>
      <c r="B1668" t="s">
        <v>883</v>
      </c>
      <c r="C1668" t="s">
        <v>289</v>
      </c>
      <c r="D1668" t="s">
        <v>892</v>
      </c>
      <c r="E1668" t="s">
        <v>339</v>
      </c>
      <c r="F1668" t="s">
        <v>323</v>
      </c>
      <c r="G1668" t="s">
        <v>141</v>
      </c>
      <c r="H1668">
        <v>11</v>
      </c>
      <c r="I1668" s="73" t="str">
        <f>VLOOKUP(E1668,Refs!$P$2:$R$29,3,FALSE)</f>
        <v>Y56</v>
      </c>
      <c r="J1668" s="73" t="str">
        <f>VLOOKUP(E1668,Refs!$P$2:$S$29,4,FALSE)</f>
        <v>London</v>
      </c>
      <c r="K1668" s="28">
        <f t="shared" si="54"/>
        <v>11</v>
      </c>
    </row>
    <row r="1669" spans="1:11" x14ac:dyDescent="0.35">
      <c r="A1669" s="74">
        <f t="shared" si="55"/>
        <v>45748</v>
      </c>
      <c r="B1669" t="s">
        <v>883</v>
      </c>
      <c r="C1669" t="s">
        <v>289</v>
      </c>
      <c r="D1669" t="s">
        <v>892</v>
      </c>
      <c r="E1669" t="s">
        <v>339</v>
      </c>
      <c r="F1669" t="s">
        <v>323</v>
      </c>
      <c r="G1669" t="s">
        <v>142</v>
      </c>
      <c r="H1669">
        <v>11</v>
      </c>
      <c r="I1669" s="73" t="str">
        <f>VLOOKUP(E1669,Refs!$P$2:$R$29,3,FALSE)</f>
        <v>Y56</v>
      </c>
      <c r="J1669" s="73" t="str">
        <f>VLOOKUP(E1669,Refs!$P$2:$S$29,4,FALSE)</f>
        <v>London</v>
      </c>
      <c r="K1669" s="28">
        <f t="shared" si="54"/>
        <v>11</v>
      </c>
    </row>
    <row r="1670" spans="1:11" x14ac:dyDescent="0.35">
      <c r="A1670" s="74">
        <f t="shared" si="55"/>
        <v>45748</v>
      </c>
      <c r="B1670" t="s">
        <v>883</v>
      </c>
      <c r="C1670" t="s">
        <v>289</v>
      </c>
      <c r="D1670" t="s">
        <v>892</v>
      </c>
      <c r="E1670" t="s">
        <v>339</v>
      </c>
      <c r="F1670" t="s">
        <v>323</v>
      </c>
      <c r="G1670" t="s">
        <v>725</v>
      </c>
      <c r="H1670">
        <v>119</v>
      </c>
      <c r="I1670" s="73" t="str">
        <f>VLOOKUP(E1670,Refs!$P$2:$R$29,3,FALSE)</f>
        <v>Y56</v>
      </c>
      <c r="J1670" s="73" t="str">
        <f>VLOOKUP(E1670,Refs!$P$2:$S$29,4,FALSE)</f>
        <v>London</v>
      </c>
      <c r="K1670" s="28">
        <f t="shared" si="54"/>
        <v>119</v>
      </c>
    </row>
    <row r="1671" spans="1:11" x14ac:dyDescent="0.35">
      <c r="A1671" s="74">
        <f t="shared" si="55"/>
        <v>45748</v>
      </c>
      <c r="B1671" t="s">
        <v>883</v>
      </c>
      <c r="C1671" t="s">
        <v>289</v>
      </c>
      <c r="D1671" t="s">
        <v>892</v>
      </c>
      <c r="E1671" t="s">
        <v>339</v>
      </c>
      <c r="F1671" t="s">
        <v>323</v>
      </c>
      <c r="G1671" t="s">
        <v>724</v>
      </c>
      <c r="H1671">
        <v>84</v>
      </c>
      <c r="I1671" s="73" t="str">
        <f>VLOOKUP(E1671,Refs!$P$2:$R$29,3,FALSE)</f>
        <v>Y56</v>
      </c>
      <c r="J1671" s="73" t="str">
        <f>VLOOKUP(E1671,Refs!$P$2:$S$29,4,FALSE)</f>
        <v>London</v>
      </c>
      <c r="K1671" s="28">
        <f t="shared" ref="K1671:K1734" si="56">IF(OR(H1671="NULL",H1671=0,H1671=""),"",H1671)</f>
        <v>84</v>
      </c>
    </row>
    <row r="1672" spans="1:11" x14ac:dyDescent="0.35">
      <c r="A1672" s="74">
        <f t="shared" si="55"/>
        <v>45748</v>
      </c>
      <c r="B1672" t="s">
        <v>883</v>
      </c>
      <c r="C1672" t="s">
        <v>289</v>
      </c>
      <c r="D1672" t="s">
        <v>892</v>
      </c>
      <c r="E1672" t="s">
        <v>339</v>
      </c>
      <c r="F1672" t="s">
        <v>323</v>
      </c>
      <c r="G1672" t="s">
        <v>727</v>
      </c>
      <c r="H1672">
        <v>134</v>
      </c>
      <c r="I1672" s="73" t="str">
        <f>VLOOKUP(E1672,Refs!$P$2:$R$29,3,FALSE)</f>
        <v>Y56</v>
      </c>
      <c r="J1672" s="73" t="str">
        <f>VLOOKUP(E1672,Refs!$P$2:$S$29,4,FALSE)</f>
        <v>London</v>
      </c>
      <c r="K1672" s="28">
        <f t="shared" si="56"/>
        <v>134</v>
      </c>
    </row>
    <row r="1673" spans="1:11" x14ac:dyDescent="0.35">
      <c r="A1673" s="74">
        <f t="shared" si="55"/>
        <v>45748</v>
      </c>
      <c r="B1673" t="s">
        <v>883</v>
      </c>
      <c r="C1673" t="s">
        <v>289</v>
      </c>
      <c r="D1673" t="s">
        <v>892</v>
      </c>
      <c r="E1673" t="s">
        <v>339</v>
      </c>
      <c r="F1673" t="s">
        <v>323</v>
      </c>
      <c r="G1673" t="s">
        <v>726</v>
      </c>
      <c r="H1673">
        <v>83</v>
      </c>
      <c r="I1673" s="73" t="str">
        <f>VLOOKUP(E1673,Refs!$P$2:$R$29,3,FALSE)</f>
        <v>Y56</v>
      </c>
      <c r="J1673" s="73" t="str">
        <f>VLOOKUP(E1673,Refs!$P$2:$S$29,4,FALSE)</f>
        <v>London</v>
      </c>
      <c r="K1673" s="28">
        <f t="shared" si="56"/>
        <v>83</v>
      </c>
    </row>
    <row r="1674" spans="1:11" x14ac:dyDescent="0.35">
      <c r="A1674" s="74">
        <f t="shared" si="55"/>
        <v>45748</v>
      </c>
      <c r="B1674" t="s">
        <v>883</v>
      </c>
      <c r="C1674" t="s">
        <v>289</v>
      </c>
      <c r="D1674" t="s">
        <v>892</v>
      </c>
      <c r="E1674" t="s">
        <v>716</v>
      </c>
      <c r="F1674" t="s">
        <v>715</v>
      </c>
      <c r="G1674" t="s">
        <v>10</v>
      </c>
      <c r="H1674">
        <v>36558</v>
      </c>
      <c r="I1674" s="73" t="str">
        <f>VLOOKUP(E1674,Refs!$P$2:$R$29,3,FALSE)</f>
        <v>Y58</v>
      </c>
      <c r="J1674" s="73" t="str">
        <f>VLOOKUP(E1674,Refs!$P$2:$S$29,4,FALSE)</f>
        <v>South West</v>
      </c>
      <c r="K1674" s="28">
        <f t="shared" si="56"/>
        <v>36558</v>
      </c>
    </row>
    <row r="1675" spans="1:11" x14ac:dyDescent="0.35">
      <c r="A1675" s="74">
        <f t="shared" si="55"/>
        <v>45748</v>
      </c>
      <c r="B1675" t="s">
        <v>883</v>
      </c>
      <c r="C1675" t="s">
        <v>289</v>
      </c>
      <c r="D1675" t="s">
        <v>892</v>
      </c>
      <c r="E1675" t="s">
        <v>716</v>
      </c>
      <c r="F1675" t="s">
        <v>715</v>
      </c>
      <c r="G1675" t="s">
        <v>71</v>
      </c>
      <c r="H1675">
        <v>36558</v>
      </c>
      <c r="I1675" s="73" t="str">
        <f>VLOOKUP(E1675,Refs!$P$2:$R$29,3,FALSE)</f>
        <v>Y58</v>
      </c>
      <c r="J1675" s="73" t="str">
        <f>VLOOKUP(E1675,Refs!$P$2:$S$29,4,FALSE)</f>
        <v>South West</v>
      </c>
      <c r="K1675" s="28">
        <f t="shared" si="56"/>
        <v>36558</v>
      </c>
    </row>
    <row r="1676" spans="1:11" x14ac:dyDescent="0.35">
      <c r="A1676" s="74">
        <f t="shared" si="55"/>
        <v>45748</v>
      </c>
      <c r="B1676" t="s">
        <v>883</v>
      </c>
      <c r="C1676" t="s">
        <v>289</v>
      </c>
      <c r="D1676" t="s">
        <v>892</v>
      </c>
      <c r="E1676" t="s">
        <v>716</v>
      </c>
      <c r="F1676" t="s">
        <v>715</v>
      </c>
      <c r="G1676" t="s">
        <v>20</v>
      </c>
      <c r="H1676">
        <v>34348</v>
      </c>
      <c r="I1676" s="73" t="str">
        <f>VLOOKUP(E1676,Refs!$P$2:$R$29,3,FALSE)</f>
        <v>Y58</v>
      </c>
      <c r="J1676" s="73" t="str">
        <f>VLOOKUP(E1676,Refs!$P$2:$S$29,4,FALSE)</f>
        <v>South West</v>
      </c>
      <c r="K1676" s="28">
        <f t="shared" si="56"/>
        <v>34348</v>
      </c>
    </row>
    <row r="1677" spans="1:11" x14ac:dyDescent="0.35">
      <c r="A1677" s="74">
        <f t="shared" si="55"/>
        <v>45748</v>
      </c>
      <c r="B1677" t="s">
        <v>883</v>
      </c>
      <c r="C1677" t="s">
        <v>289</v>
      </c>
      <c r="D1677" t="s">
        <v>892</v>
      </c>
      <c r="E1677" t="s">
        <v>716</v>
      </c>
      <c r="F1677" t="s">
        <v>715</v>
      </c>
      <c r="G1677" t="s">
        <v>23</v>
      </c>
      <c r="H1677">
        <v>31660</v>
      </c>
      <c r="I1677" s="73" t="str">
        <f>VLOOKUP(E1677,Refs!$P$2:$R$29,3,FALSE)</f>
        <v>Y58</v>
      </c>
      <c r="J1677" s="73" t="str">
        <f>VLOOKUP(E1677,Refs!$P$2:$S$29,4,FALSE)</f>
        <v>South West</v>
      </c>
      <c r="K1677" s="28">
        <f t="shared" si="56"/>
        <v>31660</v>
      </c>
    </row>
    <row r="1678" spans="1:11" x14ac:dyDescent="0.35">
      <c r="A1678" s="74">
        <f t="shared" si="55"/>
        <v>45748</v>
      </c>
      <c r="B1678" t="s">
        <v>883</v>
      </c>
      <c r="C1678" t="s">
        <v>289</v>
      </c>
      <c r="D1678" t="s">
        <v>892</v>
      </c>
      <c r="E1678" t="s">
        <v>716</v>
      </c>
      <c r="F1678" t="s">
        <v>715</v>
      </c>
      <c r="G1678" t="s">
        <v>19</v>
      </c>
      <c r="H1678">
        <v>272</v>
      </c>
      <c r="I1678" s="73" t="str">
        <f>VLOOKUP(E1678,Refs!$P$2:$R$29,3,FALSE)</f>
        <v>Y58</v>
      </c>
      <c r="J1678" s="73" t="str">
        <f>VLOOKUP(E1678,Refs!$P$2:$S$29,4,FALSE)</f>
        <v>South West</v>
      </c>
      <c r="K1678" s="28">
        <f t="shared" si="56"/>
        <v>272</v>
      </c>
    </row>
    <row r="1679" spans="1:11" x14ac:dyDescent="0.35">
      <c r="A1679" s="74">
        <f t="shared" si="55"/>
        <v>45748</v>
      </c>
      <c r="B1679" t="s">
        <v>883</v>
      </c>
      <c r="C1679" t="s">
        <v>289</v>
      </c>
      <c r="D1679" t="s">
        <v>892</v>
      </c>
      <c r="E1679" t="s">
        <v>716</v>
      </c>
      <c r="F1679" t="s">
        <v>715</v>
      </c>
      <c r="G1679" t="s">
        <v>21</v>
      </c>
      <c r="H1679">
        <v>607148</v>
      </c>
      <c r="I1679" s="73" t="str">
        <f>VLOOKUP(E1679,Refs!$P$2:$R$29,3,FALSE)</f>
        <v>Y58</v>
      </c>
      <c r="J1679" s="73" t="str">
        <f>VLOOKUP(E1679,Refs!$P$2:$S$29,4,FALSE)</f>
        <v>South West</v>
      </c>
      <c r="K1679" s="28">
        <f t="shared" si="56"/>
        <v>607148</v>
      </c>
    </row>
    <row r="1680" spans="1:11" x14ac:dyDescent="0.35">
      <c r="A1680" s="74">
        <f t="shared" si="55"/>
        <v>45748</v>
      </c>
      <c r="B1680" t="s">
        <v>883</v>
      </c>
      <c r="C1680" t="s">
        <v>289</v>
      </c>
      <c r="D1680" t="s">
        <v>892</v>
      </c>
      <c r="E1680" t="s">
        <v>716</v>
      </c>
      <c r="F1680" t="s">
        <v>715</v>
      </c>
      <c r="G1680" t="s">
        <v>72</v>
      </c>
      <c r="H1680">
        <v>116</v>
      </c>
      <c r="I1680" s="73" t="str">
        <f>VLOOKUP(E1680,Refs!$P$2:$R$29,3,FALSE)</f>
        <v>Y58</v>
      </c>
      <c r="J1680" s="73" t="str">
        <f>VLOOKUP(E1680,Refs!$P$2:$S$29,4,FALSE)</f>
        <v>South West</v>
      </c>
      <c r="K1680" s="28">
        <f t="shared" si="56"/>
        <v>116</v>
      </c>
    </row>
    <row r="1681" spans="1:11" x14ac:dyDescent="0.35">
      <c r="A1681" s="74">
        <f t="shared" si="55"/>
        <v>45748</v>
      </c>
      <c r="B1681" t="s">
        <v>883</v>
      </c>
      <c r="C1681" t="s">
        <v>289</v>
      </c>
      <c r="D1681" t="s">
        <v>892</v>
      </c>
      <c r="E1681" t="s">
        <v>716</v>
      </c>
      <c r="F1681" t="s">
        <v>715</v>
      </c>
      <c r="G1681" t="s">
        <v>73</v>
      </c>
      <c r="H1681">
        <v>392</v>
      </c>
      <c r="I1681" s="73" t="str">
        <f>VLOOKUP(E1681,Refs!$P$2:$R$29,3,FALSE)</f>
        <v>Y58</v>
      </c>
      <c r="J1681" s="73" t="str">
        <f>VLOOKUP(E1681,Refs!$P$2:$S$29,4,FALSE)</f>
        <v>South West</v>
      </c>
      <c r="K1681" s="28">
        <f t="shared" si="56"/>
        <v>392</v>
      </c>
    </row>
    <row r="1682" spans="1:11" x14ac:dyDescent="0.35">
      <c r="A1682" s="74">
        <f t="shared" si="55"/>
        <v>45748</v>
      </c>
      <c r="B1682" t="s">
        <v>883</v>
      </c>
      <c r="C1682" t="s">
        <v>289</v>
      </c>
      <c r="D1682" t="s">
        <v>892</v>
      </c>
      <c r="E1682" t="s">
        <v>716</v>
      </c>
      <c r="F1682" t="s">
        <v>715</v>
      </c>
      <c r="G1682" t="s">
        <v>74</v>
      </c>
      <c r="H1682">
        <v>26713</v>
      </c>
      <c r="I1682" s="73" t="str">
        <f>VLOOKUP(E1682,Refs!$P$2:$R$29,3,FALSE)</f>
        <v>Y58</v>
      </c>
      <c r="J1682" s="73" t="str">
        <f>VLOOKUP(E1682,Refs!$P$2:$S$29,4,FALSE)</f>
        <v>South West</v>
      </c>
      <c r="K1682" s="28">
        <f t="shared" si="56"/>
        <v>26713</v>
      </c>
    </row>
    <row r="1683" spans="1:11" x14ac:dyDescent="0.35">
      <c r="A1683" s="74">
        <f t="shared" si="55"/>
        <v>45748</v>
      </c>
      <c r="B1683" t="s">
        <v>883</v>
      </c>
      <c r="C1683" t="s">
        <v>289</v>
      </c>
      <c r="D1683" t="s">
        <v>892</v>
      </c>
      <c r="E1683" t="s">
        <v>716</v>
      </c>
      <c r="F1683" t="s">
        <v>715</v>
      </c>
      <c r="G1683" t="s">
        <v>75</v>
      </c>
      <c r="H1683">
        <v>10889</v>
      </c>
      <c r="I1683" s="73" t="str">
        <f>VLOOKUP(E1683,Refs!$P$2:$R$29,3,FALSE)</f>
        <v>Y58</v>
      </c>
      <c r="J1683" s="73" t="str">
        <f>VLOOKUP(E1683,Refs!$P$2:$S$29,4,FALSE)</f>
        <v>South West</v>
      </c>
      <c r="K1683" s="28">
        <f t="shared" si="56"/>
        <v>10889</v>
      </c>
    </row>
    <row r="1684" spans="1:11" x14ac:dyDescent="0.35">
      <c r="A1684" s="74">
        <f t="shared" si="55"/>
        <v>45748</v>
      </c>
      <c r="B1684" t="s">
        <v>883</v>
      </c>
      <c r="C1684" t="s">
        <v>289</v>
      </c>
      <c r="D1684" t="s">
        <v>892</v>
      </c>
      <c r="E1684" t="s">
        <v>716</v>
      </c>
      <c r="F1684" t="s">
        <v>715</v>
      </c>
      <c r="G1684" t="s">
        <v>76</v>
      </c>
      <c r="H1684">
        <v>32333070</v>
      </c>
      <c r="I1684" s="73" t="str">
        <f>VLOOKUP(E1684,Refs!$P$2:$R$29,3,FALSE)</f>
        <v>Y58</v>
      </c>
      <c r="J1684" s="73" t="str">
        <f>VLOOKUP(E1684,Refs!$P$2:$S$29,4,FALSE)</f>
        <v>South West</v>
      </c>
      <c r="K1684" s="28">
        <f t="shared" si="56"/>
        <v>32333070</v>
      </c>
    </row>
    <row r="1685" spans="1:11" x14ac:dyDescent="0.35">
      <c r="A1685" s="74">
        <f t="shared" si="55"/>
        <v>45748</v>
      </c>
      <c r="B1685" t="s">
        <v>883</v>
      </c>
      <c r="C1685" t="s">
        <v>289</v>
      </c>
      <c r="D1685" t="s">
        <v>892</v>
      </c>
      <c r="E1685" t="s">
        <v>716</v>
      </c>
      <c r="F1685" t="s">
        <v>715</v>
      </c>
      <c r="G1685" t="s">
        <v>26</v>
      </c>
      <c r="H1685">
        <v>31260</v>
      </c>
      <c r="I1685" s="73" t="str">
        <f>VLOOKUP(E1685,Refs!$P$2:$R$29,3,FALSE)</f>
        <v>Y58</v>
      </c>
      <c r="J1685" s="73" t="str">
        <f>VLOOKUP(E1685,Refs!$P$2:$S$29,4,FALSE)</f>
        <v>South West</v>
      </c>
      <c r="K1685" s="28">
        <f t="shared" si="56"/>
        <v>31260</v>
      </c>
    </row>
    <row r="1686" spans="1:11" x14ac:dyDescent="0.35">
      <c r="A1686" s="74">
        <f t="shared" si="55"/>
        <v>45748</v>
      </c>
      <c r="B1686" t="s">
        <v>883</v>
      </c>
      <c r="C1686" t="s">
        <v>289</v>
      </c>
      <c r="D1686" t="s">
        <v>892</v>
      </c>
      <c r="E1686" t="s">
        <v>716</v>
      </c>
      <c r="F1686" t="s">
        <v>715</v>
      </c>
      <c r="G1686" t="s">
        <v>77</v>
      </c>
      <c r="H1686">
        <v>449</v>
      </c>
      <c r="I1686" s="73" t="str">
        <f>VLOOKUP(E1686,Refs!$P$2:$R$29,3,FALSE)</f>
        <v>Y58</v>
      </c>
      <c r="J1686" s="73" t="str">
        <f>VLOOKUP(E1686,Refs!$P$2:$S$29,4,FALSE)</f>
        <v>South West</v>
      </c>
      <c r="K1686" s="28">
        <f t="shared" si="56"/>
        <v>449</v>
      </c>
    </row>
    <row r="1687" spans="1:11" x14ac:dyDescent="0.35">
      <c r="A1687" s="74">
        <f t="shared" si="55"/>
        <v>45748</v>
      </c>
      <c r="B1687" t="s">
        <v>883</v>
      </c>
      <c r="C1687" t="s">
        <v>289</v>
      </c>
      <c r="D1687" t="s">
        <v>892</v>
      </c>
      <c r="E1687" t="s">
        <v>716</v>
      </c>
      <c r="F1687" t="s">
        <v>715</v>
      </c>
      <c r="G1687" t="s">
        <v>78</v>
      </c>
      <c r="H1687">
        <v>12057</v>
      </c>
      <c r="I1687" s="73" t="str">
        <f>VLOOKUP(E1687,Refs!$P$2:$R$29,3,FALSE)</f>
        <v>Y58</v>
      </c>
      <c r="J1687" s="73" t="str">
        <f>VLOOKUP(E1687,Refs!$P$2:$S$29,4,FALSE)</f>
        <v>South West</v>
      </c>
      <c r="K1687" s="28">
        <f t="shared" si="56"/>
        <v>12057</v>
      </c>
    </row>
    <row r="1688" spans="1:11" x14ac:dyDescent="0.35">
      <c r="A1688" s="74">
        <f t="shared" si="55"/>
        <v>45748</v>
      </c>
      <c r="B1688" t="s">
        <v>883</v>
      </c>
      <c r="C1688" t="s">
        <v>289</v>
      </c>
      <c r="D1688" t="s">
        <v>892</v>
      </c>
      <c r="E1688" t="s">
        <v>716</v>
      </c>
      <c r="F1688" t="s">
        <v>715</v>
      </c>
      <c r="G1688" t="s">
        <v>79</v>
      </c>
      <c r="H1688">
        <v>9842</v>
      </c>
      <c r="I1688" s="73" t="str">
        <f>VLOOKUP(E1688,Refs!$P$2:$R$29,3,FALSE)</f>
        <v>Y58</v>
      </c>
      <c r="J1688" s="73" t="str">
        <f>VLOOKUP(E1688,Refs!$P$2:$S$29,4,FALSE)</f>
        <v>South West</v>
      </c>
      <c r="K1688" s="28">
        <f t="shared" si="56"/>
        <v>9842</v>
      </c>
    </row>
    <row r="1689" spans="1:11" x14ac:dyDescent="0.35">
      <c r="A1689" s="74">
        <f t="shared" si="55"/>
        <v>45748</v>
      </c>
      <c r="B1689" t="s">
        <v>883</v>
      </c>
      <c r="C1689" t="s">
        <v>289</v>
      </c>
      <c r="D1689" t="s">
        <v>892</v>
      </c>
      <c r="E1689" t="s">
        <v>716</v>
      </c>
      <c r="F1689" t="s">
        <v>715</v>
      </c>
      <c r="G1689" t="s">
        <v>80</v>
      </c>
      <c r="H1689">
        <v>8912</v>
      </c>
      <c r="I1689" s="73" t="str">
        <f>VLOOKUP(E1689,Refs!$P$2:$R$29,3,FALSE)</f>
        <v>Y58</v>
      </c>
      <c r="J1689" s="73" t="str">
        <f>VLOOKUP(E1689,Refs!$P$2:$S$29,4,FALSE)</f>
        <v>South West</v>
      </c>
      <c r="K1689" s="28">
        <f t="shared" si="56"/>
        <v>8912</v>
      </c>
    </row>
    <row r="1690" spans="1:11" x14ac:dyDescent="0.35">
      <c r="A1690" s="74">
        <f t="shared" si="55"/>
        <v>45748</v>
      </c>
      <c r="B1690" t="s">
        <v>883</v>
      </c>
      <c r="C1690" t="s">
        <v>289</v>
      </c>
      <c r="D1690" t="s">
        <v>892</v>
      </c>
      <c r="E1690" t="s">
        <v>716</v>
      </c>
      <c r="F1690" t="s">
        <v>715</v>
      </c>
      <c r="G1690" t="s">
        <v>81</v>
      </c>
      <c r="H1690">
        <v>0</v>
      </c>
      <c r="I1690" s="73" t="str">
        <f>VLOOKUP(E1690,Refs!$P$2:$R$29,3,FALSE)</f>
        <v>Y58</v>
      </c>
      <c r="J1690" s="73" t="str">
        <f>VLOOKUP(E1690,Refs!$P$2:$S$29,4,FALSE)</f>
        <v>South West</v>
      </c>
      <c r="K1690" s="28" t="str">
        <f t="shared" si="56"/>
        <v/>
      </c>
    </row>
    <row r="1691" spans="1:11" x14ac:dyDescent="0.35">
      <c r="A1691" s="74">
        <f t="shared" si="55"/>
        <v>45748</v>
      </c>
      <c r="B1691" t="s">
        <v>883</v>
      </c>
      <c r="C1691" t="s">
        <v>289</v>
      </c>
      <c r="D1691" t="s">
        <v>892</v>
      </c>
      <c r="E1691" t="s">
        <v>716</v>
      </c>
      <c r="F1691" t="s">
        <v>715</v>
      </c>
      <c r="G1691" t="s">
        <v>25</v>
      </c>
      <c r="H1691">
        <v>18754</v>
      </c>
      <c r="I1691" s="73" t="str">
        <f>VLOOKUP(E1691,Refs!$P$2:$R$29,3,FALSE)</f>
        <v>Y58</v>
      </c>
      <c r="J1691" s="73" t="str">
        <f>VLOOKUP(E1691,Refs!$P$2:$S$29,4,FALSE)</f>
        <v>South West</v>
      </c>
      <c r="K1691" s="28">
        <f t="shared" si="56"/>
        <v>18754</v>
      </c>
    </row>
    <row r="1692" spans="1:11" x14ac:dyDescent="0.35">
      <c r="A1692" s="74">
        <f t="shared" si="55"/>
        <v>45748</v>
      </c>
      <c r="B1692" t="s">
        <v>883</v>
      </c>
      <c r="C1692" t="s">
        <v>289</v>
      </c>
      <c r="D1692" t="s">
        <v>892</v>
      </c>
      <c r="E1692" t="s">
        <v>716</v>
      </c>
      <c r="F1692" t="s">
        <v>715</v>
      </c>
      <c r="G1692" t="s">
        <v>82</v>
      </c>
      <c r="H1692">
        <v>213</v>
      </c>
      <c r="I1692" s="73" t="str">
        <f>VLOOKUP(E1692,Refs!$P$2:$R$29,3,FALSE)</f>
        <v>Y58</v>
      </c>
      <c r="J1692" s="73" t="str">
        <f>VLOOKUP(E1692,Refs!$P$2:$S$29,4,FALSE)</f>
        <v>South West</v>
      </c>
      <c r="K1692" s="28">
        <f t="shared" si="56"/>
        <v>213</v>
      </c>
    </row>
    <row r="1693" spans="1:11" x14ac:dyDescent="0.35">
      <c r="A1693" s="74">
        <f t="shared" si="55"/>
        <v>45748</v>
      </c>
      <c r="B1693" t="s">
        <v>883</v>
      </c>
      <c r="C1693" t="s">
        <v>289</v>
      </c>
      <c r="D1693" t="s">
        <v>892</v>
      </c>
      <c r="E1693" t="s">
        <v>716</v>
      </c>
      <c r="F1693" t="s">
        <v>715</v>
      </c>
      <c r="G1693" t="s">
        <v>83</v>
      </c>
      <c r="H1693">
        <v>9616</v>
      </c>
      <c r="I1693" s="73" t="str">
        <f>VLOOKUP(E1693,Refs!$P$2:$R$29,3,FALSE)</f>
        <v>Y58</v>
      </c>
      <c r="J1693" s="73" t="str">
        <f>VLOOKUP(E1693,Refs!$P$2:$S$29,4,FALSE)</f>
        <v>South West</v>
      </c>
      <c r="K1693" s="28">
        <f t="shared" si="56"/>
        <v>9616</v>
      </c>
    </row>
    <row r="1694" spans="1:11" x14ac:dyDescent="0.35">
      <c r="A1694" s="74">
        <f t="shared" si="55"/>
        <v>45748</v>
      </c>
      <c r="B1694" t="s">
        <v>883</v>
      </c>
      <c r="C1694" t="s">
        <v>289</v>
      </c>
      <c r="D1694" t="s">
        <v>892</v>
      </c>
      <c r="E1694" t="s">
        <v>716</v>
      </c>
      <c r="F1694" t="s">
        <v>715</v>
      </c>
      <c r="G1694" t="s">
        <v>84</v>
      </c>
      <c r="H1694">
        <v>5867</v>
      </c>
      <c r="I1694" s="73" t="str">
        <f>VLOOKUP(E1694,Refs!$P$2:$R$29,3,FALSE)</f>
        <v>Y58</v>
      </c>
      <c r="J1694" s="73" t="str">
        <f>VLOOKUP(E1694,Refs!$P$2:$S$29,4,FALSE)</f>
        <v>South West</v>
      </c>
      <c r="K1694" s="28">
        <f t="shared" si="56"/>
        <v>5867</v>
      </c>
    </row>
    <row r="1695" spans="1:11" x14ac:dyDescent="0.35">
      <c r="A1695" s="74">
        <f t="shared" si="55"/>
        <v>45748</v>
      </c>
      <c r="B1695" t="s">
        <v>883</v>
      </c>
      <c r="C1695" t="s">
        <v>289</v>
      </c>
      <c r="D1695" t="s">
        <v>892</v>
      </c>
      <c r="E1695" t="s">
        <v>716</v>
      </c>
      <c r="F1695" t="s">
        <v>715</v>
      </c>
      <c r="G1695" t="s">
        <v>85</v>
      </c>
      <c r="H1695">
        <v>2265</v>
      </c>
      <c r="I1695" s="73" t="str">
        <f>VLOOKUP(E1695,Refs!$P$2:$R$29,3,FALSE)</f>
        <v>Y58</v>
      </c>
      <c r="J1695" s="73" t="str">
        <f>VLOOKUP(E1695,Refs!$P$2:$S$29,4,FALSE)</f>
        <v>South West</v>
      </c>
      <c r="K1695" s="28">
        <f t="shared" si="56"/>
        <v>2265</v>
      </c>
    </row>
    <row r="1696" spans="1:11" x14ac:dyDescent="0.35">
      <c r="A1696" s="74">
        <f t="shared" si="55"/>
        <v>45748</v>
      </c>
      <c r="B1696" t="s">
        <v>883</v>
      </c>
      <c r="C1696" t="s">
        <v>289</v>
      </c>
      <c r="D1696" t="s">
        <v>892</v>
      </c>
      <c r="E1696" t="s">
        <v>716</v>
      </c>
      <c r="F1696" t="s">
        <v>715</v>
      </c>
      <c r="G1696" t="s">
        <v>86</v>
      </c>
      <c r="H1696">
        <v>10917</v>
      </c>
      <c r="I1696" s="73" t="str">
        <f>VLOOKUP(E1696,Refs!$P$2:$R$29,3,FALSE)</f>
        <v>Y58</v>
      </c>
      <c r="J1696" s="73" t="str">
        <f>VLOOKUP(E1696,Refs!$P$2:$S$29,4,FALSE)</f>
        <v>South West</v>
      </c>
      <c r="K1696" s="28">
        <f t="shared" si="56"/>
        <v>10917</v>
      </c>
    </row>
    <row r="1697" spans="1:11" x14ac:dyDescent="0.35">
      <c r="A1697" s="74">
        <f t="shared" si="55"/>
        <v>45748</v>
      </c>
      <c r="B1697" t="s">
        <v>883</v>
      </c>
      <c r="C1697" t="s">
        <v>289</v>
      </c>
      <c r="D1697" t="s">
        <v>892</v>
      </c>
      <c r="E1697" t="s">
        <v>716</v>
      </c>
      <c r="F1697" t="s">
        <v>715</v>
      </c>
      <c r="G1697" t="s">
        <v>87</v>
      </c>
      <c r="H1697">
        <v>2089</v>
      </c>
      <c r="I1697" s="73" t="str">
        <f>VLOOKUP(E1697,Refs!$P$2:$R$29,3,FALSE)</f>
        <v>Y58</v>
      </c>
      <c r="J1697" s="73" t="str">
        <f>VLOOKUP(E1697,Refs!$P$2:$S$29,4,FALSE)</f>
        <v>South West</v>
      </c>
      <c r="K1697" s="28">
        <f t="shared" si="56"/>
        <v>2089</v>
      </c>
    </row>
    <row r="1698" spans="1:11" x14ac:dyDescent="0.35">
      <c r="A1698" s="74">
        <f t="shared" si="55"/>
        <v>45748</v>
      </c>
      <c r="B1698" t="s">
        <v>883</v>
      </c>
      <c r="C1698" t="s">
        <v>289</v>
      </c>
      <c r="D1698" t="s">
        <v>892</v>
      </c>
      <c r="E1698" t="s">
        <v>716</v>
      </c>
      <c r="F1698" t="s">
        <v>715</v>
      </c>
      <c r="G1698" t="s">
        <v>88</v>
      </c>
      <c r="H1698">
        <v>779</v>
      </c>
      <c r="I1698" s="73" t="str">
        <f>VLOOKUP(E1698,Refs!$P$2:$R$29,3,FALSE)</f>
        <v>Y58</v>
      </c>
      <c r="J1698" s="73" t="str">
        <f>VLOOKUP(E1698,Refs!$P$2:$S$29,4,FALSE)</f>
        <v>South West</v>
      </c>
      <c r="K1698" s="28">
        <f t="shared" si="56"/>
        <v>779</v>
      </c>
    </row>
    <row r="1699" spans="1:11" x14ac:dyDescent="0.35">
      <c r="A1699" s="74">
        <f t="shared" si="55"/>
        <v>45748</v>
      </c>
      <c r="B1699" t="s">
        <v>883</v>
      </c>
      <c r="C1699" t="s">
        <v>289</v>
      </c>
      <c r="D1699" t="s">
        <v>892</v>
      </c>
      <c r="E1699" t="s">
        <v>716</v>
      </c>
      <c r="F1699" t="s">
        <v>715</v>
      </c>
      <c r="G1699" t="s">
        <v>89</v>
      </c>
      <c r="H1699">
        <v>3550</v>
      </c>
      <c r="I1699" s="73" t="str">
        <f>VLOOKUP(E1699,Refs!$P$2:$R$29,3,FALSE)</f>
        <v>Y58</v>
      </c>
      <c r="J1699" s="73" t="str">
        <f>VLOOKUP(E1699,Refs!$P$2:$S$29,4,FALSE)</f>
        <v>South West</v>
      </c>
      <c r="K1699" s="28">
        <f t="shared" si="56"/>
        <v>3550</v>
      </c>
    </row>
    <row r="1700" spans="1:11" x14ac:dyDescent="0.35">
      <c r="A1700" s="74">
        <f t="shared" si="55"/>
        <v>45748</v>
      </c>
      <c r="B1700" t="s">
        <v>883</v>
      </c>
      <c r="C1700" t="s">
        <v>289</v>
      </c>
      <c r="D1700" t="s">
        <v>892</v>
      </c>
      <c r="E1700" t="s">
        <v>716</v>
      </c>
      <c r="F1700" t="s">
        <v>715</v>
      </c>
      <c r="G1700" t="s">
        <v>90</v>
      </c>
      <c r="H1700">
        <v>17983</v>
      </c>
      <c r="I1700" s="73" t="str">
        <f>VLOOKUP(E1700,Refs!$P$2:$R$29,3,FALSE)</f>
        <v>Y58</v>
      </c>
      <c r="J1700" s="73" t="str">
        <f>VLOOKUP(E1700,Refs!$P$2:$S$29,4,FALSE)</f>
        <v>South West</v>
      </c>
      <c r="K1700" s="28">
        <f t="shared" si="56"/>
        <v>17983</v>
      </c>
    </row>
    <row r="1701" spans="1:11" x14ac:dyDescent="0.35">
      <c r="A1701" s="74">
        <f t="shared" si="55"/>
        <v>45748</v>
      </c>
      <c r="B1701" t="s">
        <v>883</v>
      </c>
      <c r="C1701" t="s">
        <v>289</v>
      </c>
      <c r="D1701" t="s">
        <v>892</v>
      </c>
      <c r="E1701" t="s">
        <v>716</v>
      </c>
      <c r="F1701" t="s">
        <v>715</v>
      </c>
      <c r="G1701" t="s">
        <v>91</v>
      </c>
      <c r="H1701">
        <v>31208</v>
      </c>
      <c r="I1701" s="73" t="str">
        <f>VLOOKUP(E1701,Refs!$P$2:$R$29,3,FALSE)</f>
        <v>Y58</v>
      </c>
      <c r="J1701" s="73" t="str">
        <f>VLOOKUP(E1701,Refs!$P$2:$S$29,4,FALSE)</f>
        <v>South West</v>
      </c>
      <c r="K1701" s="28">
        <f t="shared" si="56"/>
        <v>31208</v>
      </c>
    </row>
    <row r="1702" spans="1:11" x14ac:dyDescent="0.35">
      <c r="A1702" s="74">
        <f t="shared" si="55"/>
        <v>45748</v>
      </c>
      <c r="B1702" t="s">
        <v>883</v>
      </c>
      <c r="C1702" t="s">
        <v>289</v>
      </c>
      <c r="D1702" t="s">
        <v>892</v>
      </c>
      <c r="E1702" t="s">
        <v>716</v>
      </c>
      <c r="F1702" t="s">
        <v>715</v>
      </c>
      <c r="G1702" t="s">
        <v>27</v>
      </c>
      <c r="H1702">
        <v>5249</v>
      </c>
      <c r="I1702" s="73" t="str">
        <f>VLOOKUP(E1702,Refs!$P$2:$R$29,3,FALSE)</f>
        <v>Y58</v>
      </c>
      <c r="J1702" s="73" t="str">
        <f>VLOOKUP(E1702,Refs!$P$2:$S$29,4,FALSE)</f>
        <v>South West</v>
      </c>
      <c r="K1702" s="28">
        <f t="shared" si="56"/>
        <v>5249</v>
      </c>
    </row>
    <row r="1703" spans="1:11" x14ac:dyDescent="0.35">
      <c r="A1703" s="74">
        <f t="shared" si="55"/>
        <v>45748</v>
      </c>
      <c r="B1703" t="s">
        <v>883</v>
      </c>
      <c r="C1703" t="s">
        <v>289</v>
      </c>
      <c r="D1703" t="s">
        <v>892</v>
      </c>
      <c r="E1703" t="s">
        <v>716</v>
      </c>
      <c r="F1703" t="s">
        <v>715</v>
      </c>
      <c r="G1703" t="s">
        <v>29</v>
      </c>
      <c r="H1703">
        <v>4046</v>
      </c>
      <c r="I1703" s="73" t="str">
        <f>VLOOKUP(E1703,Refs!$P$2:$R$29,3,FALSE)</f>
        <v>Y58</v>
      </c>
      <c r="J1703" s="73" t="str">
        <f>VLOOKUP(E1703,Refs!$P$2:$S$29,4,FALSE)</f>
        <v>South West</v>
      </c>
      <c r="K1703" s="28">
        <f t="shared" si="56"/>
        <v>4046</v>
      </c>
    </row>
    <row r="1704" spans="1:11" x14ac:dyDescent="0.35">
      <c r="A1704" s="74">
        <f t="shared" si="55"/>
        <v>45748</v>
      </c>
      <c r="B1704" t="s">
        <v>883</v>
      </c>
      <c r="C1704" t="s">
        <v>289</v>
      </c>
      <c r="D1704" t="s">
        <v>892</v>
      </c>
      <c r="E1704" t="s">
        <v>716</v>
      </c>
      <c r="F1704" t="s">
        <v>715</v>
      </c>
      <c r="G1704" t="s">
        <v>92</v>
      </c>
      <c r="H1704">
        <v>2960</v>
      </c>
      <c r="I1704" s="73" t="str">
        <f>VLOOKUP(E1704,Refs!$P$2:$R$29,3,FALSE)</f>
        <v>Y58</v>
      </c>
      <c r="J1704" s="73" t="str">
        <f>VLOOKUP(E1704,Refs!$P$2:$S$29,4,FALSE)</f>
        <v>South West</v>
      </c>
      <c r="K1704" s="28">
        <f t="shared" si="56"/>
        <v>2960</v>
      </c>
    </row>
    <row r="1705" spans="1:11" x14ac:dyDescent="0.35">
      <c r="A1705" s="74">
        <f t="shared" si="55"/>
        <v>45748</v>
      </c>
      <c r="B1705" t="s">
        <v>883</v>
      </c>
      <c r="C1705" t="s">
        <v>289</v>
      </c>
      <c r="D1705" t="s">
        <v>892</v>
      </c>
      <c r="E1705" t="s">
        <v>716</v>
      </c>
      <c r="F1705" t="s">
        <v>715</v>
      </c>
      <c r="G1705" t="s">
        <v>93</v>
      </c>
      <c r="H1705">
        <v>13</v>
      </c>
      <c r="I1705" s="73" t="str">
        <f>VLOOKUP(E1705,Refs!$P$2:$R$29,3,FALSE)</f>
        <v>Y58</v>
      </c>
      <c r="J1705" s="73" t="str">
        <f>VLOOKUP(E1705,Refs!$P$2:$S$29,4,FALSE)</f>
        <v>South West</v>
      </c>
      <c r="K1705" s="28">
        <f t="shared" si="56"/>
        <v>13</v>
      </c>
    </row>
    <row r="1706" spans="1:11" x14ac:dyDescent="0.35">
      <c r="A1706" s="74">
        <f t="shared" si="55"/>
        <v>45748</v>
      </c>
      <c r="B1706" t="s">
        <v>883</v>
      </c>
      <c r="C1706" t="s">
        <v>289</v>
      </c>
      <c r="D1706" t="s">
        <v>892</v>
      </c>
      <c r="E1706" t="s">
        <v>716</v>
      </c>
      <c r="F1706" t="s">
        <v>715</v>
      </c>
      <c r="G1706" t="s">
        <v>94</v>
      </c>
      <c r="H1706">
        <v>722</v>
      </c>
      <c r="I1706" s="73" t="str">
        <f>VLOOKUP(E1706,Refs!$P$2:$R$29,3,FALSE)</f>
        <v>Y58</v>
      </c>
      <c r="J1706" s="73" t="str">
        <f>VLOOKUP(E1706,Refs!$P$2:$S$29,4,FALSE)</f>
        <v>South West</v>
      </c>
      <c r="K1706" s="28">
        <f t="shared" si="56"/>
        <v>722</v>
      </c>
    </row>
    <row r="1707" spans="1:11" x14ac:dyDescent="0.35">
      <c r="A1707" s="74">
        <f t="shared" si="55"/>
        <v>45748</v>
      </c>
      <c r="B1707" t="s">
        <v>883</v>
      </c>
      <c r="C1707" t="s">
        <v>289</v>
      </c>
      <c r="D1707" t="s">
        <v>892</v>
      </c>
      <c r="E1707" t="s">
        <v>716</v>
      </c>
      <c r="F1707" t="s">
        <v>715</v>
      </c>
      <c r="G1707" t="s">
        <v>95</v>
      </c>
      <c r="H1707">
        <v>141</v>
      </c>
      <c r="I1707" s="73" t="str">
        <f>VLOOKUP(E1707,Refs!$P$2:$R$29,3,FALSE)</f>
        <v>Y58</v>
      </c>
      <c r="J1707" s="73" t="str">
        <f>VLOOKUP(E1707,Refs!$P$2:$S$29,4,FALSE)</f>
        <v>South West</v>
      </c>
      <c r="K1707" s="28">
        <f t="shared" si="56"/>
        <v>141</v>
      </c>
    </row>
    <row r="1708" spans="1:11" x14ac:dyDescent="0.35">
      <c r="A1708" s="74">
        <f t="shared" si="55"/>
        <v>45748</v>
      </c>
      <c r="B1708" t="s">
        <v>883</v>
      </c>
      <c r="C1708" t="s">
        <v>289</v>
      </c>
      <c r="D1708" t="s">
        <v>892</v>
      </c>
      <c r="E1708" t="s">
        <v>716</v>
      </c>
      <c r="F1708" t="s">
        <v>715</v>
      </c>
      <c r="G1708" t="s">
        <v>96</v>
      </c>
      <c r="H1708">
        <v>1167</v>
      </c>
      <c r="I1708" s="73" t="str">
        <f>VLOOKUP(E1708,Refs!$P$2:$R$29,3,FALSE)</f>
        <v>Y58</v>
      </c>
      <c r="J1708" s="73" t="str">
        <f>VLOOKUP(E1708,Refs!$P$2:$S$29,4,FALSE)</f>
        <v>South West</v>
      </c>
      <c r="K1708" s="28">
        <f t="shared" si="56"/>
        <v>1167</v>
      </c>
    </row>
    <row r="1709" spans="1:11" x14ac:dyDescent="0.35">
      <c r="A1709" s="74">
        <f t="shared" si="55"/>
        <v>45748</v>
      </c>
      <c r="B1709" t="s">
        <v>883</v>
      </c>
      <c r="C1709" t="s">
        <v>289</v>
      </c>
      <c r="D1709" t="s">
        <v>892</v>
      </c>
      <c r="E1709" t="s">
        <v>716</v>
      </c>
      <c r="F1709" t="s">
        <v>715</v>
      </c>
      <c r="G1709" t="s">
        <v>97</v>
      </c>
      <c r="H1709">
        <v>54</v>
      </c>
      <c r="I1709" s="73" t="str">
        <f>VLOOKUP(E1709,Refs!$P$2:$R$29,3,FALSE)</f>
        <v>Y58</v>
      </c>
      <c r="J1709" s="73" t="str">
        <f>VLOOKUP(E1709,Refs!$P$2:$S$29,4,FALSE)</f>
        <v>South West</v>
      </c>
      <c r="K1709" s="28">
        <f t="shared" si="56"/>
        <v>54</v>
      </c>
    </row>
    <row r="1710" spans="1:11" x14ac:dyDescent="0.35">
      <c r="A1710" s="74">
        <f t="shared" si="55"/>
        <v>45748</v>
      </c>
      <c r="B1710" t="s">
        <v>883</v>
      </c>
      <c r="C1710" t="s">
        <v>289</v>
      </c>
      <c r="D1710" t="s">
        <v>892</v>
      </c>
      <c r="E1710" t="s">
        <v>716</v>
      </c>
      <c r="F1710" t="s">
        <v>715</v>
      </c>
      <c r="G1710" t="s">
        <v>98</v>
      </c>
      <c r="H1710">
        <v>1402</v>
      </c>
      <c r="I1710" s="73" t="str">
        <f>VLOOKUP(E1710,Refs!$P$2:$R$29,3,FALSE)</f>
        <v>Y58</v>
      </c>
      <c r="J1710" s="73" t="str">
        <f>VLOOKUP(E1710,Refs!$P$2:$S$29,4,FALSE)</f>
        <v>South West</v>
      </c>
      <c r="K1710" s="28">
        <f t="shared" si="56"/>
        <v>1402</v>
      </c>
    </row>
    <row r="1711" spans="1:11" x14ac:dyDescent="0.35">
      <c r="A1711" s="74">
        <f t="shared" si="55"/>
        <v>45748</v>
      </c>
      <c r="B1711" t="s">
        <v>883</v>
      </c>
      <c r="C1711" t="s">
        <v>289</v>
      </c>
      <c r="D1711" t="s">
        <v>892</v>
      </c>
      <c r="E1711" t="s">
        <v>716</v>
      </c>
      <c r="F1711" t="s">
        <v>715</v>
      </c>
      <c r="G1711" t="s">
        <v>31</v>
      </c>
      <c r="H1711">
        <v>771</v>
      </c>
      <c r="I1711" s="73" t="str">
        <f>VLOOKUP(E1711,Refs!$P$2:$R$29,3,FALSE)</f>
        <v>Y58</v>
      </c>
      <c r="J1711" s="73" t="str">
        <f>VLOOKUP(E1711,Refs!$P$2:$S$29,4,FALSE)</f>
        <v>South West</v>
      </c>
      <c r="K1711" s="28">
        <f t="shared" si="56"/>
        <v>771</v>
      </c>
    </row>
    <row r="1712" spans="1:11" x14ac:dyDescent="0.35">
      <c r="A1712" s="74">
        <f t="shared" si="55"/>
        <v>45748</v>
      </c>
      <c r="B1712" t="s">
        <v>883</v>
      </c>
      <c r="C1712" t="s">
        <v>289</v>
      </c>
      <c r="D1712" t="s">
        <v>892</v>
      </c>
      <c r="E1712" t="s">
        <v>716</v>
      </c>
      <c r="F1712" t="s">
        <v>715</v>
      </c>
      <c r="G1712" t="s">
        <v>99</v>
      </c>
      <c r="H1712">
        <v>3285</v>
      </c>
      <c r="I1712" s="73" t="str">
        <f>VLOOKUP(E1712,Refs!$P$2:$R$29,3,FALSE)</f>
        <v>Y58</v>
      </c>
      <c r="J1712" s="73" t="str">
        <f>VLOOKUP(E1712,Refs!$P$2:$S$29,4,FALSE)</f>
        <v>South West</v>
      </c>
      <c r="K1712" s="28">
        <f t="shared" si="56"/>
        <v>3285</v>
      </c>
    </row>
    <row r="1713" spans="1:11" x14ac:dyDescent="0.35">
      <c r="A1713" s="74">
        <f t="shared" si="55"/>
        <v>45748</v>
      </c>
      <c r="B1713" t="s">
        <v>883</v>
      </c>
      <c r="C1713" t="s">
        <v>289</v>
      </c>
      <c r="D1713" t="s">
        <v>892</v>
      </c>
      <c r="E1713" t="s">
        <v>716</v>
      </c>
      <c r="F1713" t="s">
        <v>715</v>
      </c>
      <c r="G1713" t="s">
        <v>100</v>
      </c>
      <c r="H1713">
        <v>3867</v>
      </c>
      <c r="I1713" s="73" t="str">
        <f>VLOOKUP(E1713,Refs!$P$2:$R$29,3,FALSE)</f>
        <v>Y58</v>
      </c>
      <c r="J1713" s="73" t="str">
        <f>VLOOKUP(E1713,Refs!$P$2:$S$29,4,FALSE)</f>
        <v>South West</v>
      </c>
      <c r="K1713" s="28">
        <f t="shared" si="56"/>
        <v>3867</v>
      </c>
    </row>
    <row r="1714" spans="1:11" x14ac:dyDescent="0.35">
      <c r="A1714" s="74">
        <f t="shared" si="55"/>
        <v>45748</v>
      </c>
      <c r="B1714" t="s">
        <v>883</v>
      </c>
      <c r="C1714" t="s">
        <v>289</v>
      </c>
      <c r="D1714" t="s">
        <v>892</v>
      </c>
      <c r="E1714" t="s">
        <v>716</v>
      </c>
      <c r="F1714" t="s">
        <v>715</v>
      </c>
      <c r="G1714" t="s">
        <v>101</v>
      </c>
      <c r="H1714">
        <v>3489</v>
      </c>
      <c r="I1714" s="73" t="str">
        <f>VLOOKUP(E1714,Refs!$P$2:$R$29,3,FALSE)</f>
        <v>Y58</v>
      </c>
      <c r="J1714" s="73" t="str">
        <f>VLOOKUP(E1714,Refs!$P$2:$S$29,4,FALSE)</f>
        <v>South West</v>
      </c>
      <c r="K1714" s="28">
        <f t="shared" si="56"/>
        <v>3489</v>
      </c>
    </row>
    <row r="1715" spans="1:11" x14ac:dyDescent="0.35">
      <c r="A1715" s="74">
        <f t="shared" si="55"/>
        <v>45748</v>
      </c>
      <c r="B1715" t="s">
        <v>883</v>
      </c>
      <c r="C1715" t="s">
        <v>289</v>
      </c>
      <c r="D1715" t="s">
        <v>892</v>
      </c>
      <c r="E1715" t="s">
        <v>716</v>
      </c>
      <c r="F1715" t="s">
        <v>715</v>
      </c>
      <c r="G1715" t="s">
        <v>102</v>
      </c>
      <c r="H1715">
        <v>2663</v>
      </c>
      <c r="I1715" s="73" t="str">
        <f>VLOOKUP(E1715,Refs!$P$2:$R$29,3,FALSE)</f>
        <v>Y58</v>
      </c>
      <c r="J1715" s="73" t="str">
        <f>VLOOKUP(E1715,Refs!$P$2:$S$29,4,FALSE)</f>
        <v>South West</v>
      </c>
      <c r="K1715" s="28">
        <f t="shared" si="56"/>
        <v>2663</v>
      </c>
    </row>
    <row r="1716" spans="1:11" x14ac:dyDescent="0.35">
      <c r="A1716" s="74">
        <f t="shared" si="55"/>
        <v>45748</v>
      </c>
      <c r="B1716" t="s">
        <v>883</v>
      </c>
      <c r="C1716" t="s">
        <v>289</v>
      </c>
      <c r="D1716" t="s">
        <v>892</v>
      </c>
      <c r="E1716" t="s">
        <v>716</v>
      </c>
      <c r="F1716" t="s">
        <v>715</v>
      </c>
      <c r="G1716" t="s">
        <v>103</v>
      </c>
      <c r="H1716">
        <v>616</v>
      </c>
      <c r="I1716" s="73" t="str">
        <f>VLOOKUP(E1716,Refs!$P$2:$R$29,3,FALSE)</f>
        <v>Y58</v>
      </c>
      <c r="J1716" s="73" t="str">
        <f>VLOOKUP(E1716,Refs!$P$2:$S$29,4,FALSE)</f>
        <v>South West</v>
      </c>
      <c r="K1716" s="28">
        <f t="shared" si="56"/>
        <v>616</v>
      </c>
    </row>
    <row r="1717" spans="1:11" x14ac:dyDescent="0.35">
      <c r="A1717" s="74">
        <f t="shared" si="55"/>
        <v>45748</v>
      </c>
      <c r="B1717" t="s">
        <v>883</v>
      </c>
      <c r="C1717" t="s">
        <v>289</v>
      </c>
      <c r="D1717" t="s">
        <v>892</v>
      </c>
      <c r="E1717" t="s">
        <v>716</v>
      </c>
      <c r="F1717" t="s">
        <v>715</v>
      </c>
      <c r="G1717" t="s">
        <v>104</v>
      </c>
      <c r="H1717">
        <v>388</v>
      </c>
      <c r="I1717" s="73" t="str">
        <f>VLOOKUP(E1717,Refs!$P$2:$R$29,3,FALSE)</f>
        <v>Y58</v>
      </c>
      <c r="J1717" s="73" t="str">
        <f>VLOOKUP(E1717,Refs!$P$2:$S$29,4,FALSE)</f>
        <v>South West</v>
      </c>
      <c r="K1717" s="28">
        <f t="shared" si="56"/>
        <v>388</v>
      </c>
    </row>
    <row r="1718" spans="1:11" x14ac:dyDescent="0.35">
      <c r="A1718" s="74">
        <f t="shared" si="55"/>
        <v>45748</v>
      </c>
      <c r="B1718" t="s">
        <v>883</v>
      </c>
      <c r="C1718" t="s">
        <v>289</v>
      </c>
      <c r="D1718" t="s">
        <v>892</v>
      </c>
      <c r="E1718" t="s">
        <v>716</v>
      </c>
      <c r="F1718" t="s">
        <v>715</v>
      </c>
      <c r="G1718" t="s">
        <v>105</v>
      </c>
      <c r="H1718">
        <v>2201</v>
      </c>
      <c r="I1718" s="73" t="str">
        <f>VLOOKUP(E1718,Refs!$P$2:$R$29,3,FALSE)</f>
        <v>Y58</v>
      </c>
      <c r="J1718" s="73" t="str">
        <f>VLOOKUP(E1718,Refs!$P$2:$S$29,4,FALSE)</f>
        <v>South West</v>
      </c>
      <c r="K1718" s="28">
        <f t="shared" si="56"/>
        <v>2201</v>
      </c>
    </row>
    <row r="1719" spans="1:11" x14ac:dyDescent="0.35">
      <c r="A1719" s="74">
        <f t="shared" si="55"/>
        <v>45748</v>
      </c>
      <c r="B1719" t="s">
        <v>883</v>
      </c>
      <c r="C1719" t="s">
        <v>289</v>
      </c>
      <c r="D1719" t="s">
        <v>892</v>
      </c>
      <c r="E1719" t="s">
        <v>716</v>
      </c>
      <c r="F1719" t="s">
        <v>715</v>
      </c>
      <c r="G1719" t="s">
        <v>106</v>
      </c>
      <c r="H1719">
        <v>3983069</v>
      </c>
      <c r="I1719" s="73" t="str">
        <f>VLOOKUP(E1719,Refs!$P$2:$R$29,3,FALSE)</f>
        <v>Y58</v>
      </c>
      <c r="J1719" s="73" t="str">
        <f>VLOOKUP(E1719,Refs!$P$2:$S$29,4,FALSE)</f>
        <v>South West</v>
      </c>
      <c r="K1719" s="28">
        <f t="shared" si="56"/>
        <v>3983069</v>
      </c>
    </row>
    <row r="1720" spans="1:11" x14ac:dyDescent="0.35">
      <c r="A1720" s="74">
        <f t="shared" si="55"/>
        <v>45748</v>
      </c>
      <c r="B1720" t="s">
        <v>883</v>
      </c>
      <c r="C1720" t="s">
        <v>289</v>
      </c>
      <c r="D1720" t="s">
        <v>892</v>
      </c>
      <c r="E1720" t="s">
        <v>716</v>
      </c>
      <c r="F1720" t="s">
        <v>715</v>
      </c>
      <c r="G1720" t="s">
        <v>107</v>
      </c>
      <c r="H1720">
        <v>3189</v>
      </c>
      <c r="I1720" s="73" t="str">
        <f>VLOOKUP(E1720,Refs!$P$2:$R$29,3,FALSE)</f>
        <v>Y58</v>
      </c>
      <c r="J1720" s="73" t="str">
        <f>VLOOKUP(E1720,Refs!$P$2:$S$29,4,FALSE)</f>
        <v>South West</v>
      </c>
      <c r="K1720" s="28">
        <f t="shared" si="56"/>
        <v>3189</v>
      </c>
    </row>
    <row r="1721" spans="1:11" x14ac:dyDescent="0.35">
      <c r="A1721" s="74">
        <f t="shared" si="55"/>
        <v>45748</v>
      </c>
      <c r="B1721" t="s">
        <v>883</v>
      </c>
      <c r="C1721" t="s">
        <v>289</v>
      </c>
      <c r="D1721" t="s">
        <v>892</v>
      </c>
      <c r="E1721" t="s">
        <v>716</v>
      </c>
      <c r="F1721" t="s">
        <v>715</v>
      </c>
      <c r="G1721" t="s">
        <v>108</v>
      </c>
      <c r="H1721">
        <v>2231</v>
      </c>
      <c r="I1721" s="73" t="str">
        <f>VLOOKUP(E1721,Refs!$P$2:$R$29,3,FALSE)</f>
        <v>Y58</v>
      </c>
      <c r="J1721" s="73" t="str">
        <f>VLOOKUP(E1721,Refs!$P$2:$S$29,4,FALSE)</f>
        <v>South West</v>
      </c>
      <c r="K1721" s="28">
        <f t="shared" si="56"/>
        <v>2231</v>
      </c>
    </row>
    <row r="1722" spans="1:11" x14ac:dyDescent="0.35">
      <c r="A1722" s="74">
        <f t="shared" si="55"/>
        <v>45748</v>
      </c>
      <c r="B1722" t="s">
        <v>883</v>
      </c>
      <c r="C1722" t="s">
        <v>289</v>
      </c>
      <c r="D1722" t="s">
        <v>892</v>
      </c>
      <c r="E1722" t="s">
        <v>716</v>
      </c>
      <c r="F1722" t="s">
        <v>715</v>
      </c>
      <c r="G1722" t="s">
        <v>109</v>
      </c>
      <c r="H1722">
        <v>326</v>
      </c>
      <c r="I1722" s="73" t="str">
        <f>VLOOKUP(E1722,Refs!$P$2:$R$29,3,FALSE)</f>
        <v>Y58</v>
      </c>
      <c r="J1722" s="73" t="str">
        <f>VLOOKUP(E1722,Refs!$P$2:$S$29,4,FALSE)</f>
        <v>South West</v>
      </c>
      <c r="K1722" s="28">
        <f t="shared" si="56"/>
        <v>326</v>
      </c>
    </row>
    <row r="1723" spans="1:11" x14ac:dyDescent="0.35">
      <c r="A1723" s="74">
        <f t="shared" si="55"/>
        <v>45748</v>
      </c>
      <c r="B1723" t="s">
        <v>883</v>
      </c>
      <c r="C1723" t="s">
        <v>289</v>
      </c>
      <c r="D1723" t="s">
        <v>892</v>
      </c>
      <c r="E1723" t="s">
        <v>716</v>
      </c>
      <c r="F1723" t="s">
        <v>715</v>
      </c>
      <c r="G1723" t="s">
        <v>110</v>
      </c>
      <c r="H1723">
        <v>897</v>
      </c>
      <c r="I1723" s="73" t="str">
        <f>VLOOKUP(E1723,Refs!$P$2:$R$29,3,FALSE)</f>
        <v>Y58</v>
      </c>
      <c r="J1723" s="73" t="str">
        <f>VLOOKUP(E1723,Refs!$P$2:$S$29,4,FALSE)</f>
        <v>South West</v>
      </c>
      <c r="K1723" s="28">
        <f t="shared" si="56"/>
        <v>897</v>
      </c>
    </row>
    <row r="1724" spans="1:11" x14ac:dyDescent="0.35">
      <c r="A1724" s="74">
        <f t="shared" si="55"/>
        <v>45748</v>
      </c>
      <c r="B1724" t="s">
        <v>883</v>
      </c>
      <c r="C1724" t="s">
        <v>289</v>
      </c>
      <c r="D1724" t="s">
        <v>892</v>
      </c>
      <c r="E1724" t="s">
        <v>716</v>
      </c>
      <c r="F1724" t="s">
        <v>715</v>
      </c>
      <c r="G1724" t="s">
        <v>111</v>
      </c>
      <c r="H1724">
        <v>2844025</v>
      </c>
      <c r="I1724" s="73" t="str">
        <f>VLOOKUP(E1724,Refs!$P$2:$R$29,3,FALSE)</f>
        <v>Y58</v>
      </c>
      <c r="J1724" s="73" t="str">
        <f>VLOOKUP(E1724,Refs!$P$2:$S$29,4,FALSE)</f>
        <v>South West</v>
      </c>
      <c r="K1724" s="28">
        <f t="shared" si="56"/>
        <v>2844025</v>
      </c>
    </row>
    <row r="1725" spans="1:11" x14ac:dyDescent="0.35">
      <c r="A1725" s="74">
        <f t="shared" si="55"/>
        <v>45748</v>
      </c>
      <c r="B1725" t="s">
        <v>883</v>
      </c>
      <c r="C1725" t="s">
        <v>289</v>
      </c>
      <c r="D1725" t="s">
        <v>892</v>
      </c>
      <c r="E1725" t="s">
        <v>716</v>
      </c>
      <c r="F1725" t="s">
        <v>715</v>
      </c>
      <c r="G1725" t="s">
        <v>112</v>
      </c>
      <c r="H1725">
        <v>1736</v>
      </c>
      <c r="I1725" s="73" t="str">
        <f>VLOOKUP(E1725,Refs!$P$2:$R$29,3,FALSE)</f>
        <v>Y58</v>
      </c>
      <c r="J1725" s="73" t="str">
        <f>VLOOKUP(E1725,Refs!$P$2:$S$29,4,FALSE)</f>
        <v>South West</v>
      </c>
      <c r="K1725" s="28">
        <f t="shared" si="56"/>
        <v>1736</v>
      </c>
    </row>
    <row r="1726" spans="1:11" x14ac:dyDescent="0.35">
      <c r="A1726" s="74">
        <f t="shared" si="55"/>
        <v>45748</v>
      </c>
      <c r="B1726" t="s">
        <v>883</v>
      </c>
      <c r="C1726" t="s">
        <v>289</v>
      </c>
      <c r="D1726" t="s">
        <v>892</v>
      </c>
      <c r="E1726" t="s">
        <v>716</v>
      </c>
      <c r="F1726" t="s">
        <v>715</v>
      </c>
      <c r="G1726" t="s">
        <v>808</v>
      </c>
      <c r="H1726">
        <v>14895</v>
      </c>
      <c r="I1726" s="73" t="str">
        <f>VLOOKUP(E1726,Refs!$P$2:$R$29,3,FALSE)</f>
        <v>Y58</v>
      </c>
      <c r="J1726" s="73" t="str">
        <f>VLOOKUP(E1726,Refs!$P$2:$S$29,4,FALSE)</f>
        <v>South West</v>
      </c>
      <c r="K1726" s="28">
        <f t="shared" si="56"/>
        <v>14895</v>
      </c>
    </row>
    <row r="1727" spans="1:11" x14ac:dyDescent="0.35">
      <c r="A1727" s="74">
        <f t="shared" si="55"/>
        <v>45748</v>
      </c>
      <c r="B1727" t="s">
        <v>883</v>
      </c>
      <c r="C1727" t="s">
        <v>289</v>
      </c>
      <c r="D1727" t="s">
        <v>892</v>
      </c>
      <c r="E1727" t="s">
        <v>716</v>
      </c>
      <c r="F1727" t="s">
        <v>715</v>
      </c>
      <c r="G1727" t="s">
        <v>809</v>
      </c>
      <c r="H1727">
        <v>234</v>
      </c>
      <c r="I1727" s="73" t="str">
        <f>VLOOKUP(E1727,Refs!$P$2:$R$29,3,FALSE)</f>
        <v>Y58</v>
      </c>
      <c r="J1727" s="73" t="str">
        <f>VLOOKUP(E1727,Refs!$P$2:$S$29,4,FALSE)</f>
        <v>South West</v>
      </c>
      <c r="K1727" s="28">
        <f t="shared" si="56"/>
        <v>234</v>
      </c>
    </row>
    <row r="1728" spans="1:11" x14ac:dyDescent="0.35">
      <c r="A1728" s="74">
        <f t="shared" si="55"/>
        <v>45748</v>
      </c>
      <c r="B1728" t="s">
        <v>883</v>
      </c>
      <c r="C1728" t="s">
        <v>289</v>
      </c>
      <c r="D1728" t="s">
        <v>892</v>
      </c>
      <c r="E1728" t="s">
        <v>716</v>
      </c>
      <c r="F1728" t="s">
        <v>715</v>
      </c>
      <c r="G1728" t="s">
        <v>113</v>
      </c>
      <c r="H1728">
        <v>24081</v>
      </c>
      <c r="I1728" s="73" t="str">
        <f>VLOOKUP(E1728,Refs!$P$2:$R$29,3,FALSE)</f>
        <v>Y58</v>
      </c>
      <c r="J1728" s="73" t="str">
        <f>VLOOKUP(E1728,Refs!$P$2:$S$29,4,FALSE)</f>
        <v>South West</v>
      </c>
      <c r="K1728" s="28">
        <f t="shared" si="56"/>
        <v>24081</v>
      </c>
    </row>
    <row r="1729" spans="1:11" x14ac:dyDescent="0.35">
      <c r="A1729" s="74">
        <f t="shared" si="55"/>
        <v>45748</v>
      </c>
      <c r="B1729" t="s">
        <v>883</v>
      </c>
      <c r="C1729" t="s">
        <v>289</v>
      </c>
      <c r="D1729" t="s">
        <v>892</v>
      </c>
      <c r="E1729" t="s">
        <v>716</v>
      </c>
      <c r="F1729" t="s">
        <v>715</v>
      </c>
      <c r="G1729" t="s">
        <v>114</v>
      </c>
      <c r="H1729">
        <v>20</v>
      </c>
      <c r="I1729" s="73" t="str">
        <f>VLOOKUP(E1729,Refs!$P$2:$R$29,3,FALSE)</f>
        <v>Y58</v>
      </c>
      <c r="J1729" s="73" t="str">
        <f>VLOOKUP(E1729,Refs!$P$2:$S$29,4,FALSE)</f>
        <v>South West</v>
      </c>
      <c r="K1729" s="28">
        <f t="shared" si="56"/>
        <v>20</v>
      </c>
    </row>
    <row r="1730" spans="1:11" x14ac:dyDescent="0.35">
      <c r="A1730" s="74">
        <f t="shared" si="55"/>
        <v>45748</v>
      </c>
      <c r="B1730" t="s">
        <v>883</v>
      </c>
      <c r="C1730" t="s">
        <v>289</v>
      </c>
      <c r="D1730" t="s">
        <v>892</v>
      </c>
      <c r="E1730" t="s">
        <v>716</v>
      </c>
      <c r="F1730" t="s">
        <v>715</v>
      </c>
      <c r="G1730" t="s">
        <v>115</v>
      </c>
      <c r="H1730">
        <v>19251</v>
      </c>
      <c r="I1730" s="73" t="str">
        <f>VLOOKUP(E1730,Refs!$P$2:$R$29,3,FALSE)</f>
        <v>Y58</v>
      </c>
      <c r="J1730" s="73" t="str">
        <f>VLOOKUP(E1730,Refs!$P$2:$S$29,4,FALSE)</f>
        <v>South West</v>
      </c>
      <c r="K1730" s="28">
        <f t="shared" si="56"/>
        <v>19251</v>
      </c>
    </row>
    <row r="1731" spans="1:11" x14ac:dyDescent="0.35">
      <c r="A1731" s="74">
        <f t="shared" ref="A1731:A1794" si="57">DATEVALUE(RIGHT(B1731,8))</f>
        <v>45748</v>
      </c>
      <c r="B1731" t="s">
        <v>883</v>
      </c>
      <c r="C1731" t="s">
        <v>289</v>
      </c>
      <c r="D1731" t="s">
        <v>892</v>
      </c>
      <c r="E1731" t="s">
        <v>716</v>
      </c>
      <c r="F1731" t="s">
        <v>715</v>
      </c>
      <c r="G1731" t="s">
        <v>116</v>
      </c>
      <c r="H1731">
        <v>6163</v>
      </c>
      <c r="I1731" s="73" t="str">
        <f>VLOOKUP(E1731,Refs!$P$2:$R$29,3,FALSE)</f>
        <v>Y58</v>
      </c>
      <c r="J1731" s="73" t="str">
        <f>VLOOKUP(E1731,Refs!$P$2:$S$29,4,FALSE)</f>
        <v>South West</v>
      </c>
      <c r="K1731" s="28">
        <f t="shared" si="56"/>
        <v>6163</v>
      </c>
    </row>
    <row r="1732" spans="1:11" x14ac:dyDescent="0.35">
      <c r="A1732" s="74">
        <f t="shared" si="57"/>
        <v>45748</v>
      </c>
      <c r="B1732" t="s">
        <v>883</v>
      </c>
      <c r="C1732" t="s">
        <v>289</v>
      </c>
      <c r="D1732" t="s">
        <v>892</v>
      </c>
      <c r="E1732" t="s">
        <v>716</v>
      </c>
      <c r="F1732" t="s">
        <v>715</v>
      </c>
      <c r="G1732" t="s">
        <v>117</v>
      </c>
      <c r="H1732">
        <v>4265</v>
      </c>
      <c r="I1732" s="73" t="str">
        <f>VLOOKUP(E1732,Refs!$P$2:$R$29,3,FALSE)</f>
        <v>Y58</v>
      </c>
      <c r="J1732" s="73" t="str">
        <f>VLOOKUP(E1732,Refs!$P$2:$S$29,4,FALSE)</f>
        <v>South West</v>
      </c>
      <c r="K1732" s="28">
        <f t="shared" si="56"/>
        <v>4265</v>
      </c>
    </row>
    <row r="1733" spans="1:11" x14ac:dyDescent="0.35">
      <c r="A1733" s="74">
        <f t="shared" si="57"/>
        <v>45748</v>
      </c>
      <c r="B1733" t="s">
        <v>883</v>
      </c>
      <c r="C1733" t="s">
        <v>289</v>
      </c>
      <c r="D1733" t="s">
        <v>892</v>
      </c>
      <c r="E1733" t="s">
        <v>716</v>
      </c>
      <c r="F1733" t="s">
        <v>715</v>
      </c>
      <c r="G1733" t="s">
        <v>118</v>
      </c>
      <c r="H1733">
        <v>2017</v>
      </c>
      <c r="I1733" s="73" t="str">
        <f>VLOOKUP(E1733,Refs!$P$2:$R$29,3,FALSE)</f>
        <v>Y58</v>
      </c>
      <c r="J1733" s="73" t="str">
        <f>VLOOKUP(E1733,Refs!$P$2:$S$29,4,FALSE)</f>
        <v>South West</v>
      </c>
      <c r="K1733" s="28">
        <f t="shared" si="56"/>
        <v>2017</v>
      </c>
    </row>
    <row r="1734" spans="1:11" x14ac:dyDescent="0.35">
      <c r="A1734" s="74">
        <f t="shared" si="57"/>
        <v>45748</v>
      </c>
      <c r="B1734" t="s">
        <v>883</v>
      </c>
      <c r="C1734" t="s">
        <v>289</v>
      </c>
      <c r="D1734" t="s">
        <v>892</v>
      </c>
      <c r="E1734" t="s">
        <v>716</v>
      </c>
      <c r="F1734" t="s">
        <v>715</v>
      </c>
      <c r="G1734" t="s">
        <v>119</v>
      </c>
      <c r="H1734">
        <v>11362</v>
      </c>
      <c r="I1734" s="73" t="str">
        <f>VLOOKUP(E1734,Refs!$P$2:$R$29,3,FALSE)</f>
        <v>Y58</v>
      </c>
      <c r="J1734" s="73" t="str">
        <f>VLOOKUP(E1734,Refs!$P$2:$S$29,4,FALSE)</f>
        <v>South West</v>
      </c>
      <c r="K1734" s="28">
        <f t="shared" si="56"/>
        <v>11362</v>
      </c>
    </row>
    <row r="1735" spans="1:11" x14ac:dyDescent="0.35">
      <c r="A1735" s="74">
        <f t="shared" si="57"/>
        <v>45748</v>
      </c>
      <c r="B1735" t="s">
        <v>883</v>
      </c>
      <c r="C1735" t="s">
        <v>289</v>
      </c>
      <c r="D1735" t="s">
        <v>892</v>
      </c>
      <c r="E1735" t="s">
        <v>716</v>
      </c>
      <c r="F1735" t="s">
        <v>715</v>
      </c>
      <c r="G1735" t="s">
        <v>120</v>
      </c>
      <c r="H1735">
        <v>2599</v>
      </c>
      <c r="I1735" s="73" t="str">
        <f>VLOOKUP(E1735,Refs!$P$2:$R$29,3,FALSE)</f>
        <v>Y58</v>
      </c>
      <c r="J1735" s="73" t="str">
        <f>VLOOKUP(E1735,Refs!$P$2:$S$29,4,FALSE)</f>
        <v>South West</v>
      </c>
      <c r="K1735" s="28">
        <f t="shared" ref="K1735:K1798" si="58">IF(OR(H1735="NULL",H1735=0,H1735=""),"",H1735)</f>
        <v>2599</v>
      </c>
    </row>
    <row r="1736" spans="1:11" x14ac:dyDescent="0.35">
      <c r="A1736" s="74">
        <f t="shared" si="57"/>
        <v>45748</v>
      </c>
      <c r="B1736" t="s">
        <v>883</v>
      </c>
      <c r="C1736" t="s">
        <v>289</v>
      </c>
      <c r="D1736" t="s">
        <v>892</v>
      </c>
      <c r="E1736" t="s">
        <v>716</v>
      </c>
      <c r="F1736" t="s">
        <v>715</v>
      </c>
      <c r="G1736" t="s">
        <v>121</v>
      </c>
      <c r="H1736">
        <v>800</v>
      </c>
      <c r="I1736" s="73" t="str">
        <f>VLOOKUP(E1736,Refs!$P$2:$R$29,3,FALSE)</f>
        <v>Y58</v>
      </c>
      <c r="J1736" s="73" t="str">
        <f>VLOOKUP(E1736,Refs!$P$2:$S$29,4,FALSE)</f>
        <v>South West</v>
      </c>
      <c r="K1736" s="28">
        <f t="shared" si="58"/>
        <v>800</v>
      </c>
    </row>
    <row r="1737" spans="1:11" x14ac:dyDescent="0.35">
      <c r="A1737" s="74">
        <f t="shared" si="57"/>
        <v>45748</v>
      </c>
      <c r="B1737" t="s">
        <v>883</v>
      </c>
      <c r="C1737" t="s">
        <v>289</v>
      </c>
      <c r="D1737" t="s">
        <v>892</v>
      </c>
      <c r="E1737" t="s">
        <v>716</v>
      </c>
      <c r="F1737" t="s">
        <v>715</v>
      </c>
      <c r="G1737" t="s">
        <v>122</v>
      </c>
      <c r="H1737">
        <v>568</v>
      </c>
      <c r="I1737" s="73" t="str">
        <f>VLOOKUP(E1737,Refs!$P$2:$R$29,3,FALSE)</f>
        <v>Y58</v>
      </c>
      <c r="J1737" s="73" t="str">
        <f>VLOOKUP(E1737,Refs!$P$2:$S$29,4,FALSE)</f>
        <v>South West</v>
      </c>
      <c r="K1737" s="28">
        <f t="shared" si="58"/>
        <v>568</v>
      </c>
    </row>
    <row r="1738" spans="1:11" x14ac:dyDescent="0.35">
      <c r="A1738" s="74">
        <f t="shared" si="57"/>
        <v>45748</v>
      </c>
      <c r="B1738" t="s">
        <v>883</v>
      </c>
      <c r="C1738" t="s">
        <v>289</v>
      </c>
      <c r="D1738" t="s">
        <v>892</v>
      </c>
      <c r="E1738" t="s">
        <v>716</v>
      </c>
      <c r="F1738" t="s">
        <v>715</v>
      </c>
      <c r="G1738" t="s">
        <v>123</v>
      </c>
      <c r="H1738">
        <v>3503</v>
      </c>
      <c r="I1738" s="73" t="str">
        <f>VLOOKUP(E1738,Refs!$P$2:$R$29,3,FALSE)</f>
        <v>Y58</v>
      </c>
      <c r="J1738" s="73" t="str">
        <f>VLOOKUP(E1738,Refs!$P$2:$S$29,4,FALSE)</f>
        <v>South West</v>
      </c>
      <c r="K1738" s="28">
        <f t="shared" si="58"/>
        <v>3503</v>
      </c>
    </row>
    <row r="1739" spans="1:11" x14ac:dyDescent="0.35">
      <c r="A1739" s="74">
        <f t="shared" si="57"/>
        <v>45748</v>
      </c>
      <c r="B1739" t="s">
        <v>883</v>
      </c>
      <c r="C1739" t="s">
        <v>289</v>
      </c>
      <c r="D1739" t="s">
        <v>892</v>
      </c>
      <c r="E1739" t="s">
        <v>716</v>
      </c>
      <c r="F1739" t="s">
        <v>715</v>
      </c>
      <c r="G1739" t="s">
        <v>124</v>
      </c>
      <c r="H1739">
        <v>941</v>
      </c>
      <c r="I1739" s="73" t="str">
        <f>VLOOKUP(E1739,Refs!$P$2:$R$29,3,FALSE)</f>
        <v>Y58</v>
      </c>
      <c r="J1739" s="73" t="str">
        <f>VLOOKUP(E1739,Refs!$P$2:$S$29,4,FALSE)</f>
        <v>South West</v>
      </c>
      <c r="K1739" s="28">
        <f t="shared" si="58"/>
        <v>941</v>
      </c>
    </row>
    <row r="1740" spans="1:11" x14ac:dyDescent="0.35">
      <c r="A1740" s="74">
        <f t="shared" si="57"/>
        <v>45748</v>
      </c>
      <c r="B1740" t="s">
        <v>883</v>
      </c>
      <c r="C1740" t="s">
        <v>289</v>
      </c>
      <c r="D1740" t="s">
        <v>892</v>
      </c>
      <c r="E1740" t="s">
        <v>716</v>
      </c>
      <c r="F1740" t="s">
        <v>715</v>
      </c>
      <c r="G1740" t="s">
        <v>125</v>
      </c>
      <c r="H1740">
        <v>41</v>
      </c>
      <c r="I1740" s="73" t="str">
        <f>VLOOKUP(E1740,Refs!$P$2:$R$29,3,FALSE)</f>
        <v>Y58</v>
      </c>
      <c r="J1740" s="73" t="str">
        <f>VLOOKUP(E1740,Refs!$P$2:$S$29,4,FALSE)</f>
        <v>South West</v>
      </c>
      <c r="K1740" s="28">
        <f t="shared" si="58"/>
        <v>41</v>
      </c>
    </row>
    <row r="1741" spans="1:11" x14ac:dyDescent="0.35">
      <c r="A1741" s="74">
        <f t="shared" si="57"/>
        <v>45748</v>
      </c>
      <c r="B1741" t="s">
        <v>883</v>
      </c>
      <c r="C1741" t="s">
        <v>289</v>
      </c>
      <c r="D1741" t="s">
        <v>892</v>
      </c>
      <c r="E1741" t="s">
        <v>716</v>
      </c>
      <c r="F1741" t="s">
        <v>715</v>
      </c>
      <c r="G1741" t="s">
        <v>126</v>
      </c>
      <c r="H1741">
        <v>0</v>
      </c>
      <c r="I1741" s="73" t="str">
        <f>VLOOKUP(E1741,Refs!$P$2:$R$29,3,FALSE)</f>
        <v>Y58</v>
      </c>
      <c r="J1741" s="73" t="str">
        <f>VLOOKUP(E1741,Refs!$P$2:$S$29,4,FALSE)</f>
        <v>South West</v>
      </c>
      <c r="K1741" s="28" t="str">
        <f t="shared" si="58"/>
        <v/>
      </c>
    </row>
    <row r="1742" spans="1:11" x14ac:dyDescent="0.35">
      <c r="A1742" s="74">
        <f t="shared" si="57"/>
        <v>45748</v>
      </c>
      <c r="B1742" t="s">
        <v>883</v>
      </c>
      <c r="C1742" t="s">
        <v>289</v>
      </c>
      <c r="D1742" t="s">
        <v>892</v>
      </c>
      <c r="E1742" t="s">
        <v>716</v>
      </c>
      <c r="F1742" t="s">
        <v>715</v>
      </c>
      <c r="G1742" t="s">
        <v>127</v>
      </c>
      <c r="H1742">
        <v>0</v>
      </c>
      <c r="I1742" s="73" t="str">
        <f>VLOOKUP(E1742,Refs!$P$2:$R$29,3,FALSE)</f>
        <v>Y58</v>
      </c>
      <c r="J1742" s="73" t="str">
        <f>VLOOKUP(E1742,Refs!$P$2:$S$29,4,FALSE)</f>
        <v>South West</v>
      </c>
      <c r="K1742" s="28" t="str">
        <f t="shared" si="58"/>
        <v/>
      </c>
    </row>
    <row r="1743" spans="1:11" x14ac:dyDescent="0.35">
      <c r="A1743" s="74">
        <f t="shared" si="57"/>
        <v>45748</v>
      </c>
      <c r="B1743" t="s">
        <v>883</v>
      </c>
      <c r="C1743" t="s">
        <v>289</v>
      </c>
      <c r="D1743" t="s">
        <v>892</v>
      </c>
      <c r="E1743" t="s">
        <v>716</v>
      </c>
      <c r="F1743" t="s">
        <v>715</v>
      </c>
      <c r="G1743" t="s">
        <v>128</v>
      </c>
      <c r="H1743">
        <v>0</v>
      </c>
      <c r="I1743" s="73" t="str">
        <f>VLOOKUP(E1743,Refs!$P$2:$R$29,3,FALSE)</f>
        <v>Y58</v>
      </c>
      <c r="J1743" s="73" t="str">
        <f>VLOOKUP(E1743,Refs!$P$2:$S$29,4,FALSE)</f>
        <v>South West</v>
      </c>
      <c r="K1743" s="28" t="str">
        <f t="shared" si="58"/>
        <v/>
      </c>
    </row>
    <row r="1744" spans="1:11" x14ac:dyDescent="0.35">
      <c r="A1744" s="74">
        <f t="shared" si="57"/>
        <v>45748</v>
      </c>
      <c r="B1744" t="s">
        <v>883</v>
      </c>
      <c r="C1744" t="s">
        <v>289</v>
      </c>
      <c r="D1744" t="s">
        <v>892</v>
      </c>
      <c r="E1744" t="s">
        <v>716</v>
      </c>
      <c r="F1744" t="s">
        <v>715</v>
      </c>
      <c r="G1744" t="s">
        <v>129</v>
      </c>
      <c r="H1744">
        <v>38</v>
      </c>
      <c r="I1744" s="73" t="str">
        <f>VLOOKUP(E1744,Refs!$P$2:$R$29,3,FALSE)</f>
        <v>Y58</v>
      </c>
      <c r="J1744" s="73" t="str">
        <f>VLOOKUP(E1744,Refs!$P$2:$S$29,4,FALSE)</f>
        <v>South West</v>
      </c>
      <c r="K1744" s="28">
        <f t="shared" si="58"/>
        <v>38</v>
      </c>
    </row>
    <row r="1745" spans="1:11" x14ac:dyDescent="0.35">
      <c r="A1745" s="74">
        <f t="shared" si="57"/>
        <v>45748</v>
      </c>
      <c r="B1745" t="s">
        <v>883</v>
      </c>
      <c r="C1745" t="s">
        <v>289</v>
      </c>
      <c r="D1745" t="s">
        <v>892</v>
      </c>
      <c r="E1745" t="s">
        <v>716</v>
      </c>
      <c r="F1745" t="s">
        <v>715</v>
      </c>
      <c r="G1745" t="s">
        <v>130</v>
      </c>
      <c r="H1745">
        <v>52</v>
      </c>
      <c r="I1745" s="73" t="str">
        <f>VLOOKUP(E1745,Refs!$P$2:$R$29,3,FALSE)</f>
        <v>Y58</v>
      </c>
      <c r="J1745" s="73" t="str">
        <f>VLOOKUP(E1745,Refs!$P$2:$S$29,4,FALSE)</f>
        <v>South West</v>
      </c>
      <c r="K1745" s="28">
        <f t="shared" si="58"/>
        <v>52</v>
      </c>
    </row>
    <row r="1746" spans="1:11" x14ac:dyDescent="0.35">
      <c r="A1746" s="74">
        <f t="shared" si="57"/>
        <v>45748</v>
      </c>
      <c r="B1746" t="s">
        <v>883</v>
      </c>
      <c r="C1746" t="s">
        <v>289</v>
      </c>
      <c r="D1746" t="s">
        <v>892</v>
      </c>
      <c r="E1746" t="s">
        <v>716</v>
      </c>
      <c r="F1746" t="s">
        <v>715</v>
      </c>
      <c r="G1746" t="s">
        <v>131</v>
      </c>
      <c r="H1746">
        <v>981</v>
      </c>
      <c r="I1746" s="73" t="str">
        <f>VLOOKUP(E1746,Refs!$P$2:$R$29,3,FALSE)</f>
        <v>Y58</v>
      </c>
      <c r="J1746" s="73" t="str">
        <f>VLOOKUP(E1746,Refs!$P$2:$S$29,4,FALSE)</f>
        <v>South West</v>
      </c>
      <c r="K1746" s="28">
        <f t="shared" si="58"/>
        <v>981</v>
      </c>
    </row>
    <row r="1747" spans="1:11" x14ac:dyDescent="0.35">
      <c r="A1747" s="74">
        <f t="shared" si="57"/>
        <v>45748</v>
      </c>
      <c r="B1747" t="s">
        <v>883</v>
      </c>
      <c r="C1747" t="s">
        <v>289</v>
      </c>
      <c r="D1747" t="s">
        <v>892</v>
      </c>
      <c r="E1747" t="s">
        <v>716</v>
      </c>
      <c r="F1747" t="s">
        <v>715</v>
      </c>
      <c r="G1747" t="s">
        <v>132</v>
      </c>
      <c r="H1747">
        <v>689</v>
      </c>
      <c r="I1747" s="73" t="str">
        <f>VLOOKUP(E1747,Refs!$P$2:$R$29,3,FALSE)</f>
        <v>Y58</v>
      </c>
      <c r="J1747" s="73" t="str">
        <f>VLOOKUP(E1747,Refs!$P$2:$S$29,4,FALSE)</f>
        <v>South West</v>
      </c>
      <c r="K1747" s="28">
        <f t="shared" si="58"/>
        <v>689</v>
      </c>
    </row>
    <row r="1748" spans="1:11" x14ac:dyDescent="0.35">
      <c r="A1748" s="74">
        <f t="shared" si="57"/>
        <v>45748</v>
      </c>
      <c r="B1748" t="s">
        <v>883</v>
      </c>
      <c r="C1748" t="s">
        <v>289</v>
      </c>
      <c r="D1748" t="s">
        <v>892</v>
      </c>
      <c r="E1748" t="s">
        <v>716</v>
      </c>
      <c r="F1748" t="s">
        <v>715</v>
      </c>
      <c r="G1748" t="s">
        <v>133</v>
      </c>
      <c r="H1748">
        <v>3007</v>
      </c>
      <c r="I1748" s="73" t="str">
        <f>VLOOKUP(E1748,Refs!$P$2:$R$29,3,FALSE)</f>
        <v>Y58</v>
      </c>
      <c r="J1748" s="73" t="str">
        <f>VLOOKUP(E1748,Refs!$P$2:$S$29,4,FALSE)</f>
        <v>South West</v>
      </c>
      <c r="K1748" s="28">
        <f t="shared" si="58"/>
        <v>3007</v>
      </c>
    </row>
    <row r="1749" spans="1:11" x14ac:dyDescent="0.35">
      <c r="A1749" s="74">
        <f t="shared" si="57"/>
        <v>45748</v>
      </c>
      <c r="B1749" t="s">
        <v>883</v>
      </c>
      <c r="C1749" t="s">
        <v>289</v>
      </c>
      <c r="D1749" t="s">
        <v>892</v>
      </c>
      <c r="E1749" t="s">
        <v>716</v>
      </c>
      <c r="F1749" t="s">
        <v>715</v>
      </c>
      <c r="G1749" t="s">
        <v>134</v>
      </c>
      <c r="H1749">
        <v>2798</v>
      </c>
      <c r="I1749" s="73" t="str">
        <f>VLOOKUP(E1749,Refs!$P$2:$R$29,3,FALSE)</f>
        <v>Y58</v>
      </c>
      <c r="J1749" s="73" t="str">
        <f>VLOOKUP(E1749,Refs!$P$2:$S$29,4,FALSE)</f>
        <v>South West</v>
      </c>
      <c r="K1749" s="28">
        <f t="shared" si="58"/>
        <v>2798</v>
      </c>
    </row>
    <row r="1750" spans="1:11" x14ac:dyDescent="0.35">
      <c r="A1750" s="74">
        <f t="shared" si="57"/>
        <v>45748</v>
      </c>
      <c r="B1750" t="s">
        <v>883</v>
      </c>
      <c r="C1750" t="s">
        <v>289</v>
      </c>
      <c r="D1750" t="s">
        <v>892</v>
      </c>
      <c r="E1750" t="s">
        <v>716</v>
      </c>
      <c r="F1750" t="s">
        <v>715</v>
      </c>
      <c r="G1750" t="s">
        <v>135</v>
      </c>
      <c r="H1750">
        <v>918</v>
      </c>
      <c r="I1750" s="73" t="str">
        <f>VLOOKUP(E1750,Refs!$P$2:$R$29,3,FALSE)</f>
        <v>Y58</v>
      </c>
      <c r="J1750" s="73" t="str">
        <f>VLOOKUP(E1750,Refs!$P$2:$S$29,4,FALSE)</f>
        <v>South West</v>
      </c>
      <c r="K1750" s="28">
        <f t="shared" si="58"/>
        <v>918</v>
      </c>
    </row>
    <row r="1751" spans="1:11" x14ac:dyDescent="0.35">
      <c r="A1751" s="74">
        <f t="shared" si="57"/>
        <v>45748</v>
      </c>
      <c r="B1751" t="s">
        <v>883</v>
      </c>
      <c r="C1751" t="s">
        <v>289</v>
      </c>
      <c r="D1751" t="s">
        <v>892</v>
      </c>
      <c r="E1751" t="s">
        <v>716</v>
      </c>
      <c r="F1751" t="s">
        <v>715</v>
      </c>
      <c r="G1751" t="s">
        <v>136</v>
      </c>
      <c r="H1751">
        <v>882</v>
      </c>
      <c r="I1751" s="73" t="str">
        <f>VLOOKUP(E1751,Refs!$P$2:$R$29,3,FALSE)</f>
        <v>Y58</v>
      </c>
      <c r="J1751" s="73" t="str">
        <f>VLOOKUP(E1751,Refs!$P$2:$S$29,4,FALSE)</f>
        <v>South West</v>
      </c>
      <c r="K1751" s="28">
        <f t="shared" si="58"/>
        <v>882</v>
      </c>
    </row>
    <row r="1752" spans="1:11" x14ac:dyDescent="0.35">
      <c r="A1752" s="74">
        <f t="shared" si="57"/>
        <v>45748</v>
      </c>
      <c r="B1752" t="s">
        <v>883</v>
      </c>
      <c r="C1752" t="s">
        <v>289</v>
      </c>
      <c r="D1752" t="s">
        <v>892</v>
      </c>
      <c r="E1752" t="s">
        <v>716</v>
      </c>
      <c r="F1752" t="s">
        <v>715</v>
      </c>
      <c r="G1752" t="s">
        <v>137</v>
      </c>
      <c r="H1752">
        <v>210</v>
      </c>
      <c r="I1752" s="73" t="str">
        <f>VLOOKUP(E1752,Refs!$P$2:$R$29,3,FALSE)</f>
        <v>Y58</v>
      </c>
      <c r="J1752" s="73" t="str">
        <f>VLOOKUP(E1752,Refs!$P$2:$S$29,4,FALSE)</f>
        <v>South West</v>
      </c>
      <c r="K1752" s="28">
        <f t="shared" si="58"/>
        <v>210</v>
      </c>
    </row>
    <row r="1753" spans="1:11" x14ac:dyDescent="0.35">
      <c r="A1753" s="74">
        <f t="shared" si="57"/>
        <v>45748</v>
      </c>
      <c r="B1753" t="s">
        <v>883</v>
      </c>
      <c r="C1753" t="s">
        <v>289</v>
      </c>
      <c r="D1753" t="s">
        <v>892</v>
      </c>
      <c r="E1753" t="s">
        <v>716</v>
      </c>
      <c r="F1753" t="s">
        <v>715</v>
      </c>
      <c r="G1753" t="s">
        <v>138</v>
      </c>
      <c r="H1753">
        <v>172</v>
      </c>
      <c r="I1753" s="73" t="str">
        <f>VLOOKUP(E1753,Refs!$P$2:$R$29,3,FALSE)</f>
        <v>Y58</v>
      </c>
      <c r="J1753" s="73" t="str">
        <f>VLOOKUP(E1753,Refs!$P$2:$S$29,4,FALSE)</f>
        <v>South West</v>
      </c>
      <c r="K1753" s="28">
        <f t="shared" si="58"/>
        <v>172</v>
      </c>
    </row>
    <row r="1754" spans="1:11" x14ac:dyDescent="0.35">
      <c r="A1754" s="74">
        <f t="shared" si="57"/>
        <v>45748</v>
      </c>
      <c r="B1754" t="s">
        <v>883</v>
      </c>
      <c r="C1754" t="s">
        <v>289</v>
      </c>
      <c r="D1754" t="s">
        <v>892</v>
      </c>
      <c r="E1754" t="s">
        <v>716</v>
      </c>
      <c r="F1754" t="s">
        <v>715</v>
      </c>
      <c r="G1754" t="s">
        <v>139</v>
      </c>
      <c r="H1754">
        <v>11</v>
      </c>
      <c r="I1754" s="73" t="str">
        <f>VLOOKUP(E1754,Refs!$P$2:$R$29,3,FALSE)</f>
        <v>Y58</v>
      </c>
      <c r="J1754" s="73" t="str">
        <f>VLOOKUP(E1754,Refs!$P$2:$S$29,4,FALSE)</f>
        <v>South West</v>
      </c>
      <c r="K1754" s="28">
        <f t="shared" si="58"/>
        <v>11</v>
      </c>
    </row>
    <row r="1755" spans="1:11" x14ac:dyDescent="0.35">
      <c r="A1755" s="74">
        <f t="shared" si="57"/>
        <v>45748</v>
      </c>
      <c r="B1755" t="s">
        <v>883</v>
      </c>
      <c r="C1755" t="s">
        <v>289</v>
      </c>
      <c r="D1755" t="s">
        <v>892</v>
      </c>
      <c r="E1755" t="s">
        <v>716</v>
      </c>
      <c r="F1755" t="s">
        <v>715</v>
      </c>
      <c r="G1755" t="s">
        <v>140</v>
      </c>
      <c r="H1755">
        <v>8</v>
      </c>
      <c r="I1755" s="73" t="str">
        <f>VLOOKUP(E1755,Refs!$P$2:$R$29,3,FALSE)</f>
        <v>Y58</v>
      </c>
      <c r="J1755" s="73" t="str">
        <f>VLOOKUP(E1755,Refs!$P$2:$S$29,4,FALSE)</f>
        <v>South West</v>
      </c>
      <c r="K1755" s="28">
        <f t="shared" si="58"/>
        <v>8</v>
      </c>
    </row>
    <row r="1756" spans="1:11" x14ac:dyDescent="0.35">
      <c r="A1756" s="74">
        <f t="shared" si="57"/>
        <v>45748</v>
      </c>
      <c r="B1756" t="s">
        <v>883</v>
      </c>
      <c r="C1756" t="s">
        <v>289</v>
      </c>
      <c r="D1756" t="s">
        <v>892</v>
      </c>
      <c r="E1756" t="s">
        <v>716</v>
      </c>
      <c r="F1756" t="s">
        <v>715</v>
      </c>
      <c r="G1756" t="s">
        <v>141</v>
      </c>
      <c r="H1756">
        <v>19</v>
      </c>
      <c r="I1756" s="73" t="str">
        <f>VLOOKUP(E1756,Refs!$P$2:$R$29,3,FALSE)</f>
        <v>Y58</v>
      </c>
      <c r="J1756" s="73" t="str">
        <f>VLOOKUP(E1756,Refs!$P$2:$S$29,4,FALSE)</f>
        <v>South West</v>
      </c>
      <c r="K1756" s="28">
        <f t="shared" si="58"/>
        <v>19</v>
      </c>
    </row>
    <row r="1757" spans="1:11" x14ac:dyDescent="0.35">
      <c r="A1757" s="74">
        <f t="shared" si="57"/>
        <v>45748</v>
      </c>
      <c r="B1757" t="s">
        <v>883</v>
      </c>
      <c r="C1757" t="s">
        <v>289</v>
      </c>
      <c r="D1757" t="s">
        <v>892</v>
      </c>
      <c r="E1757" t="s">
        <v>716</v>
      </c>
      <c r="F1757" t="s">
        <v>715</v>
      </c>
      <c r="G1757" t="s">
        <v>142</v>
      </c>
      <c r="H1757">
        <v>19</v>
      </c>
      <c r="I1757" s="73" t="str">
        <f>VLOOKUP(E1757,Refs!$P$2:$R$29,3,FALSE)</f>
        <v>Y58</v>
      </c>
      <c r="J1757" s="73" t="str">
        <f>VLOOKUP(E1757,Refs!$P$2:$S$29,4,FALSE)</f>
        <v>South West</v>
      </c>
      <c r="K1757" s="28">
        <f t="shared" si="58"/>
        <v>19</v>
      </c>
    </row>
    <row r="1758" spans="1:11" x14ac:dyDescent="0.35">
      <c r="A1758" s="74">
        <f t="shared" si="57"/>
        <v>45748</v>
      </c>
      <c r="B1758" t="s">
        <v>883</v>
      </c>
      <c r="C1758" t="s">
        <v>289</v>
      </c>
      <c r="D1758" t="s">
        <v>892</v>
      </c>
      <c r="E1758" t="s">
        <v>716</v>
      </c>
      <c r="F1758" t="s">
        <v>715</v>
      </c>
      <c r="G1758" t="s">
        <v>725</v>
      </c>
      <c r="H1758">
        <v>98</v>
      </c>
      <c r="I1758" s="73" t="str">
        <f>VLOOKUP(E1758,Refs!$P$2:$R$29,3,FALSE)</f>
        <v>Y58</v>
      </c>
      <c r="J1758" s="73" t="str">
        <f>VLOOKUP(E1758,Refs!$P$2:$S$29,4,FALSE)</f>
        <v>South West</v>
      </c>
      <c r="K1758" s="28">
        <f t="shared" si="58"/>
        <v>98</v>
      </c>
    </row>
    <row r="1759" spans="1:11" x14ac:dyDescent="0.35">
      <c r="A1759" s="74">
        <f t="shared" si="57"/>
        <v>45748</v>
      </c>
      <c r="B1759" t="s">
        <v>883</v>
      </c>
      <c r="C1759" t="s">
        <v>289</v>
      </c>
      <c r="D1759" t="s">
        <v>892</v>
      </c>
      <c r="E1759" t="s">
        <v>716</v>
      </c>
      <c r="F1759" t="s">
        <v>715</v>
      </c>
      <c r="G1759" t="s">
        <v>724</v>
      </c>
      <c r="H1759">
        <v>70</v>
      </c>
      <c r="I1759" s="73" t="str">
        <f>VLOOKUP(E1759,Refs!$P$2:$R$29,3,FALSE)</f>
        <v>Y58</v>
      </c>
      <c r="J1759" s="73" t="str">
        <f>VLOOKUP(E1759,Refs!$P$2:$S$29,4,FALSE)</f>
        <v>South West</v>
      </c>
      <c r="K1759" s="28">
        <f t="shared" si="58"/>
        <v>70</v>
      </c>
    </row>
    <row r="1760" spans="1:11" x14ac:dyDescent="0.35">
      <c r="A1760" s="74">
        <f t="shared" si="57"/>
        <v>45748</v>
      </c>
      <c r="B1760" t="s">
        <v>883</v>
      </c>
      <c r="C1760" t="s">
        <v>289</v>
      </c>
      <c r="D1760" t="s">
        <v>892</v>
      </c>
      <c r="E1760" t="s">
        <v>716</v>
      </c>
      <c r="F1760" t="s">
        <v>715</v>
      </c>
      <c r="G1760" t="s">
        <v>727</v>
      </c>
      <c r="H1760">
        <v>166</v>
      </c>
      <c r="I1760" s="73" t="str">
        <f>VLOOKUP(E1760,Refs!$P$2:$R$29,3,FALSE)</f>
        <v>Y58</v>
      </c>
      <c r="J1760" s="73" t="str">
        <f>VLOOKUP(E1760,Refs!$P$2:$S$29,4,FALSE)</f>
        <v>South West</v>
      </c>
      <c r="K1760" s="28">
        <f t="shared" si="58"/>
        <v>166</v>
      </c>
    </row>
    <row r="1761" spans="1:11" x14ac:dyDescent="0.35">
      <c r="A1761" s="74">
        <f t="shared" si="57"/>
        <v>45748</v>
      </c>
      <c r="B1761" t="s">
        <v>883</v>
      </c>
      <c r="C1761" t="s">
        <v>289</v>
      </c>
      <c r="D1761" t="s">
        <v>892</v>
      </c>
      <c r="E1761" t="s">
        <v>716</v>
      </c>
      <c r="F1761" t="s">
        <v>715</v>
      </c>
      <c r="G1761" t="s">
        <v>726</v>
      </c>
      <c r="H1761">
        <v>102</v>
      </c>
      <c r="I1761" s="73" t="str">
        <f>VLOOKUP(E1761,Refs!$P$2:$R$29,3,FALSE)</f>
        <v>Y58</v>
      </c>
      <c r="J1761" s="73" t="str">
        <f>VLOOKUP(E1761,Refs!$P$2:$S$29,4,FALSE)</f>
        <v>South West</v>
      </c>
      <c r="K1761" s="28">
        <f t="shared" si="58"/>
        <v>102</v>
      </c>
    </row>
    <row r="1762" spans="1:11" x14ac:dyDescent="0.35">
      <c r="A1762" s="74">
        <f t="shared" si="57"/>
        <v>45748</v>
      </c>
      <c r="B1762" t="s">
        <v>883</v>
      </c>
      <c r="C1762" t="s">
        <v>275</v>
      </c>
      <c r="D1762" t="s">
        <v>893</v>
      </c>
      <c r="E1762" t="s">
        <v>317</v>
      </c>
      <c r="F1762" t="s">
        <v>318</v>
      </c>
      <c r="G1762" t="s">
        <v>10</v>
      </c>
      <c r="H1762">
        <v>66329</v>
      </c>
      <c r="I1762" s="73" t="str">
        <f>VLOOKUP(E1762,Refs!$P$2:$R$29,3,FALSE)</f>
        <v>Y56</v>
      </c>
      <c r="J1762" s="73" t="str">
        <f>VLOOKUP(E1762,Refs!$P$2:$S$29,4,FALSE)</f>
        <v>London</v>
      </c>
      <c r="K1762" s="28">
        <f t="shared" si="58"/>
        <v>66329</v>
      </c>
    </row>
    <row r="1763" spans="1:11" x14ac:dyDescent="0.35">
      <c r="A1763" s="74">
        <f t="shared" si="57"/>
        <v>45748</v>
      </c>
      <c r="B1763" t="s">
        <v>883</v>
      </c>
      <c r="C1763" t="s">
        <v>275</v>
      </c>
      <c r="D1763" t="s">
        <v>893</v>
      </c>
      <c r="E1763" t="s">
        <v>317</v>
      </c>
      <c r="F1763" t="s">
        <v>318</v>
      </c>
      <c r="G1763" t="s">
        <v>71</v>
      </c>
      <c r="H1763">
        <v>10577</v>
      </c>
      <c r="I1763" s="73" t="str">
        <f>VLOOKUP(E1763,Refs!$P$2:$R$29,3,FALSE)</f>
        <v>Y56</v>
      </c>
      <c r="J1763" s="73" t="str">
        <f>VLOOKUP(E1763,Refs!$P$2:$S$29,4,FALSE)</f>
        <v>London</v>
      </c>
      <c r="K1763" s="28">
        <f t="shared" si="58"/>
        <v>10577</v>
      </c>
    </row>
    <row r="1764" spans="1:11" x14ac:dyDescent="0.35">
      <c r="A1764" s="74">
        <f t="shared" si="57"/>
        <v>45748</v>
      </c>
      <c r="B1764" t="s">
        <v>883</v>
      </c>
      <c r="C1764" t="s">
        <v>275</v>
      </c>
      <c r="D1764" t="s">
        <v>893</v>
      </c>
      <c r="E1764" t="s">
        <v>317</v>
      </c>
      <c r="F1764" t="s">
        <v>318</v>
      </c>
      <c r="G1764" t="s">
        <v>20</v>
      </c>
      <c r="H1764">
        <v>63666</v>
      </c>
      <c r="I1764" s="73" t="str">
        <f>VLOOKUP(E1764,Refs!$P$2:$R$29,3,FALSE)</f>
        <v>Y56</v>
      </c>
      <c r="J1764" s="73" t="str">
        <f>VLOOKUP(E1764,Refs!$P$2:$S$29,4,FALSE)</f>
        <v>London</v>
      </c>
      <c r="K1764" s="28">
        <f t="shared" si="58"/>
        <v>63666</v>
      </c>
    </row>
    <row r="1765" spans="1:11" x14ac:dyDescent="0.35">
      <c r="A1765" s="74">
        <f t="shared" si="57"/>
        <v>45748</v>
      </c>
      <c r="B1765" t="s">
        <v>883</v>
      </c>
      <c r="C1765" t="s">
        <v>275</v>
      </c>
      <c r="D1765" t="s">
        <v>893</v>
      </c>
      <c r="E1765" t="s">
        <v>317</v>
      </c>
      <c r="F1765" t="s">
        <v>318</v>
      </c>
      <c r="G1765" t="s">
        <v>23</v>
      </c>
      <c r="H1765">
        <v>61533</v>
      </c>
      <c r="I1765" s="73" t="str">
        <f>VLOOKUP(E1765,Refs!$P$2:$R$29,3,FALSE)</f>
        <v>Y56</v>
      </c>
      <c r="J1765" s="73" t="str">
        <f>VLOOKUP(E1765,Refs!$P$2:$S$29,4,FALSE)</f>
        <v>London</v>
      </c>
      <c r="K1765" s="28">
        <f t="shared" si="58"/>
        <v>61533</v>
      </c>
    </row>
    <row r="1766" spans="1:11" x14ac:dyDescent="0.35">
      <c r="A1766" s="74">
        <f t="shared" si="57"/>
        <v>45748</v>
      </c>
      <c r="B1766" t="s">
        <v>883</v>
      </c>
      <c r="C1766" t="s">
        <v>275</v>
      </c>
      <c r="D1766" t="s">
        <v>893</v>
      </c>
      <c r="E1766" t="s">
        <v>317</v>
      </c>
      <c r="F1766" t="s">
        <v>318</v>
      </c>
      <c r="G1766" t="s">
        <v>19</v>
      </c>
      <c r="H1766">
        <v>1246</v>
      </c>
      <c r="I1766" s="73" t="str">
        <f>VLOOKUP(E1766,Refs!$P$2:$R$29,3,FALSE)</f>
        <v>Y56</v>
      </c>
      <c r="J1766" s="73" t="str">
        <f>VLOOKUP(E1766,Refs!$P$2:$S$29,4,FALSE)</f>
        <v>London</v>
      </c>
      <c r="K1766" s="28">
        <f t="shared" si="58"/>
        <v>1246</v>
      </c>
    </row>
    <row r="1767" spans="1:11" x14ac:dyDescent="0.35">
      <c r="A1767" s="74">
        <f t="shared" si="57"/>
        <v>45748</v>
      </c>
      <c r="B1767" t="s">
        <v>883</v>
      </c>
      <c r="C1767" t="s">
        <v>275</v>
      </c>
      <c r="D1767" t="s">
        <v>893</v>
      </c>
      <c r="E1767" t="s">
        <v>317</v>
      </c>
      <c r="F1767" t="s">
        <v>318</v>
      </c>
      <c r="G1767" t="s">
        <v>21</v>
      </c>
      <c r="H1767">
        <v>751464</v>
      </c>
      <c r="I1767" s="73" t="str">
        <f>VLOOKUP(E1767,Refs!$P$2:$R$29,3,FALSE)</f>
        <v>Y56</v>
      </c>
      <c r="J1767" s="73" t="str">
        <f>VLOOKUP(E1767,Refs!$P$2:$S$29,4,FALSE)</f>
        <v>London</v>
      </c>
      <c r="K1767" s="28">
        <f t="shared" si="58"/>
        <v>751464</v>
      </c>
    </row>
    <row r="1768" spans="1:11" x14ac:dyDescent="0.35">
      <c r="A1768" s="74">
        <f t="shared" si="57"/>
        <v>45748</v>
      </c>
      <c r="B1768" t="s">
        <v>883</v>
      </c>
      <c r="C1768" t="s">
        <v>275</v>
      </c>
      <c r="D1768" t="s">
        <v>893</v>
      </c>
      <c r="E1768" t="s">
        <v>317</v>
      </c>
      <c r="F1768" t="s">
        <v>318</v>
      </c>
      <c r="G1768" t="s">
        <v>72</v>
      </c>
      <c r="H1768">
        <v>26</v>
      </c>
      <c r="I1768" s="73" t="str">
        <f>VLOOKUP(E1768,Refs!$P$2:$R$29,3,FALSE)</f>
        <v>Y56</v>
      </c>
      <c r="J1768" s="73" t="str">
        <f>VLOOKUP(E1768,Refs!$P$2:$S$29,4,FALSE)</f>
        <v>London</v>
      </c>
      <c r="K1768" s="28">
        <f t="shared" si="58"/>
        <v>26</v>
      </c>
    </row>
    <row r="1769" spans="1:11" x14ac:dyDescent="0.35">
      <c r="A1769" s="74">
        <f t="shared" si="57"/>
        <v>45748</v>
      </c>
      <c r="B1769" t="s">
        <v>883</v>
      </c>
      <c r="C1769" t="s">
        <v>275</v>
      </c>
      <c r="D1769" t="s">
        <v>893</v>
      </c>
      <c r="E1769" t="s">
        <v>317</v>
      </c>
      <c r="F1769" t="s">
        <v>318</v>
      </c>
      <c r="G1769" t="s">
        <v>73</v>
      </c>
      <c r="H1769">
        <v>195</v>
      </c>
      <c r="I1769" s="73" t="str">
        <f>VLOOKUP(E1769,Refs!$P$2:$R$29,3,FALSE)</f>
        <v>Y56</v>
      </c>
      <c r="J1769" s="73" t="str">
        <f>VLOOKUP(E1769,Refs!$P$2:$S$29,4,FALSE)</f>
        <v>London</v>
      </c>
      <c r="K1769" s="28">
        <f t="shared" si="58"/>
        <v>195</v>
      </c>
    </row>
    <row r="1770" spans="1:11" x14ac:dyDescent="0.35">
      <c r="A1770" s="74">
        <f t="shared" si="57"/>
        <v>45748</v>
      </c>
      <c r="B1770" t="s">
        <v>883</v>
      </c>
      <c r="C1770" t="s">
        <v>275</v>
      </c>
      <c r="D1770" t="s">
        <v>893</v>
      </c>
      <c r="E1770" t="s">
        <v>317</v>
      </c>
      <c r="F1770" t="s">
        <v>318</v>
      </c>
      <c r="G1770" t="s">
        <v>74</v>
      </c>
      <c r="H1770">
        <v>72709</v>
      </c>
      <c r="I1770" s="73" t="str">
        <f>VLOOKUP(E1770,Refs!$P$2:$R$29,3,FALSE)</f>
        <v>Y56</v>
      </c>
      <c r="J1770" s="73" t="str">
        <f>VLOOKUP(E1770,Refs!$P$2:$S$29,4,FALSE)</f>
        <v>London</v>
      </c>
      <c r="K1770" s="28">
        <f t="shared" si="58"/>
        <v>72709</v>
      </c>
    </row>
    <row r="1771" spans="1:11" x14ac:dyDescent="0.35">
      <c r="A1771" s="74">
        <f t="shared" si="57"/>
        <v>45748</v>
      </c>
      <c r="B1771" t="s">
        <v>883</v>
      </c>
      <c r="C1771" t="s">
        <v>275</v>
      </c>
      <c r="D1771" t="s">
        <v>893</v>
      </c>
      <c r="E1771" t="s">
        <v>317</v>
      </c>
      <c r="F1771" t="s">
        <v>318</v>
      </c>
      <c r="G1771" t="s">
        <v>75</v>
      </c>
      <c r="H1771">
        <v>13262</v>
      </c>
      <c r="I1771" s="73" t="str">
        <f>VLOOKUP(E1771,Refs!$P$2:$R$29,3,FALSE)</f>
        <v>Y56</v>
      </c>
      <c r="J1771" s="73" t="str">
        <f>VLOOKUP(E1771,Refs!$P$2:$S$29,4,FALSE)</f>
        <v>London</v>
      </c>
      <c r="K1771" s="28">
        <f t="shared" si="58"/>
        <v>13262</v>
      </c>
    </row>
    <row r="1772" spans="1:11" x14ac:dyDescent="0.35">
      <c r="A1772" s="74">
        <f t="shared" si="57"/>
        <v>45748</v>
      </c>
      <c r="B1772" t="s">
        <v>883</v>
      </c>
      <c r="C1772" t="s">
        <v>275</v>
      </c>
      <c r="D1772" t="s">
        <v>893</v>
      </c>
      <c r="E1772" t="s">
        <v>317</v>
      </c>
      <c r="F1772" t="s">
        <v>318</v>
      </c>
      <c r="G1772" t="s">
        <v>76</v>
      </c>
      <c r="H1772">
        <v>92585385</v>
      </c>
      <c r="I1772" s="73" t="str">
        <f>VLOOKUP(E1772,Refs!$P$2:$R$29,3,FALSE)</f>
        <v>Y56</v>
      </c>
      <c r="J1772" s="73" t="str">
        <f>VLOOKUP(E1772,Refs!$P$2:$S$29,4,FALSE)</f>
        <v>London</v>
      </c>
      <c r="K1772" s="28">
        <f t="shared" si="58"/>
        <v>92585385</v>
      </c>
    </row>
    <row r="1773" spans="1:11" x14ac:dyDescent="0.35">
      <c r="A1773" s="74">
        <f t="shared" si="57"/>
        <v>45748</v>
      </c>
      <c r="B1773" t="s">
        <v>883</v>
      </c>
      <c r="C1773" t="s">
        <v>275</v>
      </c>
      <c r="D1773" t="s">
        <v>893</v>
      </c>
      <c r="E1773" t="s">
        <v>317</v>
      </c>
      <c r="F1773" t="s">
        <v>318</v>
      </c>
      <c r="G1773" t="s">
        <v>26</v>
      </c>
      <c r="H1773">
        <v>62945</v>
      </c>
      <c r="I1773" s="73" t="str">
        <f>VLOOKUP(E1773,Refs!$P$2:$R$29,3,FALSE)</f>
        <v>Y56</v>
      </c>
      <c r="J1773" s="73" t="str">
        <f>VLOOKUP(E1773,Refs!$P$2:$S$29,4,FALSE)</f>
        <v>London</v>
      </c>
      <c r="K1773" s="28">
        <f t="shared" si="58"/>
        <v>62945</v>
      </c>
    </row>
    <row r="1774" spans="1:11" x14ac:dyDescent="0.35">
      <c r="A1774" s="74">
        <f t="shared" si="57"/>
        <v>45748</v>
      </c>
      <c r="B1774" t="s">
        <v>883</v>
      </c>
      <c r="C1774" t="s">
        <v>275</v>
      </c>
      <c r="D1774" t="s">
        <v>893</v>
      </c>
      <c r="E1774" t="s">
        <v>317</v>
      </c>
      <c r="F1774" t="s">
        <v>318</v>
      </c>
      <c r="G1774" t="s">
        <v>77</v>
      </c>
      <c r="H1774">
        <v>3641</v>
      </c>
      <c r="I1774" s="73" t="str">
        <f>VLOOKUP(E1774,Refs!$P$2:$R$29,3,FALSE)</f>
        <v>Y56</v>
      </c>
      <c r="J1774" s="73" t="str">
        <f>VLOOKUP(E1774,Refs!$P$2:$S$29,4,FALSE)</f>
        <v>London</v>
      </c>
      <c r="K1774" s="28">
        <f t="shared" si="58"/>
        <v>3641</v>
      </c>
    </row>
    <row r="1775" spans="1:11" x14ac:dyDescent="0.35">
      <c r="A1775" s="74">
        <f t="shared" si="57"/>
        <v>45748</v>
      </c>
      <c r="B1775" t="s">
        <v>883</v>
      </c>
      <c r="C1775" t="s">
        <v>275</v>
      </c>
      <c r="D1775" t="s">
        <v>893</v>
      </c>
      <c r="E1775" t="s">
        <v>317</v>
      </c>
      <c r="F1775" t="s">
        <v>318</v>
      </c>
      <c r="G1775" t="s">
        <v>78</v>
      </c>
      <c r="H1775">
        <v>34307</v>
      </c>
      <c r="I1775" s="73" t="str">
        <f>VLOOKUP(E1775,Refs!$P$2:$R$29,3,FALSE)</f>
        <v>Y56</v>
      </c>
      <c r="J1775" s="73" t="str">
        <f>VLOOKUP(E1775,Refs!$P$2:$S$29,4,FALSE)</f>
        <v>London</v>
      </c>
      <c r="K1775" s="28">
        <f t="shared" si="58"/>
        <v>34307</v>
      </c>
    </row>
    <row r="1776" spans="1:11" x14ac:dyDescent="0.35">
      <c r="A1776" s="74">
        <f t="shared" si="57"/>
        <v>45748</v>
      </c>
      <c r="B1776" t="s">
        <v>883</v>
      </c>
      <c r="C1776" t="s">
        <v>275</v>
      </c>
      <c r="D1776" t="s">
        <v>893</v>
      </c>
      <c r="E1776" t="s">
        <v>317</v>
      </c>
      <c r="F1776" t="s">
        <v>318</v>
      </c>
      <c r="G1776" t="s">
        <v>79</v>
      </c>
      <c r="H1776">
        <v>10637</v>
      </c>
      <c r="I1776" s="73" t="str">
        <f>VLOOKUP(E1776,Refs!$P$2:$R$29,3,FALSE)</f>
        <v>Y56</v>
      </c>
      <c r="J1776" s="73" t="str">
        <f>VLOOKUP(E1776,Refs!$P$2:$S$29,4,FALSE)</f>
        <v>London</v>
      </c>
      <c r="K1776" s="28">
        <f t="shared" si="58"/>
        <v>10637</v>
      </c>
    </row>
    <row r="1777" spans="1:11" x14ac:dyDescent="0.35">
      <c r="A1777" s="74">
        <f t="shared" si="57"/>
        <v>45748</v>
      </c>
      <c r="B1777" t="s">
        <v>883</v>
      </c>
      <c r="C1777" t="s">
        <v>275</v>
      </c>
      <c r="D1777" t="s">
        <v>893</v>
      </c>
      <c r="E1777" t="s">
        <v>317</v>
      </c>
      <c r="F1777" t="s">
        <v>318</v>
      </c>
      <c r="G1777" t="s">
        <v>80</v>
      </c>
      <c r="H1777">
        <v>12310</v>
      </c>
      <c r="I1777" s="73" t="str">
        <f>VLOOKUP(E1777,Refs!$P$2:$R$29,3,FALSE)</f>
        <v>Y56</v>
      </c>
      <c r="J1777" s="73" t="str">
        <f>VLOOKUP(E1777,Refs!$P$2:$S$29,4,FALSE)</f>
        <v>London</v>
      </c>
      <c r="K1777" s="28">
        <f t="shared" si="58"/>
        <v>12310</v>
      </c>
    </row>
    <row r="1778" spans="1:11" x14ac:dyDescent="0.35">
      <c r="A1778" s="74">
        <f t="shared" si="57"/>
        <v>45748</v>
      </c>
      <c r="B1778" t="s">
        <v>883</v>
      </c>
      <c r="C1778" t="s">
        <v>275</v>
      </c>
      <c r="D1778" t="s">
        <v>893</v>
      </c>
      <c r="E1778" t="s">
        <v>317</v>
      </c>
      <c r="F1778" t="s">
        <v>318</v>
      </c>
      <c r="G1778" t="s">
        <v>81</v>
      </c>
      <c r="H1778">
        <v>2050</v>
      </c>
      <c r="I1778" s="73" t="str">
        <f>VLOOKUP(E1778,Refs!$P$2:$R$29,3,FALSE)</f>
        <v>Y56</v>
      </c>
      <c r="J1778" s="73" t="str">
        <f>VLOOKUP(E1778,Refs!$P$2:$S$29,4,FALSE)</f>
        <v>London</v>
      </c>
      <c r="K1778" s="28">
        <f t="shared" si="58"/>
        <v>2050</v>
      </c>
    </row>
    <row r="1779" spans="1:11" x14ac:dyDescent="0.35">
      <c r="A1779" s="74">
        <f t="shared" si="57"/>
        <v>45748</v>
      </c>
      <c r="B1779" t="s">
        <v>883</v>
      </c>
      <c r="C1779" t="s">
        <v>275</v>
      </c>
      <c r="D1779" t="s">
        <v>893</v>
      </c>
      <c r="E1779" t="s">
        <v>317</v>
      </c>
      <c r="F1779" t="s">
        <v>318</v>
      </c>
      <c r="G1779" t="s">
        <v>25</v>
      </c>
      <c r="H1779">
        <v>22961</v>
      </c>
      <c r="I1779" s="73" t="str">
        <f>VLOOKUP(E1779,Refs!$P$2:$R$29,3,FALSE)</f>
        <v>Y56</v>
      </c>
      <c r="J1779" s="73" t="str">
        <f>VLOOKUP(E1779,Refs!$P$2:$S$29,4,FALSE)</f>
        <v>London</v>
      </c>
      <c r="K1779" s="28">
        <f t="shared" si="58"/>
        <v>22961</v>
      </c>
    </row>
    <row r="1780" spans="1:11" x14ac:dyDescent="0.35">
      <c r="A1780" s="74">
        <f t="shared" si="57"/>
        <v>45748</v>
      </c>
      <c r="B1780" t="s">
        <v>883</v>
      </c>
      <c r="C1780" t="s">
        <v>275</v>
      </c>
      <c r="D1780" t="s">
        <v>893</v>
      </c>
      <c r="E1780" t="s">
        <v>317</v>
      </c>
      <c r="F1780" t="s">
        <v>318</v>
      </c>
      <c r="G1780" t="s">
        <v>82</v>
      </c>
      <c r="H1780">
        <v>19</v>
      </c>
      <c r="I1780" s="73" t="str">
        <f>VLOOKUP(E1780,Refs!$P$2:$R$29,3,FALSE)</f>
        <v>Y56</v>
      </c>
      <c r="J1780" s="73" t="str">
        <f>VLOOKUP(E1780,Refs!$P$2:$S$29,4,FALSE)</f>
        <v>London</v>
      </c>
      <c r="K1780" s="28">
        <f t="shared" si="58"/>
        <v>19</v>
      </c>
    </row>
    <row r="1781" spans="1:11" x14ac:dyDescent="0.35">
      <c r="A1781" s="74">
        <f t="shared" si="57"/>
        <v>45748</v>
      </c>
      <c r="B1781" t="s">
        <v>883</v>
      </c>
      <c r="C1781" t="s">
        <v>275</v>
      </c>
      <c r="D1781" t="s">
        <v>893</v>
      </c>
      <c r="E1781" t="s">
        <v>317</v>
      </c>
      <c r="F1781" t="s">
        <v>318</v>
      </c>
      <c r="G1781" t="s">
        <v>83</v>
      </c>
      <c r="H1781">
        <v>10141</v>
      </c>
      <c r="I1781" s="73" t="str">
        <f>VLOOKUP(E1781,Refs!$P$2:$R$29,3,FALSE)</f>
        <v>Y56</v>
      </c>
      <c r="J1781" s="73" t="str">
        <f>VLOOKUP(E1781,Refs!$P$2:$S$29,4,FALSE)</f>
        <v>London</v>
      </c>
      <c r="K1781" s="28">
        <f t="shared" si="58"/>
        <v>10141</v>
      </c>
    </row>
    <row r="1782" spans="1:11" x14ac:dyDescent="0.35">
      <c r="A1782" s="74">
        <f t="shared" si="57"/>
        <v>45748</v>
      </c>
      <c r="B1782" t="s">
        <v>883</v>
      </c>
      <c r="C1782" t="s">
        <v>275</v>
      </c>
      <c r="D1782" t="s">
        <v>893</v>
      </c>
      <c r="E1782" t="s">
        <v>317</v>
      </c>
      <c r="F1782" t="s">
        <v>318</v>
      </c>
      <c r="G1782" t="s">
        <v>84</v>
      </c>
      <c r="H1782">
        <v>2437</v>
      </c>
      <c r="I1782" s="73" t="str">
        <f>VLOOKUP(E1782,Refs!$P$2:$R$29,3,FALSE)</f>
        <v>Y56</v>
      </c>
      <c r="J1782" s="73" t="str">
        <f>VLOOKUP(E1782,Refs!$P$2:$S$29,4,FALSE)</f>
        <v>London</v>
      </c>
      <c r="K1782" s="28">
        <f t="shared" si="58"/>
        <v>2437</v>
      </c>
    </row>
    <row r="1783" spans="1:11" x14ac:dyDescent="0.35">
      <c r="A1783" s="74">
        <f t="shared" si="57"/>
        <v>45748</v>
      </c>
      <c r="B1783" t="s">
        <v>883</v>
      </c>
      <c r="C1783" t="s">
        <v>275</v>
      </c>
      <c r="D1783" t="s">
        <v>893</v>
      </c>
      <c r="E1783" t="s">
        <v>317</v>
      </c>
      <c r="F1783" t="s">
        <v>318</v>
      </c>
      <c r="G1783" t="s">
        <v>85</v>
      </c>
      <c r="H1783">
        <v>6421</v>
      </c>
      <c r="I1783" s="73" t="str">
        <f>VLOOKUP(E1783,Refs!$P$2:$R$29,3,FALSE)</f>
        <v>Y56</v>
      </c>
      <c r="J1783" s="73" t="str">
        <f>VLOOKUP(E1783,Refs!$P$2:$S$29,4,FALSE)</f>
        <v>London</v>
      </c>
      <c r="K1783" s="28">
        <f t="shared" si="58"/>
        <v>6421</v>
      </c>
    </row>
    <row r="1784" spans="1:11" x14ac:dyDescent="0.35">
      <c r="A1784" s="74">
        <f t="shared" si="57"/>
        <v>45748</v>
      </c>
      <c r="B1784" t="s">
        <v>883</v>
      </c>
      <c r="C1784" t="s">
        <v>275</v>
      </c>
      <c r="D1784" t="s">
        <v>893</v>
      </c>
      <c r="E1784" t="s">
        <v>317</v>
      </c>
      <c r="F1784" t="s">
        <v>318</v>
      </c>
      <c r="G1784" t="s">
        <v>86</v>
      </c>
      <c r="H1784">
        <v>22264</v>
      </c>
      <c r="I1784" s="73" t="str">
        <f>VLOOKUP(E1784,Refs!$P$2:$R$29,3,FALSE)</f>
        <v>Y56</v>
      </c>
      <c r="J1784" s="73" t="str">
        <f>VLOOKUP(E1784,Refs!$P$2:$S$29,4,FALSE)</f>
        <v>London</v>
      </c>
      <c r="K1784" s="28">
        <f t="shared" si="58"/>
        <v>22264</v>
      </c>
    </row>
    <row r="1785" spans="1:11" x14ac:dyDescent="0.35">
      <c r="A1785" s="74">
        <f t="shared" si="57"/>
        <v>45748</v>
      </c>
      <c r="B1785" t="s">
        <v>883</v>
      </c>
      <c r="C1785" t="s">
        <v>275</v>
      </c>
      <c r="D1785" t="s">
        <v>893</v>
      </c>
      <c r="E1785" t="s">
        <v>317</v>
      </c>
      <c r="F1785" t="s">
        <v>318</v>
      </c>
      <c r="G1785" t="s">
        <v>87</v>
      </c>
      <c r="H1785">
        <v>2661</v>
      </c>
      <c r="I1785" s="73" t="str">
        <f>VLOOKUP(E1785,Refs!$P$2:$R$29,3,FALSE)</f>
        <v>Y56</v>
      </c>
      <c r="J1785" s="73" t="str">
        <f>VLOOKUP(E1785,Refs!$P$2:$S$29,4,FALSE)</f>
        <v>London</v>
      </c>
      <c r="K1785" s="28">
        <f t="shared" si="58"/>
        <v>2661</v>
      </c>
    </row>
    <row r="1786" spans="1:11" x14ac:dyDescent="0.35">
      <c r="A1786" s="74">
        <f t="shared" si="57"/>
        <v>45748</v>
      </c>
      <c r="B1786" t="s">
        <v>883</v>
      </c>
      <c r="C1786" t="s">
        <v>275</v>
      </c>
      <c r="D1786" t="s">
        <v>893</v>
      </c>
      <c r="E1786" t="s">
        <v>317</v>
      </c>
      <c r="F1786" t="s">
        <v>318</v>
      </c>
      <c r="G1786" t="s">
        <v>88</v>
      </c>
      <c r="H1786">
        <v>1348</v>
      </c>
      <c r="I1786" s="73" t="str">
        <f>VLOOKUP(E1786,Refs!$P$2:$R$29,3,FALSE)</f>
        <v>Y56</v>
      </c>
      <c r="J1786" s="73" t="str">
        <f>VLOOKUP(E1786,Refs!$P$2:$S$29,4,FALSE)</f>
        <v>London</v>
      </c>
      <c r="K1786" s="28">
        <f t="shared" si="58"/>
        <v>1348</v>
      </c>
    </row>
    <row r="1787" spans="1:11" x14ac:dyDescent="0.35">
      <c r="A1787" s="74">
        <f t="shared" si="57"/>
        <v>45748</v>
      </c>
      <c r="B1787" t="s">
        <v>883</v>
      </c>
      <c r="C1787" t="s">
        <v>275</v>
      </c>
      <c r="D1787" t="s">
        <v>893</v>
      </c>
      <c r="E1787" t="s">
        <v>317</v>
      </c>
      <c r="F1787" t="s">
        <v>318</v>
      </c>
      <c r="G1787" t="s">
        <v>89</v>
      </c>
      <c r="H1787">
        <v>10069</v>
      </c>
      <c r="I1787" s="73" t="str">
        <f>VLOOKUP(E1787,Refs!$P$2:$R$29,3,FALSE)</f>
        <v>Y56</v>
      </c>
      <c r="J1787" s="73" t="str">
        <f>VLOOKUP(E1787,Refs!$P$2:$S$29,4,FALSE)</f>
        <v>London</v>
      </c>
      <c r="K1787" s="28">
        <f t="shared" si="58"/>
        <v>10069</v>
      </c>
    </row>
    <row r="1788" spans="1:11" x14ac:dyDescent="0.35">
      <c r="A1788" s="74">
        <f t="shared" si="57"/>
        <v>45748</v>
      </c>
      <c r="B1788" t="s">
        <v>883</v>
      </c>
      <c r="C1788" t="s">
        <v>275</v>
      </c>
      <c r="D1788" t="s">
        <v>893</v>
      </c>
      <c r="E1788" t="s">
        <v>317</v>
      </c>
      <c r="F1788" t="s">
        <v>318</v>
      </c>
      <c r="G1788" t="s">
        <v>90</v>
      </c>
      <c r="H1788">
        <v>35940</v>
      </c>
      <c r="I1788" s="73" t="str">
        <f>VLOOKUP(E1788,Refs!$P$2:$R$29,3,FALSE)</f>
        <v>Y56</v>
      </c>
      <c r="J1788" s="73" t="str">
        <f>VLOOKUP(E1788,Refs!$P$2:$S$29,4,FALSE)</f>
        <v>London</v>
      </c>
      <c r="K1788" s="28">
        <f t="shared" si="58"/>
        <v>35940</v>
      </c>
    </row>
    <row r="1789" spans="1:11" x14ac:dyDescent="0.35">
      <c r="A1789" s="74">
        <f t="shared" si="57"/>
        <v>45748</v>
      </c>
      <c r="B1789" t="s">
        <v>883</v>
      </c>
      <c r="C1789" t="s">
        <v>275</v>
      </c>
      <c r="D1789" t="s">
        <v>893</v>
      </c>
      <c r="E1789" t="s">
        <v>317</v>
      </c>
      <c r="F1789" t="s">
        <v>318</v>
      </c>
      <c r="G1789" t="s">
        <v>91</v>
      </c>
      <c r="H1789">
        <v>61888</v>
      </c>
      <c r="I1789" s="73" t="str">
        <f>VLOOKUP(E1789,Refs!$P$2:$R$29,3,FALSE)</f>
        <v>Y56</v>
      </c>
      <c r="J1789" s="73" t="str">
        <f>VLOOKUP(E1789,Refs!$P$2:$S$29,4,FALSE)</f>
        <v>London</v>
      </c>
      <c r="K1789" s="28">
        <f t="shared" si="58"/>
        <v>61888</v>
      </c>
    </row>
    <row r="1790" spans="1:11" x14ac:dyDescent="0.35">
      <c r="A1790" s="74">
        <f t="shared" si="57"/>
        <v>45748</v>
      </c>
      <c r="B1790" t="s">
        <v>883</v>
      </c>
      <c r="C1790" t="s">
        <v>275</v>
      </c>
      <c r="D1790" t="s">
        <v>893</v>
      </c>
      <c r="E1790" t="s">
        <v>317</v>
      </c>
      <c r="F1790" t="s">
        <v>318</v>
      </c>
      <c r="G1790" t="s">
        <v>27</v>
      </c>
      <c r="H1790">
        <v>5285</v>
      </c>
      <c r="I1790" s="73" t="str">
        <f>VLOOKUP(E1790,Refs!$P$2:$R$29,3,FALSE)</f>
        <v>Y56</v>
      </c>
      <c r="J1790" s="73" t="str">
        <f>VLOOKUP(E1790,Refs!$P$2:$S$29,4,FALSE)</f>
        <v>London</v>
      </c>
      <c r="K1790" s="28">
        <f t="shared" si="58"/>
        <v>5285</v>
      </c>
    </row>
    <row r="1791" spans="1:11" x14ac:dyDescent="0.35">
      <c r="A1791" s="74">
        <f t="shared" si="57"/>
        <v>45748</v>
      </c>
      <c r="B1791" t="s">
        <v>883</v>
      </c>
      <c r="C1791" t="s">
        <v>275</v>
      </c>
      <c r="D1791" t="s">
        <v>893</v>
      </c>
      <c r="E1791" t="s">
        <v>317</v>
      </c>
      <c r="F1791" t="s">
        <v>318</v>
      </c>
      <c r="G1791" t="s">
        <v>29</v>
      </c>
      <c r="H1791">
        <v>7137</v>
      </c>
      <c r="I1791" s="73" t="str">
        <f>VLOOKUP(E1791,Refs!$P$2:$R$29,3,FALSE)</f>
        <v>Y56</v>
      </c>
      <c r="J1791" s="73" t="str">
        <f>VLOOKUP(E1791,Refs!$P$2:$S$29,4,FALSE)</f>
        <v>London</v>
      </c>
      <c r="K1791" s="28">
        <f t="shared" si="58"/>
        <v>7137</v>
      </c>
    </row>
    <row r="1792" spans="1:11" x14ac:dyDescent="0.35">
      <c r="A1792" s="74">
        <f t="shared" si="57"/>
        <v>45748</v>
      </c>
      <c r="B1792" t="s">
        <v>883</v>
      </c>
      <c r="C1792" t="s">
        <v>275</v>
      </c>
      <c r="D1792" t="s">
        <v>893</v>
      </c>
      <c r="E1792" t="s">
        <v>317</v>
      </c>
      <c r="F1792" t="s">
        <v>318</v>
      </c>
      <c r="G1792" t="s">
        <v>92</v>
      </c>
      <c r="H1792">
        <v>2875</v>
      </c>
      <c r="I1792" s="73" t="str">
        <f>VLOOKUP(E1792,Refs!$P$2:$R$29,3,FALSE)</f>
        <v>Y56</v>
      </c>
      <c r="J1792" s="73" t="str">
        <f>VLOOKUP(E1792,Refs!$P$2:$S$29,4,FALSE)</f>
        <v>London</v>
      </c>
      <c r="K1792" s="28">
        <f t="shared" si="58"/>
        <v>2875</v>
      </c>
    </row>
    <row r="1793" spans="1:11" x14ac:dyDescent="0.35">
      <c r="A1793" s="74">
        <f t="shared" si="57"/>
        <v>45748</v>
      </c>
      <c r="B1793" t="s">
        <v>883</v>
      </c>
      <c r="C1793" t="s">
        <v>275</v>
      </c>
      <c r="D1793" t="s">
        <v>893</v>
      </c>
      <c r="E1793" t="s">
        <v>317</v>
      </c>
      <c r="F1793" t="s">
        <v>318</v>
      </c>
      <c r="G1793" t="s">
        <v>93</v>
      </c>
      <c r="H1793">
        <v>62</v>
      </c>
      <c r="I1793" s="73" t="str">
        <f>VLOOKUP(E1793,Refs!$P$2:$R$29,3,FALSE)</f>
        <v>Y56</v>
      </c>
      <c r="J1793" s="73" t="str">
        <f>VLOOKUP(E1793,Refs!$P$2:$S$29,4,FALSE)</f>
        <v>London</v>
      </c>
      <c r="K1793" s="28">
        <f t="shared" si="58"/>
        <v>62</v>
      </c>
    </row>
    <row r="1794" spans="1:11" x14ac:dyDescent="0.35">
      <c r="A1794" s="74">
        <f t="shared" si="57"/>
        <v>45748</v>
      </c>
      <c r="B1794" t="s">
        <v>883</v>
      </c>
      <c r="C1794" t="s">
        <v>275</v>
      </c>
      <c r="D1794" t="s">
        <v>893</v>
      </c>
      <c r="E1794" t="s">
        <v>317</v>
      </c>
      <c r="F1794" t="s">
        <v>318</v>
      </c>
      <c r="G1794" t="s">
        <v>94</v>
      </c>
      <c r="H1794">
        <v>3722</v>
      </c>
      <c r="I1794" s="73" t="str">
        <f>VLOOKUP(E1794,Refs!$P$2:$R$29,3,FALSE)</f>
        <v>Y56</v>
      </c>
      <c r="J1794" s="73" t="str">
        <f>VLOOKUP(E1794,Refs!$P$2:$S$29,4,FALSE)</f>
        <v>London</v>
      </c>
      <c r="K1794" s="28">
        <f t="shared" si="58"/>
        <v>3722</v>
      </c>
    </row>
    <row r="1795" spans="1:11" x14ac:dyDescent="0.35">
      <c r="A1795" s="74">
        <f t="shared" ref="A1795:A1858" si="59">DATEVALUE(RIGHT(B1795,8))</f>
        <v>45748</v>
      </c>
      <c r="B1795" t="s">
        <v>883</v>
      </c>
      <c r="C1795" t="s">
        <v>275</v>
      </c>
      <c r="D1795" t="s">
        <v>893</v>
      </c>
      <c r="E1795" t="s">
        <v>317</v>
      </c>
      <c r="F1795" t="s">
        <v>318</v>
      </c>
      <c r="G1795" t="s">
        <v>95</v>
      </c>
      <c r="H1795">
        <v>344</v>
      </c>
      <c r="I1795" s="73" t="str">
        <f>VLOOKUP(E1795,Refs!$P$2:$R$29,3,FALSE)</f>
        <v>Y56</v>
      </c>
      <c r="J1795" s="73" t="str">
        <f>VLOOKUP(E1795,Refs!$P$2:$S$29,4,FALSE)</f>
        <v>London</v>
      </c>
      <c r="K1795" s="28">
        <f t="shared" si="58"/>
        <v>344</v>
      </c>
    </row>
    <row r="1796" spans="1:11" x14ac:dyDescent="0.35">
      <c r="A1796" s="74">
        <f t="shared" si="59"/>
        <v>45748</v>
      </c>
      <c r="B1796" t="s">
        <v>883</v>
      </c>
      <c r="C1796" t="s">
        <v>275</v>
      </c>
      <c r="D1796" t="s">
        <v>893</v>
      </c>
      <c r="E1796" t="s">
        <v>317</v>
      </c>
      <c r="F1796" t="s">
        <v>318</v>
      </c>
      <c r="G1796" t="s">
        <v>96</v>
      </c>
      <c r="H1796">
        <v>1805</v>
      </c>
      <c r="I1796" s="73" t="str">
        <f>VLOOKUP(E1796,Refs!$P$2:$R$29,3,FALSE)</f>
        <v>Y56</v>
      </c>
      <c r="J1796" s="73" t="str">
        <f>VLOOKUP(E1796,Refs!$P$2:$S$29,4,FALSE)</f>
        <v>London</v>
      </c>
      <c r="K1796" s="28">
        <f t="shared" si="58"/>
        <v>1805</v>
      </c>
    </row>
    <row r="1797" spans="1:11" x14ac:dyDescent="0.35">
      <c r="A1797" s="74">
        <f t="shared" si="59"/>
        <v>45748</v>
      </c>
      <c r="B1797" t="s">
        <v>883</v>
      </c>
      <c r="C1797" t="s">
        <v>275</v>
      </c>
      <c r="D1797" t="s">
        <v>893</v>
      </c>
      <c r="E1797" t="s">
        <v>317</v>
      </c>
      <c r="F1797" t="s">
        <v>318</v>
      </c>
      <c r="G1797" t="s">
        <v>97</v>
      </c>
      <c r="H1797">
        <v>92</v>
      </c>
      <c r="I1797" s="73" t="str">
        <f>VLOOKUP(E1797,Refs!$P$2:$R$29,3,FALSE)</f>
        <v>Y56</v>
      </c>
      <c r="J1797" s="73" t="str">
        <f>VLOOKUP(E1797,Refs!$P$2:$S$29,4,FALSE)</f>
        <v>London</v>
      </c>
      <c r="K1797" s="28">
        <f t="shared" si="58"/>
        <v>92</v>
      </c>
    </row>
    <row r="1798" spans="1:11" x14ac:dyDescent="0.35">
      <c r="A1798" s="74">
        <f t="shared" si="59"/>
        <v>45748</v>
      </c>
      <c r="B1798" t="s">
        <v>883</v>
      </c>
      <c r="C1798" t="s">
        <v>275</v>
      </c>
      <c r="D1798" t="s">
        <v>893</v>
      </c>
      <c r="E1798" t="s">
        <v>317</v>
      </c>
      <c r="F1798" t="s">
        <v>318</v>
      </c>
      <c r="G1798" t="s">
        <v>98</v>
      </c>
      <c r="H1798">
        <v>5972</v>
      </c>
      <c r="I1798" s="73" t="str">
        <f>VLOOKUP(E1798,Refs!$P$2:$R$29,3,FALSE)</f>
        <v>Y56</v>
      </c>
      <c r="J1798" s="73" t="str">
        <f>VLOOKUP(E1798,Refs!$P$2:$S$29,4,FALSE)</f>
        <v>London</v>
      </c>
      <c r="K1798" s="28">
        <f t="shared" si="58"/>
        <v>5972</v>
      </c>
    </row>
    <row r="1799" spans="1:11" x14ac:dyDescent="0.35">
      <c r="A1799" s="74">
        <f t="shared" si="59"/>
        <v>45748</v>
      </c>
      <c r="B1799" t="s">
        <v>883</v>
      </c>
      <c r="C1799" t="s">
        <v>275</v>
      </c>
      <c r="D1799" t="s">
        <v>893</v>
      </c>
      <c r="E1799" t="s">
        <v>317</v>
      </c>
      <c r="F1799" t="s">
        <v>318</v>
      </c>
      <c r="G1799" t="s">
        <v>31</v>
      </c>
      <c r="H1799">
        <v>4664</v>
      </c>
      <c r="I1799" s="73" t="str">
        <f>VLOOKUP(E1799,Refs!$P$2:$R$29,3,FALSE)</f>
        <v>Y56</v>
      </c>
      <c r="J1799" s="73" t="str">
        <f>VLOOKUP(E1799,Refs!$P$2:$S$29,4,FALSE)</f>
        <v>London</v>
      </c>
      <c r="K1799" s="28">
        <f t="shared" ref="K1799:K1862" si="60">IF(OR(H1799="NULL",H1799=0,H1799=""),"",H1799)</f>
        <v>4664</v>
      </c>
    </row>
    <row r="1800" spans="1:11" x14ac:dyDescent="0.35">
      <c r="A1800" s="74">
        <f t="shared" si="59"/>
        <v>45748</v>
      </c>
      <c r="B1800" t="s">
        <v>883</v>
      </c>
      <c r="C1800" t="s">
        <v>275</v>
      </c>
      <c r="D1800" t="s">
        <v>893</v>
      </c>
      <c r="E1800" t="s">
        <v>317</v>
      </c>
      <c r="F1800" t="s">
        <v>318</v>
      </c>
      <c r="G1800" t="s">
        <v>99</v>
      </c>
      <c r="H1800">
        <v>12141</v>
      </c>
      <c r="I1800" s="73" t="str">
        <f>VLOOKUP(E1800,Refs!$P$2:$R$29,3,FALSE)</f>
        <v>Y56</v>
      </c>
      <c r="J1800" s="73" t="str">
        <f>VLOOKUP(E1800,Refs!$P$2:$S$29,4,FALSE)</f>
        <v>London</v>
      </c>
      <c r="K1800" s="28">
        <f t="shared" si="60"/>
        <v>12141</v>
      </c>
    </row>
    <row r="1801" spans="1:11" x14ac:dyDescent="0.35">
      <c r="A1801" s="74">
        <f t="shared" si="59"/>
        <v>45748</v>
      </c>
      <c r="B1801" t="s">
        <v>883</v>
      </c>
      <c r="C1801" t="s">
        <v>275</v>
      </c>
      <c r="D1801" t="s">
        <v>893</v>
      </c>
      <c r="E1801" t="s">
        <v>317</v>
      </c>
      <c r="F1801" t="s">
        <v>318</v>
      </c>
      <c r="G1801" t="s">
        <v>100</v>
      </c>
      <c r="H1801">
        <v>6070</v>
      </c>
      <c r="I1801" s="73" t="str">
        <f>VLOOKUP(E1801,Refs!$P$2:$R$29,3,FALSE)</f>
        <v>Y56</v>
      </c>
      <c r="J1801" s="73" t="str">
        <f>VLOOKUP(E1801,Refs!$P$2:$S$29,4,FALSE)</f>
        <v>London</v>
      </c>
      <c r="K1801" s="28">
        <f t="shared" si="60"/>
        <v>6070</v>
      </c>
    </row>
    <row r="1802" spans="1:11" x14ac:dyDescent="0.35">
      <c r="A1802" s="74">
        <f t="shared" si="59"/>
        <v>45748</v>
      </c>
      <c r="B1802" t="s">
        <v>883</v>
      </c>
      <c r="C1802" t="s">
        <v>275</v>
      </c>
      <c r="D1802" t="s">
        <v>893</v>
      </c>
      <c r="E1802" t="s">
        <v>317</v>
      </c>
      <c r="F1802" t="s">
        <v>318</v>
      </c>
      <c r="G1802" t="s">
        <v>101</v>
      </c>
      <c r="H1802">
        <v>5532</v>
      </c>
      <c r="I1802" s="73" t="str">
        <f>VLOOKUP(E1802,Refs!$P$2:$R$29,3,FALSE)</f>
        <v>Y56</v>
      </c>
      <c r="J1802" s="73" t="str">
        <f>VLOOKUP(E1802,Refs!$P$2:$S$29,4,FALSE)</f>
        <v>London</v>
      </c>
      <c r="K1802" s="28">
        <f t="shared" si="60"/>
        <v>5532</v>
      </c>
    </row>
    <row r="1803" spans="1:11" x14ac:dyDescent="0.35">
      <c r="A1803" s="74">
        <f t="shared" si="59"/>
        <v>45748</v>
      </c>
      <c r="B1803" t="s">
        <v>883</v>
      </c>
      <c r="C1803" t="s">
        <v>275</v>
      </c>
      <c r="D1803" t="s">
        <v>893</v>
      </c>
      <c r="E1803" t="s">
        <v>317</v>
      </c>
      <c r="F1803" t="s">
        <v>318</v>
      </c>
      <c r="G1803" t="s">
        <v>102</v>
      </c>
      <c r="H1803">
        <v>1025</v>
      </c>
      <c r="I1803" s="73" t="str">
        <f>VLOOKUP(E1803,Refs!$P$2:$R$29,3,FALSE)</f>
        <v>Y56</v>
      </c>
      <c r="J1803" s="73" t="str">
        <f>VLOOKUP(E1803,Refs!$P$2:$S$29,4,FALSE)</f>
        <v>London</v>
      </c>
      <c r="K1803" s="28">
        <f t="shared" si="60"/>
        <v>1025</v>
      </c>
    </row>
    <row r="1804" spans="1:11" x14ac:dyDescent="0.35">
      <c r="A1804" s="74">
        <f t="shared" si="59"/>
        <v>45748</v>
      </c>
      <c r="B1804" t="s">
        <v>883</v>
      </c>
      <c r="C1804" t="s">
        <v>275</v>
      </c>
      <c r="D1804" t="s">
        <v>893</v>
      </c>
      <c r="E1804" t="s">
        <v>317</v>
      </c>
      <c r="F1804" t="s">
        <v>318</v>
      </c>
      <c r="G1804" t="s">
        <v>103</v>
      </c>
      <c r="H1804">
        <v>1642</v>
      </c>
      <c r="I1804" s="73" t="str">
        <f>VLOOKUP(E1804,Refs!$P$2:$R$29,3,FALSE)</f>
        <v>Y56</v>
      </c>
      <c r="J1804" s="73" t="str">
        <f>VLOOKUP(E1804,Refs!$P$2:$S$29,4,FALSE)</f>
        <v>London</v>
      </c>
      <c r="K1804" s="28">
        <f t="shared" si="60"/>
        <v>1642</v>
      </c>
    </row>
    <row r="1805" spans="1:11" x14ac:dyDescent="0.35">
      <c r="A1805" s="74">
        <f t="shared" si="59"/>
        <v>45748</v>
      </c>
      <c r="B1805" t="s">
        <v>883</v>
      </c>
      <c r="C1805" t="s">
        <v>275</v>
      </c>
      <c r="D1805" t="s">
        <v>893</v>
      </c>
      <c r="E1805" t="s">
        <v>317</v>
      </c>
      <c r="F1805" t="s">
        <v>318</v>
      </c>
      <c r="G1805" t="s">
        <v>104</v>
      </c>
      <c r="H1805">
        <v>206</v>
      </c>
      <c r="I1805" s="73" t="str">
        <f>VLOOKUP(E1805,Refs!$P$2:$R$29,3,FALSE)</f>
        <v>Y56</v>
      </c>
      <c r="J1805" s="73" t="str">
        <f>VLOOKUP(E1805,Refs!$P$2:$S$29,4,FALSE)</f>
        <v>London</v>
      </c>
      <c r="K1805" s="28">
        <f t="shared" si="60"/>
        <v>206</v>
      </c>
    </row>
    <row r="1806" spans="1:11" x14ac:dyDescent="0.35">
      <c r="A1806" s="74">
        <f t="shared" si="59"/>
        <v>45748</v>
      </c>
      <c r="B1806" t="s">
        <v>883</v>
      </c>
      <c r="C1806" t="s">
        <v>275</v>
      </c>
      <c r="D1806" t="s">
        <v>893</v>
      </c>
      <c r="E1806" t="s">
        <v>317</v>
      </c>
      <c r="F1806" t="s">
        <v>318</v>
      </c>
      <c r="G1806" t="s">
        <v>105</v>
      </c>
      <c r="H1806">
        <v>4955</v>
      </c>
      <c r="I1806" s="73" t="str">
        <f>VLOOKUP(E1806,Refs!$P$2:$R$29,3,FALSE)</f>
        <v>Y56</v>
      </c>
      <c r="J1806" s="73" t="str">
        <f>VLOOKUP(E1806,Refs!$P$2:$S$29,4,FALSE)</f>
        <v>London</v>
      </c>
      <c r="K1806" s="28">
        <f t="shared" si="60"/>
        <v>4955</v>
      </c>
    </row>
    <row r="1807" spans="1:11" x14ac:dyDescent="0.35">
      <c r="A1807" s="74">
        <f t="shared" si="59"/>
        <v>45748</v>
      </c>
      <c r="B1807" t="s">
        <v>883</v>
      </c>
      <c r="C1807" t="s">
        <v>275</v>
      </c>
      <c r="D1807" t="s">
        <v>893</v>
      </c>
      <c r="E1807" t="s">
        <v>317</v>
      </c>
      <c r="F1807" t="s">
        <v>318</v>
      </c>
      <c r="G1807" t="s">
        <v>106</v>
      </c>
      <c r="H1807">
        <v>42080678</v>
      </c>
      <c r="I1807" s="73" t="str">
        <f>VLOOKUP(E1807,Refs!$P$2:$R$29,3,FALSE)</f>
        <v>Y56</v>
      </c>
      <c r="J1807" s="73" t="str">
        <f>VLOOKUP(E1807,Refs!$P$2:$S$29,4,FALSE)</f>
        <v>London</v>
      </c>
      <c r="K1807" s="28">
        <f t="shared" si="60"/>
        <v>42080678</v>
      </c>
    </row>
    <row r="1808" spans="1:11" x14ac:dyDescent="0.35">
      <c r="A1808" s="74">
        <f t="shared" si="59"/>
        <v>45748</v>
      </c>
      <c r="B1808" t="s">
        <v>883</v>
      </c>
      <c r="C1808" t="s">
        <v>275</v>
      </c>
      <c r="D1808" t="s">
        <v>893</v>
      </c>
      <c r="E1808" t="s">
        <v>317</v>
      </c>
      <c r="F1808" t="s">
        <v>318</v>
      </c>
      <c r="G1808" t="s">
        <v>107</v>
      </c>
      <c r="H1808">
        <v>6491</v>
      </c>
      <c r="I1808" s="73" t="str">
        <f>VLOOKUP(E1808,Refs!$P$2:$R$29,3,FALSE)</f>
        <v>Y56</v>
      </c>
      <c r="J1808" s="73" t="str">
        <f>VLOOKUP(E1808,Refs!$P$2:$S$29,4,FALSE)</f>
        <v>London</v>
      </c>
      <c r="K1808" s="28">
        <f t="shared" si="60"/>
        <v>6491</v>
      </c>
    </row>
    <row r="1809" spans="1:11" x14ac:dyDescent="0.35">
      <c r="A1809" s="74">
        <f t="shared" si="59"/>
        <v>45748</v>
      </c>
      <c r="B1809" t="s">
        <v>883</v>
      </c>
      <c r="C1809" t="s">
        <v>275</v>
      </c>
      <c r="D1809" t="s">
        <v>893</v>
      </c>
      <c r="E1809" t="s">
        <v>317</v>
      </c>
      <c r="F1809" t="s">
        <v>318</v>
      </c>
      <c r="G1809" t="s">
        <v>108</v>
      </c>
      <c r="H1809">
        <v>3247</v>
      </c>
      <c r="I1809" s="73" t="str">
        <f>VLOOKUP(E1809,Refs!$P$2:$R$29,3,FALSE)</f>
        <v>Y56</v>
      </c>
      <c r="J1809" s="73" t="str">
        <f>VLOOKUP(E1809,Refs!$P$2:$S$29,4,FALSE)</f>
        <v>London</v>
      </c>
      <c r="K1809" s="28">
        <f t="shared" si="60"/>
        <v>3247</v>
      </c>
    </row>
    <row r="1810" spans="1:11" x14ac:dyDescent="0.35">
      <c r="A1810" s="74">
        <f t="shared" si="59"/>
        <v>45748</v>
      </c>
      <c r="B1810" t="s">
        <v>883</v>
      </c>
      <c r="C1810" t="s">
        <v>275</v>
      </c>
      <c r="D1810" t="s">
        <v>893</v>
      </c>
      <c r="E1810" t="s">
        <v>317</v>
      </c>
      <c r="F1810" t="s">
        <v>318</v>
      </c>
      <c r="G1810" t="s">
        <v>109</v>
      </c>
      <c r="H1810">
        <v>170</v>
      </c>
      <c r="I1810" s="73" t="str">
        <f>VLOOKUP(E1810,Refs!$P$2:$R$29,3,FALSE)</f>
        <v>Y56</v>
      </c>
      <c r="J1810" s="73" t="str">
        <f>VLOOKUP(E1810,Refs!$P$2:$S$29,4,FALSE)</f>
        <v>London</v>
      </c>
      <c r="K1810" s="28">
        <f t="shared" si="60"/>
        <v>170</v>
      </c>
    </row>
    <row r="1811" spans="1:11" x14ac:dyDescent="0.35">
      <c r="A1811" s="74">
        <f t="shared" si="59"/>
        <v>45748</v>
      </c>
      <c r="B1811" t="s">
        <v>883</v>
      </c>
      <c r="C1811" t="s">
        <v>275</v>
      </c>
      <c r="D1811" t="s">
        <v>893</v>
      </c>
      <c r="E1811" t="s">
        <v>317</v>
      </c>
      <c r="F1811" t="s">
        <v>318</v>
      </c>
      <c r="G1811" t="s">
        <v>110</v>
      </c>
      <c r="H1811">
        <v>2164</v>
      </c>
      <c r="I1811" s="73" t="str">
        <f>VLOOKUP(E1811,Refs!$P$2:$R$29,3,FALSE)</f>
        <v>Y56</v>
      </c>
      <c r="J1811" s="73" t="str">
        <f>VLOOKUP(E1811,Refs!$P$2:$S$29,4,FALSE)</f>
        <v>London</v>
      </c>
      <c r="K1811" s="28">
        <f t="shared" si="60"/>
        <v>2164</v>
      </c>
    </row>
    <row r="1812" spans="1:11" x14ac:dyDescent="0.35">
      <c r="A1812" s="74">
        <f t="shared" si="59"/>
        <v>45748</v>
      </c>
      <c r="B1812" t="s">
        <v>883</v>
      </c>
      <c r="C1812" t="s">
        <v>275</v>
      </c>
      <c r="D1812" t="s">
        <v>893</v>
      </c>
      <c r="E1812" t="s">
        <v>317</v>
      </c>
      <c r="F1812" t="s">
        <v>318</v>
      </c>
      <c r="G1812" t="s">
        <v>111</v>
      </c>
      <c r="H1812">
        <v>25734439</v>
      </c>
      <c r="I1812" s="73" t="str">
        <f>VLOOKUP(E1812,Refs!$P$2:$R$29,3,FALSE)</f>
        <v>Y56</v>
      </c>
      <c r="J1812" s="73" t="str">
        <f>VLOOKUP(E1812,Refs!$P$2:$S$29,4,FALSE)</f>
        <v>London</v>
      </c>
      <c r="K1812" s="28">
        <f t="shared" si="60"/>
        <v>25734439</v>
      </c>
    </row>
    <row r="1813" spans="1:11" x14ac:dyDescent="0.35">
      <c r="A1813" s="74">
        <f t="shared" si="59"/>
        <v>45748</v>
      </c>
      <c r="B1813" t="s">
        <v>883</v>
      </c>
      <c r="C1813" t="s">
        <v>275</v>
      </c>
      <c r="D1813" t="s">
        <v>893</v>
      </c>
      <c r="E1813" t="s">
        <v>317</v>
      </c>
      <c r="F1813" t="s">
        <v>318</v>
      </c>
      <c r="G1813" t="s">
        <v>112</v>
      </c>
      <c r="H1813">
        <v>2939</v>
      </c>
      <c r="I1813" s="73" t="str">
        <f>VLOOKUP(E1813,Refs!$P$2:$R$29,3,FALSE)</f>
        <v>Y56</v>
      </c>
      <c r="J1813" s="73" t="str">
        <f>VLOOKUP(E1813,Refs!$P$2:$S$29,4,FALSE)</f>
        <v>London</v>
      </c>
      <c r="K1813" s="28">
        <f t="shared" si="60"/>
        <v>2939</v>
      </c>
    </row>
    <row r="1814" spans="1:11" x14ac:dyDescent="0.35">
      <c r="A1814" s="74">
        <f t="shared" si="59"/>
        <v>45748</v>
      </c>
      <c r="B1814" t="s">
        <v>883</v>
      </c>
      <c r="C1814" t="s">
        <v>275</v>
      </c>
      <c r="D1814" t="s">
        <v>893</v>
      </c>
      <c r="E1814" t="s">
        <v>317</v>
      </c>
      <c r="F1814" t="s">
        <v>318</v>
      </c>
      <c r="G1814" t="s">
        <v>808</v>
      </c>
      <c r="H1814">
        <v>25123</v>
      </c>
      <c r="I1814" s="73" t="str">
        <f>VLOOKUP(E1814,Refs!$P$2:$R$29,3,FALSE)</f>
        <v>Y56</v>
      </c>
      <c r="J1814" s="73" t="str">
        <f>VLOOKUP(E1814,Refs!$P$2:$S$29,4,FALSE)</f>
        <v>London</v>
      </c>
      <c r="K1814" s="28">
        <f t="shared" si="60"/>
        <v>25123</v>
      </c>
    </row>
    <row r="1815" spans="1:11" x14ac:dyDescent="0.35">
      <c r="A1815" s="74">
        <f t="shared" si="59"/>
        <v>45748</v>
      </c>
      <c r="B1815" t="s">
        <v>883</v>
      </c>
      <c r="C1815" t="s">
        <v>275</v>
      </c>
      <c r="D1815" t="s">
        <v>893</v>
      </c>
      <c r="E1815" t="s">
        <v>317</v>
      </c>
      <c r="F1815" t="s">
        <v>318</v>
      </c>
      <c r="G1815" t="s">
        <v>809</v>
      </c>
      <c r="H1815">
        <v>205</v>
      </c>
      <c r="I1815" s="73" t="str">
        <f>VLOOKUP(E1815,Refs!$P$2:$R$29,3,FALSE)</f>
        <v>Y56</v>
      </c>
      <c r="J1815" s="73" t="str">
        <f>VLOOKUP(E1815,Refs!$P$2:$S$29,4,FALSE)</f>
        <v>London</v>
      </c>
      <c r="K1815" s="28">
        <f t="shared" si="60"/>
        <v>205</v>
      </c>
    </row>
    <row r="1816" spans="1:11" x14ac:dyDescent="0.35">
      <c r="A1816" s="74">
        <f t="shared" si="59"/>
        <v>45748</v>
      </c>
      <c r="B1816" t="s">
        <v>883</v>
      </c>
      <c r="C1816" t="s">
        <v>275</v>
      </c>
      <c r="D1816" t="s">
        <v>893</v>
      </c>
      <c r="E1816" t="s">
        <v>317</v>
      </c>
      <c r="F1816" t="s">
        <v>318</v>
      </c>
      <c r="G1816" t="s">
        <v>113</v>
      </c>
      <c r="H1816">
        <v>35556</v>
      </c>
      <c r="I1816" s="73" t="str">
        <f>VLOOKUP(E1816,Refs!$P$2:$R$29,3,FALSE)</f>
        <v>Y56</v>
      </c>
      <c r="J1816" s="73" t="str">
        <f>VLOOKUP(E1816,Refs!$P$2:$S$29,4,FALSE)</f>
        <v>London</v>
      </c>
      <c r="K1816" s="28">
        <f t="shared" si="60"/>
        <v>35556</v>
      </c>
    </row>
    <row r="1817" spans="1:11" x14ac:dyDescent="0.35">
      <c r="A1817" s="74">
        <f t="shared" si="59"/>
        <v>45748</v>
      </c>
      <c r="B1817" t="s">
        <v>883</v>
      </c>
      <c r="C1817" t="s">
        <v>275</v>
      </c>
      <c r="D1817" t="s">
        <v>893</v>
      </c>
      <c r="E1817" t="s">
        <v>317</v>
      </c>
      <c r="F1817" t="s">
        <v>318</v>
      </c>
      <c r="G1817" t="s">
        <v>114</v>
      </c>
      <c r="H1817">
        <v>6</v>
      </c>
      <c r="I1817" s="73" t="str">
        <f>VLOOKUP(E1817,Refs!$P$2:$R$29,3,FALSE)</f>
        <v>Y56</v>
      </c>
      <c r="J1817" s="73" t="str">
        <f>VLOOKUP(E1817,Refs!$P$2:$S$29,4,FALSE)</f>
        <v>London</v>
      </c>
      <c r="K1817" s="28">
        <f t="shared" si="60"/>
        <v>6</v>
      </c>
    </row>
    <row r="1818" spans="1:11" x14ac:dyDescent="0.35">
      <c r="A1818" s="74">
        <f t="shared" si="59"/>
        <v>45748</v>
      </c>
      <c r="B1818" t="s">
        <v>883</v>
      </c>
      <c r="C1818" t="s">
        <v>275</v>
      </c>
      <c r="D1818" t="s">
        <v>893</v>
      </c>
      <c r="E1818" t="s">
        <v>317</v>
      </c>
      <c r="F1818" t="s">
        <v>318</v>
      </c>
      <c r="G1818" t="s">
        <v>115</v>
      </c>
      <c r="H1818">
        <v>20118</v>
      </c>
      <c r="I1818" s="73" t="str">
        <f>VLOOKUP(E1818,Refs!$P$2:$R$29,3,FALSE)</f>
        <v>Y56</v>
      </c>
      <c r="J1818" s="73" t="str">
        <f>VLOOKUP(E1818,Refs!$P$2:$S$29,4,FALSE)</f>
        <v>London</v>
      </c>
      <c r="K1818" s="28">
        <f t="shared" si="60"/>
        <v>20118</v>
      </c>
    </row>
    <row r="1819" spans="1:11" x14ac:dyDescent="0.35">
      <c r="A1819" s="74">
        <f t="shared" si="59"/>
        <v>45748</v>
      </c>
      <c r="B1819" t="s">
        <v>883</v>
      </c>
      <c r="C1819" t="s">
        <v>275</v>
      </c>
      <c r="D1819" t="s">
        <v>893</v>
      </c>
      <c r="E1819" t="s">
        <v>317</v>
      </c>
      <c r="F1819" t="s">
        <v>318</v>
      </c>
      <c r="G1819" t="s">
        <v>116</v>
      </c>
      <c r="H1819">
        <v>23893</v>
      </c>
      <c r="I1819" s="73" t="str">
        <f>VLOOKUP(E1819,Refs!$P$2:$R$29,3,FALSE)</f>
        <v>Y56</v>
      </c>
      <c r="J1819" s="73" t="str">
        <f>VLOOKUP(E1819,Refs!$P$2:$S$29,4,FALSE)</f>
        <v>London</v>
      </c>
      <c r="K1819" s="28">
        <f t="shared" si="60"/>
        <v>23893</v>
      </c>
    </row>
    <row r="1820" spans="1:11" x14ac:dyDescent="0.35">
      <c r="A1820" s="74">
        <f t="shared" si="59"/>
        <v>45748</v>
      </c>
      <c r="B1820" t="s">
        <v>883</v>
      </c>
      <c r="C1820" t="s">
        <v>275</v>
      </c>
      <c r="D1820" t="s">
        <v>893</v>
      </c>
      <c r="E1820" t="s">
        <v>317</v>
      </c>
      <c r="F1820" t="s">
        <v>318</v>
      </c>
      <c r="G1820" t="s">
        <v>117</v>
      </c>
      <c r="H1820">
        <v>13628</v>
      </c>
      <c r="I1820" s="73" t="str">
        <f>VLOOKUP(E1820,Refs!$P$2:$R$29,3,FALSE)</f>
        <v>Y56</v>
      </c>
      <c r="J1820" s="73" t="str">
        <f>VLOOKUP(E1820,Refs!$P$2:$S$29,4,FALSE)</f>
        <v>London</v>
      </c>
      <c r="K1820" s="28">
        <f t="shared" si="60"/>
        <v>13628</v>
      </c>
    </row>
    <row r="1821" spans="1:11" x14ac:dyDescent="0.35">
      <c r="A1821" s="74">
        <f t="shared" si="59"/>
        <v>45748</v>
      </c>
      <c r="B1821" t="s">
        <v>883</v>
      </c>
      <c r="C1821" t="s">
        <v>275</v>
      </c>
      <c r="D1821" t="s">
        <v>893</v>
      </c>
      <c r="E1821" t="s">
        <v>317</v>
      </c>
      <c r="F1821" t="s">
        <v>318</v>
      </c>
      <c r="G1821" t="s">
        <v>118</v>
      </c>
      <c r="H1821">
        <v>11358</v>
      </c>
      <c r="I1821" s="73" t="str">
        <f>VLOOKUP(E1821,Refs!$P$2:$R$29,3,FALSE)</f>
        <v>Y56</v>
      </c>
      <c r="J1821" s="73" t="str">
        <f>VLOOKUP(E1821,Refs!$P$2:$S$29,4,FALSE)</f>
        <v>London</v>
      </c>
      <c r="K1821" s="28">
        <f t="shared" si="60"/>
        <v>11358</v>
      </c>
    </row>
    <row r="1822" spans="1:11" x14ac:dyDescent="0.35">
      <c r="A1822" s="74">
        <f t="shared" si="59"/>
        <v>45748</v>
      </c>
      <c r="B1822" t="s">
        <v>883</v>
      </c>
      <c r="C1822" t="s">
        <v>275</v>
      </c>
      <c r="D1822" t="s">
        <v>893</v>
      </c>
      <c r="E1822" t="s">
        <v>317</v>
      </c>
      <c r="F1822" t="s">
        <v>318</v>
      </c>
      <c r="G1822" t="s">
        <v>119</v>
      </c>
      <c r="H1822">
        <v>3656</v>
      </c>
      <c r="I1822" s="73" t="str">
        <f>VLOOKUP(E1822,Refs!$P$2:$R$29,3,FALSE)</f>
        <v>Y56</v>
      </c>
      <c r="J1822" s="73" t="str">
        <f>VLOOKUP(E1822,Refs!$P$2:$S$29,4,FALSE)</f>
        <v>London</v>
      </c>
      <c r="K1822" s="28">
        <f t="shared" si="60"/>
        <v>3656</v>
      </c>
    </row>
    <row r="1823" spans="1:11" x14ac:dyDescent="0.35">
      <c r="A1823" s="74">
        <f t="shared" si="59"/>
        <v>45748</v>
      </c>
      <c r="B1823" t="s">
        <v>883</v>
      </c>
      <c r="C1823" t="s">
        <v>275</v>
      </c>
      <c r="D1823" t="s">
        <v>893</v>
      </c>
      <c r="E1823" t="s">
        <v>317</v>
      </c>
      <c r="F1823" t="s">
        <v>318</v>
      </c>
      <c r="G1823" t="s">
        <v>120</v>
      </c>
      <c r="H1823">
        <v>3292</v>
      </c>
      <c r="I1823" s="73" t="str">
        <f>VLOOKUP(E1823,Refs!$P$2:$R$29,3,FALSE)</f>
        <v>Y56</v>
      </c>
      <c r="J1823" s="73" t="str">
        <f>VLOOKUP(E1823,Refs!$P$2:$S$29,4,FALSE)</f>
        <v>London</v>
      </c>
      <c r="K1823" s="28">
        <f t="shared" si="60"/>
        <v>3292</v>
      </c>
    </row>
    <row r="1824" spans="1:11" x14ac:dyDescent="0.35">
      <c r="A1824" s="74">
        <f t="shared" si="59"/>
        <v>45748</v>
      </c>
      <c r="B1824" t="s">
        <v>883</v>
      </c>
      <c r="C1824" t="s">
        <v>275</v>
      </c>
      <c r="D1824" t="s">
        <v>893</v>
      </c>
      <c r="E1824" t="s">
        <v>317</v>
      </c>
      <c r="F1824" t="s">
        <v>318</v>
      </c>
      <c r="G1824" t="s">
        <v>121</v>
      </c>
      <c r="H1824">
        <v>7224</v>
      </c>
      <c r="I1824" s="73" t="str">
        <f>VLOOKUP(E1824,Refs!$P$2:$R$29,3,FALSE)</f>
        <v>Y56</v>
      </c>
      <c r="J1824" s="73" t="str">
        <f>VLOOKUP(E1824,Refs!$P$2:$S$29,4,FALSE)</f>
        <v>London</v>
      </c>
      <c r="K1824" s="28">
        <f t="shared" si="60"/>
        <v>7224</v>
      </c>
    </row>
    <row r="1825" spans="1:11" x14ac:dyDescent="0.35">
      <c r="A1825" s="74">
        <f t="shared" si="59"/>
        <v>45748</v>
      </c>
      <c r="B1825" t="s">
        <v>883</v>
      </c>
      <c r="C1825" t="s">
        <v>275</v>
      </c>
      <c r="D1825" t="s">
        <v>893</v>
      </c>
      <c r="E1825" t="s">
        <v>317</v>
      </c>
      <c r="F1825" t="s">
        <v>318</v>
      </c>
      <c r="G1825" t="s">
        <v>122</v>
      </c>
      <c r="H1825">
        <v>2998</v>
      </c>
      <c r="I1825" s="73" t="str">
        <f>VLOOKUP(E1825,Refs!$P$2:$R$29,3,FALSE)</f>
        <v>Y56</v>
      </c>
      <c r="J1825" s="73" t="str">
        <f>VLOOKUP(E1825,Refs!$P$2:$S$29,4,FALSE)</f>
        <v>London</v>
      </c>
      <c r="K1825" s="28">
        <f t="shared" si="60"/>
        <v>2998</v>
      </c>
    </row>
    <row r="1826" spans="1:11" x14ac:dyDescent="0.35">
      <c r="A1826" s="74">
        <f t="shared" si="59"/>
        <v>45748</v>
      </c>
      <c r="B1826" t="s">
        <v>883</v>
      </c>
      <c r="C1826" t="s">
        <v>275</v>
      </c>
      <c r="D1826" t="s">
        <v>893</v>
      </c>
      <c r="E1826" t="s">
        <v>317</v>
      </c>
      <c r="F1826" t="s">
        <v>318</v>
      </c>
      <c r="G1826" t="s">
        <v>123</v>
      </c>
      <c r="H1826">
        <v>3029</v>
      </c>
      <c r="I1826" s="73" t="str">
        <f>VLOOKUP(E1826,Refs!$P$2:$R$29,3,FALSE)</f>
        <v>Y56</v>
      </c>
      <c r="J1826" s="73" t="str">
        <f>VLOOKUP(E1826,Refs!$P$2:$S$29,4,FALSE)</f>
        <v>London</v>
      </c>
      <c r="K1826" s="28">
        <f t="shared" si="60"/>
        <v>3029</v>
      </c>
    </row>
    <row r="1827" spans="1:11" x14ac:dyDescent="0.35">
      <c r="A1827" s="74">
        <f t="shared" si="59"/>
        <v>45748</v>
      </c>
      <c r="B1827" t="s">
        <v>883</v>
      </c>
      <c r="C1827" t="s">
        <v>275</v>
      </c>
      <c r="D1827" t="s">
        <v>893</v>
      </c>
      <c r="E1827" t="s">
        <v>317</v>
      </c>
      <c r="F1827" t="s">
        <v>318</v>
      </c>
      <c r="G1827" t="s">
        <v>124</v>
      </c>
      <c r="H1827">
        <v>260</v>
      </c>
      <c r="I1827" s="73" t="str">
        <f>VLOOKUP(E1827,Refs!$P$2:$R$29,3,FALSE)</f>
        <v>Y56</v>
      </c>
      <c r="J1827" s="73" t="str">
        <f>VLOOKUP(E1827,Refs!$P$2:$S$29,4,FALSE)</f>
        <v>London</v>
      </c>
      <c r="K1827" s="28">
        <f t="shared" si="60"/>
        <v>260</v>
      </c>
    </row>
    <row r="1828" spans="1:11" x14ac:dyDescent="0.35">
      <c r="A1828" s="74">
        <f t="shared" si="59"/>
        <v>45748</v>
      </c>
      <c r="B1828" t="s">
        <v>883</v>
      </c>
      <c r="C1828" t="s">
        <v>275</v>
      </c>
      <c r="D1828" t="s">
        <v>893</v>
      </c>
      <c r="E1828" t="s">
        <v>317</v>
      </c>
      <c r="F1828" t="s">
        <v>318</v>
      </c>
      <c r="G1828" t="s">
        <v>125</v>
      </c>
      <c r="H1828">
        <v>26</v>
      </c>
      <c r="I1828" s="73" t="str">
        <f>VLOOKUP(E1828,Refs!$P$2:$R$29,3,FALSE)</f>
        <v>Y56</v>
      </c>
      <c r="J1828" s="73" t="str">
        <f>VLOOKUP(E1828,Refs!$P$2:$S$29,4,FALSE)</f>
        <v>London</v>
      </c>
      <c r="K1828" s="28">
        <f t="shared" si="60"/>
        <v>26</v>
      </c>
    </row>
    <row r="1829" spans="1:11" x14ac:dyDescent="0.35">
      <c r="A1829" s="74">
        <f t="shared" si="59"/>
        <v>45748</v>
      </c>
      <c r="B1829" t="s">
        <v>883</v>
      </c>
      <c r="C1829" t="s">
        <v>275</v>
      </c>
      <c r="D1829" t="s">
        <v>893</v>
      </c>
      <c r="E1829" t="s">
        <v>317</v>
      </c>
      <c r="F1829" t="s">
        <v>318</v>
      </c>
      <c r="G1829" t="s">
        <v>126</v>
      </c>
      <c r="H1829">
        <v>0</v>
      </c>
      <c r="I1829" s="73" t="str">
        <f>VLOOKUP(E1829,Refs!$P$2:$R$29,3,FALSE)</f>
        <v>Y56</v>
      </c>
      <c r="J1829" s="73" t="str">
        <f>VLOOKUP(E1829,Refs!$P$2:$S$29,4,FALSE)</f>
        <v>London</v>
      </c>
      <c r="K1829" s="28" t="str">
        <f t="shared" si="60"/>
        <v/>
      </c>
    </row>
    <row r="1830" spans="1:11" x14ac:dyDescent="0.35">
      <c r="A1830" s="74">
        <f t="shared" si="59"/>
        <v>45748</v>
      </c>
      <c r="B1830" t="s">
        <v>883</v>
      </c>
      <c r="C1830" t="s">
        <v>275</v>
      </c>
      <c r="D1830" t="s">
        <v>893</v>
      </c>
      <c r="E1830" t="s">
        <v>317</v>
      </c>
      <c r="F1830" t="s">
        <v>318</v>
      </c>
      <c r="G1830" t="s">
        <v>127</v>
      </c>
      <c r="H1830">
        <v>6574</v>
      </c>
      <c r="I1830" s="73" t="str">
        <f>VLOOKUP(E1830,Refs!$P$2:$R$29,3,FALSE)</f>
        <v>Y56</v>
      </c>
      <c r="J1830" s="73" t="str">
        <f>VLOOKUP(E1830,Refs!$P$2:$S$29,4,FALSE)</f>
        <v>London</v>
      </c>
      <c r="K1830" s="28">
        <f t="shared" si="60"/>
        <v>6574</v>
      </c>
    </row>
    <row r="1831" spans="1:11" x14ac:dyDescent="0.35">
      <c r="A1831" s="74">
        <f t="shared" si="59"/>
        <v>45748</v>
      </c>
      <c r="B1831" t="s">
        <v>883</v>
      </c>
      <c r="C1831" t="s">
        <v>275</v>
      </c>
      <c r="D1831" t="s">
        <v>893</v>
      </c>
      <c r="E1831" t="s">
        <v>317</v>
      </c>
      <c r="F1831" t="s">
        <v>318</v>
      </c>
      <c r="G1831" t="s">
        <v>128</v>
      </c>
      <c r="H1831">
        <v>4553</v>
      </c>
      <c r="I1831" s="73" t="str">
        <f>VLOOKUP(E1831,Refs!$P$2:$R$29,3,FALSE)</f>
        <v>Y56</v>
      </c>
      <c r="J1831" s="73" t="str">
        <f>VLOOKUP(E1831,Refs!$P$2:$S$29,4,FALSE)</f>
        <v>London</v>
      </c>
      <c r="K1831" s="28">
        <f t="shared" si="60"/>
        <v>4553</v>
      </c>
    </row>
    <row r="1832" spans="1:11" x14ac:dyDescent="0.35">
      <c r="A1832" s="74">
        <f t="shared" si="59"/>
        <v>45748</v>
      </c>
      <c r="B1832" t="s">
        <v>883</v>
      </c>
      <c r="C1832" t="s">
        <v>275</v>
      </c>
      <c r="D1832" t="s">
        <v>893</v>
      </c>
      <c r="E1832" t="s">
        <v>317</v>
      </c>
      <c r="F1832" t="s">
        <v>318</v>
      </c>
      <c r="G1832" t="s">
        <v>129</v>
      </c>
      <c r="H1832">
        <v>1967</v>
      </c>
      <c r="I1832" s="73" t="str">
        <f>VLOOKUP(E1832,Refs!$P$2:$R$29,3,FALSE)</f>
        <v>Y56</v>
      </c>
      <c r="J1832" s="73" t="str">
        <f>VLOOKUP(E1832,Refs!$P$2:$S$29,4,FALSE)</f>
        <v>London</v>
      </c>
      <c r="K1832" s="28">
        <f t="shared" si="60"/>
        <v>1967</v>
      </c>
    </row>
    <row r="1833" spans="1:11" x14ac:dyDescent="0.35">
      <c r="A1833" s="74">
        <f t="shared" si="59"/>
        <v>45748</v>
      </c>
      <c r="B1833" t="s">
        <v>883</v>
      </c>
      <c r="C1833" t="s">
        <v>275</v>
      </c>
      <c r="D1833" t="s">
        <v>893</v>
      </c>
      <c r="E1833" t="s">
        <v>317</v>
      </c>
      <c r="F1833" t="s">
        <v>318</v>
      </c>
      <c r="G1833" t="s">
        <v>130</v>
      </c>
      <c r="H1833">
        <v>216</v>
      </c>
      <c r="I1833" s="73" t="str">
        <f>VLOOKUP(E1833,Refs!$P$2:$R$29,3,FALSE)</f>
        <v>Y56</v>
      </c>
      <c r="J1833" s="73" t="str">
        <f>VLOOKUP(E1833,Refs!$P$2:$S$29,4,FALSE)</f>
        <v>London</v>
      </c>
      <c r="K1833" s="28">
        <f t="shared" si="60"/>
        <v>216</v>
      </c>
    </row>
    <row r="1834" spans="1:11" x14ac:dyDescent="0.35">
      <c r="A1834" s="74">
        <f t="shared" si="59"/>
        <v>45748</v>
      </c>
      <c r="B1834" t="s">
        <v>883</v>
      </c>
      <c r="C1834" t="s">
        <v>275</v>
      </c>
      <c r="D1834" t="s">
        <v>893</v>
      </c>
      <c r="E1834" t="s">
        <v>317</v>
      </c>
      <c r="F1834" t="s">
        <v>318</v>
      </c>
      <c r="G1834" t="s">
        <v>131</v>
      </c>
      <c r="H1834">
        <v>525</v>
      </c>
      <c r="I1834" s="73" t="str">
        <f>VLOOKUP(E1834,Refs!$P$2:$R$29,3,FALSE)</f>
        <v>Y56</v>
      </c>
      <c r="J1834" s="73" t="str">
        <f>VLOOKUP(E1834,Refs!$P$2:$S$29,4,FALSE)</f>
        <v>London</v>
      </c>
      <c r="K1834" s="28">
        <f t="shared" si="60"/>
        <v>525</v>
      </c>
    </row>
    <row r="1835" spans="1:11" x14ac:dyDescent="0.35">
      <c r="A1835" s="74">
        <f t="shared" si="59"/>
        <v>45748</v>
      </c>
      <c r="B1835" t="s">
        <v>883</v>
      </c>
      <c r="C1835" t="s">
        <v>275</v>
      </c>
      <c r="D1835" t="s">
        <v>893</v>
      </c>
      <c r="E1835" t="s">
        <v>317</v>
      </c>
      <c r="F1835" t="s">
        <v>318</v>
      </c>
      <c r="G1835" t="s">
        <v>132</v>
      </c>
      <c r="H1835">
        <v>77</v>
      </c>
      <c r="I1835" s="73" t="str">
        <f>VLOOKUP(E1835,Refs!$P$2:$R$29,3,FALSE)</f>
        <v>Y56</v>
      </c>
      <c r="J1835" s="73" t="str">
        <f>VLOOKUP(E1835,Refs!$P$2:$S$29,4,FALSE)</f>
        <v>London</v>
      </c>
      <c r="K1835" s="28">
        <f t="shared" si="60"/>
        <v>77</v>
      </c>
    </row>
    <row r="1836" spans="1:11" x14ac:dyDescent="0.35">
      <c r="A1836" s="74">
        <f t="shared" si="59"/>
        <v>45748</v>
      </c>
      <c r="B1836" t="s">
        <v>883</v>
      </c>
      <c r="C1836" t="s">
        <v>275</v>
      </c>
      <c r="D1836" t="s">
        <v>893</v>
      </c>
      <c r="E1836" t="s">
        <v>317</v>
      </c>
      <c r="F1836" t="s">
        <v>318</v>
      </c>
      <c r="G1836" t="s">
        <v>133</v>
      </c>
      <c r="H1836">
        <v>3020</v>
      </c>
      <c r="I1836" s="73" t="str">
        <f>VLOOKUP(E1836,Refs!$P$2:$R$29,3,FALSE)</f>
        <v>Y56</v>
      </c>
      <c r="J1836" s="73" t="str">
        <f>VLOOKUP(E1836,Refs!$P$2:$S$29,4,FALSE)</f>
        <v>London</v>
      </c>
      <c r="K1836" s="28">
        <f t="shared" si="60"/>
        <v>3020</v>
      </c>
    </row>
    <row r="1837" spans="1:11" x14ac:dyDescent="0.35">
      <c r="A1837" s="74">
        <f t="shared" si="59"/>
        <v>45748</v>
      </c>
      <c r="B1837" t="s">
        <v>883</v>
      </c>
      <c r="C1837" t="s">
        <v>275</v>
      </c>
      <c r="D1837" t="s">
        <v>893</v>
      </c>
      <c r="E1837" t="s">
        <v>317</v>
      </c>
      <c r="F1837" t="s">
        <v>318</v>
      </c>
      <c r="G1837" t="s">
        <v>134</v>
      </c>
      <c r="H1837">
        <v>1997</v>
      </c>
      <c r="I1837" s="73" t="str">
        <f>VLOOKUP(E1837,Refs!$P$2:$R$29,3,FALSE)</f>
        <v>Y56</v>
      </c>
      <c r="J1837" s="73" t="str">
        <f>VLOOKUP(E1837,Refs!$P$2:$S$29,4,FALSE)</f>
        <v>London</v>
      </c>
      <c r="K1837" s="28">
        <f t="shared" si="60"/>
        <v>1997</v>
      </c>
    </row>
    <row r="1838" spans="1:11" x14ac:dyDescent="0.35">
      <c r="A1838" s="74">
        <f t="shared" si="59"/>
        <v>45748</v>
      </c>
      <c r="B1838" t="s">
        <v>883</v>
      </c>
      <c r="C1838" t="s">
        <v>275</v>
      </c>
      <c r="D1838" t="s">
        <v>893</v>
      </c>
      <c r="E1838" t="s">
        <v>317</v>
      </c>
      <c r="F1838" t="s">
        <v>318</v>
      </c>
      <c r="G1838" t="s">
        <v>135</v>
      </c>
      <c r="H1838">
        <v>1787</v>
      </c>
      <c r="I1838" s="73" t="str">
        <f>VLOOKUP(E1838,Refs!$P$2:$R$29,3,FALSE)</f>
        <v>Y56</v>
      </c>
      <c r="J1838" s="73" t="str">
        <f>VLOOKUP(E1838,Refs!$P$2:$S$29,4,FALSE)</f>
        <v>London</v>
      </c>
      <c r="K1838" s="28">
        <f t="shared" si="60"/>
        <v>1787</v>
      </c>
    </row>
    <row r="1839" spans="1:11" x14ac:dyDescent="0.35">
      <c r="A1839" s="74">
        <f t="shared" si="59"/>
        <v>45748</v>
      </c>
      <c r="B1839" t="s">
        <v>883</v>
      </c>
      <c r="C1839" t="s">
        <v>275</v>
      </c>
      <c r="D1839" t="s">
        <v>893</v>
      </c>
      <c r="E1839" t="s">
        <v>317</v>
      </c>
      <c r="F1839" t="s">
        <v>318</v>
      </c>
      <c r="G1839" t="s">
        <v>136</v>
      </c>
      <c r="H1839">
        <v>1279</v>
      </c>
      <c r="I1839" s="73" t="str">
        <f>VLOOKUP(E1839,Refs!$P$2:$R$29,3,FALSE)</f>
        <v>Y56</v>
      </c>
      <c r="J1839" s="73" t="str">
        <f>VLOOKUP(E1839,Refs!$P$2:$S$29,4,FALSE)</f>
        <v>London</v>
      </c>
      <c r="K1839" s="28">
        <f t="shared" si="60"/>
        <v>1279</v>
      </c>
    </row>
    <row r="1840" spans="1:11" x14ac:dyDescent="0.35">
      <c r="A1840" s="74">
        <f t="shared" si="59"/>
        <v>45748</v>
      </c>
      <c r="B1840" t="s">
        <v>883</v>
      </c>
      <c r="C1840" t="s">
        <v>275</v>
      </c>
      <c r="D1840" t="s">
        <v>893</v>
      </c>
      <c r="E1840" t="s">
        <v>317</v>
      </c>
      <c r="F1840" t="s">
        <v>318</v>
      </c>
      <c r="G1840" t="s">
        <v>137</v>
      </c>
      <c r="H1840">
        <v>108</v>
      </c>
      <c r="I1840" s="73" t="str">
        <f>VLOOKUP(E1840,Refs!$P$2:$R$29,3,FALSE)</f>
        <v>Y56</v>
      </c>
      <c r="J1840" s="73" t="str">
        <f>VLOOKUP(E1840,Refs!$P$2:$S$29,4,FALSE)</f>
        <v>London</v>
      </c>
      <c r="K1840" s="28">
        <f t="shared" si="60"/>
        <v>108</v>
      </c>
    </row>
    <row r="1841" spans="1:11" x14ac:dyDescent="0.35">
      <c r="A1841" s="74">
        <f t="shared" si="59"/>
        <v>45748</v>
      </c>
      <c r="B1841" t="s">
        <v>883</v>
      </c>
      <c r="C1841" t="s">
        <v>275</v>
      </c>
      <c r="D1841" t="s">
        <v>893</v>
      </c>
      <c r="E1841" t="s">
        <v>317</v>
      </c>
      <c r="F1841" t="s">
        <v>318</v>
      </c>
      <c r="G1841" t="s">
        <v>138</v>
      </c>
      <c r="H1841">
        <v>43</v>
      </c>
      <c r="I1841" s="73" t="str">
        <f>VLOOKUP(E1841,Refs!$P$2:$R$29,3,FALSE)</f>
        <v>Y56</v>
      </c>
      <c r="J1841" s="73" t="str">
        <f>VLOOKUP(E1841,Refs!$P$2:$S$29,4,FALSE)</f>
        <v>London</v>
      </c>
      <c r="K1841" s="28">
        <f t="shared" si="60"/>
        <v>43</v>
      </c>
    </row>
    <row r="1842" spans="1:11" x14ac:dyDescent="0.35">
      <c r="A1842" s="74">
        <f t="shared" si="59"/>
        <v>45748</v>
      </c>
      <c r="B1842" t="s">
        <v>883</v>
      </c>
      <c r="C1842" t="s">
        <v>275</v>
      </c>
      <c r="D1842" t="s">
        <v>893</v>
      </c>
      <c r="E1842" t="s">
        <v>317</v>
      </c>
      <c r="F1842" t="s">
        <v>318</v>
      </c>
      <c r="G1842" t="s">
        <v>139</v>
      </c>
      <c r="H1842">
        <v>3</v>
      </c>
      <c r="I1842" s="73" t="str">
        <f>VLOOKUP(E1842,Refs!$P$2:$R$29,3,FALSE)</f>
        <v>Y56</v>
      </c>
      <c r="J1842" s="73" t="str">
        <f>VLOOKUP(E1842,Refs!$P$2:$S$29,4,FALSE)</f>
        <v>London</v>
      </c>
      <c r="K1842" s="28">
        <f t="shared" si="60"/>
        <v>3</v>
      </c>
    </row>
    <row r="1843" spans="1:11" x14ac:dyDescent="0.35">
      <c r="A1843" s="74">
        <f t="shared" si="59"/>
        <v>45748</v>
      </c>
      <c r="B1843" t="s">
        <v>883</v>
      </c>
      <c r="C1843" t="s">
        <v>275</v>
      </c>
      <c r="D1843" t="s">
        <v>893</v>
      </c>
      <c r="E1843" t="s">
        <v>317</v>
      </c>
      <c r="F1843" t="s">
        <v>318</v>
      </c>
      <c r="G1843" t="s">
        <v>140</v>
      </c>
      <c r="H1843">
        <v>0</v>
      </c>
      <c r="I1843" s="73" t="str">
        <f>VLOOKUP(E1843,Refs!$P$2:$R$29,3,FALSE)</f>
        <v>Y56</v>
      </c>
      <c r="J1843" s="73" t="str">
        <f>VLOOKUP(E1843,Refs!$P$2:$S$29,4,FALSE)</f>
        <v>London</v>
      </c>
      <c r="K1843" s="28" t="str">
        <f t="shared" si="60"/>
        <v/>
      </c>
    </row>
    <row r="1844" spans="1:11" x14ac:dyDescent="0.35">
      <c r="A1844" s="74">
        <f t="shared" si="59"/>
        <v>45748</v>
      </c>
      <c r="B1844" t="s">
        <v>883</v>
      </c>
      <c r="C1844" t="s">
        <v>275</v>
      </c>
      <c r="D1844" t="s">
        <v>893</v>
      </c>
      <c r="E1844" t="s">
        <v>317</v>
      </c>
      <c r="F1844" t="s">
        <v>318</v>
      </c>
      <c r="G1844" t="s">
        <v>141</v>
      </c>
      <c r="H1844">
        <v>89</v>
      </c>
      <c r="I1844" s="73" t="str">
        <f>VLOOKUP(E1844,Refs!$P$2:$R$29,3,FALSE)</f>
        <v>Y56</v>
      </c>
      <c r="J1844" s="73" t="str">
        <f>VLOOKUP(E1844,Refs!$P$2:$S$29,4,FALSE)</f>
        <v>London</v>
      </c>
      <c r="K1844" s="28">
        <f t="shared" si="60"/>
        <v>89</v>
      </c>
    </row>
    <row r="1845" spans="1:11" x14ac:dyDescent="0.35">
      <c r="A1845" s="74">
        <f t="shared" si="59"/>
        <v>45748</v>
      </c>
      <c r="B1845" t="s">
        <v>883</v>
      </c>
      <c r="C1845" t="s">
        <v>275</v>
      </c>
      <c r="D1845" t="s">
        <v>893</v>
      </c>
      <c r="E1845" t="s">
        <v>317</v>
      </c>
      <c r="F1845" t="s">
        <v>318</v>
      </c>
      <c r="G1845" t="s">
        <v>142</v>
      </c>
      <c r="H1845">
        <v>79</v>
      </c>
      <c r="I1845" s="73" t="str">
        <f>VLOOKUP(E1845,Refs!$P$2:$R$29,3,FALSE)</f>
        <v>Y56</v>
      </c>
      <c r="J1845" s="73" t="str">
        <f>VLOOKUP(E1845,Refs!$P$2:$S$29,4,FALSE)</f>
        <v>London</v>
      </c>
      <c r="K1845" s="28">
        <f t="shared" si="60"/>
        <v>79</v>
      </c>
    </row>
    <row r="1846" spans="1:11" x14ac:dyDescent="0.35">
      <c r="A1846" s="74">
        <f t="shared" si="59"/>
        <v>45748</v>
      </c>
      <c r="B1846" t="s">
        <v>883</v>
      </c>
      <c r="C1846" t="s">
        <v>275</v>
      </c>
      <c r="D1846" t="s">
        <v>893</v>
      </c>
      <c r="E1846" t="s">
        <v>317</v>
      </c>
      <c r="F1846" t="s">
        <v>318</v>
      </c>
      <c r="G1846" t="s">
        <v>725</v>
      </c>
      <c r="H1846">
        <v>88</v>
      </c>
      <c r="I1846" s="73" t="str">
        <f>VLOOKUP(E1846,Refs!$P$2:$R$29,3,FALSE)</f>
        <v>Y56</v>
      </c>
      <c r="J1846" s="73" t="str">
        <f>VLOOKUP(E1846,Refs!$P$2:$S$29,4,FALSE)</f>
        <v>London</v>
      </c>
      <c r="K1846" s="28">
        <f t="shared" si="60"/>
        <v>88</v>
      </c>
    </row>
    <row r="1847" spans="1:11" x14ac:dyDescent="0.35">
      <c r="A1847" s="74">
        <f t="shared" si="59"/>
        <v>45748</v>
      </c>
      <c r="B1847" t="s">
        <v>883</v>
      </c>
      <c r="C1847" t="s">
        <v>275</v>
      </c>
      <c r="D1847" t="s">
        <v>893</v>
      </c>
      <c r="E1847" t="s">
        <v>317</v>
      </c>
      <c r="F1847" t="s">
        <v>318</v>
      </c>
      <c r="G1847" t="s">
        <v>724</v>
      </c>
      <c r="H1847">
        <v>1</v>
      </c>
      <c r="I1847" s="73" t="str">
        <f>VLOOKUP(E1847,Refs!$P$2:$R$29,3,FALSE)</f>
        <v>Y56</v>
      </c>
      <c r="J1847" s="73" t="str">
        <f>VLOOKUP(E1847,Refs!$P$2:$S$29,4,FALSE)</f>
        <v>London</v>
      </c>
      <c r="K1847" s="28">
        <f t="shared" si="60"/>
        <v>1</v>
      </c>
    </row>
    <row r="1848" spans="1:11" x14ac:dyDescent="0.35">
      <c r="A1848" s="74">
        <f t="shared" si="59"/>
        <v>45748</v>
      </c>
      <c r="B1848" t="s">
        <v>883</v>
      </c>
      <c r="C1848" t="s">
        <v>275</v>
      </c>
      <c r="D1848" t="s">
        <v>893</v>
      </c>
      <c r="E1848" t="s">
        <v>317</v>
      </c>
      <c r="F1848" t="s">
        <v>318</v>
      </c>
      <c r="G1848" t="s">
        <v>727</v>
      </c>
      <c r="H1848">
        <v>59</v>
      </c>
      <c r="I1848" s="73" t="str">
        <f>VLOOKUP(E1848,Refs!$P$2:$R$29,3,FALSE)</f>
        <v>Y56</v>
      </c>
      <c r="J1848" s="73" t="str">
        <f>VLOOKUP(E1848,Refs!$P$2:$S$29,4,FALSE)</f>
        <v>London</v>
      </c>
      <c r="K1848" s="28">
        <f t="shared" si="60"/>
        <v>59</v>
      </c>
    </row>
    <row r="1849" spans="1:11" x14ac:dyDescent="0.35">
      <c r="A1849" s="74">
        <f t="shared" si="59"/>
        <v>45748</v>
      </c>
      <c r="B1849" t="s">
        <v>883</v>
      </c>
      <c r="C1849" t="s">
        <v>275</v>
      </c>
      <c r="D1849" t="s">
        <v>893</v>
      </c>
      <c r="E1849" t="s">
        <v>317</v>
      </c>
      <c r="F1849" t="s">
        <v>318</v>
      </c>
      <c r="G1849" t="s">
        <v>726</v>
      </c>
      <c r="H1849">
        <v>10</v>
      </c>
      <c r="I1849" s="73" t="str">
        <f>VLOOKUP(E1849,Refs!$P$2:$R$29,3,FALSE)</f>
        <v>Y56</v>
      </c>
      <c r="J1849" s="73" t="str">
        <f>VLOOKUP(E1849,Refs!$P$2:$S$29,4,FALSE)</f>
        <v>London</v>
      </c>
      <c r="K1849" s="28">
        <f t="shared" si="60"/>
        <v>10</v>
      </c>
    </row>
    <row r="1850" spans="1:11" x14ac:dyDescent="0.35">
      <c r="A1850" s="74">
        <f t="shared" si="59"/>
        <v>45748</v>
      </c>
      <c r="B1850" t="s">
        <v>883</v>
      </c>
      <c r="C1850" t="s">
        <v>275</v>
      </c>
      <c r="D1850" t="s">
        <v>893</v>
      </c>
      <c r="E1850" t="s">
        <v>319</v>
      </c>
      <c r="F1850" t="s">
        <v>320</v>
      </c>
      <c r="G1850" t="s">
        <v>10</v>
      </c>
      <c r="H1850">
        <v>54381</v>
      </c>
      <c r="I1850" s="73" t="str">
        <f>VLOOKUP(E1850,Refs!$P$2:$R$29,3,FALSE)</f>
        <v>Y56</v>
      </c>
      <c r="J1850" s="73" t="str">
        <f>VLOOKUP(E1850,Refs!$P$2:$S$29,4,FALSE)</f>
        <v>London</v>
      </c>
      <c r="K1850" s="28">
        <f t="shared" si="60"/>
        <v>54381</v>
      </c>
    </row>
    <row r="1851" spans="1:11" x14ac:dyDescent="0.35">
      <c r="A1851" s="74">
        <f t="shared" si="59"/>
        <v>45748</v>
      </c>
      <c r="B1851" t="s">
        <v>883</v>
      </c>
      <c r="C1851" t="s">
        <v>275</v>
      </c>
      <c r="D1851" t="s">
        <v>893</v>
      </c>
      <c r="E1851" t="s">
        <v>319</v>
      </c>
      <c r="F1851" t="s">
        <v>320</v>
      </c>
      <c r="G1851" t="s">
        <v>71</v>
      </c>
      <c r="H1851">
        <v>4390</v>
      </c>
      <c r="I1851" s="73" t="str">
        <f>VLOOKUP(E1851,Refs!$P$2:$R$29,3,FALSE)</f>
        <v>Y56</v>
      </c>
      <c r="J1851" s="73" t="str">
        <f>VLOOKUP(E1851,Refs!$P$2:$S$29,4,FALSE)</f>
        <v>London</v>
      </c>
      <c r="K1851" s="28">
        <f t="shared" si="60"/>
        <v>4390</v>
      </c>
    </row>
    <row r="1852" spans="1:11" x14ac:dyDescent="0.35">
      <c r="A1852" s="74">
        <f t="shared" si="59"/>
        <v>45748</v>
      </c>
      <c r="B1852" t="s">
        <v>883</v>
      </c>
      <c r="C1852" t="s">
        <v>275</v>
      </c>
      <c r="D1852" t="s">
        <v>893</v>
      </c>
      <c r="E1852" t="s">
        <v>319</v>
      </c>
      <c r="F1852" t="s">
        <v>320</v>
      </c>
      <c r="G1852" t="s">
        <v>20</v>
      </c>
      <c r="H1852">
        <v>52039</v>
      </c>
      <c r="I1852" s="73" t="str">
        <f>VLOOKUP(E1852,Refs!$P$2:$R$29,3,FALSE)</f>
        <v>Y56</v>
      </c>
      <c r="J1852" s="73" t="str">
        <f>VLOOKUP(E1852,Refs!$P$2:$S$29,4,FALSE)</f>
        <v>London</v>
      </c>
      <c r="K1852" s="28">
        <f t="shared" si="60"/>
        <v>52039</v>
      </c>
    </row>
    <row r="1853" spans="1:11" x14ac:dyDescent="0.35">
      <c r="A1853" s="74">
        <f t="shared" si="59"/>
        <v>45748</v>
      </c>
      <c r="B1853" t="s">
        <v>883</v>
      </c>
      <c r="C1853" t="s">
        <v>275</v>
      </c>
      <c r="D1853" t="s">
        <v>893</v>
      </c>
      <c r="E1853" t="s">
        <v>319</v>
      </c>
      <c r="F1853" t="s">
        <v>320</v>
      </c>
      <c r="G1853" t="s">
        <v>23</v>
      </c>
      <c r="H1853">
        <v>49632</v>
      </c>
      <c r="I1853" s="73" t="str">
        <f>VLOOKUP(E1853,Refs!$P$2:$R$29,3,FALSE)</f>
        <v>Y56</v>
      </c>
      <c r="J1853" s="73" t="str">
        <f>VLOOKUP(E1853,Refs!$P$2:$S$29,4,FALSE)</f>
        <v>London</v>
      </c>
      <c r="K1853" s="28">
        <f t="shared" si="60"/>
        <v>49632</v>
      </c>
    </row>
    <row r="1854" spans="1:11" x14ac:dyDescent="0.35">
      <c r="A1854" s="74">
        <f t="shared" si="59"/>
        <v>45748</v>
      </c>
      <c r="B1854" t="s">
        <v>883</v>
      </c>
      <c r="C1854" t="s">
        <v>275</v>
      </c>
      <c r="D1854" t="s">
        <v>893</v>
      </c>
      <c r="E1854" t="s">
        <v>319</v>
      </c>
      <c r="F1854" t="s">
        <v>320</v>
      </c>
      <c r="G1854" t="s">
        <v>19</v>
      </c>
      <c r="H1854">
        <v>814</v>
      </c>
      <c r="I1854" s="73" t="str">
        <f>VLOOKUP(E1854,Refs!$P$2:$R$29,3,FALSE)</f>
        <v>Y56</v>
      </c>
      <c r="J1854" s="73" t="str">
        <f>VLOOKUP(E1854,Refs!$P$2:$S$29,4,FALSE)</f>
        <v>London</v>
      </c>
      <c r="K1854" s="28">
        <f t="shared" si="60"/>
        <v>814</v>
      </c>
    </row>
    <row r="1855" spans="1:11" x14ac:dyDescent="0.35">
      <c r="A1855" s="74">
        <f t="shared" si="59"/>
        <v>45748</v>
      </c>
      <c r="B1855" t="s">
        <v>883</v>
      </c>
      <c r="C1855" t="s">
        <v>275</v>
      </c>
      <c r="D1855" t="s">
        <v>893</v>
      </c>
      <c r="E1855" t="s">
        <v>319</v>
      </c>
      <c r="F1855" t="s">
        <v>320</v>
      </c>
      <c r="G1855" t="s">
        <v>21</v>
      </c>
      <c r="H1855">
        <v>622489</v>
      </c>
      <c r="I1855" s="73" t="str">
        <f>VLOOKUP(E1855,Refs!$P$2:$R$29,3,FALSE)</f>
        <v>Y56</v>
      </c>
      <c r="J1855" s="73" t="str">
        <f>VLOOKUP(E1855,Refs!$P$2:$S$29,4,FALSE)</f>
        <v>London</v>
      </c>
      <c r="K1855" s="28">
        <f t="shared" si="60"/>
        <v>622489</v>
      </c>
    </row>
    <row r="1856" spans="1:11" x14ac:dyDescent="0.35">
      <c r="A1856" s="74">
        <f t="shared" si="59"/>
        <v>45748</v>
      </c>
      <c r="B1856" t="s">
        <v>883</v>
      </c>
      <c r="C1856" t="s">
        <v>275</v>
      </c>
      <c r="D1856" t="s">
        <v>893</v>
      </c>
      <c r="E1856" t="s">
        <v>319</v>
      </c>
      <c r="F1856" t="s">
        <v>320</v>
      </c>
      <c r="G1856" t="s">
        <v>72</v>
      </c>
      <c r="H1856">
        <v>48</v>
      </c>
      <c r="I1856" s="73" t="str">
        <f>VLOOKUP(E1856,Refs!$P$2:$R$29,3,FALSE)</f>
        <v>Y56</v>
      </c>
      <c r="J1856" s="73" t="str">
        <f>VLOOKUP(E1856,Refs!$P$2:$S$29,4,FALSE)</f>
        <v>London</v>
      </c>
      <c r="K1856" s="28">
        <f t="shared" si="60"/>
        <v>48</v>
      </c>
    </row>
    <row r="1857" spans="1:11" x14ac:dyDescent="0.35">
      <c r="A1857" s="74">
        <f t="shared" si="59"/>
        <v>45748</v>
      </c>
      <c r="B1857" t="s">
        <v>883</v>
      </c>
      <c r="C1857" t="s">
        <v>275</v>
      </c>
      <c r="D1857" t="s">
        <v>893</v>
      </c>
      <c r="E1857" t="s">
        <v>319</v>
      </c>
      <c r="F1857" t="s">
        <v>320</v>
      </c>
      <c r="G1857" t="s">
        <v>73</v>
      </c>
      <c r="H1857">
        <v>228</v>
      </c>
      <c r="I1857" s="73" t="str">
        <f>VLOOKUP(E1857,Refs!$P$2:$R$29,3,FALSE)</f>
        <v>Y56</v>
      </c>
      <c r="J1857" s="73" t="str">
        <f>VLOOKUP(E1857,Refs!$P$2:$S$29,4,FALSE)</f>
        <v>London</v>
      </c>
      <c r="K1857" s="28">
        <f t="shared" si="60"/>
        <v>228</v>
      </c>
    </row>
    <row r="1858" spans="1:11" x14ac:dyDescent="0.35">
      <c r="A1858" s="74">
        <f t="shared" si="59"/>
        <v>45748</v>
      </c>
      <c r="B1858" t="s">
        <v>883</v>
      </c>
      <c r="C1858" t="s">
        <v>275</v>
      </c>
      <c r="D1858" t="s">
        <v>893</v>
      </c>
      <c r="E1858" t="s">
        <v>319</v>
      </c>
      <c r="F1858" t="s">
        <v>320</v>
      </c>
      <c r="G1858" t="s">
        <v>74</v>
      </c>
      <c r="H1858">
        <v>36002</v>
      </c>
      <c r="I1858" s="73" t="str">
        <f>VLOOKUP(E1858,Refs!$P$2:$R$29,3,FALSE)</f>
        <v>Y56</v>
      </c>
      <c r="J1858" s="73" t="str">
        <f>VLOOKUP(E1858,Refs!$P$2:$S$29,4,FALSE)</f>
        <v>London</v>
      </c>
      <c r="K1858" s="28">
        <f t="shared" si="60"/>
        <v>36002</v>
      </c>
    </row>
    <row r="1859" spans="1:11" x14ac:dyDescent="0.35">
      <c r="A1859" s="74">
        <f t="shared" ref="A1859:A1922" si="61">DATEVALUE(RIGHT(B1859,8))</f>
        <v>45748</v>
      </c>
      <c r="B1859" t="s">
        <v>883</v>
      </c>
      <c r="C1859" t="s">
        <v>275</v>
      </c>
      <c r="D1859" t="s">
        <v>893</v>
      </c>
      <c r="E1859" t="s">
        <v>319</v>
      </c>
      <c r="F1859" t="s">
        <v>320</v>
      </c>
      <c r="G1859" t="s">
        <v>75</v>
      </c>
      <c r="H1859">
        <v>15843</v>
      </c>
      <c r="I1859" s="73" t="str">
        <f>VLOOKUP(E1859,Refs!$P$2:$R$29,3,FALSE)</f>
        <v>Y56</v>
      </c>
      <c r="J1859" s="73" t="str">
        <f>VLOOKUP(E1859,Refs!$P$2:$S$29,4,FALSE)</f>
        <v>London</v>
      </c>
      <c r="K1859" s="28">
        <f t="shared" si="60"/>
        <v>15843</v>
      </c>
    </row>
    <row r="1860" spans="1:11" x14ac:dyDescent="0.35">
      <c r="A1860" s="74">
        <f t="shared" si="61"/>
        <v>45748</v>
      </c>
      <c r="B1860" t="s">
        <v>883</v>
      </c>
      <c r="C1860" t="s">
        <v>275</v>
      </c>
      <c r="D1860" t="s">
        <v>893</v>
      </c>
      <c r="E1860" t="s">
        <v>319</v>
      </c>
      <c r="F1860" t="s">
        <v>320</v>
      </c>
      <c r="G1860" t="s">
        <v>76</v>
      </c>
      <c r="H1860">
        <v>68405420</v>
      </c>
      <c r="I1860" s="73" t="str">
        <f>VLOOKUP(E1860,Refs!$P$2:$R$29,3,FALSE)</f>
        <v>Y56</v>
      </c>
      <c r="J1860" s="73" t="str">
        <f>VLOOKUP(E1860,Refs!$P$2:$S$29,4,FALSE)</f>
        <v>London</v>
      </c>
      <c r="K1860" s="28">
        <f t="shared" si="60"/>
        <v>68405420</v>
      </c>
    </row>
    <row r="1861" spans="1:11" x14ac:dyDescent="0.35">
      <c r="A1861" s="74">
        <f t="shared" si="61"/>
        <v>45748</v>
      </c>
      <c r="B1861" t="s">
        <v>883</v>
      </c>
      <c r="C1861" t="s">
        <v>275</v>
      </c>
      <c r="D1861" t="s">
        <v>893</v>
      </c>
      <c r="E1861" t="s">
        <v>319</v>
      </c>
      <c r="F1861" t="s">
        <v>320</v>
      </c>
      <c r="G1861" t="s">
        <v>26</v>
      </c>
      <c r="H1861">
        <v>50587</v>
      </c>
      <c r="I1861" s="73" t="str">
        <f>VLOOKUP(E1861,Refs!$P$2:$R$29,3,FALSE)</f>
        <v>Y56</v>
      </c>
      <c r="J1861" s="73" t="str">
        <f>VLOOKUP(E1861,Refs!$P$2:$S$29,4,FALSE)</f>
        <v>London</v>
      </c>
      <c r="K1861" s="28">
        <f t="shared" si="60"/>
        <v>50587</v>
      </c>
    </row>
    <row r="1862" spans="1:11" x14ac:dyDescent="0.35">
      <c r="A1862" s="74">
        <f t="shared" si="61"/>
        <v>45748</v>
      </c>
      <c r="B1862" t="s">
        <v>883</v>
      </c>
      <c r="C1862" t="s">
        <v>275</v>
      </c>
      <c r="D1862" t="s">
        <v>893</v>
      </c>
      <c r="E1862" t="s">
        <v>319</v>
      </c>
      <c r="F1862" t="s">
        <v>320</v>
      </c>
      <c r="G1862" t="s">
        <v>77</v>
      </c>
      <c r="H1862">
        <v>1181</v>
      </c>
      <c r="I1862" s="73" t="str">
        <f>VLOOKUP(E1862,Refs!$P$2:$R$29,3,FALSE)</f>
        <v>Y56</v>
      </c>
      <c r="J1862" s="73" t="str">
        <f>VLOOKUP(E1862,Refs!$P$2:$S$29,4,FALSE)</f>
        <v>London</v>
      </c>
      <c r="K1862" s="28">
        <f t="shared" si="60"/>
        <v>1181</v>
      </c>
    </row>
    <row r="1863" spans="1:11" x14ac:dyDescent="0.35">
      <c r="A1863" s="74">
        <f t="shared" si="61"/>
        <v>45748</v>
      </c>
      <c r="B1863" t="s">
        <v>883</v>
      </c>
      <c r="C1863" t="s">
        <v>275</v>
      </c>
      <c r="D1863" t="s">
        <v>893</v>
      </c>
      <c r="E1863" t="s">
        <v>319</v>
      </c>
      <c r="F1863" t="s">
        <v>320</v>
      </c>
      <c r="G1863" t="s">
        <v>78</v>
      </c>
      <c r="H1863">
        <v>25255</v>
      </c>
      <c r="I1863" s="73" t="str">
        <f>VLOOKUP(E1863,Refs!$P$2:$R$29,3,FALSE)</f>
        <v>Y56</v>
      </c>
      <c r="J1863" s="73" t="str">
        <f>VLOOKUP(E1863,Refs!$P$2:$S$29,4,FALSE)</f>
        <v>London</v>
      </c>
      <c r="K1863" s="28">
        <f t="shared" ref="K1863:K1926" si="62">IF(OR(H1863="NULL",H1863=0,H1863=""),"",H1863)</f>
        <v>25255</v>
      </c>
    </row>
    <row r="1864" spans="1:11" x14ac:dyDescent="0.35">
      <c r="A1864" s="74">
        <f t="shared" si="61"/>
        <v>45748</v>
      </c>
      <c r="B1864" t="s">
        <v>883</v>
      </c>
      <c r="C1864" t="s">
        <v>275</v>
      </c>
      <c r="D1864" t="s">
        <v>893</v>
      </c>
      <c r="E1864" t="s">
        <v>319</v>
      </c>
      <c r="F1864" t="s">
        <v>320</v>
      </c>
      <c r="G1864" t="s">
        <v>79</v>
      </c>
      <c r="H1864">
        <v>3958</v>
      </c>
      <c r="I1864" s="73" t="str">
        <f>VLOOKUP(E1864,Refs!$P$2:$R$29,3,FALSE)</f>
        <v>Y56</v>
      </c>
      <c r="J1864" s="73" t="str">
        <f>VLOOKUP(E1864,Refs!$P$2:$S$29,4,FALSE)</f>
        <v>London</v>
      </c>
      <c r="K1864" s="28">
        <f t="shared" si="62"/>
        <v>3958</v>
      </c>
    </row>
    <row r="1865" spans="1:11" x14ac:dyDescent="0.35">
      <c r="A1865" s="74">
        <f t="shared" si="61"/>
        <v>45748</v>
      </c>
      <c r="B1865" t="s">
        <v>883</v>
      </c>
      <c r="C1865" t="s">
        <v>275</v>
      </c>
      <c r="D1865" t="s">
        <v>893</v>
      </c>
      <c r="E1865" t="s">
        <v>319</v>
      </c>
      <c r="F1865" t="s">
        <v>320</v>
      </c>
      <c r="G1865" t="s">
        <v>80</v>
      </c>
      <c r="H1865">
        <v>17862</v>
      </c>
      <c r="I1865" s="73" t="str">
        <f>VLOOKUP(E1865,Refs!$P$2:$R$29,3,FALSE)</f>
        <v>Y56</v>
      </c>
      <c r="J1865" s="73" t="str">
        <f>VLOOKUP(E1865,Refs!$P$2:$S$29,4,FALSE)</f>
        <v>London</v>
      </c>
      <c r="K1865" s="28">
        <f t="shared" si="62"/>
        <v>17862</v>
      </c>
    </row>
    <row r="1866" spans="1:11" x14ac:dyDescent="0.35">
      <c r="A1866" s="74">
        <f t="shared" si="61"/>
        <v>45748</v>
      </c>
      <c r="B1866" t="s">
        <v>883</v>
      </c>
      <c r="C1866" t="s">
        <v>275</v>
      </c>
      <c r="D1866" t="s">
        <v>893</v>
      </c>
      <c r="E1866" t="s">
        <v>319</v>
      </c>
      <c r="F1866" t="s">
        <v>320</v>
      </c>
      <c r="G1866" t="s">
        <v>81</v>
      </c>
      <c r="H1866">
        <v>2331</v>
      </c>
      <c r="I1866" s="73" t="str">
        <f>VLOOKUP(E1866,Refs!$P$2:$R$29,3,FALSE)</f>
        <v>Y56</v>
      </c>
      <c r="J1866" s="73" t="str">
        <f>VLOOKUP(E1866,Refs!$P$2:$S$29,4,FALSE)</f>
        <v>London</v>
      </c>
      <c r="K1866" s="28">
        <f t="shared" si="62"/>
        <v>2331</v>
      </c>
    </row>
    <row r="1867" spans="1:11" x14ac:dyDescent="0.35">
      <c r="A1867" s="74">
        <f t="shared" si="61"/>
        <v>45748</v>
      </c>
      <c r="B1867" t="s">
        <v>883</v>
      </c>
      <c r="C1867" t="s">
        <v>275</v>
      </c>
      <c r="D1867" t="s">
        <v>893</v>
      </c>
      <c r="E1867" t="s">
        <v>319</v>
      </c>
      <c r="F1867" t="s">
        <v>320</v>
      </c>
      <c r="G1867" t="s">
        <v>25</v>
      </c>
      <c r="H1867">
        <v>21835</v>
      </c>
      <c r="I1867" s="73" t="str">
        <f>VLOOKUP(E1867,Refs!$P$2:$R$29,3,FALSE)</f>
        <v>Y56</v>
      </c>
      <c r="J1867" s="73" t="str">
        <f>VLOOKUP(E1867,Refs!$P$2:$S$29,4,FALSE)</f>
        <v>London</v>
      </c>
      <c r="K1867" s="28">
        <f t="shared" si="62"/>
        <v>21835</v>
      </c>
    </row>
    <row r="1868" spans="1:11" x14ac:dyDescent="0.35">
      <c r="A1868" s="74">
        <f t="shared" si="61"/>
        <v>45748</v>
      </c>
      <c r="B1868" t="s">
        <v>883</v>
      </c>
      <c r="C1868" t="s">
        <v>275</v>
      </c>
      <c r="D1868" t="s">
        <v>893</v>
      </c>
      <c r="E1868" t="s">
        <v>319</v>
      </c>
      <c r="F1868" t="s">
        <v>320</v>
      </c>
      <c r="G1868" t="s">
        <v>82</v>
      </c>
      <c r="H1868">
        <v>21</v>
      </c>
      <c r="I1868" s="73" t="str">
        <f>VLOOKUP(E1868,Refs!$P$2:$R$29,3,FALSE)</f>
        <v>Y56</v>
      </c>
      <c r="J1868" s="73" t="str">
        <f>VLOOKUP(E1868,Refs!$P$2:$S$29,4,FALSE)</f>
        <v>London</v>
      </c>
      <c r="K1868" s="28">
        <f t="shared" si="62"/>
        <v>21</v>
      </c>
    </row>
    <row r="1869" spans="1:11" x14ac:dyDescent="0.35">
      <c r="A1869" s="74">
        <f t="shared" si="61"/>
        <v>45748</v>
      </c>
      <c r="B1869" t="s">
        <v>883</v>
      </c>
      <c r="C1869" t="s">
        <v>275</v>
      </c>
      <c r="D1869" t="s">
        <v>893</v>
      </c>
      <c r="E1869" t="s">
        <v>319</v>
      </c>
      <c r="F1869" t="s">
        <v>320</v>
      </c>
      <c r="G1869" t="s">
        <v>83</v>
      </c>
      <c r="H1869">
        <v>13149</v>
      </c>
      <c r="I1869" s="73" t="str">
        <f>VLOOKUP(E1869,Refs!$P$2:$R$29,3,FALSE)</f>
        <v>Y56</v>
      </c>
      <c r="J1869" s="73" t="str">
        <f>VLOOKUP(E1869,Refs!$P$2:$S$29,4,FALSE)</f>
        <v>London</v>
      </c>
      <c r="K1869" s="28">
        <f t="shared" si="62"/>
        <v>13149</v>
      </c>
    </row>
    <row r="1870" spans="1:11" x14ac:dyDescent="0.35">
      <c r="A1870" s="74">
        <f t="shared" si="61"/>
        <v>45748</v>
      </c>
      <c r="B1870" t="s">
        <v>883</v>
      </c>
      <c r="C1870" t="s">
        <v>275</v>
      </c>
      <c r="D1870" t="s">
        <v>893</v>
      </c>
      <c r="E1870" t="s">
        <v>319</v>
      </c>
      <c r="F1870" t="s">
        <v>320</v>
      </c>
      <c r="G1870" t="s">
        <v>84</v>
      </c>
      <c r="H1870">
        <v>5831</v>
      </c>
      <c r="I1870" s="73" t="str">
        <f>VLOOKUP(E1870,Refs!$P$2:$R$29,3,FALSE)</f>
        <v>Y56</v>
      </c>
      <c r="J1870" s="73" t="str">
        <f>VLOOKUP(E1870,Refs!$P$2:$S$29,4,FALSE)</f>
        <v>London</v>
      </c>
      <c r="K1870" s="28">
        <f t="shared" si="62"/>
        <v>5831</v>
      </c>
    </row>
    <row r="1871" spans="1:11" x14ac:dyDescent="0.35">
      <c r="A1871" s="74">
        <f t="shared" si="61"/>
        <v>45748</v>
      </c>
      <c r="B1871" t="s">
        <v>883</v>
      </c>
      <c r="C1871" t="s">
        <v>275</v>
      </c>
      <c r="D1871" t="s">
        <v>893</v>
      </c>
      <c r="E1871" t="s">
        <v>319</v>
      </c>
      <c r="F1871" t="s">
        <v>320</v>
      </c>
      <c r="G1871" t="s">
        <v>85</v>
      </c>
      <c r="H1871">
        <v>4632</v>
      </c>
      <c r="I1871" s="73" t="str">
        <f>VLOOKUP(E1871,Refs!$P$2:$R$29,3,FALSE)</f>
        <v>Y56</v>
      </c>
      <c r="J1871" s="73" t="str">
        <f>VLOOKUP(E1871,Refs!$P$2:$S$29,4,FALSE)</f>
        <v>London</v>
      </c>
      <c r="K1871" s="28">
        <f t="shared" si="62"/>
        <v>4632</v>
      </c>
    </row>
    <row r="1872" spans="1:11" x14ac:dyDescent="0.35">
      <c r="A1872" s="74">
        <f t="shared" si="61"/>
        <v>45748</v>
      </c>
      <c r="B1872" t="s">
        <v>883</v>
      </c>
      <c r="C1872" t="s">
        <v>275</v>
      </c>
      <c r="D1872" t="s">
        <v>893</v>
      </c>
      <c r="E1872" t="s">
        <v>319</v>
      </c>
      <c r="F1872" t="s">
        <v>320</v>
      </c>
      <c r="G1872" t="s">
        <v>86</v>
      </c>
      <c r="H1872">
        <v>20919</v>
      </c>
      <c r="I1872" s="73" t="str">
        <f>VLOOKUP(E1872,Refs!$P$2:$R$29,3,FALSE)</f>
        <v>Y56</v>
      </c>
      <c r="J1872" s="73" t="str">
        <f>VLOOKUP(E1872,Refs!$P$2:$S$29,4,FALSE)</f>
        <v>London</v>
      </c>
      <c r="K1872" s="28">
        <f t="shared" si="62"/>
        <v>20919</v>
      </c>
    </row>
    <row r="1873" spans="1:11" x14ac:dyDescent="0.35">
      <c r="A1873" s="74">
        <f t="shared" si="61"/>
        <v>45748</v>
      </c>
      <c r="B1873" t="s">
        <v>883</v>
      </c>
      <c r="C1873" t="s">
        <v>275</v>
      </c>
      <c r="D1873" t="s">
        <v>893</v>
      </c>
      <c r="E1873" t="s">
        <v>319</v>
      </c>
      <c r="F1873" t="s">
        <v>320</v>
      </c>
      <c r="G1873" t="s">
        <v>87</v>
      </c>
      <c r="H1873">
        <v>1649</v>
      </c>
      <c r="I1873" s="73" t="str">
        <f>VLOOKUP(E1873,Refs!$P$2:$R$29,3,FALSE)</f>
        <v>Y56</v>
      </c>
      <c r="J1873" s="73" t="str">
        <f>VLOOKUP(E1873,Refs!$P$2:$S$29,4,FALSE)</f>
        <v>London</v>
      </c>
      <c r="K1873" s="28">
        <f t="shared" si="62"/>
        <v>1649</v>
      </c>
    </row>
    <row r="1874" spans="1:11" x14ac:dyDescent="0.35">
      <c r="A1874" s="74">
        <f t="shared" si="61"/>
        <v>45748</v>
      </c>
      <c r="B1874" t="s">
        <v>883</v>
      </c>
      <c r="C1874" t="s">
        <v>275</v>
      </c>
      <c r="D1874" t="s">
        <v>893</v>
      </c>
      <c r="E1874" t="s">
        <v>319</v>
      </c>
      <c r="F1874" t="s">
        <v>320</v>
      </c>
      <c r="G1874" t="s">
        <v>88</v>
      </c>
      <c r="H1874">
        <v>1191</v>
      </c>
      <c r="I1874" s="73" t="str">
        <f>VLOOKUP(E1874,Refs!$P$2:$R$29,3,FALSE)</f>
        <v>Y56</v>
      </c>
      <c r="J1874" s="73" t="str">
        <f>VLOOKUP(E1874,Refs!$P$2:$S$29,4,FALSE)</f>
        <v>London</v>
      </c>
      <c r="K1874" s="28">
        <f t="shared" si="62"/>
        <v>1191</v>
      </c>
    </row>
    <row r="1875" spans="1:11" x14ac:dyDescent="0.35">
      <c r="A1875" s="74">
        <f t="shared" si="61"/>
        <v>45748</v>
      </c>
      <c r="B1875" t="s">
        <v>883</v>
      </c>
      <c r="C1875" t="s">
        <v>275</v>
      </c>
      <c r="D1875" t="s">
        <v>893</v>
      </c>
      <c r="E1875" t="s">
        <v>319</v>
      </c>
      <c r="F1875" t="s">
        <v>320</v>
      </c>
      <c r="G1875" t="s">
        <v>89</v>
      </c>
      <c r="H1875">
        <v>4137</v>
      </c>
      <c r="I1875" s="73" t="str">
        <f>VLOOKUP(E1875,Refs!$P$2:$R$29,3,FALSE)</f>
        <v>Y56</v>
      </c>
      <c r="J1875" s="73" t="str">
        <f>VLOOKUP(E1875,Refs!$P$2:$S$29,4,FALSE)</f>
        <v>London</v>
      </c>
      <c r="K1875" s="28">
        <f t="shared" si="62"/>
        <v>4137</v>
      </c>
    </row>
    <row r="1876" spans="1:11" x14ac:dyDescent="0.35">
      <c r="A1876" s="74">
        <f t="shared" si="61"/>
        <v>45748</v>
      </c>
      <c r="B1876" t="s">
        <v>883</v>
      </c>
      <c r="C1876" t="s">
        <v>275</v>
      </c>
      <c r="D1876" t="s">
        <v>893</v>
      </c>
      <c r="E1876" t="s">
        <v>319</v>
      </c>
      <c r="F1876" t="s">
        <v>320</v>
      </c>
      <c r="G1876" t="s">
        <v>90</v>
      </c>
      <c r="H1876">
        <v>17167</v>
      </c>
      <c r="I1876" s="73" t="str">
        <f>VLOOKUP(E1876,Refs!$P$2:$R$29,3,FALSE)</f>
        <v>Y56</v>
      </c>
      <c r="J1876" s="73" t="str">
        <f>VLOOKUP(E1876,Refs!$P$2:$S$29,4,FALSE)</f>
        <v>London</v>
      </c>
      <c r="K1876" s="28">
        <f t="shared" si="62"/>
        <v>17167</v>
      </c>
    </row>
    <row r="1877" spans="1:11" x14ac:dyDescent="0.35">
      <c r="A1877" s="74">
        <f t="shared" si="61"/>
        <v>45748</v>
      </c>
      <c r="B1877" t="s">
        <v>883</v>
      </c>
      <c r="C1877" t="s">
        <v>275</v>
      </c>
      <c r="D1877" t="s">
        <v>893</v>
      </c>
      <c r="E1877" t="s">
        <v>319</v>
      </c>
      <c r="F1877" t="s">
        <v>320</v>
      </c>
      <c r="G1877" t="s">
        <v>91</v>
      </c>
      <c r="H1877">
        <v>49483</v>
      </c>
      <c r="I1877" s="73" t="str">
        <f>VLOOKUP(E1877,Refs!$P$2:$R$29,3,FALSE)</f>
        <v>Y56</v>
      </c>
      <c r="J1877" s="73" t="str">
        <f>VLOOKUP(E1877,Refs!$P$2:$S$29,4,FALSE)</f>
        <v>London</v>
      </c>
      <c r="K1877" s="28">
        <f t="shared" si="62"/>
        <v>49483</v>
      </c>
    </row>
    <row r="1878" spans="1:11" x14ac:dyDescent="0.35">
      <c r="A1878" s="74">
        <f t="shared" si="61"/>
        <v>45748</v>
      </c>
      <c r="B1878" t="s">
        <v>883</v>
      </c>
      <c r="C1878" t="s">
        <v>275</v>
      </c>
      <c r="D1878" t="s">
        <v>893</v>
      </c>
      <c r="E1878" t="s">
        <v>319</v>
      </c>
      <c r="F1878" t="s">
        <v>320</v>
      </c>
      <c r="G1878" t="s">
        <v>27</v>
      </c>
      <c r="H1878">
        <v>5241</v>
      </c>
      <c r="I1878" s="73" t="str">
        <f>VLOOKUP(E1878,Refs!$P$2:$R$29,3,FALSE)</f>
        <v>Y56</v>
      </c>
      <c r="J1878" s="73" t="str">
        <f>VLOOKUP(E1878,Refs!$P$2:$S$29,4,FALSE)</f>
        <v>London</v>
      </c>
      <c r="K1878" s="28">
        <f t="shared" si="62"/>
        <v>5241</v>
      </c>
    </row>
    <row r="1879" spans="1:11" x14ac:dyDescent="0.35">
      <c r="A1879" s="74">
        <f t="shared" si="61"/>
        <v>45748</v>
      </c>
      <c r="B1879" t="s">
        <v>883</v>
      </c>
      <c r="C1879" t="s">
        <v>275</v>
      </c>
      <c r="D1879" t="s">
        <v>893</v>
      </c>
      <c r="E1879" t="s">
        <v>319</v>
      </c>
      <c r="F1879" t="s">
        <v>320</v>
      </c>
      <c r="G1879" t="s">
        <v>29</v>
      </c>
      <c r="H1879">
        <v>6167</v>
      </c>
      <c r="I1879" s="73" t="str">
        <f>VLOOKUP(E1879,Refs!$P$2:$R$29,3,FALSE)</f>
        <v>Y56</v>
      </c>
      <c r="J1879" s="73" t="str">
        <f>VLOOKUP(E1879,Refs!$P$2:$S$29,4,FALSE)</f>
        <v>London</v>
      </c>
      <c r="K1879" s="28">
        <f t="shared" si="62"/>
        <v>6167</v>
      </c>
    </row>
    <row r="1880" spans="1:11" x14ac:dyDescent="0.35">
      <c r="A1880" s="74">
        <f t="shared" si="61"/>
        <v>45748</v>
      </c>
      <c r="B1880" t="s">
        <v>883</v>
      </c>
      <c r="C1880" t="s">
        <v>275</v>
      </c>
      <c r="D1880" t="s">
        <v>893</v>
      </c>
      <c r="E1880" t="s">
        <v>319</v>
      </c>
      <c r="F1880" t="s">
        <v>320</v>
      </c>
      <c r="G1880" t="s">
        <v>92</v>
      </c>
      <c r="H1880">
        <v>1928</v>
      </c>
      <c r="I1880" s="73" t="str">
        <f>VLOOKUP(E1880,Refs!$P$2:$R$29,3,FALSE)</f>
        <v>Y56</v>
      </c>
      <c r="J1880" s="73" t="str">
        <f>VLOOKUP(E1880,Refs!$P$2:$S$29,4,FALSE)</f>
        <v>London</v>
      </c>
      <c r="K1880" s="28">
        <f t="shared" si="62"/>
        <v>1928</v>
      </c>
    </row>
    <row r="1881" spans="1:11" x14ac:dyDescent="0.35">
      <c r="A1881" s="74">
        <f t="shared" si="61"/>
        <v>45748</v>
      </c>
      <c r="B1881" t="s">
        <v>883</v>
      </c>
      <c r="C1881" t="s">
        <v>275</v>
      </c>
      <c r="D1881" t="s">
        <v>893</v>
      </c>
      <c r="E1881" t="s">
        <v>319</v>
      </c>
      <c r="F1881" t="s">
        <v>320</v>
      </c>
      <c r="G1881" t="s">
        <v>93</v>
      </c>
      <c r="H1881">
        <v>83</v>
      </c>
      <c r="I1881" s="73" t="str">
        <f>VLOOKUP(E1881,Refs!$P$2:$R$29,3,FALSE)</f>
        <v>Y56</v>
      </c>
      <c r="J1881" s="73" t="str">
        <f>VLOOKUP(E1881,Refs!$P$2:$S$29,4,FALSE)</f>
        <v>London</v>
      </c>
      <c r="K1881" s="28">
        <f t="shared" si="62"/>
        <v>83</v>
      </c>
    </row>
    <row r="1882" spans="1:11" x14ac:dyDescent="0.35">
      <c r="A1882" s="74">
        <f t="shared" si="61"/>
        <v>45748</v>
      </c>
      <c r="B1882" t="s">
        <v>883</v>
      </c>
      <c r="C1882" t="s">
        <v>275</v>
      </c>
      <c r="D1882" t="s">
        <v>893</v>
      </c>
      <c r="E1882" t="s">
        <v>319</v>
      </c>
      <c r="F1882" t="s">
        <v>320</v>
      </c>
      <c r="G1882" t="s">
        <v>94</v>
      </c>
      <c r="H1882">
        <v>3291</v>
      </c>
      <c r="I1882" s="73" t="str">
        <f>VLOOKUP(E1882,Refs!$P$2:$R$29,3,FALSE)</f>
        <v>Y56</v>
      </c>
      <c r="J1882" s="73" t="str">
        <f>VLOOKUP(E1882,Refs!$P$2:$S$29,4,FALSE)</f>
        <v>London</v>
      </c>
      <c r="K1882" s="28">
        <f t="shared" si="62"/>
        <v>3291</v>
      </c>
    </row>
    <row r="1883" spans="1:11" x14ac:dyDescent="0.35">
      <c r="A1883" s="74">
        <f t="shared" si="61"/>
        <v>45748</v>
      </c>
      <c r="B1883" t="s">
        <v>883</v>
      </c>
      <c r="C1883" t="s">
        <v>275</v>
      </c>
      <c r="D1883" t="s">
        <v>893</v>
      </c>
      <c r="E1883" t="s">
        <v>319</v>
      </c>
      <c r="F1883" t="s">
        <v>320</v>
      </c>
      <c r="G1883" t="s">
        <v>95</v>
      </c>
      <c r="H1883">
        <v>248</v>
      </c>
      <c r="I1883" s="73" t="str">
        <f>VLOOKUP(E1883,Refs!$P$2:$R$29,3,FALSE)</f>
        <v>Y56</v>
      </c>
      <c r="J1883" s="73" t="str">
        <f>VLOOKUP(E1883,Refs!$P$2:$S$29,4,FALSE)</f>
        <v>London</v>
      </c>
      <c r="K1883" s="28">
        <f t="shared" si="62"/>
        <v>248</v>
      </c>
    </row>
    <row r="1884" spans="1:11" x14ac:dyDescent="0.35">
      <c r="A1884" s="74">
        <f t="shared" si="61"/>
        <v>45748</v>
      </c>
      <c r="B1884" t="s">
        <v>883</v>
      </c>
      <c r="C1884" t="s">
        <v>275</v>
      </c>
      <c r="D1884" t="s">
        <v>893</v>
      </c>
      <c r="E1884" t="s">
        <v>319</v>
      </c>
      <c r="F1884" t="s">
        <v>320</v>
      </c>
      <c r="G1884" t="s">
        <v>96</v>
      </c>
      <c r="H1884">
        <v>1590</v>
      </c>
      <c r="I1884" s="73" t="str">
        <f>VLOOKUP(E1884,Refs!$P$2:$R$29,3,FALSE)</f>
        <v>Y56</v>
      </c>
      <c r="J1884" s="73" t="str">
        <f>VLOOKUP(E1884,Refs!$P$2:$S$29,4,FALSE)</f>
        <v>London</v>
      </c>
      <c r="K1884" s="28">
        <f t="shared" si="62"/>
        <v>1590</v>
      </c>
    </row>
    <row r="1885" spans="1:11" x14ac:dyDescent="0.35">
      <c r="A1885" s="74">
        <f t="shared" si="61"/>
        <v>45748</v>
      </c>
      <c r="B1885" t="s">
        <v>883</v>
      </c>
      <c r="C1885" t="s">
        <v>275</v>
      </c>
      <c r="D1885" t="s">
        <v>893</v>
      </c>
      <c r="E1885" t="s">
        <v>319</v>
      </c>
      <c r="F1885" t="s">
        <v>320</v>
      </c>
      <c r="G1885" t="s">
        <v>97</v>
      </c>
      <c r="H1885">
        <v>97</v>
      </c>
      <c r="I1885" s="73" t="str">
        <f>VLOOKUP(E1885,Refs!$P$2:$R$29,3,FALSE)</f>
        <v>Y56</v>
      </c>
      <c r="J1885" s="73" t="str">
        <f>VLOOKUP(E1885,Refs!$P$2:$S$29,4,FALSE)</f>
        <v>London</v>
      </c>
      <c r="K1885" s="28">
        <f t="shared" si="62"/>
        <v>97</v>
      </c>
    </row>
    <row r="1886" spans="1:11" x14ac:dyDescent="0.35">
      <c r="A1886" s="74">
        <f t="shared" si="61"/>
        <v>45748</v>
      </c>
      <c r="B1886" t="s">
        <v>883</v>
      </c>
      <c r="C1886" t="s">
        <v>275</v>
      </c>
      <c r="D1886" t="s">
        <v>893</v>
      </c>
      <c r="E1886" t="s">
        <v>319</v>
      </c>
      <c r="F1886" t="s">
        <v>320</v>
      </c>
      <c r="G1886" t="s">
        <v>98</v>
      </c>
      <c r="H1886">
        <v>5754</v>
      </c>
      <c r="I1886" s="73" t="str">
        <f>VLOOKUP(E1886,Refs!$P$2:$R$29,3,FALSE)</f>
        <v>Y56</v>
      </c>
      <c r="J1886" s="73" t="str">
        <f>VLOOKUP(E1886,Refs!$P$2:$S$29,4,FALSE)</f>
        <v>London</v>
      </c>
      <c r="K1886" s="28">
        <f t="shared" si="62"/>
        <v>5754</v>
      </c>
    </row>
    <row r="1887" spans="1:11" x14ac:dyDescent="0.35">
      <c r="A1887" s="74">
        <f t="shared" si="61"/>
        <v>45748</v>
      </c>
      <c r="B1887" t="s">
        <v>883</v>
      </c>
      <c r="C1887" t="s">
        <v>275</v>
      </c>
      <c r="D1887" t="s">
        <v>893</v>
      </c>
      <c r="E1887" t="s">
        <v>319</v>
      </c>
      <c r="F1887" t="s">
        <v>320</v>
      </c>
      <c r="G1887" t="s">
        <v>31</v>
      </c>
      <c r="H1887">
        <v>4739</v>
      </c>
      <c r="I1887" s="73" t="str">
        <f>VLOOKUP(E1887,Refs!$P$2:$R$29,3,FALSE)</f>
        <v>Y56</v>
      </c>
      <c r="J1887" s="73" t="str">
        <f>VLOOKUP(E1887,Refs!$P$2:$S$29,4,FALSE)</f>
        <v>London</v>
      </c>
      <c r="K1887" s="28">
        <f t="shared" si="62"/>
        <v>4739</v>
      </c>
    </row>
    <row r="1888" spans="1:11" x14ac:dyDescent="0.35">
      <c r="A1888" s="74">
        <f t="shared" si="61"/>
        <v>45748</v>
      </c>
      <c r="B1888" t="s">
        <v>883</v>
      </c>
      <c r="C1888" t="s">
        <v>275</v>
      </c>
      <c r="D1888" t="s">
        <v>893</v>
      </c>
      <c r="E1888" t="s">
        <v>319</v>
      </c>
      <c r="F1888" t="s">
        <v>320</v>
      </c>
      <c r="G1888" t="s">
        <v>99</v>
      </c>
      <c r="H1888">
        <v>6771</v>
      </c>
      <c r="I1888" s="73" t="str">
        <f>VLOOKUP(E1888,Refs!$P$2:$R$29,3,FALSE)</f>
        <v>Y56</v>
      </c>
      <c r="J1888" s="73" t="str">
        <f>VLOOKUP(E1888,Refs!$P$2:$S$29,4,FALSE)</f>
        <v>London</v>
      </c>
      <c r="K1888" s="28">
        <f t="shared" si="62"/>
        <v>6771</v>
      </c>
    </row>
    <row r="1889" spans="1:11" x14ac:dyDescent="0.35">
      <c r="A1889" s="74">
        <f t="shared" si="61"/>
        <v>45748</v>
      </c>
      <c r="B1889" t="s">
        <v>883</v>
      </c>
      <c r="C1889" t="s">
        <v>275</v>
      </c>
      <c r="D1889" t="s">
        <v>893</v>
      </c>
      <c r="E1889" t="s">
        <v>319</v>
      </c>
      <c r="F1889" t="s">
        <v>320</v>
      </c>
      <c r="G1889" t="s">
        <v>100</v>
      </c>
      <c r="H1889">
        <v>5396</v>
      </c>
      <c r="I1889" s="73" t="str">
        <f>VLOOKUP(E1889,Refs!$P$2:$R$29,3,FALSE)</f>
        <v>Y56</v>
      </c>
      <c r="J1889" s="73" t="str">
        <f>VLOOKUP(E1889,Refs!$P$2:$S$29,4,FALSE)</f>
        <v>London</v>
      </c>
      <c r="K1889" s="28">
        <f t="shared" si="62"/>
        <v>5396</v>
      </c>
    </row>
    <row r="1890" spans="1:11" x14ac:dyDescent="0.35">
      <c r="A1890" s="74">
        <f t="shared" si="61"/>
        <v>45748</v>
      </c>
      <c r="B1890" t="s">
        <v>883</v>
      </c>
      <c r="C1890" t="s">
        <v>275</v>
      </c>
      <c r="D1890" t="s">
        <v>893</v>
      </c>
      <c r="E1890" t="s">
        <v>319</v>
      </c>
      <c r="F1890" t="s">
        <v>320</v>
      </c>
      <c r="G1890" t="s">
        <v>101</v>
      </c>
      <c r="H1890">
        <v>4959</v>
      </c>
      <c r="I1890" s="73" t="str">
        <f>VLOOKUP(E1890,Refs!$P$2:$R$29,3,FALSE)</f>
        <v>Y56</v>
      </c>
      <c r="J1890" s="73" t="str">
        <f>VLOOKUP(E1890,Refs!$P$2:$S$29,4,FALSE)</f>
        <v>London</v>
      </c>
      <c r="K1890" s="28">
        <f t="shared" si="62"/>
        <v>4959</v>
      </c>
    </row>
    <row r="1891" spans="1:11" x14ac:dyDescent="0.35">
      <c r="A1891" s="74">
        <f t="shared" si="61"/>
        <v>45748</v>
      </c>
      <c r="B1891" t="s">
        <v>883</v>
      </c>
      <c r="C1891" t="s">
        <v>275</v>
      </c>
      <c r="D1891" t="s">
        <v>893</v>
      </c>
      <c r="E1891" t="s">
        <v>319</v>
      </c>
      <c r="F1891" t="s">
        <v>320</v>
      </c>
      <c r="G1891" t="s">
        <v>102</v>
      </c>
      <c r="H1891">
        <v>848</v>
      </c>
      <c r="I1891" s="73" t="str">
        <f>VLOOKUP(E1891,Refs!$P$2:$R$29,3,FALSE)</f>
        <v>Y56</v>
      </c>
      <c r="J1891" s="73" t="str">
        <f>VLOOKUP(E1891,Refs!$P$2:$S$29,4,FALSE)</f>
        <v>London</v>
      </c>
      <c r="K1891" s="28">
        <f t="shared" si="62"/>
        <v>848</v>
      </c>
    </row>
    <row r="1892" spans="1:11" x14ac:dyDescent="0.35">
      <c r="A1892" s="74">
        <f t="shared" si="61"/>
        <v>45748</v>
      </c>
      <c r="B1892" t="s">
        <v>883</v>
      </c>
      <c r="C1892" t="s">
        <v>275</v>
      </c>
      <c r="D1892" t="s">
        <v>893</v>
      </c>
      <c r="E1892" t="s">
        <v>319</v>
      </c>
      <c r="F1892" t="s">
        <v>320</v>
      </c>
      <c r="G1892" t="s">
        <v>103</v>
      </c>
      <c r="H1892">
        <v>1321</v>
      </c>
      <c r="I1892" s="73" t="str">
        <f>VLOOKUP(E1892,Refs!$P$2:$R$29,3,FALSE)</f>
        <v>Y56</v>
      </c>
      <c r="J1892" s="73" t="str">
        <f>VLOOKUP(E1892,Refs!$P$2:$S$29,4,FALSE)</f>
        <v>London</v>
      </c>
      <c r="K1892" s="28">
        <f t="shared" si="62"/>
        <v>1321</v>
      </c>
    </row>
    <row r="1893" spans="1:11" x14ac:dyDescent="0.35">
      <c r="A1893" s="74">
        <f t="shared" si="61"/>
        <v>45748</v>
      </c>
      <c r="B1893" t="s">
        <v>883</v>
      </c>
      <c r="C1893" t="s">
        <v>275</v>
      </c>
      <c r="D1893" t="s">
        <v>893</v>
      </c>
      <c r="E1893" t="s">
        <v>319</v>
      </c>
      <c r="F1893" t="s">
        <v>320</v>
      </c>
      <c r="G1893" t="s">
        <v>104</v>
      </c>
      <c r="H1893">
        <v>229</v>
      </c>
      <c r="I1893" s="73" t="str">
        <f>VLOOKUP(E1893,Refs!$P$2:$R$29,3,FALSE)</f>
        <v>Y56</v>
      </c>
      <c r="J1893" s="73" t="str">
        <f>VLOOKUP(E1893,Refs!$P$2:$S$29,4,FALSE)</f>
        <v>London</v>
      </c>
      <c r="K1893" s="28">
        <f t="shared" si="62"/>
        <v>229</v>
      </c>
    </row>
    <row r="1894" spans="1:11" x14ac:dyDescent="0.35">
      <c r="A1894" s="74">
        <f t="shared" si="61"/>
        <v>45748</v>
      </c>
      <c r="B1894" t="s">
        <v>883</v>
      </c>
      <c r="C1894" t="s">
        <v>275</v>
      </c>
      <c r="D1894" t="s">
        <v>893</v>
      </c>
      <c r="E1894" t="s">
        <v>319</v>
      </c>
      <c r="F1894" t="s">
        <v>320</v>
      </c>
      <c r="G1894" t="s">
        <v>105</v>
      </c>
      <c r="H1894">
        <v>4318</v>
      </c>
      <c r="I1894" s="73" t="str">
        <f>VLOOKUP(E1894,Refs!$P$2:$R$29,3,FALSE)</f>
        <v>Y56</v>
      </c>
      <c r="J1894" s="73" t="str">
        <f>VLOOKUP(E1894,Refs!$P$2:$S$29,4,FALSE)</f>
        <v>London</v>
      </c>
      <c r="K1894" s="28">
        <f t="shared" si="62"/>
        <v>4318</v>
      </c>
    </row>
    <row r="1895" spans="1:11" x14ac:dyDescent="0.35">
      <c r="A1895" s="74">
        <f t="shared" si="61"/>
        <v>45748</v>
      </c>
      <c r="B1895" t="s">
        <v>883</v>
      </c>
      <c r="C1895" t="s">
        <v>275</v>
      </c>
      <c r="D1895" t="s">
        <v>893</v>
      </c>
      <c r="E1895" t="s">
        <v>319</v>
      </c>
      <c r="F1895" t="s">
        <v>320</v>
      </c>
      <c r="G1895" t="s">
        <v>106</v>
      </c>
      <c r="H1895">
        <v>44598613</v>
      </c>
      <c r="I1895" s="73" t="str">
        <f>VLOOKUP(E1895,Refs!$P$2:$R$29,3,FALSE)</f>
        <v>Y56</v>
      </c>
      <c r="J1895" s="73" t="str">
        <f>VLOOKUP(E1895,Refs!$P$2:$S$29,4,FALSE)</f>
        <v>London</v>
      </c>
      <c r="K1895" s="28">
        <f t="shared" si="62"/>
        <v>44598613</v>
      </c>
    </row>
    <row r="1896" spans="1:11" x14ac:dyDescent="0.35">
      <c r="A1896" s="74">
        <f t="shared" si="61"/>
        <v>45748</v>
      </c>
      <c r="B1896" t="s">
        <v>883</v>
      </c>
      <c r="C1896" t="s">
        <v>275</v>
      </c>
      <c r="D1896" t="s">
        <v>893</v>
      </c>
      <c r="E1896" t="s">
        <v>319</v>
      </c>
      <c r="F1896" t="s">
        <v>320</v>
      </c>
      <c r="G1896" t="s">
        <v>107</v>
      </c>
      <c r="H1896">
        <v>4785</v>
      </c>
      <c r="I1896" s="73" t="str">
        <f>VLOOKUP(E1896,Refs!$P$2:$R$29,3,FALSE)</f>
        <v>Y56</v>
      </c>
      <c r="J1896" s="73" t="str">
        <f>VLOOKUP(E1896,Refs!$P$2:$S$29,4,FALSE)</f>
        <v>London</v>
      </c>
      <c r="K1896" s="28">
        <f t="shared" si="62"/>
        <v>4785</v>
      </c>
    </row>
    <row r="1897" spans="1:11" x14ac:dyDescent="0.35">
      <c r="A1897" s="74">
        <f t="shared" si="61"/>
        <v>45748</v>
      </c>
      <c r="B1897" t="s">
        <v>883</v>
      </c>
      <c r="C1897" t="s">
        <v>275</v>
      </c>
      <c r="D1897" t="s">
        <v>893</v>
      </c>
      <c r="E1897" t="s">
        <v>319</v>
      </c>
      <c r="F1897" t="s">
        <v>320</v>
      </c>
      <c r="G1897" t="s">
        <v>108</v>
      </c>
      <c r="H1897">
        <v>3278</v>
      </c>
      <c r="I1897" s="73" t="str">
        <f>VLOOKUP(E1897,Refs!$P$2:$R$29,3,FALSE)</f>
        <v>Y56</v>
      </c>
      <c r="J1897" s="73" t="str">
        <f>VLOOKUP(E1897,Refs!$P$2:$S$29,4,FALSE)</f>
        <v>London</v>
      </c>
      <c r="K1897" s="28">
        <f t="shared" si="62"/>
        <v>3278</v>
      </c>
    </row>
    <row r="1898" spans="1:11" x14ac:dyDescent="0.35">
      <c r="A1898" s="74">
        <f t="shared" si="61"/>
        <v>45748</v>
      </c>
      <c r="B1898" t="s">
        <v>883</v>
      </c>
      <c r="C1898" t="s">
        <v>275</v>
      </c>
      <c r="D1898" t="s">
        <v>893</v>
      </c>
      <c r="E1898" t="s">
        <v>319</v>
      </c>
      <c r="F1898" t="s">
        <v>320</v>
      </c>
      <c r="G1898" t="s">
        <v>109</v>
      </c>
      <c r="H1898">
        <v>181</v>
      </c>
      <c r="I1898" s="73" t="str">
        <f>VLOOKUP(E1898,Refs!$P$2:$R$29,3,FALSE)</f>
        <v>Y56</v>
      </c>
      <c r="J1898" s="73" t="str">
        <f>VLOOKUP(E1898,Refs!$P$2:$S$29,4,FALSE)</f>
        <v>London</v>
      </c>
      <c r="K1898" s="28">
        <f t="shared" si="62"/>
        <v>181</v>
      </c>
    </row>
    <row r="1899" spans="1:11" x14ac:dyDescent="0.35">
      <c r="A1899" s="74">
        <f t="shared" si="61"/>
        <v>45748</v>
      </c>
      <c r="B1899" t="s">
        <v>883</v>
      </c>
      <c r="C1899" t="s">
        <v>275</v>
      </c>
      <c r="D1899" t="s">
        <v>893</v>
      </c>
      <c r="E1899" t="s">
        <v>319</v>
      </c>
      <c r="F1899" t="s">
        <v>320</v>
      </c>
      <c r="G1899" t="s">
        <v>110</v>
      </c>
      <c r="H1899">
        <v>1563</v>
      </c>
      <c r="I1899" s="73" t="str">
        <f>VLOOKUP(E1899,Refs!$P$2:$R$29,3,FALSE)</f>
        <v>Y56</v>
      </c>
      <c r="J1899" s="73" t="str">
        <f>VLOOKUP(E1899,Refs!$P$2:$S$29,4,FALSE)</f>
        <v>London</v>
      </c>
      <c r="K1899" s="28">
        <f t="shared" si="62"/>
        <v>1563</v>
      </c>
    </row>
    <row r="1900" spans="1:11" x14ac:dyDescent="0.35">
      <c r="A1900" s="74">
        <f t="shared" si="61"/>
        <v>45748</v>
      </c>
      <c r="B1900" t="s">
        <v>883</v>
      </c>
      <c r="C1900" t="s">
        <v>275</v>
      </c>
      <c r="D1900" t="s">
        <v>893</v>
      </c>
      <c r="E1900" t="s">
        <v>319</v>
      </c>
      <c r="F1900" t="s">
        <v>320</v>
      </c>
      <c r="G1900" t="s">
        <v>111</v>
      </c>
      <c r="H1900">
        <v>11439787</v>
      </c>
      <c r="I1900" s="73" t="str">
        <f>VLOOKUP(E1900,Refs!$P$2:$R$29,3,FALSE)</f>
        <v>Y56</v>
      </c>
      <c r="J1900" s="73" t="str">
        <f>VLOOKUP(E1900,Refs!$P$2:$S$29,4,FALSE)</f>
        <v>London</v>
      </c>
      <c r="K1900" s="28">
        <f t="shared" si="62"/>
        <v>11439787</v>
      </c>
    </row>
    <row r="1901" spans="1:11" x14ac:dyDescent="0.35">
      <c r="A1901" s="74">
        <f t="shared" si="61"/>
        <v>45748</v>
      </c>
      <c r="B1901" t="s">
        <v>883</v>
      </c>
      <c r="C1901" t="s">
        <v>275</v>
      </c>
      <c r="D1901" t="s">
        <v>893</v>
      </c>
      <c r="E1901" t="s">
        <v>319</v>
      </c>
      <c r="F1901" t="s">
        <v>320</v>
      </c>
      <c r="G1901" t="s">
        <v>112</v>
      </c>
      <c r="H1901">
        <v>2578</v>
      </c>
      <c r="I1901" s="73" t="str">
        <f>VLOOKUP(E1901,Refs!$P$2:$R$29,3,FALSE)</f>
        <v>Y56</v>
      </c>
      <c r="J1901" s="73" t="str">
        <f>VLOOKUP(E1901,Refs!$P$2:$S$29,4,FALSE)</f>
        <v>London</v>
      </c>
      <c r="K1901" s="28">
        <f t="shared" si="62"/>
        <v>2578</v>
      </c>
    </row>
    <row r="1902" spans="1:11" x14ac:dyDescent="0.35">
      <c r="A1902" s="74">
        <f t="shared" si="61"/>
        <v>45748</v>
      </c>
      <c r="B1902" t="s">
        <v>883</v>
      </c>
      <c r="C1902" t="s">
        <v>275</v>
      </c>
      <c r="D1902" t="s">
        <v>893</v>
      </c>
      <c r="E1902" t="s">
        <v>319</v>
      </c>
      <c r="F1902" t="s">
        <v>320</v>
      </c>
      <c r="G1902" t="s">
        <v>808</v>
      </c>
      <c r="H1902">
        <v>19877</v>
      </c>
      <c r="I1902" s="73" t="str">
        <f>VLOOKUP(E1902,Refs!$P$2:$R$29,3,FALSE)</f>
        <v>Y56</v>
      </c>
      <c r="J1902" s="73" t="str">
        <f>VLOOKUP(E1902,Refs!$P$2:$S$29,4,FALSE)</f>
        <v>London</v>
      </c>
      <c r="K1902" s="28">
        <f t="shared" si="62"/>
        <v>19877</v>
      </c>
    </row>
    <row r="1903" spans="1:11" x14ac:dyDescent="0.35">
      <c r="A1903" s="74">
        <f t="shared" si="61"/>
        <v>45748</v>
      </c>
      <c r="B1903" t="s">
        <v>883</v>
      </c>
      <c r="C1903" t="s">
        <v>275</v>
      </c>
      <c r="D1903" t="s">
        <v>893</v>
      </c>
      <c r="E1903" t="s">
        <v>319</v>
      </c>
      <c r="F1903" t="s">
        <v>320</v>
      </c>
      <c r="G1903" t="s">
        <v>809</v>
      </c>
      <c r="H1903">
        <v>364</v>
      </c>
      <c r="I1903" s="73" t="str">
        <f>VLOOKUP(E1903,Refs!$P$2:$R$29,3,FALSE)</f>
        <v>Y56</v>
      </c>
      <c r="J1903" s="73" t="str">
        <f>VLOOKUP(E1903,Refs!$P$2:$S$29,4,FALSE)</f>
        <v>London</v>
      </c>
      <c r="K1903" s="28">
        <f t="shared" si="62"/>
        <v>364</v>
      </c>
    </row>
    <row r="1904" spans="1:11" x14ac:dyDescent="0.35">
      <c r="A1904" s="74">
        <f t="shared" si="61"/>
        <v>45748</v>
      </c>
      <c r="B1904" t="s">
        <v>883</v>
      </c>
      <c r="C1904" t="s">
        <v>275</v>
      </c>
      <c r="D1904" t="s">
        <v>893</v>
      </c>
      <c r="E1904" t="s">
        <v>319</v>
      </c>
      <c r="F1904" t="s">
        <v>320</v>
      </c>
      <c r="G1904" t="s">
        <v>113</v>
      </c>
      <c r="H1904">
        <v>39681</v>
      </c>
      <c r="I1904" s="73" t="str">
        <f>VLOOKUP(E1904,Refs!$P$2:$R$29,3,FALSE)</f>
        <v>Y56</v>
      </c>
      <c r="J1904" s="73" t="str">
        <f>VLOOKUP(E1904,Refs!$P$2:$S$29,4,FALSE)</f>
        <v>London</v>
      </c>
      <c r="K1904" s="28">
        <f t="shared" si="62"/>
        <v>39681</v>
      </c>
    </row>
    <row r="1905" spans="1:11" x14ac:dyDescent="0.35">
      <c r="A1905" s="74">
        <f t="shared" si="61"/>
        <v>45748</v>
      </c>
      <c r="B1905" t="s">
        <v>883</v>
      </c>
      <c r="C1905" t="s">
        <v>275</v>
      </c>
      <c r="D1905" t="s">
        <v>893</v>
      </c>
      <c r="E1905" t="s">
        <v>319</v>
      </c>
      <c r="F1905" t="s">
        <v>320</v>
      </c>
      <c r="G1905" t="s">
        <v>114</v>
      </c>
      <c r="H1905">
        <v>0</v>
      </c>
      <c r="I1905" s="73" t="str">
        <f>VLOOKUP(E1905,Refs!$P$2:$R$29,3,FALSE)</f>
        <v>Y56</v>
      </c>
      <c r="J1905" s="73" t="str">
        <f>VLOOKUP(E1905,Refs!$P$2:$S$29,4,FALSE)</f>
        <v>London</v>
      </c>
      <c r="K1905" s="28" t="str">
        <f t="shared" si="62"/>
        <v/>
      </c>
    </row>
    <row r="1906" spans="1:11" x14ac:dyDescent="0.35">
      <c r="A1906" s="74">
        <f t="shared" si="61"/>
        <v>45748</v>
      </c>
      <c r="B1906" t="s">
        <v>883</v>
      </c>
      <c r="C1906" t="s">
        <v>275</v>
      </c>
      <c r="D1906" t="s">
        <v>893</v>
      </c>
      <c r="E1906" t="s">
        <v>319</v>
      </c>
      <c r="F1906" t="s">
        <v>320</v>
      </c>
      <c r="G1906" t="s">
        <v>115</v>
      </c>
      <c r="H1906">
        <v>19216</v>
      </c>
      <c r="I1906" s="73" t="str">
        <f>VLOOKUP(E1906,Refs!$P$2:$R$29,3,FALSE)</f>
        <v>Y56</v>
      </c>
      <c r="J1906" s="73" t="str">
        <f>VLOOKUP(E1906,Refs!$P$2:$S$29,4,FALSE)</f>
        <v>London</v>
      </c>
      <c r="K1906" s="28">
        <f t="shared" si="62"/>
        <v>19216</v>
      </c>
    </row>
    <row r="1907" spans="1:11" x14ac:dyDescent="0.35">
      <c r="A1907" s="74">
        <f t="shared" si="61"/>
        <v>45748</v>
      </c>
      <c r="B1907" t="s">
        <v>883</v>
      </c>
      <c r="C1907" t="s">
        <v>275</v>
      </c>
      <c r="D1907" t="s">
        <v>893</v>
      </c>
      <c r="E1907" t="s">
        <v>319</v>
      </c>
      <c r="F1907" t="s">
        <v>320</v>
      </c>
      <c r="G1907" t="s">
        <v>116</v>
      </c>
      <c r="H1907">
        <v>8698</v>
      </c>
      <c r="I1907" s="73" t="str">
        <f>VLOOKUP(E1907,Refs!$P$2:$R$29,3,FALSE)</f>
        <v>Y56</v>
      </c>
      <c r="J1907" s="73" t="str">
        <f>VLOOKUP(E1907,Refs!$P$2:$S$29,4,FALSE)</f>
        <v>London</v>
      </c>
      <c r="K1907" s="28">
        <f t="shared" si="62"/>
        <v>8698</v>
      </c>
    </row>
    <row r="1908" spans="1:11" x14ac:dyDescent="0.35">
      <c r="A1908" s="74">
        <f t="shared" si="61"/>
        <v>45748</v>
      </c>
      <c r="B1908" t="s">
        <v>883</v>
      </c>
      <c r="C1908" t="s">
        <v>275</v>
      </c>
      <c r="D1908" t="s">
        <v>893</v>
      </c>
      <c r="E1908" t="s">
        <v>319</v>
      </c>
      <c r="F1908" t="s">
        <v>320</v>
      </c>
      <c r="G1908" t="s">
        <v>117</v>
      </c>
      <c r="H1908">
        <v>7764</v>
      </c>
      <c r="I1908" s="73" t="str">
        <f>VLOOKUP(E1908,Refs!$P$2:$R$29,3,FALSE)</f>
        <v>Y56</v>
      </c>
      <c r="J1908" s="73" t="str">
        <f>VLOOKUP(E1908,Refs!$P$2:$S$29,4,FALSE)</f>
        <v>London</v>
      </c>
      <c r="K1908" s="28">
        <f t="shared" si="62"/>
        <v>7764</v>
      </c>
    </row>
    <row r="1909" spans="1:11" x14ac:dyDescent="0.35">
      <c r="A1909" s="74">
        <f t="shared" si="61"/>
        <v>45748</v>
      </c>
      <c r="B1909" t="s">
        <v>883</v>
      </c>
      <c r="C1909" t="s">
        <v>275</v>
      </c>
      <c r="D1909" t="s">
        <v>893</v>
      </c>
      <c r="E1909" t="s">
        <v>319</v>
      </c>
      <c r="F1909" t="s">
        <v>320</v>
      </c>
      <c r="G1909" t="s">
        <v>118</v>
      </c>
      <c r="H1909">
        <v>5897</v>
      </c>
      <c r="I1909" s="73" t="str">
        <f>VLOOKUP(E1909,Refs!$P$2:$R$29,3,FALSE)</f>
        <v>Y56</v>
      </c>
      <c r="J1909" s="73" t="str">
        <f>VLOOKUP(E1909,Refs!$P$2:$S$29,4,FALSE)</f>
        <v>London</v>
      </c>
      <c r="K1909" s="28">
        <f t="shared" si="62"/>
        <v>5897</v>
      </c>
    </row>
    <row r="1910" spans="1:11" x14ac:dyDescent="0.35">
      <c r="A1910" s="74">
        <f t="shared" si="61"/>
        <v>45748</v>
      </c>
      <c r="B1910" t="s">
        <v>883</v>
      </c>
      <c r="C1910" t="s">
        <v>275</v>
      </c>
      <c r="D1910" t="s">
        <v>893</v>
      </c>
      <c r="E1910" t="s">
        <v>319</v>
      </c>
      <c r="F1910" t="s">
        <v>320</v>
      </c>
      <c r="G1910" t="s">
        <v>119</v>
      </c>
      <c r="H1910">
        <v>8790</v>
      </c>
      <c r="I1910" s="73" t="str">
        <f>VLOOKUP(E1910,Refs!$P$2:$R$29,3,FALSE)</f>
        <v>Y56</v>
      </c>
      <c r="J1910" s="73" t="str">
        <f>VLOOKUP(E1910,Refs!$P$2:$S$29,4,FALSE)</f>
        <v>London</v>
      </c>
      <c r="K1910" s="28">
        <f t="shared" si="62"/>
        <v>8790</v>
      </c>
    </row>
    <row r="1911" spans="1:11" x14ac:dyDescent="0.35">
      <c r="A1911" s="74">
        <f t="shared" si="61"/>
        <v>45748</v>
      </c>
      <c r="B1911" t="s">
        <v>883</v>
      </c>
      <c r="C1911" t="s">
        <v>275</v>
      </c>
      <c r="D1911" t="s">
        <v>893</v>
      </c>
      <c r="E1911" t="s">
        <v>319</v>
      </c>
      <c r="F1911" t="s">
        <v>320</v>
      </c>
      <c r="G1911" t="s">
        <v>120</v>
      </c>
      <c r="H1911">
        <v>559</v>
      </c>
      <c r="I1911" s="73" t="str">
        <f>VLOOKUP(E1911,Refs!$P$2:$R$29,3,FALSE)</f>
        <v>Y56</v>
      </c>
      <c r="J1911" s="73" t="str">
        <f>VLOOKUP(E1911,Refs!$P$2:$S$29,4,FALSE)</f>
        <v>London</v>
      </c>
      <c r="K1911" s="28">
        <f t="shared" si="62"/>
        <v>559</v>
      </c>
    </row>
    <row r="1912" spans="1:11" x14ac:dyDescent="0.35">
      <c r="A1912" s="74">
        <f t="shared" si="61"/>
        <v>45748</v>
      </c>
      <c r="B1912" t="s">
        <v>883</v>
      </c>
      <c r="C1912" t="s">
        <v>275</v>
      </c>
      <c r="D1912" t="s">
        <v>893</v>
      </c>
      <c r="E1912" t="s">
        <v>319</v>
      </c>
      <c r="F1912" t="s">
        <v>320</v>
      </c>
      <c r="G1912" t="s">
        <v>121</v>
      </c>
      <c r="H1912">
        <v>5395</v>
      </c>
      <c r="I1912" s="73" t="str">
        <f>VLOOKUP(E1912,Refs!$P$2:$R$29,3,FALSE)</f>
        <v>Y56</v>
      </c>
      <c r="J1912" s="73" t="str">
        <f>VLOOKUP(E1912,Refs!$P$2:$S$29,4,FALSE)</f>
        <v>London</v>
      </c>
      <c r="K1912" s="28">
        <f t="shared" si="62"/>
        <v>5395</v>
      </c>
    </row>
    <row r="1913" spans="1:11" x14ac:dyDescent="0.35">
      <c r="A1913" s="74">
        <f t="shared" si="61"/>
        <v>45748</v>
      </c>
      <c r="B1913" t="s">
        <v>883</v>
      </c>
      <c r="C1913" t="s">
        <v>275</v>
      </c>
      <c r="D1913" t="s">
        <v>893</v>
      </c>
      <c r="E1913" t="s">
        <v>319</v>
      </c>
      <c r="F1913" t="s">
        <v>320</v>
      </c>
      <c r="G1913" t="s">
        <v>122</v>
      </c>
      <c r="H1913">
        <v>312</v>
      </c>
      <c r="I1913" s="73" t="str">
        <f>VLOOKUP(E1913,Refs!$P$2:$R$29,3,FALSE)</f>
        <v>Y56</v>
      </c>
      <c r="J1913" s="73" t="str">
        <f>VLOOKUP(E1913,Refs!$P$2:$S$29,4,FALSE)</f>
        <v>London</v>
      </c>
      <c r="K1913" s="28">
        <f t="shared" si="62"/>
        <v>312</v>
      </c>
    </row>
    <row r="1914" spans="1:11" x14ac:dyDescent="0.35">
      <c r="A1914" s="74">
        <f t="shared" si="61"/>
        <v>45748</v>
      </c>
      <c r="B1914" t="s">
        <v>883</v>
      </c>
      <c r="C1914" t="s">
        <v>275</v>
      </c>
      <c r="D1914" t="s">
        <v>893</v>
      </c>
      <c r="E1914" t="s">
        <v>319</v>
      </c>
      <c r="F1914" t="s">
        <v>320</v>
      </c>
      <c r="G1914" t="s">
        <v>123</v>
      </c>
      <c r="H1914">
        <v>2129</v>
      </c>
      <c r="I1914" s="73" t="str">
        <f>VLOOKUP(E1914,Refs!$P$2:$R$29,3,FALSE)</f>
        <v>Y56</v>
      </c>
      <c r="J1914" s="73" t="str">
        <f>VLOOKUP(E1914,Refs!$P$2:$S$29,4,FALSE)</f>
        <v>London</v>
      </c>
      <c r="K1914" s="28">
        <f t="shared" si="62"/>
        <v>2129</v>
      </c>
    </row>
    <row r="1915" spans="1:11" x14ac:dyDescent="0.35">
      <c r="A1915" s="74">
        <f t="shared" si="61"/>
        <v>45748</v>
      </c>
      <c r="B1915" t="s">
        <v>883</v>
      </c>
      <c r="C1915" t="s">
        <v>275</v>
      </c>
      <c r="D1915" t="s">
        <v>893</v>
      </c>
      <c r="E1915" t="s">
        <v>319</v>
      </c>
      <c r="F1915" t="s">
        <v>320</v>
      </c>
      <c r="G1915" t="s">
        <v>124</v>
      </c>
      <c r="H1915">
        <v>34</v>
      </c>
      <c r="I1915" s="73" t="str">
        <f>VLOOKUP(E1915,Refs!$P$2:$R$29,3,FALSE)</f>
        <v>Y56</v>
      </c>
      <c r="J1915" s="73" t="str">
        <f>VLOOKUP(E1915,Refs!$P$2:$S$29,4,FALSE)</f>
        <v>London</v>
      </c>
      <c r="K1915" s="28">
        <f t="shared" si="62"/>
        <v>34</v>
      </c>
    </row>
    <row r="1916" spans="1:11" x14ac:dyDescent="0.35">
      <c r="A1916" s="74">
        <f t="shared" si="61"/>
        <v>45748</v>
      </c>
      <c r="B1916" t="s">
        <v>883</v>
      </c>
      <c r="C1916" t="s">
        <v>275</v>
      </c>
      <c r="D1916" t="s">
        <v>893</v>
      </c>
      <c r="E1916" t="s">
        <v>319</v>
      </c>
      <c r="F1916" t="s">
        <v>320</v>
      </c>
      <c r="G1916" t="s">
        <v>125</v>
      </c>
      <c r="H1916">
        <v>67</v>
      </c>
      <c r="I1916" s="73" t="str">
        <f>VLOOKUP(E1916,Refs!$P$2:$R$29,3,FALSE)</f>
        <v>Y56</v>
      </c>
      <c r="J1916" s="73" t="str">
        <f>VLOOKUP(E1916,Refs!$P$2:$S$29,4,FALSE)</f>
        <v>London</v>
      </c>
      <c r="K1916" s="28">
        <f t="shared" si="62"/>
        <v>67</v>
      </c>
    </row>
    <row r="1917" spans="1:11" x14ac:dyDescent="0.35">
      <c r="A1917" s="74">
        <f t="shared" si="61"/>
        <v>45748</v>
      </c>
      <c r="B1917" t="s">
        <v>883</v>
      </c>
      <c r="C1917" t="s">
        <v>275</v>
      </c>
      <c r="D1917" t="s">
        <v>893</v>
      </c>
      <c r="E1917" t="s">
        <v>319</v>
      </c>
      <c r="F1917" t="s">
        <v>320</v>
      </c>
      <c r="G1917" t="s">
        <v>126</v>
      </c>
      <c r="H1917">
        <v>39</v>
      </c>
      <c r="I1917" s="73" t="str">
        <f>VLOOKUP(E1917,Refs!$P$2:$R$29,3,FALSE)</f>
        <v>Y56</v>
      </c>
      <c r="J1917" s="73" t="str">
        <f>VLOOKUP(E1917,Refs!$P$2:$S$29,4,FALSE)</f>
        <v>London</v>
      </c>
      <c r="K1917" s="28">
        <f t="shared" si="62"/>
        <v>39</v>
      </c>
    </row>
    <row r="1918" spans="1:11" x14ac:dyDescent="0.35">
      <c r="A1918" s="74">
        <f t="shared" si="61"/>
        <v>45748</v>
      </c>
      <c r="B1918" t="s">
        <v>883</v>
      </c>
      <c r="C1918" t="s">
        <v>275</v>
      </c>
      <c r="D1918" t="s">
        <v>893</v>
      </c>
      <c r="E1918" t="s">
        <v>319</v>
      </c>
      <c r="F1918" t="s">
        <v>320</v>
      </c>
      <c r="G1918" t="s">
        <v>127</v>
      </c>
      <c r="H1918">
        <v>2224</v>
      </c>
      <c r="I1918" s="73" t="str">
        <f>VLOOKUP(E1918,Refs!$P$2:$R$29,3,FALSE)</f>
        <v>Y56</v>
      </c>
      <c r="J1918" s="73" t="str">
        <f>VLOOKUP(E1918,Refs!$P$2:$S$29,4,FALSE)</f>
        <v>London</v>
      </c>
      <c r="K1918" s="28">
        <f t="shared" si="62"/>
        <v>2224</v>
      </c>
    </row>
    <row r="1919" spans="1:11" x14ac:dyDescent="0.35">
      <c r="A1919" s="74">
        <f t="shared" si="61"/>
        <v>45748</v>
      </c>
      <c r="B1919" t="s">
        <v>883</v>
      </c>
      <c r="C1919" t="s">
        <v>275</v>
      </c>
      <c r="D1919" t="s">
        <v>893</v>
      </c>
      <c r="E1919" t="s">
        <v>319</v>
      </c>
      <c r="F1919" t="s">
        <v>320</v>
      </c>
      <c r="G1919" t="s">
        <v>128</v>
      </c>
      <c r="H1919">
        <v>1512</v>
      </c>
      <c r="I1919" s="73" t="str">
        <f>VLOOKUP(E1919,Refs!$P$2:$R$29,3,FALSE)</f>
        <v>Y56</v>
      </c>
      <c r="J1919" s="73" t="str">
        <f>VLOOKUP(E1919,Refs!$P$2:$S$29,4,FALSE)</f>
        <v>London</v>
      </c>
      <c r="K1919" s="28">
        <f t="shared" si="62"/>
        <v>1512</v>
      </c>
    </row>
    <row r="1920" spans="1:11" x14ac:dyDescent="0.35">
      <c r="A1920" s="74">
        <f t="shared" si="61"/>
        <v>45748</v>
      </c>
      <c r="B1920" t="s">
        <v>883</v>
      </c>
      <c r="C1920" t="s">
        <v>275</v>
      </c>
      <c r="D1920" t="s">
        <v>893</v>
      </c>
      <c r="E1920" t="s">
        <v>319</v>
      </c>
      <c r="F1920" t="s">
        <v>320</v>
      </c>
      <c r="G1920" t="s">
        <v>129</v>
      </c>
      <c r="H1920">
        <v>615</v>
      </c>
      <c r="I1920" s="73" t="str">
        <f>VLOOKUP(E1920,Refs!$P$2:$R$29,3,FALSE)</f>
        <v>Y56</v>
      </c>
      <c r="J1920" s="73" t="str">
        <f>VLOOKUP(E1920,Refs!$P$2:$S$29,4,FALSE)</f>
        <v>London</v>
      </c>
      <c r="K1920" s="28">
        <f t="shared" si="62"/>
        <v>615</v>
      </c>
    </row>
    <row r="1921" spans="1:11" x14ac:dyDescent="0.35">
      <c r="A1921" s="74">
        <f t="shared" si="61"/>
        <v>45748</v>
      </c>
      <c r="B1921" t="s">
        <v>883</v>
      </c>
      <c r="C1921" t="s">
        <v>275</v>
      </c>
      <c r="D1921" t="s">
        <v>893</v>
      </c>
      <c r="E1921" t="s">
        <v>319</v>
      </c>
      <c r="F1921" t="s">
        <v>320</v>
      </c>
      <c r="G1921" t="s">
        <v>130</v>
      </c>
      <c r="H1921">
        <v>84</v>
      </c>
      <c r="I1921" s="73" t="str">
        <f>VLOOKUP(E1921,Refs!$P$2:$R$29,3,FALSE)</f>
        <v>Y56</v>
      </c>
      <c r="J1921" s="73" t="str">
        <f>VLOOKUP(E1921,Refs!$P$2:$S$29,4,FALSE)</f>
        <v>London</v>
      </c>
      <c r="K1921" s="28">
        <f t="shared" si="62"/>
        <v>84</v>
      </c>
    </row>
    <row r="1922" spans="1:11" x14ac:dyDescent="0.35">
      <c r="A1922" s="74">
        <f t="shared" si="61"/>
        <v>45748</v>
      </c>
      <c r="B1922" t="s">
        <v>883</v>
      </c>
      <c r="C1922" t="s">
        <v>275</v>
      </c>
      <c r="D1922" t="s">
        <v>893</v>
      </c>
      <c r="E1922" t="s">
        <v>319</v>
      </c>
      <c r="F1922" t="s">
        <v>320</v>
      </c>
      <c r="G1922" t="s">
        <v>131</v>
      </c>
      <c r="H1922">
        <v>199</v>
      </c>
      <c r="I1922" s="73" t="str">
        <f>VLOOKUP(E1922,Refs!$P$2:$R$29,3,FALSE)</f>
        <v>Y56</v>
      </c>
      <c r="J1922" s="73" t="str">
        <f>VLOOKUP(E1922,Refs!$P$2:$S$29,4,FALSE)</f>
        <v>London</v>
      </c>
      <c r="K1922" s="28">
        <f t="shared" si="62"/>
        <v>199</v>
      </c>
    </row>
    <row r="1923" spans="1:11" x14ac:dyDescent="0.35">
      <c r="A1923" s="74">
        <f t="shared" ref="A1923:A1986" si="63">DATEVALUE(RIGHT(B1923,8))</f>
        <v>45748</v>
      </c>
      <c r="B1923" t="s">
        <v>883</v>
      </c>
      <c r="C1923" t="s">
        <v>275</v>
      </c>
      <c r="D1923" t="s">
        <v>893</v>
      </c>
      <c r="E1923" t="s">
        <v>319</v>
      </c>
      <c r="F1923" t="s">
        <v>320</v>
      </c>
      <c r="G1923" t="s">
        <v>132</v>
      </c>
      <c r="H1923">
        <v>1</v>
      </c>
      <c r="I1923" s="73" t="str">
        <f>VLOOKUP(E1923,Refs!$P$2:$R$29,3,FALSE)</f>
        <v>Y56</v>
      </c>
      <c r="J1923" s="73" t="str">
        <f>VLOOKUP(E1923,Refs!$P$2:$S$29,4,FALSE)</f>
        <v>London</v>
      </c>
      <c r="K1923" s="28">
        <f t="shared" si="62"/>
        <v>1</v>
      </c>
    </row>
    <row r="1924" spans="1:11" x14ac:dyDescent="0.35">
      <c r="A1924" s="74">
        <f t="shared" si="63"/>
        <v>45748</v>
      </c>
      <c r="B1924" t="s">
        <v>883</v>
      </c>
      <c r="C1924" t="s">
        <v>275</v>
      </c>
      <c r="D1924" t="s">
        <v>893</v>
      </c>
      <c r="E1924" t="s">
        <v>319</v>
      </c>
      <c r="F1924" t="s">
        <v>320</v>
      </c>
      <c r="G1924" t="s">
        <v>133</v>
      </c>
      <c r="H1924">
        <v>8528</v>
      </c>
      <c r="I1924" s="73" t="str">
        <f>VLOOKUP(E1924,Refs!$P$2:$R$29,3,FALSE)</f>
        <v>Y56</v>
      </c>
      <c r="J1924" s="73" t="str">
        <f>VLOOKUP(E1924,Refs!$P$2:$S$29,4,FALSE)</f>
        <v>London</v>
      </c>
      <c r="K1924" s="28">
        <f t="shared" si="62"/>
        <v>8528</v>
      </c>
    </row>
    <row r="1925" spans="1:11" x14ac:dyDescent="0.35">
      <c r="A1925" s="74">
        <f t="shared" si="63"/>
        <v>45748</v>
      </c>
      <c r="B1925" t="s">
        <v>883</v>
      </c>
      <c r="C1925" t="s">
        <v>275</v>
      </c>
      <c r="D1925" t="s">
        <v>893</v>
      </c>
      <c r="E1925" t="s">
        <v>319</v>
      </c>
      <c r="F1925" t="s">
        <v>320</v>
      </c>
      <c r="G1925" t="s">
        <v>134</v>
      </c>
      <c r="H1925">
        <v>373</v>
      </c>
      <c r="I1925" s="73" t="str">
        <f>VLOOKUP(E1925,Refs!$P$2:$R$29,3,FALSE)</f>
        <v>Y56</v>
      </c>
      <c r="J1925" s="73" t="str">
        <f>VLOOKUP(E1925,Refs!$P$2:$S$29,4,FALSE)</f>
        <v>London</v>
      </c>
      <c r="K1925" s="28">
        <f t="shared" si="62"/>
        <v>373</v>
      </c>
    </row>
    <row r="1926" spans="1:11" x14ac:dyDescent="0.35">
      <c r="A1926" s="74">
        <f t="shared" si="63"/>
        <v>45748</v>
      </c>
      <c r="B1926" t="s">
        <v>883</v>
      </c>
      <c r="C1926" t="s">
        <v>275</v>
      </c>
      <c r="D1926" t="s">
        <v>893</v>
      </c>
      <c r="E1926" t="s">
        <v>319</v>
      </c>
      <c r="F1926" t="s">
        <v>320</v>
      </c>
      <c r="G1926" t="s">
        <v>135</v>
      </c>
      <c r="H1926">
        <v>2007</v>
      </c>
      <c r="I1926" s="73" t="str">
        <f>VLOOKUP(E1926,Refs!$P$2:$R$29,3,FALSE)</f>
        <v>Y56</v>
      </c>
      <c r="J1926" s="73" t="str">
        <f>VLOOKUP(E1926,Refs!$P$2:$S$29,4,FALSE)</f>
        <v>London</v>
      </c>
      <c r="K1926" s="28">
        <f t="shared" si="62"/>
        <v>2007</v>
      </c>
    </row>
    <row r="1927" spans="1:11" x14ac:dyDescent="0.35">
      <c r="A1927" s="74">
        <f t="shared" si="63"/>
        <v>45748</v>
      </c>
      <c r="B1927" t="s">
        <v>883</v>
      </c>
      <c r="C1927" t="s">
        <v>275</v>
      </c>
      <c r="D1927" t="s">
        <v>893</v>
      </c>
      <c r="E1927" t="s">
        <v>319</v>
      </c>
      <c r="F1927" t="s">
        <v>320</v>
      </c>
      <c r="G1927" t="s">
        <v>136</v>
      </c>
      <c r="H1927">
        <v>1797</v>
      </c>
      <c r="I1927" s="73" t="str">
        <f>VLOOKUP(E1927,Refs!$P$2:$R$29,3,FALSE)</f>
        <v>Y56</v>
      </c>
      <c r="J1927" s="73" t="str">
        <f>VLOOKUP(E1927,Refs!$P$2:$S$29,4,FALSE)</f>
        <v>London</v>
      </c>
      <c r="K1927" s="28">
        <f t="shared" ref="K1927:K1990" si="64">IF(OR(H1927="NULL",H1927=0,H1927=""),"",H1927)</f>
        <v>1797</v>
      </c>
    </row>
    <row r="1928" spans="1:11" x14ac:dyDescent="0.35">
      <c r="A1928" s="74">
        <f t="shared" si="63"/>
        <v>45748</v>
      </c>
      <c r="B1928" t="s">
        <v>883</v>
      </c>
      <c r="C1928" t="s">
        <v>275</v>
      </c>
      <c r="D1928" t="s">
        <v>893</v>
      </c>
      <c r="E1928" t="s">
        <v>319</v>
      </c>
      <c r="F1928" t="s">
        <v>320</v>
      </c>
      <c r="G1928" t="s">
        <v>137</v>
      </c>
      <c r="H1928">
        <v>61</v>
      </c>
      <c r="I1928" s="73" t="str">
        <f>VLOOKUP(E1928,Refs!$P$2:$R$29,3,FALSE)</f>
        <v>Y56</v>
      </c>
      <c r="J1928" s="73" t="str">
        <f>VLOOKUP(E1928,Refs!$P$2:$S$29,4,FALSE)</f>
        <v>London</v>
      </c>
      <c r="K1928" s="28">
        <f t="shared" si="64"/>
        <v>61</v>
      </c>
    </row>
    <row r="1929" spans="1:11" x14ac:dyDescent="0.35">
      <c r="A1929" s="74">
        <f t="shared" si="63"/>
        <v>45748</v>
      </c>
      <c r="B1929" t="s">
        <v>883</v>
      </c>
      <c r="C1929" t="s">
        <v>275</v>
      </c>
      <c r="D1929" t="s">
        <v>893</v>
      </c>
      <c r="E1929" t="s">
        <v>319</v>
      </c>
      <c r="F1929" t="s">
        <v>320</v>
      </c>
      <c r="G1929" t="s">
        <v>138</v>
      </c>
      <c r="H1929">
        <v>0</v>
      </c>
      <c r="I1929" s="73" t="str">
        <f>VLOOKUP(E1929,Refs!$P$2:$R$29,3,FALSE)</f>
        <v>Y56</v>
      </c>
      <c r="J1929" s="73" t="str">
        <f>VLOOKUP(E1929,Refs!$P$2:$S$29,4,FALSE)</f>
        <v>London</v>
      </c>
      <c r="K1929" s="28" t="str">
        <f t="shared" si="64"/>
        <v/>
      </c>
    </row>
    <row r="1930" spans="1:11" x14ac:dyDescent="0.35">
      <c r="A1930" s="74">
        <f t="shared" si="63"/>
        <v>45748</v>
      </c>
      <c r="B1930" t="s">
        <v>883</v>
      </c>
      <c r="C1930" t="s">
        <v>275</v>
      </c>
      <c r="D1930" t="s">
        <v>893</v>
      </c>
      <c r="E1930" t="s">
        <v>319</v>
      </c>
      <c r="F1930" t="s">
        <v>320</v>
      </c>
      <c r="G1930" t="s">
        <v>139</v>
      </c>
      <c r="H1930">
        <v>2</v>
      </c>
      <c r="I1930" s="73" t="str">
        <f>VLOOKUP(E1930,Refs!$P$2:$R$29,3,FALSE)</f>
        <v>Y56</v>
      </c>
      <c r="J1930" s="73" t="str">
        <f>VLOOKUP(E1930,Refs!$P$2:$S$29,4,FALSE)</f>
        <v>London</v>
      </c>
      <c r="K1930" s="28">
        <f t="shared" si="64"/>
        <v>2</v>
      </c>
    </row>
    <row r="1931" spans="1:11" x14ac:dyDescent="0.35">
      <c r="A1931" s="74">
        <f t="shared" si="63"/>
        <v>45748</v>
      </c>
      <c r="B1931" t="s">
        <v>883</v>
      </c>
      <c r="C1931" t="s">
        <v>275</v>
      </c>
      <c r="D1931" t="s">
        <v>893</v>
      </c>
      <c r="E1931" t="s">
        <v>319</v>
      </c>
      <c r="F1931" t="s">
        <v>320</v>
      </c>
      <c r="G1931" t="s">
        <v>140</v>
      </c>
      <c r="H1931">
        <v>0</v>
      </c>
      <c r="I1931" s="73" t="str">
        <f>VLOOKUP(E1931,Refs!$P$2:$R$29,3,FALSE)</f>
        <v>Y56</v>
      </c>
      <c r="J1931" s="73" t="str">
        <f>VLOOKUP(E1931,Refs!$P$2:$S$29,4,FALSE)</f>
        <v>London</v>
      </c>
      <c r="K1931" s="28" t="str">
        <f t="shared" si="64"/>
        <v/>
      </c>
    </row>
    <row r="1932" spans="1:11" x14ac:dyDescent="0.35">
      <c r="A1932" s="74">
        <f t="shared" si="63"/>
        <v>45748</v>
      </c>
      <c r="B1932" t="s">
        <v>883</v>
      </c>
      <c r="C1932" t="s">
        <v>275</v>
      </c>
      <c r="D1932" t="s">
        <v>893</v>
      </c>
      <c r="E1932" t="s">
        <v>319</v>
      </c>
      <c r="F1932" t="s">
        <v>320</v>
      </c>
      <c r="G1932" t="s">
        <v>141</v>
      </c>
      <c r="H1932">
        <v>0</v>
      </c>
      <c r="I1932" s="73" t="str">
        <f>VLOOKUP(E1932,Refs!$P$2:$R$29,3,FALSE)</f>
        <v>Y56</v>
      </c>
      <c r="J1932" s="73" t="str">
        <f>VLOOKUP(E1932,Refs!$P$2:$S$29,4,FALSE)</f>
        <v>London</v>
      </c>
      <c r="K1932" s="28" t="str">
        <f t="shared" si="64"/>
        <v/>
      </c>
    </row>
    <row r="1933" spans="1:11" x14ac:dyDescent="0.35">
      <c r="A1933" s="74">
        <f t="shared" si="63"/>
        <v>45748</v>
      </c>
      <c r="B1933" t="s">
        <v>883</v>
      </c>
      <c r="C1933" t="s">
        <v>275</v>
      </c>
      <c r="D1933" t="s">
        <v>893</v>
      </c>
      <c r="E1933" t="s">
        <v>319</v>
      </c>
      <c r="F1933" t="s">
        <v>320</v>
      </c>
      <c r="G1933" t="s">
        <v>142</v>
      </c>
      <c r="H1933">
        <v>0</v>
      </c>
      <c r="I1933" s="73" t="str">
        <f>VLOOKUP(E1933,Refs!$P$2:$R$29,3,FALSE)</f>
        <v>Y56</v>
      </c>
      <c r="J1933" s="73" t="str">
        <f>VLOOKUP(E1933,Refs!$P$2:$S$29,4,FALSE)</f>
        <v>London</v>
      </c>
      <c r="K1933" s="28" t="str">
        <f t="shared" si="64"/>
        <v/>
      </c>
    </row>
    <row r="1934" spans="1:11" x14ac:dyDescent="0.35">
      <c r="A1934" s="74">
        <f t="shared" si="63"/>
        <v>45748</v>
      </c>
      <c r="B1934" t="s">
        <v>883</v>
      </c>
      <c r="C1934" t="s">
        <v>275</v>
      </c>
      <c r="D1934" t="s">
        <v>893</v>
      </c>
      <c r="E1934" t="s">
        <v>319</v>
      </c>
      <c r="F1934" t="s">
        <v>320</v>
      </c>
      <c r="G1934" t="s">
        <v>725</v>
      </c>
      <c r="H1934">
        <v>0</v>
      </c>
      <c r="I1934" s="73" t="str">
        <f>VLOOKUP(E1934,Refs!$P$2:$R$29,3,FALSE)</f>
        <v>Y56</v>
      </c>
      <c r="J1934" s="73" t="str">
        <f>VLOOKUP(E1934,Refs!$P$2:$S$29,4,FALSE)</f>
        <v>London</v>
      </c>
      <c r="K1934" s="28" t="str">
        <f t="shared" si="64"/>
        <v/>
      </c>
    </row>
    <row r="1935" spans="1:11" x14ac:dyDescent="0.35">
      <c r="A1935" s="74">
        <f t="shared" si="63"/>
        <v>45748</v>
      </c>
      <c r="B1935" t="s">
        <v>883</v>
      </c>
      <c r="C1935" t="s">
        <v>275</v>
      </c>
      <c r="D1935" t="s">
        <v>893</v>
      </c>
      <c r="E1935" t="s">
        <v>319</v>
      </c>
      <c r="F1935" t="s">
        <v>320</v>
      </c>
      <c r="G1935" t="s">
        <v>724</v>
      </c>
      <c r="H1935">
        <v>0</v>
      </c>
      <c r="I1935" s="73" t="str">
        <f>VLOOKUP(E1935,Refs!$P$2:$R$29,3,FALSE)</f>
        <v>Y56</v>
      </c>
      <c r="J1935" s="73" t="str">
        <f>VLOOKUP(E1935,Refs!$P$2:$S$29,4,FALSE)</f>
        <v>London</v>
      </c>
      <c r="K1935" s="28" t="str">
        <f t="shared" si="64"/>
        <v/>
      </c>
    </row>
    <row r="1936" spans="1:11" x14ac:dyDescent="0.35">
      <c r="A1936" s="74">
        <f t="shared" si="63"/>
        <v>45748</v>
      </c>
      <c r="B1936" t="s">
        <v>883</v>
      </c>
      <c r="C1936" t="s">
        <v>275</v>
      </c>
      <c r="D1936" t="s">
        <v>893</v>
      </c>
      <c r="E1936" t="s">
        <v>319</v>
      </c>
      <c r="F1936" t="s">
        <v>320</v>
      </c>
      <c r="G1936" t="s">
        <v>727</v>
      </c>
      <c r="H1936">
        <v>0</v>
      </c>
      <c r="I1936" s="73" t="str">
        <f>VLOOKUP(E1936,Refs!$P$2:$R$29,3,FALSE)</f>
        <v>Y56</v>
      </c>
      <c r="J1936" s="73" t="str">
        <f>VLOOKUP(E1936,Refs!$P$2:$S$29,4,FALSE)</f>
        <v>London</v>
      </c>
      <c r="K1936" s="28" t="str">
        <f t="shared" si="64"/>
        <v/>
      </c>
    </row>
    <row r="1937" spans="1:11" x14ac:dyDescent="0.35">
      <c r="A1937" s="74">
        <f t="shared" si="63"/>
        <v>45748</v>
      </c>
      <c r="B1937" t="s">
        <v>883</v>
      </c>
      <c r="C1937" t="s">
        <v>275</v>
      </c>
      <c r="D1937" t="s">
        <v>893</v>
      </c>
      <c r="E1937" t="s">
        <v>319</v>
      </c>
      <c r="F1937" t="s">
        <v>320</v>
      </c>
      <c r="G1937" t="s">
        <v>726</v>
      </c>
      <c r="H1937">
        <v>0</v>
      </c>
      <c r="I1937" s="73" t="str">
        <f>VLOOKUP(E1937,Refs!$P$2:$R$29,3,FALSE)</f>
        <v>Y56</v>
      </c>
      <c r="J1937" s="73" t="str">
        <f>VLOOKUP(E1937,Refs!$P$2:$S$29,4,FALSE)</f>
        <v>London</v>
      </c>
      <c r="K1937" s="28" t="str">
        <f t="shared" si="64"/>
        <v/>
      </c>
    </row>
    <row r="1938" spans="1:11" x14ac:dyDescent="0.35">
      <c r="A1938" s="74">
        <f t="shared" si="63"/>
        <v>45748</v>
      </c>
      <c r="B1938" t="s">
        <v>883</v>
      </c>
      <c r="C1938" t="s">
        <v>275</v>
      </c>
      <c r="D1938" t="s">
        <v>893</v>
      </c>
      <c r="E1938" t="s">
        <v>321</v>
      </c>
      <c r="F1938" t="s">
        <v>322</v>
      </c>
      <c r="G1938" t="s">
        <v>10</v>
      </c>
      <c r="H1938">
        <v>47887</v>
      </c>
      <c r="I1938" s="73" t="str">
        <f>VLOOKUP(E1938,Refs!$P$2:$R$29,3,FALSE)</f>
        <v>Y56</v>
      </c>
      <c r="J1938" s="73" t="str">
        <f>VLOOKUP(E1938,Refs!$P$2:$S$29,4,FALSE)</f>
        <v>London</v>
      </c>
      <c r="K1938" s="28">
        <f t="shared" si="64"/>
        <v>47887</v>
      </c>
    </row>
    <row r="1939" spans="1:11" x14ac:dyDescent="0.35">
      <c r="A1939" s="74">
        <f t="shared" si="63"/>
        <v>45748</v>
      </c>
      <c r="B1939" t="s">
        <v>883</v>
      </c>
      <c r="C1939" t="s">
        <v>275</v>
      </c>
      <c r="D1939" t="s">
        <v>893</v>
      </c>
      <c r="E1939" t="s">
        <v>321</v>
      </c>
      <c r="F1939" t="s">
        <v>322</v>
      </c>
      <c r="G1939" t="s">
        <v>71</v>
      </c>
      <c r="H1939">
        <v>6688</v>
      </c>
      <c r="I1939" s="73" t="str">
        <f>VLOOKUP(E1939,Refs!$P$2:$R$29,3,FALSE)</f>
        <v>Y56</v>
      </c>
      <c r="J1939" s="73" t="str">
        <f>VLOOKUP(E1939,Refs!$P$2:$S$29,4,FALSE)</f>
        <v>London</v>
      </c>
      <c r="K1939" s="28">
        <f t="shared" si="64"/>
        <v>6688</v>
      </c>
    </row>
    <row r="1940" spans="1:11" x14ac:dyDescent="0.35">
      <c r="A1940" s="74">
        <f t="shared" si="63"/>
        <v>45748</v>
      </c>
      <c r="B1940" t="s">
        <v>883</v>
      </c>
      <c r="C1940" t="s">
        <v>275</v>
      </c>
      <c r="D1940" t="s">
        <v>893</v>
      </c>
      <c r="E1940" t="s">
        <v>321</v>
      </c>
      <c r="F1940" t="s">
        <v>322</v>
      </c>
      <c r="G1940" t="s">
        <v>20</v>
      </c>
      <c r="H1940">
        <v>45904</v>
      </c>
      <c r="I1940" s="73" t="str">
        <f>VLOOKUP(E1940,Refs!$P$2:$R$29,3,FALSE)</f>
        <v>Y56</v>
      </c>
      <c r="J1940" s="73" t="str">
        <f>VLOOKUP(E1940,Refs!$P$2:$S$29,4,FALSE)</f>
        <v>London</v>
      </c>
      <c r="K1940" s="28">
        <f t="shared" si="64"/>
        <v>45904</v>
      </c>
    </row>
    <row r="1941" spans="1:11" x14ac:dyDescent="0.35">
      <c r="A1941" s="74">
        <f t="shared" si="63"/>
        <v>45748</v>
      </c>
      <c r="B1941" t="s">
        <v>883</v>
      </c>
      <c r="C1941" t="s">
        <v>275</v>
      </c>
      <c r="D1941" t="s">
        <v>893</v>
      </c>
      <c r="E1941" t="s">
        <v>321</v>
      </c>
      <c r="F1941" t="s">
        <v>322</v>
      </c>
      <c r="G1941" t="s">
        <v>23</v>
      </c>
      <c r="H1941">
        <v>44692</v>
      </c>
      <c r="I1941" s="73" t="str">
        <f>VLOOKUP(E1941,Refs!$P$2:$R$29,3,FALSE)</f>
        <v>Y56</v>
      </c>
      <c r="J1941" s="73" t="str">
        <f>VLOOKUP(E1941,Refs!$P$2:$S$29,4,FALSE)</f>
        <v>London</v>
      </c>
      <c r="K1941" s="28">
        <f t="shared" si="64"/>
        <v>44692</v>
      </c>
    </row>
    <row r="1942" spans="1:11" x14ac:dyDescent="0.35">
      <c r="A1942" s="74">
        <f t="shared" si="63"/>
        <v>45748</v>
      </c>
      <c r="B1942" t="s">
        <v>883</v>
      </c>
      <c r="C1942" t="s">
        <v>275</v>
      </c>
      <c r="D1942" t="s">
        <v>893</v>
      </c>
      <c r="E1942" t="s">
        <v>321</v>
      </c>
      <c r="F1942" t="s">
        <v>322</v>
      </c>
      <c r="G1942" t="s">
        <v>19</v>
      </c>
      <c r="H1942">
        <v>852</v>
      </c>
      <c r="I1942" s="73" t="str">
        <f>VLOOKUP(E1942,Refs!$P$2:$R$29,3,FALSE)</f>
        <v>Y56</v>
      </c>
      <c r="J1942" s="73" t="str">
        <f>VLOOKUP(E1942,Refs!$P$2:$S$29,4,FALSE)</f>
        <v>London</v>
      </c>
      <c r="K1942" s="28">
        <f t="shared" si="64"/>
        <v>852</v>
      </c>
    </row>
    <row r="1943" spans="1:11" x14ac:dyDescent="0.35">
      <c r="A1943" s="74">
        <f t="shared" si="63"/>
        <v>45748</v>
      </c>
      <c r="B1943" t="s">
        <v>883</v>
      </c>
      <c r="C1943" t="s">
        <v>275</v>
      </c>
      <c r="D1943" t="s">
        <v>893</v>
      </c>
      <c r="E1943" t="s">
        <v>321</v>
      </c>
      <c r="F1943" t="s">
        <v>322</v>
      </c>
      <c r="G1943" t="s">
        <v>21</v>
      </c>
      <c r="H1943">
        <v>427354</v>
      </c>
      <c r="I1943" s="73" t="str">
        <f>VLOOKUP(E1943,Refs!$P$2:$R$29,3,FALSE)</f>
        <v>Y56</v>
      </c>
      <c r="J1943" s="73" t="str">
        <f>VLOOKUP(E1943,Refs!$P$2:$S$29,4,FALSE)</f>
        <v>London</v>
      </c>
      <c r="K1943" s="28">
        <f t="shared" si="64"/>
        <v>427354</v>
      </c>
    </row>
    <row r="1944" spans="1:11" x14ac:dyDescent="0.35">
      <c r="A1944" s="74">
        <f t="shared" si="63"/>
        <v>45748</v>
      </c>
      <c r="B1944" t="s">
        <v>883</v>
      </c>
      <c r="C1944" t="s">
        <v>275</v>
      </c>
      <c r="D1944" t="s">
        <v>893</v>
      </c>
      <c r="E1944" t="s">
        <v>321</v>
      </c>
      <c r="F1944" t="s">
        <v>322</v>
      </c>
      <c r="G1944" t="s">
        <v>72</v>
      </c>
      <c r="H1944">
        <v>18</v>
      </c>
      <c r="I1944" s="73" t="str">
        <f>VLOOKUP(E1944,Refs!$P$2:$R$29,3,FALSE)</f>
        <v>Y56</v>
      </c>
      <c r="J1944" s="73" t="str">
        <f>VLOOKUP(E1944,Refs!$P$2:$S$29,4,FALSE)</f>
        <v>London</v>
      </c>
      <c r="K1944" s="28">
        <f t="shared" si="64"/>
        <v>18</v>
      </c>
    </row>
    <row r="1945" spans="1:11" x14ac:dyDescent="0.35">
      <c r="A1945" s="74">
        <f t="shared" si="63"/>
        <v>45748</v>
      </c>
      <c r="B1945" t="s">
        <v>883</v>
      </c>
      <c r="C1945" t="s">
        <v>275</v>
      </c>
      <c r="D1945" t="s">
        <v>893</v>
      </c>
      <c r="E1945" t="s">
        <v>321</v>
      </c>
      <c r="F1945" t="s">
        <v>322</v>
      </c>
      <c r="G1945" t="s">
        <v>73</v>
      </c>
      <c r="H1945">
        <v>130</v>
      </c>
      <c r="I1945" s="73" t="str">
        <f>VLOOKUP(E1945,Refs!$P$2:$R$29,3,FALSE)</f>
        <v>Y56</v>
      </c>
      <c r="J1945" s="73" t="str">
        <f>VLOOKUP(E1945,Refs!$P$2:$S$29,4,FALSE)</f>
        <v>London</v>
      </c>
      <c r="K1945" s="28">
        <f t="shared" si="64"/>
        <v>130</v>
      </c>
    </row>
    <row r="1946" spans="1:11" x14ac:dyDescent="0.35">
      <c r="A1946" s="74">
        <f t="shared" si="63"/>
        <v>45748</v>
      </c>
      <c r="B1946" t="s">
        <v>883</v>
      </c>
      <c r="C1946" t="s">
        <v>275</v>
      </c>
      <c r="D1946" t="s">
        <v>893</v>
      </c>
      <c r="E1946" t="s">
        <v>321</v>
      </c>
      <c r="F1946" t="s">
        <v>322</v>
      </c>
      <c r="G1946" t="s">
        <v>74</v>
      </c>
      <c r="H1946">
        <v>46109</v>
      </c>
      <c r="I1946" s="73" t="str">
        <f>VLOOKUP(E1946,Refs!$P$2:$R$29,3,FALSE)</f>
        <v>Y56</v>
      </c>
      <c r="J1946" s="73" t="str">
        <f>VLOOKUP(E1946,Refs!$P$2:$S$29,4,FALSE)</f>
        <v>London</v>
      </c>
      <c r="K1946" s="28">
        <f t="shared" si="64"/>
        <v>46109</v>
      </c>
    </row>
    <row r="1947" spans="1:11" x14ac:dyDescent="0.35">
      <c r="A1947" s="74">
        <f t="shared" si="63"/>
        <v>45748</v>
      </c>
      <c r="B1947" t="s">
        <v>883</v>
      </c>
      <c r="C1947" t="s">
        <v>275</v>
      </c>
      <c r="D1947" t="s">
        <v>893</v>
      </c>
      <c r="E1947" t="s">
        <v>321</v>
      </c>
      <c r="F1947" t="s">
        <v>322</v>
      </c>
      <c r="G1947" t="s">
        <v>75</v>
      </c>
      <c r="H1947">
        <v>9633</v>
      </c>
      <c r="I1947" s="73" t="str">
        <f>VLOOKUP(E1947,Refs!$P$2:$R$29,3,FALSE)</f>
        <v>Y56</v>
      </c>
      <c r="J1947" s="73" t="str">
        <f>VLOOKUP(E1947,Refs!$P$2:$S$29,4,FALSE)</f>
        <v>London</v>
      </c>
      <c r="K1947" s="28">
        <f t="shared" si="64"/>
        <v>9633</v>
      </c>
    </row>
    <row r="1948" spans="1:11" x14ac:dyDescent="0.35">
      <c r="A1948" s="74">
        <f t="shared" si="63"/>
        <v>45748</v>
      </c>
      <c r="B1948" t="s">
        <v>883</v>
      </c>
      <c r="C1948" t="s">
        <v>275</v>
      </c>
      <c r="D1948" t="s">
        <v>893</v>
      </c>
      <c r="E1948" t="s">
        <v>321</v>
      </c>
      <c r="F1948" t="s">
        <v>322</v>
      </c>
      <c r="G1948" t="s">
        <v>76</v>
      </c>
      <c r="H1948">
        <v>65879269</v>
      </c>
      <c r="I1948" s="73" t="str">
        <f>VLOOKUP(E1948,Refs!$P$2:$R$29,3,FALSE)</f>
        <v>Y56</v>
      </c>
      <c r="J1948" s="73" t="str">
        <f>VLOOKUP(E1948,Refs!$P$2:$S$29,4,FALSE)</f>
        <v>London</v>
      </c>
      <c r="K1948" s="28">
        <f t="shared" si="64"/>
        <v>65879269</v>
      </c>
    </row>
    <row r="1949" spans="1:11" x14ac:dyDescent="0.35">
      <c r="A1949" s="74">
        <f t="shared" si="63"/>
        <v>45748</v>
      </c>
      <c r="B1949" t="s">
        <v>883</v>
      </c>
      <c r="C1949" t="s">
        <v>275</v>
      </c>
      <c r="D1949" t="s">
        <v>893</v>
      </c>
      <c r="E1949" t="s">
        <v>321</v>
      </c>
      <c r="F1949" t="s">
        <v>322</v>
      </c>
      <c r="G1949" t="s">
        <v>26</v>
      </c>
      <c r="H1949">
        <v>41976</v>
      </c>
      <c r="I1949" s="73" t="str">
        <f>VLOOKUP(E1949,Refs!$P$2:$R$29,3,FALSE)</f>
        <v>Y56</v>
      </c>
      <c r="J1949" s="73" t="str">
        <f>VLOOKUP(E1949,Refs!$P$2:$S$29,4,FALSE)</f>
        <v>London</v>
      </c>
      <c r="K1949" s="28">
        <f t="shared" si="64"/>
        <v>41976</v>
      </c>
    </row>
    <row r="1950" spans="1:11" x14ac:dyDescent="0.35">
      <c r="A1950" s="74">
        <f t="shared" si="63"/>
        <v>45748</v>
      </c>
      <c r="B1950" t="s">
        <v>883</v>
      </c>
      <c r="C1950" t="s">
        <v>275</v>
      </c>
      <c r="D1950" t="s">
        <v>893</v>
      </c>
      <c r="E1950" t="s">
        <v>321</v>
      </c>
      <c r="F1950" t="s">
        <v>322</v>
      </c>
      <c r="G1950" t="s">
        <v>77</v>
      </c>
      <c r="H1950">
        <v>1633</v>
      </c>
      <c r="I1950" s="73" t="str">
        <f>VLOOKUP(E1950,Refs!$P$2:$R$29,3,FALSE)</f>
        <v>Y56</v>
      </c>
      <c r="J1950" s="73" t="str">
        <f>VLOOKUP(E1950,Refs!$P$2:$S$29,4,FALSE)</f>
        <v>London</v>
      </c>
      <c r="K1950" s="28">
        <f t="shared" si="64"/>
        <v>1633</v>
      </c>
    </row>
    <row r="1951" spans="1:11" x14ac:dyDescent="0.35">
      <c r="A1951" s="74">
        <f t="shared" si="63"/>
        <v>45748</v>
      </c>
      <c r="B1951" t="s">
        <v>883</v>
      </c>
      <c r="C1951" t="s">
        <v>275</v>
      </c>
      <c r="D1951" t="s">
        <v>893</v>
      </c>
      <c r="E1951" t="s">
        <v>321</v>
      </c>
      <c r="F1951" t="s">
        <v>322</v>
      </c>
      <c r="G1951" t="s">
        <v>78</v>
      </c>
      <c r="H1951">
        <v>21070</v>
      </c>
      <c r="I1951" s="73" t="str">
        <f>VLOOKUP(E1951,Refs!$P$2:$R$29,3,FALSE)</f>
        <v>Y56</v>
      </c>
      <c r="J1951" s="73" t="str">
        <f>VLOOKUP(E1951,Refs!$P$2:$S$29,4,FALSE)</f>
        <v>London</v>
      </c>
      <c r="K1951" s="28">
        <f t="shared" si="64"/>
        <v>21070</v>
      </c>
    </row>
    <row r="1952" spans="1:11" x14ac:dyDescent="0.35">
      <c r="A1952" s="74">
        <f t="shared" si="63"/>
        <v>45748</v>
      </c>
      <c r="B1952" t="s">
        <v>883</v>
      </c>
      <c r="C1952" t="s">
        <v>275</v>
      </c>
      <c r="D1952" t="s">
        <v>893</v>
      </c>
      <c r="E1952" t="s">
        <v>321</v>
      </c>
      <c r="F1952" t="s">
        <v>322</v>
      </c>
      <c r="G1952" t="s">
        <v>79</v>
      </c>
      <c r="H1952">
        <v>8289</v>
      </c>
      <c r="I1952" s="73" t="str">
        <f>VLOOKUP(E1952,Refs!$P$2:$R$29,3,FALSE)</f>
        <v>Y56</v>
      </c>
      <c r="J1952" s="73" t="str">
        <f>VLOOKUP(E1952,Refs!$P$2:$S$29,4,FALSE)</f>
        <v>London</v>
      </c>
      <c r="K1952" s="28">
        <f t="shared" si="64"/>
        <v>8289</v>
      </c>
    </row>
    <row r="1953" spans="1:11" x14ac:dyDescent="0.35">
      <c r="A1953" s="74">
        <f t="shared" si="63"/>
        <v>45748</v>
      </c>
      <c r="B1953" t="s">
        <v>883</v>
      </c>
      <c r="C1953" t="s">
        <v>275</v>
      </c>
      <c r="D1953" t="s">
        <v>893</v>
      </c>
      <c r="E1953" t="s">
        <v>321</v>
      </c>
      <c r="F1953" t="s">
        <v>322</v>
      </c>
      <c r="G1953" t="s">
        <v>80</v>
      </c>
      <c r="H1953">
        <v>9537</v>
      </c>
      <c r="I1953" s="73" t="str">
        <f>VLOOKUP(E1953,Refs!$P$2:$R$29,3,FALSE)</f>
        <v>Y56</v>
      </c>
      <c r="J1953" s="73" t="str">
        <f>VLOOKUP(E1953,Refs!$P$2:$S$29,4,FALSE)</f>
        <v>London</v>
      </c>
      <c r="K1953" s="28">
        <f t="shared" si="64"/>
        <v>9537</v>
      </c>
    </row>
    <row r="1954" spans="1:11" x14ac:dyDescent="0.35">
      <c r="A1954" s="74">
        <f t="shared" si="63"/>
        <v>45748</v>
      </c>
      <c r="B1954" t="s">
        <v>883</v>
      </c>
      <c r="C1954" t="s">
        <v>275</v>
      </c>
      <c r="D1954" t="s">
        <v>893</v>
      </c>
      <c r="E1954" t="s">
        <v>321</v>
      </c>
      <c r="F1954" t="s">
        <v>322</v>
      </c>
      <c r="G1954" t="s">
        <v>81</v>
      </c>
      <c r="H1954">
        <v>1447</v>
      </c>
      <c r="I1954" s="73" t="str">
        <f>VLOOKUP(E1954,Refs!$P$2:$R$29,3,FALSE)</f>
        <v>Y56</v>
      </c>
      <c r="J1954" s="73" t="str">
        <f>VLOOKUP(E1954,Refs!$P$2:$S$29,4,FALSE)</f>
        <v>London</v>
      </c>
      <c r="K1954" s="28">
        <f t="shared" si="64"/>
        <v>1447</v>
      </c>
    </row>
    <row r="1955" spans="1:11" x14ac:dyDescent="0.35">
      <c r="A1955" s="74">
        <f t="shared" si="63"/>
        <v>45748</v>
      </c>
      <c r="B1955" t="s">
        <v>883</v>
      </c>
      <c r="C1955" t="s">
        <v>275</v>
      </c>
      <c r="D1955" t="s">
        <v>893</v>
      </c>
      <c r="E1955" t="s">
        <v>321</v>
      </c>
      <c r="F1955" t="s">
        <v>322</v>
      </c>
      <c r="G1955" t="s">
        <v>25</v>
      </c>
      <c r="H1955">
        <v>17845</v>
      </c>
      <c r="I1955" s="73" t="str">
        <f>VLOOKUP(E1955,Refs!$P$2:$R$29,3,FALSE)</f>
        <v>Y56</v>
      </c>
      <c r="J1955" s="73" t="str">
        <f>VLOOKUP(E1955,Refs!$P$2:$S$29,4,FALSE)</f>
        <v>London</v>
      </c>
      <c r="K1955" s="28">
        <f t="shared" si="64"/>
        <v>17845</v>
      </c>
    </row>
    <row r="1956" spans="1:11" x14ac:dyDescent="0.35">
      <c r="A1956" s="74">
        <f t="shared" si="63"/>
        <v>45748</v>
      </c>
      <c r="B1956" t="s">
        <v>883</v>
      </c>
      <c r="C1956" t="s">
        <v>275</v>
      </c>
      <c r="D1956" t="s">
        <v>893</v>
      </c>
      <c r="E1956" t="s">
        <v>321</v>
      </c>
      <c r="F1956" t="s">
        <v>322</v>
      </c>
      <c r="G1956" t="s">
        <v>82</v>
      </c>
      <c r="H1956">
        <v>17</v>
      </c>
      <c r="I1956" s="73" t="str">
        <f>VLOOKUP(E1956,Refs!$P$2:$R$29,3,FALSE)</f>
        <v>Y56</v>
      </c>
      <c r="J1956" s="73" t="str">
        <f>VLOOKUP(E1956,Refs!$P$2:$S$29,4,FALSE)</f>
        <v>London</v>
      </c>
      <c r="K1956" s="28">
        <f t="shared" si="64"/>
        <v>17</v>
      </c>
    </row>
    <row r="1957" spans="1:11" x14ac:dyDescent="0.35">
      <c r="A1957" s="74">
        <f t="shared" si="63"/>
        <v>45748</v>
      </c>
      <c r="B1957" t="s">
        <v>883</v>
      </c>
      <c r="C1957" t="s">
        <v>275</v>
      </c>
      <c r="D1957" t="s">
        <v>893</v>
      </c>
      <c r="E1957" t="s">
        <v>321</v>
      </c>
      <c r="F1957" t="s">
        <v>322</v>
      </c>
      <c r="G1957" t="s">
        <v>83</v>
      </c>
      <c r="H1957">
        <v>7333</v>
      </c>
      <c r="I1957" s="73" t="str">
        <f>VLOOKUP(E1957,Refs!$P$2:$R$29,3,FALSE)</f>
        <v>Y56</v>
      </c>
      <c r="J1957" s="73" t="str">
        <f>VLOOKUP(E1957,Refs!$P$2:$S$29,4,FALSE)</f>
        <v>London</v>
      </c>
      <c r="K1957" s="28">
        <f t="shared" si="64"/>
        <v>7333</v>
      </c>
    </row>
    <row r="1958" spans="1:11" x14ac:dyDescent="0.35">
      <c r="A1958" s="74">
        <f t="shared" si="63"/>
        <v>45748</v>
      </c>
      <c r="B1958" t="s">
        <v>883</v>
      </c>
      <c r="C1958" t="s">
        <v>275</v>
      </c>
      <c r="D1958" t="s">
        <v>893</v>
      </c>
      <c r="E1958" t="s">
        <v>321</v>
      </c>
      <c r="F1958" t="s">
        <v>322</v>
      </c>
      <c r="G1958" t="s">
        <v>84</v>
      </c>
      <c r="H1958">
        <v>1777</v>
      </c>
      <c r="I1958" s="73" t="str">
        <f>VLOOKUP(E1958,Refs!$P$2:$R$29,3,FALSE)</f>
        <v>Y56</v>
      </c>
      <c r="J1958" s="73" t="str">
        <f>VLOOKUP(E1958,Refs!$P$2:$S$29,4,FALSE)</f>
        <v>London</v>
      </c>
      <c r="K1958" s="28">
        <f t="shared" si="64"/>
        <v>1777</v>
      </c>
    </row>
    <row r="1959" spans="1:11" x14ac:dyDescent="0.35">
      <c r="A1959" s="74">
        <f t="shared" si="63"/>
        <v>45748</v>
      </c>
      <c r="B1959" t="s">
        <v>883</v>
      </c>
      <c r="C1959" t="s">
        <v>275</v>
      </c>
      <c r="D1959" t="s">
        <v>893</v>
      </c>
      <c r="E1959" t="s">
        <v>321</v>
      </c>
      <c r="F1959" t="s">
        <v>322</v>
      </c>
      <c r="G1959" t="s">
        <v>85</v>
      </c>
      <c r="H1959">
        <v>6469</v>
      </c>
      <c r="I1959" s="73" t="str">
        <f>VLOOKUP(E1959,Refs!$P$2:$R$29,3,FALSE)</f>
        <v>Y56</v>
      </c>
      <c r="J1959" s="73" t="str">
        <f>VLOOKUP(E1959,Refs!$P$2:$S$29,4,FALSE)</f>
        <v>London</v>
      </c>
      <c r="K1959" s="28">
        <f t="shared" si="64"/>
        <v>6469</v>
      </c>
    </row>
    <row r="1960" spans="1:11" x14ac:dyDescent="0.35">
      <c r="A1960" s="74">
        <f t="shared" si="63"/>
        <v>45748</v>
      </c>
      <c r="B1960" t="s">
        <v>883</v>
      </c>
      <c r="C1960" t="s">
        <v>275</v>
      </c>
      <c r="D1960" t="s">
        <v>893</v>
      </c>
      <c r="E1960" t="s">
        <v>321</v>
      </c>
      <c r="F1960" t="s">
        <v>322</v>
      </c>
      <c r="G1960" t="s">
        <v>86</v>
      </c>
      <c r="H1960">
        <v>22361</v>
      </c>
      <c r="I1960" s="73" t="str">
        <f>VLOOKUP(E1960,Refs!$P$2:$R$29,3,FALSE)</f>
        <v>Y56</v>
      </c>
      <c r="J1960" s="73" t="str">
        <f>VLOOKUP(E1960,Refs!$P$2:$S$29,4,FALSE)</f>
        <v>London</v>
      </c>
      <c r="K1960" s="28">
        <f t="shared" si="64"/>
        <v>22361</v>
      </c>
    </row>
    <row r="1961" spans="1:11" x14ac:dyDescent="0.35">
      <c r="A1961" s="74">
        <f t="shared" si="63"/>
        <v>45748</v>
      </c>
      <c r="B1961" t="s">
        <v>883</v>
      </c>
      <c r="C1961" t="s">
        <v>275</v>
      </c>
      <c r="D1961" t="s">
        <v>893</v>
      </c>
      <c r="E1961" t="s">
        <v>321</v>
      </c>
      <c r="F1961" t="s">
        <v>322</v>
      </c>
      <c r="G1961" t="s">
        <v>87</v>
      </c>
      <c r="H1961">
        <v>2087</v>
      </c>
      <c r="I1961" s="73" t="str">
        <f>VLOOKUP(E1961,Refs!$P$2:$R$29,3,FALSE)</f>
        <v>Y56</v>
      </c>
      <c r="J1961" s="73" t="str">
        <f>VLOOKUP(E1961,Refs!$P$2:$S$29,4,FALSE)</f>
        <v>London</v>
      </c>
      <c r="K1961" s="28">
        <f t="shared" si="64"/>
        <v>2087</v>
      </c>
    </row>
    <row r="1962" spans="1:11" x14ac:dyDescent="0.35">
      <c r="A1962" s="74">
        <f t="shared" si="63"/>
        <v>45748</v>
      </c>
      <c r="B1962" t="s">
        <v>883</v>
      </c>
      <c r="C1962" t="s">
        <v>275</v>
      </c>
      <c r="D1962" t="s">
        <v>893</v>
      </c>
      <c r="E1962" t="s">
        <v>321</v>
      </c>
      <c r="F1962" t="s">
        <v>322</v>
      </c>
      <c r="G1962" t="s">
        <v>88</v>
      </c>
      <c r="H1962">
        <v>1126</v>
      </c>
      <c r="I1962" s="73" t="str">
        <f>VLOOKUP(E1962,Refs!$P$2:$R$29,3,FALSE)</f>
        <v>Y56</v>
      </c>
      <c r="J1962" s="73" t="str">
        <f>VLOOKUP(E1962,Refs!$P$2:$S$29,4,FALSE)</f>
        <v>London</v>
      </c>
      <c r="K1962" s="28">
        <f t="shared" si="64"/>
        <v>1126</v>
      </c>
    </row>
    <row r="1963" spans="1:11" x14ac:dyDescent="0.35">
      <c r="A1963" s="74">
        <f t="shared" si="63"/>
        <v>45748</v>
      </c>
      <c r="B1963" t="s">
        <v>883</v>
      </c>
      <c r="C1963" t="s">
        <v>275</v>
      </c>
      <c r="D1963" t="s">
        <v>893</v>
      </c>
      <c r="E1963" t="s">
        <v>321</v>
      </c>
      <c r="F1963" t="s">
        <v>322</v>
      </c>
      <c r="G1963" t="s">
        <v>89</v>
      </c>
      <c r="H1963">
        <v>8521</v>
      </c>
      <c r="I1963" s="73" t="str">
        <f>VLOOKUP(E1963,Refs!$P$2:$R$29,3,FALSE)</f>
        <v>Y56</v>
      </c>
      <c r="J1963" s="73" t="str">
        <f>VLOOKUP(E1963,Refs!$P$2:$S$29,4,FALSE)</f>
        <v>London</v>
      </c>
      <c r="K1963" s="28">
        <f t="shared" si="64"/>
        <v>8521</v>
      </c>
    </row>
    <row r="1964" spans="1:11" x14ac:dyDescent="0.35">
      <c r="A1964" s="74">
        <f t="shared" si="63"/>
        <v>45748</v>
      </c>
      <c r="B1964" t="s">
        <v>883</v>
      </c>
      <c r="C1964" t="s">
        <v>275</v>
      </c>
      <c r="D1964" t="s">
        <v>893</v>
      </c>
      <c r="E1964" t="s">
        <v>321</v>
      </c>
      <c r="F1964" t="s">
        <v>322</v>
      </c>
      <c r="G1964" t="s">
        <v>90</v>
      </c>
      <c r="H1964">
        <v>32807</v>
      </c>
      <c r="I1964" s="73" t="str">
        <f>VLOOKUP(E1964,Refs!$P$2:$R$29,3,FALSE)</f>
        <v>Y56</v>
      </c>
      <c r="J1964" s="73" t="str">
        <f>VLOOKUP(E1964,Refs!$P$2:$S$29,4,FALSE)</f>
        <v>London</v>
      </c>
      <c r="K1964" s="28">
        <f t="shared" si="64"/>
        <v>32807</v>
      </c>
    </row>
    <row r="1965" spans="1:11" x14ac:dyDescent="0.35">
      <c r="A1965" s="74">
        <f t="shared" si="63"/>
        <v>45748</v>
      </c>
      <c r="B1965" t="s">
        <v>883</v>
      </c>
      <c r="C1965" t="s">
        <v>275</v>
      </c>
      <c r="D1965" t="s">
        <v>893</v>
      </c>
      <c r="E1965" t="s">
        <v>321</v>
      </c>
      <c r="F1965" t="s">
        <v>322</v>
      </c>
      <c r="G1965" t="s">
        <v>91</v>
      </c>
      <c r="H1965">
        <v>41123</v>
      </c>
      <c r="I1965" s="73" t="str">
        <f>VLOOKUP(E1965,Refs!$P$2:$R$29,3,FALSE)</f>
        <v>Y56</v>
      </c>
      <c r="J1965" s="73" t="str">
        <f>VLOOKUP(E1965,Refs!$P$2:$S$29,4,FALSE)</f>
        <v>London</v>
      </c>
      <c r="K1965" s="28">
        <f t="shared" si="64"/>
        <v>41123</v>
      </c>
    </row>
    <row r="1966" spans="1:11" x14ac:dyDescent="0.35">
      <c r="A1966" s="74">
        <f t="shared" si="63"/>
        <v>45748</v>
      </c>
      <c r="B1966" t="s">
        <v>883</v>
      </c>
      <c r="C1966" t="s">
        <v>275</v>
      </c>
      <c r="D1966" t="s">
        <v>893</v>
      </c>
      <c r="E1966" t="s">
        <v>321</v>
      </c>
      <c r="F1966" t="s">
        <v>322</v>
      </c>
      <c r="G1966" t="s">
        <v>27</v>
      </c>
      <c r="H1966">
        <v>4193</v>
      </c>
      <c r="I1966" s="73" t="str">
        <f>VLOOKUP(E1966,Refs!$P$2:$R$29,3,FALSE)</f>
        <v>Y56</v>
      </c>
      <c r="J1966" s="73" t="str">
        <f>VLOOKUP(E1966,Refs!$P$2:$S$29,4,FALSE)</f>
        <v>London</v>
      </c>
      <c r="K1966" s="28">
        <f t="shared" si="64"/>
        <v>4193</v>
      </c>
    </row>
    <row r="1967" spans="1:11" x14ac:dyDescent="0.35">
      <c r="A1967" s="74">
        <f t="shared" si="63"/>
        <v>45748</v>
      </c>
      <c r="B1967" t="s">
        <v>883</v>
      </c>
      <c r="C1967" t="s">
        <v>275</v>
      </c>
      <c r="D1967" t="s">
        <v>893</v>
      </c>
      <c r="E1967" t="s">
        <v>321</v>
      </c>
      <c r="F1967" t="s">
        <v>322</v>
      </c>
      <c r="G1967" t="s">
        <v>29</v>
      </c>
      <c r="H1967">
        <v>4798</v>
      </c>
      <c r="I1967" s="73" t="str">
        <f>VLOOKUP(E1967,Refs!$P$2:$R$29,3,FALSE)</f>
        <v>Y56</v>
      </c>
      <c r="J1967" s="73" t="str">
        <f>VLOOKUP(E1967,Refs!$P$2:$S$29,4,FALSE)</f>
        <v>London</v>
      </c>
      <c r="K1967" s="28">
        <f t="shared" si="64"/>
        <v>4798</v>
      </c>
    </row>
    <row r="1968" spans="1:11" x14ac:dyDescent="0.35">
      <c r="A1968" s="74">
        <f t="shared" si="63"/>
        <v>45748</v>
      </c>
      <c r="B1968" t="s">
        <v>883</v>
      </c>
      <c r="C1968" t="s">
        <v>275</v>
      </c>
      <c r="D1968" t="s">
        <v>893</v>
      </c>
      <c r="E1968" t="s">
        <v>321</v>
      </c>
      <c r="F1968" t="s">
        <v>322</v>
      </c>
      <c r="G1968" t="s">
        <v>92</v>
      </c>
      <c r="H1968">
        <v>4024</v>
      </c>
      <c r="I1968" s="73" t="str">
        <f>VLOOKUP(E1968,Refs!$P$2:$R$29,3,FALSE)</f>
        <v>Y56</v>
      </c>
      <c r="J1968" s="73" t="str">
        <f>VLOOKUP(E1968,Refs!$P$2:$S$29,4,FALSE)</f>
        <v>London</v>
      </c>
      <c r="K1968" s="28">
        <f t="shared" si="64"/>
        <v>4024</v>
      </c>
    </row>
    <row r="1969" spans="1:11" x14ac:dyDescent="0.35">
      <c r="A1969" s="74">
        <f t="shared" si="63"/>
        <v>45748</v>
      </c>
      <c r="B1969" t="s">
        <v>883</v>
      </c>
      <c r="C1969" t="s">
        <v>275</v>
      </c>
      <c r="D1969" t="s">
        <v>893</v>
      </c>
      <c r="E1969" t="s">
        <v>321</v>
      </c>
      <c r="F1969" t="s">
        <v>322</v>
      </c>
      <c r="G1969" t="s">
        <v>93</v>
      </c>
      <c r="H1969">
        <v>39</v>
      </c>
      <c r="I1969" s="73" t="str">
        <f>VLOOKUP(E1969,Refs!$P$2:$R$29,3,FALSE)</f>
        <v>Y56</v>
      </c>
      <c r="J1969" s="73" t="str">
        <f>VLOOKUP(E1969,Refs!$P$2:$S$29,4,FALSE)</f>
        <v>London</v>
      </c>
      <c r="K1969" s="28">
        <f t="shared" si="64"/>
        <v>39</v>
      </c>
    </row>
    <row r="1970" spans="1:11" x14ac:dyDescent="0.35">
      <c r="A1970" s="74">
        <f t="shared" si="63"/>
        <v>45748</v>
      </c>
      <c r="B1970" t="s">
        <v>883</v>
      </c>
      <c r="C1970" t="s">
        <v>275</v>
      </c>
      <c r="D1970" t="s">
        <v>893</v>
      </c>
      <c r="E1970" t="s">
        <v>321</v>
      </c>
      <c r="F1970" t="s">
        <v>322</v>
      </c>
      <c r="G1970" t="s">
        <v>94</v>
      </c>
      <c r="H1970">
        <v>1895</v>
      </c>
      <c r="I1970" s="73" t="str">
        <f>VLOOKUP(E1970,Refs!$P$2:$R$29,3,FALSE)</f>
        <v>Y56</v>
      </c>
      <c r="J1970" s="73" t="str">
        <f>VLOOKUP(E1970,Refs!$P$2:$S$29,4,FALSE)</f>
        <v>London</v>
      </c>
      <c r="K1970" s="28">
        <f t="shared" si="64"/>
        <v>1895</v>
      </c>
    </row>
    <row r="1971" spans="1:11" x14ac:dyDescent="0.35">
      <c r="A1971" s="74">
        <f t="shared" si="63"/>
        <v>45748</v>
      </c>
      <c r="B1971" t="s">
        <v>883</v>
      </c>
      <c r="C1971" t="s">
        <v>275</v>
      </c>
      <c r="D1971" t="s">
        <v>893</v>
      </c>
      <c r="E1971" t="s">
        <v>321</v>
      </c>
      <c r="F1971" t="s">
        <v>322</v>
      </c>
      <c r="G1971" t="s">
        <v>95</v>
      </c>
      <c r="H1971">
        <v>186</v>
      </c>
      <c r="I1971" s="73" t="str">
        <f>VLOOKUP(E1971,Refs!$P$2:$R$29,3,FALSE)</f>
        <v>Y56</v>
      </c>
      <c r="J1971" s="73" t="str">
        <f>VLOOKUP(E1971,Refs!$P$2:$S$29,4,FALSE)</f>
        <v>London</v>
      </c>
      <c r="K1971" s="28">
        <f t="shared" si="64"/>
        <v>186</v>
      </c>
    </row>
    <row r="1972" spans="1:11" x14ac:dyDescent="0.35">
      <c r="A1972" s="74">
        <f t="shared" si="63"/>
        <v>45748</v>
      </c>
      <c r="B1972" t="s">
        <v>883</v>
      </c>
      <c r="C1972" t="s">
        <v>275</v>
      </c>
      <c r="D1972" t="s">
        <v>893</v>
      </c>
      <c r="E1972" t="s">
        <v>321</v>
      </c>
      <c r="F1972" t="s">
        <v>322</v>
      </c>
      <c r="G1972" t="s">
        <v>96</v>
      </c>
      <c r="H1972">
        <v>1528</v>
      </c>
      <c r="I1972" s="73" t="str">
        <f>VLOOKUP(E1972,Refs!$P$2:$R$29,3,FALSE)</f>
        <v>Y56</v>
      </c>
      <c r="J1972" s="73" t="str">
        <f>VLOOKUP(E1972,Refs!$P$2:$S$29,4,FALSE)</f>
        <v>London</v>
      </c>
      <c r="K1972" s="28">
        <f t="shared" si="64"/>
        <v>1528</v>
      </c>
    </row>
    <row r="1973" spans="1:11" x14ac:dyDescent="0.35">
      <c r="A1973" s="74">
        <f t="shared" si="63"/>
        <v>45748</v>
      </c>
      <c r="B1973" t="s">
        <v>883</v>
      </c>
      <c r="C1973" t="s">
        <v>275</v>
      </c>
      <c r="D1973" t="s">
        <v>893</v>
      </c>
      <c r="E1973" t="s">
        <v>321</v>
      </c>
      <c r="F1973" t="s">
        <v>322</v>
      </c>
      <c r="G1973" t="s">
        <v>97</v>
      </c>
      <c r="H1973">
        <v>72</v>
      </c>
      <c r="I1973" s="73" t="str">
        <f>VLOOKUP(E1973,Refs!$P$2:$R$29,3,FALSE)</f>
        <v>Y56</v>
      </c>
      <c r="J1973" s="73" t="str">
        <f>VLOOKUP(E1973,Refs!$P$2:$S$29,4,FALSE)</f>
        <v>London</v>
      </c>
      <c r="K1973" s="28">
        <f t="shared" si="64"/>
        <v>72</v>
      </c>
    </row>
    <row r="1974" spans="1:11" x14ac:dyDescent="0.35">
      <c r="A1974" s="74">
        <f t="shared" si="63"/>
        <v>45748</v>
      </c>
      <c r="B1974" t="s">
        <v>883</v>
      </c>
      <c r="C1974" t="s">
        <v>275</v>
      </c>
      <c r="D1974" t="s">
        <v>893</v>
      </c>
      <c r="E1974" t="s">
        <v>321</v>
      </c>
      <c r="F1974" t="s">
        <v>322</v>
      </c>
      <c r="G1974" t="s">
        <v>98</v>
      </c>
      <c r="H1974">
        <v>4664</v>
      </c>
      <c r="I1974" s="73" t="str">
        <f>VLOOKUP(E1974,Refs!$P$2:$R$29,3,FALSE)</f>
        <v>Y56</v>
      </c>
      <c r="J1974" s="73" t="str">
        <f>VLOOKUP(E1974,Refs!$P$2:$S$29,4,FALSE)</f>
        <v>London</v>
      </c>
      <c r="K1974" s="28">
        <f t="shared" si="64"/>
        <v>4664</v>
      </c>
    </row>
    <row r="1975" spans="1:11" x14ac:dyDescent="0.35">
      <c r="A1975" s="74">
        <f t="shared" si="63"/>
        <v>45748</v>
      </c>
      <c r="B1975" t="s">
        <v>883</v>
      </c>
      <c r="C1975" t="s">
        <v>275</v>
      </c>
      <c r="D1975" t="s">
        <v>893</v>
      </c>
      <c r="E1975" t="s">
        <v>321</v>
      </c>
      <c r="F1975" t="s">
        <v>322</v>
      </c>
      <c r="G1975" t="s">
        <v>31</v>
      </c>
      <c r="H1975">
        <v>3781</v>
      </c>
      <c r="I1975" s="73" t="str">
        <f>VLOOKUP(E1975,Refs!$P$2:$R$29,3,FALSE)</f>
        <v>Y56</v>
      </c>
      <c r="J1975" s="73" t="str">
        <f>VLOOKUP(E1975,Refs!$P$2:$S$29,4,FALSE)</f>
        <v>London</v>
      </c>
      <c r="K1975" s="28">
        <f t="shared" si="64"/>
        <v>3781</v>
      </c>
    </row>
    <row r="1976" spans="1:11" x14ac:dyDescent="0.35">
      <c r="A1976" s="74">
        <f t="shared" si="63"/>
        <v>45748</v>
      </c>
      <c r="B1976" t="s">
        <v>883</v>
      </c>
      <c r="C1976" t="s">
        <v>275</v>
      </c>
      <c r="D1976" t="s">
        <v>893</v>
      </c>
      <c r="E1976" t="s">
        <v>321</v>
      </c>
      <c r="F1976" t="s">
        <v>322</v>
      </c>
      <c r="G1976" t="s">
        <v>99</v>
      </c>
      <c r="H1976">
        <v>7670</v>
      </c>
      <c r="I1976" s="73" t="str">
        <f>VLOOKUP(E1976,Refs!$P$2:$R$29,3,FALSE)</f>
        <v>Y56</v>
      </c>
      <c r="J1976" s="73" t="str">
        <f>VLOOKUP(E1976,Refs!$P$2:$S$29,4,FALSE)</f>
        <v>London</v>
      </c>
      <c r="K1976" s="28">
        <f t="shared" si="64"/>
        <v>7670</v>
      </c>
    </row>
    <row r="1977" spans="1:11" x14ac:dyDescent="0.35">
      <c r="A1977" s="74">
        <f t="shared" si="63"/>
        <v>45748</v>
      </c>
      <c r="B1977" t="s">
        <v>883</v>
      </c>
      <c r="C1977" t="s">
        <v>275</v>
      </c>
      <c r="D1977" t="s">
        <v>893</v>
      </c>
      <c r="E1977" t="s">
        <v>321</v>
      </c>
      <c r="F1977" t="s">
        <v>322</v>
      </c>
      <c r="G1977" t="s">
        <v>100</v>
      </c>
      <c r="H1977">
        <v>4146</v>
      </c>
      <c r="I1977" s="73" t="str">
        <f>VLOOKUP(E1977,Refs!$P$2:$R$29,3,FALSE)</f>
        <v>Y56</v>
      </c>
      <c r="J1977" s="73" t="str">
        <f>VLOOKUP(E1977,Refs!$P$2:$S$29,4,FALSE)</f>
        <v>London</v>
      </c>
      <c r="K1977" s="28">
        <f t="shared" si="64"/>
        <v>4146</v>
      </c>
    </row>
    <row r="1978" spans="1:11" x14ac:dyDescent="0.35">
      <c r="A1978" s="74">
        <f t="shared" si="63"/>
        <v>45748</v>
      </c>
      <c r="B1978" t="s">
        <v>883</v>
      </c>
      <c r="C1978" t="s">
        <v>275</v>
      </c>
      <c r="D1978" t="s">
        <v>893</v>
      </c>
      <c r="E1978" t="s">
        <v>321</v>
      </c>
      <c r="F1978" t="s">
        <v>322</v>
      </c>
      <c r="G1978" t="s">
        <v>101</v>
      </c>
      <c r="H1978">
        <v>3847</v>
      </c>
      <c r="I1978" s="73" t="str">
        <f>VLOOKUP(E1978,Refs!$P$2:$R$29,3,FALSE)</f>
        <v>Y56</v>
      </c>
      <c r="J1978" s="73" t="str">
        <f>VLOOKUP(E1978,Refs!$P$2:$S$29,4,FALSE)</f>
        <v>London</v>
      </c>
      <c r="K1978" s="28">
        <f t="shared" si="64"/>
        <v>3847</v>
      </c>
    </row>
    <row r="1979" spans="1:11" x14ac:dyDescent="0.35">
      <c r="A1979" s="74">
        <f t="shared" si="63"/>
        <v>45748</v>
      </c>
      <c r="B1979" t="s">
        <v>883</v>
      </c>
      <c r="C1979" t="s">
        <v>275</v>
      </c>
      <c r="D1979" t="s">
        <v>893</v>
      </c>
      <c r="E1979" t="s">
        <v>321</v>
      </c>
      <c r="F1979" t="s">
        <v>322</v>
      </c>
      <c r="G1979" t="s">
        <v>102</v>
      </c>
      <c r="H1979">
        <v>744</v>
      </c>
      <c r="I1979" s="73" t="str">
        <f>VLOOKUP(E1979,Refs!$P$2:$R$29,3,FALSE)</f>
        <v>Y56</v>
      </c>
      <c r="J1979" s="73" t="str">
        <f>VLOOKUP(E1979,Refs!$P$2:$S$29,4,FALSE)</f>
        <v>London</v>
      </c>
      <c r="K1979" s="28">
        <f t="shared" si="64"/>
        <v>744</v>
      </c>
    </row>
    <row r="1980" spans="1:11" x14ac:dyDescent="0.35">
      <c r="A1980" s="74">
        <f t="shared" si="63"/>
        <v>45748</v>
      </c>
      <c r="B1980" t="s">
        <v>883</v>
      </c>
      <c r="C1980" t="s">
        <v>275</v>
      </c>
      <c r="D1980" t="s">
        <v>893</v>
      </c>
      <c r="E1980" t="s">
        <v>321</v>
      </c>
      <c r="F1980" t="s">
        <v>322</v>
      </c>
      <c r="G1980" t="s">
        <v>103</v>
      </c>
      <c r="H1980">
        <v>1135</v>
      </c>
      <c r="I1980" s="73" t="str">
        <f>VLOOKUP(E1980,Refs!$P$2:$R$29,3,FALSE)</f>
        <v>Y56</v>
      </c>
      <c r="J1980" s="73" t="str">
        <f>VLOOKUP(E1980,Refs!$P$2:$S$29,4,FALSE)</f>
        <v>London</v>
      </c>
      <c r="K1980" s="28">
        <f t="shared" si="64"/>
        <v>1135</v>
      </c>
    </row>
    <row r="1981" spans="1:11" x14ac:dyDescent="0.35">
      <c r="A1981" s="74">
        <f t="shared" si="63"/>
        <v>45748</v>
      </c>
      <c r="B1981" t="s">
        <v>883</v>
      </c>
      <c r="C1981" t="s">
        <v>275</v>
      </c>
      <c r="D1981" t="s">
        <v>893</v>
      </c>
      <c r="E1981" t="s">
        <v>321</v>
      </c>
      <c r="F1981" t="s">
        <v>322</v>
      </c>
      <c r="G1981" t="s">
        <v>104</v>
      </c>
      <c r="H1981">
        <v>178</v>
      </c>
      <c r="I1981" s="73" t="str">
        <f>VLOOKUP(E1981,Refs!$P$2:$R$29,3,FALSE)</f>
        <v>Y56</v>
      </c>
      <c r="J1981" s="73" t="str">
        <f>VLOOKUP(E1981,Refs!$P$2:$S$29,4,FALSE)</f>
        <v>London</v>
      </c>
      <c r="K1981" s="28">
        <f t="shared" si="64"/>
        <v>178</v>
      </c>
    </row>
    <row r="1982" spans="1:11" x14ac:dyDescent="0.35">
      <c r="A1982" s="74">
        <f t="shared" si="63"/>
        <v>45748</v>
      </c>
      <c r="B1982" t="s">
        <v>883</v>
      </c>
      <c r="C1982" t="s">
        <v>275</v>
      </c>
      <c r="D1982" t="s">
        <v>893</v>
      </c>
      <c r="E1982" t="s">
        <v>321</v>
      </c>
      <c r="F1982" t="s">
        <v>322</v>
      </c>
      <c r="G1982" t="s">
        <v>105</v>
      </c>
      <c r="H1982">
        <v>3341</v>
      </c>
      <c r="I1982" s="73" t="str">
        <f>VLOOKUP(E1982,Refs!$P$2:$R$29,3,FALSE)</f>
        <v>Y56</v>
      </c>
      <c r="J1982" s="73" t="str">
        <f>VLOOKUP(E1982,Refs!$P$2:$S$29,4,FALSE)</f>
        <v>London</v>
      </c>
      <c r="K1982" s="28">
        <f t="shared" si="64"/>
        <v>3341</v>
      </c>
    </row>
    <row r="1983" spans="1:11" x14ac:dyDescent="0.35">
      <c r="A1983" s="74">
        <f t="shared" si="63"/>
        <v>45748</v>
      </c>
      <c r="B1983" t="s">
        <v>883</v>
      </c>
      <c r="C1983" t="s">
        <v>275</v>
      </c>
      <c r="D1983" t="s">
        <v>893</v>
      </c>
      <c r="E1983" t="s">
        <v>321</v>
      </c>
      <c r="F1983" t="s">
        <v>322</v>
      </c>
      <c r="G1983" t="s">
        <v>106</v>
      </c>
      <c r="H1983">
        <v>28519542</v>
      </c>
      <c r="I1983" s="73" t="str">
        <f>VLOOKUP(E1983,Refs!$P$2:$R$29,3,FALSE)</f>
        <v>Y56</v>
      </c>
      <c r="J1983" s="73" t="str">
        <f>VLOOKUP(E1983,Refs!$P$2:$S$29,4,FALSE)</f>
        <v>London</v>
      </c>
      <c r="K1983" s="28">
        <f t="shared" si="64"/>
        <v>28519542</v>
      </c>
    </row>
    <row r="1984" spans="1:11" x14ac:dyDescent="0.35">
      <c r="A1984" s="74">
        <f t="shared" si="63"/>
        <v>45748</v>
      </c>
      <c r="B1984" t="s">
        <v>883</v>
      </c>
      <c r="C1984" t="s">
        <v>275</v>
      </c>
      <c r="D1984" t="s">
        <v>893</v>
      </c>
      <c r="E1984" t="s">
        <v>321</v>
      </c>
      <c r="F1984" t="s">
        <v>322</v>
      </c>
      <c r="G1984" t="s">
        <v>107</v>
      </c>
      <c r="H1984">
        <v>4637</v>
      </c>
      <c r="I1984" s="73" t="str">
        <f>VLOOKUP(E1984,Refs!$P$2:$R$29,3,FALSE)</f>
        <v>Y56</v>
      </c>
      <c r="J1984" s="73" t="str">
        <f>VLOOKUP(E1984,Refs!$P$2:$S$29,4,FALSE)</f>
        <v>London</v>
      </c>
      <c r="K1984" s="28">
        <f t="shared" si="64"/>
        <v>4637</v>
      </c>
    </row>
    <row r="1985" spans="1:11" x14ac:dyDescent="0.35">
      <c r="A1985" s="74">
        <f t="shared" si="63"/>
        <v>45748</v>
      </c>
      <c r="B1985" t="s">
        <v>883</v>
      </c>
      <c r="C1985" t="s">
        <v>275</v>
      </c>
      <c r="D1985" t="s">
        <v>893</v>
      </c>
      <c r="E1985" t="s">
        <v>321</v>
      </c>
      <c r="F1985" t="s">
        <v>322</v>
      </c>
      <c r="G1985" t="s">
        <v>108</v>
      </c>
      <c r="H1985">
        <v>2476</v>
      </c>
      <c r="I1985" s="73" t="str">
        <f>VLOOKUP(E1985,Refs!$P$2:$R$29,3,FALSE)</f>
        <v>Y56</v>
      </c>
      <c r="J1985" s="73" t="str">
        <f>VLOOKUP(E1985,Refs!$P$2:$S$29,4,FALSE)</f>
        <v>London</v>
      </c>
      <c r="K1985" s="28">
        <f t="shared" si="64"/>
        <v>2476</v>
      </c>
    </row>
    <row r="1986" spans="1:11" x14ac:dyDescent="0.35">
      <c r="A1986" s="74">
        <f t="shared" si="63"/>
        <v>45748</v>
      </c>
      <c r="B1986" t="s">
        <v>883</v>
      </c>
      <c r="C1986" t="s">
        <v>275</v>
      </c>
      <c r="D1986" t="s">
        <v>893</v>
      </c>
      <c r="E1986" t="s">
        <v>321</v>
      </c>
      <c r="F1986" t="s">
        <v>322</v>
      </c>
      <c r="G1986" t="s">
        <v>109</v>
      </c>
      <c r="H1986">
        <v>160</v>
      </c>
      <c r="I1986" s="73" t="str">
        <f>VLOOKUP(E1986,Refs!$P$2:$R$29,3,FALSE)</f>
        <v>Y56</v>
      </c>
      <c r="J1986" s="73" t="str">
        <f>VLOOKUP(E1986,Refs!$P$2:$S$29,4,FALSE)</f>
        <v>London</v>
      </c>
      <c r="K1986" s="28">
        <f t="shared" si="64"/>
        <v>160</v>
      </c>
    </row>
    <row r="1987" spans="1:11" x14ac:dyDescent="0.35">
      <c r="A1987" s="74">
        <f t="shared" ref="A1987:A2050" si="65">DATEVALUE(RIGHT(B1987,8))</f>
        <v>45748</v>
      </c>
      <c r="B1987" t="s">
        <v>883</v>
      </c>
      <c r="C1987" t="s">
        <v>275</v>
      </c>
      <c r="D1987" t="s">
        <v>893</v>
      </c>
      <c r="E1987" t="s">
        <v>321</v>
      </c>
      <c r="F1987" t="s">
        <v>322</v>
      </c>
      <c r="G1987" t="s">
        <v>110</v>
      </c>
      <c r="H1987">
        <v>1609</v>
      </c>
      <c r="I1987" s="73" t="str">
        <f>VLOOKUP(E1987,Refs!$P$2:$R$29,3,FALSE)</f>
        <v>Y56</v>
      </c>
      <c r="J1987" s="73" t="str">
        <f>VLOOKUP(E1987,Refs!$P$2:$S$29,4,FALSE)</f>
        <v>London</v>
      </c>
      <c r="K1987" s="28">
        <f t="shared" si="64"/>
        <v>1609</v>
      </c>
    </row>
    <row r="1988" spans="1:11" x14ac:dyDescent="0.35">
      <c r="A1988" s="74">
        <f t="shared" si="65"/>
        <v>45748</v>
      </c>
      <c r="B1988" t="s">
        <v>883</v>
      </c>
      <c r="C1988" t="s">
        <v>275</v>
      </c>
      <c r="D1988" t="s">
        <v>893</v>
      </c>
      <c r="E1988" t="s">
        <v>321</v>
      </c>
      <c r="F1988" t="s">
        <v>322</v>
      </c>
      <c r="G1988" t="s">
        <v>111</v>
      </c>
      <c r="H1988">
        <v>20285387</v>
      </c>
      <c r="I1988" s="73" t="str">
        <f>VLOOKUP(E1988,Refs!$P$2:$R$29,3,FALSE)</f>
        <v>Y56</v>
      </c>
      <c r="J1988" s="73" t="str">
        <f>VLOOKUP(E1988,Refs!$P$2:$S$29,4,FALSE)</f>
        <v>London</v>
      </c>
      <c r="K1988" s="28">
        <f t="shared" si="64"/>
        <v>20285387</v>
      </c>
    </row>
    <row r="1989" spans="1:11" x14ac:dyDescent="0.35">
      <c r="A1989" s="74">
        <f t="shared" si="65"/>
        <v>45748</v>
      </c>
      <c r="B1989" t="s">
        <v>883</v>
      </c>
      <c r="C1989" t="s">
        <v>275</v>
      </c>
      <c r="D1989" t="s">
        <v>893</v>
      </c>
      <c r="E1989" t="s">
        <v>321</v>
      </c>
      <c r="F1989" t="s">
        <v>322</v>
      </c>
      <c r="G1989" t="s">
        <v>112</v>
      </c>
      <c r="H1989">
        <v>940</v>
      </c>
      <c r="I1989" s="73" t="str">
        <f>VLOOKUP(E1989,Refs!$P$2:$R$29,3,FALSE)</f>
        <v>Y56</v>
      </c>
      <c r="J1989" s="73" t="str">
        <f>VLOOKUP(E1989,Refs!$P$2:$S$29,4,FALSE)</f>
        <v>London</v>
      </c>
      <c r="K1989" s="28">
        <f t="shared" si="64"/>
        <v>940</v>
      </c>
    </row>
    <row r="1990" spans="1:11" x14ac:dyDescent="0.35">
      <c r="A1990" s="74">
        <f t="shared" si="65"/>
        <v>45748</v>
      </c>
      <c r="B1990" t="s">
        <v>883</v>
      </c>
      <c r="C1990" t="s">
        <v>275</v>
      </c>
      <c r="D1990" t="s">
        <v>893</v>
      </c>
      <c r="E1990" t="s">
        <v>321</v>
      </c>
      <c r="F1990" t="s">
        <v>322</v>
      </c>
      <c r="G1990" t="s">
        <v>808</v>
      </c>
      <c r="H1990">
        <v>15948</v>
      </c>
      <c r="I1990" s="73" t="str">
        <f>VLOOKUP(E1990,Refs!$P$2:$R$29,3,FALSE)</f>
        <v>Y56</v>
      </c>
      <c r="J1990" s="73" t="str">
        <f>VLOOKUP(E1990,Refs!$P$2:$S$29,4,FALSE)</f>
        <v>London</v>
      </c>
      <c r="K1990" s="28">
        <f t="shared" si="64"/>
        <v>15948</v>
      </c>
    </row>
    <row r="1991" spans="1:11" ht="14" customHeight="1" x14ac:dyDescent="0.35">
      <c r="A1991" s="74">
        <f t="shared" si="65"/>
        <v>45748</v>
      </c>
      <c r="B1991" t="s">
        <v>883</v>
      </c>
      <c r="C1991" t="s">
        <v>275</v>
      </c>
      <c r="D1991" t="s">
        <v>893</v>
      </c>
      <c r="E1991" t="s">
        <v>321</v>
      </c>
      <c r="F1991" t="s">
        <v>322</v>
      </c>
      <c r="G1991" t="s">
        <v>809</v>
      </c>
      <c r="H1991">
        <v>130</v>
      </c>
      <c r="I1991" s="73" t="str">
        <f>VLOOKUP(E1991,Refs!$P$2:$R$29,3,FALSE)</f>
        <v>Y56</v>
      </c>
      <c r="J1991" s="73" t="str">
        <f>VLOOKUP(E1991,Refs!$P$2:$S$29,4,FALSE)</f>
        <v>London</v>
      </c>
      <c r="K1991" s="28">
        <f t="shared" ref="K1991:K2054" si="66">IF(OR(H1991="NULL",H1991=0,H1991=""),"",H1991)</f>
        <v>130</v>
      </c>
    </row>
    <row r="1992" spans="1:11" x14ac:dyDescent="0.35">
      <c r="A1992" s="74">
        <f t="shared" si="65"/>
        <v>45748</v>
      </c>
      <c r="B1992" t="s">
        <v>883</v>
      </c>
      <c r="C1992" t="s">
        <v>275</v>
      </c>
      <c r="D1992" t="s">
        <v>893</v>
      </c>
      <c r="E1992" t="s">
        <v>321</v>
      </c>
      <c r="F1992" t="s">
        <v>322</v>
      </c>
      <c r="G1992" t="s">
        <v>113</v>
      </c>
      <c r="H1992">
        <v>22415</v>
      </c>
      <c r="I1992" s="73" t="str">
        <f>VLOOKUP(E1992,Refs!$P$2:$R$29,3,FALSE)</f>
        <v>Y56</v>
      </c>
      <c r="J1992" s="73" t="str">
        <f>VLOOKUP(E1992,Refs!$P$2:$S$29,4,FALSE)</f>
        <v>London</v>
      </c>
      <c r="K1992" s="28">
        <f t="shared" si="66"/>
        <v>22415</v>
      </c>
    </row>
    <row r="1993" spans="1:11" x14ac:dyDescent="0.35">
      <c r="A1993" s="74">
        <f t="shared" si="65"/>
        <v>45748</v>
      </c>
      <c r="B1993" t="s">
        <v>883</v>
      </c>
      <c r="C1993" t="s">
        <v>275</v>
      </c>
      <c r="D1993" t="s">
        <v>893</v>
      </c>
      <c r="E1993" t="s">
        <v>321</v>
      </c>
      <c r="F1993" t="s">
        <v>322</v>
      </c>
      <c r="G1993" t="s">
        <v>114</v>
      </c>
      <c r="H1993">
        <v>2</v>
      </c>
      <c r="I1993" s="73" t="str">
        <f>VLOOKUP(E1993,Refs!$P$2:$R$29,3,FALSE)</f>
        <v>Y56</v>
      </c>
      <c r="J1993" s="73" t="str">
        <f>VLOOKUP(E1993,Refs!$P$2:$S$29,4,FALSE)</f>
        <v>London</v>
      </c>
      <c r="K1993" s="28">
        <f t="shared" si="66"/>
        <v>2</v>
      </c>
    </row>
    <row r="1994" spans="1:11" x14ac:dyDescent="0.35">
      <c r="A1994" s="74">
        <f t="shared" si="65"/>
        <v>45748</v>
      </c>
      <c r="B1994" t="s">
        <v>883</v>
      </c>
      <c r="C1994" t="s">
        <v>275</v>
      </c>
      <c r="D1994" t="s">
        <v>893</v>
      </c>
      <c r="E1994" t="s">
        <v>321</v>
      </c>
      <c r="F1994" t="s">
        <v>322</v>
      </c>
      <c r="G1994" t="s">
        <v>115</v>
      </c>
      <c r="H1994">
        <v>13887</v>
      </c>
      <c r="I1994" s="73" t="str">
        <f>VLOOKUP(E1994,Refs!$P$2:$R$29,3,FALSE)</f>
        <v>Y56</v>
      </c>
      <c r="J1994" s="73" t="str">
        <f>VLOOKUP(E1994,Refs!$P$2:$S$29,4,FALSE)</f>
        <v>London</v>
      </c>
      <c r="K1994" s="28">
        <f t="shared" si="66"/>
        <v>13887</v>
      </c>
    </row>
    <row r="1995" spans="1:11" x14ac:dyDescent="0.35">
      <c r="A1995" s="74">
        <f t="shared" si="65"/>
        <v>45748</v>
      </c>
      <c r="B1995" t="s">
        <v>883</v>
      </c>
      <c r="C1995" t="s">
        <v>275</v>
      </c>
      <c r="D1995" t="s">
        <v>893</v>
      </c>
      <c r="E1995" t="s">
        <v>321</v>
      </c>
      <c r="F1995" t="s">
        <v>322</v>
      </c>
      <c r="G1995" t="s">
        <v>116</v>
      </c>
      <c r="H1995">
        <v>14171</v>
      </c>
      <c r="I1995" s="73" t="str">
        <f>VLOOKUP(E1995,Refs!$P$2:$R$29,3,FALSE)</f>
        <v>Y56</v>
      </c>
      <c r="J1995" s="73" t="str">
        <f>VLOOKUP(E1995,Refs!$P$2:$S$29,4,FALSE)</f>
        <v>London</v>
      </c>
      <c r="K1995" s="28">
        <f t="shared" si="66"/>
        <v>14171</v>
      </c>
    </row>
    <row r="1996" spans="1:11" x14ac:dyDescent="0.35">
      <c r="A1996" s="74">
        <f t="shared" si="65"/>
        <v>45748</v>
      </c>
      <c r="B1996" t="s">
        <v>883</v>
      </c>
      <c r="C1996" t="s">
        <v>275</v>
      </c>
      <c r="D1996" t="s">
        <v>893</v>
      </c>
      <c r="E1996" t="s">
        <v>321</v>
      </c>
      <c r="F1996" t="s">
        <v>322</v>
      </c>
      <c r="G1996" t="s">
        <v>117</v>
      </c>
      <c r="H1996">
        <v>7337</v>
      </c>
      <c r="I1996" s="73" t="str">
        <f>VLOOKUP(E1996,Refs!$P$2:$R$29,3,FALSE)</f>
        <v>Y56</v>
      </c>
      <c r="J1996" s="73" t="str">
        <f>VLOOKUP(E1996,Refs!$P$2:$S$29,4,FALSE)</f>
        <v>London</v>
      </c>
      <c r="K1996" s="28">
        <f t="shared" si="66"/>
        <v>7337</v>
      </c>
    </row>
    <row r="1997" spans="1:11" x14ac:dyDescent="0.35">
      <c r="A1997" s="74">
        <f t="shared" si="65"/>
        <v>45748</v>
      </c>
      <c r="B1997" t="s">
        <v>883</v>
      </c>
      <c r="C1997" t="s">
        <v>275</v>
      </c>
      <c r="D1997" t="s">
        <v>893</v>
      </c>
      <c r="E1997" t="s">
        <v>321</v>
      </c>
      <c r="F1997" t="s">
        <v>322</v>
      </c>
      <c r="G1997" t="s">
        <v>118</v>
      </c>
      <c r="H1997">
        <v>10458</v>
      </c>
      <c r="I1997" s="73" t="str">
        <f>VLOOKUP(E1997,Refs!$P$2:$R$29,3,FALSE)</f>
        <v>Y56</v>
      </c>
      <c r="J1997" s="73" t="str">
        <f>VLOOKUP(E1997,Refs!$P$2:$S$29,4,FALSE)</f>
        <v>London</v>
      </c>
      <c r="K1997" s="28">
        <f t="shared" si="66"/>
        <v>10458</v>
      </c>
    </row>
    <row r="1998" spans="1:11" x14ac:dyDescent="0.35">
      <c r="A1998" s="74">
        <f t="shared" si="65"/>
        <v>45748</v>
      </c>
      <c r="B1998" t="s">
        <v>883</v>
      </c>
      <c r="C1998" t="s">
        <v>275</v>
      </c>
      <c r="D1998" t="s">
        <v>893</v>
      </c>
      <c r="E1998" t="s">
        <v>321</v>
      </c>
      <c r="F1998" t="s">
        <v>322</v>
      </c>
      <c r="G1998" t="s">
        <v>119</v>
      </c>
      <c r="H1998">
        <v>4935</v>
      </c>
      <c r="I1998" s="73" t="str">
        <f>VLOOKUP(E1998,Refs!$P$2:$R$29,3,FALSE)</f>
        <v>Y56</v>
      </c>
      <c r="J1998" s="73" t="str">
        <f>VLOOKUP(E1998,Refs!$P$2:$S$29,4,FALSE)</f>
        <v>London</v>
      </c>
      <c r="K1998" s="28">
        <f t="shared" si="66"/>
        <v>4935</v>
      </c>
    </row>
    <row r="1999" spans="1:11" x14ac:dyDescent="0.35">
      <c r="A1999" s="74">
        <f t="shared" si="65"/>
        <v>45748</v>
      </c>
      <c r="B1999" t="s">
        <v>883</v>
      </c>
      <c r="C1999" t="s">
        <v>275</v>
      </c>
      <c r="D1999" t="s">
        <v>893</v>
      </c>
      <c r="E1999" t="s">
        <v>321</v>
      </c>
      <c r="F1999" t="s">
        <v>322</v>
      </c>
      <c r="G1999" t="s">
        <v>120</v>
      </c>
      <c r="H1999">
        <v>4309</v>
      </c>
      <c r="I1999" s="73" t="str">
        <f>VLOOKUP(E1999,Refs!$P$2:$R$29,3,FALSE)</f>
        <v>Y56</v>
      </c>
      <c r="J1999" s="73" t="str">
        <f>VLOOKUP(E1999,Refs!$P$2:$S$29,4,FALSE)</f>
        <v>London</v>
      </c>
      <c r="K1999" s="28">
        <f t="shared" si="66"/>
        <v>4309</v>
      </c>
    </row>
    <row r="2000" spans="1:11" x14ac:dyDescent="0.35">
      <c r="A2000" s="74">
        <f t="shared" si="65"/>
        <v>45748</v>
      </c>
      <c r="B2000" t="s">
        <v>883</v>
      </c>
      <c r="C2000" t="s">
        <v>275</v>
      </c>
      <c r="D2000" t="s">
        <v>893</v>
      </c>
      <c r="E2000" t="s">
        <v>321</v>
      </c>
      <c r="F2000" t="s">
        <v>322</v>
      </c>
      <c r="G2000" t="s">
        <v>121</v>
      </c>
      <c r="H2000">
        <v>1634</v>
      </c>
      <c r="I2000" s="73" t="str">
        <f>VLOOKUP(E2000,Refs!$P$2:$R$29,3,FALSE)</f>
        <v>Y56</v>
      </c>
      <c r="J2000" s="73" t="str">
        <f>VLOOKUP(E2000,Refs!$P$2:$S$29,4,FALSE)</f>
        <v>London</v>
      </c>
      <c r="K2000" s="28">
        <f t="shared" si="66"/>
        <v>1634</v>
      </c>
    </row>
    <row r="2001" spans="1:11" x14ac:dyDescent="0.35">
      <c r="A2001" s="74">
        <f t="shared" si="65"/>
        <v>45748</v>
      </c>
      <c r="B2001" t="s">
        <v>883</v>
      </c>
      <c r="C2001" t="s">
        <v>275</v>
      </c>
      <c r="D2001" t="s">
        <v>893</v>
      </c>
      <c r="E2001" t="s">
        <v>321</v>
      </c>
      <c r="F2001" t="s">
        <v>322</v>
      </c>
      <c r="G2001" t="s">
        <v>122</v>
      </c>
      <c r="H2001">
        <v>326</v>
      </c>
      <c r="I2001" s="73" t="str">
        <f>VLOOKUP(E2001,Refs!$P$2:$R$29,3,FALSE)</f>
        <v>Y56</v>
      </c>
      <c r="J2001" s="73" t="str">
        <f>VLOOKUP(E2001,Refs!$P$2:$S$29,4,FALSE)</f>
        <v>London</v>
      </c>
      <c r="K2001" s="28">
        <f t="shared" si="66"/>
        <v>326</v>
      </c>
    </row>
    <row r="2002" spans="1:11" x14ac:dyDescent="0.35">
      <c r="A2002" s="74">
        <f t="shared" si="65"/>
        <v>45748</v>
      </c>
      <c r="B2002" t="s">
        <v>883</v>
      </c>
      <c r="C2002" t="s">
        <v>275</v>
      </c>
      <c r="D2002" t="s">
        <v>893</v>
      </c>
      <c r="E2002" t="s">
        <v>321</v>
      </c>
      <c r="F2002" t="s">
        <v>322</v>
      </c>
      <c r="G2002" t="s">
        <v>123</v>
      </c>
      <c r="H2002">
        <v>5213</v>
      </c>
      <c r="I2002" s="73" t="str">
        <f>VLOOKUP(E2002,Refs!$P$2:$R$29,3,FALSE)</f>
        <v>Y56</v>
      </c>
      <c r="J2002" s="73" t="str">
        <f>VLOOKUP(E2002,Refs!$P$2:$S$29,4,FALSE)</f>
        <v>London</v>
      </c>
      <c r="K2002" s="28">
        <f t="shared" si="66"/>
        <v>5213</v>
      </c>
    </row>
    <row r="2003" spans="1:11" x14ac:dyDescent="0.35">
      <c r="A2003" s="74">
        <f t="shared" si="65"/>
        <v>45748</v>
      </c>
      <c r="B2003" t="s">
        <v>883</v>
      </c>
      <c r="C2003" t="s">
        <v>275</v>
      </c>
      <c r="D2003" t="s">
        <v>893</v>
      </c>
      <c r="E2003" t="s">
        <v>321</v>
      </c>
      <c r="F2003" t="s">
        <v>322</v>
      </c>
      <c r="G2003" t="s">
        <v>124</v>
      </c>
      <c r="H2003">
        <v>1803</v>
      </c>
      <c r="I2003" s="73" t="str">
        <f>VLOOKUP(E2003,Refs!$P$2:$R$29,3,FALSE)</f>
        <v>Y56</v>
      </c>
      <c r="J2003" s="73" t="str">
        <f>VLOOKUP(E2003,Refs!$P$2:$S$29,4,FALSE)</f>
        <v>London</v>
      </c>
      <c r="K2003" s="28">
        <f t="shared" si="66"/>
        <v>1803</v>
      </c>
    </row>
    <row r="2004" spans="1:11" x14ac:dyDescent="0.35">
      <c r="A2004" s="74">
        <f t="shared" si="65"/>
        <v>45748</v>
      </c>
      <c r="B2004" t="s">
        <v>883</v>
      </c>
      <c r="C2004" t="s">
        <v>275</v>
      </c>
      <c r="D2004" t="s">
        <v>893</v>
      </c>
      <c r="E2004" t="s">
        <v>321</v>
      </c>
      <c r="F2004" t="s">
        <v>322</v>
      </c>
      <c r="G2004" t="s">
        <v>125</v>
      </c>
      <c r="H2004">
        <v>21</v>
      </c>
      <c r="I2004" s="73" t="str">
        <f>VLOOKUP(E2004,Refs!$P$2:$R$29,3,FALSE)</f>
        <v>Y56</v>
      </c>
      <c r="J2004" s="73" t="str">
        <f>VLOOKUP(E2004,Refs!$P$2:$S$29,4,FALSE)</f>
        <v>London</v>
      </c>
      <c r="K2004" s="28">
        <f t="shared" si="66"/>
        <v>21</v>
      </c>
    </row>
    <row r="2005" spans="1:11" x14ac:dyDescent="0.35">
      <c r="A2005" s="74">
        <f t="shared" si="65"/>
        <v>45748</v>
      </c>
      <c r="B2005" t="s">
        <v>883</v>
      </c>
      <c r="C2005" t="s">
        <v>275</v>
      </c>
      <c r="D2005" t="s">
        <v>893</v>
      </c>
      <c r="E2005" t="s">
        <v>321</v>
      </c>
      <c r="F2005" t="s">
        <v>322</v>
      </c>
      <c r="G2005" t="s">
        <v>126</v>
      </c>
      <c r="H2005">
        <v>0</v>
      </c>
      <c r="I2005" s="73" t="str">
        <f>VLOOKUP(E2005,Refs!$P$2:$R$29,3,FALSE)</f>
        <v>Y56</v>
      </c>
      <c r="J2005" s="73" t="str">
        <f>VLOOKUP(E2005,Refs!$P$2:$S$29,4,FALSE)</f>
        <v>London</v>
      </c>
      <c r="K2005" s="28" t="str">
        <f t="shared" si="66"/>
        <v/>
      </c>
    </row>
    <row r="2006" spans="1:11" x14ac:dyDescent="0.35">
      <c r="A2006" s="74">
        <f t="shared" si="65"/>
        <v>45748</v>
      </c>
      <c r="B2006" t="s">
        <v>883</v>
      </c>
      <c r="C2006" t="s">
        <v>275</v>
      </c>
      <c r="D2006" t="s">
        <v>893</v>
      </c>
      <c r="E2006" t="s">
        <v>321</v>
      </c>
      <c r="F2006" t="s">
        <v>322</v>
      </c>
      <c r="G2006" t="s">
        <v>127</v>
      </c>
      <c r="H2006">
        <v>3196</v>
      </c>
      <c r="I2006" s="73" t="str">
        <f>VLOOKUP(E2006,Refs!$P$2:$R$29,3,FALSE)</f>
        <v>Y56</v>
      </c>
      <c r="J2006" s="73" t="str">
        <f>VLOOKUP(E2006,Refs!$P$2:$S$29,4,FALSE)</f>
        <v>London</v>
      </c>
      <c r="K2006" s="28">
        <f t="shared" si="66"/>
        <v>3196</v>
      </c>
    </row>
    <row r="2007" spans="1:11" x14ac:dyDescent="0.35">
      <c r="A2007" s="74">
        <f t="shared" si="65"/>
        <v>45748</v>
      </c>
      <c r="B2007" t="s">
        <v>883</v>
      </c>
      <c r="C2007" t="s">
        <v>275</v>
      </c>
      <c r="D2007" t="s">
        <v>893</v>
      </c>
      <c r="E2007" t="s">
        <v>321</v>
      </c>
      <c r="F2007" t="s">
        <v>322</v>
      </c>
      <c r="G2007" t="s">
        <v>128</v>
      </c>
      <c r="H2007">
        <v>2120</v>
      </c>
      <c r="I2007" s="73" t="str">
        <f>VLOOKUP(E2007,Refs!$P$2:$R$29,3,FALSE)</f>
        <v>Y56</v>
      </c>
      <c r="J2007" s="73" t="str">
        <f>VLOOKUP(E2007,Refs!$P$2:$S$29,4,FALSE)</f>
        <v>London</v>
      </c>
      <c r="K2007" s="28">
        <f t="shared" si="66"/>
        <v>2120</v>
      </c>
    </row>
    <row r="2008" spans="1:11" x14ac:dyDescent="0.35">
      <c r="A2008" s="74">
        <f t="shared" si="65"/>
        <v>45748</v>
      </c>
      <c r="B2008" t="s">
        <v>883</v>
      </c>
      <c r="C2008" t="s">
        <v>275</v>
      </c>
      <c r="D2008" t="s">
        <v>893</v>
      </c>
      <c r="E2008" t="s">
        <v>321</v>
      </c>
      <c r="F2008" t="s">
        <v>322</v>
      </c>
      <c r="G2008" t="s">
        <v>129</v>
      </c>
      <c r="H2008">
        <v>661</v>
      </c>
      <c r="I2008" s="73" t="str">
        <f>VLOOKUP(E2008,Refs!$P$2:$R$29,3,FALSE)</f>
        <v>Y56</v>
      </c>
      <c r="J2008" s="73" t="str">
        <f>VLOOKUP(E2008,Refs!$P$2:$S$29,4,FALSE)</f>
        <v>London</v>
      </c>
      <c r="K2008" s="28">
        <f t="shared" si="66"/>
        <v>661</v>
      </c>
    </row>
    <row r="2009" spans="1:11" x14ac:dyDescent="0.35">
      <c r="A2009" s="74">
        <f t="shared" si="65"/>
        <v>45748</v>
      </c>
      <c r="B2009" t="s">
        <v>883</v>
      </c>
      <c r="C2009" t="s">
        <v>275</v>
      </c>
      <c r="D2009" t="s">
        <v>893</v>
      </c>
      <c r="E2009" t="s">
        <v>321</v>
      </c>
      <c r="F2009" t="s">
        <v>322</v>
      </c>
      <c r="G2009" t="s">
        <v>130</v>
      </c>
      <c r="H2009">
        <v>104</v>
      </c>
      <c r="I2009" s="73" t="str">
        <f>VLOOKUP(E2009,Refs!$P$2:$R$29,3,FALSE)</f>
        <v>Y56</v>
      </c>
      <c r="J2009" s="73" t="str">
        <f>VLOOKUP(E2009,Refs!$P$2:$S$29,4,FALSE)</f>
        <v>London</v>
      </c>
      <c r="K2009" s="28">
        <f t="shared" si="66"/>
        <v>104</v>
      </c>
    </row>
    <row r="2010" spans="1:11" x14ac:dyDescent="0.35">
      <c r="A2010" s="74">
        <f t="shared" si="65"/>
        <v>45748</v>
      </c>
      <c r="B2010" t="s">
        <v>883</v>
      </c>
      <c r="C2010" t="s">
        <v>275</v>
      </c>
      <c r="D2010" t="s">
        <v>893</v>
      </c>
      <c r="E2010" t="s">
        <v>321</v>
      </c>
      <c r="F2010" t="s">
        <v>322</v>
      </c>
      <c r="G2010" t="s">
        <v>131</v>
      </c>
      <c r="H2010">
        <v>379</v>
      </c>
      <c r="I2010" s="73" t="str">
        <f>VLOOKUP(E2010,Refs!$P$2:$R$29,3,FALSE)</f>
        <v>Y56</v>
      </c>
      <c r="J2010" s="73" t="str">
        <f>VLOOKUP(E2010,Refs!$P$2:$S$29,4,FALSE)</f>
        <v>London</v>
      </c>
      <c r="K2010" s="28">
        <f t="shared" si="66"/>
        <v>379</v>
      </c>
    </row>
    <row r="2011" spans="1:11" x14ac:dyDescent="0.35">
      <c r="A2011" s="74">
        <f t="shared" si="65"/>
        <v>45748</v>
      </c>
      <c r="B2011" t="s">
        <v>883</v>
      </c>
      <c r="C2011" t="s">
        <v>275</v>
      </c>
      <c r="D2011" t="s">
        <v>893</v>
      </c>
      <c r="E2011" t="s">
        <v>321</v>
      </c>
      <c r="F2011" t="s">
        <v>322</v>
      </c>
      <c r="G2011" t="s">
        <v>132</v>
      </c>
      <c r="H2011">
        <v>317</v>
      </c>
      <c r="I2011" s="73" t="str">
        <f>VLOOKUP(E2011,Refs!$P$2:$R$29,3,FALSE)</f>
        <v>Y56</v>
      </c>
      <c r="J2011" s="73" t="str">
        <f>VLOOKUP(E2011,Refs!$P$2:$S$29,4,FALSE)</f>
        <v>London</v>
      </c>
      <c r="K2011" s="28">
        <f t="shared" si="66"/>
        <v>317</v>
      </c>
    </row>
    <row r="2012" spans="1:11" x14ac:dyDescent="0.35">
      <c r="A2012" s="74">
        <f t="shared" si="65"/>
        <v>45748</v>
      </c>
      <c r="B2012" t="s">
        <v>883</v>
      </c>
      <c r="C2012" t="s">
        <v>275</v>
      </c>
      <c r="D2012" t="s">
        <v>893</v>
      </c>
      <c r="E2012" t="s">
        <v>321</v>
      </c>
      <c r="F2012" t="s">
        <v>322</v>
      </c>
      <c r="G2012" t="s">
        <v>133</v>
      </c>
      <c r="H2012">
        <v>2879</v>
      </c>
      <c r="I2012" s="73" t="str">
        <f>VLOOKUP(E2012,Refs!$P$2:$R$29,3,FALSE)</f>
        <v>Y56</v>
      </c>
      <c r="J2012" s="73" t="str">
        <f>VLOOKUP(E2012,Refs!$P$2:$S$29,4,FALSE)</f>
        <v>London</v>
      </c>
      <c r="K2012" s="28">
        <f t="shared" si="66"/>
        <v>2879</v>
      </c>
    </row>
    <row r="2013" spans="1:11" x14ac:dyDescent="0.35">
      <c r="A2013" s="74">
        <f t="shared" si="65"/>
        <v>45748</v>
      </c>
      <c r="B2013" t="s">
        <v>883</v>
      </c>
      <c r="C2013" t="s">
        <v>275</v>
      </c>
      <c r="D2013" t="s">
        <v>893</v>
      </c>
      <c r="E2013" t="s">
        <v>321</v>
      </c>
      <c r="F2013" t="s">
        <v>322</v>
      </c>
      <c r="G2013" t="s">
        <v>134</v>
      </c>
      <c r="H2013">
        <v>2446</v>
      </c>
      <c r="I2013" s="73" t="str">
        <f>VLOOKUP(E2013,Refs!$P$2:$R$29,3,FALSE)</f>
        <v>Y56</v>
      </c>
      <c r="J2013" s="73" t="str">
        <f>VLOOKUP(E2013,Refs!$P$2:$S$29,4,FALSE)</f>
        <v>London</v>
      </c>
      <c r="K2013" s="28">
        <f t="shared" si="66"/>
        <v>2446</v>
      </c>
    </row>
    <row r="2014" spans="1:11" x14ac:dyDescent="0.35">
      <c r="A2014" s="74">
        <f t="shared" si="65"/>
        <v>45748</v>
      </c>
      <c r="B2014" t="s">
        <v>883</v>
      </c>
      <c r="C2014" t="s">
        <v>275</v>
      </c>
      <c r="D2014" t="s">
        <v>893</v>
      </c>
      <c r="E2014" t="s">
        <v>321</v>
      </c>
      <c r="F2014" t="s">
        <v>322</v>
      </c>
      <c r="G2014" t="s">
        <v>135</v>
      </c>
      <c r="H2014">
        <v>1518</v>
      </c>
      <c r="I2014" s="73" t="str">
        <f>VLOOKUP(E2014,Refs!$P$2:$R$29,3,FALSE)</f>
        <v>Y56</v>
      </c>
      <c r="J2014" s="73" t="str">
        <f>VLOOKUP(E2014,Refs!$P$2:$S$29,4,FALSE)</f>
        <v>London</v>
      </c>
      <c r="K2014" s="28">
        <f t="shared" si="66"/>
        <v>1518</v>
      </c>
    </row>
    <row r="2015" spans="1:11" x14ac:dyDescent="0.35">
      <c r="A2015" s="74">
        <f t="shared" si="65"/>
        <v>45748</v>
      </c>
      <c r="B2015" t="s">
        <v>883</v>
      </c>
      <c r="C2015" t="s">
        <v>275</v>
      </c>
      <c r="D2015" t="s">
        <v>893</v>
      </c>
      <c r="E2015" t="s">
        <v>321</v>
      </c>
      <c r="F2015" t="s">
        <v>322</v>
      </c>
      <c r="G2015" t="s">
        <v>136</v>
      </c>
      <c r="H2015">
        <v>1118</v>
      </c>
      <c r="I2015" s="73" t="str">
        <f>VLOOKUP(E2015,Refs!$P$2:$R$29,3,FALSE)</f>
        <v>Y56</v>
      </c>
      <c r="J2015" s="73" t="str">
        <f>VLOOKUP(E2015,Refs!$P$2:$S$29,4,FALSE)</f>
        <v>London</v>
      </c>
      <c r="K2015" s="28">
        <f t="shared" si="66"/>
        <v>1118</v>
      </c>
    </row>
    <row r="2016" spans="1:11" x14ac:dyDescent="0.35">
      <c r="A2016" s="74">
        <f t="shared" si="65"/>
        <v>45748</v>
      </c>
      <c r="B2016" t="s">
        <v>883</v>
      </c>
      <c r="C2016" t="s">
        <v>275</v>
      </c>
      <c r="D2016" t="s">
        <v>893</v>
      </c>
      <c r="E2016" t="s">
        <v>321</v>
      </c>
      <c r="F2016" t="s">
        <v>322</v>
      </c>
      <c r="G2016" t="s">
        <v>137</v>
      </c>
      <c r="H2016">
        <v>178</v>
      </c>
      <c r="I2016" s="73" t="str">
        <f>VLOOKUP(E2016,Refs!$P$2:$R$29,3,FALSE)</f>
        <v>Y56</v>
      </c>
      <c r="J2016" s="73" t="str">
        <f>VLOOKUP(E2016,Refs!$P$2:$S$29,4,FALSE)</f>
        <v>London</v>
      </c>
      <c r="K2016" s="28">
        <f t="shared" si="66"/>
        <v>178</v>
      </c>
    </row>
    <row r="2017" spans="1:11" x14ac:dyDescent="0.35">
      <c r="A2017" s="74">
        <f t="shared" si="65"/>
        <v>45748</v>
      </c>
      <c r="B2017" t="s">
        <v>883</v>
      </c>
      <c r="C2017" t="s">
        <v>275</v>
      </c>
      <c r="D2017" t="s">
        <v>893</v>
      </c>
      <c r="E2017" t="s">
        <v>321</v>
      </c>
      <c r="F2017" t="s">
        <v>322</v>
      </c>
      <c r="G2017" t="s">
        <v>138</v>
      </c>
      <c r="H2017">
        <v>65</v>
      </c>
      <c r="I2017" s="73" t="str">
        <f>VLOOKUP(E2017,Refs!$P$2:$R$29,3,FALSE)</f>
        <v>Y56</v>
      </c>
      <c r="J2017" s="73" t="str">
        <f>VLOOKUP(E2017,Refs!$P$2:$S$29,4,FALSE)</f>
        <v>London</v>
      </c>
      <c r="K2017" s="28">
        <f t="shared" si="66"/>
        <v>65</v>
      </c>
    </row>
    <row r="2018" spans="1:11" x14ac:dyDescent="0.35">
      <c r="A2018" s="74">
        <f t="shared" si="65"/>
        <v>45748</v>
      </c>
      <c r="B2018" t="s">
        <v>883</v>
      </c>
      <c r="C2018" t="s">
        <v>275</v>
      </c>
      <c r="D2018" t="s">
        <v>893</v>
      </c>
      <c r="E2018" t="s">
        <v>321</v>
      </c>
      <c r="F2018" t="s">
        <v>322</v>
      </c>
      <c r="G2018" t="s">
        <v>139</v>
      </c>
      <c r="H2018">
        <v>11</v>
      </c>
      <c r="I2018" s="73" t="str">
        <f>VLOOKUP(E2018,Refs!$P$2:$R$29,3,FALSE)</f>
        <v>Y56</v>
      </c>
      <c r="J2018" s="73" t="str">
        <f>VLOOKUP(E2018,Refs!$P$2:$S$29,4,FALSE)</f>
        <v>London</v>
      </c>
      <c r="K2018" s="28">
        <f t="shared" si="66"/>
        <v>11</v>
      </c>
    </row>
    <row r="2019" spans="1:11" x14ac:dyDescent="0.35">
      <c r="A2019" s="74">
        <f t="shared" si="65"/>
        <v>45748</v>
      </c>
      <c r="B2019" t="s">
        <v>883</v>
      </c>
      <c r="C2019" t="s">
        <v>275</v>
      </c>
      <c r="D2019" t="s">
        <v>893</v>
      </c>
      <c r="E2019" t="s">
        <v>321</v>
      </c>
      <c r="F2019" t="s">
        <v>322</v>
      </c>
      <c r="G2019" t="s">
        <v>140</v>
      </c>
      <c r="H2019">
        <v>8</v>
      </c>
      <c r="I2019" s="73" t="str">
        <f>VLOOKUP(E2019,Refs!$P$2:$R$29,3,FALSE)</f>
        <v>Y56</v>
      </c>
      <c r="J2019" s="73" t="str">
        <f>VLOOKUP(E2019,Refs!$P$2:$S$29,4,FALSE)</f>
        <v>London</v>
      </c>
      <c r="K2019" s="28">
        <f t="shared" si="66"/>
        <v>8</v>
      </c>
    </row>
    <row r="2020" spans="1:11" x14ac:dyDescent="0.35">
      <c r="A2020" s="74">
        <f t="shared" si="65"/>
        <v>45748</v>
      </c>
      <c r="B2020" t="s">
        <v>883</v>
      </c>
      <c r="C2020" t="s">
        <v>275</v>
      </c>
      <c r="D2020" t="s">
        <v>893</v>
      </c>
      <c r="E2020" t="s">
        <v>321</v>
      </c>
      <c r="F2020" t="s">
        <v>322</v>
      </c>
      <c r="G2020" t="s">
        <v>141</v>
      </c>
      <c r="H2020">
        <v>72</v>
      </c>
      <c r="I2020" s="73" t="str">
        <f>VLOOKUP(E2020,Refs!$P$2:$R$29,3,FALSE)</f>
        <v>Y56</v>
      </c>
      <c r="J2020" s="73" t="str">
        <f>VLOOKUP(E2020,Refs!$P$2:$S$29,4,FALSE)</f>
        <v>London</v>
      </c>
      <c r="K2020" s="28">
        <f t="shared" si="66"/>
        <v>72</v>
      </c>
    </row>
    <row r="2021" spans="1:11" x14ac:dyDescent="0.35">
      <c r="A2021" s="74">
        <f t="shared" si="65"/>
        <v>45748</v>
      </c>
      <c r="B2021" t="s">
        <v>883</v>
      </c>
      <c r="C2021" t="s">
        <v>275</v>
      </c>
      <c r="D2021" t="s">
        <v>893</v>
      </c>
      <c r="E2021" t="s">
        <v>321</v>
      </c>
      <c r="F2021" t="s">
        <v>322</v>
      </c>
      <c r="G2021" t="s">
        <v>142</v>
      </c>
      <c r="H2021">
        <v>58</v>
      </c>
      <c r="I2021" s="73" t="str">
        <f>VLOOKUP(E2021,Refs!$P$2:$R$29,3,FALSE)</f>
        <v>Y56</v>
      </c>
      <c r="J2021" s="73" t="str">
        <f>VLOOKUP(E2021,Refs!$P$2:$S$29,4,FALSE)</f>
        <v>London</v>
      </c>
      <c r="K2021" s="28">
        <f t="shared" si="66"/>
        <v>58</v>
      </c>
    </row>
    <row r="2022" spans="1:11" x14ac:dyDescent="0.35">
      <c r="A2022" s="74">
        <f t="shared" si="65"/>
        <v>45748</v>
      </c>
      <c r="B2022" t="s">
        <v>883</v>
      </c>
      <c r="C2022" t="s">
        <v>275</v>
      </c>
      <c r="D2022" t="s">
        <v>893</v>
      </c>
      <c r="E2022" t="s">
        <v>321</v>
      </c>
      <c r="F2022" t="s">
        <v>322</v>
      </c>
      <c r="G2022" t="s">
        <v>725</v>
      </c>
      <c r="H2022">
        <v>79</v>
      </c>
      <c r="I2022" s="73" t="str">
        <f>VLOOKUP(E2022,Refs!$P$2:$R$29,3,FALSE)</f>
        <v>Y56</v>
      </c>
      <c r="J2022" s="73" t="str">
        <f>VLOOKUP(E2022,Refs!$P$2:$S$29,4,FALSE)</f>
        <v>London</v>
      </c>
      <c r="K2022" s="28">
        <f t="shared" si="66"/>
        <v>79</v>
      </c>
    </row>
    <row r="2023" spans="1:11" x14ac:dyDescent="0.35">
      <c r="A2023" s="74">
        <f t="shared" si="65"/>
        <v>45748</v>
      </c>
      <c r="B2023" t="s">
        <v>883</v>
      </c>
      <c r="C2023" t="s">
        <v>275</v>
      </c>
      <c r="D2023" t="s">
        <v>893</v>
      </c>
      <c r="E2023" t="s">
        <v>321</v>
      </c>
      <c r="F2023" t="s">
        <v>322</v>
      </c>
      <c r="G2023" t="s">
        <v>724</v>
      </c>
      <c r="H2023">
        <v>1</v>
      </c>
      <c r="I2023" s="73" t="str">
        <f>VLOOKUP(E2023,Refs!$P$2:$R$29,3,FALSE)</f>
        <v>Y56</v>
      </c>
      <c r="J2023" s="73" t="str">
        <f>VLOOKUP(E2023,Refs!$P$2:$S$29,4,FALSE)</f>
        <v>London</v>
      </c>
      <c r="K2023" s="28">
        <f t="shared" si="66"/>
        <v>1</v>
      </c>
    </row>
    <row r="2024" spans="1:11" x14ac:dyDescent="0.35">
      <c r="A2024" s="74">
        <f t="shared" si="65"/>
        <v>45748</v>
      </c>
      <c r="B2024" t="s">
        <v>883</v>
      </c>
      <c r="C2024" t="s">
        <v>275</v>
      </c>
      <c r="D2024" t="s">
        <v>893</v>
      </c>
      <c r="E2024" t="s">
        <v>321</v>
      </c>
      <c r="F2024" t="s">
        <v>322</v>
      </c>
      <c r="G2024" t="s">
        <v>727</v>
      </c>
      <c r="H2024">
        <v>61</v>
      </c>
      <c r="I2024" s="73" t="str">
        <f>VLOOKUP(E2024,Refs!$P$2:$R$29,3,FALSE)</f>
        <v>Y56</v>
      </c>
      <c r="J2024" s="73" t="str">
        <f>VLOOKUP(E2024,Refs!$P$2:$S$29,4,FALSE)</f>
        <v>London</v>
      </c>
      <c r="K2024" s="28">
        <f t="shared" si="66"/>
        <v>61</v>
      </c>
    </row>
    <row r="2025" spans="1:11" x14ac:dyDescent="0.35">
      <c r="A2025" s="74">
        <f t="shared" si="65"/>
        <v>45748</v>
      </c>
      <c r="B2025" t="s">
        <v>883</v>
      </c>
      <c r="C2025" t="s">
        <v>275</v>
      </c>
      <c r="D2025" t="s">
        <v>893</v>
      </c>
      <c r="E2025" t="s">
        <v>321</v>
      </c>
      <c r="F2025" t="s">
        <v>322</v>
      </c>
      <c r="G2025" t="s">
        <v>726</v>
      </c>
      <c r="H2025">
        <v>12</v>
      </c>
      <c r="I2025" s="73" t="str">
        <f>VLOOKUP(E2025,Refs!$P$2:$R$29,3,FALSE)</f>
        <v>Y56</v>
      </c>
      <c r="J2025" s="73" t="str">
        <f>VLOOKUP(E2025,Refs!$P$2:$S$29,4,FALSE)</f>
        <v>London</v>
      </c>
      <c r="K2025" s="28">
        <f t="shared" si="66"/>
        <v>12</v>
      </c>
    </row>
    <row r="2026" spans="1:11" x14ac:dyDescent="0.35">
      <c r="A2026" s="74">
        <f t="shared" si="65"/>
        <v>45748</v>
      </c>
      <c r="B2026" t="s">
        <v>883</v>
      </c>
      <c r="C2026" t="s">
        <v>275</v>
      </c>
      <c r="D2026" t="s">
        <v>893</v>
      </c>
      <c r="E2026" t="s">
        <v>797</v>
      </c>
      <c r="F2026" t="s">
        <v>798</v>
      </c>
      <c r="G2026" t="s">
        <v>10</v>
      </c>
      <c r="H2026">
        <v>37290</v>
      </c>
      <c r="I2026" s="73" t="str">
        <f>VLOOKUP(E2026,Refs!$P$2:$R$29,3,FALSE)</f>
        <v>Y56</v>
      </c>
      <c r="J2026" s="73" t="str">
        <f>VLOOKUP(E2026,Refs!$P$2:$S$29,4,FALSE)</f>
        <v>London</v>
      </c>
      <c r="K2026" s="28">
        <f t="shared" si="66"/>
        <v>37290</v>
      </c>
    </row>
    <row r="2027" spans="1:11" x14ac:dyDescent="0.35">
      <c r="A2027" s="74">
        <f t="shared" si="65"/>
        <v>45748</v>
      </c>
      <c r="B2027" t="s">
        <v>883</v>
      </c>
      <c r="C2027" t="s">
        <v>275</v>
      </c>
      <c r="D2027" t="s">
        <v>893</v>
      </c>
      <c r="E2027" t="s">
        <v>797</v>
      </c>
      <c r="F2027" t="s">
        <v>798</v>
      </c>
      <c r="G2027" t="s">
        <v>71</v>
      </c>
      <c r="H2027">
        <v>2867</v>
      </c>
      <c r="I2027" s="73" t="str">
        <f>VLOOKUP(E2027,Refs!$P$2:$R$29,3,FALSE)</f>
        <v>Y56</v>
      </c>
      <c r="J2027" s="73" t="str">
        <f>VLOOKUP(E2027,Refs!$P$2:$S$29,4,FALSE)</f>
        <v>London</v>
      </c>
      <c r="K2027" s="28">
        <f t="shared" si="66"/>
        <v>2867</v>
      </c>
    </row>
    <row r="2028" spans="1:11" x14ac:dyDescent="0.35">
      <c r="A2028" s="74">
        <f t="shared" si="65"/>
        <v>45748</v>
      </c>
      <c r="B2028" t="s">
        <v>883</v>
      </c>
      <c r="C2028" t="s">
        <v>275</v>
      </c>
      <c r="D2028" t="s">
        <v>893</v>
      </c>
      <c r="E2028" t="s">
        <v>797</v>
      </c>
      <c r="F2028" t="s">
        <v>798</v>
      </c>
      <c r="G2028" t="s">
        <v>20</v>
      </c>
      <c r="H2028">
        <v>35134</v>
      </c>
      <c r="I2028" s="73" t="str">
        <f>VLOOKUP(E2028,Refs!$P$2:$R$29,3,FALSE)</f>
        <v>Y56</v>
      </c>
      <c r="J2028" s="73" t="str">
        <f>VLOOKUP(E2028,Refs!$P$2:$S$29,4,FALSE)</f>
        <v>London</v>
      </c>
      <c r="K2028" s="28">
        <f t="shared" si="66"/>
        <v>35134</v>
      </c>
    </row>
    <row r="2029" spans="1:11" x14ac:dyDescent="0.35">
      <c r="A2029" s="74">
        <f t="shared" si="65"/>
        <v>45748</v>
      </c>
      <c r="B2029" t="s">
        <v>883</v>
      </c>
      <c r="C2029" t="s">
        <v>275</v>
      </c>
      <c r="D2029" t="s">
        <v>893</v>
      </c>
      <c r="E2029" t="s">
        <v>797</v>
      </c>
      <c r="F2029" t="s">
        <v>798</v>
      </c>
      <c r="G2029" t="s">
        <v>23</v>
      </c>
      <c r="H2029">
        <v>34000</v>
      </c>
      <c r="I2029" s="73" t="str">
        <f>VLOOKUP(E2029,Refs!$P$2:$R$29,3,FALSE)</f>
        <v>Y56</v>
      </c>
      <c r="J2029" s="73" t="str">
        <f>VLOOKUP(E2029,Refs!$P$2:$S$29,4,FALSE)</f>
        <v>London</v>
      </c>
      <c r="K2029" s="28">
        <f t="shared" si="66"/>
        <v>34000</v>
      </c>
    </row>
    <row r="2030" spans="1:11" x14ac:dyDescent="0.35">
      <c r="A2030" s="74">
        <f t="shared" si="65"/>
        <v>45748</v>
      </c>
      <c r="B2030" t="s">
        <v>883</v>
      </c>
      <c r="C2030" t="s">
        <v>275</v>
      </c>
      <c r="D2030" t="s">
        <v>893</v>
      </c>
      <c r="E2030" t="s">
        <v>797</v>
      </c>
      <c r="F2030" t="s">
        <v>798</v>
      </c>
      <c r="G2030" t="s">
        <v>19</v>
      </c>
      <c r="H2030">
        <v>857</v>
      </c>
      <c r="I2030" s="73" t="str">
        <f>VLOOKUP(E2030,Refs!$P$2:$R$29,3,FALSE)</f>
        <v>Y56</v>
      </c>
      <c r="J2030" s="73" t="str">
        <f>VLOOKUP(E2030,Refs!$P$2:$S$29,4,FALSE)</f>
        <v>London</v>
      </c>
      <c r="K2030" s="28">
        <f t="shared" si="66"/>
        <v>857</v>
      </c>
    </row>
    <row r="2031" spans="1:11" x14ac:dyDescent="0.35">
      <c r="A2031" s="74">
        <f t="shared" si="65"/>
        <v>45748</v>
      </c>
      <c r="B2031" t="s">
        <v>883</v>
      </c>
      <c r="C2031" t="s">
        <v>275</v>
      </c>
      <c r="D2031" t="s">
        <v>893</v>
      </c>
      <c r="E2031" t="s">
        <v>797</v>
      </c>
      <c r="F2031" t="s">
        <v>798</v>
      </c>
      <c r="G2031" t="s">
        <v>21</v>
      </c>
      <c r="H2031">
        <v>435563</v>
      </c>
      <c r="I2031" s="73" t="str">
        <f>VLOOKUP(E2031,Refs!$P$2:$R$29,3,FALSE)</f>
        <v>Y56</v>
      </c>
      <c r="J2031" s="73" t="str">
        <f>VLOOKUP(E2031,Refs!$P$2:$S$29,4,FALSE)</f>
        <v>London</v>
      </c>
      <c r="K2031" s="28">
        <f t="shared" si="66"/>
        <v>435563</v>
      </c>
    </row>
    <row r="2032" spans="1:11" x14ac:dyDescent="0.35">
      <c r="A2032" s="74">
        <f t="shared" si="65"/>
        <v>45748</v>
      </c>
      <c r="B2032" t="s">
        <v>883</v>
      </c>
      <c r="C2032" t="s">
        <v>275</v>
      </c>
      <c r="D2032" t="s">
        <v>893</v>
      </c>
      <c r="E2032" t="s">
        <v>797</v>
      </c>
      <c r="F2032" t="s">
        <v>798</v>
      </c>
      <c r="G2032" t="s">
        <v>72</v>
      </c>
      <c r="H2032">
        <v>7</v>
      </c>
      <c r="I2032" s="73" t="str">
        <f>VLOOKUP(E2032,Refs!$P$2:$R$29,3,FALSE)</f>
        <v>Y56</v>
      </c>
      <c r="J2032" s="73" t="str">
        <f>VLOOKUP(E2032,Refs!$P$2:$S$29,4,FALSE)</f>
        <v>London</v>
      </c>
      <c r="K2032" s="28">
        <f t="shared" si="66"/>
        <v>7</v>
      </c>
    </row>
    <row r="2033" spans="1:11" x14ac:dyDescent="0.35">
      <c r="A2033" s="74">
        <f t="shared" si="65"/>
        <v>45748</v>
      </c>
      <c r="B2033" t="s">
        <v>883</v>
      </c>
      <c r="C2033" t="s">
        <v>275</v>
      </c>
      <c r="D2033" t="s">
        <v>893</v>
      </c>
      <c r="E2033" t="s">
        <v>797</v>
      </c>
      <c r="F2033" t="s">
        <v>798</v>
      </c>
      <c r="G2033" t="s">
        <v>73</v>
      </c>
      <c r="H2033">
        <v>243</v>
      </c>
      <c r="I2033" s="73" t="str">
        <f>VLOOKUP(E2033,Refs!$P$2:$R$29,3,FALSE)</f>
        <v>Y56</v>
      </c>
      <c r="J2033" s="73" t="str">
        <f>VLOOKUP(E2033,Refs!$P$2:$S$29,4,FALSE)</f>
        <v>London</v>
      </c>
      <c r="K2033" s="28">
        <f t="shared" si="66"/>
        <v>243</v>
      </c>
    </row>
    <row r="2034" spans="1:11" x14ac:dyDescent="0.35">
      <c r="A2034" s="74">
        <f t="shared" si="65"/>
        <v>45748</v>
      </c>
      <c r="B2034" t="s">
        <v>883</v>
      </c>
      <c r="C2034" t="s">
        <v>275</v>
      </c>
      <c r="D2034" t="s">
        <v>893</v>
      </c>
      <c r="E2034" t="s">
        <v>797</v>
      </c>
      <c r="F2034" t="s">
        <v>798</v>
      </c>
      <c r="G2034" t="s">
        <v>74</v>
      </c>
      <c r="H2034">
        <v>52874</v>
      </c>
      <c r="I2034" s="73" t="str">
        <f>VLOOKUP(E2034,Refs!$P$2:$R$29,3,FALSE)</f>
        <v>Y56</v>
      </c>
      <c r="J2034" s="73" t="str">
        <f>VLOOKUP(E2034,Refs!$P$2:$S$29,4,FALSE)</f>
        <v>London</v>
      </c>
      <c r="K2034" s="28">
        <f t="shared" si="66"/>
        <v>52874</v>
      </c>
    </row>
    <row r="2035" spans="1:11" x14ac:dyDescent="0.35">
      <c r="A2035" s="74">
        <f t="shared" si="65"/>
        <v>45748</v>
      </c>
      <c r="B2035" t="s">
        <v>883</v>
      </c>
      <c r="C2035" t="s">
        <v>275</v>
      </c>
      <c r="D2035" t="s">
        <v>893</v>
      </c>
      <c r="E2035" t="s">
        <v>797</v>
      </c>
      <c r="F2035" t="s">
        <v>798</v>
      </c>
      <c r="G2035" t="s">
        <v>75</v>
      </c>
      <c r="H2035">
        <v>7962</v>
      </c>
      <c r="I2035" s="73" t="str">
        <f>VLOOKUP(E2035,Refs!$P$2:$R$29,3,FALSE)</f>
        <v>Y56</v>
      </c>
      <c r="J2035" s="73" t="str">
        <f>VLOOKUP(E2035,Refs!$P$2:$S$29,4,FALSE)</f>
        <v>London</v>
      </c>
      <c r="K2035" s="28">
        <f t="shared" si="66"/>
        <v>7962</v>
      </c>
    </row>
    <row r="2036" spans="1:11" x14ac:dyDescent="0.35">
      <c r="A2036" s="74">
        <f t="shared" si="65"/>
        <v>45748</v>
      </c>
      <c r="B2036" t="s">
        <v>883</v>
      </c>
      <c r="C2036" t="s">
        <v>275</v>
      </c>
      <c r="D2036" t="s">
        <v>893</v>
      </c>
      <c r="E2036" t="s">
        <v>797</v>
      </c>
      <c r="F2036" t="s">
        <v>798</v>
      </c>
      <c r="G2036" t="s">
        <v>76</v>
      </c>
      <c r="H2036">
        <v>39871028</v>
      </c>
      <c r="I2036" s="73" t="str">
        <f>VLOOKUP(E2036,Refs!$P$2:$R$29,3,FALSE)</f>
        <v>Y56</v>
      </c>
      <c r="J2036" s="73" t="str">
        <f>VLOOKUP(E2036,Refs!$P$2:$S$29,4,FALSE)</f>
        <v>London</v>
      </c>
      <c r="K2036" s="28">
        <f t="shared" si="66"/>
        <v>39871028</v>
      </c>
    </row>
    <row r="2037" spans="1:11" x14ac:dyDescent="0.35">
      <c r="A2037" s="74">
        <f t="shared" si="65"/>
        <v>45748</v>
      </c>
      <c r="B2037" t="s">
        <v>883</v>
      </c>
      <c r="C2037" t="s">
        <v>275</v>
      </c>
      <c r="D2037" t="s">
        <v>893</v>
      </c>
      <c r="E2037" t="s">
        <v>797</v>
      </c>
      <c r="F2037" t="s">
        <v>798</v>
      </c>
      <c r="G2037" t="s">
        <v>26</v>
      </c>
      <c r="H2037">
        <v>31405</v>
      </c>
      <c r="I2037" s="73" t="str">
        <f>VLOOKUP(E2037,Refs!$P$2:$R$29,3,FALSE)</f>
        <v>Y56</v>
      </c>
      <c r="J2037" s="73" t="str">
        <f>VLOOKUP(E2037,Refs!$P$2:$S$29,4,FALSE)</f>
        <v>London</v>
      </c>
      <c r="K2037" s="28">
        <f t="shared" si="66"/>
        <v>31405</v>
      </c>
    </row>
    <row r="2038" spans="1:11" x14ac:dyDescent="0.35">
      <c r="A2038" s="74">
        <f t="shared" si="65"/>
        <v>45748</v>
      </c>
      <c r="B2038" t="s">
        <v>883</v>
      </c>
      <c r="C2038" t="s">
        <v>275</v>
      </c>
      <c r="D2038" t="s">
        <v>893</v>
      </c>
      <c r="E2038" t="s">
        <v>797</v>
      </c>
      <c r="F2038" t="s">
        <v>798</v>
      </c>
      <c r="G2038" t="s">
        <v>77</v>
      </c>
      <c r="H2038">
        <v>1264</v>
      </c>
      <c r="I2038" s="73" t="str">
        <f>VLOOKUP(E2038,Refs!$P$2:$R$29,3,FALSE)</f>
        <v>Y56</v>
      </c>
      <c r="J2038" s="73" t="str">
        <f>VLOOKUP(E2038,Refs!$P$2:$S$29,4,FALSE)</f>
        <v>London</v>
      </c>
      <c r="K2038" s="28">
        <f t="shared" si="66"/>
        <v>1264</v>
      </c>
    </row>
    <row r="2039" spans="1:11" x14ac:dyDescent="0.35">
      <c r="A2039" s="74">
        <f t="shared" si="65"/>
        <v>45748</v>
      </c>
      <c r="B2039" t="s">
        <v>883</v>
      </c>
      <c r="C2039" t="s">
        <v>275</v>
      </c>
      <c r="D2039" t="s">
        <v>893</v>
      </c>
      <c r="E2039" t="s">
        <v>797</v>
      </c>
      <c r="F2039" t="s">
        <v>798</v>
      </c>
      <c r="G2039" t="s">
        <v>78</v>
      </c>
      <c r="H2039">
        <v>12624</v>
      </c>
      <c r="I2039" s="73" t="str">
        <f>VLOOKUP(E2039,Refs!$P$2:$R$29,3,FALSE)</f>
        <v>Y56</v>
      </c>
      <c r="J2039" s="73" t="str">
        <f>VLOOKUP(E2039,Refs!$P$2:$S$29,4,FALSE)</f>
        <v>London</v>
      </c>
      <c r="K2039" s="28">
        <f t="shared" si="66"/>
        <v>12624</v>
      </c>
    </row>
    <row r="2040" spans="1:11" x14ac:dyDescent="0.35">
      <c r="A2040" s="74">
        <f t="shared" si="65"/>
        <v>45748</v>
      </c>
      <c r="B2040" t="s">
        <v>883</v>
      </c>
      <c r="C2040" t="s">
        <v>275</v>
      </c>
      <c r="D2040" t="s">
        <v>893</v>
      </c>
      <c r="E2040" t="s">
        <v>797</v>
      </c>
      <c r="F2040" t="s">
        <v>798</v>
      </c>
      <c r="G2040" t="s">
        <v>79</v>
      </c>
      <c r="H2040">
        <v>2180</v>
      </c>
      <c r="I2040" s="73" t="str">
        <f>VLOOKUP(E2040,Refs!$P$2:$R$29,3,FALSE)</f>
        <v>Y56</v>
      </c>
      <c r="J2040" s="73" t="str">
        <f>VLOOKUP(E2040,Refs!$P$2:$S$29,4,FALSE)</f>
        <v>London</v>
      </c>
      <c r="K2040" s="28">
        <f t="shared" si="66"/>
        <v>2180</v>
      </c>
    </row>
    <row r="2041" spans="1:11" x14ac:dyDescent="0.35">
      <c r="A2041" s="74">
        <f t="shared" si="65"/>
        <v>45748</v>
      </c>
      <c r="B2041" t="s">
        <v>883</v>
      </c>
      <c r="C2041" t="s">
        <v>275</v>
      </c>
      <c r="D2041" t="s">
        <v>893</v>
      </c>
      <c r="E2041" t="s">
        <v>797</v>
      </c>
      <c r="F2041" t="s">
        <v>798</v>
      </c>
      <c r="G2041" t="s">
        <v>80</v>
      </c>
      <c r="H2041">
        <v>13812</v>
      </c>
      <c r="I2041" s="73" t="str">
        <f>VLOOKUP(E2041,Refs!$P$2:$R$29,3,FALSE)</f>
        <v>Y56</v>
      </c>
      <c r="J2041" s="73" t="str">
        <f>VLOOKUP(E2041,Refs!$P$2:$S$29,4,FALSE)</f>
        <v>London</v>
      </c>
      <c r="K2041" s="28">
        <f t="shared" si="66"/>
        <v>13812</v>
      </c>
    </row>
    <row r="2042" spans="1:11" x14ac:dyDescent="0.35">
      <c r="A2042" s="74">
        <f t="shared" si="65"/>
        <v>45748</v>
      </c>
      <c r="B2042" t="s">
        <v>883</v>
      </c>
      <c r="C2042" t="s">
        <v>275</v>
      </c>
      <c r="D2042" t="s">
        <v>893</v>
      </c>
      <c r="E2042" t="s">
        <v>797</v>
      </c>
      <c r="F2042" t="s">
        <v>798</v>
      </c>
      <c r="G2042" t="s">
        <v>81</v>
      </c>
      <c r="H2042">
        <v>1525</v>
      </c>
      <c r="I2042" s="73" t="str">
        <f>VLOOKUP(E2042,Refs!$P$2:$R$29,3,FALSE)</f>
        <v>Y56</v>
      </c>
      <c r="J2042" s="73" t="str">
        <f>VLOOKUP(E2042,Refs!$P$2:$S$29,4,FALSE)</f>
        <v>London</v>
      </c>
      <c r="K2042" s="28">
        <f t="shared" si="66"/>
        <v>1525</v>
      </c>
    </row>
    <row r="2043" spans="1:11" x14ac:dyDescent="0.35">
      <c r="A2043" s="74">
        <f t="shared" si="65"/>
        <v>45748</v>
      </c>
      <c r="B2043" t="s">
        <v>883</v>
      </c>
      <c r="C2043" t="s">
        <v>275</v>
      </c>
      <c r="D2043" t="s">
        <v>893</v>
      </c>
      <c r="E2043" t="s">
        <v>797</v>
      </c>
      <c r="F2043" t="s">
        <v>798</v>
      </c>
      <c r="G2043" t="s">
        <v>25</v>
      </c>
      <c r="H2043">
        <v>16147</v>
      </c>
      <c r="I2043" s="73" t="str">
        <f>VLOOKUP(E2043,Refs!$P$2:$R$29,3,FALSE)</f>
        <v>Y56</v>
      </c>
      <c r="J2043" s="73" t="str">
        <f>VLOOKUP(E2043,Refs!$P$2:$S$29,4,FALSE)</f>
        <v>London</v>
      </c>
      <c r="K2043" s="28">
        <f t="shared" si="66"/>
        <v>16147</v>
      </c>
    </row>
    <row r="2044" spans="1:11" x14ac:dyDescent="0.35">
      <c r="A2044" s="74">
        <f t="shared" si="65"/>
        <v>45748</v>
      </c>
      <c r="B2044" t="s">
        <v>883</v>
      </c>
      <c r="C2044" t="s">
        <v>275</v>
      </c>
      <c r="D2044" t="s">
        <v>893</v>
      </c>
      <c r="E2044" t="s">
        <v>797</v>
      </c>
      <c r="F2044" t="s">
        <v>798</v>
      </c>
      <c r="G2044" t="s">
        <v>82</v>
      </c>
      <c r="H2044">
        <v>18</v>
      </c>
      <c r="I2044" s="73" t="str">
        <f>VLOOKUP(E2044,Refs!$P$2:$R$29,3,FALSE)</f>
        <v>Y56</v>
      </c>
      <c r="J2044" s="73" t="str">
        <f>VLOOKUP(E2044,Refs!$P$2:$S$29,4,FALSE)</f>
        <v>London</v>
      </c>
      <c r="K2044" s="28">
        <f t="shared" si="66"/>
        <v>18</v>
      </c>
    </row>
    <row r="2045" spans="1:11" x14ac:dyDescent="0.35">
      <c r="A2045" s="74">
        <f t="shared" si="65"/>
        <v>45748</v>
      </c>
      <c r="B2045" t="s">
        <v>883</v>
      </c>
      <c r="C2045" t="s">
        <v>275</v>
      </c>
      <c r="D2045" t="s">
        <v>893</v>
      </c>
      <c r="E2045" t="s">
        <v>797</v>
      </c>
      <c r="F2045" t="s">
        <v>798</v>
      </c>
      <c r="G2045" t="s">
        <v>83</v>
      </c>
      <c r="H2045">
        <v>6370</v>
      </c>
      <c r="I2045" s="73" t="str">
        <f>VLOOKUP(E2045,Refs!$P$2:$R$29,3,FALSE)</f>
        <v>Y56</v>
      </c>
      <c r="J2045" s="73" t="str">
        <f>VLOOKUP(E2045,Refs!$P$2:$S$29,4,FALSE)</f>
        <v>London</v>
      </c>
      <c r="K2045" s="28">
        <f t="shared" si="66"/>
        <v>6370</v>
      </c>
    </row>
    <row r="2046" spans="1:11" x14ac:dyDescent="0.35">
      <c r="A2046" s="74">
        <f t="shared" si="65"/>
        <v>45748</v>
      </c>
      <c r="B2046" t="s">
        <v>883</v>
      </c>
      <c r="C2046" t="s">
        <v>275</v>
      </c>
      <c r="D2046" t="s">
        <v>893</v>
      </c>
      <c r="E2046" t="s">
        <v>797</v>
      </c>
      <c r="F2046" t="s">
        <v>798</v>
      </c>
      <c r="G2046" t="s">
        <v>84</v>
      </c>
      <c r="H2046">
        <v>2360</v>
      </c>
      <c r="I2046" s="73" t="str">
        <f>VLOOKUP(E2046,Refs!$P$2:$R$29,3,FALSE)</f>
        <v>Y56</v>
      </c>
      <c r="J2046" s="73" t="str">
        <f>VLOOKUP(E2046,Refs!$P$2:$S$29,4,FALSE)</f>
        <v>London</v>
      </c>
      <c r="K2046" s="28">
        <f t="shared" si="66"/>
        <v>2360</v>
      </c>
    </row>
    <row r="2047" spans="1:11" x14ac:dyDescent="0.35">
      <c r="A2047" s="74">
        <f t="shared" si="65"/>
        <v>45748</v>
      </c>
      <c r="B2047" t="s">
        <v>883</v>
      </c>
      <c r="C2047" t="s">
        <v>275</v>
      </c>
      <c r="D2047" t="s">
        <v>893</v>
      </c>
      <c r="E2047" t="s">
        <v>797</v>
      </c>
      <c r="F2047" t="s">
        <v>798</v>
      </c>
      <c r="G2047" t="s">
        <v>85</v>
      </c>
      <c r="H2047">
        <v>5257</v>
      </c>
      <c r="I2047" s="73" t="str">
        <f>VLOOKUP(E2047,Refs!$P$2:$R$29,3,FALSE)</f>
        <v>Y56</v>
      </c>
      <c r="J2047" s="73" t="str">
        <f>VLOOKUP(E2047,Refs!$P$2:$S$29,4,FALSE)</f>
        <v>London</v>
      </c>
      <c r="K2047" s="28">
        <f t="shared" si="66"/>
        <v>5257</v>
      </c>
    </row>
    <row r="2048" spans="1:11" x14ac:dyDescent="0.35">
      <c r="A2048" s="74">
        <f t="shared" si="65"/>
        <v>45748</v>
      </c>
      <c r="B2048" t="s">
        <v>883</v>
      </c>
      <c r="C2048" t="s">
        <v>275</v>
      </c>
      <c r="D2048" t="s">
        <v>893</v>
      </c>
      <c r="E2048" t="s">
        <v>797</v>
      </c>
      <c r="F2048" t="s">
        <v>798</v>
      </c>
      <c r="G2048" t="s">
        <v>86</v>
      </c>
      <c r="H2048">
        <v>22320</v>
      </c>
      <c r="I2048" s="73" t="str">
        <f>VLOOKUP(E2048,Refs!$P$2:$R$29,3,FALSE)</f>
        <v>Y56</v>
      </c>
      <c r="J2048" s="73" t="str">
        <f>VLOOKUP(E2048,Refs!$P$2:$S$29,4,FALSE)</f>
        <v>London</v>
      </c>
      <c r="K2048" s="28">
        <f t="shared" si="66"/>
        <v>22320</v>
      </c>
    </row>
    <row r="2049" spans="1:11" x14ac:dyDescent="0.35">
      <c r="A2049" s="74">
        <f t="shared" si="65"/>
        <v>45748</v>
      </c>
      <c r="B2049" t="s">
        <v>883</v>
      </c>
      <c r="C2049" t="s">
        <v>275</v>
      </c>
      <c r="D2049" t="s">
        <v>893</v>
      </c>
      <c r="E2049" t="s">
        <v>797</v>
      </c>
      <c r="F2049" t="s">
        <v>798</v>
      </c>
      <c r="G2049" t="s">
        <v>87</v>
      </c>
      <c r="H2049">
        <v>1413</v>
      </c>
      <c r="I2049" s="73" t="str">
        <f>VLOOKUP(E2049,Refs!$P$2:$R$29,3,FALSE)</f>
        <v>Y56</v>
      </c>
      <c r="J2049" s="73" t="str">
        <f>VLOOKUP(E2049,Refs!$P$2:$S$29,4,FALSE)</f>
        <v>London</v>
      </c>
      <c r="K2049" s="28">
        <f t="shared" si="66"/>
        <v>1413</v>
      </c>
    </row>
    <row r="2050" spans="1:11" x14ac:dyDescent="0.35">
      <c r="A2050" s="74">
        <f t="shared" si="65"/>
        <v>45748</v>
      </c>
      <c r="B2050" t="s">
        <v>883</v>
      </c>
      <c r="C2050" t="s">
        <v>275</v>
      </c>
      <c r="D2050" t="s">
        <v>893</v>
      </c>
      <c r="E2050" t="s">
        <v>797</v>
      </c>
      <c r="F2050" t="s">
        <v>798</v>
      </c>
      <c r="G2050" t="s">
        <v>88</v>
      </c>
      <c r="H2050">
        <v>1013</v>
      </c>
      <c r="I2050" s="73" t="str">
        <f>VLOOKUP(E2050,Refs!$P$2:$R$29,3,FALSE)</f>
        <v>Y56</v>
      </c>
      <c r="J2050" s="73" t="str">
        <f>VLOOKUP(E2050,Refs!$P$2:$S$29,4,FALSE)</f>
        <v>London</v>
      </c>
      <c r="K2050" s="28">
        <f t="shared" si="66"/>
        <v>1013</v>
      </c>
    </row>
    <row r="2051" spans="1:11" x14ac:dyDescent="0.35">
      <c r="A2051" s="74">
        <f t="shared" ref="A2051:A2114" si="67">DATEVALUE(RIGHT(B2051,8))</f>
        <v>45748</v>
      </c>
      <c r="B2051" t="s">
        <v>883</v>
      </c>
      <c r="C2051" t="s">
        <v>275</v>
      </c>
      <c r="D2051" t="s">
        <v>893</v>
      </c>
      <c r="E2051" t="s">
        <v>797</v>
      </c>
      <c r="F2051" t="s">
        <v>798</v>
      </c>
      <c r="G2051" t="s">
        <v>89</v>
      </c>
      <c r="H2051">
        <v>4139</v>
      </c>
      <c r="I2051" s="73" t="str">
        <f>VLOOKUP(E2051,Refs!$P$2:$R$29,3,FALSE)</f>
        <v>Y56</v>
      </c>
      <c r="J2051" s="73" t="str">
        <f>VLOOKUP(E2051,Refs!$P$2:$S$29,4,FALSE)</f>
        <v>London</v>
      </c>
      <c r="K2051" s="28">
        <f t="shared" si="66"/>
        <v>4139</v>
      </c>
    </row>
    <row r="2052" spans="1:11" x14ac:dyDescent="0.35">
      <c r="A2052" s="74">
        <f t="shared" si="67"/>
        <v>45748</v>
      </c>
      <c r="B2052" t="s">
        <v>883</v>
      </c>
      <c r="C2052" t="s">
        <v>275</v>
      </c>
      <c r="D2052" t="s">
        <v>893</v>
      </c>
      <c r="E2052" t="s">
        <v>797</v>
      </c>
      <c r="F2052" t="s">
        <v>798</v>
      </c>
      <c r="G2052" t="s">
        <v>90</v>
      </c>
      <c r="H2052">
        <v>19829</v>
      </c>
      <c r="I2052" s="73" t="str">
        <f>VLOOKUP(E2052,Refs!$P$2:$R$29,3,FALSE)</f>
        <v>Y56</v>
      </c>
      <c r="J2052" s="73" t="str">
        <f>VLOOKUP(E2052,Refs!$P$2:$S$29,4,FALSE)</f>
        <v>London</v>
      </c>
      <c r="K2052" s="28">
        <f t="shared" si="66"/>
        <v>19829</v>
      </c>
    </row>
    <row r="2053" spans="1:11" x14ac:dyDescent="0.35">
      <c r="A2053" s="74">
        <f t="shared" si="67"/>
        <v>45748</v>
      </c>
      <c r="B2053" t="s">
        <v>883</v>
      </c>
      <c r="C2053" t="s">
        <v>275</v>
      </c>
      <c r="D2053" t="s">
        <v>893</v>
      </c>
      <c r="E2053" t="s">
        <v>797</v>
      </c>
      <c r="F2053" t="s">
        <v>798</v>
      </c>
      <c r="G2053" t="s">
        <v>91</v>
      </c>
      <c r="H2053">
        <v>30736</v>
      </c>
      <c r="I2053" s="73" t="str">
        <f>VLOOKUP(E2053,Refs!$P$2:$R$29,3,FALSE)</f>
        <v>Y56</v>
      </c>
      <c r="J2053" s="73" t="str">
        <f>VLOOKUP(E2053,Refs!$P$2:$S$29,4,FALSE)</f>
        <v>London</v>
      </c>
      <c r="K2053" s="28">
        <f t="shared" si="66"/>
        <v>30736</v>
      </c>
    </row>
    <row r="2054" spans="1:11" x14ac:dyDescent="0.35">
      <c r="A2054" s="74">
        <f t="shared" si="67"/>
        <v>45748</v>
      </c>
      <c r="B2054" t="s">
        <v>883</v>
      </c>
      <c r="C2054" t="s">
        <v>275</v>
      </c>
      <c r="D2054" t="s">
        <v>893</v>
      </c>
      <c r="E2054" t="s">
        <v>797</v>
      </c>
      <c r="F2054" t="s">
        <v>798</v>
      </c>
      <c r="G2054" t="s">
        <v>27</v>
      </c>
      <c r="H2054">
        <v>3193</v>
      </c>
      <c r="I2054" s="73" t="str">
        <f>VLOOKUP(E2054,Refs!$P$2:$R$29,3,FALSE)</f>
        <v>Y56</v>
      </c>
      <c r="J2054" s="73" t="str">
        <f>VLOOKUP(E2054,Refs!$P$2:$S$29,4,FALSE)</f>
        <v>London</v>
      </c>
      <c r="K2054" s="28">
        <f t="shared" si="66"/>
        <v>3193</v>
      </c>
    </row>
    <row r="2055" spans="1:11" x14ac:dyDescent="0.35">
      <c r="A2055" s="74">
        <f t="shared" si="67"/>
        <v>45748</v>
      </c>
      <c r="B2055" t="s">
        <v>883</v>
      </c>
      <c r="C2055" t="s">
        <v>275</v>
      </c>
      <c r="D2055" t="s">
        <v>893</v>
      </c>
      <c r="E2055" t="s">
        <v>797</v>
      </c>
      <c r="F2055" t="s">
        <v>798</v>
      </c>
      <c r="G2055" t="s">
        <v>29</v>
      </c>
      <c r="H2055">
        <v>4022</v>
      </c>
      <c r="I2055" s="73" t="str">
        <f>VLOOKUP(E2055,Refs!$P$2:$R$29,3,FALSE)</f>
        <v>Y56</v>
      </c>
      <c r="J2055" s="73" t="str">
        <f>VLOOKUP(E2055,Refs!$P$2:$S$29,4,FALSE)</f>
        <v>London</v>
      </c>
      <c r="K2055" s="28">
        <f t="shared" ref="K2055:K2118" si="68">IF(OR(H2055="NULL",H2055=0,H2055=""),"",H2055)</f>
        <v>4022</v>
      </c>
    </row>
    <row r="2056" spans="1:11" x14ac:dyDescent="0.35">
      <c r="A2056" s="74">
        <f t="shared" si="67"/>
        <v>45748</v>
      </c>
      <c r="B2056" t="s">
        <v>883</v>
      </c>
      <c r="C2056" t="s">
        <v>275</v>
      </c>
      <c r="D2056" t="s">
        <v>893</v>
      </c>
      <c r="E2056" t="s">
        <v>797</v>
      </c>
      <c r="F2056" t="s">
        <v>798</v>
      </c>
      <c r="G2056" t="s">
        <v>92</v>
      </c>
      <c r="H2056">
        <v>1895</v>
      </c>
      <c r="I2056" s="73" t="str">
        <f>VLOOKUP(E2056,Refs!$P$2:$R$29,3,FALSE)</f>
        <v>Y56</v>
      </c>
      <c r="J2056" s="73" t="str">
        <f>VLOOKUP(E2056,Refs!$P$2:$S$29,4,FALSE)</f>
        <v>London</v>
      </c>
      <c r="K2056" s="28">
        <f t="shared" si="68"/>
        <v>1895</v>
      </c>
    </row>
    <row r="2057" spans="1:11" x14ac:dyDescent="0.35">
      <c r="A2057" s="74">
        <f t="shared" si="67"/>
        <v>45748</v>
      </c>
      <c r="B2057" t="s">
        <v>883</v>
      </c>
      <c r="C2057" t="s">
        <v>275</v>
      </c>
      <c r="D2057" t="s">
        <v>893</v>
      </c>
      <c r="E2057" t="s">
        <v>797</v>
      </c>
      <c r="F2057" t="s">
        <v>798</v>
      </c>
      <c r="G2057" t="s">
        <v>93</v>
      </c>
      <c r="H2057">
        <v>47</v>
      </c>
      <c r="I2057" s="73" t="str">
        <f>VLOOKUP(E2057,Refs!$P$2:$R$29,3,FALSE)</f>
        <v>Y56</v>
      </c>
      <c r="J2057" s="73" t="str">
        <f>VLOOKUP(E2057,Refs!$P$2:$S$29,4,FALSE)</f>
        <v>London</v>
      </c>
      <c r="K2057" s="28">
        <f t="shared" si="68"/>
        <v>47</v>
      </c>
    </row>
    <row r="2058" spans="1:11" x14ac:dyDescent="0.35">
      <c r="A2058" s="74">
        <f t="shared" si="67"/>
        <v>45748</v>
      </c>
      <c r="B2058" t="s">
        <v>883</v>
      </c>
      <c r="C2058" t="s">
        <v>275</v>
      </c>
      <c r="D2058" t="s">
        <v>893</v>
      </c>
      <c r="E2058" t="s">
        <v>797</v>
      </c>
      <c r="F2058" t="s">
        <v>798</v>
      </c>
      <c r="G2058" t="s">
        <v>94</v>
      </c>
      <c r="H2058">
        <v>1362</v>
      </c>
      <c r="I2058" s="73" t="str">
        <f>VLOOKUP(E2058,Refs!$P$2:$R$29,3,FALSE)</f>
        <v>Y56</v>
      </c>
      <c r="J2058" s="73" t="str">
        <f>VLOOKUP(E2058,Refs!$P$2:$S$29,4,FALSE)</f>
        <v>London</v>
      </c>
      <c r="K2058" s="28">
        <f t="shared" si="68"/>
        <v>1362</v>
      </c>
    </row>
    <row r="2059" spans="1:11" x14ac:dyDescent="0.35">
      <c r="A2059" s="74">
        <f t="shared" si="67"/>
        <v>45748</v>
      </c>
      <c r="B2059" t="s">
        <v>883</v>
      </c>
      <c r="C2059" t="s">
        <v>275</v>
      </c>
      <c r="D2059" t="s">
        <v>893</v>
      </c>
      <c r="E2059" t="s">
        <v>797</v>
      </c>
      <c r="F2059" t="s">
        <v>798</v>
      </c>
      <c r="G2059" t="s">
        <v>95</v>
      </c>
      <c r="H2059">
        <v>153</v>
      </c>
      <c r="I2059" s="73" t="str">
        <f>VLOOKUP(E2059,Refs!$P$2:$R$29,3,FALSE)</f>
        <v>Y56</v>
      </c>
      <c r="J2059" s="73" t="str">
        <f>VLOOKUP(E2059,Refs!$P$2:$S$29,4,FALSE)</f>
        <v>London</v>
      </c>
      <c r="K2059" s="28">
        <f t="shared" si="68"/>
        <v>153</v>
      </c>
    </row>
    <row r="2060" spans="1:11" x14ac:dyDescent="0.35">
      <c r="A2060" s="74">
        <f t="shared" si="67"/>
        <v>45748</v>
      </c>
      <c r="B2060" t="s">
        <v>883</v>
      </c>
      <c r="C2060" t="s">
        <v>275</v>
      </c>
      <c r="D2060" t="s">
        <v>893</v>
      </c>
      <c r="E2060" t="s">
        <v>797</v>
      </c>
      <c r="F2060" t="s">
        <v>798</v>
      </c>
      <c r="G2060" t="s">
        <v>96</v>
      </c>
      <c r="H2060">
        <v>1125</v>
      </c>
      <c r="I2060" s="73" t="str">
        <f>VLOOKUP(E2060,Refs!$P$2:$R$29,3,FALSE)</f>
        <v>Y56</v>
      </c>
      <c r="J2060" s="73" t="str">
        <f>VLOOKUP(E2060,Refs!$P$2:$S$29,4,FALSE)</f>
        <v>London</v>
      </c>
      <c r="K2060" s="28">
        <f t="shared" si="68"/>
        <v>1125</v>
      </c>
    </row>
    <row r="2061" spans="1:11" x14ac:dyDescent="0.35">
      <c r="A2061" s="74">
        <f t="shared" si="67"/>
        <v>45748</v>
      </c>
      <c r="B2061" t="s">
        <v>883</v>
      </c>
      <c r="C2061" t="s">
        <v>275</v>
      </c>
      <c r="D2061" t="s">
        <v>893</v>
      </c>
      <c r="E2061" t="s">
        <v>797</v>
      </c>
      <c r="F2061" t="s">
        <v>798</v>
      </c>
      <c r="G2061" t="s">
        <v>97</v>
      </c>
      <c r="H2061">
        <v>45</v>
      </c>
      <c r="I2061" s="73" t="str">
        <f>VLOOKUP(E2061,Refs!$P$2:$R$29,3,FALSE)</f>
        <v>Y56</v>
      </c>
      <c r="J2061" s="73" t="str">
        <f>VLOOKUP(E2061,Refs!$P$2:$S$29,4,FALSE)</f>
        <v>London</v>
      </c>
      <c r="K2061" s="28">
        <f t="shared" si="68"/>
        <v>45</v>
      </c>
    </row>
    <row r="2062" spans="1:11" x14ac:dyDescent="0.35">
      <c r="A2062" s="74">
        <f t="shared" si="67"/>
        <v>45748</v>
      </c>
      <c r="B2062" t="s">
        <v>883</v>
      </c>
      <c r="C2062" t="s">
        <v>275</v>
      </c>
      <c r="D2062" t="s">
        <v>893</v>
      </c>
      <c r="E2062" t="s">
        <v>797</v>
      </c>
      <c r="F2062" t="s">
        <v>798</v>
      </c>
      <c r="G2062" t="s">
        <v>98</v>
      </c>
      <c r="H2062">
        <v>5249</v>
      </c>
      <c r="I2062" s="73" t="str">
        <f>VLOOKUP(E2062,Refs!$P$2:$R$29,3,FALSE)</f>
        <v>Y56</v>
      </c>
      <c r="J2062" s="73" t="str">
        <f>VLOOKUP(E2062,Refs!$P$2:$S$29,4,FALSE)</f>
        <v>London</v>
      </c>
      <c r="K2062" s="28">
        <f t="shared" si="68"/>
        <v>5249</v>
      </c>
    </row>
    <row r="2063" spans="1:11" x14ac:dyDescent="0.35">
      <c r="A2063" s="74">
        <f t="shared" si="67"/>
        <v>45748</v>
      </c>
      <c r="B2063" t="s">
        <v>883</v>
      </c>
      <c r="C2063" t="s">
        <v>275</v>
      </c>
      <c r="D2063" t="s">
        <v>893</v>
      </c>
      <c r="E2063" t="s">
        <v>797</v>
      </c>
      <c r="F2063" t="s">
        <v>798</v>
      </c>
      <c r="G2063" t="s">
        <v>31</v>
      </c>
      <c r="H2063">
        <v>4620</v>
      </c>
      <c r="I2063" s="73" t="str">
        <f>VLOOKUP(E2063,Refs!$P$2:$R$29,3,FALSE)</f>
        <v>Y56</v>
      </c>
      <c r="J2063" s="73" t="str">
        <f>VLOOKUP(E2063,Refs!$P$2:$S$29,4,FALSE)</f>
        <v>London</v>
      </c>
      <c r="K2063" s="28">
        <f t="shared" si="68"/>
        <v>4620</v>
      </c>
    </row>
    <row r="2064" spans="1:11" x14ac:dyDescent="0.35">
      <c r="A2064" s="74">
        <f t="shared" si="67"/>
        <v>45748</v>
      </c>
      <c r="B2064" t="s">
        <v>883</v>
      </c>
      <c r="C2064" t="s">
        <v>275</v>
      </c>
      <c r="D2064" t="s">
        <v>893</v>
      </c>
      <c r="E2064" t="s">
        <v>797</v>
      </c>
      <c r="F2064" t="s">
        <v>798</v>
      </c>
      <c r="G2064" t="s">
        <v>99</v>
      </c>
      <c r="H2064">
        <v>4735</v>
      </c>
      <c r="I2064" s="73" t="str">
        <f>VLOOKUP(E2064,Refs!$P$2:$R$29,3,FALSE)</f>
        <v>Y56</v>
      </c>
      <c r="J2064" s="73" t="str">
        <f>VLOOKUP(E2064,Refs!$P$2:$S$29,4,FALSE)</f>
        <v>London</v>
      </c>
      <c r="K2064" s="28">
        <f t="shared" si="68"/>
        <v>4735</v>
      </c>
    </row>
    <row r="2065" spans="1:11" x14ac:dyDescent="0.35">
      <c r="A2065" s="74">
        <f t="shared" si="67"/>
        <v>45748</v>
      </c>
      <c r="B2065" t="s">
        <v>883</v>
      </c>
      <c r="C2065" t="s">
        <v>275</v>
      </c>
      <c r="D2065" t="s">
        <v>893</v>
      </c>
      <c r="E2065" t="s">
        <v>797</v>
      </c>
      <c r="F2065" t="s">
        <v>798</v>
      </c>
      <c r="G2065" t="s">
        <v>100</v>
      </c>
      <c r="H2065">
        <v>2973</v>
      </c>
      <c r="I2065" s="73" t="str">
        <f>VLOOKUP(E2065,Refs!$P$2:$R$29,3,FALSE)</f>
        <v>Y56</v>
      </c>
      <c r="J2065" s="73" t="str">
        <f>VLOOKUP(E2065,Refs!$P$2:$S$29,4,FALSE)</f>
        <v>London</v>
      </c>
      <c r="K2065" s="28">
        <f t="shared" si="68"/>
        <v>2973</v>
      </c>
    </row>
    <row r="2066" spans="1:11" x14ac:dyDescent="0.35">
      <c r="A2066" s="74">
        <f t="shared" si="67"/>
        <v>45748</v>
      </c>
      <c r="B2066" t="s">
        <v>883</v>
      </c>
      <c r="C2066" t="s">
        <v>275</v>
      </c>
      <c r="D2066" t="s">
        <v>893</v>
      </c>
      <c r="E2066" t="s">
        <v>797</v>
      </c>
      <c r="F2066" t="s">
        <v>798</v>
      </c>
      <c r="G2066" t="s">
        <v>101</v>
      </c>
      <c r="H2066">
        <v>2678</v>
      </c>
      <c r="I2066" s="73" t="str">
        <f>VLOOKUP(E2066,Refs!$P$2:$R$29,3,FALSE)</f>
        <v>Y56</v>
      </c>
      <c r="J2066" s="73" t="str">
        <f>VLOOKUP(E2066,Refs!$P$2:$S$29,4,FALSE)</f>
        <v>London</v>
      </c>
      <c r="K2066" s="28">
        <f t="shared" si="68"/>
        <v>2678</v>
      </c>
    </row>
    <row r="2067" spans="1:11" x14ac:dyDescent="0.35">
      <c r="A2067" s="74">
        <f t="shared" si="67"/>
        <v>45748</v>
      </c>
      <c r="B2067" t="s">
        <v>883</v>
      </c>
      <c r="C2067" t="s">
        <v>275</v>
      </c>
      <c r="D2067" t="s">
        <v>893</v>
      </c>
      <c r="E2067" t="s">
        <v>797</v>
      </c>
      <c r="F2067" t="s">
        <v>798</v>
      </c>
      <c r="G2067" t="s">
        <v>102</v>
      </c>
      <c r="H2067">
        <v>397</v>
      </c>
      <c r="I2067" s="73" t="str">
        <f>VLOOKUP(E2067,Refs!$P$2:$R$29,3,FALSE)</f>
        <v>Y56</v>
      </c>
      <c r="J2067" s="73" t="str">
        <f>VLOOKUP(E2067,Refs!$P$2:$S$29,4,FALSE)</f>
        <v>London</v>
      </c>
      <c r="K2067" s="28">
        <f t="shared" si="68"/>
        <v>397</v>
      </c>
    </row>
    <row r="2068" spans="1:11" x14ac:dyDescent="0.35">
      <c r="A2068" s="74">
        <f t="shared" si="67"/>
        <v>45748</v>
      </c>
      <c r="B2068" t="s">
        <v>883</v>
      </c>
      <c r="C2068" t="s">
        <v>275</v>
      </c>
      <c r="D2068" t="s">
        <v>893</v>
      </c>
      <c r="E2068" t="s">
        <v>797</v>
      </c>
      <c r="F2068" t="s">
        <v>798</v>
      </c>
      <c r="G2068" t="s">
        <v>103</v>
      </c>
      <c r="H2068">
        <v>717</v>
      </c>
      <c r="I2068" s="73" t="str">
        <f>VLOOKUP(E2068,Refs!$P$2:$R$29,3,FALSE)</f>
        <v>Y56</v>
      </c>
      <c r="J2068" s="73" t="str">
        <f>VLOOKUP(E2068,Refs!$P$2:$S$29,4,FALSE)</f>
        <v>London</v>
      </c>
      <c r="K2068" s="28">
        <f t="shared" si="68"/>
        <v>717</v>
      </c>
    </row>
    <row r="2069" spans="1:11" x14ac:dyDescent="0.35">
      <c r="A2069" s="74">
        <f t="shared" si="67"/>
        <v>45748</v>
      </c>
      <c r="B2069" t="s">
        <v>883</v>
      </c>
      <c r="C2069" t="s">
        <v>275</v>
      </c>
      <c r="D2069" t="s">
        <v>893</v>
      </c>
      <c r="E2069" t="s">
        <v>797</v>
      </c>
      <c r="F2069" t="s">
        <v>798</v>
      </c>
      <c r="G2069" t="s">
        <v>104</v>
      </c>
      <c r="H2069">
        <v>120</v>
      </c>
      <c r="I2069" s="73" t="str">
        <f>VLOOKUP(E2069,Refs!$P$2:$R$29,3,FALSE)</f>
        <v>Y56</v>
      </c>
      <c r="J2069" s="73" t="str">
        <f>VLOOKUP(E2069,Refs!$P$2:$S$29,4,FALSE)</f>
        <v>London</v>
      </c>
      <c r="K2069" s="28">
        <f t="shared" si="68"/>
        <v>120</v>
      </c>
    </row>
    <row r="2070" spans="1:11" x14ac:dyDescent="0.35">
      <c r="A2070" s="74">
        <f t="shared" si="67"/>
        <v>45748</v>
      </c>
      <c r="B2070" t="s">
        <v>883</v>
      </c>
      <c r="C2070" t="s">
        <v>275</v>
      </c>
      <c r="D2070" t="s">
        <v>893</v>
      </c>
      <c r="E2070" t="s">
        <v>797</v>
      </c>
      <c r="F2070" t="s">
        <v>798</v>
      </c>
      <c r="G2070" t="s">
        <v>105</v>
      </c>
      <c r="H2070">
        <v>2338</v>
      </c>
      <c r="I2070" s="73" t="str">
        <f>VLOOKUP(E2070,Refs!$P$2:$R$29,3,FALSE)</f>
        <v>Y56</v>
      </c>
      <c r="J2070" s="73" t="str">
        <f>VLOOKUP(E2070,Refs!$P$2:$S$29,4,FALSE)</f>
        <v>London</v>
      </c>
      <c r="K2070" s="28">
        <f t="shared" si="68"/>
        <v>2338</v>
      </c>
    </row>
    <row r="2071" spans="1:11" x14ac:dyDescent="0.35">
      <c r="A2071" s="74">
        <f t="shared" si="67"/>
        <v>45748</v>
      </c>
      <c r="B2071" t="s">
        <v>883</v>
      </c>
      <c r="C2071" t="s">
        <v>275</v>
      </c>
      <c r="D2071" t="s">
        <v>893</v>
      </c>
      <c r="E2071" t="s">
        <v>797</v>
      </c>
      <c r="F2071" t="s">
        <v>798</v>
      </c>
      <c r="G2071" t="s">
        <v>106</v>
      </c>
      <c r="H2071">
        <v>25046105</v>
      </c>
      <c r="I2071" s="73" t="str">
        <f>VLOOKUP(E2071,Refs!$P$2:$R$29,3,FALSE)</f>
        <v>Y56</v>
      </c>
      <c r="J2071" s="73" t="str">
        <f>VLOOKUP(E2071,Refs!$P$2:$S$29,4,FALSE)</f>
        <v>London</v>
      </c>
      <c r="K2071" s="28">
        <f t="shared" si="68"/>
        <v>25046105</v>
      </c>
    </row>
    <row r="2072" spans="1:11" x14ac:dyDescent="0.35">
      <c r="A2072" s="74">
        <f t="shared" si="67"/>
        <v>45748</v>
      </c>
      <c r="B2072" t="s">
        <v>883</v>
      </c>
      <c r="C2072" t="s">
        <v>275</v>
      </c>
      <c r="D2072" t="s">
        <v>893</v>
      </c>
      <c r="E2072" t="s">
        <v>797</v>
      </c>
      <c r="F2072" t="s">
        <v>798</v>
      </c>
      <c r="G2072" t="s">
        <v>107</v>
      </c>
      <c r="H2072">
        <v>2731</v>
      </c>
      <c r="I2072" s="73" t="str">
        <f>VLOOKUP(E2072,Refs!$P$2:$R$29,3,FALSE)</f>
        <v>Y56</v>
      </c>
      <c r="J2072" s="73" t="str">
        <f>VLOOKUP(E2072,Refs!$P$2:$S$29,4,FALSE)</f>
        <v>London</v>
      </c>
      <c r="K2072" s="28">
        <f t="shared" si="68"/>
        <v>2731</v>
      </c>
    </row>
    <row r="2073" spans="1:11" x14ac:dyDescent="0.35">
      <c r="A2073" s="74">
        <f t="shared" si="67"/>
        <v>45748</v>
      </c>
      <c r="B2073" t="s">
        <v>883</v>
      </c>
      <c r="C2073" t="s">
        <v>275</v>
      </c>
      <c r="D2073" t="s">
        <v>893</v>
      </c>
      <c r="E2073" t="s">
        <v>797</v>
      </c>
      <c r="F2073" t="s">
        <v>798</v>
      </c>
      <c r="G2073" t="s">
        <v>108</v>
      </c>
      <c r="H2073">
        <v>1942</v>
      </c>
      <c r="I2073" s="73" t="str">
        <f>VLOOKUP(E2073,Refs!$P$2:$R$29,3,FALSE)</f>
        <v>Y56</v>
      </c>
      <c r="J2073" s="73" t="str">
        <f>VLOOKUP(E2073,Refs!$P$2:$S$29,4,FALSE)</f>
        <v>London</v>
      </c>
      <c r="K2073" s="28">
        <f t="shared" si="68"/>
        <v>1942</v>
      </c>
    </row>
    <row r="2074" spans="1:11" x14ac:dyDescent="0.35">
      <c r="A2074" s="74">
        <f t="shared" si="67"/>
        <v>45748</v>
      </c>
      <c r="B2074" t="s">
        <v>883</v>
      </c>
      <c r="C2074" t="s">
        <v>275</v>
      </c>
      <c r="D2074" t="s">
        <v>893</v>
      </c>
      <c r="E2074" t="s">
        <v>797</v>
      </c>
      <c r="F2074" t="s">
        <v>798</v>
      </c>
      <c r="G2074" t="s">
        <v>109</v>
      </c>
      <c r="H2074">
        <v>150</v>
      </c>
      <c r="I2074" s="73" t="str">
        <f>VLOOKUP(E2074,Refs!$P$2:$R$29,3,FALSE)</f>
        <v>Y56</v>
      </c>
      <c r="J2074" s="73" t="str">
        <f>VLOOKUP(E2074,Refs!$P$2:$S$29,4,FALSE)</f>
        <v>London</v>
      </c>
      <c r="K2074" s="28">
        <f t="shared" si="68"/>
        <v>150</v>
      </c>
    </row>
    <row r="2075" spans="1:11" x14ac:dyDescent="0.35">
      <c r="A2075" s="74">
        <f t="shared" si="67"/>
        <v>45748</v>
      </c>
      <c r="B2075" t="s">
        <v>883</v>
      </c>
      <c r="C2075" t="s">
        <v>275</v>
      </c>
      <c r="D2075" t="s">
        <v>893</v>
      </c>
      <c r="E2075" t="s">
        <v>797</v>
      </c>
      <c r="F2075" t="s">
        <v>798</v>
      </c>
      <c r="G2075" t="s">
        <v>110</v>
      </c>
      <c r="H2075">
        <v>1008</v>
      </c>
      <c r="I2075" s="73" t="str">
        <f>VLOOKUP(E2075,Refs!$P$2:$R$29,3,FALSE)</f>
        <v>Y56</v>
      </c>
      <c r="J2075" s="73" t="str">
        <f>VLOOKUP(E2075,Refs!$P$2:$S$29,4,FALSE)</f>
        <v>London</v>
      </c>
      <c r="K2075" s="28">
        <f t="shared" si="68"/>
        <v>1008</v>
      </c>
    </row>
    <row r="2076" spans="1:11" x14ac:dyDescent="0.35">
      <c r="A2076" s="74">
        <f t="shared" si="67"/>
        <v>45748</v>
      </c>
      <c r="B2076" t="s">
        <v>883</v>
      </c>
      <c r="C2076" t="s">
        <v>275</v>
      </c>
      <c r="D2076" t="s">
        <v>893</v>
      </c>
      <c r="E2076" t="s">
        <v>797</v>
      </c>
      <c r="F2076" t="s">
        <v>798</v>
      </c>
      <c r="G2076" t="s">
        <v>111</v>
      </c>
      <c r="H2076">
        <v>8206488</v>
      </c>
      <c r="I2076" s="73" t="str">
        <f>VLOOKUP(E2076,Refs!$P$2:$R$29,3,FALSE)</f>
        <v>Y56</v>
      </c>
      <c r="J2076" s="73" t="str">
        <f>VLOOKUP(E2076,Refs!$P$2:$S$29,4,FALSE)</f>
        <v>London</v>
      </c>
      <c r="K2076" s="28">
        <f t="shared" si="68"/>
        <v>8206488</v>
      </c>
    </row>
    <row r="2077" spans="1:11" x14ac:dyDescent="0.35">
      <c r="A2077" s="74">
        <f t="shared" si="67"/>
        <v>45748</v>
      </c>
      <c r="B2077" t="s">
        <v>883</v>
      </c>
      <c r="C2077" t="s">
        <v>275</v>
      </c>
      <c r="D2077" t="s">
        <v>893</v>
      </c>
      <c r="E2077" t="s">
        <v>797</v>
      </c>
      <c r="F2077" t="s">
        <v>798</v>
      </c>
      <c r="G2077" t="s">
        <v>112</v>
      </c>
      <c r="H2077">
        <v>1248</v>
      </c>
      <c r="I2077" s="73" t="str">
        <f>VLOOKUP(E2077,Refs!$P$2:$R$29,3,FALSE)</f>
        <v>Y56</v>
      </c>
      <c r="J2077" s="73" t="str">
        <f>VLOOKUP(E2077,Refs!$P$2:$S$29,4,FALSE)</f>
        <v>London</v>
      </c>
      <c r="K2077" s="28">
        <f t="shared" si="68"/>
        <v>1248</v>
      </c>
    </row>
    <row r="2078" spans="1:11" x14ac:dyDescent="0.35">
      <c r="A2078" s="74">
        <f t="shared" si="67"/>
        <v>45748</v>
      </c>
      <c r="B2078" t="s">
        <v>883</v>
      </c>
      <c r="C2078" t="s">
        <v>275</v>
      </c>
      <c r="D2078" t="s">
        <v>893</v>
      </c>
      <c r="E2078" t="s">
        <v>797</v>
      </c>
      <c r="F2078" t="s">
        <v>798</v>
      </c>
      <c r="G2078" t="s">
        <v>808</v>
      </c>
      <c r="H2078">
        <v>10777</v>
      </c>
      <c r="I2078" s="73" t="str">
        <f>VLOOKUP(E2078,Refs!$P$2:$R$29,3,FALSE)</f>
        <v>Y56</v>
      </c>
      <c r="J2078" s="73" t="str">
        <f>VLOOKUP(E2078,Refs!$P$2:$S$29,4,FALSE)</f>
        <v>London</v>
      </c>
      <c r="K2078" s="28">
        <f t="shared" si="68"/>
        <v>10777</v>
      </c>
    </row>
    <row r="2079" spans="1:11" x14ac:dyDescent="0.35">
      <c r="A2079" s="74">
        <f t="shared" si="67"/>
        <v>45748</v>
      </c>
      <c r="B2079" t="s">
        <v>883</v>
      </c>
      <c r="C2079" t="s">
        <v>275</v>
      </c>
      <c r="D2079" t="s">
        <v>893</v>
      </c>
      <c r="E2079" t="s">
        <v>797</v>
      </c>
      <c r="F2079" t="s">
        <v>798</v>
      </c>
      <c r="G2079" t="s">
        <v>809</v>
      </c>
      <c r="H2079">
        <v>28</v>
      </c>
      <c r="I2079" s="73" t="str">
        <f>VLOOKUP(E2079,Refs!$P$2:$R$29,3,FALSE)</f>
        <v>Y56</v>
      </c>
      <c r="J2079" s="73" t="str">
        <f>VLOOKUP(E2079,Refs!$P$2:$S$29,4,FALSE)</f>
        <v>London</v>
      </c>
      <c r="K2079" s="28">
        <f t="shared" si="68"/>
        <v>28</v>
      </c>
    </row>
    <row r="2080" spans="1:11" x14ac:dyDescent="0.35">
      <c r="A2080" s="74">
        <f t="shared" si="67"/>
        <v>45748</v>
      </c>
      <c r="B2080" t="s">
        <v>883</v>
      </c>
      <c r="C2080" t="s">
        <v>275</v>
      </c>
      <c r="D2080" t="s">
        <v>893</v>
      </c>
      <c r="E2080" t="s">
        <v>797</v>
      </c>
      <c r="F2080" t="s">
        <v>798</v>
      </c>
      <c r="G2080" t="s">
        <v>113</v>
      </c>
      <c r="H2080">
        <v>16462</v>
      </c>
      <c r="I2080" s="73" t="str">
        <f>VLOOKUP(E2080,Refs!$P$2:$R$29,3,FALSE)</f>
        <v>Y56</v>
      </c>
      <c r="J2080" s="73" t="str">
        <f>VLOOKUP(E2080,Refs!$P$2:$S$29,4,FALSE)</f>
        <v>London</v>
      </c>
      <c r="K2080" s="28">
        <f t="shared" si="68"/>
        <v>16462</v>
      </c>
    </row>
    <row r="2081" spans="1:11" x14ac:dyDescent="0.35">
      <c r="A2081" s="74">
        <f t="shared" si="67"/>
        <v>45748</v>
      </c>
      <c r="B2081" t="s">
        <v>883</v>
      </c>
      <c r="C2081" t="s">
        <v>275</v>
      </c>
      <c r="D2081" t="s">
        <v>893</v>
      </c>
      <c r="E2081" t="s">
        <v>797</v>
      </c>
      <c r="F2081" t="s">
        <v>798</v>
      </c>
      <c r="G2081" t="s">
        <v>114</v>
      </c>
      <c r="H2081">
        <v>3</v>
      </c>
      <c r="I2081" s="73" t="str">
        <f>VLOOKUP(E2081,Refs!$P$2:$R$29,3,FALSE)</f>
        <v>Y56</v>
      </c>
      <c r="J2081" s="73" t="str">
        <f>VLOOKUP(E2081,Refs!$P$2:$S$29,4,FALSE)</f>
        <v>London</v>
      </c>
      <c r="K2081" s="28">
        <f t="shared" si="68"/>
        <v>3</v>
      </c>
    </row>
    <row r="2082" spans="1:11" x14ac:dyDescent="0.35">
      <c r="A2082" s="74">
        <f t="shared" si="67"/>
        <v>45748</v>
      </c>
      <c r="B2082" t="s">
        <v>883</v>
      </c>
      <c r="C2082" t="s">
        <v>275</v>
      </c>
      <c r="D2082" t="s">
        <v>893</v>
      </c>
      <c r="E2082" t="s">
        <v>797</v>
      </c>
      <c r="F2082" t="s">
        <v>798</v>
      </c>
      <c r="G2082" t="s">
        <v>115</v>
      </c>
      <c r="H2082">
        <v>8328</v>
      </c>
      <c r="I2082" s="73" t="str">
        <f>VLOOKUP(E2082,Refs!$P$2:$R$29,3,FALSE)</f>
        <v>Y56</v>
      </c>
      <c r="J2082" s="73" t="str">
        <f>VLOOKUP(E2082,Refs!$P$2:$S$29,4,FALSE)</f>
        <v>London</v>
      </c>
      <c r="K2082" s="28">
        <f t="shared" si="68"/>
        <v>8328</v>
      </c>
    </row>
    <row r="2083" spans="1:11" x14ac:dyDescent="0.35">
      <c r="A2083" s="74">
        <f t="shared" si="67"/>
        <v>45748</v>
      </c>
      <c r="B2083" t="s">
        <v>883</v>
      </c>
      <c r="C2083" t="s">
        <v>275</v>
      </c>
      <c r="D2083" t="s">
        <v>893</v>
      </c>
      <c r="E2083" t="s">
        <v>797</v>
      </c>
      <c r="F2083" t="s">
        <v>798</v>
      </c>
      <c r="G2083" t="s">
        <v>116</v>
      </c>
      <c r="H2083">
        <v>8105</v>
      </c>
      <c r="I2083" s="73" t="str">
        <f>VLOOKUP(E2083,Refs!$P$2:$R$29,3,FALSE)</f>
        <v>Y56</v>
      </c>
      <c r="J2083" s="73" t="str">
        <f>VLOOKUP(E2083,Refs!$P$2:$S$29,4,FALSE)</f>
        <v>London</v>
      </c>
      <c r="K2083" s="28">
        <f t="shared" si="68"/>
        <v>8105</v>
      </c>
    </row>
    <row r="2084" spans="1:11" x14ac:dyDescent="0.35">
      <c r="A2084" s="74">
        <f t="shared" si="67"/>
        <v>45748</v>
      </c>
      <c r="B2084" t="s">
        <v>883</v>
      </c>
      <c r="C2084" t="s">
        <v>275</v>
      </c>
      <c r="D2084" t="s">
        <v>893</v>
      </c>
      <c r="E2084" t="s">
        <v>797</v>
      </c>
      <c r="F2084" t="s">
        <v>798</v>
      </c>
      <c r="G2084" t="s">
        <v>117</v>
      </c>
      <c r="H2084">
        <v>7718</v>
      </c>
      <c r="I2084" s="73" t="str">
        <f>VLOOKUP(E2084,Refs!$P$2:$R$29,3,FALSE)</f>
        <v>Y56</v>
      </c>
      <c r="J2084" s="73" t="str">
        <f>VLOOKUP(E2084,Refs!$P$2:$S$29,4,FALSE)</f>
        <v>London</v>
      </c>
      <c r="K2084" s="28">
        <f t="shared" si="68"/>
        <v>7718</v>
      </c>
    </row>
    <row r="2085" spans="1:11" x14ac:dyDescent="0.35">
      <c r="A2085" s="74">
        <f t="shared" si="67"/>
        <v>45748</v>
      </c>
      <c r="B2085" t="s">
        <v>883</v>
      </c>
      <c r="C2085" t="s">
        <v>275</v>
      </c>
      <c r="D2085" t="s">
        <v>893</v>
      </c>
      <c r="E2085" t="s">
        <v>797</v>
      </c>
      <c r="F2085" t="s">
        <v>798</v>
      </c>
      <c r="G2085" t="s">
        <v>118</v>
      </c>
      <c r="H2085">
        <v>6050</v>
      </c>
      <c r="I2085" s="73" t="str">
        <f>VLOOKUP(E2085,Refs!$P$2:$R$29,3,FALSE)</f>
        <v>Y56</v>
      </c>
      <c r="J2085" s="73" t="str">
        <f>VLOOKUP(E2085,Refs!$P$2:$S$29,4,FALSE)</f>
        <v>London</v>
      </c>
      <c r="K2085" s="28">
        <f t="shared" si="68"/>
        <v>6050</v>
      </c>
    </row>
    <row r="2086" spans="1:11" x14ac:dyDescent="0.35">
      <c r="A2086" s="74">
        <f t="shared" si="67"/>
        <v>45748</v>
      </c>
      <c r="B2086" t="s">
        <v>883</v>
      </c>
      <c r="C2086" t="s">
        <v>275</v>
      </c>
      <c r="D2086" t="s">
        <v>893</v>
      </c>
      <c r="E2086" t="s">
        <v>797</v>
      </c>
      <c r="F2086" t="s">
        <v>798</v>
      </c>
      <c r="G2086" t="s">
        <v>119</v>
      </c>
      <c r="H2086">
        <v>339</v>
      </c>
      <c r="I2086" s="73" t="str">
        <f>VLOOKUP(E2086,Refs!$P$2:$R$29,3,FALSE)</f>
        <v>Y56</v>
      </c>
      <c r="J2086" s="73" t="str">
        <f>VLOOKUP(E2086,Refs!$P$2:$S$29,4,FALSE)</f>
        <v>London</v>
      </c>
      <c r="K2086" s="28">
        <f t="shared" si="68"/>
        <v>339</v>
      </c>
    </row>
    <row r="2087" spans="1:11" x14ac:dyDescent="0.35">
      <c r="A2087" s="74">
        <f t="shared" si="67"/>
        <v>45748</v>
      </c>
      <c r="B2087" t="s">
        <v>883</v>
      </c>
      <c r="C2087" t="s">
        <v>275</v>
      </c>
      <c r="D2087" t="s">
        <v>893</v>
      </c>
      <c r="E2087" t="s">
        <v>797</v>
      </c>
      <c r="F2087" t="s">
        <v>798</v>
      </c>
      <c r="G2087" t="s">
        <v>120</v>
      </c>
      <c r="H2087">
        <v>124</v>
      </c>
      <c r="I2087" s="73" t="str">
        <f>VLOOKUP(E2087,Refs!$P$2:$R$29,3,FALSE)</f>
        <v>Y56</v>
      </c>
      <c r="J2087" s="73" t="str">
        <f>VLOOKUP(E2087,Refs!$P$2:$S$29,4,FALSE)</f>
        <v>London</v>
      </c>
      <c r="K2087" s="28">
        <f t="shared" si="68"/>
        <v>124</v>
      </c>
    </row>
    <row r="2088" spans="1:11" x14ac:dyDescent="0.35">
      <c r="A2088" s="74">
        <f t="shared" si="67"/>
        <v>45748</v>
      </c>
      <c r="B2088" t="s">
        <v>883</v>
      </c>
      <c r="C2088" t="s">
        <v>275</v>
      </c>
      <c r="D2088" t="s">
        <v>893</v>
      </c>
      <c r="E2088" t="s">
        <v>797</v>
      </c>
      <c r="F2088" t="s">
        <v>798</v>
      </c>
      <c r="G2088" t="s">
        <v>121</v>
      </c>
      <c r="H2088">
        <v>3106</v>
      </c>
      <c r="I2088" s="73" t="str">
        <f>VLOOKUP(E2088,Refs!$P$2:$R$29,3,FALSE)</f>
        <v>Y56</v>
      </c>
      <c r="J2088" s="73" t="str">
        <f>VLOOKUP(E2088,Refs!$P$2:$S$29,4,FALSE)</f>
        <v>London</v>
      </c>
      <c r="K2088" s="28">
        <f t="shared" si="68"/>
        <v>3106</v>
      </c>
    </row>
    <row r="2089" spans="1:11" x14ac:dyDescent="0.35">
      <c r="A2089" s="74">
        <f t="shared" si="67"/>
        <v>45748</v>
      </c>
      <c r="B2089" t="s">
        <v>883</v>
      </c>
      <c r="C2089" t="s">
        <v>275</v>
      </c>
      <c r="D2089" t="s">
        <v>893</v>
      </c>
      <c r="E2089" t="s">
        <v>797</v>
      </c>
      <c r="F2089" t="s">
        <v>798</v>
      </c>
      <c r="G2089" t="s">
        <v>122</v>
      </c>
      <c r="H2089">
        <v>49</v>
      </c>
      <c r="I2089" s="73" t="str">
        <f>VLOOKUP(E2089,Refs!$P$2:$R$29,3,FALSE)</f>
        <v>Y56</v>
      </c>
      <c r="J2089" s="73" t="str">
        <f>VLOOKUP(E2089,Refs!$P$2:$S$29,4,FALSE)</f>
        <v>London</v>
      </c>
      <c r="K2089" s="28">
        <f t="shared" si="68"/>
        <v>49</v>
      </c>
    </row>
    <row r="2090" spans="1:11" x14ac:dyDescent="0.35">
      <c r="A2090" s="74">
        <f t="shared" si="67"/>
        <v>45748</v>
      </c>
      <c r="B2090" t="s">
        <v>883</v>
      </c>
      <c r="C2090" t="s">
        <v>275</v>
      </c>
      <c r="D2090" t="s">
        <v>893</v>
      </c>
      <c r="E2090" t="s">
        <v>797</v>
      </c>
      <c r="F2090" t="s">
        <v>798</v>
      </c>
      <c r="G2090" t="s">
        <v>123</v>
      </c>
      <c r="H2090">
        <v>2163</v>
      </c>
      <c r="I2090" s="73" t="str">
        <f>VLOOKUP(E2090,Refs!$P$2:$R$29,3,FALSE)</f>
        <v>Y56</v>
      </c>
      <c r="J2090" s="73" t="str">
        <f>VLOOKUP(E2090,Refs!$P$2:$S$29,4,FALSE)</f>
        <v>London</v>
      </c>
      <c r="K2090" s="28">
        <f t="shared" si="68"/>
        <v>2163</v>
      </c>
    </row>
    <row r="2091" spans="1:11" x14ac:dyDescent="0.35">
      <c r="A2091" s="74">
        <f t="shared" si="67"/>
        <v>45748</v>
      </c>
      <c r="B2091" t="s">
        <v>883</v>
      </c>
      <c r="C2091" t="s">
        <v>275</v>
      </c>
      <c r="D2091" t="s">
        <v>893</v>
      </c>
      <c r="E2091" t="s">
        <v>797</v>
      </c>
      <c r="F2091" t="s">
        <v>798</v>
      </c>
      <c r="G2091" t="s">
        <v>124</v>
      </c>
      <c r="H2091">
        <v>17</v>
      </c>
      <c r="I2091" s="73" t="str">
        <f>VLOOKUP(E2091,Refs!$P$2:$R$29,3,FALSE)</f>
        <v>Y56</v>
      </c>
      <c r="J2091" s="73" t="str">
        <f>VLOOKUP(E2091,Refs!$P$2:$S$29,4,FALSE)</f>
        <v>London</v>
      </c>
      <c r="K2091" s="28">
        <f t="shared" si="68"/>
        <v>17</v>
      </c>
    </row>
    <row r="2092" spans="1:11" x14ac:dyDescent="0.35">
      <c r="A2092" s="74">
        <f t="shared" si="67"/>
        <v>45748</v>
      </c>
      <c r="B2092" t="s">
        <v>883</v>
      </c>
      <c r="C2092" t="s">
        <v>275</v>
      </c>
      <c r="D2092" t="s">
        <v>893</v>
      </c>
      <c r="E2092" t="s">
        <v>797</v>
      </c>
      <c r="F2092" t="s">
        <v>798</v>
      </c>
      <c r="G2092" t="s">
        <v>125</v>
      </c>
      <c r="H2092">
        <v>40</v>
      </c>
      <c r="I2092" s="73" t="str">
        <f>VLOOKUP(E2092,Refs!$P$2:$R$29,3,FALSE)</f>
        <v>Y56</v>
      </c>
      <c r="J2092" s="73" t="str">
        <f>VLOOKUP(E2092,Refs!$P$2:$S$29,4,FALSE)</f>
        <v>London</v>
      </c>
      <c r="K2092" s="28">
        <f t="shared" si="68"/>
        <v>40</v>
      </c>
    </row>
    <row r="2093" spans="1:11" x14ac:dyDescent="0.35">
      <c r="A2093" s="74">
        <f t="shared" si="67"/>
        <v>45748</v>
      </c>
      <c r="B2093" t="s">
        <v>883</v>
      </c>
      <c r="C2093" t="s">
        <v>275</v>
      </c>
      <c r="D2093" t="s">
        <v>893</v>
      </c>
      <c r="E2093" t="s">
        <v>797</v>
      </c>
      <c r="F2093" t="s">
        <v>798</v>
      </c>
      <c r="G2093" t="s">
        <v>126</v>
      </c>
      <c r="H2093">
        <v>2</v>
      </c>
      <c r="I2093" s="73" t="str">
        <f>VLOOKUP(E2093,Refs!$P$2:$R$29,3,FALSE)</f>
        <v>Y56</v>
      </c>
      <c r="J2093" s="73" t="str">
        <f>VLOOKUP(E2093,Refs!$P$2:$S$29,4,FALSE)</f>
        <v>London</v>
      </c>
      <c r="K2093" s="28">
        <f t="shared" si="68"/>
        <v>2</v>
      </c>
    </row>
    <row r="2094" spans="1:11" x14ac:dyDescent="0.35">
      <c r="A2094" s="74">
        <f t="shared" si="67"/>
        <v>45748</v>
      </c>
      <c r="B2094" t="s">
        <v>883</v>
      </c>
      <c r="C2094" t="s">
        <v>275</v>
      </c>
      <c r="D2094" t="s">
        <v>893</v>
      </c>
      <c r="E2094" t="s">
        <v>797</v>
      </c>
      <c r="F2094" t="s">
        <v>798</v>
      </c>
      <c r="G2094" t="s">
        <v>127</v>
      </c>
      <c r="H2094">
        <v>2504</v>
      </c>
      <c r="I2094" s="73" t="str">
        <f>VLOOKUP(E2094,Refs!$P$2:$R$29,3,FALSE)</f>
        <v>Y56</v>
      </c>
      <c r="J2094" s="73" t="str">
        <f>VLOOKUP(E2094,Refs!$P$2:$S$29,4,FALSE)</f>
        <v>London</v>
      </c>
      <c r="K2094" s="28">
        <f t="shared" si="68"/>
        <v>2504</v>
      </c>
    </row>
    <row r="2095" spans="1:11" x14ac:dyDescent="0.35">
      <c r="A2095" s="74">
        <f t="shared" si="67"/>
        <v>45748</v>
      </c>
      <c r="B2095" t="s">
        <v>883</v>
      </c>
      <c r="C2095" t="s">
        <v>275</v>
      </c>
      <c r="D2095" t="s">
        <v>893</v>
      </c>
      <c r="E2095" t="s">
        <v>797</v>
      </c>
      <c r="F2095" t="s">
        <v>798</v>
      </c>
      <c r="G2095" t="s">
        <v>128</v>
      </c>
      <c r="H2095">
        <v>1724</v>
      </c>
      <c r="I2095" s="73" t="str">
        <f>VLOOKUP(E2095,Refs!$P$2:$R$29,3,FALSE)</f>
        <v>Y56</v>
      </c>
      <c r="J2095" s="73" t="str">
        <f>VLOOKUP(E2095,Refs!$P$2:$S$29,4,FALSE)</f>
        <v>London</v>
      </c>
      <c r="K2095" s="28">
        <f t="shared" si="68"/>
        <v>1724</v>
      </c>
    </row>
    <row r="2096" spans="1:11" x14ac:dyDescent="0.35">
      <c r="A2096" s="74">
        <f t="shared" si="67"/>
        <v>45748</v>
      </c>
      <c r="B2096" t="s">
        <v>883</v>
      </c>
      <c r="C2096" t="s">
        <v>275</v>
      </c>
      <c r="D2096" t="s">
        <v>893</v>
      </c>
      <c r="E2096" t="s">
        <v>797</v>
      </c>
      <c r="F2096" t="s">
        <v>798</v>
      </c>
      <c r="G2096" t="s">
        <v>129</v>
      </c>
      <c r="H2096">
        <v>390</v>
      </c>
      <c r="I2096" s="73" t="str">
        <f>VLOOKUP(E2096,Refs!$P$2:$R$29,3,FALSE)</f>
        <v>Y56</v>
      </c>
      <c r="J2096" s="73" t="str">
        <f>VLOOKUP(E2096,Refs!$P$2:$S$29,4,FALSE)</f>
        <v>London</v>
      </c>
      <c r="K2096" s="28">
        <f t="shared" si="68"/>
        <v>390</v>
      </c>
    </row>
    <row r="2097" spans="1:11" x14ac:dyDescent="0.35">
      <c r="A2097" s="74">
        <f t="shared" si="67"/>
        <v>45748</v>
      </c>
      <c r="B2097" t="s">
        <v>883</v>
      </c>
      <c r="C2097" t="s">
        <v>275</v>
      </c>
      <c r="D2097" t="s">
        <v>893</v>
      </c>
      <c r="E2097" t="s">
        <v>797</v>
      </c>
      <c r="F2097" t="s">
        <v>798</v>
      </c>
      <c r="G2097" t="s">
        <v>130</v>
      </c>
      <c r="H2097">
        <v>111</v>
      </c>
      <c r="I2097" s="73" t="str">
        <f>VLOOKUP(E2097,Refs!$P$2:$R$29,3,FALSE)</f>
        <v>Y56</v>
      </c>
      <c r="J2097" s="73" t="str">
        <f>VLOOKUP(E2097,Refs!$P$2:$S$29,4,FALSE)</f>
        <v>London</v>
      </c>
      <c r="K2097" s="28">
        <f t="shared" si="68"/>
        <v>111</v>
      </c>
    </row>
    <row r="2098" spans="1:11" x14ac:dyDescent="0.35">
      <c r="A2098" s="74">
        <f t="shared" si="67"/>
        <v>45748</v>
      </c>
      <c r="B2098" t="s">
        <v>883</v>
      </c>
      <c r="C2098" t="s">
        <v>275</v>
      </c>
      <c r="D2098" t="s">
        <v>893</v>
      </c>
      <c r="E2098" t="s">
        <v>797</v>
      </c>
      <c r="F2098" t="s">
        <v>798</v>
      </c>
      <c r="G2098" t="s">
        <v>131</v>
      </c>
      <c r="H2098">
        <v>38</v>
      </c>
      <c r="I2098" s="73" t="str">
        <f>VLOOKUP(E2098,Refs!$P$2:$R$29,3,FALSE)</f>
        <v>Y56</v>
      </c>
      <c r="J2098" s="73" t="str">
        <f>VLOOKUP(E2098,Refs!$P$2:$S$29,4,FALSE)</f>
        <v>London</v>
      </c>
      <c r="K2098" s="28">
        <f t="shared" si="68"/>
        <v>38</v>
      </c>
    </row>
    <row r="2099" spans="1:11" x14ac:dyDescent="0.35">
      <c r="A2099" s="74">
        <f t="shared" si="67"/>
        <v>45748</v>
      </c>
      <c r="B2099" t="s">
        <v>883</v>
      </c>
      <c r="C2099" t="s">
        <v>275</v>
      </c>
      <c r="D2099" t="s">
        <v>893</v>
      </c>
      <c r="E2099" t="s">
        <v>797</v>
      </c>
      <c r="F2099" t="s">
        <v>798</v>
      </c>
      <c r="G2099" t="s">
        <v>132</v>
      </c>
      <c r="H2099">
        <v>0</v>
      </c>
      <c r="I2099" s="73" t="str">
        <f>VLOOKUP(E2099,Refs!$P$2:$R$29,3,FALSE)</f>
        <v>Y56</v>
      </c>
      <c r="J2099" s="73" t="str">
        <f>VLOOKUP(E2099,Refs!$P$2:$S$29,4,FALSE)</f>
        <v>London</v>
      </c>
      <c r="K2099" s="28" t="str">
        <f t="shared" si="68"/>
        <v/>
      </c>
    </row>
    <row r="2100" spans="1:11" x14ac:dyDescent="0.35">
      <c r="A2100" s="74">
        <f t="shared" si="67"/>
        <v>45748</v>
      </c>
      <c r="B2100" t="s">
        <v>883</v>
      </c>
      <c r="C2100" t="s">
        <v>275</v>
      </c>
      <c r="D2100" t="s">
        <v>893</v>
      </c>
      <c r="E2100" t="s">
        <v>797</v>
      </c>
      <c r="F2100" t="s">
        <v>798</v>
      </c>
      <c r="G2100" t="s">
        <v>133</v>
      </c>
      <c r="H2100">
        <v>301</v>
      </c>
      <c r="I2100" s="73" t="str">
        <f>VLOOKUP(E2100,Refs!$P$2:$R$29,3,FALSE)</f>
        <v>Y56</v>
      </c>
      <c r="J2100" s="73" t="str">
        <f>VLOOKUP(E2100,Refs!$P$2:$S$29,4,FALSE)</f>
        <v>London</v>
      </c>
      <c r="K2100" s="28">
        <f t="shared" si="68"/>
        <v>301</v>
      </c>
    </row>
    <row r="2101" spans="1:11" x14ac:dyDescent="0.35">
      <c r="A2101" s="74">
        <f t="shared" si="67"/>
        <v>45748</v>
      </c>
      <c r="B2101" t="s">
        <v>883</v>
      </c>
      <c r="C2101" t="s">
        <v>275</v>
      </c>
      <c r="D2101" t="s">
        <v>893</v>
      </c>
      <c r="E2101" t="s">
        <v>797</v>
      </c>
      <c r="F2101" t="s">
        <v>798</v>
      </c>
      <c r="G2101" t="s">
        <v>134</v>
      </c>
      <c r="H2101">
        <v>76</v>
      </c>
      <c r="I2101" s="73" t="str">
        <f>VLOOKUP(E2101,Refs!$P$2:$R$29,3,FALSE)</f>
        <v>Y56</v>
      </c>
      <c r="J2101" s="73" t="str">
        <f>VLOOKUP(E2101,Refs!$P$2:$S$29,4,FALSE)</f>
        <v>London</v>
      </c>
      <c r="K2101" s="28">
        <f t="shared" si="68"/>
        <v>76</v>
      </c>
    </row>
    <row r="2102" spans="1:11" x14ac:dyDescent="0.35">
      <c r="A2102" s="74">
        <f t="shared" si="67"/>
        <v>45748</v>
      </c>
      <c r="B2102" t="s">
        <v>883</v>
      </c>
      <c r="C2102" t="s">
        <v>275</v>
      </c>
      <c r="D2102" t="s">
        <v>893</v>
      </c>
      <c r="E2102" t="s">
        <v>797</v>
      </c>
      <c r="F2102" t="s">
        <v>798</v>
      </c>
      <c r="G2102" t="s">
        <v>135</v>
      </c>
      <c r="H2102">
        <v>1981</v>
      </c>
      <c r="I2102" s="73" t="str">
        <f>VLOOKUP(E2102,Refs!$P$2:$R$29,3,FALSE)</f>
        <v>Y56</v>
      </c>
      <c r="J2102" s="73" t="str">
        <f>VLOOKUP(E2102,Refs!$P$2:$S$29,4,FALSE)</f>
        <v>London</v>
      </c>
      <c r="K2102" s="28">
        <f t="shared" si="68"/>
        <v>1981</v>
      </c>
    </row>
    <row r="2103" spans="1:11" x14ac:dyDescent="0.35">
      <c r="A2103" s="74">
        <f t="shared" si="67"/>
        <v>45748</v>
      </c>
      <c r="B2103" t="s">
        <v>883</v>
      </c>
      <c r="C2103" t="s">
        <v>275</v>
      </c>
      <c r="D2103" t="s">
        <v>893</v>
      </c>
      <c r="E2103" t="s">
        <v>797</v>
      </c>
      <c r="F2103" t="s">
        <v>798</v>
      </c>
      <c r="G2103" t="s">
        <v>136</v>
      </c>
      <c r="H2103">
        <v>1787</v>
      </c>
      <c r="I2103" s="73" t="str">
        <f>VLOOKUP(E2103,Refs!$P$2:$R$29,3,FALSE)</f>
        <v>Y56</v>
      </c>
      <c r="J2103" s="73" t="str">
        <f>VLOOKUP(E2103,Refs!$P$2:$S$29,4,FALSE)</f>
        <v>London</v>
      </c>
      <c r="K2103" s="28">
        <f t="shared" si="68"/>
        <v>1787</v>
      </c>
    </row>
    <row r="2104" spans="1:11" x14ac:dyDescent="0.35">
      <c r="A2104" s="74">
        <f t="shared" si="67"/>
        <v>45748</v>
      </c>
      <c r="B2104" t="s">
        <v>883</v>
      </c>
      <c r="C2104" t="s">
        <v>275</v>
      </c>
      <c r="D2104" t="s">
        <v>893</v>
      </c>
      <c r="E2104" t="s">
        <v>797</v>
      </c>
      <c r="F2104" t="s">
        <v>798</v>
      </c>
      <c r="G2104" t="s">
        <v>137</v>
      </c>
      <c r="H2104">
        <v>0</v>
      </c>
      <c r="I2104" s="73" t="str">
        <f>VLOOKUP(E2104,Refs!$P$2:$R$29,3,FALSE)</f>
        <v>Y56</v>
      </c>
      <c r="J2104" s="73" t="str">
        <f>VLOOKUP(E2104,Refs!$P$2:$S$29,4,FALSE)</f>
        <v>London</v>
      </c>
      <c r="K2104" s="28" t="str">
        <f t="shared" si="68"/>
        <v/>
      </c>
    </row>
    <row r="2105" spans="1:11" x14ac:dyDescent="0.35">
      <c r="A2105" s="74">
        <f t="shared" si="67"/>
        <v>45748</v>
      </c>
      <c r="B2105" t="s">
        <v>883</v>
      </c>
      <c r="C2105" t="s">
        <v>275</v>
      </c>
      <c r="D2105" t="s">
        <v>893</v>
      </c>
      <c r="E2105" t="s">
        <v>797</v>
      </c>
      <c r="F2105" t="s">
        <v>798</v>
      </c>
      <c r="G2105" t="s">
        <v>138</v>
      </c>
      <c r="H2105">
        <v>0</v>
      </c>
      <c r="I2105" s="73" t="str">
        <f>VLOOKUP(E2105,Refs!$P$2:$R$29,3,FALSE)</f>
        <v>Y56</v>
      </c>
      <c r="J2105" s="73" t="str">
        <f>VLOOKUP(E2105,Refs!$P$2:$S$29,4,FALSE)</f>
        <v>London</v>
      </c>
      <c r="K2105" s="28" t="str">
        <f t="shared" si="68"/>
        <v/>
      </c>
    </row>
    <row r="2106" spans="1:11" x14ac:dyDescent="0.35">
      <c r="A2106" s="74">
        <f t="shared" si="67"/>
        <v>45748</v>
      </c>
      <c r="B2106" t="s">
        <v>883</v>
      </c>
      <c r="C2106" t="s">
        <v>275</v>
      </c>
      <c r="D2106" t="s">
        <v>893</v>
      </c>
      <c r="E2106" t="s">
        <v>797</v>
      </c>
      <c r="F2106" t="s">
        <v>798</v>
      </c>
      <c r="G2106" t="s">
        <v>139</v>
      </c>
      <c r="H2106">
        <v>0</v>
      </c>
      <c r="I2106" s="73" t="str">
        <f>VLOOKUP(E2106,Refs!$P$2:$R$29,3,FALSE)</f>
        <v>Y56</v>
      </c>
      <c r="J2106" s="73" t="str">
        <f>VLOOKUP(E2106,Refs!$P$2:$S$29,4,FALSE)</f>
        <v>London</v>
      </c>
      <c r="K2106" s="28" t="str">
        <f t="shared" si="68"/>
        <v/>
      </c>
    </row>
    <row r="2107" spans="1:11" x14ac:dyDescent="0.35">
      <c r="A2107" s="74">
        <f t="shared" si="67"/>
        <v>45748</v>
      </c>
      <c r="B2107" t="s">
        <v>883</v>
      </c>
      <c r="C2107" t="s">
        <v>275</v>
      </c>
      <c r="D2107" t="s">
        <v>893</v>
      </c>
      <c r="E2107" t="s">
        <v>797</v>
      </c>
      <c r="F2107" t="s">
        <v>798</v>
      </c>
      <c r="G2107" t="s">
        <v>140</v>
      </c>
      <c r="H2107">
        <v>0</v>
      </c>
      <c r="I2107" s="73" t="str">
        <f>VLOOKUP(E2107,Refs!$P$2:$R$29,3,FALSE)</f>
        <v>Y56</v>
      </c>
      <c r="J2107" s="73" t="str">
        <f>VLOOKUP(E2107,Refs!$P$2:$S$29,4,FALSE)</f>
        <v>London</v>
      </c>
      <c r="K2107" s="28" t="str">
        <f t="shared" si="68"/>
        <v/>
      </c>
    </row>
    <row r="2108" spans="1:11" x14ac:dyDescent="0.35">
      <c r="A2108" s="74">
        <f t="shared" si="67"/>
        <v>45748</v>
      </c>
      <c r="B2108" t="s">
        <v>883</v>
      </c>
      <c r="C2108" t="s">
        <v>275</v>
      </c>
      <c r="D2108" t="s">
        <v>893</v>
      </c>
      <c r="E2108" t="s">
        <v>797</v>
      </c>
      <c r="F2108" t="s">
        <v>798</v>
      </c>
      <c r="G2108" t="s">
        <v>141</v>
      </c>
      <c r="H2108">
        <v>0</v>
      </c>
      <c r="I2108" s="73" t="str">
        <f>VLOOKUP(E2108,Refs!$P$2:$R$29,3,FALSE)</f>
        <v>Y56</v>
      </c>
      <c r="J2108" s="73" t="str">
        <f>VLOOKUP(E2108,Refs!$P$2:$S$29,4,FALSE)</f>
        <v>London</v>
      </c>
      <c r="K2108" s="28" t="str">
        <f t="shared" si="68"/>
        <v/>
      </c>
    </row>
    <row r="2109" spans="1:11" x14ac:dyDescent="0.35">
      <c r="A2109" s="74">
        <f t="shared" si="67"/>
        <v>45748</v>
      </c>
      <c r="B2109" t="s">
        <v>883</v>
      </c>
      <c r="C2109" t="s">
        <v>275</v>
      </c>
      <c r="D2109" t="s">
        <v>893</v>
      </c>
      <c r="E2109" t="s">
        <v>797</v>
      </c>
      <c r="F2109" t="s">
        <v>798</v>
      </c>
      <c r="G2109" t="s">
        <v>142</v>
      </c>
      <c r="H2109">
        <v>0</v>
      </c>
      <c r="I2109" s="73" t="str">
        <f>VLOOKUP(E2109,Refs!$P$2:$R$29,3,FALSE)</f>
        <v>Y56</v>
      </c>
      <c r="J2109" s="73" t="str">
        <f>VLOOKUP(E2109,Refs!$P$2:$S$29,4,FALSE)</f>
        <v>London</v>
      </c>
      <c r="K2109" s="28" t="str">
        <f t="shared" si="68"/>
        <v/>
      </c>
    </row>
    <row r="2110" spans="1:11" x14ac:dyDescent="0.35">
      <c r="A2110" s="74">
        <f t="shared" si="67"/>
        <v>45748</v>
      </c>
      <c r="B2110" t="s">
        <v>883</v>
      </c>
      <c r="C2110" t="s">
        <v>275</v>
      </c>
      <c r="D2110" t="s">
        <v>893</v>
      </c>
      <c r="E2110" t="s">
        <v>797</v>
      </c>
      <c r="F2110" t="s">
        <v>798</v>
      </c>
      <c r="G2110" t="s">
        <v>725</v>
      </c>
      <c r="H2110">
        <v>0</v>
      </c>
      <c r="I2110" s="73" t="str">
        <f>VLOOKUP(E2110,Refs!$P$2:$R$29,3,FALSE)</f>
        <v>Y56</v>
      </c>
      <c r="J2110" s="73" t="str">
        <f>VLOOKUP(E2110,Refs!$P$2:$S$29,4,FALSE)</f>
        <v>London</v>
      </c>
      <c r="K2110" s="28" t="str">
        <f t="shared" si="68"/>
        <v/>
      </c>
    </row>
    <row r="2111" spans="1:11" x14ac:dyDescent="0.35">
      <c r="A2111" s="74">
        <f t="shared" si="67"/>
        <v>45748</v>
      </c>
      <c r="B2111" t="s">
        <v>883</v>
      </c>
      <c r="C2111" t="s">
        <v>275</v>
      </c>
      <c r="D2111" t="s">
        <v>893</v>
      </c>
      <c r="E2111" t="s">
        <v>797</v>
      </c>
      <c r="F2111" t="s">
        <v>798</v>
      </c>
      <c r="G2111" t="s">
        <v>724</v>
      </c>
      <c r="H2111">
        <v>0</v>
      </c>
      <c r="I2111" s="73" t="str">
        <f>VLOOKUP(E2111,Refs!$P$2:$R$29,3,FALSE)</f>
        <v>Y56</v>
      </c>
      <c r="J2111" s="73" t="str">
        <f>VLOOKUP(E2111,Refs!$P$2:$S$29,4,FALSE)</f>
        <v>London</v>
      </c>
      <c r="K2111" s="28" t="str">
        <f t="shared" si="68"/>
        <v/>
      </c>
    </row>
    <row r="2112" spans="1:11" x14ac:dyDescent="0.35">
      <c r="A2112" s="74">
        <f t="shared" si="67"/>
        <v>45748</v>
      </c>
      <c r="B2112" t="s">
        <v>883</v>
      </c>
      <c r="C2112" t="s">
        <v>275</v>
      </c>
      <c r="D2112" t="s">
        <v>893</v>
      </c>
      <c r="E2112" t="s">
        <v>797</v>
      </c>
      <c r="F2112" t="s">
        <v>798</v>
      </c>
      <c r="G2112" t="s">
        <v>727</v>
      </c>
      <c r="H2112">
        <v>0</v>
      </c>
      <c r="I2112" s="73" t="str">
        <f>VLOOKUP(E2112,Refs!$P$2:$R$29,3,FALSE)</f>
        <v>Y56</v>
      </c>
      <c r="J2112" s="73" t="str">
        <f>VLOOKUP(E2112,Refs!$P$2:$S$29,4,FALSE)</f>
        <v>London</v>
      </c>
      <c r="K2112" s="28" t="str">
        <f t="shared" si="68"/>
        <v/>
      </c>
    </row>
    <row r="2113" spans="1:11" x14ac:dyDescent="0.35">
      <c r="A2113" s="74">
        <f t="shared" si="67"/>
        <v>45748</v>
      </c>
      <c r="B2113" t="s">
        <v>883</v>
      </c>
      <c r="C2113" t="s">
        <v>275</v>
      </c>
      <c r="D2113" t="s">
        <v>893</v>
      </c>
      <c r="E2113" t="s">
        <v>797</v>
      </c>
      <c r="F2113" t="s">
        <v>798</v>
      </c>
      <c r="G2113" t="s">
        <v>726</v>
      </c>
      <c r="H2113">
        <v>0</v>
      </c>
      <c r="I2113" s="73" t="str">
        <f>VLOOKUP(E2113,Refs!$P$2:$R$29,3,FALSE)</f>
        <v>Y56</v>
      </c>
      <c r="J2113" s="73" t="str">
        <f>VLOOKUP(E2113,Refs!$P$2:$S$29,4,FALSE)</f>
        <v>London</v>
      </c>
      <c r="K2113" s="28" t="str">
        <f t="shared" si="68"/>
        <v/>
      </c>
    </row>
    <row r="2114" spans="1:11" x14ac:dyDescent="0.35">
      <c r="A2114" s="74">
        <f t="shared" si="67"/>
        <v>45748</v>
      </c>
      <c r="B2114" t="s">
        <v>883</v>
      </c>
      <c r="C2114" t="s">
        <v>285</v>
      </c>
      <c r="E2114" t="s">
        <v>301</v>
      </c>
      <c r="F2114" t="s">
        <v>302</v>
      </c>
      <c r="G2114" t="s">
        <v>10</v>
      </c>
      <c r="H2114">
        <v>182105</v>
      </c>
      <c r="I2114" s="73" t="str">
        <f>VLOOKUP(E2114,Refs!$P$2:$R$29,3,FALSE)</f>
        <v>Y63</v>
      </c>
      <c r="J2114" s="73" t="str">
        <f>VLOOKUP(E2114,Refs!$P$2:$S$29,4,FALSE)</f>
        <v>North East and Yorkshire</v>
      </c>
      <c r="K2114" s="28">
        <f t="shared" si="68"/>
        <v>182105</v>
      </c>
    </row>
    <row r="2115" spans="1:11" x14ac:dyDescent="0.35">
      <c r="A2115" s="74">
        <f t="shared" ref="A2115:A2178" si="69">DATEVALUE(RIGHT(B2115,8))</f>
        <v>45748</v>
      </c>
      <c r="B2115" t="s">
        <v>883</v>
      </c>
      <c r="C2115" t="s">
        <v>285</v>
      </c>
      <c r="E2115" t="s">
        <v>301</v>
      </c>
      <c r="F2115" t="s">
        <v>302</v>
      </c>
      <c r="G2115" t="s">
        <v>71</v>
      </c>
      <c r="H2115">
        <v>2424</v>
      </c>
      <c r="I2115" s="73" t="str">
        <f>VLOOKUP(E2115,Refs!$P$2:$R$29,3,FALSE)</f>
        <v>Y63</v>
      </c>
      <c r="J2115" s="73" t="str">
        <f>VLOOKUP(E2115,Refs!$P$2:$S$29,4,FALSE)</f>
        <v>North East and Yorkshire</v>
      </c>
      <c r="K2115" s="28">
        <f t="shared" si="68"/>
        <v>2424</v>
      </c>
    </row>
    <row r="2116" spans="1:11" x14ac:dyDescent="0.35">
      <c r="A2116" s="74">
        <f t="shared" si="69"/>
        <v>45748</v>
      </c>
      <c r="B2116" t="s">
        <v>883</v>
      </c>
      <c r="C2116" t="s">
        <v>285</v>
      </c>
      <c r="E2116" t="s">
        <v>301</v>
      </c>
      <c r="F2116" t="s">
        <v>302</v>
      </c>
      <c r="G2116" t="s">
        <v>20</v>
      </c>
      <c r="H2116">
        <v>162227</v>
      </c>
      <c r="I2116" s="73" t="str">
        <f>VLOOKUP(E2116,Refs!$P$2:$R$29,3,FALSE)</f>
        <v>Y63</v>
      </c>
      <c r="J2116" s="73" t="str">
        <f>VLOOKUP(E2116,Refs!$P$2:$S$29,4,FALSE)</f>
        <v>North East and Yorkshire</v>
      </c>
      <c r="K2116" s="28">
        <f t="shared" si="68"/>
        <v>162227</v>
      </c>
    </row>
    <row r="2117" spans="1:11" x14ac:dyDescent="0.35">
      <c r="A2117" s="74">
        <f t="shared" si="69"/>
        <v>45748</v>
      </c>
      <c r="B2117" t="s">
        <v>883</v>
      </c>
      <c r="C2117" t="s">
        <v>285</v>
      </c>
      <c r="E2117" t="s">
        <v>301</v>
      </c>
      <c r="F2117" t="s">
        <v>302</v>
      </c>
      <c r="G2117" t="s">
        <v>23</v>
      </c>
      <c r="H2117">
        <v>136995</v>
      </c>
      <c r="I2117" s="73" t="str">
        <f>VLOOKUP(E2117,Refs!$P$2:$R$29,3,FALSE)</f>
        <v>Y63</v>
      </c>
      <c r="J2117" s="73" t="str">
        <f>VLOOKUP(E2117,Refs!$P$2:$S$29,4,FALSE)</f>
        <v>North East and Yorkshire</v>
      </c>
      <c r="K2117" s="28">
        <f t="shared" si="68"/>
        <v>136995</v>
      </c>
    </row>
    <row r="2118" spans="1:11" x14ac:dyDescent="0.35">
      <c r="A2118" s="74">
        <f t="shared" si="69"/>
        <v>45748</v>
      </c>
      <c r="B2118" t="s">
        <v>883</v>
      </c>
      <c r="C2118" t="s">
        <v>285</v>
      </c>
      <c r="E2118" t="s">
        <v>301</v>
      </c>
      <c r="F2118" t="s">
        <v>302</v>
      </c>
      <c r="G2118" t="s">
        <v>19</v>
      </c>
      <c r="H2118">
        <v>7707</v>
      </c>
      <c r="I2118" s="73" t="str">
        <f>VLOOKUP(E2118,Refs!$P$2:$R$29,3,FALSE)</f>
        <v>Y63</v>
      </c>
      <c r="J2118" s="73" t="str">
        <f>VLOOKUP(E2118,Refs!$P$2:$S$29,4,FALSE)</f>
        <v>North East and Yorkshire</v>
      </c>
      <c r="K2118" s="28">
        <f t="shared" si="68"/>
        <v>7707</v>
      </c>
    </row>
    <row r="2119" spans="1:11" x14ac:dyDescent="0.35">
      <c r="A2119" s="74">
        <f t="shared" si="69"/>
        <v>45748</v>
      </c>
      <c r="B2119" t="s">
        <v>883</v>
      </c>
      <c r="C2119" t="s">
        <v>285</v>
      </c>
      <c r="E2119" t="s">
        <v>301</v>
      </c>
      <c r="F2119" t="s">
        <v>302</v>
      </c>
      <c r="G2119" t="s">
        <v>21</v>
      </c>
      <c r="H2119">
        <v>15237458</v>
      </c>
      <c r="I2119" s="73" t="str">
        <f>VLOOKUP(E2119,Refs!$P$2:$R$29,3,FALSE)</f>
        <v>Y63</v>
      </c>
      <c r="J2119" s="73" t="str">
        <f>VLOOKUP(E2119,Refs!$P$2:$S$29,4,FALSE)</f>
        <v>North East and Yorkshire</v>
      </c>
      <c r="K2119" s="28">
        <f t="shared" ref="K2119:K2182" si="70">IF(OR(H2119="NULL",H2119=0,H2119=""),"",H2119)</f>
        <v>15237458</v>
      </c>
    </row>
    <row r="2120" spans="1:11" x14ac:dyDescent="0.35">
      <c r="A2120" s="74">
        <f t="shared" si="69"/>
        <v>45748</v>
      </c>
      <c r="B2120" t="s">
        <v>883</v>
      </c>
      <c r="C2120" t="s">
        <v>285</v>
      </c>
      <c r="E2120" t="s">
        <v>301</v>
      </c>
      <c r="F2120" t="s">
        <v>302</v>
      </c>
      <c r="G2120" t="s">
        <v>72</v>
      </c>
      <c r="H2120">
        <v>132</v>
      </c>
      <c r="I2120" s="73" t="str">
        <f>VLOOKUP(E2120,Refs!$P$2:$R$29,3,FALSE)</f>
        <v>Y63</v>
      </c>
      <c r="J2120" s="73" t="str">
        <f>VLOOKUP(E2120,Refs!$P$2:$S$29,4,FALSE)</f>
        <v>North East and Yorkshire</v>
      </c>
      <c r="K2120" s="28">
        <f t="shared" si="70"/>
        <v>132</v>
      </c>
    </row>
    <row r="2121" spans="1:11" x14ac:dyDescent="0.35">
      <c r="A2121" s="74">
        <f t="shared" si="69"/>
        <v>45748</v>
      </c>
      <c r="B2121" t="s">
        <v>883</v>
      </c>
      <c r="C2121" t="s">
        <v>285</v>
      </c>
      <c r="E2121" t="s">
        <v>301</v>
      </c>
      <c r="F2121" t="s">
        <v>302</v>
      </c>
      <c r="G2121" t="s">
        <v>73</v>
      </c>
      <c r="H2121">
        <v>344</v>
      </c>
      <c r="I2121" s="73" t="str">
        <f>VLOOKUP(E2121,Refs!$P$2:$R$29,3,FALSE)</f>
        <v>Y63</v>
      </c>
      <c r="J2121" s="73" t="str">
        <f>VLOOKUP(E2121,Refs!$P$2:$S$29,4,FALSE)</f>
        <v>North East and Yorkshire</v>
      </c>
      <c r="K2121" s="28">
        <f t="shared" si="70"/>
        <v>344</v>
      </c>
    </row>
    <row r="2122" spans="1:11" x14ac:dyDescent="0.35">
      <c r="A2122" s="74">
        <f t="shared" si="69"/>
        <v>45748</v>
      </c>
      <c r="B2122" t="s">
        <v>883</v>
      </c>
      <c r="C2122" t="s">
        <v>285</v>
      </c>
      <c r="E2122" t="s">
        <v>301</v>
      </c>
      <c r="F2122" t="s">
        <v>302</v>
      </c>
      <c r="G2122" t="s">
        <v>74</v>
      </c>
      <c r="H2122">
        <v>3810676</v>
      </c>
      <c r="I2122" s="73" t="str">
        <f>VLOOKUP(E2122,Refs!$P$2:$R$29,3,FALSE)</f>
        <v>Y63</v>
      </c>
      <c r="J2122" s="73" t="str">
        <f>VLOOKUP(E2122,Refs!$P$2:$S$29,4,FALSE)</f>
        <v>North East and Yorkshire</v>
      </c>
      <c r="K2122" s="28">
        <f t="shared" si="70"/>
        <v>3810676</v>
      </c>
    </row>
    <row r="2123" spans="1:11" x14ac:dyDescent="0.35">
      <c r="A2123" s="74">
        <f t="shared" si="69"/>
        <v>45748</v>
      </c>
      <c r="B2123" t="s">
        <v>883</v>
      </c>
      <c r="C2123" t="s">
        <v>285</v>
      </c>
      <c r="E2123" t="s">
        <v>301</v>
      </c>
      <c r="F2123" t="s">
        <v>302</v>
      </c>
      <c r="G2123" t="s">
        <v>75</v>
      </c>
      <c r="H2123">
        <v>25502</v>
      </c>
      <c r="I2123" s="73" t="str">
        <f>VLOOKUP(E2123,Refs!$P$2:$R$29,3,FALSE)</f>
        <v>Y63</v>
      </c>
      <c r="J2123" s="73" t="str">
        <f>VLOOKUP(E2123,Refs!$P$2:$S$29,4,FALSE)</f>
        <v>North East and Yorkshire</v>
      </c>
      <c r="K2123" s="28">
        <f t="shared" si="70"/>
        <v>25502</v>
      </c>
    </row>
    <row r="2124" spans="1:11" x14ac:dyDescent="0.35">
      <c r="A2124" s="74">
        <f t="shared" si="69"/>
        <v>45748</v>
      </c>
      <c r="B2124" t="s">
        <v>883</v>
      </c>
      <c r="C2124" t="s">
        <v>285</v>
      </c>
      <c r="E2124" t="s">
        <v>301</v>
      </c>
      <c r="F2124" t="s">
        <v>302</v>
      </c>
      <c r="G2124" t="s">
        <v>76</v>
      </c>
      <c r="H2124">
        <v>91899314</v>
      </c>
      <c r="I2124" s="73" t="str">
        <f>VLOOKUP(E2124,Refs!$P$2:$R$29,3,FALSE)</f>
        <v>Y63</v>
      </c>
      <c r="J2124" s="73" t="str">
        <f>VLOOKUP(E2124,Refs!$P$2:$S$29,4,FALSE)</f>
        <v>North East and Yorkshire</v>
      </c>
      <c r="K2124" s="28">
        <f t="shared" si="70"/>
        <v>91899314</v>
      </c>
    </row>
    <row r="2125" spans="1:11" x14ac:dyDescent="0.35">
      <c r="A2125" s="74">
        <f t="shared" si="69"/>
        <v>45748</v>
      </c>
      <c r="B2125" t="s">
        <v>883</v>
      </c>
      <c r="C2125" t="s">
        <v>285</v>
      </c>
      <c r="E2125" t="s">
        <v>301</v>
      </c>
      <c r="F2125" t="s">
        <v>302</v>
      </c>
      <c r="G2125" t="s">
        <v>26</v>
      </c>
      <c r="H2125">
        <v>156215</v>
      </c>
      <c r="I2125" s="73" t="str">
        <f>VLOOKUP(E2125,Refs!$P$2:$R$29,3,FALSE)</f>
        <v>Y63</v>
      </c>
      <c r="J2125" s="73" t="str">
        <f>VLOOKUP(E2125,Refs!$P$2:$S$29,4,FALSE)</f>
        <v>North East and Yorkshire</v>
      </c>
      <c r="K2125" s="28">
        <f t="shared" si="70"/>
        <v>156215</v>
      </c>
    </row>
    <row r="2126" spans="1:11" x14ac:dyDescent="0.35">
      <c r="A2126" s="74">
        <f t="shared" si="69"/>
        <v>45748</v>
      </c>
      <c r="B2126" t="s">
        <v>883</v>
      </c>
      <c r="C2126" t="s">
        <v>285</v>
      </c>
      <c r="E2126" t="s">
        <v>301</v>
      </c>
      <c r="F2126" t="s">
        <v>302</v>
      </c>
      <c r="G2126" t="s">
        <v>77</v>
      </c>
      <c r="H2126">
        <v>7861</v>
      </c>
      <c r="I2126" s="73" t="str">
        <f>VLOOKUP(E2126,Refs!$P$2:$R$29,3,FALSE)</f>
        <v>Y63</v>
      </c>
      <c r="J2126" s="73" t="str">
        <f>VLOOKUP(E2126,Refs!$P$2:$S$29,4,FALSE)</f>
        <v>North East and Yorkshire</v>
      </c>
      <c r="K2126" s="28">
        <f t="shared" si="70"/>
        <v>7861</v>
      </c>
    </row>
    <row r="2127" spans="1:11" x14ac:dyDescent="0.35">
      <c r="A2127" s="74">
        <f t="shared" si="69"/>
        <v>45748</v>
      </c>
      <c r="B2127" t="s">
        <v>883</v>
      </c>
      <c r="C2127" t="s">
        <v>285</v>
      </c>
      <c r="E2127" t="s">
        <v>301</v>
      </c>
      <c r="F2127" t="s">
        <v>302</v>
      </c>
      <c r="G2127" t="s">
        <v>78</v>
      </c>
      <c r="H2127">
        <v>116030</v>
      </c>
      <c r="I2127" s="73" t="str">
        <f>VLOOKUP(E2127,Refs!$P$2:$R$29,3,FALSE)</f>
        <v>Y63</v>
      </c>
      <c r="J2127" s="73" t="str">
        <f>VLOOKUP(E2127,Refs!$P$2:$S$29,4,FALSE)</f>
        <v>North East and Yorkshire</v>
      </c>
      <c r="K2127" s="28">
        <f t="shared" si="70"/>
        <v>116030</v>
      </c>
    </row>
    <row r="2128" spans="1:11" x14ac:dyDescent="0.35">
      <c r="A2128" s="74">
        <f t="shared" si="69"/>
        <v>45748</v>
      </c>
      <c r="B2128" t="s">
        <v>883</v>
      </c>
      <c r="C2128" t="s">
        <v>285</v>
      </c>
      <c r="E2128" t="s">
        <v>301</v>
      </c>
      <c r="F2128" t="s">
        <v>302</v>
      </c>
      <c r="G2128" t="s">
        <v>79</v>
      </c>
      <c r="H2128">
        <v>25206</v>
      </c>
      <c r="I2128" s="73" t="str">
        <f>VLOOKUP(E2128,Refs!$P$2:$R$29,3,FALSE)</f>
        <v>Y63</v>
      </c>
      <c r="J2128" s="73" t="str">
        <f>VLOOKUP(E2128,Refs!$P$2:$S$29,4,FALSE)</f>
        <v>North East and Yorkshire</v>
      </c>
      <c r="K2128" s="28">
        <f t="shared" si="70"/>
        <v>25206</v>
      </c>
    </row>
    <row r="2129" spans="1:11" x14ac:dyDescent="0.35">
      <c r="A2129" s="74">
        <f t="shared" si="69"/>
        <v>45748</v>
      </c>
      <c r="B2129" t="s">
        <v>883</v>
      </c>
      <c r="C2129" t="s">
        <v>285</v>
      </c>
      <c r="E2129" t="s">
        <v>301</v>
      </c>
      <c r="F2129" t="s">
        <v>302</v>
      </c>
      <c r="G2129" t="s">
        <v>80</v>
      </c>
      <c r="H2129">
        <v>7117</v>
      </c>
      <c r="I2129" s="73" t="str">
        <f>VLOOKUP(E2129,Refs!$P$2:$R$29,3,FALSE)</f>
        <v>Y63</v>
      </c>
      <c r="J2129" s="73" t="str">
        <f>VLOOKUP(E2129,Refs!$P$2:$S$29,4,FALSE)</f>
        <v>North East and Yorkshire</v>
      </c>
      <c r="K2129" s="28">
        <f t="shared" si="70"/>
        <v>7117</v>
      </c>
    </row>
    <row r="2130" spans="1:11" x14ac:dyDescent="0.35">
      <c r="A2130" s="74">
        <f t="shared" si="69"/>
        <v>45748</v>
      </c>
      <c r="B2130" t="s">
        <v>883</v>
      </c>
      <c r="C2130" t="s">
        <v>285</v>
      </c>
      <c r="E2130" t="s">
        <v>301</v>
      </c>
      <c r="F2130" t="s">
        <v>302</v>
      </c>
      <c r="G2130" t="s">
        <v>81</v>
      </c>
      <c r="H2130">
        <v>1</v>
      </c>
      <c r="I2130" s="73" t="str">
        <f>VLOOKUP(E2130,Refs!$P$2:$R$29,3,FALSE)</f>
        <v>Y63</v>
      </c>
      <c r="J2130" s="73" t="str">
        <f>VLOOKUP(E2130,Refs!$P$2:$S$29,4,FALSE)</f>
        <v>North East and Yorkshire</v>
      </c>
      <c r="K2130" s="28">
        <f t="shared" si="70"/>
        <v>1</v>
      </c>
    </row>
    <row r="2131" spans="1:11" x14ac:dyDescent="0.35">
      <c r="A2131" s="74">
        <f t="shared" si="69"/>
        <v>45748</v>
      </c>
      <c r="B2131" t="s">
        <v>883</v>
      </c>
      <c r="C2131" t="s">
        <v>285</v>
      </c>
      <c r="E2131" t="s">
        <v>301</v>
      </c>
      <c r="F2131" t="s">
        <v>302</v>
      </c>
      <c r="G2131" t="s">
        <v>25</v>
      </c>
      <c r="H2131">
        <v>67423</v>
      </c>
      <c r="I2131" s="73" t="str">
        <f>VLOOKUP(E2131,Refs!$P$2:$R$29,3,FALSE)</f>
        <v>Y63</v>
      </c>
      <c r="J2131" s="73" t="str">
        <f>VLOOKUP(E2131,Refs!$P$2:$S$29,4,FALSE)</f>
        <v>North East and Yorkshire</v>
      </c>
      <c r="K2131" s="28">
        <f t="shared" si="70"/>
        <v>67423</v>
      </c>
    </row>
    <row r="2132" spans="1:11" x14ac:dyDescent="0.35">
      <c r="A2132" s="74">
        <f t="shared" si="69"/>
        <v>45748</v>
      </c>
      <c r="B2132" t="s">
        <v>883</v>
      </c>
      <c r="C2132" t="s">
        <v>285</v>
      </c>
      <c r="E2132" t="s">
        <v>301</v>
      </c>
      <c r="F2132" t="s">
        <v>302</v>
      </c>
      <c r="G2132" t="s">
        <v>82</v>
      </c>
      <c r="H2132">
        <v>1755</v>
      </c>
      <c r="I2132" s="73" t="str">
        <f>VLOOKUP(E2132,Refs!$P$2:$R$29,3,FALSE)</f>
        <v>Y63</v>
      </c>
      <c r="J2132" s="73" t="str">
        <f>VLOOKUP(E2132,Refs!$P$2:$S$29,4,FALSE)</f>
        <v>North East and Yorkshire</v>
      </c>
      <c r="K2132" s="28">
        <f t="shared" si="70"/>
        <v>1755</v>
      </c>
    </row>
    <row r="2133" spans="1:11" x14ac:dyDescent="0.35">
      <c r="A2133" s="74">
        <f t="shared" si="69"/>
        <v>45748</v>
      </c>
      <c r="B2133" t="s">
        <v>883</v>
      </c>
      <c r="C2133" t="s">
        <v>285</v>
      </c>
      <c r="E2133" t="s">
        <v>301</v>
      </c>
      <c r="F2133" t="s">
        <v>302</v>
      </c>
      <c r="G2133" t="s">
        <v>83</v>
      </c>
      <c r="H2133">
        <v>18593</v>
      </c>
      <c r="I2133" s="73" t="str">
        <f>VLOOKUP(E2133,Refs!$P$2:$R$29,3,FALSE)</f>
        <v>Y63</v>
      </c>
      <c r="J2133" s="73" t="str">
        <f>VLOOKUP(E2133,Refs!$P$2:$S$29,4,FALSE)</f>
        <v>North East and Yorkshire</v>
      </c>
      <c r="K2133" s="28">
        <f t="shared" si="70"/>
        <v>18593</v>
      </c>
    </row>
    <row r="2134" spans="1:11" x14ac:dyDescent="0.35">
      <c r="A2134" s="74">
        <f t="shared" si="69"/>
        <v>45748</v>
      </c>
      <c r="B2134" t="s">
        <v>883</v>
      </c>
      <c r="C2134" t="s">
        <v>285</v>
      </c>
      <c r="E2134" t="s">
        <v>301</v>
      </c>
      <c r="F2134" t="s">
        <v>302</v>
      </c>
      <c r="G2134" t="s">
        <v>84</v>
      </c>
      <c r="H2134">
        <v>7310</v>
      </c>
      <c r="I2134" s="73" t="str">
        <f>VLOOKUP(E2134,Refs!$P$2:$R$29,3,FALSE)</f>
        <v>Y63</v>
      </c>
      <c r="J2134" s="73" t="str">
        <f>VLOOKUP(E2134,Refs!$P$2:$S$29,4,FALSE)</f>
        <v>North East and Yorkshire</v>
      </c>
      <c r="K2134" s="28">
        <f t="shared" si="70"/>
        <v>7310</v>
      </c>
    </row>
    <row r="2135" spans="1:11" x14ac:dyDescent="0.35">
      <c r="A2135" s="74">
        <f t="shared" si="69"/>
        <v>45748</v>
      </c>
      <c r="B2135" t="s">
        <v>883</v>
      </c>
      <c r="C2135" t="s">
        <v>285</v>
      </c>
      <c r="E2135" t="s">
        <v>301</v>
      </c>
      <c r="F2135" t="s">
        <v>302</v>
      </c>
      <c r="G2135" t="s">
        <v>85</v>
      </c>
      <c r="H2135">
        <v>5612</v>
      </c>
      <c r="I2135" s="73" t="str">
        <f>VLOOKUP(E2135,Refs!$P$2:$R$29,3,FALSE)</f>
        <v>Y63</v>
      </c>
      <c r="J2135" s="73" t="str">
        <f>VLOOKUP(E2135,Refs!$P$2:$S$29,4,FALSE)</f>
        <v>North East and Yorkshire</v>
      </c>
      <c r="K2135" s="28">
        <f t="shared" si="70"/>
        <v>5612</v>
      </c>
    </row>
    <row r="2136" spans="1:11" x14ac:dyDescent="0.35">
      <c r="A2136" s="74">
        <f t="shared" si="69"/>
        <v>45748</v>
      </c>
      <c r="B2136" t="s">
        <v>883</v>
      </c>
      <c r="C2136" t="s">
        <v>285</v>
      </c>
      <c r="E2136" t="s">
        <v>301</v>
      </c>
      <c r="F2136" t="s">
        <v>302</v>
      </c>
      <c r="G2136" t="s">
        <v>86</v>
      </c>
      <c r="H2136">
        <v>2095</v>
      </c>
      <c r="I2136" s="73" t="str">
        <f>VLOOKUP(E2136,Refs!$P$2:$R$29,3,FALSE)</f>
        <v>Y63</v>
      </c>
      <c r="J2136" s="73" t="str">
        <f>VLOOKUP(E2136,Refs!$P$2:$S$29,4,FALSE)</f>
        <v>North East and Yorkshire</v>
      </c>
      <c r="K2136" s="28">
        <f t="shared" si="70"/>
        <v>2095</v>
      </c>
    </row>
    <row r="2137" spans="1:11" x14ac:dyDescent="0.35">
      <c r="A2137" s="74">
        <f t="shared" si="69"/>
        <v>45748</v>
      </c>
      <c r="B2137" t="s">
        <v>883</v>
      </c>
      <c r="C2137" t="s">
        <v>285</v>
      </c>
      <c r="E2137" t="s">
        <v>301</v>
      </c>
      <c r="F2137" t="s">
        <v>302</v>
      </c>
      <c r="G2137" t="s">
        <v>87</v>
      </c>
      <c r="H2137">
        <v>6909</v>
      </c>
      <c r="I2137" s="73" t="str">
        <f>VLOOKUP(E2137,Refs!$P$2:$R$29,3,FALSE)</f>
        <v>Y63</v>
      </c>
      <c r="J2137" s="73" t="str">
        <f>VLOOKUP(E2137,Refs!$P$2:$S$29,4,FALSE)</f>
        <v>North East and Yorkshire</v>
      </c>
      <c r="K2137" s="28">
        <f t="shared" si="70"/>
        <v>6909</v>
      </c>
    </row>
    <row r="2138" spans="1:11" x14ac:dyDescent="0.35">
      <c r="A2138" s="74">
        <f t="shared" si="69"/>
        <v>45748</v>
      </c>
      <c r="B2138" t="s">
        <v>883</v>
      </c>
      <c r="C2138" t="s">
        <v>285</v>
      </c>
      <c r="E2138" t="s">
        <v>301</v>
      </c>
      <c r="F2138" t="s">
        <v>302</v>
      </c>
      <c r="G2138" t="s">
        <v>88</v>
      </c>
      <c r="H2138">
        <v>2829</v>
      </c>
      <c r="I2138" s="73" t="str">
        <f>VLOOKUP(E2138,Refs!$P$2:$R$29,3,FALSE)</f>
        <v>Y63</v>
      </c>
      <c r="J2138" s="73" t="str">
        <f>VLOOKUP(E2138,Refs!$P$2:$S$29,4,FALSE)</f>
        <v>North East and Yorkshire</v>
      </c>
      <c r="K2138" s="28">
        <f t="shared" si="70"/>
        <v>2829</v>
      </c>
    </row>
    <row r="2139" spans="1:11" x14ac:dyDescent="0.35">
      <c r="A2139" s="74">
        <f t="shared" si="69"/>
        <v>45748</v>
      </c>
      <c r="B2139" t="s">
        <v>883</v>
      </c>
      <c r="C2139" t="s">
        <v>285</v>
      </c>
      <c r="E2139" t="s">
        <v>301</v>
      </c>
      <c r="F2139" t="s">
        <v>302</v>
      </c>
      <c r="G2139" t="s">
        <v>89</v>
      </c>
      <c r="H2139">
        <v>13616</v>
      </c>
      <c r="I2139" s="73" t="str">
        <f>VLOOKUP(E2139,Refs!$P$2:$R$29,3,FALSE)</f>
        <v>Y63</v>
      </c>
      <c r="J2139" s="73" t="str">
        <f>VLOOKUP(E2139,Refs!$P$2:$S$29,4,FALSE)</f>
        <v>North East and Yorkshire</v>
      </c>
      <c r="K2139" s="28">
        <f t="shared" si="70"/>
        <v>13616</v>
      </c>
    </row>
    <row r="2140" spans="1:11" x14ac:dyDescent="0.35">
      <c r="A2140" s="74">
        <f t="shared" si="69"/>
        <v>45748</v>
      </c>
      <c r="B2140" t="s">
        <v>883</v>
      </c>
      <c r="C2140" t="s">
        <v>285</v>
      </c>
      <c r="E2140" t="s">
        <v>301</v>
      </c>
      <c r="F2140" t="s">
        <v>302</v>
      </c>
      <c r="G2140" t="s">
        <v>90</v>
      </c>
      <c r="H2140">
        <v>29272</v>
      </c>
      <c r="I2140" s="73" t="str">
        <f>VLOOKUP(E2140,Refs!$P$2:$R$29,3,FALSE)</f>
        <v>Y63</v>
      </c>
      <c r="J2140" s="73" t="str">
        <f>VLOOKUP(E2140,Refs!$P$2:$S$29,4,FALSE)</f>
        <v>North East and Yorkshire</v>
      </c>
      <c r="K2140" s="28">
        <f t="shared" si="70"/>
        <v>29272</v>
      </c>
    </row>
    <row r="2141" spans="1:11" x14ac:dyDescent="0.35">
      <c r="A2141" s="74">
        <f t="shared" si="69"/>
        <v>45748</v>
      </c>
      <c r="B2141" t="s">
        <v>883</v>
      </c>
      <c r="C2141" t="s">
        <v>285</v>
      </c>
      <c r="E2141" t="s">
        <v>301</v>
      </c>
      <c r="F2141" t="s">
        <v>302</v>
      </c>
      <c r="G2141" t="s">
        <v>91</v>
      </c>
      <c r="H2141">
        <v>156215</v>
      </c>
      <c r="I2141" s="73" t="str">
        <f>VLOOKUP(E2141,Refs!$P$2:$R$29,3,FALSE)</f>
        <v>Y63</v>
      </c>
      <c r="J2141" s="73" t="str">
        <f>VLOOKUP(E2141,Refs!$P$2:$S$29,4,FALSE)</f>
        <v>North East and Yorkshire</v>
      </c>
      <c r="K2141" s="28">
        <f t="shared" si="70"/>
        <v>156215</v>
      </c>
    </row>
    <row r="2142" spans="1:11" x14ac:dyDescent="0.35">
      <c r="A2142" s="74">
        <f t="shared" si="69"/>
        <v>45748</v>
      </c>
      <c r="B2142" t="s">
        <v>883</v>
      </c>
      <c r="C2142" t="s">
        <v>285</v>
      </c>
      <c r="E2142" t="s">
        <v>301</v>
      </c>
      <c r="F2142" t="s">
        <v>302</v>
      </c>
      <c r="G2142" t="s">
        <v>27</v>
      </c>
      <c r="H2142">
        <v>16914</v>
      </c>
      <c r="I2142" s="73" t="str">
        <f>VLOOKUP(E2142,Refs!$P$2:$R$29,3,FALSE)</f>
        <v>Y63</v>
      </c>
      <c r="J2142" s="73" t="str">
        <f>VLOOKUP(E2142,Refs!$P$2:$S$29,4,FALSE)</f>
        <v>North East and Yorkshire</v>
      </c>
      <c r="K2142" s="28">
        <f t="shared" si="70"/>
        <v>16914</v>
      </c>
    </row>
    <row r="2143" spans="1:11" x14ac:dyDescent="0.35">
      <c r="A2143" s="74">
        <f t="shared" si="69"/>
        <v>45748</v>
      </c>
      <c r="B2143" t="s">
        <v>883</v>
      </c>
      <c r="C2143" t="s">
        <v>285</v>
      </c>
      <c r="E2143" t="s">
        <v>301</v>
      </c>
      <c r="F2143" t="s">
        <v>302</v>
      </c>
      <c r="G2143" t="s">
        <v>29</v>
      </c>
      <c r="H2143">
        <v>21800</v>
      </c>
      <c r="I2143" s="73" t="str">
        <f>VLOOKUP(E2143,Refs!$P$2:$R$29,3,FALSE)</f>
        <v>Y63</v>
      </c>
      <c r="J2143" s="73" t="str">
        <f>VLOOKUP(E2143,Refs!$P$2:$S$29,4,FALSE)</f>
        <v>North East and Yorkshire</v>
      </c>
      <c r="K2143" s="28">
        <f t="shared" si="70"/>
        <v>21800</v>
      </c>
    </row>
    <row r="2144" spans="1:11" x14ac:dyDescent="0.35">
      <c r="A2144" s="74">
        <f t="shared" si="69"/>
        <v>45748</v>
      </c>
      <c r="B2144" t="s">
        <v>883</v>
      </c>
      <c r="C2144" t="s">
        <v>285</v>
      </c>
      <c r="E2144" t="s">
        <v>301</v>
      </c>
      <c r="F2144" t="s">
        <v>302</v>
      </c>
      <c r="G2144" t="s">
        <v>92</v>
      </c>
      <c r="H2144">
        <v>16695</v>
      </c>
      <c r="I2144" s="73" t="str">
        <f>VLOOKUP(E2144,Refs!$P$2:$R$29,3,FALSE)</f>
        <v>Y63</v>
      </c>
      <c r="J2144" s="73" t="str">
        <f>VLOOKUP(E2144,Refs!$P$2:$S$29,4,FALSE)</f>
        <v>North East and Yorkshire</v>
      </c>
      <c r="K2144" s="28">
        <f t="shared" si="70"/>
        <v>16695</v>
      </c>
    </row>
    <row r="2145" spans="1:11" x14ac:dyDescent="0.35">
      <c r="A2145" s="74">
        <f t="shared" si="69"/>
        <v>45748</v>
      </c>
      <c r="B2145" t="s">
        <v>883</v>
      </c>
      <c r="C2145" t="s">
        <v>285</v>
      </c>
      <c r="E2145" t="s">
        <v>301</v>
      </c>
      <c r="F2145" t="s">
        <v>302</v>
      </c>
      <c r="G2145" t="s">
        <v>93</v>
      </c>
      <c r="H2145">
        <v>10</v>
      </c>
      <c r="I2145" s="73" t="str">
        <f>VLOOKUP(E2145,Refs!$P$2:$R$29,3,FALSE)</f>
        <v>Y63</v>
      </c>
      <c r="J2145" s="73" t="str">
        <f>VLOOKUP(E2145,Refs!$P$2:$S$29,4,FALSE)</f>
        <v>North East and Yorkshire</v>
      </c>
      <c r="K2145" s="28">
        <f t="shared" si="70"/>
        <v>10</v>
      </c>
    </row>
    <row r="2146" spans="1:11" x14ac:dyDescent="0.35">
      <c r="A2146" s="74">
        <f t="shared" si="69"/>
        <v>45748</v>
      </c>
      <c r="B2146" t="s">
        <v>883</v>
      </c>
      <c r="C2146" t="s">
        <v>285</v>
      </c>
      <c r="E2146" t="s">
        <v>301</v>
      </c>
      <c r="F2146" t="s">
        <v>302</v>
      </c>
      <c r="G2146" t="s">
        <v>94</v>
      </c>
      <c r="H2146">
        <v>13858</v>
      </c>
      <c r="I2146" s="73" t="str">
        <f>VLOOKUP(E2146,Refs!$P$2:$R$29,3,FALSE)</f>
        <v>Y63</v>
      </c>
      <c r="J2146" s="73" t="str">
        <f>VLOOKUP(E2146,Refs!$P$2:$S$29,4,FALSE)</f>
        <v>North East and Yorkshire</v>
      </c>
      <c r="K2146" s="28">
        <f t="shared" si="70"/>
        <v>13858</v>
      </c>
    </row>
    <row r="2147" spans="1:11" x14ac:dyDescent="0.35">
      <c r="A2147" s="74">
        <f t="shared" si="69"/>
        <v>45748</v>
      </c>
      <c r="B2147" t="s">
        <v>883</v>
      </c>
      <c r="C2147" t="s">
        <v>285</v>
      </c>
      <c r="E2147" t="s">
        <v>301</v>
      </c>
      <c r="F2147" t="s">
        <v>302</v>
      </c>
      <c r="G2147" t="s">
        <v>95</v>
      </c>
      <c r="H2147">
        <v>517</v>
      </c>
      <c r="I2147" s="73" t="str">
        <f>VLOOKUP(E2147,Refs!$P$2:$R$29,3,FALSE)</f>
        <v>Y63</v>
      </c>
      <c r="J2147" s="73" t="str">
        <f>VLOOKUP(E2147,Refs!$P$2:$S$29,4,FALSE)</f>
        <v>North East and Yorkshire</v>
      </c>
      <c r="K2147" s="28">
        <f t="shared" si="70"/>
        <v>517</v>
      </c>
    </row>
    <row r="2148" spans="1:11" x14ac:dyDescent="0.35">
      <c r="A2148" s="74">
        <f t="shared" si="69"/>
        <v>45748</v>
      </c>
      <c r="B2148" t="s">
        <v>883</v>
      </c>
      <c r="C2148" t="s">
        <v>285</v>
      </c>
      <c r="E2148" t="s">
        <v>301</v>
      </c>
      <c r="F2148" t="s">
        <v>302</v>
      </c>
      <c r="G2148" t="s">
        <v>96</v>
      </c>
      <c r="H2148">
        <v>6806</v>
      </c>
      <c r="I2148" s="73" t="str">
        <f>VLOOKUP(E2148,Refs!$P$2:$R$29,3,FALSE)</f>
        <v>Y63</v>
      </c>
      <c r="J2148" s="73" t="str">
        <f>VLOOKUP(E2148,Refs!$P$2:$S$29,4,FALSE)</f>
        <v>North East and Yorkshire</v>
      </c>
      <c r="K2148" s="28">
        <f t="shared" si="70"/>
        <v>6806</v>
      </c>
    </row>
    <row r="2149" spans="1:11" x14ac:dyDescent="0.35">
      <c r="A2149" s="74">
        <f t="shared" si="69"/>
        <v>45748</v>
      </c>
      <c r="B2149" t="s">
        <v>883</v>
      </c>
      <c r="C2149" t="s">
        <v>285</v>
      </c>
      <c r="E2149" t="s">
        <v>301</v>
      </c>
      <c r="F2149" t="s">
        <v>302</v>
      </c>
      <c r="G2149" t="s">
        <v>97</v>
      </c>
      <c r="H2149">
        <v>2634</v>
      </c>
      <c r="I2149" s="73" t="str">
        <f>VLOOKUP(E2149,Refs!$P$2:$R$29,3,FALSE)</f>
        <v>Y63</v>
      </c>
      <c r="J2149" s="73" t="str">
        <f>VLOOKUP(E2149,Refs!$P$2:$S$29,4,FALSE)</f>
        <v>North East and Yorkshire</v>
      </c>
      <c r="K2149" s="28">
        <f t="shared" si="70"/>
        <v>2634</v>
      </c>
    </row>
    <row r="2150" spans="1:11" x14ac:dyDescent="0.35">
      <c r="A2150" s="74">
        <f t="shared" si="69"/>
        <v>45748</v>
      </c>
      <c r="B2150" t="s">
        <v>883</v>
      </c>
      <c r="C2150" t="s">
        <v>285</v>
      </c>
      <c r="E2150" t="s">
        <v>301</v>
      </c>
      <c r="F2150" t="s">
        <v>302</v>
      </c>
      <c r="G2150" t="s">
        <v>98</v>
      </c>
      <c r="H2150">
        <v>7792</v>
      </c>
      <c r="I2150" s="73" t="str">
        <f>VLOOKUP(E2150,Refs!$P$2:$R$29,3,FALSE)</f>
        <v>Y63</v>
      </c>
      <c r="J2150" s="73" t="str">
        <f>VLOOKUP(E2150,Refs!$P$2:$S$29,4,FALSE)</f>
        <v>North East and Yorkshire</v>
      </c>
      <c r="K2150" s="28">
        <f t="shared" si="70"/>
        <v>7792</v>
      </c>
    </row>
    <row r="2151" spans="1:11" x14ac:dyDescent="0.35">
      <c r="A2151" s="74">
        <f t="shared" si="69"/>
        <v>45748</v>
      </c>
      <c r="B2151" t="s">
        <v>883</v>
      </c>
      <c r="C2151" t="s">
        <v>285</v>
      </c>
      <c r="E2151" t="s">
        <v>301</v>
      </c>
      <c r="F2151" t="s">
        <v>302</v>
      </c>
      <c r="G2151" t="s">
        <v>31</v>
      </c>
      <c r="H2151">
        <v>2787</v>
      </c>
      <c r="I2151" s="73" t="str">
        <f>VLOOKUP(E2151,Refs!$P$2:$R$29,3,FALSE)</f>
        <v>Y63</v>
      </c>
      <c r="J2151" s="73" t="str">
        <f>VLOOKUP(E2151,Refs!$P$2:$S$29,4,FALSE)</f>
        <v>North East and Yorkshire</v>
      </c>
      <c r="K2151" s="28">
        <f t="shared" si="70"/>
        <v>2787</v>
      </c>
    </row>
    <row r="2152" spans="1:11" x14ac:dyDescent="0.35">
      <c r="A2152" s="74">
        <f t="shared" si="69"/>
        <v>45748</v>
      </c>
      <c r="B2152" t="s">
        <v>883</v>
      </c>
      <c r="C2152" t="s">
        <v>285</v>
      </c>
      <c r="E2152" t="s">
        <v>301</v>
      </c>
      <c r="F2152" t="s">
        <v>302</v>
      </c>
      <c r="G2152" t="s">
        <v>99</v>
      </c>
      <c r="H2152">
        <v>21312</v>
      </c>
      <c r="I2152" s="73" t="str">
        <f>VLOOKUP(E2152,Refs!$P$2:$R$29,3,FALSE)</f>
        <v>Y63</v>
      </c>
      <c r="J2152" s="73" t="str">
        <f>VLOOKUP(E2152,Refs!$P$2:$S$29,4,FALSE)</f>
        <v>North East and Yorkshire</v>
      </c>
      <c r="K2152" s="28">
        <f t="shared" si="70"/>
        <v>21312</v>
      </c>
    </row>
    <row r="2153" spans="1:11" x14ac:dyDescent="0.35">
      <c r="A2153" s="74">
        <f t="shared" si="69"/>
        <v>45748</v>
      </c>
      <c r="B2153" t="s">
        <v>883</v>
      </c>
      <c r="C2153" t="s">
        <v>285</v>
      </c>
      <c r="E2153" t="s">
        <v>301</v>
      </c>
      <c r="F2153" t="s">
        <v>302</v>
      </c>
      <c r="G2153" t="s">
        <v>100</v>
      </c>
      <c r="H2153">
        <v>13457</v>
      </c>
      <c r="I2153" s="73" t="str">
        <f>VLOOKUP(E2153,Refs!$P$2:$R$29,3,FALSE)</f>
        <v>Y63</v>
      </c>
      <c r="J2153" s="73" t="str">
        <f>VLOOKUP(E2153,Refs!$P$2:$S$29,4,FALSE)</f>
        <v>North East and Yorkshire</v>
      </c>
      <c r="K2153" s="28">
        <f t="shared" si="70"/>
        <v>13457</v>
      </c>
    </row>
    <row r="2154" spans="1:11" x14ac:dyDescent="0.35">
      <c r="A2154" s="74">
        <f t="shared" si="69"/>
        <v>45748</v>
      </c>
      <c r="B2154" t="s">
        <v>883</v>
      </c>
      <c r="C2154" t="s">
        <v>285</v>
      </c>
      <c r="E2154" t="s">
        <v>301</v>
      </c>
      <c r="F2154" t="s">
        <v>302</v>
      </c>
      <c r="G2154" t="s">
        <v>101</v>
      </c>
      <c r="H2154">
        <v>13424</v>
      </c>
      <c r="I2154" s="73" t="str">
        <f>VLOOKUP(E2154,Refs!$P$2:$R$29,3,FALSE)</f>
        <v>Y63</v>
      </c>
      <c r="J2154" s="73" t="str">
        <f>VLOOKUP(E2154,Refs!$P$2:$S$29,4,FALSE)</f>
        <v>North East and Yorkshire</v>
      </c>
      <c r="K2154" s="28">
        <f t="shared" si="70"/>
        <v>13424</v>
      </c>
    </row>
    <row r="2155" spans="1:11" x14ac:dyDescent="0.35">
      <c r="A2155" s="74">
        <f t="shared" si="69"/>
        <v>45748</v>
      </c>
      <c r="B2155" t="s">
        <v>883</v>
      </c>
      <c r="C2155" t="s">
        <v>285</v>
      </c>
      <c r="E2155" t="s">
        <v>301</v>
      </c>
      <c r="F2155" t="s">
        <v>302</v>
      </c>
      <c r="G2155" t="s">
        <v>102</v>
      </c>
      <c r="H2155">
        <v>12915</v>
      </c>
      <c r="I2155" s="73" t="str">
        <f>VLOOKUP(E2155,Refs!$P$2:$R$29,3,FALSE)</f>
        <v>Y63</v>
      </c>
      <c r="J2155" s="73" t="str">
        <f>VLOOKUP(E2155,Refs!$P$2:$S$29,4,FALSE)</f>
        <v>North East and Yorkshire</v>
      </c>
      <c r="K2155" s="28">
        <f t="shared" si="70"/>
        <v>12915</v>
      </c>
    </row>
    <row r="2156" spans="1:11" x14ac:dyDescent="0.35">
      <c r="A2156" s="74">
        <f t="shared" si="69"/>
        <v>45748</v>
      </c>
      <c r="B2156" t="s">
        <v>883</v>
      </c>
      <c r="C2156" t="s">
        <v>285</v>
      </c>
      <c r="E2156" t="s">
        <v>301</v>
      </c>
      <c r="F2156" t="s">
        <v>302</v>
      </c>
      <c r="G2156" t="s">
        <v>103</v>
      </c>
      <c r="H2156">
        <v>318</v>
      </c>
      <c r="I2156" s="73" t="str">
        <f>VLOOKUP(E2156,Refs!$P$2:$R$29,3,FALSE)</f>
        <v>Y63</v>
      </c>
      <c r="J2156" s="73" t="str">
        <f>VLOOKUP(E2156,Refs!$P$2:$S$29,4,FALSE)</f>
        <v>North East and Yorkshire</v>
      </c>
      <c r="K2156" s="28">
        <f t="shared" si="70"/>
        <v>318</v>
      </c>
    </row>
    <row r="2157" spans="1:11" x14ac:dyDescent="0.35">
      <c r="A2157" s="74">
        <f t="shared" si="69"/>
        <v>45748</v>
      </c>
      <c r="B2157" t="s">
        <v>883</v>
      </c>
      <c r="C2157" t="s">
        <v>285</v>
      </c>
      <c r="E2157" t="s">
        <v>301</v>
      </c>
      <c r="F2157" t="s">
        <v>302</v>
      </c>
      <c r="G2157" t="s">
        <v>104</v>
      </c>
      <c r="H2157">
        <v>4129</v>
      </c>
      <c r="I2157" s="73" t="str">
        <f>VLOOKUP(E2157,Refs!$P$2:$R$29,3,FALSE)</f>
        <v>Y63</v>
      </c>
      <c r="J2157" s="73" t="str">
        <f>VLOOKUP(E2157,Refs!$P$2:$S$29,4,FALSE)</f>
        <v>North East and Yorkshire</v>
      </c>
      <c r="K2157" s="28">
        <f t="shared" si="70"/>
        <v>4129</v>
      </c>
    </row>
    <row r="2158" spans="1:11" x14ac:dyDescent="0.35">
      <c r="A2158" s="74">
        <f t="shared" si="69"/>
        <v>45748</v>
      </c>
      <c r="B2158" t="s">
        <v>883</v>
      </c>
      <c r="C2158" t="s">
        <v>285</v>
      </c>
      <c r="E2158" t="s">
        <v>301</v>
      </c>
      <c r="F2158" t="s">
        <v>302</v>
      </c>
      <c r="G2158" t="s">
        <v>105</v>
      </c>
      <c r="H2158">
        <v>2378</v>
      </c>
      <c r="I2158" s="73" t="str">
        <f>VLOOKUP(E2158,Refs!$P$2:$R$29,3,FALSE)</f>
        <v>Y63</v>
      </c>
      <c r="J2158" s="73" t="str">
        <f>VLOOKUP(E2158,Refs!$P$2:$S$29,4,FALSE)</f>
        <v>North East and Yorkshire</v>
      </c>
      <c r="K2158" s="28">
        <f t="shared" si="70"/>
        <v>2378</v>
      </c>
    </row>
    <row r="2159" spans="1:11" x14ac:dyDescent="0.35">
      <c r="A2159" s="74">
        <f t="shared" si="69"/>
        <v>45748</v>
      </c>
      <c r="B2159" t="s">
        <v>883</v>
      </c>
      <c r="C2159" t="s">
        <v>285</v>
      </c>
      <c r="E2159" t="s">
        <v>301</v>
      </c>
      <c r="F2159" t="s">
        <v>302</v>
      </c>
      <c r="G2159" t="s">
        <v>106</v>
      </c>
      <c r="H2159">
        <v>2606165</v>
      </c>
      <c r="I2159" s="73" t="str">
        <f>VLOOKUP(E2159,Refs!$P$2:$R$29,3,FALSE)</f>
        <v>Y63</v>
      </c>
      <c r="J2159" s="73" t="str">
        <f>VLOOKUP(E2159,Refs!$P$2:$S$29,4,FALSE)</f>
        <v>North East and Yorkshire</v>
      </c>
      <c r="K2159" s="28">
        <f t="shared" si="70"/>
        <v>2606165</v>
      </c>
    </row>
    <row r="2160" spans="1:11" x14ac:dyDescent="0.35">
      <c r="A2160" s="74">
        <f t="shared" si="69"/>
        <v>45748</v>
      </c>
      <c r="B2160" t="s">
        <v>883</v>
      </c>
      <c r="C2160" t="s">
        <v>285</v>
      </c>
      <c r="E2160" t="s">
        <v>301</v>
      </c>
      <c r="F2160" t="s">
        <v>302</v>
      </c>
      <c r="G2160" t="s">
        <v>107</v>
      </c>
      <c r="H2160">
        <v>8428</v>
      </c>
      <c r="I2160" s="73" t="str">
        <f>VLOOKUP(E2160,Refs!$P$2:$R$29,3,FALSE)</f>
        <v>Y63</v>
      </c>
      <c r="J2160" s="73" t="str">
        <f>VLOOKUP(E2160,Refs!$P$2:$S$29,4,FALSE)</f>
        <v>North East and Yorkshire</v>
      </c>
      <c r="K2160" s="28">
        <f t="shared" si="70"/>
        <v>8428</v>
      </c>
    </row>
    <row r="2161" spans="1:11" x14ac:dyDescent="0.35">
      <c r="A2161" s="74">
        <f t="shared" si="69"/>
        <v>45748</v>
      </c>
      <c r="B2161" t="s">
        <v>883</v>
      </c>
      <c r="C2161" t="s">
        <v>285</v>
      </c>
      <c r="E2161" t="s">
        <v>301</v>
      </c>
      <c r="F2161" t="s">
        <v>302</v>
      </c>
      <c r="G2161" t="s">
        <v>108</v>
      </c>
      <c r="H2161">
        <v>6540</v>
      </c>
      <c r="I2161" s="73" t="str">
        <f>VLOOKUP(E2161,Refs!$P$2:$R$29,3,FALSE)</f>
        <v>Y63</v>
      </c>
      <c r="J2161" s="73" t="str">
        <f>VLOOKUP(E2161,Refs!$P$2:$S$29,4,FALSE)</f>
        <v>North East and Yorkshire</v>
      </c>
      <c r="K2161" s="28">
        <f t="shared" si="70"/>
        <v>6540</v>
      </c>
    </row>
    <row r="2162" spans="1:11" x14ac:dyDescent="0.35">
      <c r="A2162" s="74">
        <f t="shared" si="69"/>
        <v>45748</v>
      </c>
      <c r="B2162" t="s">
        <v>883</v>
      </c>
      <c r="C2162" t="s">
        <v>285</v>
      </c>
      <c r="E2162" t="s">
        <v>301</v>
      </c>
      <c r="F2162" t="s">
        <v>302</v>
      </c>
      <c r="G2162" t="s">
        <v>109</v>
      </c>
      <c r="H2162">
        <v>617</v>
      </c>
      <c r="I2162" s="73" t="str">
        <f>VLOOKUP(E2162,Refs!$P$2:$R$29,3,FALSE)</f>
        <v>Y63</v>
      </c>
      <c r="J2162" s="73" t="str">
        <f>VLOOKUP(E2162,Refs!$P$2:$S$29,4,FALSE)</f>
        <v>North East and Yorkshire</v>
      </c>
      <c r="K2162" s="28">
        <f t="shared" si="70"/>
        <v>617</v>
      </c>
    </row>
    <row r="2163" spans="1:11" x14ac:dyDescent="0.35">
      <c r="A2163" s="74">
        <f t="shared" si="69"/>
        <v>45748</v>
      </c>
      <c r="B2163" t="s">
        <v>883</v>
      </c>
      <c r="C2163" t="s">
        <v>285</v>
      </c>
      <c r="E2163" t="s">
        <v>301</v>
      </c>
      <c r="F2163" t="s">
        <v>302</v>
      </c>
      <c r="G2163" t="s">
        <v>110</v>
      </c>
      <c r="H2163">
        <v>2941</v>
      </c>
      <c r="I2163" s="73" t="str">
        <f>VLOOKUP(E2163,Refs!$P$2:$R$29,3,FALSE)</f>
        <v>Y63</v>
      </c>
      <c r="J2163" s="73" t="str">
        <f>VLOOKUP(E2163,Refs!$P$2:$S$29,4,FALSE)</f>
        <v>North East and Yorkshire</v>
      </c>
      <c r="K2163" s="28">
        <f t="shared" si="70"/>
        <v>2941</v>
      </c>
    </row>
    <row r="2164" spans="1:11" x14ac:dyDescent="0.35">
      <c r="A2164" s="74">
        <f t="shared" si="69"/>
        <v>45748</v>
      </c>
      <c r="B2164" t="s">
        <v>883</v>
      </c>
      <c r="C2164" t="s">
        <v>285</v>
      </c>
      <c r="E2164" t="s">
        <v>301</v>
      </c>
      <c r="F2164" t="s">
        <v>302</v>
      </c>
      <c r="G2164" t="s">
        <v>111</v>
      </c>
      <c r="H2164">
        <v>0</v>
      </c>
      <c r="I2164" s="73" t="str">
        <f>VLOOKUP(E2164,Refs!$P$2:$R$29,3,FALSE)</f>
        <v>Y63</v>
      </c>
      <c r="J2164" s="73" t="str">
        <f>VLOOKUP(E2164,Refs!$P$2:$S$29,4,FALSE)</f>
        <v>North East and Yorkshire</v>
      </c>
      <c r="K2164" s="28" t="str">
        <f t="shared" si="70"/>
        <v/>
      </c>
    </row>
    <row r="2165" spans="1:11" x14ac:dyDescent="0.35">
      <c r="A2165" s="74">
        <f t="shared" si="69"/>
        <v>45748</v>
      </c>
      <c r="B2165" t="s">
        <v>883</v>
      </c>
      <c r="C2165" t="s">
        <v>285</v>
      </c>
      <c r="E2165" t="s">
        <v>301</v>
      </c>
      <c r="F2165" t="s">
        <v>302</v>
      </c>
      <c r="G2165" t="s">
        <v>112</v>
      </c>
      <c r="H2165">
        <v>4775</v>
      </c>
      <c r="I2165" s="73" t="str">
        <f>VLOOKUP(E2165,Refs!$P$2:$R$29,3,FALSE)</f>
        <v>Y63</v>
      </c>
      <c r="J2165" s="73" t="str">
        <f>VLOOKUP(E2165,Refs!$P$2:$S$29,4,FALSE)</f>
        <v>North East and Yorkshire</v>
      </c>
      <c r="K2165" s="28">
        <f t="shared" si="70"/>
        <v>4775</v>
      </c>
    </row>
    <row r="2166" spans="1:11" x14ac:dyDescent="0.35">
      <c r="A2166" s="74">
        <f t="shared" si="69"/>
        <v>45748</v>
      </c>
      <c r="B2166" t="s">
        <v>883</v>
      </c>
      <c r="C2166" t="s">
        <v>285</v>
      </c>
      <c r="E2166" t="s">
        <v>301</v>
      </c>
      <c r="F2166" t="s">
        <v>302</v>
      </c>
      <c r="G2166" t="s">
        <v>808</v>
      </c>
      <c r="H2166">
        <v>60918</v>
      </c>
      <c r="I2166" s="73" t="str">
        <f>VLOOKUP(E2166,Refs!$P$2:$R$29,3,FALSE)</f>
        <v>Y63</v>
      </c>
      <c r="J2166" s="73" t="str">
        <f>VLOOKUP(E2166,Refs!$P$2:$S$29,4,FALSE)</f>
        <v>North East and Yorkshire</v>
      </c>
      <c r="K2166" s="28">
        <f t="shared" si="70"/>
        <v>60918</v>
      </c>
    </row>
    <row r="2167" spans="1:11" x14ac:dyDescent="0.35">
      <c r="A2167" s="74">
        <f t="shared" si="69"/>
        <v>45748</v>
      </c>
      <c r="B2167" t="s">
        <v>883</v>
      </c>
      <c r="C2167" t="s">
        <v>285</v>
      </c>
      <c r="E2167" t="s">
        <v>301</v>
      </c>
      <c r="F2167" t="s">
        <v>302</v>
      </c>
      <c r="G2167" t="s">
        <v>809</v>
      </c>
      <c r="H2167">
        <v>3068</v>
      </c>
      <c r="I2167" s="73" t="str">
        <f>VLOOKUP(E2167,Refs!$P$2:$R$29,3,FALSE)</f>
        <v>Y63</v>
      </c>
      <c r="J2167" s="73" t="str">
        <f>VLOOKUP(E2167,Refs!$P$2:$S$29,4,FALSE)</f>
        <v>North East and Yorkshire</v>
      </c>
      <c r="K2167" s="28">
        <f t="shared" si="70"/>
        <v>3068</v>
      </c>
    </row>
    <row r="2168" spans="1:11" x14ac:dyDescent="0.35">
      <c r="A2168" s="74">
        <f t="shared" si="69"/>
        <v>45748</v>
      </c>
      <c r="B2168" t="s">
        <v>883</v>
      </c>
      <c r="C2168" t="s">
        <v>285</v>
      </c>
      <c r="E2168" t="s">
        <v>301</v>
      </c>
      <c r="F2168" t="s">
        <v>302</v>
      </c>
      <c r="G2168" t="s">
        <v>113</v>
      </c>
      <c r="H2168">
        <v>101023</v>
      </c>
      <c r="I2168" s="73" t="str">
        <f>VLOOKUP(E2168,Refs!$P$2:$R$29,3,FALSE)</f>
        <v>Y63</v>
      </c>
      <c r="J2168" s="73" t="str">
        <f>VLOOKUP(E2168,Refs!$P$2:$S$29,4,FALSE)</f>
        <v>North East and Yorkshire</v>
      </c>
      <c r="K2168" s="28">
        <f t="shared" si="70"/>
        <v>101023</v>
      </c>
    </row>
    <row r="2169" spans="1:11" x14ac:dyDescent="0.35">
      <c r="A2169" s="74">
        <f t="shared" si="69"/>
        <v>45748</v>
      </c>
      <c r="B2169" t="s">
        <v>883</v>
      </c>
      <c r="C2169" t="s">
        <v>285</v>
      </c>
      <c r="E2169" t="s">
        <v>301</v>
      </c>
      <c r="F2169" t="s">
        <v>302</v>
      </c>
      <c r="G2169" t="s">
        <v>114</v>
      </c>
      <c r="H2169">
        <v>22</v>
      </c>
      <c r="I2169" s="73" t="str">
        <f>VLOOKUP(E2169,Refs!$P$2:$R$29,3,FALSE)</f>
        <v>Y63</v>
      </c>
      <c r="J2169" s="73" t="str">
        <f>VLOOKUP(E2169,Refs!$P$2:$S$29,4,FALSE)</f>
        <v>North East and Yorkshire</v>
      </c>
      <c r="K2169" s="28">
        <f t="shared" si="70"/>
        <v>22</v>
      </c>
    </row>
    <row r="2170" spans="1:11" x14ac:dyDescent="0.35">
      <c r="A2170" s="74">
        <f t="shared" si="69"/>
        <v>45748</v>
      </c>
      <c r="B2170" t="s">
        <v>883</v>
      </c>
      <c r="C2170" t="s">
        <v>285</v>
      </c>
      <c r="E2170" t="s">
        <v>301</v>
      </c>
      <c r="F2170" t="s">
        <v>302</v>
      </c>
      <c r="G2170" t="s">
        <v>115</v>
      </c>
      <c r="H2170">
        <v>83956</v>
      </c>
      <c r="I2170" s="73" t="str">
        <f>VLOOKUP(E2170,Refs!$P$2:$R$29,3,FALSE)</f>
        <v>Y63</v>
      </c>
      <c r="J2170" s="73" t="str">
        <f>VLOOKUP(E2170,Refs!$P$2:$S$29,4,FALSE)</f>
        <v>North East and Yorkshire</v>
      </c>
      <c r="K2170" s="28">
        <f t="shared" si="70"/>
        <v>83956</v>
      </c>
    </row>
    <row r="2171" spans="1:11" x14ac:dyDescent="0.35">
      <c r="A2171" s="74">
        <f t="shared" si="69"/>
        <v>45748</v>
      </c>
      <c r="B2171" t="s">
        <v>883</v>
      </c>
      <c r="C2171" t="s">
        <v>285</v>
      </c>
      <c r="E2171" t="s">
        <v>301</v>
      </c>
      <c r="F2171" t="s">
        <v>302</v>
      </c>
      <c r="G2171" t="s">
        <v>116</v>
      </c>
      <c r="H2171">
        <v>21973</v>
      </c>
      <c r="I2171" s="73" t="str">
        <f>VLOOKUP(E2171,Refs!$P$2:$R$29,3,FALSE)</f>
        <v>Y63</v>
      </c>
      <c r="J2171" s="73" t="str">
        <f>VLOOKUP(E2171,Refs!$P$2:$S$29,4,FALSE)</f>
        <v>North East and Yorkshire</v>
      </c>
      <c r="K2171" s="28">
        <f t="shared" si="70"/>
        <v>21973</v>
      </c>
    </row>
    <row r="2172" spans="1:11" x14ac:dyDescent="0.35">
      <c r="A2172" s="74">
        <f t="shared" si="69"/>
        <v>45748</v>
      </c>
      <c r="B2172" t="s">
        <v>883</v>
      </c>
      <c r="C2172" t="s">
        <v>285</v>
      </c>
      <c r="E2172" t="s">
        <v>301</v>
      </c>
      <c r="F2172" t="s">
        <v>302</v>
      </c>
      <c r="G2172" t="s">
        <v>117</v>
      </c>
      <c r="H2172">
        <v>14649</v>
      </c>
      <c r="I2172" s="73" t="str">
        <f>VLOOKUP(E2172,Refs!$P$2:$R$29,3,FALSE)</f>
        <v>Y63</v>
      </c>
      <c r="J2172" s="73" t="str">
        <f>VLOOKUP(E2172,Refs!$P$2:$S$29,4,FALSE)</f>
        <v>North East and Yorkshire</v>
      </c>
      <c r="K2172" s="28">
        <f t="shared" si="70"/>
        <v>14649</v>
      </c>
    </row>
    <row r="2173" spans="1:11" x14ac:dyDescent="0.35">
      <c r="A2173" s="74">
        <f t="shared" si="69"/>
        <v>45748</v>
      </c>
      <c r="B2173" t="s">
        <v>883</v>
      </c>
      <c r="C2173" t="s">
        <v>285</v>
      </c>
      <c r="E2173" t="s">
        <v>301</v>
      </c>
      <c r="F2173" t="s">
        <v>302</v>
      </c>
      <c r="G2173" t="s">
        <v>118</v>
      </c>
      <c r="H2173">
        <v>5052</v>
      </c>
      <c r="I2173" s="73" t="str">
        <f>VLOOKUP(E2173,Refs!$P$2:$R$29,3,FALSE)</f>
        <v>Y63</v>
      </c>
      <c r="J2173" s="73" t="str">
        <f>VLOOKUP(E2173,Refs!$P$2:$S$29,4,FALSE)</f>
        <v>North East and Yorkshire</v>
      </c>
      <c r="K2173" s="28">
        <f t="shared" si="70"/>
        <v>5052</v>
      </c>
    </row>
    <row r="2174" spans="1:11" x14ac:dyDescent="0.35">
      <c r="A2174" s="74">
        <f t="shared" si="69"/>
        <v>45748</v>
      </c>
      <c r="B2174" t="s">
        <v>883</v>
      </c>
      <c r="C2174" t="s">
        <v>285</v>
      </c>
      <c r="E2174" t="s">
        <v>301</v>
      </c>
      <c r="F2174" t="s">
        <v>302</v>
      </c>
      <c r="G2174" t="s">
        <v>119</v>
      </c>
      <c r="H2174">
        <v>36409</v>
      </c>
      <c r="I2174" s="73" t="str">
        <f>VLOOKUP(E2174,Refs!$P$2:$R$29,3,FALSE)</f>
        <v>Y63</v>
      </c>
      <c r="J2174" s="73" t="str">
        <f>VLOOKUP(E2174,Refs!$P$2:$S$29,4,FALSE)</f>
        <v>North East and Yorkshire</v>
      </c>
      <c r="K2174" s="28">
        <f t="shared" si="70"/>
        <v>36409</v>
      </c>
    </row>
    <row r="2175" spans="1:11" x14ac:dyDescent="0.35">
      <c r="A2175" s="74">
        <f t="shared" si="69"/>
        <v>45748</v>
      </c>
      <c r="B2175" t="s">
        <v>883</v>
      </c>
      <c r="C2175" t="s">
        <v>285</v>
      </c>
      <c r="E2175" t="s">
        <v>301</v>
      </c>
      <c r="F2175" t="s">
        <v>302</v>
      </c>
      <c r="G2175" t="s">
        <v>120</v>
      </c>
      <c r="H2175">
        <v>595</v>
      </c>
      <c r="I2175" s="73" t="str">
        <f>VLOOKUP(E2175,Refs!$P$2:$R$29,3,FALSE)</f>
        <v>Y63</v>
      </c>
      <c r="J2175" s="73" t="str">
        <f>VLOOKUP(E2175,Refs!$P$2:$S$29,4,FALSE)</f>
        <v>North East and Yorkshire</v>
      </c>
      <c r="K2175" s="28">
        <f t="shared" si="70"/>
        <v>595</v>
      </c>
    </row>
    <row r="2176" spans="1:11" x14ac:dyDescent="0.35">
      <c r="A2176" s="74">
        <f t="shared" si="69"/>
        <v>45748</v>
      </c>
      <c r="B2176" t="s">
        <v>883</v>
      </c>
      <c r="C2176" t="s">
        <v>285</v>
      </c>
      <c r="E2176" t="s">
        <v>301</v>
      </c>
      <c r="F2176" t="s">
        <v>302</v>
      </c>
      <c r="G2176" t="s">
        <v>121</v>
      </c>
      <c r="H2176">
        <v>3082</v>
      </c>
      <c r="I2176" s="73" t="str">
        <f>VLOOKUP(E2176,Refs!$P$2:$R$29,3,FALSE)</f>
        <v>Y63</v>
      </c>
      <c r="J2176" s="73" t="str">
        <f>VLOOKUP(E2176,Refs!$P$2:$S$29,4,FALSE)</f>
        <v>North East and Yorkshire</v>
      </c>
      <c r="K2176" s="28">
        <f t="shared" si="70"/>
        <v>3082</v>
      </c>
    </row>
    <row r="2177" spans="1:11" x14ac:dyDescent="0.35">
      <c r="A2177" s="74">
        <f t="shared" si="69"/>
        <v>45748</v>
      </c>
      <c r="B2177" t="s">
        <v>883</v>
      </c>
      <c r="C2177" t="s">
        <v>285</v>
      </c>
      <c r="E2177" t="s">
        <v>301</v>
      </c>
      <c r="F2177" t="s">
        <v>302</v>
      </c>
      <c r="G2177" t="s">
        <v>122</v>
      </c>
      <c r="H2177">
        <v>849</v>
      </c>
      <c r="I2177" s="73" t="str">
        <f>VLOOKUP(E2177,Refs!$P$2:$R$29,3,FALSE)</f>
        <v>Y63</v>
      </c>
      <c r="J2177" s="73" t="str">
        <f>VLOOKUP(E2177,Refs!$P$2:$S$29,4,FALSE)</f>
        <v>North East and Yorkshire</v>
      </c>
      <c r="K2177" s="28">
        <f t="shared" si="70"/>
        <v>849</v>
      </c>
    </row>
    <row r="2178" spans="1:11" x14ac:dyDescent="0.35">
      <c r="A2178" s="74">
        <f t="shared" si="69"/>
        <v>45748</v>
      </c>
      <c r="B2178" t="s">
        <v>883</v>
      </c>
      <c r="C2178" t="s">
        <v>285</v>
      </c>
      <c r="E2178" t="s">
        <v>301</v>
      </c>
      <c r="F2178" t="s">
        <v>302</v>
      </c>
      <c r="G2178" t="s">
        <v>123</v>
      </c>
      <c r="H2178">
        <v>17001</v>
      </c>
      <c r="I2178" s="73" t="str">
        <f>VLOOKUP(E2178,Refs!$P$2:$R$29,3,FALSE)</f>
        <v>Y63</v>
      </c>
      <c r="J2178" s="73" t="str">
        <f>VLOOKUP(E2178,Refs!$P$2:$S$29,4,FALSE)</f>
        <v>North East and Yorkshire</v>
      </c>
      <c r="K2178" s="28">
        <f t="shared" si="70"/>
        <v>17001</v>
      </c>
    </row>
    <row r="2179" spans="1:11" x14ac:dyDescent="0.35">
      <c r="A2179" s="74">
        <f t="shared" ref="A2179:A2242" si="71">DATEVALUE(RIGHT(B2179,8))</f>
        <v>45748</v>
      </c>
      <c r="B2179" t="s">
        <v>883</v>
      </c>
      <c r="C2179" t="s">
        <v>285</v>
      </c>
      <c r="E2179" t="s">
        <v>301</v>
      </c>
      <c r="F2179" t="s">
        <v>302</v>
      </c>
      <c r="G2179" t="s">
        <v>124</v>
      </c>
      <c r="H2179">
        <v>24</v>
      </c>
      <c r="I2179" s="73" t="str">
        <f>VLOOKUP(E2179,Refs!$P$2:$R$29,3,FALSE)</f>
        <v>Y63</v>
      </c>
      <c r="J2179" s="73" t="str">
        <f>VLOOKUP(E2179,Refs!$P$2:$S$29,4,FALSE)</f>
        <v>North East and Yorkshire</v>
      </c>
      <c r="K2179" s="28">
        <f t="shared" si="70"/>
        <v>24</v>
      </c>
    </row>
    <row r="2180" spans="1:11" x14ac:dyDescent="0.35">
      <c r="A2180" s="74">
        <f t="shared" si="71"/>
        <v>45748</v>
      </c>
      <c r="B2180" t="s">
        <v>883</v>
      </c>
      <c r="C2180" t="s">
        <v>285</v>
      </c>
      <c r="E2180" t="s">
        <v>301</v>
      </c>
      <c r="F2180" t="s">
        <v>302</v>
      </c>
      <c r="G2180" t="s">
        <v>125</v>
      </c>
      <c r="H2180">
        <v>3</v>
      </c>
      <c r="I2180" s="73" t="str">
        <f>VLOOKUP(E2180,Refs!$P$2:$R$29,3,FALSE)</f>
        <v>Y63</v>
      </c>
      <c r="J2180" s="73" t="str">
        <f>VLOOKUP(E2180,Refs!$P$2:$S$29,4,FALSE)</f>
        <v>North East and Yorkshire</v>
      </c>
      <c r="K2180" s="28">
        <f t="shared" si="70"/>
        <v>3</v>
      </c>
    </row>
    <row r="2181" spans="1:11" x14ac:dyDescent="0.35">
      <c r="A2181" s="74">
        <f t="shared" si="71"/>
        <v>45748</v>
      </c>
      <c r="B2181" t="s">
        <v>883</v>
      </c>
      <c r="C2181" t="s">
        <v>285</v>
      </c>
      <c r="E2181" t="s">
        <v>301</v>
      </c>
      <c r="F2181" t="s">
        <v>302</v>
      </c>
      <c r="G2181" t="s">
        <v>126</v>
      </c>
      <c r="H2181">
        <v>0</v>
      </c>
      <c r="I2181" s="73" t="str">
        <f>VLOOKUP(E2181,Refs!$P$2:$R$29,3,FALSE)</f>
        <v>Y63</v>
      </c>
      <c r="J2181" s="73" t="str">
        <f>VLOOKUP(E2181,Refs!$P$2:$S$29,4,FALSE)</f>
        <v>North East and Yorkshire</v>
      </c>
      <c r="K2181" s="28" t="str">
        <f t="shared" si="70"/>
        <v/>
      </c>
    </row>
    <row r="2182" spans="1:11" x14ac:dyDescent="0.35">
      <c r="A2182" s="74">
        <f t="shared" si="71"/>
        <v>45748</v>
      </c>
      <c r="B2182" t="s">
        <v>883</v>
      </c>
      <c r="C2182" t="s">
        <v>285</v>
      </c>
      <c r="E2182" t="s">
        <v>301</v>
      </c>
      <c r="F2182" t="s">
        <v>302</v>
      </c>
      <c r="G2182" t="s">
        <v>127</v>
      </c>
      <c r="H2182">
        <v>0</v>
      </c>
      <c r="I2182" s="73" t="str">
        <f>VLOOKUP(E2182,Refs!$P$2:$R$29,3,FALSE)</f>
        <v>Y63</v>
      </c>
      <c r="J2182" s="73" t="str">
        <f>VLOOKUP(E2182,Refs!$P$2:$S$29,4,FALSE)</f>
        <v>North East and Yorkshire</v>
      </c>
      <c r="K2182" s="28" t="str">
        <f t="shared" si="70"/>
        <v/>
      </c>
    </row>
    <row r="2183" spans="1:11" x14ac:dyDescent="0.35">
      <c r="A2183" s="74">
        <f t="shared" si="71"/>
        <v>45748</v>
      </c>
      <c r="B2183" t="s">
        <v>883</v>
      </c>
      <c r="C2183" t="s">
        <v>285</v>
      </c>
      <c r="E2183" t="s">
        <v>301</v>
      </c>
      <c r="F2183" t="s">
        <v>302</v>
      </c>
      <c r="G2183" t="s">
        <v>128</v>
      </c>
      <c r="H2183">
        <v>0</v>
      </c>
      <c r="I2183" s="73" t="str">
        <f>VLOOKUP(E2183,Refs!$P$2:$R$29,3,FALSE)</f>
        <v>Y63</v>
      </c>
      <c r="J2183" s="73" t="str">
        <f>VLOOKUP(E2183,Refs!$P$2:$S$29,4,FALSE)</f>
        <v>North East and Yorkshire</v>
      </c>
      <c r="K2183" s="28" t="str">
        <f t="shared" ref="K2183:K2246" si="72">IF(OR(H2183="NULL",H2183=0,H2183=""),"",H2183)</f>
        <v/>
      </c>
    </row>
    <row r="2184" spans="1:11" x14ac:dyDescent="0.35">
      <c r="A2184" s="74">
        <f t="shared" si="71"/>
        <v>45748</v>
      </c>
      <c r="B2184" t="s">
        <v>883</v>
      </c>
      <c r="C2184" t="s">
        <v>285</v>
      </c>
      <c r="E2184" t="s">
        <v>301</v>
      </c>
      <c r="F2184" t="s">
        <v>302</v>
      </c>
      <c r="G2184" t="s">
        <v>129</v>
      </c>
      <c r="H2184">
        <v>15477</v>
      </c>
      <c r="I2184" s="73" t="str">
        <f>VLOOKUP(E2184,Refs!$P$2:$R$29,3,FALSE)</f>
        <v>Y63</v>
      </c>
      <c r="J2184" s="73" t="str">
        <f>VLOOKUP(E2184,Refs!$P$2:$S$29,4,FALSE)</f>
        <v>North East and Yorkshire</v>
      </c>
      <c r="K2184" s="28">
        <f t="shared" si="72"/>
        <v>15477</v>
      </c>
    </row>
    <row r="2185" spans="1:11" x14ac:dyDescent="0.35">
      <c r="A2185" s="74">
        <f t="shared" si="71"/>
        <v>45748</v>
      </c>
      <c r="B2185" t="s">
        <v>883</v>
      </c>
      <c r="C2185" t="s">
        <v>285</v>
      </c>
      <c r="E2185" t="s">
        <v>301</v>
      </c>
      <c r="F2185" t="s">
        <v>302</v>
      </c>
      <c r="G2185" t="s">
        <v>130</v>
      </c>
      <c r="H2185">
        <v>3578</v>
      </c>
      <c r="I2185" s="73" t="str">
        <f>VLOOKUP(E2185,Refs!$P$2:$R$29,3,FALSE)</f>
        <v>Y63</v>
      </c>
      <c r="J2185" s="73" t="str">
        <f>VLOOKUP(E2185,Refs!$P$2:$S$29,4,FALSE)</f>
        <v>North East and Yorkshire</v>
      </c>
      <c r="K2185" s="28">
        <f t="shared" si="72"/>
        <v>3578</v>
      </c>
    </row>
    <row r="2186" spans="1:11" x14ac:dyDescent="0.35">
      <c r="A2186" s="74">
        <f t="shared" si="71"/>
        <v>45748</v>
      </c>
      <c r="B2186" t="s">
        <v>883</v>
      </c>
      <c r="C2186" t="s">
        <v>285</v>
      </c>
      <c r="E2186" t="s">
        <v>301</v>
      </c>
      <c r="F2186" t="s">
        <v>302</v>
      </c>
      <c r="G2186" t="s">
        <v>131</v>
      </c>
      <c r="H2186">
        <v>3468</v>
      </c>
      <c r="I2186" s="73" t="str">
        <f>VLOOKUP(E2186,Refs!$P$2:$R$29,3,FALSE)</f>
        <v>Y63</v>
      </c>
      <c r="J2186" s="73" t="str">
        <f>VLOOKUP(E2186,Refs!$P$2:$S$29,4,FALSE)</f>
        <v>North East and Yorkshire</v>
      </c>
      <c r="K2186" s="28">
        <f t="shared" si="72"/>
        <v>3468</v>
      </c>
    </row>
    <row r="2187" spans="1:11" x14ac:dyDescent="0.35">
      <c r="A2187" s="74">
        <f t="shared" si="71"/>
        <v>45748</v>
      </c>
      <c r="B2187" t="s">
        <v>883</v>
      </c>
      <c r="C2187" t="s">
        <v>285</v>
      </c>
      <c r="E2187" t="s">
        <v>301</v>
      </c>
      <c r="F2187" t="s">
        <v>302</v>
      </c>
      <c r="G2187" t="s">
        <v>132</v>
      </c>
      <c r="H2187">
        <v>2699</v>
      </c>
      <c r="I2187" s="73" t="str">
        <f>VLOOKUP(E2187,Refs!$P$2:$R$29,3,FALSE)</f>
        <v>Y63</v>
      </c>
      <c r="J2187" s="73" t="str">
        <f>VLOOKUP(E2187,Refs!$P$2:$S$29,4,FALSE)</f>
        <v>North East and Yorkshire</v>
      </c>
      <c r="K2187" s="28">
        <f t="shared" si="72"/>
        <v>2699</v>
      </c>
    </row>
    <row r="2188" spans="1:11" x14ac:dyDescent="0.35">
      <c r="A2188" s="74">
        <f t="shared" si="71"/>
        <v>45748</v>
      </c>
      <c r="B2188" t="s">
        <v>883</v>
      </c>
      <c r="C2188" t="s">
        <v>285</v>
      </c>
      <c r="E2188" t="s">
        <v>301</v>
      </c>
      <c r="F2188" t="s">
        <v>302</v>
      </c>
      <c r="G2188" t="s">
        <v>133</v>
      </c>
      <c r="H2188">
        <v>13805</v>
      </c>
      <c r="I2188" s="73" t="str">
        <f>VLOOKUP(E2188,Refs!$P$2:$R$29,3,FALSE)</f>
        <v>Y63</v>
      </c>
      <c r="J2188" s="73" t="str">
        <f>VLOOKUP(E2188,Refs!$P$2:$S$29,4,FALSE)</f>
        <v>North East and Yorkshire</v>
      </c>
      <c r="K2188" s="28">
        <f t="shared" si="72"/>
        <v>13805</v>
      </c>
    </row>
    <row r="2189" spans="1:11" x14ac:dyDescent="0.35">
      <c r="A2189" s="74">
        <f t="shared" si="71"/>
        <v>45748</v>
      </c>
      <c r="B2189" t="s">
        <v>883</v>
      </c>
      <c r="C2189" t="s">
        <v>285</v>
      </c>
      <c r="E2189" t="s">
        <v>301</v>
      </c>
      <c r="F2189" t="s">
        <v>302</v>
      </c>
      <c r="G2189" t="s">
        <v>134</v>
      </c>
      <c r="H2189">
        <v>9031</v>
      </c>
      <c r="I2189" s="73" t="str">
        <f>VLOOKUP(E2189,Refs!$P$2:$R$29,3,FALSE)</f>
        <v>Y63</v>
      </c>
      <c r="J2189" s="73" t="str">
        <f>VLOOKUP(E2189,Refs!$P$2:$S$29,4,FALSE)</f>
        <v>North East and Yorkshire</v>
      </c>
      <c r="K2189" s="28">
        <f t="shared" si="72"/>
        <v>9031</v>
      </c>
    </row>
    <row r="2190" spans="1:11" x14ac:dyDescent="0.35">
      <c r="A2190" s="74">
        <f t="shared" si="71"/>
        <v>45748</v>
      </c>
      <c r="B2190" t="s">
        <v>883</v>
      </c>
      <c r="C2190" t="s">
        <v>285</v>
      </c>
      <c r="E2190" t="s">
        <v>301</v>
      </c>
      <c r="F2190" t="s">
        <v>302</v>
      </c>
      <c r="G2190" t="s">
        <v>135</v>
      </c>
      <c r="H2190">
        <v>915</v>
      </c>
      <c r="I2190" s="73" t="str">
        <f>VLOOKUP(E2190,Refs!$P$2:$R$29,3,FALSE)</f>
        <v>Y63</v>
      </c>
      <c r="J2190" s="73" t="str">
        <f>VLOOKUP(E2190,Refs!$P$2:$S$29,4,FALSE)</f>
        <v>North East and Yorkshire</v>
      </c>
      <c r="K2190" s="28">
        <f t="shared" si="72"/>
        <v>915</v>
      </c>
    </row>
    <row r="2191" spans="1:11" x14ac:dyDescent="0.35">
      <c r="A2191" s="74">
        <f t="shared" si="71"/>
        <v>45748</v>
      </c>
      <c r="B2191" t="s">
        <v>883</v>
      </c>
      <c r="C2191" t="s">
        <v>285</v>
      </c>
      <c r="E2191" t="s">
        <v>301</v>
      </c>
      <c r="F2191" t="s">
        <v>302</v>
      </c>
      <c r="G2191" t="s">
        <v>136</v>
      </c>
      <c r="H2191">
        <v>541</v>
      </c>
      <c r="I2191" s="73" t="str">
        <f>VLOOKUP(E2191,Refs!$P$2:$R$29,3,FALSE)</f>
        <v>Y63</v>
      </c>
      <c r="J2191" s="73" t="str">
        <f>VLOOKUP(E2191,Refs!$P$2:$S$29,4,FALSE)</f>
        <v>North East and Yorkshire</v>
      </c>
      <c r="K2191" s="28">
        <f t="shared" si="72"/>
        <v>541</v>
      </c>
    </row>
    <row r="2192" spans="1:11" x14ac:dyDescent="0.35">
      <c r="A2192" s="74">
        <f t="shared" si="71"/>
        <v>45748</v>
      </c>
      <c r="B2192" t="s">
        <v>883</v>
      </c>
      <c r="C2192" t="s">
        <v>285</v>
      </c>
      <c r="E2192" t="s">
        <v>301</v>
      </c>
      <c r="F2192" t="s">
        <v>302</v>
      </c>
      <c r="G2192" t="s">
        <v>137</v>
      </c>
      <c r="H2192">
        <v>0</v>
      </c>
      <c r="I2192" s="73" t="str">
        <f>VLOOKUP(E2192,Refs!$P$2:$R$29,3,FALSE)</f>
        <v>Y63</v>
      </c>
      <c r="J2192" s="73" t="str">
        <f>VLOOKUP(E2192,Refs!$P$2:$S$29,4,FALSE)</f>
        <v>North East and Yorkshire</v>
      </c>
      <c r="K2192" s="28" t="str">
        <f t="shared" si="72"/>
        <v/>
      </c>
    </row>
    <row r="2193" spans="1:11" x14ac:dyDescent="0.35">
      <c r="A2193" s="74">
        <f t="shared" si="71"/>
        <v>45748</v>
      </c>
      <c r="B2193" t="s">
        <v>883</v>
      </c>
      <c r="C2193" t="s">
        <v>285</v>
      </c>
      <c r="E2193" t="s">
        <v>301</v>
      </c>
      <c r="F2193" t="s">
        <v>302</v>
      </c>
      <c r="G2193" t="s">
        <v>138</v>
      </c>
      <c r="H2193">
        <v>0</v>
      </c>
      <c r="I2193" s="73" t="str">
        <f>VLOOKUP(E2193,Refs!$P$2:$R$29,3,FALSE)</f>
        <v>Y63</v>
      </c>
      <c r="J2193" s="73" t="str">
        <f>VLOOKUP(E2193,Refs!$P$2:$S$29,4,FALSE)</f>
        <v>North East and Yorkshire</v>
      </c>
      <c r="K2193" s="28" t="str">
        <f t="shared" si="72"/>
        <v/>
      </c>
    </row>
    <row r="2194" spans="1:11" x14ac:dyDescent="0.35">
      <c r="A2194" s="74">
        <f t="shared" si="71"/>
        <v>45748</v>
      </c>
      <c r="B2194" t="s">
        <v>883</v>
      </c>
      <c r="C2194" t="s">
        <v>285</v>
      </c>
      <c r="E2194" t="s">
        <v>301</v>
      </c>
      <c r="F2194" t="s">
        <v>302</v>
      </c>
      <c r="G2194" t="s">
        <v>139</v>
      </c>
      <c r="H2194">
        <v>0</v>
      </c>
      <c r="I2194" s="73" t="str">
        <f>VLOOKUP(E2194,Refs!$P$2:$R$29,3,FALSE)</f>
        <v>Y63</v>
      </c>
      <c r="J2194" s="73" t="str">
        <f>VLOOKUP(E2194,Refs!$P$2:$S$29,4,FALSE)</f>
        <v>North East and Yorkshire</v>
      </c>
      <c r="K2194" s="28" t="str">
        <f t="shared" si="72"/>
        <v/>
      </c>
    </row>
    <row r="2195" spans="1:11" x14ac:dyDescent="0.35">
      <c r="A2195" s="74">
        <f t="shared" si="71"/>
        <v>45748</v>
      </c>
      <c r="B2195" t="s">
        <v>883</v>
      </c>
      <c r="C2195" t="s">
        <v>285</v>
      </c>
      <c r="E2195" t="s">
        <v>301</v>
      </c>
      <c r="F2195" t="s">
        <v>302</v>
      </c>
      <c r="G2195" t="s">
        <v>140</v>
      </c>
      <c r="H2195">
        <v>0</v>
      </c>
      <c r="I2195" s="73" t="str">
        <f>VLOOKUP(E2195,Refs!$P$2:$R$29,3,FALSE)</f>
        <v>Y63</v>
      </c>
      <c r="J2195" s="73" t="str">
        <f>VLOOKUP(E2195,Refs!$P$2:$S$29,4,FALSE)</f>
        <v>North East and Yorkshire</v>
      </c>
      <c r="K2195" s="28" t="str">
        <f t="shared" si="72"/>
        <v/>
      </c>
    </row>
    <row r="2196" spans="1:11" x14ac:dyDescent="0.35">
      <c r="A2196" s="74">
        <f t="shared" si="71"/>
        <v>45748</v>
      </c>
      <c r="B2196" t="s">
        <v>883</v>
      </c>
      <c r="C2196" t="s">
        <v>285</v>
      </c>
      <c r="E2196" t="s">
        <v>301</v>
      </c>
      <c r="F2196" t="s">
        <v>302</v>
      </c>
      <c r="G2196" t="s">
        <v>141</v>
      </c>
      <c r="H2196">
        <v>0</v>
      </c>
      <c r="I2196" s="73" t="str">
        <f>VLOOKUP(E2196,Refs!$P$2:$R$29,3,FALSE)</f>
        <v>Y63</v>
      </c>
      <c r="J2196" s="73" t="str">
        <f>VLOOKUP(E2196,Refs!$P$2:$S$29,4,FALSE)</f>
        <v>North East and Yorkshire</v>
      </c>
      <c r="K2196" s="28" t="str">
        <f t="shared" si="72"/>
        <v/>
      </c>
    </row>
    <row r="2197" spans="1:11" x14ac:dyDescent="0.35">
      <c r="A2197" s="74">
        <f t="shared" si="71"/>
        <v>45748</v>
      </c>
      <c r="B2197" t="s">
        <v>883</v>
      </c>
      <c r="C2197" t="s">
        <v>285</v>
      </c>
      <c r="E2197" t="s">
        <v>301</v>
      </c>
      <c r="F2197" t="s">
        <v>302</v>
      </c>
      <c r="G2197" t="s">
        <v>142</v>
      </c>
      <c r="H2197">
        <v>0</v>
      </c>
      <c r="I2197" s="73" t="str">
        <f>VLOOKUP(E2197,Refs!$P$2:$R$29,3,FALSE)</f>
        <v>Y63</v>
      </c>
      <c r="J2197" s="73" t="str">
        <f>VLOOKUP(E2197,Refs!$P$2:$S$29,4,FALSE)</f>
        <v>North East and Yorkshire</v>
      </c>
      <c r="K2197" s="28" t="str">
        <f t="shared" si="72"/>
        <v/>
      </c>
    </row>
    <row r="2198" spans="1:11" x14ac:dyDescent="0.35">
      <c r="A2198" s="74">
        <f t="shared" si="71"/>
        <v>45748</v>
      </c>
      <c r="B2198" t="s">
        <v>883</v>
      </c>
      <c r="C2198" t="s">
        <v>285</v>
      </c>
      <c r="E2198" t="s">
        <v>301</v>
      </c>
      <c r="F2198" t="s">
        <v>302</v>
      </c>
      <c r="G2198" t="s">
        <v>725</v>
      </c>
      <c r="H2198">
        <v>0</v>
      </c>
      <c r="I2198" s="73" t="str">
        <f>VLOOKUP(E2198,Refs!$P$2:$R$29,3,FALSE)</f>
        <v>Y63</v>
      </c>
      <c r="J2198" s="73" t="str">
        <f>VLOOKUP(E2198,Refs!$P$2:$S$29,4,FALSE)</f>
        <v>North East and Yorkshire</v>
      </c>
      <c r="K2198" s="28" t="str">
        <f t="shared" si="72"/>
        <v/>
      </c>
    </row>
    <row r="2199" spans="1:11" x14ac:dyDescent="0.35">
      <c r="A2199" s="74">
        <f t="shared" si="71"/>
        <v>45748</v>
      </c>
      <c r="B2199" t="s">
        <v>883</v>
      </c>
      <c r="C2199" t="s">
        <v>285</v>
      </c>
      <c r="E2199" t="s">
        <v>301</v>
      </c>
      <c r="F2199" t="s">
        <v>302</v>
      </c>
      <c r="G2199" t="s">
        <v>724</v>
      </c>
      <c r="H2199">
        <v>0</v>
      </c>
      <c r="I2199" s="73" t="str">
        <f>VLOOKUP(E2199,Refs!$P$2:$R$29,3,FALSE)</f>
        <v>Y63</v>
      </c>
      <c r="J2199" s="73" t="str">
        <f>VLOOKUP(E2199,Refs!$P$2:$S$29,4,FALSE)</f>
        <v>North East and Yorkshire</v>
      </c>
      <c r="K2199" s="28" t="str">
        <f t="shared" si="72"/>
        <v/>
      </c>
    </row>
    <row r="2200" spans="1:11" x14ac:dyDescent="0.35">
      <c r="A2200" s="74">
        <f t="shared" si="71"/>
        <v>45748</v>
      </c>
      <c r="B2200" t="s">
        <v>883</v>
      </c>
      <c r="C2200" t="s">
        <v>285</v>
      </c>
      <c r="E2200" t="s">
        <v>301</v>
      </c>
      <c r="F2200" t="s">
        <v>302</v>
      </c>
      <c r="G2200" t="s">
        <v>727</v>
      </c>
      <c r="H2200">
        <v>0</v>
      </c>
      <c r="I2200" s="73" t="str">
        <f>VLOOKUP(E2200,Refs!$P$2:$R$29,3,FALSE)</f>
        <v>Y63</v>
      </c>
      <c r="J2200" s="73" t="str">
        <f>VLOOKUP(E2200,Refs!$P$2:$S$29,4,FALSE)</f>
        <v>North East and Yorkshire</v>
      </c>
      <c r="K2200" s="28" t="str">
        <f t="shared" si="72"/>
        <v/>
      </c>
    </row>
    <row r="2201" spans="1:11" x14ac:dyDescent="0.35">
      <c r="A2201" s="74">
        <f t="shared" si="71"/>
        <v>45748</v>
      </c>
      <c r="B2201" t="s">
        <v>883</v>
      </c>
      <c r="C2201" t="s">
        <v>285</v>
      </c>
      <c r="E2201" t="s">
        <v>301</v>
      </c>
      <c r="F2201" t="s">
        <v>302</v>
      </c>
      <c r="G2201" t="s">
        <v>726</v>
      </c>
      <c r="H2201">
        <v>0</v>
      </c>
      <c r="I2201" s="73" t="str">
        <f>VLOOKUP(E2201,Refs!$P$2:$R$29,3,FALSE)</f>
        <v>Y63</v>
      </c>
      <c r="J2201" s="73" t="str">
        <f>VLOOKUP(E2201,Refs!$P$2:$S$29,4,FALSE)</f>
        <v>North East and Yorkshire</v>
      </c>
      <c r="K2201" s="28" t="str">
        <f t="shared" si="72"/>
        <v/>
      </c>
    </row>
    <row r="2202" spans="1:11" x14ac:dyDescent="0.35">
      <c r="A2202" s="74">
        <f t="shared" si="71"/>
        <v>45748</v>
      </c>
      <c r="B2202" t="s">
        <v>883</v>
      </c>
      <c r="C2202" t="s">
        <v>271</v>
      </c>
      <c r="D2202" t="s">
        <v>894</v>
      </c>
      <c r="E2202" t="s">
        <v>309</v>
      </c>
      <c r="F2202" t="s">
        <v>350</v>
      </c>
      <c r="G2202" t="s">
        <v>10</v>
      </c>
      <c r="H2202">
        <v>34649</v>
      </c>
      <c r="I2202" s="73" t="str">
        <f>VLOOKUP(E2202,Refs!$P$2:$R$29,3,FALSE)</f>
        <v>Y61</v>
      </c>
      <c r="J2202" s="73" t="str">
        <f>VLOOKUP(E2202,Refs!$P$2:$S$29,4,FALSE)</f>
        <v>East of England</v>
      </c>
      <c r="K2202" s="28">
        <f t="shared" si="72"/>
        <v>34649</v>
      </c>
    </row>
    <row r="2203" spans="1:11" x14ac:dyDescent="0.35">
      <c r="A2203" s="74">
        <f t="shared" si="71"/>
        <v>45748</v>
      </c>
      <c r="B2203" t="s">
        <v>883</v>
      </c>
      <c r="C2203" t="s">
        <v>271</v>
      </c>
      <c r="D2203" t="s">
        <v>894</v>
      </c>
      <c r="E2203" t="s">
        <v>309</v>
      </c>
      <c r="F2203" t="s">
        <v>350</v>
      </c>
      <c r="G2203" t="s">
        <v>71</v>
      </c>
      <c r="H2203">
        <v>30831</v>
      </c>
      <c r="I2203" s="73" t="str">
        <f>VLOOKUP(E2203,Refs!$P$2:$R$29,3,FALSE)</f>
        <v>Y61</v>
      </c>
      <c r="J2203" s="73" t="str">
        <f>VLOOKUP(E2203,Refs!$P$2:$S$29,4,FALSE)</f>
        <v>East of England</v>
      </c>
      <c r="K2203" s="28">
        <f t="shared" si="72"/>
        <v>30831</v>
      </c>
    </row>
    <row r="2204" spans="1:11" x14ac:dyDescent="0.35">
      <c r="A2204" s="74">
        <f t="shared" si="71"/>
        <v>45748</v>
      </c>
      <c r="B2204" t="s">
        <v>883</v>
      </c>
      <c r="C2204" t="s">
        <v>271</v>
      </c>
      <c r="D2204" t="s">
        <v>894</v>
      </c>
      <c r="E2204" t="s">
        <v>309</v>
      </c>
      <c r="F2204" t="s">
        <v>350</v>
      </c>
      <c r="G2204" t="s">
        <v>20</v>
      </c>
      <c r="H2204">
        <v>32855</v>
      </c>
      <c r="I2204" s="73" t="str">
        <f>VLOOKUP(E2204,Refs!$P$2:$R$29,3,FALSE)</f>
        <v>Y61</v>
      </c>
      <c r="J2204" s="73" t="str">
        <f>VLOOKUP(E2204,Refs!$P$2:$S$29,4,FALSE)</f>
        <v>East of England</v>
      </c>
      <c r="K2204" s="28">
        <f t="shared" si="72"/>
        <v>32855</v>
      </c>
    </row>
    <row r="2205" spans="1:11" x14ac:dyDescent="0.35">
      <c r="A2205" s="74">
        <f t="shared" si="71"/>
        <v>45748</v>
      </c>
      <c r="B2205" t="s">
        <v>883</v>
      </c>
      <c r="C2205" t="s">
        <v>271</v>
      </c>
      <c r="D2205" t="s">
        <v>894</v>
      </c>
      <c r="E2205" t="s">
        <v>309</v>
      </c>
      <c r="F2205" t="s">
        <v>350</v>
      </c>
      <c r="G2205" t="s">
        <v>23</v>
      </c>
      <c r="H2205">
        <v>28868</v>
      </c>
      <c r="I2205" s="73" t="str">
        <f>VLOOKUP(E2205,Refs!$P$2:$R$29,3,FALSE)</f>
        <v>Y61</v>
      </c>
      <c r="J2205" s="73" t="str">
        <f>VLOOKUP(E2205,Refs!$P$2:$S$29,4,FALSE)</f>
        <v>East of England</v>
      </c>
      <c r="K2205" s="28">
        <f t="shared" si="72"/>
        <v>28868</v>
      </c>
    </row>
    <row r="2206" spans="1:11" x14ac:dyDescent="0.35">
      <c r="A2206" s="74">
        <f t="shared" si="71"/>
        <v>45748</v>
      </c>
      <c r="B2206" t="s">
        <v>883</v>
      </c>
      <c r="C2206" t="s">
        <v>271</v>
      </c>
      <c r="D2206" t="s">
        <v>894</v>
      </c>
      <c r="E2206" t="s">
        <v>309</v>
      </c>
      <c r="F2206" t="s">
        <v>350</v>
      </c>
      <c r="G2206" t="s">
        <v>19</v>
      </c>
      <c r="H2206">
        <v>653</v>
      </c>
      <c r="I2206" s="73" t="str">
        <f>VLOOKUP(E2206,Refs!$P$2:$R$29,3,FALSE)</f>
        <v>Y61</v>
      </c>
      <c r="J2206" s="73" t="str">
        <f>VLOOKUP(E2206,Refs!$P$2:$S$29,4,FALSE)</f>
        <v>East of England</v>
      </c>
      <c r="K2206" s="28">
        <f t="shared" si="72"/>
        <v>653</v>
      </c>
    </row>
    <row r="2207" spans="1:11" x14ac:dyDescent="0.35">
      <c r="A2207" s="74">
        <f t="shared" si="71"/>
        <v>45748</v>
      </c>
      <c r="B2207" t="s">
        <v>883</v>
      </c>
      <c r="C2207" t="s">
        <v>271</v>
      </c>
      <c r="D2207" t="s">
        <v>894</v>
      </c>
      <c r="E2207" t="s">
        <v>309</v>
      </c>
      <c r="F2207" t="s">
        <v>350</v>
      </c>
      <c r="G2207" t="s">
        <v>21</v>
      </c>
      <c r="H2207">
        <v>952632</v>
      </c>
      <c r="I2207" s="73" t="str">
        <f>VLOOKUP(E2207,Refs!$P$2:$R$29,3,FALSE)</f>
        <v>Y61</v>
      </c>
      <c r="J2207" s="73" t="str">
        <f>VLOOKUP(E2207,Refs!$P$2:$S$29,4,FALSE)</f>
        <v>East of England</v>
      </c>
      <c r="K2207" s="28">
        <f t="shared" si="72"/>
        <v>952632</v>
      </c>
    </row>
    <row r="2208" spans="1:11" x14ac:dyDescent="0.35">
      <c r="A2208" s="74">
        <f t="shared" si="71"/>
        <v>45748</v>
      </c>
      <c r="B2208" t="s">
        <v>883</v>
      </c>
      <c r="C2208" t="s">
        <v>271</v>
      </c>
      <c r="D2208" t="s">
        <v>894</v>
      </c>
      <c r="E2208" t="s">
        <v>309</v>
      </c>
      <c r="F2208" t="s">
        <v>350</v>
      </c>
      <c r="G2208" t="s">
        <v>72</v>
      </c>
      <c r="H2208">
        <v>320</v>
      </c>
      <c r="I2208" s="73" t="str">
        <f>VLOOKUP(E2208,Refs!$P$2:$R$29,3,FALSE)</f>
        <v>Y61</v>
      </c>
      <c r="J2208" s="73" t="str">
        <f>VLOOKUP(E2208,Refs!$P$2:$S$29,4,FALSE)</f>
        <v>East of England</v>
      </c>
      <c r="K2208" s="28">
        <f t="shared" si="72"/>
        <v>320</v>
      </c>
    </row>
    <row r="2209" spans="1:11" x14ac:dyDescent="0.35">
      <c r="A2209" s="74">
        <f t="shared" si="71"/>
        <v>45748</v>
      </c>
      <c r="B2209" t="s">
        <v>883</v>
      </c>
      <c r="C2209" t="s">
        <v>271</v>
      </c>
      <c r="D2209" t="s">
        <v>894</v>
      </c>
      <c r="E2209" t="s">
        <v>309</v>
      </c>
      <c r="F2209" t="s">
        <v>350</v>
      </c>
      <c r="G2209" t="s">
        <v>73</v>
      </c>
      <c r="H2209">
        <v>320</v>
      </c>
      <c r="I2209" s="73" t="str">
        <f>VLOOKUP(E2209,Refs!$P$2:$R$29,3,FALSE)</f>
        <v>Y61</v>
      </c>
      <c r="J2209" s="73" t="str">
        <f>VLOOKUP(E2209,Refs!$P$2:$S$29,4,FALSE)</f>
        <v>East of England</v>
      </c>
      <c r="K2209" s="28">
        <f t="shared" si="72"/>
        <v>320</v>
      </c>
    </row>
    <row r="2210" spans="1:11" x14ac:dyDescent="0.35">
      <c r="A2210" s="74">
        <f t="shared" si="71"/>
        <v>45748</v>
      </c>
      <c r="B2210" t="s">
        <v>883</v>
      </c>
      <c r="C2210" t="s">
        <v>271</v>
      </c>
      <c r="D2210" t="s">
        <v>894</v>
      </c>
      <c r="E2210" t="s">
        <v>309</v>
      </c>
      <c r="F2210" t="s">
        <v>350</v>
      </c>
      <c r="G2210" t="s">
        <v>74</v>
      </c>
      <c r="H2210">
        <v>34853</v>
      </c>
      <c r="I2210" s="73" t="str">
        <f>VLOOKUP(E2210,Refs!$P$2:$R$29,3,FALSE)</f>
        <v>Y61</v>
      </c>
      <c r="J2210" s="73" t="str">
        <f>VLOOKUP(E2210,Refs!$P$2:$S$29,4,FALSE)</f>
        <v>East of England</v>
      </c>
      <c r="K2210" s="28">
        <f t="shared" si="72"/>
        <v>34853</v>
      </c>
    </row>
    <row r="2211" spans="1:11" x14ac:dyDescent="0.35">
      <c r="A2211" s="74">
        <f t="shared" si="71"/>
        <v>45748</v>
      </c>
      <c r="B2211" t="s">
        <v>883</v>
      </c>
      <c r="C2211" t="s">
        <v>271</v>
      </c>
      <c r="D2211" t="s">
        <v>894</v>
      </c>
      <c r="E2211" t="s">
        <v>309</v>
      </c>
      <c r="F2211" t="s">
        <v>350</v>
      </c>
      <c r="G2211" t="s">
        <v>75</v>
      </c>
      <c r="H2211">
        <v>14471</v>
      </c>
      <c r="I2211" s="73" t="str">
        <f>VLOOKUP(E2211,Refs!$P$2:$R$29,3,FALSE)</f>
        <v>Y61</v>
      </c>
      <c r="J2211" s="73" t="str">
        <f>VLOOKUP(E2211,Refs!$P$2:$S$29,4,FALSE)</f>
        <v>East of England</v>
      </c>
      <c r="K2211" s="28">
        <f t="shared" si="72"/>
        <v>14471</v>
      </c>
    </row>
    <row r="2212" spans="1:11" x14ac:dyDescent="0.35">
      <c r="A2212" s="74">
        <f t="shared" si="71"/>
        <v>45748</v>
      </c>
      <c r="B2212" t="s">
        <v>883</v>
      </c>
      <c r="C2212" t="s">
        <v>271</v>
      </c>
      <c r="D2212" t="s">
        <v>894</v>
      </c>
      <c r="E2212" t="s">
        <v>309</v>
      </c>
      <c r="F2212" t="s">
        <v>350</v>
      </c>
      <c r="G2212" t="s">
        <v>76</v>
      </c>
      <c r="H2212">
        <v>36224923</v>
      </c>
      <c r="I2212" s="73" t="str">
        <f>VLOOKUP(E2212,Refs!$P$2:$R$29,3,FALSE)</f>
        <v>Y61</v>
      </c>
      <c r="J2212" s="73" t="str">
        <f>VLOOKUP(E2212,Refs!$P$2:$S$29,4,FALSE)</f>
        <v>East of England</v>
      </c>
      <c r="K2212" s="28">
        <f t="shared" si="72"/>
        <v>36224923</v>
      </c>
    </row>
    <row r="2213" spans="1:11" x14ac:dyDescent="0.35">
      <c r="A2213" s="74">
        <f t="shared" si="71"/>
        <v>45748</v>
      </c>
      <c r="B2213" t="s">
        <v>883</v>
      </c>
      <c r="C2213" t="s">
        <v>271</v>
      </c>
      <c r="D2213" t="s">
        <v>894</v>
      </c>
      <c r="E2213" t="s">
        <v>309</v>
      </c>
      <c r="F2213" t="s">
        <v>350</v>
      </c>
      <c r="G2213" t="s">
        <v>26</v>
      </c>
      <c r="H2213">
        <v>30633</v>
      </c>
      <c r="I2213" s="73" t="str">
        <f>VLOOKUP(E2213,Refs!$P$2:$R$29,3,FALSE)</f>
        <v>Y61</v>
      </c>
      <c r="J2213" s="73" t="str">
        <f>VLOOKUP(E2213,Refs!$P$2:$S$29,4,FALSE)</f>
        <v>East of England</v>
      </c>
      <c r="K2213" s="28">
        <f t="shared" si="72"/>
        <v>30633</v>
      </c>
    </row>
    <row r="2214" spans="1:11" x14ac:dyDescent="0.35">
      <c r="A2214" s="74">
        <f t="shared" si="71"/>
        <v>45748</v>
      </c>
      <c r="B2214" t="s">
        <v>883</v>
      </c>
      <c r="C2214" t="s">
        <v>271</v>
      </c>
      <c r="D2214" t="s">
        <v>894</v>
      </c>
      <c r="E2214" t="s">
        <v>309</v>
      </c>
      <c r="F2214" t="s">
        <v>350</v>
      </c>
      <c r="G2214" t="s">
        <v>77</v>
      </c>
      <c r="H2214">
        <v>91</v>
      </c>
      <c r="I2214" s="73" t="str">
        <f>VLOOKUP(E2214,Refs!$P$2:$R$29,3,FALSE)</f>
        <v>Y61</v>
      </c>
      <c r="J2214" s="73" t="str">
        <f>VLOOKUP(E2214,Refs!$P$2:$S$29,4,FALSE)</f>
        <v>East of England</v>
      </c>
      <c r="K2214" s="28">
        <f t="shared" si="72"/>
        <v>91</v>
      </c>
    </row>
    <row r="2215" spans="1:11" x14ac:dyDescent="0.35">
      <c r="A2215" s="74">
        <f t="shared" si="71"/>
        <v>45748</v>
      </c>
      <c r="B2215" t="s">
        <v>883</v>
      </c>
      <c r="C2215" t="s">
        <v>271</v>
      </c>
      <c r="D2215" t="s">
        <v>894</v>
      </c>
      <c r="E2215" t="s">
        <v>309</v>
      </c>
      <c r="F2215" t="s">
        <v>350</v>
      </c>
      <c r="G2215" t="s">
        <v>78</v>
      </c>
      <c r="H2215">
        <v>16869</v>
      </c>
      <c r="I2215" s="73" t="str">
        <f>VLOOKUP(E2215,Refs!$P$2:$R$29,3,FALSE)</f>
        <v>Y61</v>
      </c>
      <c r="J2215" s="73" t="str">
        <f>VLOOKUP(E2215,Refs!$P$2:$S$29,4,FALSE)</f>
        <v>East of England</v>
      </c>
      <c r="K2215" s="28">
        <f t="shared" si="72"/>
        <v>16869</v>
      </c>
    </row>
    <row r="2216" spans="1:11" x14ac:dyDescent="0.35">
      <c r="A2216" s="74">
        <f t="shared" si="71"/>
        <v>45748</v>
      </c>
      <c r="B2216" t="s">
        <v>883</v>
      </c>
      <c r="C2216" t="s">
        <v>271</v>
      </c>
      <c r="D2216" t="s">
        <v>894</v>
      </c>
      <c r="E2216" t="s">
        <v>309</v>
      </c>
      <c r="F2216" t="s">
        <v>350</v>
      </c>
      <c r="G2216" t="s">
        <v>79</v>
      </c>
      <c r="H2216">
        <v>9322</v>
      </c>
      <c r="I2216" s="73" t="str">
        <f>VLOOKUP(E2216,Refs!$P$2:$R$29,3,FALSE)</f>
        <v>Y61</v>
      </c>
      <c r="J2216" s="73" t="str">
        <f>VLOOKUP(E2216,Refs!$P$2:$S$29,4,FALSE)</f>
        <v>East of England</v>
      </c>
      <c r="K2216" s="28">
        <f t="shared" si="72"/>
        <v>9322</v>
      </c>
    </row>
    <row r="2217" spans="1:11" x14ac:dyDescent="0.35">
      <c r="A2217" s="74">
        <f t="shared" si="71"/>
        <v>45748</v>
      </c>
      <c r="B2217" t="s">
        <v>883</v>
      </c>
      <c r="C2217" t="s">
        <v>271</v>
      </c>
      <c r="D2217" t="s">
        <v>894</v>
      </c>
      <c r="E2217" t="s">
        <v>309</v>
      </c>
      <c r="F2217" t="s">
        <v>350</v>
      </c>
      <c r="G2217" t="s">
        <v>80</v>
      </c>
      <c r="H2217">
        <v>4330</v>
      </c>
      <c r="I2217" s="73" t="str">
        <f>VLOOKUP(E2217,Refs!$P$2:$R$29,3,FALSE)</f>
        <v>Y61</v>
      </c>
      <c r="J2217" s="73" t="str">
        <f>VLOOKUP(E2217,Refs!$P$2:$S$29,4,FALSE)</f>
        <v>East of England</v>
      </c>
      <c r="K2217" s="28">
        <f t="shared" si="72"/>
        <v>4330</v>
      </c>
    </row>
    <row r="2218" spans="1:11" x14ac:dyDescent="0.35">
      <c r="A2218" s="74">
        <f t="shared" si="71"/>
        <v>45748</v>
      </c>
      <c r="B2218" t="s">
        <v>883</v>
      </c>
      <c r="C2218" t="s">
        <v>271</v>
      </c>
      <c r="D2218" t="s">
        <v>894</v>
      </c>
      <c r="E2218" t="s">
        <v>309</v>
      </c>
      <c r="F2218" t="s">
        <v>350</v>
      </c>
      <c r="G2218" t="s">
        <v>81</v>
      </c>
      <c r="H2218">
        <v>21</v>
      </c>
      <c r="I2218" s="73" t="str">
        <f>VLOOKUP(E2218,Refs!$P$2:$R$29,3,FALSE)</f>
        <v>Y61</v>
      </c>
      <c r="J2218" s="73" t="str">
        <f>VLOOKUP(E2218,Refs!$P$2:$S$29,4,FALSE)</f>
        <v>East of England</v>
      </c>
      <c r="K2218" s="28">
        <f t="shared" si="72"/>
        <v>21</v>
      </c>
    </row>
    <row r="2219" spans="1:11" x14ac:dyDescent="0.35">
      <c r="A2219" s="74">
        <f t="shared" si="71"/>
        <v>45748</v>
      </c>
      <c r="B2219" t="s">
        <v>883</v>
      </c>
      <c r="C2219" t="s">
        <v>271</v>
      </c>
      <c r="D2219" t="s">
        <v>894</v>
      </c>
      <c r="E2219" t="s">
        <v>309</v>
      </c>
      <c r="F2219" t="s">
        <v>350</v>
      </c>
      <c r="G2219" t="s">
        <v>25</v>
      </c>
      <c r="H2219">
        <v>17975</v>
      </c>
      <c r="I2219" s="73" t="str">
        <f>VLOOKUP(E2219,Refs!$P$2:$R$29,3,FALSE)</f>
        <v>Y61</v>
      </c>
      <c r="J2219" s="73" t="str">
        <f>VLOOKUP(E2219,Refs!$P$2:$S$29,4,FALSE)</f>
        <v>East of England</v>
      </c>
      <c r="K2219" s="28">
        <f t="shared" si="72"/>
        <v>17975</v>
      </c>
    </row>
    <row r="2220" spans="1:11" x14ac:dyDescent="0.35">
      <c r="A2220" s="74">
        <f t="shared" si="71"/>
        <v>45748</v>
      </c>
      <c r="B2220" t="s">
        <v>883</v>
      </c>
      <c r="C2220" t="s">
        <v>271</v>
      </c>
      <c r="D2220" t="s">
        <v>894</v>
      </c>
      <c r="E2220" t="s">
        <v>309</v>
      </c>
      <c r="F2220" t="s">
        <v>350</v>
      </c>
      <c r="G2220" t="s">
        <v>82</v>
      </c>
      <c r="H2220">
        <v>263</v>
      </c>
      <c r="I2220" s="73" t="str">
        <f>VLOOKUP(E2220,Refs!$P$2:$R$29,3,FALSE)</f>
        <v>Y61</v>
      </c>
      <c r="J2220" s="73" t="str">
        <f>VLOOKUP(E2220,Refs!$P$2:$S$29,4,FALSE)</f>
        <v>East of England</v>
      </c>
      <c r="K2220" s="28">
        <f t="shared" si="72"/>
        <v>263</v>
      </c>
    </row>
    <row r="2221" spans="1:11" x14ac:dyDescent="0.35">
      <c r="A2221" s="74">
        <f t="shared" si="71"/>
        <v>45748</v>
      </c>
      <c r="B2221" t="s">
        <v>883</v>
      </c>
      <c r="C2221" t="s">
        <v>271</v>
      </c>
      <c r="D2221" t="s">
        <v>894</v>
      </c>
      <c r="E2221" t="s">
        <v>309</v>
      </c>
      <c r="F2221" t="s">
        <v>350</v>
      </c>
      <c r="G2221" t="s">
        <v>83</v>
      </c>
      <c r="H2221">
        <v>8479</v>
      </c>
      <c r="I2221" s="73" t="str">
        <f>VLOOKUP(E2221,Refs!$P$2:$R$29,3,FALSE)</f>
        <v>Y61</v>
      </c>
      <c r="J2221" s="73" t="str">
        <f>VLOOKUP(E2221,Refs!$P$2:$S$29,4,FALSE)</f>
        <v>East of England</v>
      </c>
      <c r="K2221" s="28">
        <f t="shared" si="72"/>
        <v>8479</v>
      </c>
    </row>
    <row r="2222" spans="1:11" x14ac:dyDescent="0.35">
      <c r="A2222" s="74">
        <f t="shared" si="71"/>
        <v>45748</v>
      </c>
      <c r="B2222" t="s">
        <v>883</v>
      </c>
      <c r="C2222" t="s">
        <v>271</v>
      </c>
      <c r="D2222" t="s">
        <v>894</v>
      </c>
      <c r="E2222" t="s">
        <v>309</v>
      </c>
      <c r="F2222" t="s">
        <v>350</v>
      </c>
      <c r="G2222" t="s">
        <v>84</v>
      </c>
      <c r="H2222">
        <v>2775</v>
      </c>
      <c r="I2222" s="73" t="str">
        <f>VLOOKUP(E2222,Refs!$P$2:$R$29,3,FALSE)</f>
        <v>Y61</v>
      </c>
      <c r="J2222" s="73" t="str">
        <f>VLOOKUP(E2222,Refs!$P$2:$S$29,4,FALSE)</f>
        <v>East of England</v>
      </c>
      <c r="K2222" s="28">
        <f t="shared" si="72"/>
        <v>2775</v>
      </c>
    </row>
    <row r="2223" spans="1:11" x14ac:dyDescent="0.35">
      <c r="A2223" s="74">
        <f t="shared" si="71"/>
        <v>45748</v>
      </c>
      <c r="B2223" t="s">
        <v>883</v>
      </c>
      <c r="C2223" t="s">
        <v>271</v>
      </c>
      <c r="D2223" t="s">
        <v>894</v>
      </c>
      <c r="E2223" t="s">
        <v>309</v>
      </c>
      <c r="F2223" t="s">
        <v>350</v>
      </c>
      <c r="G2223" t="s">
        <v>85</v>
      </c>
      <c r="H2223">
        <v>4222</v>
      </c>
      <c r="I2223" s="73" t="str">
        <f>VLOOKUP(E2223,Refs!$P$2:$R$29,3,FALSE)</f>
        <v>Y61</v>
      </c>
      <c r="J2223" s="73" t="str">
        <f>VLOOKUP(E2223,Refs!$P$2:$S$29,4,FALSE)</f>
        <v>East of England</v>
      </c>
      <c r="K2223" s="28">
        <f t="shared" si="72"/>
        <v>4222</v>
      </c>
    </row>
    <row r="2224" spans="1:11" x14ac:dyDescent="0.35">
      <c r="A2224" s="74">
        <f t="shared" si="71"/>
        <v>45748</v>
      </c>
      <c r="B2224" t="s">
        <v>883</v>
      </c>
      <c r="C2224" t="s">
        <v>271</v>
      </c>
      <c r="D2224" t="s">
        <v>894</v>
      </c>
      <c r="E2224" t="s">
        <v>309</v>
      </c>
      <c r="F2224" t="s">
        <v>350</v>
      </c>
      <c r="G2224" t="s">
        <v>86</v>
      </c>
      <c r="H2224">
        <v>7588</v>
      </c>
      <c r="I2224" s="73" t="str">
        <f>VLOOKUP(E2224,Refs!$P$2:$R$29,3,FALSE)</f>
        <v>Y61</v>
      </c>
      <c r="J2224" s="73" t="str">
        <f>VLOOKUP(E2224,Refs!$P$2:$S$29,4,FALSE)</f>
        <v>East of England</v>
      </c>
      <c r="K2224" s="28">
        <f t="shared" si="72"/>
        <v>7588</v>
      </c>
    </row>
    <row r="2225" spans="1:11" x14ac:dyDescent="0.35">
      <c r="A2225" s="74">
        <f t="shared" si="71"/>
        <v>45748</v>
      </c>
      <c r="B2225" t="s">
        <v>883</v>
      </c>
      <c r="C2225" t="s">
        <v>271</v>
      </c>
      <c r="D2225" t="s">
        <v>894</v>
      </c>
      <c r="E2225" t="s">
        <v>309</v>
      </c>
      <c r="F2225" t="s">
        <v>350</v>
      </c>
      <c r="G2225" t="s">
        <v>87</v>
      </c>
      <c r="H2225">
        <v>1511</v>
      </c>
      <c r="I2225" s="73" t="str">
        <f>VLOOKUP(E2225,Refs!$P$2:$R$29,3,FALSE)</f>
        <v>Y61</v>
      </c>
      <c r="J2225" s="73" t="str">
        <f>VLOOKUP(E2225,Refs!$P$2:$S$29,4,FALSE)</f>
        <v>East of England</v>
      </c>
      <c r="K2225" s="28">
        <f t="shared" si="72"/>
        <v>1511</v>
      </c>
    </row>
    <row r="2226" spans="1:11" x14ac:dyDescent="0.35">
      <c r="A2226" s="74">
        <f t="shared" si="71"/>
        <v>45748</v>
      </c>
      <c r="B2226" t="s">
        <v>883</v>
      </c>
      <c r="C2226" t="s">
        <v>271</v>
      </c>
      <c r="D2226" t="s">
        <v>894</v>
      </c>
      <c r="E2226" t="s">
        <v>309</v>
      </c>
      <c r="F2226" t="s">
        <v>350</v>
      </c>
      <c r="G2226" t="s">
        <v>88</v>
      </c>
      <c r="H2226">
        <v>535</v>
      </c>
      <c r="I2226" s="73" t="str">
        <f>VLOOKUP(E2226,Refs!$P$2:$R$29,3,FALSE)</f>
        <v>Y61</v>
      </c>
      <c r="J2226" s="73" t="str">
        <f>VLOOKUP(E2226,Refs!$P$2:$S$29,4,FALSE)</f>
        <v>East of England</v>
      </c>
      <c r="K2226" s="28">
        <f t="shared" si="72"/>
        <v>535</v>
      </c>
    </row>
    <row r="2227" spans="1:11" x14ac:dyDescent="0.35">
      <c r="A2227" s="74">
        <f t="shared" si="71"/>
        <v>45748</v>
      </c>
      <c r="B2227" t="s">
        <v>883</v>
      </c>
      <c r="C2227" t="s">
        <v>271</v>
      </c>
      <c r="D2227" t="s">
        <v>894</v>
      </c>
      <c r="E2227" t="s">
        <v>309</v>
      </c>
      <c r="F2227" t="s">
        <v>350</v>
      </c>
      <c r="G2227" t="s">
        <v>89</v>
      </c>
      <c r="H2227">
        <v>7146</v>
      </c>
      <c r="I2227" s="73" t="str">
        <f>VLOOKUP(E2227,Refs!$P$2:$R$29,3,FALSE)</f>
        <v>Y61</v>
      </c>
      <c r="J2227" s="73" t="str">
        <f>VLOOKUP(E2227,Refs!$P$2:$S$29,4,FALSE)</f>
        <v>East of England</v>
      </c>
      <c r="K2227" s="28">
        <f t="shared" si="72"/>
        <v>7146</v>
      </c>
    </row>
    <row r="2228" spans="1:11" x14ac:dyDescent="0.35">
      <c r="A2228" s="74">
        <f t="shared" si="71"/>
        <v>45748</v>
      </c>
      <c r="B2228" t="s">
        <v>883</v>
      </c>
      <c r="C2228" t="s">
        <v>271</v>
      </c>
      <c r="D2228" t="s">
        <v>894</v>
      </c>
      <c r="E2228" t="s">
        <v>309</v>
      </c>
      <c r="F2228" t="s">
        <v>350</v>
      </c>
      <c r="G2228" t="s">
        <v>90</v>
      </c>
      <c r="H2228">
        <v>1169523</v>
      </c>
      <c r="I2228" s="73" t="str">
        <f>VLOOKUP(E2228,Refs!$P$2:$R$29,3,FALSE)</f>
        <v>Y61</v>
      </c>
      <c r="J2228" s="73" t="str">
        <f>VLOOKUP(E2228,Refs!$P$2:$S$29,4,FALSE)</f>
        <v>East of England</v>
      </c>
      <c r="K2228" s="28">
        <f t="shared" si="72"/>
        <v>1169523</v>
      </c>
    </row>
    <row r="2229" spans="1:11" x14ac:dyDescent="0.35">
      <c r="A2229" s="74">
        <f t="shared" si="71"/>
        <v>45748</v>
      </c>
      <c r="B2229" t="s">
        <v>883</v>
      </c>
      <c r="C2229" t="s">
        <v>271</v>
      </c>
      <c r="D2229" t="s">
        <v>894</v>
      </c>
      <c r="E2229" t="s">
        <v>309</v>
      </c>
      <c r="F2229" t="s">
        <v>350</v>
      </c>
      <c r="G2229" t="s">
        <v>91</v>
      </c>
      <c r="H2229">
        <v>30633</v>
      </c>
      <c r="I2229" s="73" t="str">
        <f>VLOOKUP(E2229,Refs!$P$2:$R$29,3,FALSE)</f>
        <v>Y61</v>
      </c>
      <c r="J2229" s="73" t="str">
        <f>VLOOKUP(E2229,Refs!$P$2:$S$29,4,FALSE)</f>
        <v>East of England</v>
      </c>
      <c r="K2229" s="28">
        <f t="shared" si="72"/>
        <v>30633</v>
      </c>
    </row>
    <row r="2230" spans="1:11" x14ac:dyDescent="0.35">
      <c r="A2230" s="74">
        <f t="shared" si="71"/>
        <v>45748</v>
      </c>
      <c r="B2230" t="s">
        <v>883</v>
      </c>
      <c r="C2230" t="s">
        <v>271</v>
      </c>
      <c r="D2230" t="s">
        <v>894</v>
      </c>
      <c r="E2230" t="s">
        <v>309</v>
      </c>
      <c r="F2230" t="s">
        <v>350</v>
      </c>
      <c r="G2230" t="s">
        <v>27</v>
      </c>
      <c r="H2230">
        <v>3505</v>
      </c>
      <c r="I2230" s="73" t="str">
        <f>VLOOKUP(E2230,Refs!$P$2:$R$29,3,FALSE)</f>
        <v>Y61</v>
      </c>
      <c r="J2230" s="73" t="str">
        <f>VLOOKUP(E2230,Refs!$P$2:$S$29,4,FALSE)</f>
        <v>East of England</v>
      </c>
      <c r="K2230" s="28">
        <f t="shared" si="72"/>
        <v>3505</v>
      </c>
    </row>
    <row r="2231" spans="1:11" x14ac:dyDescent="0.35">
      <c r="A2231" s="74">
        <f t="shared" si="71"/>
        <v>45748</v>
      </c>
      <c r="B2231" t="s">
        <v>883</v>
      </c>
      <c r="C2231" t="s">
        <v>271</v>
      </c>
      <c r="D2231" t="s">
        <v>894</v>
      </c>
      <c r="E2231" t="s">
        <v>309</v>
      </c>
      <c r="F2231" t="s">
        <v>350</v>
      </c>
      <c r="G2231" t="s">
        <v>29</v>
      </c>
      <c r="H2231">
        <v>2575</v>
      </c>
      <c r="I2231" s="73" t="str">
        <f>VLOOKUP(E2231,Refs!$P$2:$R$29,3,FALSE)</f>
        <v>Y61</v>
      </c>
      <c r="J2231" s="73" t="str">
        <f>VLOOKUP(E2231,Refs!$P$2:$S$29,4,FALSE)</f>
        <v>East of England</v>
      </c>
      <c r="K2231" s="28">
        <f t="shared" si="72"/>
        <v>2575</v>
      </c>
    </row>
    <row r="2232" spans="1:11" x14ac:dyDescent="0.35">
      <c r="A2232" s="74">
        <f t="shared" si="71"/>
        <v>45748</v>
      </c>
      <c r="B2232" t="s">
        <v>883</v>
      </c>
      <c r="C2232" t="s">
        <v>271</v>
      </c>
      <c r="D2232" t="s">
        <v>894</v>
      </c>
      <c r="E2232" t="s">
        <v>309</v>
      </c>
      <c r="F2232" t="s">
        <v>350</v>
      </c>
      <c r="G2232" t="s">
        <v>92</v>
      </c>
      <c r="H2232">
        <v>2220</v>
      </c>
      <c r="I2232" s="73" t="str">
        <f>VLOOKUP(E2232,Refs!$P$2:$R$29,3,FALSE)</f>
        <v>Y61</v>
      </c>
      <c r="J2232" s="73" t="str">
        <f>VLOOKUP(E2232,Refs!$P$2:$S$29,4,FALSE)</f>
        <v>East of England</v>
      </c>
      <c r="K2232" s="28">
        <f t="shared" si="72"/>
        <v>2220</v>
      </c>
    </row>
    <row r="2233" spans="1:11" x14ac:dyDescent="0.35">
      <c r="A2233" s="74">
        <f t="shared" si="71"/>
        <v>45748</v>
      </c>
      <c r="B2233" t="s">
        <v>883</v>
      </c>
      <c r="C2233" t="s">
        <v>271</v>
      </c>
      <c r="D2233" t="s">
        <v>894</v>
      </c>
      <c r="E2233" t="s">
        <v>309</v>
      </c>
      <c r="F2233" t="s">
        <v>350</v>
      </c>
      <c r="G2233" t="s">
        <v>93</v>
      </c>
      <c r="H2233">
        <v>6</v>
      </c>
      <c r="I2233" s="73" t="str">
        <f>VLOOKUP(E2233,Refs!$P$2:$R$29,3,FALSE)</f>
        <v>Y61</v>
      </c>
      <c r="J2233" s="73" t="str">
        <f>VLOOKUP(E2233,Refs!$P$2:$S$29,4,FALSE)</f>
        <v>East of England</v>
      </c>
      <c r="K2233" s="28">
        <f t="shared" si="72"/>
        <v>6</v>
      </c>
    </row>
    <row r="2234" spans="1:11" x14ac:dyDescent="0.35">
      <c r="A2234" s="74">
        <f t="shared" si="71"/>
        <v>45748</v>
      </c>
      <c r="B2234" t="s">
        <v>883</v>
      </c>
      <c r="C2234" t="s">
        <v>271</v>
      </c>
      <c r="D2234" t="s">
        <v>894</v>
      </c>
      <c r="E2234" t="s">
        <v>309</v>
      </c>
      <c r="F2234" t="s">
        <v>350</v>
      </c>
      <c r="G2234" t="s">
        <v>94</v>
      </c>
      <c r="H2234">
        <v>1596</v>
      </c>
      <c r="I2234" s="73" t="str">
        <f>VLOOKUP(E2234,Refs!$P$2:$R$29,3,FALSE)</f>
        <v>Y61</v>
      </c>
      <c r="J2234" s="73" t="str">
        <f>VLOOKUP(E2234,Refs!$P$2:$S$29,4,FALSE)</f>
        <v>East of England</v>
      </c>
      <c r="K2234" s="28">
        <f t="shared" si="72"/>
        <v>1596</v>
      </c>
    </row>
    <row r="2235" spans="1:11" x14ac:dyDescent="0.35">
      <c r="A2235" s="74">
        <f t="shared" si="71"/>
        <v>45748</v>
      </c>
      <c r="B2235" t="s">
        <v>883</v>
      </c>
      <c r="C2235" t="s">
        <v>271</v>
      </c>
      <c r="D2235" t="s">
        <v>894</v>
      </c>
      <c r="E2235" t="s">
        <v>309</v>
      </c>
      <c r="F2235" t="s">
        <v>350</v>
      </c>
      <c r="G2235" t="s">
        <v>95</v>
      </c>
      <c r="H2235">
        <v>163</v>
      </c>
      <c r="I2235" s="73" t="str">
        <f>VLOOKUP(E2235,Refs!$P$2:$R$29,3,FALSE)</f>
        <v>Y61</v>
      </c>
      <c r="J2235" s="73" t="str">
        <f>VLOOKUP(E2235,Refs!$P$2:$S$29,4,FALSE)</f>
        <v>East of England</v>
      </c>
      <c r="K2235" s="28">
        <f t="shared" si="72"/>
        <v>163</v>
      </c>
    </row>
    <row r="2236" spans="1:11" x14ac:dyDescent="0.35">
      <c r="A2236" s="74">
        <f t="shared" si="71"/>
        <v>45748</v>
      </c>
      <c r="B2236" t="s">
        <v>883</v>
      </c>
      <c r="C2236" t="s">
        <v>271</v>
      </c>
      <c r="D2236" t="s">
        <v>894</v>
      </c>
      <c r="E2236" t="s">
        <v>309</v>
      </c>
      <c r="F2236" t="s">
        <v>350</v>
      </c>
      <c r="G2236" t="s">
        <v>96</v>
      </c>
      <c r="H2236">
        <v>1017</v>
      </c>
      <c r="I2236" s="73" t="str">
        <f>VLOOKUP(E2236,Refs!$P$2:$R$29,3,FALSE)</f>
        <v>Y61</v>
      </c>
      <c r="J2236" s="73" t="str">
        <f>VLOOKUP(E2236,Refs!$P$2:$S$29,4,FALSE)</f>
        <v>East of England</v>
      </c>
      <c r="K2236" s="28">
        <f t="shared" si="72"/>
        <v>1017</v>
      </c>
    </row>
    <row r="2237" spans="1:11" x14ac:dyDescent="0.35">
      <c r="A2237" s="74">
        <f t="shared" si="71"/>
        <v>45748</v>
      </c>
      <c r="B2237" t="s">
        <v>883</v>
      </c>
      <c r="C2237" t="s">
        <v>271</v>
      </c>
      <c r="D2237" t="s">
        <v>894</v>
      </c>
      <c r="E2237" t="s">
        <v>309</v>
      </c>
      <c r="F2237" t="s">
        <v>350</v>
      </c>
      <c r="G2237" t="s">
        <v>97</v>
      </c>
      <c r="H2237">
        <v>48</v>
      </c>
      <c r="I2237" s="73" t="str">
        <f>VLOOKUP(E2237,Refs!$P$2:$R$29,3,FALSE)</f>
        <v>Y61</v>
      </c>
      <c r="J2237" s="73" t="str">
        <f>VLOOKUP(E2237,Refs!$P$2:$S$29,4,FALSE)</f>
        <v>East of England</v>
      </c>
      <c r="K2237" s="28">
        <f t="shared" si="72"/>
        <v>48</v>
      </c>
    </row>
    <row r="2238" spans="1:11" x14ac:dyDescent="0.35">
      <c r="A2238" s="74">
        <f t="shared" si="71"/>
        <v>45748</v>
      </c>
      <c r="B2238" t="s">
        <v>883</v>
      </c>
      <c r="C2238" t="s">
        <v>271</v>
      </c>
      <c r="D2238" t="s">
        <v>894</v>
      </c>
      <c r="E2238" t="s">
        <v>309</v>
      </c>
      <c r="F2238" t="s">
        <v>350</v>
      </c>
      <c r="G2238" t="s">
        <v>98</v>
      </c>
      <c r="H2238">
        <v>1247</v>
      </c>
      <c r="I2238" s="73" t="str">
        <f>VLOOKUP(E2238,Refs!$P$2:$R$29,3,FALSE)</f>
        <v>Y61</v>
      </c>
      <c r="J2238" s="73" t="str">
        <f>VLOOKUP(E2238,Refs!$P$2:$S$29,4,FALSE)</f>
        <v>East of England</v>
      </c>
      <c r="K2238" s="28">
        <f t="shared" si="72"/>
        <v>1247</v>
      </c>
    </row>
    <row r="2239" spans="1:11" x14ac:dyDescent="0.35">
      <c r="A2239" s="74">
        <f t="shared" si="71"/>
        <v>45748</v>
      </c>
      <c r="B2239" t="s">
        <v>883</v>
      </c>
      <c r="C2239" t="s">
        <v>271</v>
      </c>
      <c r="D2239" t="s">
        <v>894</v>
      </c>
      <c r="E2239" t="s">
        <v>309</v>
      </c>
      <c r="F2239" t="s">
        <v>350</v>
      </c>
      <c r="G2239" t="s">
        <v>31</v>
      </c>
      <c r="H2239">
        <v>707</v>
      </c>
      <c r="I2239" s="73" t="str">
        <f>VLOOKUP(E2239,Refs!$P$2:$R$29,3,FALSE)</f>
        <v>Y61</v>
      </c>
      <c r="J2239" s="73" t="str">
        <f>VLOOKUP(E2239,Refs!$P$2:$S$29,4,FALSE)</f>
        <v>East of England</v>
      </c>
      <c r="K2239" s="28">
        <f t="shared" si="72"/>
        <v>707</v>
      </c>
    </row>
    <row r="2240" spans="1:11" x14ac:dyDescent="0.35">
      <c r="A2240" s="74">
        <f t="shared" si="71"/>
        <v>45748</v>
      </c>
      <c r="B2240" t="s">
        <v>883</v>
      </c>
      <c r="C2240" t="s">
        <v>271</v>
      </c>
      <c r="D2240" t="s">
        <v>894</v>
      </c>
      <c r="E2240" t="s">
        <v>309</v>
      </c>
      <c r="F2240" t="s">
        <v>350</v>
      </c>
      <c r="G2240" t="s">
        <v>99</v>
      </c>
      <c r="H2240">
        <v>5358</v>
      </c>
      <c r="I2240" s="73" t="str">
        <f>VLOOKUP(E2240,Refs!$P$2:$R$29,3,FALSE)</f>
        <v>Y61</v>
      </c>
      <c r="J2240" s="73" t="str">
        <f>VLOOKUP(E2240,Refs!$P$2:$S$29,4,FALSE)</f>
        <v>East of England</v>
      </c>
      <c r="K2240" s="28">
        <f t="shared" si="72"/>
        <v>5358</v>
      </c>
    </row>
    <row r="2241" spans="1:11" x14ac:dyDescent="0.35">
      <c r="A2241" s="74">
        <f t="shared" si="71"/>
        <v>45748</v>
      </c>
      <c r="B2241" t="s">
        <v>883</v>
      </c>
      <c r="C2241" t="s">
        <v>271</v>
      </c>
      <c r="D2241" t="s">
        <v>894</v>
      </c>
      <c r="E2241" t="s">
        <v>309</v>
      </c>
      <c r="F2241" t="s">
        <v>350</v>
      </c>
      <c r="G2241" t="s">
        <v>100</v>
      </c>
      <c r="H2241">
        <v>2707</v>
      </c>
      <c r="I2241" s="73" t="str">
        <f>VLOOKUP(E2241,Refs!$P$2:$R$29,3,FALSE)</f>
        <v>Y61</v>
      </c>
      <c r="J2241" s="73" t="str">
        <f>VLOOKUP(E2241,Refs!$P$2:$S$29,4,FALSE)</f>
        <v>East of England</v>
      </c>
      <c r="K2241" s="28">
        <f t="shared" si="72"/>
        <v>2707</v>
      </c>
    </row>
    <row r="2242" spans="1:11" x14ac:dyDescent="0.35">
      <c r="A2242" s="74">
        <f t="shared" si="71"/>
        <v>45748</v>
      </c>
      <c r="B2242" t="s">
        <v>883</v>
      </c>
      <c r="C2242" t="s">
        <v>271</v>
      </c>
      <c r="D2242" t="s">
        <v>894</v>
      </c>
      <c r="E2242" t="s">
        <v>309</v>
      </c>
      <c r="F2242" t="s">
        <v>350</v>
      </c>
      <c r="G2242" t="s">
        <v>101</v>
      </c>
      <c r="H2242">
        <v>2584</v>
      </c>
      <c r="I2242" s="73" t="str">
        <f>VLOOKUP(E2242,Refs!$P$2:$R$29,3,FALSE)</f>
        <v>Y61</v>
      </c>
      <c r="J2242" s="73" t="str">
        <f>VLOOKUP(E2242,Refs!$P$2:$S$29,4,FALSE)</f>
        <v>East of England</v>
      </c>
      <c r="K2242" s="28">
        <f t="shared" si="72"/>
        <v>2584</v>
      </c>
    </row>
    <row r="2243" spans="1:11" x14ac:dyDescent="0.35">
      <c r="A2243" s="74">
        <f t="shared" ref="A2243:A2306" si="73">DATEVALUE(RIGHT(B2243,8))</f>
        <v>45748</v>
      </c>
      <c r="B2243" t="s">
        <v>883</v>
      </c>
      <c r="C2243" t="s">
        <v>271</v>
      </c>
      <c r="D2243" t="s">
        <v>894</v>
      </c>
      <c r="E2243" t="s">
        <v>309</v>
      </c>
      <c r="F2243" t="s">
        <v>350</v>
      </c>
      <c r="G2243" t="s">
        <v>102</v>
      </c>
      <c r="H2243">
        <v>904</v>
      </c>
      <c r="I2243" s="73" t="str">
        <f>VLOOKUP(E2243,Refs!$P$2:$R$29,3,FALSE)</f>
        <v>Y61</v>
      </c>
      <c r="J2243" s="73" t="str">
        <f>VLOOKUP(E2243,Refs!$P$2:$S$29,4,FALSE)</f>
        <v>East of England</v>
      </c>
      <c r="K2243" s="28">
        <f t="shared" si="72"/>
        <v>904</v>
      </c>
    </row>
    <row r="2244" spans="1:11" x14ac:dyDescent="0.35">
      <c r="A2244" s="74">
        <f t="shared" si="73"/>
        <v>45748</v>
      </c>
      <c r="B2244" t="s">
        <v>883</v>
      </c>
      <c r="C2244" t="s">
        <v>271</v>
      </c>
      <c r="D2244" t="s">
        <v>894</v>
      </c>
      <c r="E2244" t="s">
        <v>309</v>
      </c>
      <c r="F2244" t="s">
        <v>350</v>
      </c>
      <c r="G2244" t="s">
        <v>103</v>
      </c>
      <c r="H2244">
        <v>1588</v>
      </c>
      <c r="I2244" s="73" t="str">
        <f>VLOOKUP(E2244,Refs!$P$2:$R$29,3,FALSE)</f>
        <v>Y61</v>
      </c>
      <c r="J2244" s="73" t="str">
        <f>VLOOKUP(E2244,Refs!$P$2:$S$29,4,FALSE)</f>
        <v>East of England</v>
      </c>
      <c r="K2244" s="28">
        <f t="shared" si="72"/>
        <v>1588</v>
      </c>
    </row>
    <row r="2245" spans="1:11" x14ac:dyDescent="0.35">
      <c r="A2245" s="74">
        <f t="shared" si="73"/>
        <v>45748</v>
      </c>
      <c r="B2245" t="s">
        <v>883</v>
      </c>
      <c r="C2245" t="s">
        <v>271</v>
      </c>
      <c r="D2245" t="s">
        <v>894</v>
      </c>
      <c r="E2245" t="s">
        <v>309</v>
      </c>
      <c r="F2245" t="s">
        <v>350</v>
      </c>
      <c r="G2245" t="s">
        <v>104</v>
      </c>
      <c r="H2245">
        <v>249</v>
      </c>
      <c r="I2245" s="73" t="str">
        <f>VLOOKUP(E2245,Refs!$P$2:$R$29,3,FALSE)</f>
        <v>Y61</v>
      </c>
      <c r="J2245" s="73" t="str">
        <f>VLOOKUP(E2245,Refs!$P$2:$S$29,4,FALSE)</f>
        <v>East of England</v>
      </c>
      <c r="K2245" s="28">
        <f t="shared" si="72"/>
        <v>249</v>
      </c>
    </row>
    <row r="2246" spans="1:11" x14ac:dyDescent="0.35">
      <c r="A2246" s="74">
        <f t="shared" si="73"/>
        <v>45748</v>
      </c>
      <c r="B2246" t="s">
        <v>883</v>
      </c>
      <c r="C2246" t="s">
        <v>271</v>
      </c>
      <c r="D2246" t="s">
        <v>894</v>
      </c>
      <c r="E2246" t="s">
        <v>309</v>
      </c>
      <c r="F2246" t="s">
        <v>350</v>
      </c>
      <c r="G2246" t="s">
        <v>105</v>
      </c>
      <c r="H2246">
        <v>1553</v>
      </c>
      <c r="I2246" s="73" t="str">
        <f>VLOOKUP(E2246,Refs!$P$2:$R$29,3,FALSE)</f>
        <v>Y61</v>
      </c>
      <c r="J2246" s="73" t="str">
        <f>VLOOKUP(E2246,Refs!$P$2:$S$29,4,FALSE)</f>
        <v>East of England</v>
      </c>
      <c r="K2246" s="28">
        <f t="shared" si="72"/>
        <v>1553</v>
      </c>
    </row>
    <row r="2247" spans="1:11" x14ac:dyDescent="0.35">
      <c r="A2247" s="74">
        <f t="shared" si="73"/>
        <v>45748</v>
      </c>
      <c r="B2247" t="s">
        <v>883</v>
      </c>
      <c r="C2247" t="s">
        <v>271</v>
      </c>
      <c r="D2247" t="s">
        <v>894</v>
      </c>
      <c r="E2247" t="s">
        <v>309</v>
      </c>
      <c r="F2247" t="s">
        <v>350</v>
      </c>
      <c r="G2247" t="s">
        <v>106</v>
      </c>
      <c r="H2247">
        <v>5674274</v>
      </c>
      <c r="I2247" s="73" t="str">
        <f>VLOOKUP(E2247,Refs!$P$2:$R$29,3,FALSE)</f>
        <v>Y61</v>
      </c>
      <c r="J2247" s="73" t="str">
        <f>VLOOKUP(E2247,Refs!$P$2:$S$29,4,FALSE)</f>
        <v>East of England</v>
      </c>
      <c r="K2247" s="28">
        <f t="shared" ref="K2247:K2310" si="74">IF(OR(H2247="NULL",H2247=0,H2247=""),"",H2247)</f>
        <v>5674274</v>
      </c>
    </row>
    <row r="2248" spans="1:11" x14ac:dyDescent="0.35">
      <c r="A2248" s="74">
        <f t="shared" si="73"/>
        <v>45748</v>
      </c>
      <c r="B2248" t="s">
        <v>883</v>
      </c>
      <c r="C2248" t="s">
        <v>271</v>
      </c>
      <c r="D2248" t="s">
        <v>894</v>
      </c>
      <c r="E2248" t="s">
        <v>309</v>
      </c>
      <c r="F2248" t="s">
        <v>350</v>
      </c>
      <c r="G2248" t="s">
        <v>107</v>
      </c>
      <c r="H2248">
        <v>2326</v>
      </c>
      <c r="I2248" s="73" t="str">
        <f>VLOOKUP(E2248,Refs!$P$2:$R$29,3,FALSE)</f>
        <v>Y61</v>
      </c>
      <c r="J2248" s="73" t="str">
        <f>VLOOKUP(E2248,Refs!$P$2:$S$29,4,FALSE)</f>
        <v>East of England</v>
      </c>
      <c r="K2248" s="28">
        <f t="shared" si="74"/>
        <v>2326</v>
      </c>
    </row>
    <row r="2249" spans="1:11" x14ac:dyDescent="0.35">
      <c r="A2249" s="74">
        <f t="shared" si="73"/>
        <v>45748</v>
      </c>
      <c r="B2249" t="s">
        <v>883</v>
      </c>
      <c r="C2249" t="s">
        <v>271</v>
      </c>
      <c r="D2249" t="s">
        <v>894</v>
      </c>
      <c r="E2249" t="s">
        <v>309</v>
      </c>
      <c r="F2249" t="s">
        <v>350</v>
      </c>
      <c r="G2249" t="s">
        <v>108</v>
      </c>
      <c r="H2249">
        <v>2031</v>
      </c>
      <c r="I2249" s="73" t="str">
        <f>VLOOKUP(E2249,Refs!$P$2:$R$29,3,FALSE)</f>
        <v>Y61</v>
      </c>
      <c r="J2249" s="73" t="str">
        <f>VLOOKUP(E2249,Refs!$P$2:$S$29,4,FALSE)</f>
        <v>East of England</v>
      </c>
      <c r="K2249" s="28">
        <f t="shared" si="74"/>
        <v>2031</v>
      </c>
    </row>
    <row r="2250" spans="1:11" x14ac:dyDescent="0.35">
      <c r="A2250" s="74">
        <f t="shared" si="73"/>
        <v>45748</v>
      </c>
      <c r="B2250" t="s">
        <v>883</v>
      </c>
      <c r="C2250" t="s">
        <v>271</v>
      </c>
      <c r="D2250" t="s">
        <v>894</v>
      </c>
      <c r="E2250" t="s">
        <v>309</v>
      </c>
      <c r="F2250" t="s">
        <v>350</v>
      </c>
      <c r="G2250" t="s">
        <v>109</v>
      </c>
      <c r="H2250">
        <v>76</v>
      </c>
      <c r="I2250" s="73" t="str">
        <f>VLOOKUP(E2250,Refs!$P$2:$R$29,3,FALSE)</f>
        <v>Y61</v>
      </c>
      <c r="J2250" s="73" t="str">
        <f>VLOOKUP(E2250,Refs!$P$2:$S$29,4,FALSE)</f>
        <v>East of England</v>
      </c>
      <c r="K2250" s="28">
        <f t="shared" si="74"/>
        <v>76</v>
      </c>
    </row>
    <row r="2251" spans="1:11" x14ac:dyDescent="0.35">
      <c r="A2251" s="74">
        <f t="shared" si="73"/>
        <v>45748</v>
      </c>
      <c r="B2251" t="s">
        <v>883</v>
      </c>
      <c r="C2251" t="s">
        <v>271</v>
      </c>
      <c r="D2251" t="s">
        <v>894</v>
      </c>
      <c r="E2251" t="s">
        <v>309</v>
      </c>
      <c r="F2251" t="s">
        <v>350</v>
      </c>
      <c r="G2251" t="s">
        <v>110</v>
      </c>
      <c r="H2251">
        <v>1017</v>
      </c>
      <c r="I2251" s="73" t="str">
        <f>VLOOKUP(E2251,Refs!$P$2:$R$29,3,FALSE)</f>
        <v>Y61</v>
      </c>
      <c r="J2251" s="73" t="str">
        <f>VLOOKUP(E2251,Refs!$P$2:$S$29,4,FALSE)</f>
        <v>East of England</v>
      </c>
      <c r="K2251" s="28">
        <f t="shared" si="74"/>
        <v>1017</v>
      </c>
    </row>
    <row r="2252" spans="1:11" x14ac:dyDescent="0.35">
      <c r="A2252" s="74">
        <f t="shared" si="73"/>
        <v>45748</v>
      </c>
      <c r="B2252" t="s">
        <v>883</v>
      </c>
      <c r="C2252" t="s">
        <v>271</v>
      </c>
      <c r="D2252" t="s">
        <v>894</v>
      </c>
      <c r="E2252" t="s">
        <v>309</v>
      </c>
      <c r="F2252" t="s">
        <v>350</v>
      </c>
      <c r="G2252" t="s">
        <v>111</v>
      </c>
      <c r="H2252">
        <v>3666515</v>
      </c>
      <c r="I2252" s="73" t="str">
        <f>VLOOKUP(E2252,Refs!$P$2:$R$29,3,FALSE)</f>
        <v>Y61</v>
      </c>
      <c r="J2252" s="73" t="str">
        <f>VLOOKUP(E2252,Refs!$P$2:$S$29,4,FALSE)</f>
        <v>East of England</v>
      </c>
      <c r="K2252" s="28">
        <f t="shared" si="74"/>
        <v>3666515</v>
      </c>
    </row>
    <row r="2253" spans="1:11" x14ac:dyDescent="0.35">
      <c r="A2253" s="74">
        <f t="shared" si="73"/>
        <v>45748</v>
      </c>
      <c r="B2253" t="s">
        <v>883</v>
      </c>
      <c r="C2253" t="s">
        <v>271</v>
      </c>
      <c r="D2253" t="s">
        <v>894</v>
      </c>
      <c r="E2253" t="s">
        <v>309</v>
      </c>
      <c r="F2253" t="s">
        <v>350</v>
      </c>
      <c r="G2253" t="s">
        <v>112</v>
      </c>
      <c r="H2253">
        <v>485</v>
      </c>
      <c r="I2253" s="73" t="str">
        <f>VLOOKUP(E2253,Refs!$P$2:$R$29,3,FALSE)</f>
        <v>Y61</v>
      </c>
      <c r="J2253" s="73" t="str">
        <f>VLOOKUP(E2253,Refs!$P$2:$S$29,4,FALSE)</f>
        <v>East of England</v>
      </c>
      <c r="K2253" s="28">
        <f t="shared" si="74"/>
        <v>485</v>
      </c>
    </row>
    <row r="2254" spans="1:11" x14ac:dyDescent="0.35">
      <c r="A2254" s="74">
        <f t="shared" si="73"/>
        <v>45748</v>
      </c>
      <c r="B2254" t="s">
        <v>883</v>
      </c>
      <c r="C2254" t="s">
        <v>271</v>
      </c>
      <c r="D2254" t="s">
        <v>894</v>
      </c>
      <c r="E2254" t="s">
        <v>309</v>
      </c>
      <c r="F2254" t="s">
        <v>350</v>
      </c>
      <c r="G2254" t="s">
        <v>808</v>
      </c>
      <c r="H2254">
        <v>14508</v>
      </c>
      <c r="I2254" s="73" t="str">
        <f>VLOOKUP(E2254,Refs!$P$2:$R$29,3,FALSE)</f>
        <v>Y61</v>
      </c>
      <c r="J2254" s="73" t="str">
        <f>VLOOKUP(E2254,Refs!$P$2:$S$29,4,FALSE)</f>
        <v>East of England</v>
      </c>
      <c r="K2254" s="28">
        <f t="shared" si="74"/>
        <v>14508</v>
      </c>
    </row>
    <row r="2255" spans="1:11" x14ac:dyDescent="0.35">
      <c r="A2255" s="74">
        <f t="shared" si="73"/>
        <v>45748</v>
      </c>
      <c r="B2255" t="s">
        <v>883</v>
      </c>
      <c r="C2255" t="s">
        <v>271</v>
      </c>
      <c r="D2255" t="s">
        <v>894</v>
      </c>
      <c r="E2255" t="s">
        <v>309</v>
      </c>
      <c r="F2255" t="s">
        <v>350</v>
      </c>
      <c r="G2255" t="s">
        <v>809</v>
      </c>
      <c r="H2255">
        <v>610</v>
      </c>
      <c r="I2255" s="73" t="str">
        <f>VLOOKUP(E2255,Refs!$P$2:$R$29,3,FALSE)</f>
        <v>Y61</v>
      </c>
      <c r="J2255" s="73" t="str">
        <f>VLOOKUP(E2255,Refs!$P$2:$S$29,4,FALSE)</f>
        <v>East of England</v>
      </c>
      <c r="K2255" s="28">
        <f t="shared" si="74"/>
        <v>610</v>
      </c>
    </row>
    <row r="2256" spans="1:11" x14ac:dyDescent="0.35">
      <c r="A2256" s="74">
        <f t="shared" si="73"/>
        <v>45748</v>
      </c>
      <c r="B2256" t="s">
        <v>883</v>
      </c>
      <c r="C2256" t="s">
        <v>271</v>
      </c>
      <c r="D2256" t="s">
        <v>894</v>
      </c>
      <c r="E2256" t="s">
        <v>309</v>
      </c>
      <c r="F2256" t="s">
        <v>350</v>
      </c>
      <c r="G2256" t="s">
        <v>113</v>
      </c>
      <c r="H2256">
        <v>21476</v>
      </c>
      <c r="I2256" s="73" t="str">
        <f>VLOOKUP(E2256,Refs!$P$2:$R$29,3,FALSE)</f>
        <v>Y61</v>
      </c>
      <c r="J2256" s="73" t="str">
        <f>VLOOKUP(E2256,Refs!$P$2:$S$29,4,FALSE)</f>
        <v>East of England</v>
      </c>
      <c r="K2256" s="28">
        <f t="shared" si="74"/>
        <v>21476</v>
      </c>
    </row>
    <row r="2257" spans="1:11" x14ac:dyDescent="0.35">
      <c r="A2257" s="74">
        <f t="shared" si="73"/>
        <v>45748</v>
      </c>
      <c r="B2257" t="s">
        <v>883</v>
      </c>
      <c r="C2257" t="s">
        <v>271</v>
      </c>
      <c r="D2257" t="s">
        <v>894</v>
      </c>
      <c r="E2257" t="s">
        <v>309</v>
      </c>
      <c r="F2257" t="s">
        <v>350</v>
      </c>
      <c r="G2257" t="s">
        <v>114</v>
      </c>
      <c r="H2257">
        <v>9</v>
      </c>
      <c r="I2257" s="73" t="str">
        <f>VLOOKUP(E2257,Refs!$P$2:$R$29,3,FALSE)</f>
        <v>Y61</v>
      </c>
      <c r="J2257" s="73" t="str">
        <f>VLOOKUP(E2257,Refs!$P$2:$S$29,4,FALSE)</f>
        <v>East of England</v>
      </c>
      <c r="K2257" s="28">
        <f t="shared" si="74"/>
        <v>9</v>
      </c>
    </row>
    <row r="2258" spans="1:11" x14ac:dyDescent="0.35">
      <c r="A2258" s="74">
        <f t="shared" si="73"/>
        <v>45748</v>
      </c>
      <c r="B2258" t="s">
        <v>883</v>
      </c>
      <c r="C2258" t="s">
        <v>271</v>
      </c>
      <c r="D2258" t="s">
        <v>894</v>
      </c>
      <c r="E2258" t="s">
        <v>309</v>
      </c>
      <c r="F2258" t="s">
        <v>350</v>
      </c>
      <c r="G2258" t="s">
        <v>115</v>
      </c>
      <c r="H2258">
        <v>15577</v>
      </c>
      <c r="I2258" s="73" t="str">
        <f>VLOOKUP(E2258,Refs!$P$2:$R$29,3,FALSE)</f>
        <v>Y61</v>
      </c>
      <c r="J2258" s="73" t="str">
        <f>VLOOKUP(E2258,Refs!$P$2:$S$29,4,FALSE)</f>
        <v>East of England</v>
      </c>
      <c r="K2258" s="28">
        <f t="shared" si="74"/>
        <v>15577</v>
      </c>
    </row>
    <row r="2259" spans="1:11" x14ac:dyDescent="0.35">
      <c r="A2259" s="74">
        <f t="shared" si="73"/>
        <v>45748</v>
      </c>
      <c r="B2259" t="s">
        <v>883</v>
      </c>
      <c r="C2259" t="s">
        <v>271</v>
      </c>
      <c r="D2259" t="s">
        <v>894</v>
      </c>
      <c r="E2259" t="s">
        <v>309</v>
      </c>
      <c r="F2259" t="s">
        <v>350</v>
      </c>
      <c r="G2259" t="s">
        <v>116</v>
      </c>
      <c r="H2259">
        <v>3642</v>
      </c>
      <c r="I2259" s="73" t="str">
        <f>VLOOKUP(E2259,Refs!$P$2:$R$29,3,FALSE)</f>
        <v>Y61</v>
      </c>
      <c r="J2259" s="73" t="str">
        <f>VLOOKUP(E2259,Refs!$P$2:$S$29,4,FALSE)</f>
        <v>East of England</v>
      </c>
      <c r="K2259" s="28">
        <f t="shared" si="74"/>
        <v>3642</v>
      </c>
    </row>
    <row r="2260" spans="1:11" x14ac:dyDescent="0.35">
      <c r="A2260" s="74">
        <f t="shared" si="73"/>
        <v>45748</v>
      </c>
      <c r="B2260" t="s">
        <v>883</v>
      </c>
      <c r="C2260" t="s">
        <v>271</v>
      </c>
      <c r="D2260" t="s">
        <v>894</v>
      </c>
      <c r="E2260" t="s">
        <v>309</v>
      </c>
      <c r="F2260" t="s">
        <v>350</v>
      </c>
      <c r="G2260" t="s">
        <v>117</v>
      </c>
      <c r="H2260">
        <v>4018</v>
      </c>
      <c r="I2260" s="73" t="str">
        <f>VLOOKUP(E2260,Refs!$P$2:$R$29,3,FALSE)</f>
        <v>Y61</v>
      </c>
      <c r="J2260" s="73" t="str">
        <f>VLOOKUP(E2260,Refs!$P$2:$S$29,4,FALSE)</f>
        <v>East of England</v>
      </c>
      <c r="K2260" s="28">
        <f t="shared" si="74"/>
        <v>4018</v>
      </c>
    </row>
    <row r="2261" spans="1:11" x14ac:dyDescent="0.35">
      <c r="A2261" s="74">
        <f t="shared" si="73"/>
        <v>45748</v>
      </c>
      <c r="B2261" t="s">
        <v>883</v>
      </c>
      <c r="C2261" t="s">
        <v>271</v>
      </c>
      <c r="D2261" t="s">
        <v>894</v>
      </c>
      <c r="E2261" t="s">
        <v>309</v>
      </c>
      <c r="F2261" t="s">
        <v>350</v>
      </c>
      <c r="G2261" t="s">
        <v>118</v>
      </c>
      <c r="H2261">
        <v>796</v>
      </c>
      <c r="I2261" s="73" t="str">
        <f>VLOOKUP(E2261,Refs!$P$2:$R$29,3,FALSE)</f>
        <v>Y61</v>
      </c>
      <c r="J2261" s="73" t="str">
        <f>VLOOKUP(E2261,Refs!$P$2:$S$29,4,FALSE)</f>
        <v>East of England</v>
      </c>
      <c r="K2261" s="28">
        <f t="shared" si="74"/>
        <v>796</v>
      </c>
    </row>
    <row r="2262" spans="1:11" x14ac:dyDescent="0.35">
      <c r="A2262" s="74">
        <f t="shared" si="73"/>
        <v>45748</v>
      </c>
      <c r="B2262" t="s">
        <v>883</v>
      </c>
      <c r="C2262" t="s">
        <v>271</v>
      </c>
      <c r="D2262" t="s">
        <v>894</v>
      </c>
      <c r="E2262" t="s">
        <v>309</v>
      </c>
      <c r="F2262" t="s">
        <v>350</v>
      </c>
      <c r="G2262" t="s">
        <v>119</v>
      </c>
      <c r="H2262">
        <v>11370</v>
      </c>
      <c r="I2262" s="73" t="str">
        <f>VLOOKUP(E2262,Refs!$P$2:$R$29,3,FALSE)</f>
        <v>Y61</v>
      </c>
      <c r="J2262" s="73" t="str">
        <f>VLOOKUP(E2262,Refs!$P$2:$S$29,4,FALSE)</f>
        <v>East of England</v>
      </c>
      <c r="K2262" s="28">
        <f t="shared" si="74"/>
        <v>11370</v>
      </c>
    </row>
    <row r="2263" spans="1:11" x14ac:dyDescent="0.35">
      <c r="A2263" s="74">
        <f t="shared" si="73"/>
        <v>45748</v>
      </c>
      <c r="B2263" t="s">
        <v>883</v>
      </c>
      <c r="C2263" t="s">
        <v>271</v>
      </c>
      <c r="D2263" t="s">
        <v>894</v>
      </c>
      <c r="E2263" t="s">
        <v>309</v>
      </c>
      <c r="F2263" t="s">
        <v>350</v>
      </c>
      <c r="G2263" t="s">
        <v>120</v>
      </c>
      <c r="H2263">
        <v>2797</v>
      </c>
      <c r="I2263" s="73" t="str">
        <f>VLOOKUP(E2263,Refs!$P$2:$R$29,3,FALSE)</f>
        <v>Y61</v>
      </c>
      <c r="J2263" s="73" t="str">
        <f>VLOOKUP(E2263,Refs!$P$2:$S$29,4,FALSE)</f>
        <v>East of England</v>
      </c>
      <c r="K2263" s="28">
        <f t="shared" si="74"/>
        <v>2797</v>
      </c>
    </row>
    <row r="2264" spans="1:11" x14ac:dyDescent="0.35">
      <c r="A2264" s="74">
        <f t="shared" si="73"/>
        <v>45748</v>
      </c>
      <c r="B2264" t="s">
        <v>883</v>
      </c>
      <c r="C2264" t="s">
        <v>271</v>
      </c>
      <c r="D2264" t="s">
        <v>894</v>
      </c>
      <c r="E2264" t="s">
        <v>309</v>
      </c>
      <c r="F2264" t="s">
        <v>350</v>
      </c>
      <c r="G2264" t="s">
        <v>121</v>
      </c>
      <c r="H2264">
        <v>25</v>
      </c>
      <c r="I2264" s="73" t="str">
        <f>VLOOKUP(E2264,Refs!$P$2:$R$29,3,FALSE)</f>
        <v>Y61</v>
      </c>
      <c r="J2264" s="73" t="str">
        <f>VLOOKUP(E2264,Refs!$P$2:$S$29,4,FALSE)</f>
        <v>East of England</v>
      </c>
      <c r="K2264" s="28">
        <f t="shared" si="74"/>
        <v>25</v>
      </c>
    </row>
    <row r="2265" spans="1:11" x14ac:dyDescent="0.35">
      <c r="A2265" s="74">
        <f t="shared" si="73"/>
        <v>45748</v>
      </c>
      <c r="B2265" t="s">
        <v>883</v>
      </c>
      <c r="C2265" t="s">
        <v>271</v>
      </c>
      <c r="D2265" t="s">
        <v>894</v>
      </c>
      <c r="E2265" t="s">
        <v>309</v>
      </c>
      <c r="F2265" t="s">
        <v>350</v>
      </c>
      <c r="G2265" t="s">
        <v>122</v>
      </c>
      <c r="H2265">
        <v>9</v>
      </c>
      <c r="I2265" s="73" t="str">
        <f>VLOOKUP(E2265,Refs!$P$2:$R$29,3,FALSE)</f>
        <v>Y61</v>
      </c>
      <c r="J2265" s="73" t="str">
        <f>VLOOKUP(E2265,Refs!$P$2:$S$29,4,FALSE)</f>
        <v>East of England</v>
      </c>
      <c r="K2265" s="28">
        <f t="shared" si="74"/>
        <v>9</v>
      </c>
    </row>
    <row r="2266" spans="1:11" x14ac:dyDescent="0.35">
      <c r="A2266" s="74">
        <f t="shared" si="73"/>
        <v>45748</v>
      </c>
      <c r="B2266" t="s">
        <v>883</v>
      </c>
      <c r="C2266" t="s">
        <v>271</v>
      </c>
      <c r="D2266" t="s">
        <v>894</v>
      </c>
      <c r="E2266" t="s">
        <v>309</v>
      </c>
      <c r="F2266" t="s">
        <v>350</v>
      </c>
      <c r="G2266" t="s">
        <v>123</v>
      </c>
      <c r="H2266">
        <v>2266</v>
      </c>
      <c r="I2266" s="73" t="str">
        <f>VLOOKUP(E2266,Refs!$P$2:$R$29,3,FALSE)</f>
        <v>Y61</v>
      </c>
      <c r="J2266" s="73" t="str">
        <f>VLOOKUP(E2266,Refs!$P$2:$S$29,4,FALSE)</f>
        <v>East of England</v>
      </c>
      <c r="K2266" s="28">
        <f t="shared" si="74"/>
        <v>2266</v>
      </c>
    </row>
    <row r="2267" spans="1:11" x14ac:dyDescent="0.35">
      <c r="A2267" s="74">
        <f t="shared" si="73"/>
        <v>45748</v>
      </c>
      <c r="B2267" t="s">
        <v>883</v>
      </c>
      <c r="C2267" t="s">
        <v>271</v>
      </c>
      <c r="D2267" t="s">
        <v>894</v>
      </c>
      <c r="E2267" t="s">
        <v>309</v>
      </c>
      <c r="F2267" t="s">
        <v>350</v>
      </c>
      <c r="G2267" t="s">
        <v>124</v>
      </c>
      <c r="H2267">
        <v>27</v>
      </c>
      <c r="I2267" s="73" t="str">
        <f>VLOOKUP(E2267,Refs!$P$2:$R$29,3,FALSE)</f>
        <v>Y61</v>
      </c>
      <c r="J2267" s="73" t="str">
        <f>VLOOKUP(E2267,Refs!$P$2:$S$29,4,FALSE)</f>
        <v>East of England</v>
      </c>
      <c r="K2267" s="28">
        <f t="shared" si="74"/>
        <v>27</v>
      </c>
    </row>
    <row r="2268" spans="1:11" x14ac:dyDescent="0.35">
      <c r="A2268" s="74">
        <f t="shared" si="73"/>
        <v>45748</v>
      </c>
      <c r="B2268" t="s">
        <v>883</v>
      </c>
      <c r="C2268" t="s">
        <v>271</v>
      </c>
      <c r="D2268" t="s">
        <v>894</v>
      </c>
      <c r="E2268" t="s">
        <v>309</v>
      </c>
      <c r="F2268" t="s">
        <v>350</v>
      </c>
      <c r="G2268" t="s">
        <v>125</v>
      </c>
      <c r="H2268">
        <v>30</v>
      </c>
      <c r="I2268" s="73" t="str">
        <f>VLOOKUP(E2268,Refs!$P$2:$R$29,3,FALSE)</f>
        <v>Y61</v>
      </c>
      <c r="J2268" s="73" t="str">
        <f>VLOOKUP(E2268,Refs!$P$2:$S$29,4,FALSE)</f>
        <v>East of England</v>
      </c>
      <c r="K2268" s="28">
        <f t="shared" si="74"/>
        <v>30</v>
      </c>
    </row>
    <row r="2269" spans="1:11" x14ac:dyDescent="0.35">
      <c r="A2269" s="74">
        <f t="shared" si="73"/>
        <v>45748</v>
      </c>
      <c r="B2269" t="s">
        <v>883</v>
      </c>
      <c r="C2269" t="s">
        <v>271</v>
      </c>
      <c r="D2269" t="s">
        <v>894</v>
      </c>
      <c r="E2269" t="s">
        <v>309</v>
      </c>
      <c r="F2269" t="s">
        <v>350</v>
      </c>
      <c r="G2269" t="s">
        <v>126</v>
      </c>
      <c r="H2269">
        <v>0</v>
      </c>
      <c r="I2269" s="73" t="str">
        <f>VLOOKUP(E2269,Refs!$P$2:$R$29,3,FALSE)</f>
        <v>Y61</v>
      </c>
      <c r="J2269" s="73" t="str">
        <f>VLOOKUP(E2269,Refs!$P$2:$S$29,4,FALSE)</f>
        <v>East of England</v>
      </c>
      <c r="K2269" s="28" t="str">
        <f t="shared" si="74"/>
        <v/>
      </c>
    </row>
    <row r="2270" spans="1:11" x14ac:dyDescent="0.35">
      <c r="A2270" s="74">
        <f t="shared" si="73"/>
        <v>45748</v>
      </c>
      <c r="B2270" t="s">
        <v>883</v>
      </c>
      <c r="C2270" t="s">
        <v>271</v>
      </c>
      <c r="D2270" t="s">
        <v>894</v>
      </c>
      <c r="E2270" t="s">
        <v>309</v>
      </c>
      <c r="F2270" t="s">
        <v>350</v>
      </c>
      <c r="G2270" t="s">
        <v>127</v>
      </c>
      <c r="H2270">
        <v>0</v>
      </c>
      <c r="I2270" s="73" t="str">
        <f>VLOOKUP(E2270,Refs!$P$2:$R$29,3,FALSE)</f>
        <v>Y61</v>
      </c>
      <c r="J2270" s="73" t="str">
        <f>VLOOKUP(E2270,Refs!$P$2:$S$29,4,FALSE)</f>
        <v>East of England</v>
      </c>
      <c r="K2270" s="28" t="str">
        <f t="shared" si="74"/>
        <v/>
      </c>
    </row>
    <row r="2271" spans="1:11" x14ac:dyDescent="0.35">
      <c r="A2271" s="74">
        <f t="shared" si="73"/>
        <v>45748</v>
      </c>
      <c r="B2271" t="s">
        <v>883</v>
      </c>
      <c r="C2271" t="s">
        <v>271</v>
      </c>
      <c r="D2271" t="s">
        <v>894</v>
      </c>
      <c r="E2271" t="s">
        <v>309</v>
      </c>
      <c r="F2271" t="s">
        <v>350</v>
      </c>
      <c r="G2271" t="s">
        <v>128</v>
      </c>
      <c r="H2271">
        <v>0</v>
      </c>
      <c r="I2271" s="73" t="str">
        <f>VLOOKUP(E2271,Refs!$P$2:$R$29,3,FALSE)</f>
        <v>Y61</v>
      </c>
      <c r="J2271" s="73" t="str">
        <f>VLOOKUP(E2271,Refs!$P$2:$S$29,4,FALSE)</f>
        <v>East of England</v>
      </c>
      <c r="K2271" s="28" t="str">
        <f t="shared" si="74"/>
        <v/>
      </c>
    </row>
    <row r="2272" spans="1:11" x14ac:dyDescent="0.35">
      <c r="A2272" s="74">
        <f t="shared" si="73"/>
        <v>45748</v>
      </c>
      <c r="B2272" t="s">
        <v>883</v>
      </c>
      <c r="C2272" t="s">
        <v>271</v>
      </c>
      <c r="D2272" t="s">
        <v>894</v>
      </c>
      <c r="E2272" t="s">
        <v>309</v>
      </c>
      <c r="F2272" t="s">
        <v>350</v>
      </c>
      <c r="G2272" t="s">
        <v>129</v>
      </c>
      <c r="H2272">
        <v>12</v>
      </c>
      <c r="I2272" s="73" t="str">
        <f>VLOOKUP(E2272,Refs!$P$2:$R$29,3,FALSE)</f>
        <v>Y61</v>
      </c>
      <c r="J2272" s="73" t="str">
        <f>VLOOKUP(E2272,Refs!$P$2:$S$29,4,FALSE)</f>
        <v>East of England</v>
      </c>
      <c r="K2272" s="28">
        <f t="shared" si="74"/>
        <v>12</v>
      </c>
    </row>
    <row r="2273" spans="1:11" x14ac:dyDescent="0.35">
      <c r="A2273" s="74">
        <f t="shared" si="73"/>
        <v>45748</v>
      </c>
      <c r="B2273" t="s">
        <v>883</v>
      </c>
      <c r="C2273" t="s">
        <v>271</v>
      </c>
      <c r="D2273" t="s">
        <v>894</v>
      </c>
      <c r="E2273" t="s">
        <v>309</v>
      </c>
      <c r="F2273" t="s">
        <v>350</v>
      </c>
      <c r="G2273" t="s">
        <v>130</v>
      </c>
      <c r="H2273">
        <v>991</v>
      </c>
      <c r="I2273" s="73" t="str">
        <f>VLOOKUP(E2273,Refs!$P$2:$R$29,3,FALSE)</f>
        <v>Y61</v>
      </c>
      <c r="J2273" s="73" t="str">
        <f>VLOOKUP(E2273,Refs!$P$2:$S$29,4,FALSE)</f>
        <v>East of England</v>
      </c>
      <c r="K2273" s="28">
        <f t="shared" si="74"/>
        <v>991</v>
      </c>
    </row>
    <row r="2274" spans="1:11" x14ac:dyDescent="0.35">
      <c r="A2274" s="74">
        <f t="shared" si="73"/>
        <v>45748</v>
      </c>
      <c r="B2274" t="s">
        <v>883</v>
      </c>
      <c r="C2274" t="s">
        <v>271</v>
      </c>
      <c r="D2274" t="s">
        <v>894</v>
      </c>
      <c r="E2274" t="s">
        <v>309</v>
      </c>
      <c r="F2274" t="s">
        <v>350</v>
      </c>
      <c r="G2274" t="s">
        <v>131</v>
      </c>
      <c r="H2274">
        <v>460</v>
      </c>
      <c r="I2274" s="73" t="str">
        <f>VLOOKUP(E2274,Refs!$P$2:$R$29,3,FALSE)</f>
        <v>Y61</v>
      </c>
      <c r="J2274" s="73" t="str">
        <f>VLOOKUP(E2274,Refs!$P$2:$S$29,4,FALSE)</f>
        <v>East of England</v>
      </c>
      <c r="K2274" s="28">
        <f t="shared" si="74"/>
        <v>460</v>
      </c>
    </row>
    <row r="2275" spans="1:11" x14ac:dyDescent="0.35">
      <c r="A2275" s="74">
        <f t="shared" si="73"/>
        <v>45748</v>
      </c>
      <c r="B2275" t="s">
        <v>883</v>
      </c>
      <c r="C2275" t="s">
        <v>271</v>
      </c>
      <c r="D2275" t="s">
        <v>894</v>
      </c>
      <c r="E2275" t="s">
        <v>309</v>
      </c>
      <c r="F2275" t="s">
        <v>350</v>
      </c>
      <c r="G2275" t="s">
        <v>132</v>
      </c>
      <c r="H2275">
        <v>269</v>
      </c>
      <c r="I2275" s="73" t="str">
        <f>VLOOKUP(E2275,Refs!$P$2:$R$29,3,FALSE)</f>
        <v>Y61</v>
      </c>
      <c r="J2275" s="73" t="str">
        <f>VLOOKUP(E2275,Refs!$P$2:$S$29,4,FALSE)</f>
        <v>East of England</v>
      </c>
      <c r="K2275" s="28">
        <f t="shared" si="74"/>
        <v>269</v>
      </c>
    </row>
    <row r="2276" spans="1:11" x14ac:dyDescent="0.35">
      <c r="A2276" s="74">
        <f t="shared" si="73"/>
        <v>45748</v>
      </c>
      <c r="B2276" t="s">
        <v>883</v>
      </c>
      <c r="C2276" t="s">
        <v>271</v>
      </c>
      <c r="D2276" t="s">
        <v>894</v>
      </c>
      <c r="E2276" t="s">
        <v>309</v>
      </c>
      <c r="F2276" t="s">
        <v>350</v>
      </c>
      <c r="G2276" t="s">
        <v>133</v>
      </c>
      <c r="H2276">
        <v>3494</v>
      </c>
      <c r="I2276" s="73" t="str">
        <f>VLOOKUP(E2276,Refs!$P$2:$R$29,3,FALSE)</f>
        <v>Y61</v>
      </c>
      <c r="J2276" s="73" t="str">
        <f>VLOOKUP(E2276,Refs!$P$2:$S$29,4,FALSE)</f>
        <v>East of England</v>
      </c>
      <c r="K2276" s="28">
        <f t="shared" si="74"/>
        <v>3494</v>
      </c>
    </row>
    <row r="2277" spans="1:11" x14ac:dyDescent="0.35">
      <c r="A2277" s="74">
        <f t="shared" si="73"/>
        <v>45748</v>
      </c>
      <c r="B2277" t="s">
        <v>883</v>
      </c>
      <c r="C2277" t="s">
        <v>271</v>
      </c>
      <c r="D2277" t="s">
        <v>894</v>
      </c>
      <c r="E2277" t="s">
        <v>309</v>
      </c>
      <c r="F2277" t="s">
        <v>350</v>
      </c>
      <c r="G2277" t="s">
        <v>134</v>
      </c>
      <c r="H2277">
        <v>2479</v>
      </c>
      <c r="I2277" s="73" t="str">
        <f>VLOOKUP(E2277,Refs!$P$2:$R$29,3,FALSE)</f>
        <v>Y61</v>
      </c>
      <c r="J2277" s="73" t="str">
        <f>VLOOKUP(E2277,Refs!$P$2:$S$29,4,FALSE)</f>
        <v>East of England</v>
      </c>
      <c r="K2277" s="28">
        <f t="shared" si="74"/>
        <v>2479</v>
      </c>
    </row>
    <row r="2278" spans="1:11" x14ac:dyDescent="0.35">
      <c r="A2278" s="74">
        <f t="shared" si="73"/>
        <v>45748</v>
      </c>
      <c r="B2278" t="s">
        <v>883</v>
      </c>
      <c r="C2278" t="s">
        <v>271</v>
      </c>
      <c r="D2278" t="s">
        <v>894</v>
      </c>
      <c r="E2278" t="s">
        <v>309</v>
      </c>
      <c r="F2278" t="s">
        <v>350</v>
      </c>
      <c r="G2278" t="s">
        <v>135</v>
      </c>
      <c r="H2278">
        <v>419</v>
      </c>
      <c r="I2278" s="73" t="str">
        <f>VLOOKUP(E2278,Refs!$P$2:$R$29,3,FALSE)</f>
        <v>Y61</v>
      </c>
      <c r="J2278" s="73" t="str">
        <f>VLOOKUP(E2278,Refs!$P$2:$S$29,4,FALSE)</f>
        <v>East of England</v>
      </c>
      <c r="K2278" s="28">
        <f t="shared" si="74"/>
        <v>419</v>
      </c>
    </row>
    <row r="2279" spans="1:11" x14ac:dyDescent="0.35">
      <c r="A2279" s="74">
        <f t="shared" si="73"/>
        <v>45748</v>
      </c>
      <c r="B2279" t="s">
        <v>883</v>
      </c>
      <c r="C2279" t="s">
        <v>271</v>
      </c>
      <c r="D2279" t="s">
        <v>894</v>
      </c>
      <c r="E2279" t="s">
        <v>309</v>
      </c>
      <c r="F2279" t="s">
        <v>350</v>
      </c>
      <c r="G2279" t="s">
        <v>136</v>
      </c>
      <c r="H2279">
        <v>419</v>
      </c>
      <c r="I2279" s="73" t="str">
        <f>VLOOKUP(E2279,Refs!$P$2:$R$29,3,FALSE)</f>
        <v>Y61</v>
      </c>
      <c r="J2279" s="73" t="str">
        <f>VLOOKUP(E2279,Refs!$P$2:$S$29,4,FALSE)</f>
        <v>East of England</v>
      </c>
      <c r="K2279" s="28">
        <f t="shared" si="74"/>
        <v>419</v>
      </c>
    </row>
    <row r="2280" spans="1:11" x14ac:dyDescent="0.35">
      <c r="A2280" s="74">
        <f t="shared" si="73"/>
        <v>45748</v>
      </c>
      <c r="B2280" t="s">
        <v>883</v>
      </c>
      <c r="C2280" t="s">
        <v>271</v>
      </c>
      <c r="D2280" t="s">
        <v>894</v>
      </c>
      <c r="E2280" t="s">
        <v>309</v>
      </c>
      <c r="F2280" t="s">
        <v>350</v>
      </c>
      <c r="G2280" t="s">
        <v>137</v>
      </c>
      <c r="H2280">
        <v>61</v>
      </c>
      <c r="I2280" s="73" t="str">
        <f>VLOOKUP(E2280,Refs!$P$2:$R$29,3,FALSE)</f>
        <v>Y61</v>
      </c>
      <c r="J2280" s="73" t="str">
        <f>VLOOKUP(E2280,Refs!$P$2:$S$29,4,FALSE)</f>
        <v>East of England</v>
      </c>
      <c r="K2280" s="28">
        <f t="shared" si="74"/>
        <v>61</v>
      </c>
    </row>
    <row r="2281" spans="1:11" x14ac:dyDescent="0.35">
      <c r="A2281" s="74">
        <f t="shared" si="73"/>
        <v>45748</v>
      </c>
      <c r="B2281" t="s">
        <v>883</v>
      </c>
      <c r="C2281" t="s">
        <v>271</v>
      </c>
      <c r="D2281" t="s">
        <v>894</v>
      </c>
      <c r="E2281" t="s">
        <v>309</v>
      </c>
      <c r="F2281" t="s">
        <v>350</v>
      </c>
      <c r="G2281" t="s">
        <v>138</v>
      </c>
      <c r="H2281">
        <v>47</v>
      </c>
      <c r="I2281" s="73" t="str">
        <f>VLOOKUP(E2281,Refs!$P$2:$R$29,3,FALSE)</f>
        <v>Y61</v>
      </c>
      <c r="J2281" s="73" t="str">
        <f>VLOOKUP(E2281,Refs!$P$2:$S$29,4,FALSE)</f>
        <v>East of England</v>
      </c>
      <c r="K2281" s="28">
        <f t="shared" si="74"/>
        <v>47</v>
      </c>
    </row>
    <row r="2282" spans="1:11" x14ac:dyDescent="0.35">
      <c r="A2282" s="74">
        <f t="shared" si="73"/>
        <v>45748</v>
      </c>
      <c r="B2282" t="s">
        <v>883</v>
      </c>
      <c r="C2282" t="s">
        <v>271</v>
      </c>
      <c r="D2282" t="s">
        <v>894</v>
      </c>
      <c r="E2282" t="s">
        <v>309</v>
      </c>
      <c r="F2282" t="s">
        <v>350</v>
      </c>
      <c r="G2282" t="s">
        <v>139</v>
      </c>
      <c r="H2282">
        <v>1</v>
      </c>
      <c r="I2282" s="73" t="str">
        <f>VLOOKUP(E2282,Refs!$P$2:$R$29,3,FALSE)</f>
        <v>Y61</v>
      </c>
      <c r="J2282" s="73" t="str">
        <f>VLOOKUP(E2282,Refs!$P$2:$S$29,4,FALSE)</f>
        <v>East of England</v>
      </c>
      <c r="K2282" s="28">
        <f t="shared" si="74"/>
        <v>1</v>
      </c>
    </row>
    <row r="2283" spans="1:11" x14ac:dyDescent="0.35">
      <c r="A2283" s="74">
        <f t="shared" si="73"/>
        <v>45748</v>
      </c>
      <c r="B2283" t="s">
        <v>883</v>
      </c>
      <c r="C2283" t="s">
        <v>271</v>
      </c>
      <c r="D2283" t="s">
        <v>894</v>
      </c>
      <c r="E2283" t="s">
        <v>309</v>
      </c>
      <c r="F2283" t="s">
        <v>350</v>
      </c>
      <c r="G2283" t="s">
        <v>140</v>
      </c>
      <c r="H2283">
        <v>1</v>
      </c>
      <c r="I2283" s="73" t="str">
        <f>VLOOKUP(E2283,Refs!$P$2:$R$29,3,FALSE)</f>
        <v>Y61</v>
      </c>
      <c r="J2283" s="73" t="str">
        <f>VLOOKUP(E2283,Refs!$P$2:$S$29,4,FALSE)</f>
        <v>East of England</v>
      </c>
      <c r="K2283" s="28">
        <f t="shared" si="74"/>
        <v>1</v>
      </c>
    </row>
    <row r="2284" spans="1:11" x14ac:dyDescent="0.35">
      <c r="A2284" s="74">
        <f t="shared" si="73"/>
        <v>45748</v>
      </c>
      <c r="B2284" t="s">
        <v>883</v>
      </c>
      <c r="C2284" t="s">
        <v>271</v>
      </c>
      <c r="D2284" t="s">
        <v>894</v>
      </c>
      <c r="E2284" t="s">
        <v>309</v>
      </c>
      <c r="F2284" t="s">
        <v>350</v>
      </c>
      <c r="G2284" t="s">
        <v>141</v>
      </c>
      <c r="H2284">
        <v>0</v>
      </c>
      <c r="I2284" s="73" t="str">
        <f>VLOOKUP(E2284,Refs!$P$2:$R$29,3,FALSE)</f>
        <v>Y61</v>
      </c>
      <c r="J2284" s="73" t="str">
        <f>VLOOKUP(E2284,Refs!$P$2:$S$29,4,FALSE)</f>
        <v>East of England</v>
      </c>
      <c r="K2284" s="28" t="str">
        <f t="shared" si="74"/>
        <v/>
      </c>
    </row>
    <row r="2285" spans="1:11" x14ac:dyDescent="0.35">
      <c r="A2285" s="74">
        <f t="shared" si="73"/>
        <v>45748</v>
      </c>
      <c r="B2285" t="s">
        <v>883</v>
      </c>
      <c r="C2285" t="s">
        <v>271</v>
      </c>
      <c r="D2285" t="s">
        <v>894</v>
      </c>
      <c r="E2285" t="s">
        <v>309</v>
      </c>
      <c r="F2285" t="s">
        <v>350</v>
      </c>
      <c r="G2285" t="s">
        <v>142</v>
      </c>
      <c r="H2285">
        <v>0</v>
      </c>
      <c r="I2285" s="73" t="str">
        <f>VLOOKUP(E2285,Refs!$P$2:$R$29,3,FALSE)</f>
        <v>Y61</v>
      </c>
      <c r="J2285" s="73" t="str">
        <f>VLOOKUP(E2285,Refs!$P$2:$S$29,4,FALSE)</f>
        <v>East of England</v>
      </c>
      <c r="K2285" s="28" t="str">
        <f t="shared" si="74"/>
        <v/>
      </c>
    </row>
    <row r="2286" spans="1:11" x14ac:dyDescent="0.35">
      <c r="A2286" s="74">
        <f t="shared" si="73"/>
        <v>45748</v>
      </c>
      <c r="B2286" t="s">
        <v>883</v>
      </c>
      <c r="C2286" t="s">
        <v>271</v>
      </c>
      <c r="D2286" t="s">
        <v>894</v>
      </c>
      <c r="E2286" t="s">
        <v>309</v>
      </c>
      <c r="F2286" t="s">
        <v>350</v>
      </c>
      <c r="G2286" t="s">
        <v>725</v>
      </c>
      <c r="H2286">
        <v>55</v>
      </c>
      <c r="I2286" s="73" t="str">
        <f>VLOOKUP(E2286,Refs!$P$2:$R$29,3,FALSE)</f>
        <v>Y61</v>
      </c>
      <c r="J2286" s="73" t="str">
        <f>VLOOKUP(E2286,Refs!$P$2:$S$29,4,FALSE)</f>
        <v>East of England</v>
      </c>
      <c r="K2286" s="28">
        <f t="shared" si="74"/>
        <v>55</v>
      </c>
    </row>
    <row r="2287" spans="1:11" x14ac:dyDescent="0.35">
      <c r="A2287" s="74">
        <f t="shared" si="73"/>
        <v>45748</v>
      </c>
      <c r="B2287" t="s">
        <v>883</v>
      </c>
      <c r="C2287" t="s">
        <v>271</v>
      </c>
      <c r="D2287" t="s">
        <v>894</v>
      </c>
      <c r="E2287" t="s">
        <v>309</v>
      </c>
      <c r="F2287" t="s">
        <v>350</v>
      </c>
      <c r="G2287" t="s">
        <v>724</v>
      </c>
      <c r="H2287">
        <v>15</v>
      </c>
      <c r="I2287" s="73" t="str">
        <f>VLOOKUP(E2287,Refs!$P$2:$R$29,3,FALSE)</f>
        <v>Y61</v>
      </c>
      <c r="J2287" s="73" t="str">
        <f>VLOOKUP(E2287,Refs!$P$2:$S$29,4,FALSE)</f>
        <v>East of England</v>
      </c>
      <c r="K2287" s="28">
        <f t="shared" si="74"/>
        <v>15</v>
      </c>
    </row>
    <row r="2288" spans="1:11" x14ac:dyDescent="0.35">
      <c r="A2288" s="74">
        <f t="shared" si="73"/>
        <v>45748</v>
      </c>
      <c r="B2288" t="s">
        <v>883</v>
      </c>
      <c r="C2288" t="s">
        <v>271</v>
      </c>
      <c r="D2288" t="s">
        <v>894</v>
      </c>
      <c r="E2288" t="s">
        <v>309</v>
      </c>
      <c r="F2288" t="s">
        <v>350</v>
      </c>
      <c r="G2288" t="s">
        <v>727</v>
      </c>
      <c r="H2288">
        <v>119</v>
      </c>
      <c r="I2288" s="73" t="str">
        <f>VLOOKUP(E2288,Refs!$P$2:$R$29,3,FALSE)</f>
        <v>Y61</v>
      </c>
      <c r="J2288" s="73" t="str">
        <f>VLOOKUP(E2288,Refs!$P$2:$S$29,4,FALSE)</f>
        <v>East of England</v>
      </c>
      <c r="K2288" s="28">
        <f t="shared" si="74"/>
        <v>119</v>
      </c>
    </row>
    <row r="2289" spans="1:11" x14ac:dyDescent="0.35">
      <c r="A2289" s="74">
        <f t="shared" si="73"/>
        <v>45748</v>
      </c>
      <c r="B2289" t="s">
        <v>883</v>
      </c>
      <c r="C2289" t="s">
        <v>271</v>
      </c>
      <c r="D2289" t="s">
        <v>894</v>
      </c>
      <c r="E2289" t="s">
        <v>309</v>
      </c>
      <c r="F2289" t="s">
        <v>350</v>
      </c>
      <c r="G2289" t="s">
        <v>726</v>
      </c>
      <c r="H2289">
        <v>1</v>
      </c>
      <c r="I2289" s="73" t="str">
        <f>VLOOKUP(E2289,Refs!$P$2:$R$29,3,FALSE)</f>
        <v>Y61</v>
      </c>
      <c r="J2289" s="73" t="str">
        <f>VLOOKUP(E2289,Refs!$P$2:$S$29,4,FALSE)</f>
        <v>East of England</v>
      </c>
      <c r="K2289" s="28">
        <f t="shared" si="74"/>
        <v>1</v>
      </c>
    </row>
    <row r="2290" spans="1:11" x14ac:dyDescent="0.35">
      <c r="A2290" s="74">
        <f t="shared" si="73"/>
        <v>45748</v>
      </c>
      <c r="B2290" t="s">
        <v>883</v>
      </c>
      <c r="C2290" t="s">
        <v>271</v>
      </c>
      <c r="D2290" t="s">
        <v>894</v>
      </c>
      <c r="E2290" t="s">
        <v>313</v>
      </c>
      <c r="F2290" t="s">
        <v>314</v>
      </c>
      <c r="G2290" t="s">
        <v>10</v>
      </c>
      <c r="H2290">
        <v>29845</v>
      </c>
      <c r="I2290" s="73" t="str">
        <f>VLOOKUP(E2290,Refs!$P$2:$R$29,3,FALSE)</f>
        <v>Y61</v>
      </c>
      <c r="J2290" s="73" t="str">
        <f>VLOOKUP(E2290,Refs!$P$2:$S$29,4,FALSE)</f>
        <v>East of England</v>
      </c>
      <c r="K2290" s="28">
        <f t="shared" si="74"/>
        <v>29845</v>
      </c>
    </row>
    <row r="2291" spans="1:11" x14ac:dyDescent="0.35">
      <c r="A2291" s="74">
        <f t="shared" si="73"/>
        <v>45748</v>
      </c>
      <c r="B2291" t="s">
        <v>883</v>
      </c>
      <c r="C2291" t="s">
        <v>271</v>
      </c>
      <c r="D2291" t="s">
        <v>894</v>
      </c>
      <c r="E2291" t="s">
        <v>313</v>
      </c>
      <c r="F2291" t="s">
        <v>314</v>
      </c>
      <c r="G2291" t="s">
        <v>71</v>
      </c>
      <c r="H2291">
        <v>25993</v>
      </c>
      <c r="I2291" s="73" t="str">
        <f>VLOOKUP(E2291,Refs!$P$2:$R$29,3,FALSE)</f>
        <v>Y61</v>
      </c>
      <c r="J2291" s="73" t="str">
        <f>VLOOKUP(E2291,Refs!$P$2:$S$29,4,FALSE)</f>
        <v>East of England</v>
      </c>
      <c r="K2291" s="28">
        <f t="shared" si="74"/>
        <v>25993</v>
      </c>
    </row>
    <row r="2292" spans="1:11" x14ac:dyDescent="0.35">
      <c r="A2292" s="74">
        <f t="shared" si="73"/>
        <v>45748</v>
      </c>
      <c r="B2292" t="s">
        <v>883</v>
      </c>
      <c r="C2292" t="s">
        <v>271</v>
      </c>
      <c r="D2292" t="s">
        <v>894</v>
      </c>
      <c r="E2292" t="s">
        <v>313</v>
      </c>
      <c r="F2292" t="s">
        <v>314</v>
      </c>
      <c r="G2292" t="s">
        <v>20</v>
      </c>
      <c r="H2292">
        <v>28231</v>
      </c>
      <c r="I2292" s="73" t="str">
        <f>VLOOKUP(E2292,Refs!$P$2:$R$29,3,FALSE)</f>
        <v>Y61</v>
      </c>
      <c r="J2292" s="73" t="str">
        <f>VLOOKUP(E2292,Refs!$P$2:$S$29,4,FALSE)</f>
        <v>East of England</v>
      </c>
      <c r="K2292" s="28">
        <f t="shared" si="74"/>
        <v>28231</v>
      </c>
    </row>
    <row r="2293" spans="1:11" x14ac:dyDescent="0.35">
      <c r="A2293" s="74">
        <f t="shared" si="73"/>
        <v>45748</v>
      </c>
      <c r="B2293" t="s">
        <v>883</v>
      </c>
      <c r="C2293" t="s">
        <v>271</v>
      </c>
      <c r="D2293" t="s">
        <v>894</v>
      </c>
      <c r="E2293" t="s">
        <v>313</v>
      </c>
      <c r="F2293" t="s">
        <v>314</v>
      </c>
      <c r="G2293" t="s">
        <v>23</v>
      </c>
      <c r="H2293">
        <v>24857</v>
      </c>
      <c r="I2293" s="73" t="str">
        <f>VLOOKUP(E2293,Refs!$P$2:$R$29,3,FALSE)</f>
        <v>Y61</v>
      </c>
      <c r="J2293" s="73" t="str">
        <f>VLOOKUP(E2293,Refs!$P$2:$S$29,4,FALSE)</f>
        <v>East of England</v>
      </c>
      <c r="K2293" s="28">
        <f t="shared" si="74"/>
        <v>24857</v>
      </c>
    </row>
    <row r="2294" spans="1:11" x14ac:dyDescent="0.35">
      <c r="A2294" s="74">
        <f t="shared" si="73"/>
        <v>45748</v>
      </c>
      <c r="B2294" t="s">
        <v>883</v>
      </c>
      <c r="C2294" t="s">
        <v>271</v>
      </c>
      <c r="D2294" t="s">
        <v>894</v>
      </c>
      <c r="E2294" t="s">
        <v>313</v>
      </c>
      <c r="F2294" t="s">
        <v>314</v>
      </c>
      <c r="G2294" t="s">
        <v>19</v>
      </c>
      <c r="H2294">
        <v>538</v>
      </c>
      <c r="I2294" s="73" t="str">
        <f>VLOOKUP(E2294,Refs!$P$2:$R$29,3,FALSE)</f>
        <v>Y61</v>
      </c>
      <c r="J2294" s="73" t="str">
        <f>VLOOKUP(E2294,Refs!$P$2:$S$29,4,FALSE)</f>
        <v>East of England</v>
      </c>
      <c r="K2294" s="28">
        <f t="shared" si="74"/>
        <v>538</v>
      </c>
    </row>
    <row r="2295" spans="1:11" x14ac:dyDescent="0.35">
      <c r="A2295" s="74">
        <f t="shared" si="73"/>
        <v>45748</v>
      </c>
      <c r="B2295" t="s">
        <v>883</v>
      </c>
      <c r="C2295" t="s">
        <v>271</v>
      </c>
      <c r="D2295" t="s">
        <v>894</v>
      </c>
      <c r="E2295" t="s">
        <v>313</v>
      </c>
      <c r="F2295" t="s">
        <v>314</v>
      </c>
      <c r="G2295" t="s">
        <v>21</v>
      </c>
      <c r="H2295">
        <v>807758</v>
      </c>
      <c r="I2295" s="73" t="str">
        <f>VLOOKUP(E2295,Refs!$P$2:$R$29,3,FALSE)</f>
        <v>Y61</v>
      </c>
      <c r="J2295" s="73" t="str">
        <f>VLOOKUP(E2295,Refs!$P$2:$S$29,4,FALSE)</f>
        <v>East of England</v>
      </c>
      <c r="K2295" s="28">
        <f t="shared" si="74"/>
        <v>807758</v>
      </c>
    </row>
    <row r="2296" spans="1:11" x14ac:dyDescent="0.35">
      <c r="A2296" s="74">
        <f t="shared" si="73"/>
        <v>45748</v>
      </c>
      <c r="B2296" t="s">
        <v>883</v>
      </c>
      <c r="C2296" t="s">
        <v>271</v>
      </c>
      <c r="D2296" t="s">
        <v>894</v>
      </c>
      <c r="E2296" t="s">
        <v>313</v>
      </c>
      <c r="F2296" t="s">
        <v>314</v>
      </c>
      <c r="G2296" t="s">
        <v>72</v>
      </c>
      <c r="H2296">
        <v>320</v>
      </c>
      <c r="I2296" s="73" t="str">
        <f>VLOOKUP(E2296,Refs!$P$2:$R$29,3,FALSE)</f>
        <v>Y61</v>
      </c>
      <c r="J2296" s="73" t="str">
        <f>VLOOKUP(E2296,Refs!$P$2:$S$29,4,FALSE)</f>
        <v>East of England</v>
      </c>
      <c r="K2296" s="28">
        <f t="shared" si="74"/>
        <v>320</v>
      </c>
    </row>
    <row r="2297" spans="1:11" x14ac:dyDescent="0.35">
      <c r="A2297" s="74">
        <f t="shared" si="73"/>
        <v>45748</v>
      </c>
      <c r="B2297" t="s">
        <v>883</v>
      </c>
      <c r="C2297" t="s">
        <v>271</v>
      </c>
      <c r="D2297" t="s">
        <v>894</v>
      </c>
      <c r="E2297" t="s">
        <v>313</v>
      </c>
      <c r="F2297" t="s">
        <v>314</v>
      </c>
      <c r="G2297" t="s">
        <v>73</v>
      </c>
      <c r="H2297">
        <v>320</v>
      </c>
      <c r="I2297" s="73" t="str">
        <f>VLOOKUP(E2297,Refs!$P$2:$R$29,3,FALSE)</f>
        <v>Y61</v>
      </c>
      <c r="J2297" s="73" t="str">
        <f>VLOOKUP(E2297,Refs!$P$2:$S$29,4,FALSE)</f>
        <v>East of England</v>
      </c>
      <c r="K2297" s="28">
        <f t="shared" si="74"/>
        <v>320</v>
      </c>
    </row>
    <row r="2298" spans="1:11" x14ac:dyDescent="0.35">
      <c r="A2298" s="74">
        <f t="shared" si="73"/>
        <v>45748</v>
      </c>
      <c r="B2298" t="s">
        <v>883</v>
      </c>
      <c r="C2298" t="s">
        <v>271</v>
      </c>
      <c r="D2298" t="s">
        <v>894</v>
      </c>
      <c r="E2298" t="s">
        <v>313</v>
      </c>
      <c r="F2298" t="s">
        <v>314</v>
      </c>
      <c r="G2298" t="s">
        <v>74</v>
      </c>
      <c r="H2298">
        <v>28440</v>
      </c>
      <c r="I2298" s="73" t="str">
        <f>VLOOKUP(E2298,Refs!$P$2:$R$29,3,FALSE)</f>
        <v>Y61</v>
      </c>
      <c r="J2298" s="73" t="str">
        <f>VLOOKUP(E2298,Refs!$P$2:$S$29,4,FALSE)</f>
        <v>East of England</v>
      </c>
      <c r="K2298" s="28">
        <f t="shared" si="74"/>
        <v>28440</v>
      </c>
    </row>
    <row r="2299" spans="1:11" x14ac:dyDescent="0.35">
      <c r="A2299" s="74">
        <f t="shared" si="73"/>
        <v>45748</v>
      </c>
      <c r="B2299" t="s">
        <v>883</v>
      </c>
      <c r="C2299" t="s">
        <v>271</v>
      </c>
      <c r="D2299" t="s">
        <v>894</v>
      </c>
      <c r="E2299" t="s">
        <v>313</v>
      </c>
      <c r="F2299" t="s">
        <v>314</v>
      </c>
      <c r="G2299" t="s">
        <v>75</v>
      </c>
      <c r="H2299">
        <v>14530</v>
      </c>
      <c r="I2299" s="73" t="str">
        <f>VLOOKUP(E2299,Refs!$P$2:$R$29,3,FALSE)</f>
        <v>Y61</v>
      </c>
      <c r="J2299" s="73" t="str">
        <f>VLOOKUP(E2299,Refs!$P$2:$S$29,4,FALSE)</f>
        <v>East of England</v>
      </c>
      <c r="K2299" s="28">
        <f t="shared" si="74"/>
        <v>14530</v>
      </c>
    </row>
    <row r="2300" spans="1:11" x14ac:dyDescent="0.35">
      <c r="A2300" s="74">
        <f t="shared" si="73"/>
        <v>45748</v>
      </c>
      <c r="B2300" t="s">
        <v>883</v>
      </c>
      <c r="C2300" t="s">
        <v>271</v>
      </c>
      <c r="D2300" t="s">
        <v>894</v>
      </c>
      <c r="E2300" t="s">
        <v>313</v>
      </c>
      <c r="F2300" t="s">
        <v>314</v>
      </c>
      <c r="G2300" t="s">
        <v>76</v>
      </c>
      <c r="H2300">
        <v>33455998</v>
      </c>
      <c r="I2300" s="73" t="str">
        <f>VLOOKUP(E2300,Refs!$P$2:$R$29,3,FALSE)</f>
        <v>Y61</v>
      </c>
      <c r="J2300" s="73" t="str">
        <f>VLOOKUP(E2300,Refs!$P$2:$S$29,4,FALSE)</f>
        <v>East of England</v>
      </c>
      <c r="K2300" s="28">
        <f t="shared" si="74"/>
        <v>33455998</v>
      </c>
    </row>
    <row r="2301" spans="1:11" x14ac:dyDescent="0.35">
      <c r="A2301" s="74">
        <f t="shared" si="73"/>
        <v>45748</v>
      </c>
      <c r="B2301" t="s">
        <v>883</v>
      </c>
      <c r="C2301" t="s">
        <v>271</v>
      </c>
      <c r="D2301" t="s">
        <v>894</v>
      </c>
      <c r="E2301" t="s">
        <v>313</v>
      </c>
      <c r="F2301" t="s">
        <v>314</v>
      </c>
      <c r="G2301" t="s">
        <v>26</v>
      </c>
      <c r="H2301">
        <v>27361</v>
      </c>
      <c r="I2301" s="73" t="str">
        <f>VLOOKUP(E2301,Refs!$P$2:$R$29,3,FALSE)</f>
        <v>Y61</v>
      </c>
      <c r="J2301" s="73" t="str">
        <f>VLOOKUP(E2301,Refs!$P$2:$S$29,4,FALSE)</f>
        <v>East of England</v>
      </c>
      <c r="K2301" s="28">
        <f t="shared" si="74"/>
        <v>27361</v>
      </c>
    </row>
    <row r="2302" spans="1:11" x14ac:dyDescent="0.35">
      <c r="A2302" s="74">
        <f t="shared" si="73"/>
        <v>45748</v>
      </c>
      <c r="B2302" t="s">
        <v>883</v>
      </c>
      <c r="C2302" t="s">
        <v>271</v>
      </c>
      <c r="D2302" t="s">
        <v>894</v>
      </c>
      <c r="E2302" t="s">
        <v>313</v>
      </c>
      <c r="F2302" t="s">
        <v>314</v>
      </c>
      <c r="G2302" t="s">
        <v>77</v>
      </c>
      <c r="H2302">
        <v>86</v>
      </c>
      <c r="I2302" s="73" t="str">
        <f>VLOOKUP(E2302,Refs!$P$2:$R$29,3,FALSE)</f>
        <v>Y61</v>
      </c>
      <c r="J2302" s="73" t="str">
        <f>VLOOKUP(E2302,Refs!$P$2:$S$29,4,FALSE)</f>
        <v>East of England</v>
      </c>
      <c r="K2302" s="28">
        <f t="shared" si="74"/>
        <v>86</v>
      </c>
    </row>
    <row r="2303" spans="1:11" x14ac:dyDescent="0.35">
      <c r="A2303" s="74">
        <f t="shared" si="73"/>
        <v>45748</v>
      </c>
      <c r="B2303" t="s">
        <v>883</v>
      </c>
      <c r="C2303" t="s">
        <v>271</v>
      </c>
      <c r="D2303" t="s">
        <v>894</v>
      </c>
      <c r="E2303" t="s">
        <v>313</v>
      </c>
      <c r="F2303" t="s">
        <v>314</v>
      </c>
      <c r="G2303" t="s">
        <v>78</v>
      </c>
      <c r="H2303">
        <v>12838</v>
      </c>
      <c r="I2303" s="73" t="str">
        <f>VLOOKUP(E2303,Refs!$P$2:$R$29,3,FALSE)</f>
        <v>Y61</v>
      </c>
      <c r="J2303" s="73" t="str">
        <f>VLOOKUP(E2303,Refs!$P$2:$S$29,4,FALSE)</f>
        <v>East of England</v>
      </c>
      <c r="K2303" s="28">
        <f t="shared" si="74"/>
        <v>12838</v>
      </c>
    </row>
    <row r="2304" spans="1:11" x14ac:dyDescent="0.35">
      <c r="A2304" s="74">
        <f t="shared" si="73"/>
        <v>45748</v>
      </c>
      <c r="B2304" t="s">
        <v>883</v>
      </c>
      <c r="C2304" t="s">
        <v>271</v>
      </c>
      <c r="D2304" t="s">
        <v>894</v>
      </c>
      <c r="E2304" t="s">
        <v>313</v>
      </c>
      <c r="F2304" t="s">
        <v>314</v>
      </c>
      <c r="G2304" t="s">
        <v>79</v>
      </c>
      <c r="H2304">
        <v>9534</v>
      </c>
      <c r="I2304" s="73" t="str">
        <f>VLOOKUP(E2304,Refs!$P$2:$R$29,3,FALSE)</f>
        <v>Y61</v>
      </c>
      <c r="J2304" s="73" t="str">
        <f>VLOOKUP(E2304,Refs!$P$2:$S$29,4,FALSE)</f>
        <v>East of England</v>
      </c>
      <c r="K2304" s="28">
        <f t="shared" si="74"/>
        <v>9534</v>
      </c>
    </row>
    <row r="2305" spans="1:11" x14ac:dyDescent="0.35">
      <c r="A2305" s="74">
        <f t="shared" si="73"/>
        <v>45748</v>
      </c>
      <c r="B2305" t="s">
        <v>883</v>
      </c>
      <c r="C2305" t="s">
        <v>271</v>
      </c>
      <c r="D2305" t="s">
        <v>894</v>
      </c>
      <c r="E2305" t="s">
        <v>313</v>
      </c>
      <c r="F2305" t="s">
        <v>314</v>
      </c>
      <c r="G2305" t="s">
        <v>80</v>
      </c>
      <c r="H2305">
        <v>4820</v>
      </c>
      <c r="I2305" s="73" t="str">
        <f>VLOOKUP(E2305,Refs!$P$2:$R$29,3,FALSE)</f>
        <v>Y61</v>
      </c>
      <c r="J2305" s="73" t="str">
        <f>VLOOKUP(E2305,Refs!$P$2:$S$29,4,FALSE)</f>
        <v>East of England</v>
      </c>
      <c r="K2305" s="28">
        <f t="shared" si="74"/>
        <v>4820</v>
      </c>
    </row>
    <row r="2306" spans="1:11" x14ac:dyDescent="0.35">
      <c r="A2306" s="74">
        <f t="shared" si="73"/>
        <v>45748</v>
      </c>
      <c r="B2306" t="s">
        <v>883</v>
      </c>
      <c r="C2306" t="s">
        <v>271</v>
      </c>
      <c r="D2306" t="s">
        <v>894</v>
      </c>
      <c r="E2306" t="s">
        <v>313</v>
      </c>
      <c r="F2306" t="s">
        <v>314</v>
      </c>
      <c r="G2306" t="s">
        <v>81</v>
      </c>
      <c r="H2306">
        <v>83</v>
      </c>
      <c r="I2306" s="73" t="str">
        <f>VLOOKUP(E2306,Refs!$P$2:$R$29,3,FALSE)</f>
        <v>Y61</v>
      </c>
      <c r="J2306" s="73" t="str">
        <f>VLOOKUP(E2306,Refs!$P$2:$S$29,4,FALSE)</f>
        <v>East of England</v>
      </c>
      <c r="K2306" s="28">
        <f t="shared" si="74"/>
        <v>83</v>
      </c>
    </row>
    <row r="2307" spans="1:11" x14ac:dyDescent="0.35">
      <c r="A2307" s="74">
        <f t="shared" ref="A2307:A2370" si="75">DATEVALUE(RIGHT(B2307,8))</f>
        <v>45748</v>
      </c>
      <c r="B2307" t="s">
        <v>883</v>
      </c>
      <c r="C2307" t="s">
        <v>271</v>
      </c>
      <c r="D2307" t="s">
        <v>894</v>
      </c>
      <c r="E2307" t="s">
        <v>313</v>
      </c>
      <c r="F2307" t="s">
        <v>314</v>
      </c>
      <c r="G2307" t="s">
        <v>25</v>
      </c>
      <c r="H2307">
        <v>16846</v>
      </c>
      <c r="I2307" s="73" t="str">
        <f>VLOOKUP(E2307,Refs!$P$2:$R$29,3,FALSE)</f>
        <v>Y61</v>
      </c>
      <c r="J2307" s="73" t="str">
        <f>VLOOKUP(E2307,Refs!$P$2:$S$29,4,FALSE)</f>
        <v>East of England</v>
      </c>
      <c r="K2307" s="28">
        <f t="shared" si="74"/>
        <v>16846</v>
      </c>
    </row>
    <row r="2308" spans="1:11" x14ac:dyDescent="0.35">
      <c r="A2308" s="74">
        <f t="shared" si="75"/>
        <v>45748</v>
      </c>
      <c r="B2308" t="s">
        <v>883</v>
      </c>
      <c r="C2308" t="s">
        <v>271</v>
      </c>
      <c r="D2308" t="s">
        <v>894</v>
      </c>
      <c r="E2308" t="s">
        <v>313</v>
      </c>
      <c r="F2308" t="s">
        <v>314</v>
      </c>
      <c r="G2308" t="s">
        <v>82</v>
      </c>
      <c r="H2308">
        <v>255</v>
      </c>
      <c r="I2308" s="73" t="str">
        <f>VLOOKUP(E2308,Refs!$P$2:$R$29,3,FALSE)</f>
        <v>Y61</v>
      </c>
      <c r="J2308" s="73" t="str">
        <f>VLOOKUP(E2308,Refs!$P$2:$S$29,4,FALSE)</f>
        <v>East of England</v>
      </c>
      <c r="K2308" s="28">
        <f t="shared" si="74"/>
        <v>255</v>
      </c>
    </row>
    <row r="2309" spans="1:11" x14ac:dyDescent="0.35">
      <c r="A2309" s="74">
        <f t="shared" si="75"/>
        <v>45748</v>
      </c>
      <c r="B2309" t="s">
        <v>883</v>
      </c>
      <c r="C2309" t="s">
        <v>271</v>
      </c>
      <c r="D2309" t="s">
        <v>894</v>
      </c>
      <c r="E2309" t="s">
        <v>313</v>
      </c>
      <c r="F2309" t="s">
        <v>314</v>
      </c>
      <c r="G2309" t="s">
        <v>83</v>
      </c>
      <c r="H2309">
        <v>7815</v>
      </c>
      <c r="I2309" s="73" t="str">
        <f>VLOOKUP(E2309,Refs!$P$2:$R$29,3,FALSE)</f>
        <v>Y61</v>
      </c>
      <c r="J2309" s="73" t="str">
        <f>VLOOKUP(E2309,Refs!$P$2:$S$29,4,FALSE)</f>
        <v>East of England</v>
      </c>
      <c r="K2309" s="28">
        <f t="shared" si="74"/>
        <v>7815</v>
      </c>
    </row>
    <row r="2310" spans="1:11" x14ac:dyDescent="0.35">
      <c r="A2310" s="74">
        <f t="shared" si="75"/>
        <v>45748</v>
      </c>
      <c r="B2310" t="s">
        <v>883</v>
      </c>
      <c r="C2310" t="s">
        <v>271</v>
      </c>
      <c r="D2310" t="s">
        <v>894</v>
      </c>
      <c r="E2310" t="s">
        <v>313</v>
      </c>
      <c r="F2310" t="s">
        <v>314</v>
      </c>
      <c r="G2310" t="s">
        <v>84</v>
      </c>
      <c r="H2310">
        <v>2515</v>
      </c>
      <c r="I2310" s="73" t="str">
        <f>VLOOKUP(E2310,Refs!$P$2:$R$29,3,FALSE)</f>
        <v>Y61</v>
      </c>
      <c r="J2310" s="73" t="str">
        <f>VLOOKUP(E2310,Refs!$P$2:$S$29,4,FALSE)</f>
        <v>East of England</v>
      </c>
      <c r="K2310" s="28">
        <f t="shared" si="74"/>
        <v>2515</v>
      </c>
    </row>
    <row r="2311" spans="1:11" x14ac:dyDescent="0.35">
      <c r="A2311" s="74">
        <f t="shared" si="75"/>
        <v>45748</v>
      </c>
      <c r="B2311" t="s">
        <v>883</v>
      </c>
      <c r="C2311" t="s">
        <v>271</v>
      </c>
      <c r="D2311" t="s">
        <v>894</v>
      </c>
      <c r="E2311" t="s">
        <v>313</v>
      </c>
      <c r="F2311" t="s">
        <v>314</v>
      </c>
      <c r="G2311" t="s">
        <v>85</v>
      </c>
      <c r="H2311">
        <v>4245</v>
      </c>
      <c r="I2311" s="73" t="str">
        <f>VLOOKUP(E2311,Refs!$P$2:$R$29,3,FALSE)</f>
        <v>Y61</v>
      </c>
      <c r="J2311" s="73" t="str">
        <f>VLOOKUP(E2311,Refs!$P$2:$S$29,4,FALSE)</f>
        <v>East of England</v>
      </c>
      <c r="K2311" s="28">
        <f t="shared" ref="K2311:K2374" si="76">IF(OR(H2311="NULL",H2311=0,H2311=""),"",H2311)</f>
        <v>4245</v>
      </c>
    </row>
    <row r="2312" spans="1:11" x14ac:dyDescent="0.35">
      <c r="A2312" s="74">
        <f t="shared" si="75"/>
        <v>45748</v>
      </c>
      <c r="B2312" t="s">
        <v>883</v>
      </c>
      <c r="C2312" t="s">
        <v>271</v>
      </c>
      <c r="D2312" t="s">
        <v>894</v>
      </c>
      <c r="E2312" t="s">
        <v>313</v>
      </c>
      <c r="F2312" t="s">
        <v>314</v>
      </c>
      <c r="G2312" t="s">
        <v>86</v>
      </c>
      <c r="H2312">
        <v>7792</v>
      </c>
      <c r="I2312" s="73" t="str">
        <f>VLOOKUP(E2312,Refs!$P$2:$R$29,3,FALSE)</f>
        <v>Y61</v>
      </c>
      <c r="J2312" s="73" t="str">
        <f>VLOOKUP(E2312,Refs!$P$2:$S$29,4,FALSE)</f>
        <v>East of England</v>
      </c>
      <c r="K2312" s="28">
        <f t="shared" si="76"/>
        <v>7792</v>
      </c>
    </row>
    <row r="2313" spans="1:11" x14ac:dyDescent="0.35">
      <c r="A2313" s="74">
        <f t="shared" si="75"/>
        <v>45748</v>
      </c>
      <c r="B2313" t="s">
        <v>883</v>
      </c>
      <c r="C2313" t="s">
        <v>271</v>
      </c>
      <c r="D2313" t="s">
        <v>894</v>
      </c>
      <c r="E2313" t="s">
        <v>313</v>
      </c>
      <c r="F2313" t="s">
        <v>314</v>
      </c>
      <c r="G2313" t="s">
        <v>87</v>
      </c>
      <c r="H2313">
        <v>2664</v>
      </c>
      <c r="I2313" s="73" t="str">
        <f>VLOOKUP(E2313,Refs!$P$2:$R$29,3,FALSE)</f>
        <v>Y61</v>
      </c>
      <c r="J2313" s="73" t="str">
        <f>VLOOKUP(E2313,Refs!$P$2:$S$29,4,FALSE)</f>
        <v>East of England</v>
      </c>
      <c r="K2313" s="28">
        <f t="shared" si="76"/>
        <v>2664</v>
      </c>
    </row>
    <row r="2314" spans="1:11" x14ac:dyDescent="0.35">
      <c r="A2314" s="74">
        <f t="shared" si="75"/>
        <v>45748</v>
      </c>
      <c r="B2314" t="s">
        <v>883</v>
      </c>
      <c r="C2314" t="s">
        <v>271</v>
      </c>
      <c r="D2314" t="s">
        <v>894</v>
      </c>
      <c r="E2314" t="s">
        <v>313</v>
      </c>
      <c r="F2314" t="s">
        <v>314</v>
      </c>
      <c r="G2314" t="s">
        <v>88</v>
      </c>
      <c r="H2314">
        <v>1252</v>
      </c>
      <c r="I2314" s="73" t="str">
        <f>VLOOKUP(E2314,Refs!$P$2:$R$29,3,FALSE)</f>
        <v>Y61</v>
      </c>
      <c r="J2314" s="73" t="str">
        <f>VLOOKUP(E2314,Refs!$P$2:$S$29,4,FALSE)</f>
        <v>East of England</v>
      </c>
      <c r="K2314" s="28">
        <f t="shared" si="76"/>
        <v>1252</v>
      </c>
    </row>
    <row r="2315" spans="1:11" x14ac:dyDescent="0.35">
      <c r="A2315" s="74">
        <f t="shared" si="75"/>
        <v>45748</v>
      </c>
      <c r="B2315" t="s">
        <v>883</v>
      </c>
      <c r="C2315" t="s">
        <v>271</v>
      </c>
      <c r="D2315" t="s">
        <v>894</v>
      </c>
      <c r="E2315" t="s">
        <v>313</v>
      </c>
      <c r="F2315" t="s">
        <v>314</v>
      </c>
      <c r="G2315" t="s">
        <v>89</v>
      </c>
      <c r="H2315">
        <v>3788</v>
      </c>
      <c r="I2315" s="73" t="str">
        <f>VLOOKUP(E2315,Refs!$P$2:$R$29,3,FALSE)</f>
        <v>Y61</v>
      </c>
      <c r="J2315" s="73" t="str">
        <f>VLOOKUP(E2315,Refs!$P$2:$S$29,4,FALSE)</f>
        <v>East of England</v>
      </c>
      <c r="K2315" s="28">
        <f t="shared" si="76"/>
        <v>3788</v>
      </c>
    </row>
    <row r="2316" spans="1:11" x14ac:dyDescent="0.35">
      <c r="A2316" s="74">
        <f t="shared" si="75"/>
        <v>45748</v>
      </c>
      <c r="B2316" t="s">
        <v>883</v>
      </c>
      <c r="C2316" t="s">
        <v>271</v>
      </c>
      <c r="D2316" t="s">
        <v>894</v>
      </c>
      <c r="E2316" t="s">
        <v>313</v>
      </c>
      <c r="F2316" t="s">
        <v>314</v>
      </c>
      <c r="G2316" t="s">
        <v>90</v>
      </c>
      <c r="H2316">
        <v>808126</v>
      </c>
      <c r="I2316" s="73" t="str">
        <f>VLOOKUP(E2316,Refs!$P$2:$R$29,3,FALSE)</f>
        <v>Y61</v>
      </c>
      <c r="J2316" s="73" t="str">
        <f>VLOOKUP(E2316,Refs!$P$2:$S$29,4,FALSE)</f>
        <v>East of England</v>
      </c>
      <c r="K2316" s="28">
        <f t="shared" si="76"/>
        <v>808126</v>
      </c>
    </row>
    <row r="2317" spans="1:11" x14ac:dyDescent="0.35">
      <c r="A2317" s="74">
        <f t="shared" si="75"/>
        <v>45748</v>
      </c>
      <c r="B2317" t="s">
        <v>883</v>
      </c>
      <c r="C2317" t="s">
        <v>271</v>
      </c>
      <c r="D2317" t="s">
        <v>894</v>
      </c>
      <c r="E2317" t="s">
        <v>313</v>
      </c>
      <c r="F2317" t="s">
        <v>314</v>
      </c>
      <c r="G2317" t="s">
        <v>91</v>
      </c>
      <c r="H2317">
        <v>27361</v>
      </c>
      <c r="I2317" s="73" t="str">
        <f>VLOOKUP(E2317,Refs!$P$2:$R$29,3,FALSE)</f>
        <v>Y61</v>
      </c>
      <c r="J2317" s="73" t="str">
        <f>VLOOKUP(E2317,Refs!$P$2:$S$29,4,FALSE)</f>
        <v>East of England</v>
      </c>
      <c r="K2317" s="28">
        <f t="shared" si="76"/>
        <v>27361</v>
      </c>
    </row>
    <row r="2318" spans="1:11" x14ac:dyDescent="0.35">
      <c r="A2318" s="74">
        <f t="shared" si="75"/>
        <v>45748</v>
      </c>
      <c r="B2318" t="s">
        <v>883</v>
      </c>
      <c r="C2318" t="s">
        <v>271</v>
      </c>
      <c r="D2318" t="s">
        <v>894</v>
      </c>
      <c r="E2318" t="s">
        <v>313</v>
      </c>
      <c r="F2318" t="s">
        <v>314</v>
      </c>
      <c r="G2318" t="s">
        <v>27</v>
      </c>
      <c r="H2318">
        <v>3704</v>
      </c>
      <c r="I2318" s="73" t="str">
        <f>VLOOKUP(E2318,Refs!$P$2:$R$29,3,FALSE)</f>
        <v>Y61</v>
      </c>
      <c r="J2318" s="73" t="str">
        <f>VLOOKUP(E2318,Refs!$P$2:$S$29,4,FALSE)</f>
        <v>East of England</v>
      </c>
      <c r="K2318" s="28">
        <f t="shared" si="76"/>
        <v>3704</v>
      </c>
    </row>
    <row r="2319" spans="1:11" x14ac:dyDescent="0.35">
      <c r="A2319" s="74">
        <f t="shared" si="75"/>
        <v>45748</v>
      </c>
      <c r="B2319" t="s">
        <v>883</v>
      </c>
      <c r="C2319" t="s">
        <v>271</v>
      </c>
      <c r="D2319" t="s">
        <v>894</v>
      </c>
      <c r="E2319" t="s">
        <v>313</v>
      </c>
      <c r="F2319" t="s">
        <v>314</v>
      </c>
      <c r="G2319" t="s">
        <v>29</v>
      </c>
      <c r="H2319">
        <v>1979</v>
      </c>
      <c r="I2319" s="73" t="str">
        <f>VLOOKUP(E2319,Refs!$P$2:$R$29,3,FALSE)</f>
        <v>Y61</v>
      </c>
      <c r="J2319" s="73" t="str">
        <f>VLOOKUP(E2319,Refs!$P$2:$S$29,4,FALSE)</f>
        <v>East of England</v>
      </c>
      <c r="K2319" s="28">
        <f t="shared" si="76"/>
        <v>1979</v>
      </c>
    </row>
    <row r="2320" spans="1:11" x14ac:dyDescent="0.35">
      <c r="A2320" s="74">
        <f t="shared" si="75"/>
        <v>45748</v>
      </c>
      <c r="B2320" t="s">
        <v>883</v>
      </c>
      <c r="C2320" t="s">
        <v>271</v>
      </c>
      <c r="D2320" t="s">
        <v>894</v>
      </c>
      <c r="E2320" t="s">
        <v>313</v>
      </c>
      <c r="F2320" t="s">
        <v>314</v>
      </c>
      <c r="G2320" t="s">
        <v>92</v>
      </c>
      <c r="H2320">
        <v>1735</v>
      </c>
      <c r="I2320" s="73" t="str">
        <f>VLOOKUP(E2320,Refs!$P$2:$R$29,3,FALSE)</f>
        <v>Y61</v>
      </c>
      <c r="J2320" s="73" t="str">
        <f>VLOOKUP(E2320,Refs!$P$2:$S$29,4,FALSE)</f>
        <v>East of England</v>
      </c>
      <c r="K2320" s="28">
        <f t="shared" si="76"/>
        <v>1735</v>
      </c>
    </row>
    <row r="2321" spans="1:11" x14ac:dyDescent="0.35">
      <c r="A2321" s="74">
        <f t="shared" si="75"/>
        <v>45748</v>
      </c>
      <c r="B2321" t="s">
        <v>883</v>
      </c>
      <c r="C2321" t="s">
        <v>271</v>
      </c>
      <c r="D2321" t="s">
        <v>894</v>
      </c>
      <c r="E2321" t="s">
        <v>313</v>
      </c>
      <c r="F2321" t="s">
        <v>314</v>
      </c>
      <c r="G2321" t="s">
        <v>93</v>
      </c>
      <c r="H2321">
        <v>4</v>
      </c>
      <c r="I2321" s="73" t="str">
        <f>VLOOKUP(E2321,Refs!$P$2:$R$29,3,FALSE)</f>
        <v>Y61</v>
      </c>
      <c r="J2321" s="73" t="str">
        <f>VLOOKUP(E2321,Refs!$P$2:$S$29,4,FALSE)</f>
        <v>East of England</v>
      </c>
      <c r="K2321" s="28">
        <f t="shared" si="76"/>
        <v>4</v>
      </c>
    </row>
    <row r="2322" spans="1:11" x14ac:dyDescent="0.35">
      <c r="A2322" s="74">
        <f t="shared" si="75"/>
        <v>45748</v>
      </c>
      <c r="B2322" t="s">
        <v>883</v>
      </c>
      <c r="C2322" t="s">
        <v>271</v>
      </c>
      <c r="D2322" t="s">
        <v>894</v>
      </c>
      <c r="E2322" t="s">
        <v>313</v>
      </c>
      <c r="F2322" t="s">
        <v>314</v>
      </c>
      <c r="G2322" t="s">
        <v>94</v>
      </c>
      <c r="H2322">
        <v>1762</v>
      </c>
      <c r="I2322" s="73" t="str">
        <f>VLOOKUP(E2322,Refs!$P$2:$R$29,3,FALSE)</f>
        <v>Y61</v>
      </c>
      <c r="J2322" s="73" t="str">
        <f>VLOOKUP(E2322,Refs!$P$2:$S$29,4,FALSE)</f>
        <v>East of England</v>
      </c>
      <c r="K2322" s="28">
        <f t="shared" si="76"/>
        <v>1762</v>
      </c>
    </row>
    <row r="2323" spans="1:11" x14ac:dyDescent="0.35">
      <c r="A2323" s="74">
        <f t="shared" si="75"/>
        <v>45748</v>
      </c>
      <c r="B2323" t="s">
        <v>883</v>
      </c>
      <c r="C2323" t="s">
        <v>271</v>
      </c>
      <c r="D2323" t="s">
        <v>894</v>
      </c>
      <c r="E2323" t="s">
        <v>313</v>
      </c>
      <c r="F2323" t="s">
        <v>314</v>
      </c>
      <c r="G2323" t="s">
        <v>95</v>
      </c>
      <c r="H2323">
        <v>99</v>
      </c>
      <c r="I2323" s="73" t="str">
        <f>VLOOKUP(E2323,Refs!$P$2:$R$29,3,FALSE)</f>
        <v>Y61</v>
      </c>
      <c r="J2323" s="73" t="str">
        <f>VLOOKUP(E2323,Refs!$P$2:$S$29,4,FALSE)</f>
        <v>East of England</v>
      </c>
      <c r="K2323" s="28">
        <f t="shared" si="76"/>
        <v>99</v>
      </c>
    </row>
    <row r="2324" spans="1:11" x14ac:dyDescent="0.35">
      <c r="A2324" s="74">
        <f t="shared" si="75"/>
        <v>45748</v>
      </c>
      <c r="B2324" t="s">
        <v>883</v>
      </c>
      <c r="C2324" t="s">
        <v>271</v>
      </c>
      <c r="D2324" t="s">
        <v>894</v>
      </c>
      <c r="E2324" t="s">
        <v>313</v>
      </c>
      <c r="F2324" t="s">
        <v>314</v>
      </c>
      <c r="G2324" t="s">
        <v>96</v>
      </c>
      <c r="H2324">
        <v>881</v>
      </c>
      <c r="I2324" s="73" t="str">
        <f>VLOOKUP(E2324,Refs!$P$2:$R$29,3,FALSE)</f>
        <v>Y61</v>
      </c>
      <c r="J2324" s="73" t="str">
        <f>VLOOKUP(E2324,Refs!$P$2:$S$29,4,FALSE)</f>
        <v>East of England</v>
      </c>
      <c r="K2324" s="28">
        <f t="shared" si="76"/>
        <v>881</v>
      </c>
    </row>
    <row r="2325" spans="1:11" x14ac:dyDescent="0.35">
      <c r="A2325" s="74">
        <f t="shared" si="75"/>
        <v>45748</v>
      </c>
      <c r="B2325" t="s">
        <v>883</v>
      </c>
      <c r="C2325" t="s">
        <v>271</v>
      </c>
      <c r="D2325" t="s">
        <v>894</v>
      </c>
      <c r="E2325" t="s">
        <v>313</v>
      </c>
      <c r="F2325" t="s">
        <v>314</v>
      </c>
      <c r="G2325" t="s">
        <v>97</v>
      </c>
      <c r="H2325">
        <v>42</v>
      </c>
      <c r="I2325" s="73" t="str">
        <f>VLOOKUP(E2325,Refs!$P$2:$R$29,3,FALSE)</f>
        <v>Y61</v>
      </c>
      <c r="J2325" s="73" t="str">
        <f>VLOOKUP(E2325,Refs!$P$2:$S$29,4,FALSE)</f>
        <v>East of England</v>
      </c>
      <c r="K2325" s="28">
        <f t="shared" si="76"/>
        <v>42</v>
      </c>
    </row>
    <row r="2326" spans="1:11" x14ac:dyDescent="0.35">
      <c r="A2326" s="74">
        <f t="shared" si="75"/>
        <v>45748</v>
      </c>
      <c r="B2326" t="s">
        <v>883</v>
      </c>
      <c r="C2326" t="s">
        <v>271</v>
      </c>
      <c r="D2326" t="s">
        <v>894</v>
      </c>
      <c r="E2326" t="s">
        <v>313</v>
      </c>
      <c r="F2326" t="s">
        <v>314</v>
      </c>
      <c r="G2326" t="s">
        <v>98</v>
      </c>
      <c r="H2326">
        <v>1661</v>
      </c>
      <c r="I2326" s="73" t="str">
        <f>VLOOKUP(E2326,Refs!$P$2:$R$29,3,FALSE)</f>
        <v>Y61</v>
      </c>
      <c r="J2326" s="73" t="str">
        <f>VLOOKUP(E2326,Refs!$P$2:$S$29,4,FALSE)</f>
        <v>East of England</v>
      </c>
      <c r="K2326" s="28">
        <f t="shared" si="76"/>
        <v>1661</v>
      </c>
    </row>
    <row r="2327" spans="1:11" x14ac:dyDescent="0.35">
      <c r="A2327" s="74">
        <f t="shared" si="75"/>
        <v>45748</v>
      </c>
      <c r="B2327" t="s">
        <v>883</v>
      </c>
      <c r="C2327" t="s">
        <v>271</v>
      </c>
      <c r="D2327" t="s">
        <v>894</v>
      </c>
      <c r="E2327" t="s">
        <v>313</v>
      </c>
      <c r="F2327" t="s">
        <v>314</v>
      </c>
      <c r="G2327" t="s">
        <v>31</v>
      </c>
      <c r="H2327">
        <v>1191</v>
      </c>
      <c r="I2327" s="73" t="str">
        <f>VLOOKUP(E2327,Refs!$P$2:$R$29,3,FALSE)</f>
        <v>Y61</v>
      </c>
      <c r="J2327" s="73" t="str">
        <f>VLOOKUP(E2327,Refs!$P$2:$S$29,4,FALSE)</f>
        <v>East of England</v>
      </c>
      <c r="K2327" s="28">
        <f t="shared" si="76"/>
        <v>1191</v>
      </c>
    </row>
    <row r="2328" spans="1:11" x14ac:dyDescent="0.35">
      <c r="A2328" s="74">
        <f t="shared" si="75"/>
        <v>45748</v>
      </c>
      <c r="B2328" t="s">
        <v>883</v>
      </c>
      <c r="C2328" t="s">
        <v>271</v>
      </c>
      <c r="D2328" t="s">
        <v>894</v>
      </c>
      <c r="E2328" t="s">
        <v>313</v>
      </c>
      <c r="F2328" t="s">
        <v>314</v>
      </c>
      <c r="G2328" t="s">
        <v>99</v>
      </c>
      <c r="H2328">
        <v>5341</v>
      </c>
      <c r="I2328" s="73" t="str">
        <f>VLOOKUP(E2328,Refs!$P$2:$R$29,3,FALSE)</f>
        <v>Y61</v>
      </c>
      <c r="J2328" s="73" t="str">
        <f>VLOOKUP(E2328,Refs!$P$2:$S$29,4,FALSE)</f>
        <v>East of England</v>
      </c>
      <c r="K2328" s="28">
        <f t="shared" si="76"/>
        <v>5341</v>
      </c>
    </row>
    <row r="2329" spans="1:11" x14ac:dyDescent="0.35">
      <c r="A2329" s="74">
        <f t="shared" si="75"/>
        <v>45748</v>
      </c>
      <c r="B2329" t="s">
        <v>883</v>
      </c>
      <c r="C2329" t="s">
        <v>271</v>
      </c>
      <c r="D2329" t="s">
        <v>894</v>
      </c>
      <c r="E2329" t="s">
        <v>313</v>
      </c>
      <c r="F2329" t="s">
        <v>314</v>
      </c>
      <c r="G2329" t="s">
        <v>100</v>
      </c>
      <c r="H2329">
        <v>2608</v>
      </c>
      <c r="I2329" s="73" t="str">
        <f>VLOOKUP(E2329,Refs!$P$2:$R$29,3,FALSE)</f>
        <v>Y61</v>
      </c>
      <c r="J2329" s="73" t="str">
        <f>VLOOKUP(E2329,Refs!$P$2:$S$29,4,FALSE)</f>
        <v>East of England</v>
      </c>
      <c r="K2329" s="28">
        <f t="shared" si="76"/>
        <v>2608</v>
      </c>
    </row>
    <row r="2330" spans="1:11" x14ac:dyDescent="0.35">
      <c r="A2330" s="74">
        <f t="shared" si="75"/>
        <v>45748</v>
      </c>
      <c r="B2330" t="s">
        <v>883</v>
      </c>
      <c r="C2330" t="s">
        <v>271</v>
      </c>
      <c r="D2330" t="s">
        <v>894</v>
      </c>
      <c r="E2330" t="s">
        <v>313</v>
      </c>
      <c r="F2330" t="s">
        <v>314</v>
      </c>
      <c r="G2330" t="s">
        <v>101</v>
      </c>
      <c r="H2330">
        <v>2487</v>
      </c>
      <c r="I2330" s="73" t="str">
        <f>VLOOKUP(E2330,Refs!$P$2:$R$29,3,FALSE)</f>
        <v>Y61</v>
      </c>
      <c r="J2330" s="73" t="str">
        <f>VLOOKUP(E2330,Refs!$P$2:$S$29,4,FALSE)</f>
        <v>East of England</v>
      </c>
      <c r="K2330" s="28">
        <f t="shared" si="76"/>
        <v>2487</v>
      </c>
    </row>
    <row r="2331" spans="1:11" x14ac:dyDescent="0.35">
      <c r="A2331" s="74">
        <f t="shared" si="75"/>
        <v>45748</v>
      </c>
      <c r="B2331" t="s">
        <v>883</v>
      </c>
      <c r="C2331" t="s">
        <v>271</v>
      </c>
      <c r="D2331" t="s">
        <v>894</v>
      </c>
      <c r="E2331" t="s">
        <v>313</v>
      </c>
      <c r="F2331" t="s">
        <v>314</v>
      </c>
      <c r="G2331" t="s">
        <v>102</v>
      </c>
      <c r="H2331">
        <v>957</v>
      </c>
      <c r="I2331" s="73" t="str">
        <f>VLOOKUP(E2331,Refs!$P$2:$R$29,3,FALSE)</f>
        <v>Y61</v>
      </c>
      <c r="J2331" s="73" t="str">
        <f>VLOOKUP(E2331,Refs!$P$2:$S$29,4,FALSE)</f>
        <v>East of England</v>
      </c>
      <c r="K2331" s="28">
        <f t="shared" si="76"/>
        <v>957</v>
      </c>
    </row>
    <row r="2332" spans="1:11" x14ac:dyDescent="0.35">
      <c r="A2332" s="74">
        <f t="shared" si="75"/>
        <v>45748</v>
      </c>
      <c r="B2332" t="s">
        <v>883</v>
      </c>
      <c r="C2332" t="s">
        <v>271</v>
      </c>
      <c r="D2332" t="s">
        <v>894</v>
      </c>
      <c r="E2332" t="s">
        <v>313</v>
      </c>
      <c r="F2332" t="s">
        <v>314</v>
      </c>
      <c r="G2332" t="s">
        <v>103</v>
      </c>
      <c r="H2332">
        <v>1454</v>
      </c>
      <c r="I2332" s="73" t="str">
        <f>VLOOKUP(E2332,Refs!$P$2:$R$29,3,FALSE)</f>
        <v>Y61</v>
      </c>
      <c r="J2332" s="73" t="str">
        <f>VLOOKUP(E2332,Refs!$P$2:$S$29,4,FALSE)</f>
        <v>East of England</v>
      </c>
      <c r="K2332" s="28">
        <f t="shared" si="76"/>
        <v>1454</v>
      </c>
    </row>
    <row r="2333" spans="1:11" x14ac:dyDescent="0.35">
      <c r="A2333" s="74">
        <f t="shared" si="75"/>
        <v>45748</v>
      </c>
      <c r="B2333" t="s">
        <v>883</v>
      </c>
      <c r="C2333" t="s">
        <v>271</v>
      </c>
      <c r="D2333" t="s">
        <v>894</v>
      </c>
      <c r="E2333" t="s">
        <v>313</v>
      </c>
      <c r="F2333" t="s">
        <v>314</v>
      </c>
      <c r="G2333" t="s">
        <v>104</v>
      </c>
      <c r="H2333">
        <v>241</v>
      </c>
      <c r="I2333" s="73" t="str">
        <f>VLOOKUP(E2333,Refs!$P$2:$R$29,3,FALSE)</f>
        <v>Y61</v>
      </c>
      <c r="J2333" s="73" t="str">
        <f>VLOOKUP(E2333,Refs!$P$2:$S$29,4,FALSE)</f>
        <v>East of England</v>
      </c>
      <c r="K2333" s="28">
        <f t="shared" si="76"/>
        <v>241</v>
      </c>
    </row>
    <row r="2334" spans="1:11" x14ac:dyDescent="0.35">
      <c r="A2334" s="74">
        <f t="shared" si="75"/>
        <v>45748</v>
      </c>
      <c r="B2334" t="s">
        <v>883</v>
      </c>
      <c r="C2334" t="s">
        <v>271</v>
      </c>
      <c r="D2334" t="s">
        <v>894</v>
      </c>
      <c r="E2334" t="s">
        <v>313</v>
      </c>
      <c r="F2334" t="s">
        <v>314</v>
      </c>
      <c r="G2334" t="s">
        <v>105</v>
      </c>
      <c r="H2334">
        <v>1451</v>
      </c>
      <c r="I2334" s="73" t="str">
        <f>VLOOKUP(E2334,Refs!$P$2:$R$29,3,FALSE)</f>
        <v>Y61</v>
      </c>
      <c r="J2334" s="73" t="str">
        <f>VLOOKUP(E2334,Refs!$P$2:$S$29,4,FALSE)</f>
        <v>East of England</v>
      </c>
      <c r="K2334" s="28">
        <f t="shared" si="76"/>
        <v>1451</v>
      </c>
    </row>
    <row r="2335" spans="1:11" x14ac:dyDescent="0.35">
      <c r="A2335" s="74">
        <f t="shared" si="75"/>
        <v>45748</v>
      </c>
      <c r="B2335" t="s">
        <v>883</v>
      </c>
      <c r="C2335" t="s">
        <v>271</v>
      </c>
      <c r="D2335" t="s">
        <v>894</v>
      </c>
      <c r="E2335" t="s">
        <v>313</v>
      </c>
      <c r="F2335" t="s">
        <v>314</v>
      </c>
      <c r="G2335" t="s">
        <v>106</v>
      </c>
      <c r="H2335">
        <v>5263767</v>
      </c>
      <c r="I2335" s="73" t="str">
        <f>VLOOKUP(E2335,Refs!$P$2:$R$29,3,FALSE)</f>
        <v>Y61</v>
      </c>
      <c r="J2335" s="73" t="str">
        <f>VLOOKUP(E2335,Refs!$P$2:$S$29,4,FALSE)</f>
        <v>East of England</v>
      </c>
      <c r="K2335" s="28">
        <f t="shared" si="76"/>
        <v>5263767</v>
      </c>
    </row>
    <row r="2336" spans="1:11" x14ac:dyDescent="0.35">
      <c r="A2336" s="74">
        <f t="shared" si="75"/>
        <v>45748</v>
      </c>
      <c r="B2336" t="s">
        <v>883</v>
      </c>
      <c r="C2336" t="s">
        <v>271</v>
      </c>
      <c r="D2336" t="s">
        <v>894</v>
      </c>
      <c r="E2336" t="s">
        <v>313</v>
      </c>
      <c r="F2336" t="s">
        <v>314</v>
      </c>
      <c r="G2336" t="s">
        <v>107</v>
      </c>
      <c r="H2336">
        <v>1981</v>
      </c>
      <c r="I2336" s="73" t="str">
        <f>VLOOKUP(E2336,Refs!$P$2:$R$29,3,FALSE)</f>
        <v>Y61</v>
      </c>
      <c r="J2336" s="73" t="str">
        <f>VLOOKUP(E2336,Refs!$P$2:$S$29,4,FALSE)</f>
        <v>East of England</v>
      </c>
      <c r="K2336" s="28">
        <f t="shared" si="76"/>
        <v>1981</v>
      </c>
    </row>
    <row r="2337" spans="1:11" x14ac:dyDescent="0.35">
      <c r="A2337" s="74">
        <f t="shared" si="75"/>
        <v>45748</v>
      </c>
      <c r="B2337" t="s">
        <v>883</v>
      </c>
      <c r="C2337" t="s">
        <v>271</v>
      </c>
      <c r="D2337" t="s">
        <v>894</v>
      </c>
      <c r="E2337" t="s">
        <v>313</v>
      </c>
      <c r="F2337" t="s">
        <v>314</v>
      </c>
      <c r="G2337" t="s">
        <v>108</v>
      </c>
      <c r="H2337">
        <v>1714</v>
      </c>
      <c r="I2337" s="73" t="str">
        <f>VLOOKUP(E2337,Refs!$P$2:$R$29,3,FALSE)</f>
        <v>Y61</v>
      </c>
      <c r="J2337" s="73" t="str">
        <f>VLOOKUP(E2337,Refs!$P$2:$S$29,4,FALSE)</f>
        <v>East of England</v>
      </c>
      <c r="K2337" s="28">
        <f t="shared" si="76"/>
        <v>1714</v>
      </c>
    </row>
    <row r="2338" spans="1:11" x14ac:dyDescent="0.35">
      <c r="A2338" s="74">
        <f t="shared" si="75"/>
        <v>45748</v>
      </c>
      <c r="B2338" t="s">
        <v>883</v>
      </c>
      <c r="C2338" t="s">
        <v>271</v>
      </c>
      <c r="D2338" t="s">
        <v>894</v>
      </c>
      <c r="E2338" t="s">
        <v>313</v>
      </c>
      <c r="F2338" t="s">
        <v>314</v>
      </c>
      <c r="G2338" t="s">
        <v>109</v>
      </c>
      <c r="H2338">
        <v>73</v>
      </c>
      <c r="I2338" s="73" t="str">
        <f>VLOOKUP(E2338,Refs!$P$2:$R$29,3,FALSE)</f>
        <v>Y61</v>
      </c>
      <c r="J2338" s="73" t="str">
        <f>VLOOKUP(E2338,Refs!$P$2:$S$29,4,FALSE)</f>
        <v>East of England</v>
      </c>
      <c r="K2338" s="28">
        <f t="shared" si="76"/>
        <v>73</v>
      </c>
    </row>
    <row r="2339" spans="1:11" x14ac:dyDescent="0.35">
      <c r="A2339" s="74">
        <f t="shared" si="75"/>
        <v>45748</v>
      </c>
      <c r="B2339" t="s">
        <v>883</v>
      </c>
      <c r="C2339" t="s">
        <v>271</v>
      </c>
      <c r="D2339" t="s">
        <v>894</v>
      </c>
      <c r="E2339" t="s">
        <v>313</v>
      </c>
      <c r="F2339" t="s">
        <v>314</v>
      </c>
      <c r="G2339" t="s">
        <v>110</v>
      </c>
      <c r="H2339">
        <v>966</v>
      </c>
      <c r="I2339" s="73" t="str">
        <f>VLOOKUP(E2339,Refs!$P$2:$R$29,3,FALSE)</f>
        <v>Y61</v>
      </c>
      <c r="J2339" s="73" t="str">
        <f>VLOOKUP(E2339,Refs!$P$2:$S$29,4,FALSE)</f>
        <v>East of England</v>
      </c>
      <c r="K2339" s="28">
        <f t="shared" si="76"/>
        <v>966</v>
      </c>
    </row>
    <row r="2340" spans="1:11" x14ac:dyDescent="0.35">
      <c r="A2340" s="74">
        <f t="shared" si="75"/>
        <v>45748</v>
      </c>
      <c r="B2340" t="s">
        <v>883</v>
      </c>
      <c r="C2340" t="s">
        <v>271</v>
      </c>
      <c r="D2340" t="s">
        <v>894</v>
      </c>
      <c r="E2340" t="s">
        <v>313</v>
      </c>
      <c r="F2340" t="s">
        <v>314</v>
      </c>
      <c r="G2340" t="s">
        <v>111</v>
      </c>
      <c r="H2340">
        <v>3259527</v>
      </c>
      <c r="I2340" s="73" t="str">
        <f>VLOOKUP(E2340,Refs!$P$2:$R$29,3,FALSE)</f>
        <v>Y61</v>
      </c>
      <c r="J2340" s="73" t="str">
        <f>VLOOKUP(E2340,Refs!$P$2:$S$29,4,FALSE)</f>
        <v>East of England</v>
      </c>
      <c r="K2340" s="28">
        <f t="shared" si="76"/>
        <v>3259527</v>
      </c>
    </row>
    <row r="2341" spans="1:11" x14ac:dyDescent="0.35">
      <c r="A2341" s="74">
        <f t="shared" si="75"/>
        <v>45748</v>
      </c>
      <c r="B2341" t="s">
        <v>883</v>
      </c>
      <c r="C2341" t="s">
        <v>271</v>
      </c>
      <c r="D2341" t="s">
        <v>894</v>
      </c>
      <c r="E2341" t="s">
        <v>313</v>
      </c>
      <c r="F2341" t="s">
        <v>314</v>
      </c>
      <c r="G2341" t="s">
        <v>112</v>
      </c>
      <c r="H2341">
        <v>415</v>
      </c>
      <c r="I2341" s="73" t="str">
        <f>VLOOKUP(E2341,Refs!$P$2:$R$29,3,FALSE)</f>
        <v>Y61</v>
      </c>
      <c r="J2341" s="73" t="str">
        <f>VLOOKUP(E2341,Refs!$P$2:$S$29,4,FALSE)</f>
        <v>East of England</v>
      </c>
      <c r="K2341" s="28">
        <f t="shared" si="76"/>
        <v>415</v>
      </c>
    </row>
    <row r="2342" spans="1:11" x14ac:dyDescent="0.35">
      <c r="A2342" s="74">
        <f t="shared" si="75"/>
        <v>45748</v>
      </c>
      <c r="B2342" t="s">
        <v>883</v>
      </c>
      <c r="C2342" t="s">
        <v>271</v>
      </c>
      <c r="D2342" t="s">
        <v>894</v>
      </c>
      <c r="E2342" t="s">
        <v>313</v>
      </c>
      <c r="F2342" t="s">
        <v>314</v>
      </c>
      <c r="G2342" t="s">
        <v>808</v>
      </c>
      <c r="H2342">
        <v>11502</v>
      </c>
      <c r="I2342" s="73" t="str">
        <f>VLOOKUP(E2342,Refs!$P$2:$R$29,3,FALSE)</f>
        <v>Y61</v>
      </c>
      <c r="J2342" s="73" t="str">
        <f>VLOOKUP(E2342,Refs!$P$2:$S$29,4,FALSE)</f>
        <v>East of England</v>
      </c>
      <c r="K2342" s="28">
        <f t="shared" si="76"/>
        <v>11502</v>
      </c>
    </row>
    <row r="2343" spans="1:11" x14ac:dyDescent="0.35">
      <c r="A2343" s="74">
        <f t="shared" si="75"/>
        <v>45748</v>
      </c>
      <c r="B2343" t="s">
        <v>883</v>
      </c>
      <c r="C2343" t="s">
        <v>271</v>
      </c>
      <c r="D2343" t="s">
        <v>894</v>
      </c>
      <c r="E2343" t="s">
        <v>313</v>
      </c>
      <c r="F2343" t="s">
        <v>314</v>
      </c>
      <c r="G2343" t="s">
        <v>809</v>
      </c>
      <c r="H2343">
        <v>386</v>
      </c>
      <c r="I2343" s="73" t="str">
        <f>VLOOKUP(E2343,Refs!$P$2:$R$29,3,FALSE)</f>
        <v>Y61</v>
      </c>
      <c r="J2343" s="73" t="str">
        <f>VLOOKUP(E2343,Refs!$P$2:$S$29,4,FALSE)</f>
        <v>East of England</v>
      </c>
      <c r="K2343" s="28">
        <f t="shared" si="76"/>
        <v>386</v>
      </c>
    </row>
    <row r="2344" spans="1:11" x14ac:dyDescent="0.35">
      <c r="A2344" s="74">
        <f t="shared" si="75"/>
        <v>45748</v>
      </c>
      <c r="B2344" t="s">
        <v>883</v>
      </c>
      <c r="C2344" t="s">
        <v>271</v>
      </c>
      <c r="D2344" t="s">
        <v>894</v>
      </c>
      <c r="E2344" t="s">
        <v>313</v>
      </c>
      <c r="F2344" t="s">
        <v>314</v>
      </c>
      <c r="G2344" t="s">
        <v>113</v>
      </c>
      <c r="H2344">
        <v>17610</v>
      </c>
      <c r="I2344" s="73" t="str">
        <f>VLOOKUP(E2344,Refs!$P$2:$R$29,3,FALSE)</f>
        <v>Y61</v>
      </c>
      <c r="J2344" s="73" t="str">
        <f>VLOOKUP(E2344,Refs!$P$2:$S$29,4,FALSE)</f>
        <v>East of England</v>
      </c>
      <c r="K2344" s="28">
        <f t="shared" si="76"/>
        <v>17610</v>
      </c>
    </row>
    <row r="2345" spans="1:11" x14ac:dyDescent="0.35">
      <c r="A2345" s="74">
        <f t="shared" si="75"/>
        <v>45748</v>
      </c>
      <c r="B2345" t="s">
        <v>883</v>
      </c>
      <c r="C2345" t="s">
        <v>271</v>
      </c>
      <c r="D2345" t="s">
        <v>894</v>
      </c>
      <c r="E2345" t="s">
        <v>313</v>
      </c>
      <c r="F2345" t="s">
        <v>314</v>
      </c>
      <c r="G2345" t="s">
        <v>114</v>
      </c>
      <c r="H2345">
        <v>13</v>
      </c>
      <c r="I2345" s="73" t="str">
        <f>VLOOKUP(E2345,Refs!$P$2:$R$29,3,FALSE)</f>
        <v>Y61</v>
      </c>
      <c r="J2345" s="73" t="str">
        <f>VLOOKUP(E2345,Refs!$P$2:$S$29,4,FALSE)</f>
        <v>East of England</v>
      </c>
      <c r="K2345" s="28">
        <f t="shared" si="76"/>
        <v>13</v>
      </c>
    </row>
    <row r="2346" spans="1:11" x14ac:dyDescent="0.35">
      <c r="A2346" s="74">
        <f t="shared" si="75"/>
        <v>45748</v>
      </c>
      <c r="B2346" t="s">
        <v>883</v>
      </c>
      <c r="C2346" t="s">
        <v>271</v>
      </c>
      <c r="D2346" t="s">
        <v>894</v>
      </c>
      <c r="E2346" t="s">
        <v>313</v>
      </c>
      <c r="F2346" t="s">
        <v>314</v>
      </c>
      <c r="G2346" t="s">
        <v>115</v>
      </c>
      <c r="H2346">
        <v>14057</v>
      </c>
      <c r="I2346" s="73" t="str">
        <f>VLOOKUP(E2346,Refs!$P$2:$R$29,3,FALSE)</f>
        <v>Y61</v>
      </c>
      <c r="J2346" s="73" t="str">
        <f>VLOOKUP(E2346,Refs!$P$2:$S$29,4,FALSE)</f>
        <v>East of England</v>
      </c>
      <c r="K2346" s="28">
        <f t="shared" si="76"/>
        <v>14057</v>
      </c>
    </row>
    <row r="2347" spans="1:11" x14ac:dyDescent="0.35">
      <c r="A2347" s="74">
        <f t="shared" si="75"/>
        <v>45748</v>
      </c>
      <c r="B2347" t="s">
        <v>883</v>
      </c>
      <c r="C2347" t="s">
        <v>271</v>
      </c>
      <c r="D2347" t="s">
        <v>894</v>
      </c>
      <c r="E2347" t="s">
        <v>313</v>
      </c>
      <c r="F2347" t="s">
        <v>314</v>
      </c>
      <c r="G2347" t="s">
        <v>116</v>
      </c>
      <c r="H2347">
        <v>2693</v>
      </c>
      <c r="I2347" s="73" t="str">
        <f>VLOOKUP(E2347,Refs!$P$2:$R$29,3,FALSE)</f>
        <v>Y61</v>
      </c>
      <c r="J2347" s="73" t="str">
        <f>VLOOKUP(E2347,Refs!$P$2:$S$29,4,FALSE)</f>
        <v>East of England</v>
      </c>
      <c r="K2347" s="28">
        <f t="shared" si="76"/>
        <v>2693</v>
      </c>
    </row>
    <row r="2348" spans="1:11" x14ac:dyDescent="0.35">
      <c r="A2348" s="74">
        <f t="shared" si="75"/>
        <v>45748</v>
      </c>
      <c r="B2348" t="s">
        <v>883</v>
      </c>
      <c r="C2348" t="s">
        <v>271</v>
      </c>
      <c r="D2348" t="s">
        <v>894</v>
      </c>
      <c r="E2348" t="s">
        <v>313</v>
      </c>
      <c r="F2348" t="s">
        <v>314</v>
      </c>
      <c r="G2348" t="s">
        <v>117</v>
      </c>
      <c r="H2348">
        <v>3538</v>
      </c>
      <c r="I2348" s="73" t="str">
        <f>VLOOKUP(E2348,Refs!$P$2:$R$29,3,FALSE)</f>
        <v>Y61</v>
      </c>
      <c r="J2348" s="73" t="str">
        <f>VLOOKUP(E2348,Refs!$P$2:$S$29,4,FALSE)</f>
        <v>East of England</v>
      </c>
      <c r="K2348" s="28">
        <f t="shared" si="76"/>
        <v>3538</v>
      </c>
    </row>
    <row r="2349" spans="1:11" x14ac:dyDescent="0.35">
      <c r="A2349" s="74">
        <f t="shared" si="75"/>
        <v>45748</v>
      </c>
      <c r="B2349" t="s">
        <v>883</v>
      </c>
      <c r="C2349" t="s">
        <v>271</v>
      </c>
      <c r="D2349" t="s">
        <v>894</v>
      </c>
      <c r="E2349" t="s">
        <v>313</v>
      </c>
      <c r="F2349" t="s">
        <v>314</v>
      </c>
      <c r="G2349" t="s">
        <v>118</v>
      </c>
      <c r="H2349">
        <v>1178</v>
      </c>
      <c r="I2349" s="73" t="str">
        <f>VLOOKUP(E2349,Refs!$P$2:$R$29,3,FALSE)</f>
        <v>Y61</v>
      </c>
      <c r="J2349" s="73" t="str">
        <f>VLOOKUP(E2349,Refs!$P$2:$S$29,4,FALSE)</f>
        <v>East of England</v>
      </c>
      <c r="K2349" s="28">
        <f t="shared" si="76"/>
        <v>1178</v>
      </c>
    </row>
    <row r="2350" spans="1:11" x14ac:dyDescent="0.35">
      <c r="A2350" s="74">
        <f t="shared" si="75"/>
        <v>45748</v>
      </c>
      <c r="B2350" t="s">
        <v>883</v>
      </c>
      <c r="C2350" t="s">
        <v>271</v>
      </c>
      <c r="D2350" t="s">
        <v>894</v>
      </c>
      <c r="E2350" t="s">
        <v>313</v>
      </c>
      <c r="F2350" t="s">
        <v>314</v>
      </c>
      <c r="G2350" t="s">
        <v>119</v>
      </c>
      <c r="H2350">
        <v>8491</v>
      </c>
      <c r="I2350" s="73" t="str">
        <f>VLOOKUP(E2350,Refs!$P$2:$R$29,3,FALSE)</f>
        <v>Y61</v>
      </c>
      <c r="J2350" s="73" t="str">
        <f>VLOOKUP(E2350,Refs!$P$2:$S$29,4,FALSE)</f>
        <v>East of England</v>
      </c>
      <c r="K2350" s="28">
        <f t="shared" si="76"/>
        <v>8491</v>
      </c>
    </row>
    <row r="2351" spans="1:11" x14ac:dyDescent="0.35">
      <c r="A2351" s="74">
        <f t="shared" si="75"/>
        <v>45748</v>
      </c>
      <c r="B2351" t="s">
        <v>883</v>
      </c>
      <c r="C2351" t="s">
        <v>271</v>
      </c>
      <c r="D2351" t="s">
        <v>894</v>
      </c>
      <c r="E2351" t="s">
        <v>313</v>
      </c>
      <c r="F2351" t="s">
        <v>314</v>
      </c>
      <c r="G2351" t="s">
        <v>120</v>
      </c>
      <c r="H2351">
        <v>1451</v>
      </c>
      <c r="I2351" s="73" t="str">
        <f>VLOOKUP(E2351,Refs!$P$2:$R$29,3,FALSE)</f>
        <v>Y61</v>
      </c>
      <c r="J2351" s="73" t="str">
        <f>VLOOKUP(E2351,Refs!$P$2:$S$29,4,FALSE)</f>
        <v>East of England</v>
      </c>
      <c r="K2351" s="28">
        <f t="shared" si="76"/>
        <v>1451</v>
      </c>
    </row>
    <row r="2352" spans="1:11" x14ac:dyDescent="0.35">
      <c r="A2352" s="74">
        <f t="shared" si="75"/>
        <v>45748</v>
      </c>
      <c r="B2352" t="s">
        <v>883</v>
      </c>
      <c r="C2352" t="s">
        <v>271</v>
      </c>
      <c r="D2352" t="s">
        <v>894</v>
      </c>
      <c r="E2352" t="s">
        <v>313</v>
      </c>
      <c r="F2352" t="s">
        <v>314</v>
      </c>
      <c r="G2352" t="s">
        <v>121</v>
      </c>
      <c r="H2352">
        <v>23</v>
      </c>
      <c r="I2352" s="73" t="str">
        <f>VLOOKUP(E2352,Refs!$P$2:$R$29,3,FALSE)</f>
        <v>Y61</v>
      </c>
      <c r="J2352" s="73" t="str">
        <f>VLOOKUP(E2352,Refs!$P$2:$S$29,4,FALSE)</f>
        <v>East of England</v>
      </c>
      <c r="K2352" s="28">
        <f t="shared" si="76"/>
        <v>23</v>
      </c>
    </row>
    <row r="2353" spans="1:11" x14ac:dyDescent="0.35">
      <c r="A2353" s="74">
        <f t="shared" si="75"/>
        <v>45748</v>
      </c>
      <c r="B2353" t="s">
        <v>883</v>
      </c>
      <c r="C2353" t="s">
        <v>271</v>
      </c>
      <c r="D2353" t="s">
        <v>894</v>
      </c>
      <c r="E2353" t="s">
        <v>313</v>
      </c>
      <c r="F2353" t="s">
        <v>314</v>
      </c>
      <c r="G2353" t="s">
        <v>122</v>
      </c>
      <c r="H2353">
        <v>5</v>
      </c>
      <c r="I2353" s="73" t="str">
        <f>VLOOKUP(E2353,Refs!$P$2:$R$29,3,FALSE)</f>
        <v>Y61</v>
      </c>
      <c r="J2353" s="73" t="str">
        <f>VLOOKUP(E2353,Refs!$P$2:$S$29,4,FALSE)</f>
        <v>East of England</v>
      </c>
      <c r="K2353" s="28">
        <f t="shared" si="76"/>
        <v>5</v>
      </c>
    </row>
    <row r="2354" spans="1:11" x14ac:dyDescent="0.35">
      <c r="A2354" s="74">
        <f t="shared" si="75"/>
        <v>45748</v>
      </c>
      <c r="B2354" t="s">
        <v>883</v>
      </c>
      <c r="C2354" t="s">
        <v>271</v>
      </c>
      <c r="D2354" t="s">
        <v>894</v>
      </c>
      <c r="E2354" t="s">
        <v>313</v>
      </c>
      <c r="F2354" t="s">
        <v>314</v>
      </c>
      <c r="G2354" t="s">
        <v>123</v>
      </c>
      <c r="H2354">
        <v>1775</v>
      </c>
      <c r="I2354" s="73" t="str">
        <f>VLOOKUP(E2354,Refs!$P$2:$R$29,3,FALSE)</f>
        <v>Y61</v>
      </c>
      <c r="J2354" s="73" t="str">
        <f>VLOOKUP(E2354,Refs!$P$2:$S$29,4,FALSE)</f>
        <v>East of England</v>
      </c>
      <c r="K2354" s="28">
        <f t="shared" si="76"/>
        <v>1775</v>
      </c>
    </row>
    <row r="2355" spans="1:11" x14ac:dyDescent="0.35">
      <c r="A2355" s="74">
        <f t="shared" si="75"/>
        <v>45748</v>
      </c>
      <c r="B2355" t="s">
        <v>883</v>
      </c>
      <c r="C2355" t="s">
        <v>271</v>
      </c>
      <c r="D2355" t="s">
        <v>894</v>
      </c>
      <c r="E2355" t="s">
        <v>313</v>
      </c>
      <c r="F2355" t="s">
        <v>314</v>
      </c>
      <c r="G2355" t="s">
        <v>124</v>
      </c>
      <c r="H2355">
        <v>51</v>
      </c>
      <c r="I2355" s="73" t="str">
        <f>VLOOKUP(E2355,Refs!$P$2:$R$29,3,FALSE)</f>
        <v>Y61</v>
      </c>
      <c r="J2355" s="73" t="str">
        <f>VLOOKUP(E2355,Refs!$P$2:$S$29,4,FALSE)</f>
        <v>East of England</v>
      </c>
      <c r="K2355" s="28">
        <f t="shared" si="76"/>
        <v>51</v>
      </c>
    </row>
    <row r="2356" spans="1:11" x14ac:dyDescent="0.35">
      <c r="A2356" s="74">
        <f t="shared" si="75"/>
        <v>45748</v>
      </c>
      <c r="B2356" t="s">
        <v>883</v>
      </c>
      <c r="C2356" t="s">
        <v>271</v>
      </c>
      <c r="D2356" t="s">
        <v>894</v>
      </c>
      <c r="E2356" t="s">
        <v>313</v>
      </c>
      <c r="F2356" t="s">
        <v>314</v>
      </c>
      <c r="G2356" t="s">
        <v>125</v>
      </c>
      <c r="H2356">
        <v>2</v>
      </c>
      <c r="I2356" s="73" t="str">
        <f>VLOOKUP(E2356,Refs!$P$2:$R$29,3,FALSE)</f>
        <v>Y61</v>
      </c>
      <c r="J2356" s="73" t="str">
        <f>VLOOKUP(E2356,Refs!$P$2:$S$29,4,FALSE)</f>
        <v>East of England</v>
      </c>
      <c r="K2356" s="28">
        <f t="shared" si="76"/>
        <v>2</v>
      </c>
    </row>
    <row r="2357" spans="1:11" x14ac:dyDescent="0.35">
      <c r="A2357" s="74">
        <f t="shared" si="75"/>
        <v>45748</v>
      </c>
      <c r="B2357" t="s">
        <v>883</v>
      </c>
      <c r="C2357" t="s">
        <v>271</v>
      </c>
      <c r="D2357" t="s">
        <v>894</v>
      </c>
      <c r="E2357" t="s">
        <v>313</v>
      </c>
      <c r="F2357" t="s">
        <v>314</v>
      </c>
      <c r="G2357" t="s">
        <v>126</v>
      </c>
      <c r="H2357">
        <v>0</v>
      </c>
      <c r="I2357" s="73" t="str">
        <f>VLOOKUP(E2357,Refs!$P$2:$R$29,3,FALSE)</f>
        <v>Y61</v>
      </c>
      <c r="J2357" s="73" t="str">
        <f>VLOOKUP(E2357,Refs!$P$2:$S$29,4,FALSE)</f>
        <v>East of England</v>
      </c>
      <c r="K2357" s="28" t="str">
        <f t="shared" si="76"/>
        <v/>
      </c>
    </row>
    <row r="2358" spans="1:11" x14ac:dyDescent="0.35">
      <c r="A2358" s="74">
        <f t="shared" si="75"/>
        <v>45748</v>
      </c>
      <c r="B2358" t="s">
        <v>883</v>
      </c>
      <c r="C2358" t="s">
        <v>271</v>
      </c>
      <c r="D2358" t="s">
        <v>894</v>
      </c>
      <c r="E2358" t="s">
        <v>313</v>
      </c>
      <c r="F2358" t="s">
        <v>314</v>
      </c>
      <c r="G2358" t="s">
        <v>127</v>
      </c>
      <c r="H2358">
        <v>0</v>
      </c>
      <c r="I2358" s="73" t="str">
        <f>VLOOKUP(E2358,Refs!$P$2:$R$29,3,FALSE)</f>
        <v>Y61</v>
      </c>
      <c r="J2358" s="73" t="str">
        <f>VLOOKUP(E2358,Refs!$P$2:$S$29,4,FALSE)</f>
        <v>East of England</v>
      </c>
      <c r="K2358" s="28" t="str">
        <f t="shared" si="76"/>
        <v/>
      </c>
    </row>
    <row r="2359" spans="1:11" x14ac:dyDescent="0.35">
      <c r="A2359" s="74">
        <f t="shared" si="75"/>
        <v>45748</v>
      </c>
      <c r="B2359" t="s">
        <v>883</v>
      </c>
      <c r="C2359" t="s">
        <v>271</v>
      </c>
      <c r="D2359" t="s">
        <v>894</v>
      </c>
      <c r="E2359" t="s">
        <v>313</v>
      </c>
      <c r="F2359" t="s">
        <v>314</v>
      </c>
      <c r="G2359" t="s">
        <v>128</v>
      </c>
      <c r="H2359">
        <v>0</v>
      </c>
      <c r="I2359" s="73" t="str">
        <f>VLOOKUP(E2359,Refs!$P$2:$R$29,3,FALSE)</f>
        <v>Y61</v>
      </c>
      <c r="J2359" s="73" t="str">
        <f>VLOOKUP(E2359,Refs!$P$2:$S$29,4,FALSE)</f>
        <v>East of England</v>
      </c>
      <c r="K2359" s="28" t="str">
        <f t="shared" si="76"/>
        <v/>
      </c>
    </row>
    <row r="2360" spans="1:11" x14ac:dyDescent="0.35">
      <c r="A2360" s="74">
        <f t="shared" si="75"/>
        <v>45748</v>
      </c>
      <c r="B2360" t="s">
        <v>883</v>
      </c>
      <c r="C2360" t="s">
        <v>271</v>
      </c>
      <c r="D2360" t="s">
        <v>894</v>
      </c>
      <c r="E2360" t="s">
        <v>313</v>
      </c>
      <c r="F2360" t="s">
        <v>314</v>
      </c>
      <c r="G2360" t="s">
        <v>129</v>
      </c>
      <c r="H2360">
        <v>8</v>
      </c>
      <c r="I2360" s="73" t="str">
        <f>VLOOKUP(E2360,Refs!$P$2:$R$29,3,FALSE)</f>
        <v>Y61</v>
      </c>
      <c r="J2360" s="73" t="str">
        <f>VLOOKUP(E2360,Refs!$P$2:$S$29,4,FALSE)</f>
        <v>East of England</v>
      </c>
      <c r="K2360" s="28">
        <f t="shared" si="76"/>
        <v>8</v>
      </c>
    </row>
    <row r="2361" spans="1:11" x14ac:dyDescent="0.35">
      <c r="A2361" s="74">
        <f t="shared" si="75"/>
        <v>45748</v>
      </c>
      <c r="B2361" t="s">
        <v>883</v>
      </c>
      <c r="C2361" t="s">
        <v>271</v>
      </c>
      <c r="D2361" t="s">
        <v>894</v>
      </c>
      <c r="E2361" t="s">
        <v>313</v>
      </c>
      <c r="F2361" t="s">
        <v>314</v>
      </c>
      <c r="G2361" t="s">
        <v>130</v>
      </c>
      <c r="H2361">
        <v>857</v>
      </c>
      <c r="I2361" s="73" t="str">
        <f>VLOOKUP(E2361,Refs!$P$2:$R$29,3,FALSE)</f>
        <v>Y61</v>
      </c>
      <c r="J2361" s="73" t="str">
        <f>VLOOKUP(E2361,Refs!$P$2:$S$29,4,FALSE)</f>
        <v>East of England</v>
      </c>
      <c r="K2361" s="28">
        <f t="shared" si="76"/>
        <v>857</v>
      </c>
    </row>
    <row r="2362" spans="1:11" x14ac:dyDescent="0.35">
      <c r="A2362" s="74">
        <f t="shared" si="75"/>
        <v>45748</v>
      </c>
      <c r="B2362" t="s">
        <v>883</v>
      </c>
      <c r="C2362" t="s">
        <v>271</v>
      </c>
      <c r="D2362" t="s">
        <v>894</v>
      </c>
      <c r="E2362" t="s">
        <v>313</v>
      </c>
      <c r="F2362" t="s">
        <v>314</v>
      </c>
      <c r="G2362" t="s">
        <v>131</v>
      </c>
      <c r="H2362">
        <v>567</v>
      </c>
      <c r="I2362" s="73" t="str">
        <f>VLOOKUP(E2362,Refs!$P$2:$R$29,3,FALSE)</f>
        <v>Y61</v>
      </c>
      <c r="J2362" s="73" t="str">
        <f>VLOOKUP(E2362,Refs!$P$2:$S$29,4,FALSE)</f>
        <v>East of England</v>
      </c>
      <c r="K2362" s="28">
        <f t="shared" si="76"/>
        <v>567</v>
      </c>
    </row>
    <row r="2363" spans="1:11" x14ac:dyDescent="0.35">
      <c r="A2363" s="74">
        <f t="shared" si="75"/>
        <v>45748</v>
      </c>
      <c r="B2363" t="s">
        <v>883</v>
      </c>
      <c r="C2363" t="s">
        <v>271</v>
      </c>
      <c r="D2363" t="s">
        <v>894</v>
      </c>
      <c r="E2363" t="s">
        <v>313</v>
      </c>
      <c r="F2363" t="s">
        <v>314</v>
      </c>
      <c r="G2363" t="s">
        <v>132</v>
      </c>
      <c r="H2363">
        <v>386</v>
      </c>
      <c r="I2363" s="73" t="str">
        <f>VLOOKUP(E2363,Refs!$P$2:$R$29,3,FALSE)</f>
        <v>Y61</v>
      </c>
      <c r="J2363" s="73" t="str">
        <f>VLOOKUP(E2363,Refs!$P$2:$S$29,4,FALSE)</f>
        <v>East of England</v>
      </c>
      <c r="K2363" s="28">
        <f t="shared" si="76"/>
        <v>386</v>
      </c>
    </row>
    <row r="2364" spans="1:11" x14ac:dyDescent="0.35">
      <c r="A2364" s="74">
        <f t="shared" si="75"/>
        <v>45748</v>
      </c>
      <c r="B2364" t="s">
        <v>883</v>
      </c>
      <c r="C2364" t="s">
        <v>271</v>
      </c>
      <c r="D2364" t="s">
        <v>894</v>
      </c>
      <c r="E2364" t="s">
        <v>313</v>
      </c>
      <c r="F2364" t="s">
        <v>314</v>
      </c>
      <c r="G2364" t="s">
        <v>133</v>
      </c>
      <c r="H2364">
        <v>1973</v>
      </c>
      <c r="I2364" s="73" t="str">
        <f>VLOOKUP(E2364,Refs!$P$2:$R$29,3,FALSE)</f>
        <v>Y61</v>
      </c>
      <c r="J2364" s="73" t="str">
        <f>VLOOKUP(E2364,Refs!$P$2:$S$29,4,FALSE)</f>
        <v>East of England</v>
      </c>
      <c r="K2364" s="28">
        <f t="shared" si="76"/>
        <v>1973</v>
      </c>
    </row>
    <row r="2365" spans="1:11" x14ac:dyDescent="0.35">
      <c r="A2365" s="74">
        <f t="shared" si="75"/>
        <v>45748</v>
      </c>
      <c r="B2365" t="s">
        <v>883</v>
      </c>
      <c r="C2365" t="s">
        <v>271</v>
      </c>
      <c r="D2365" t="s">
        <v>894</v>
      </c>
      <c r="E2365" t="s">
        <v>313</v>
      </c>
      <c r="F2365" t="s">
        <v>314</v>
      </c>
      <c r="G2365" t="s">
        <v>134</v>
      </c>
      <c r="H2365">
        <v>1786</v>
      </c>
      <c r="I2365" s="73" t="str">
        <f>VLOOKUP(E2365,Refs!$P$2:$R$29,3,FALSE)</f>
        <v>Y61</v>
      </c>
      <c r="J2365" s="73" t="str">
        <f>VLOOKUP(E2365,Refs!$P$2:$S$29,4,FALSE)</f>
        <v>East of England</v>
      </c>
      <c r="K2365" s="28">
        <f t="shared" si="76"/>
        <v>1786</v>
      </c>
    </row>
    <row r="2366" spans="1:11" x14ac:dyDescent="0.35">
      <c r="A2366" s="74">
        <f t="shared" si="75"/>
        <v>45748</v>
      </c>
      <c r="B2366" t="s">
        <v>883</v>
      </c>
      <c r="C2366" t="s">
        <v>271</v>
      </c>
      <c r="D2366" t="s">
        <v>894</v>
      </c>
      <c r="E2366" t="s">
        <v>313</v>
      </c>
      <c r="F2366" t="s">
        <v>314</v>
      </c>
      <c r="G2366" t="s">
        <v>135</v>
      </c>
      <c r="H2366">
        <v>405</v>
      </c>
      <c r="I2366" s="73" t="str">
        <f>VLOOKUP(E2366,Refs!$P$2:$R$29,3,FALSE)</f>
        <v>Y61</v>
      </c>
      <c r="J2366" s="73" t="str">
        <f>VLOOKUP(E2366,Refs!$P$2:$S$29,4,FALSE)</f>
        <v>East of England</v>
      </c>
      <c r="K2366" s="28">
        <f t="shared" si="76"/>
        <v>405</v>
      </c>
    </row>
    <row r="2367" spans="1:11" x14ac:dyDescent="0.35">
      <c r="A2367" s="74">
        <f t="shared" si="75"/>
        <v>45748</v>
      </c>
      <c r="B2367" t="s">
        <v>883</v>
      </c>
      <c r="C2367" t="s">
        <v>271</v>
      </c>
      <c r="D2367" t="s">
        <v>894</v>
      </c>
      <c r="E2367" t="s">
        <v>313</v>
      </c>
      <c r="F2367" t="s">
        <v>314</v>
      </c>
      <c r="G2367" t="s">
        <v>136</v>
      </c>
      <c r="H2367">
        <v>405</v>
      </c>
      <c r="I2367" s="73" t="str">
        <f>VLOOKUP(E2367,Refs!$P$2:$R$29,3,FALSE)</f>
        <v>Y61</v>
      </c>
      <c r="J2367" s="73" t="str">
        <f>VLOOKUP(E2367,Refs!$P$2:$S$29,4,FALSE)</f>
        <v>East of England</v>
      </c>
      <c r="K2367" s="28">
        <f t="shared" si="76"/>
        <v>405</v>
      </c>
    </row>
    <row r="2368" spans="1:11" x14ac:dyDescent="0.35">
      <c r="A2368" s="74">
        <f t="shared" si="75"/>
        <v>45748</v>
      </c>
      <c r="B2368" t="s">
        <v>883</v>
      </c>
      <c r="C2368" t="s">
        <v>271</v>
      </c>
      <c r="D2368" t="s">
        <v>894</v>
      </c>
      <c r="E2368" t="s">
        <v>313</v>
      </c>
      <c r="F2368" t="s">
        <v>314</v>
      </c>
      <c r="G2368" t="s">
        <v>137</v>
      </c>
      <c r="H2368">
        <v>71</v>
      </c>
      <c r="I2368" s="73" t="str">
        <f>VLOOKUP(E2368,Refs!$P$2:$R$29,3,FALSE)</f>
        <v>Y61</v>
      </c>
      <c r="J2368" s="73" t="str">
        <f>VLOOKUP(E2368,Refs!$P$2:$S$29,4,FALSE)</f>
        <v>East of England</v>
      </c>
      <c r="K2368" s="28">
        <f t="shared" si="76"/>
        <v>71</v>
      </c>
    </row>
    <row r="2369" spans="1:11" x14ac:dyDescent="0.35">
      <c r="A2369" s="74">
        <f t="shared" si="75"/>
        <v>45748</v>
      </c>
      <c r="B2369" t="s">
        <v>883</v>
      </c>
      <c r="C2369" t="s">
        <v>271</v>
      </c>
      <c r="D2369" t="s">
        <v>894</v>
      </c>
      <c r="E2369" t="s">
        <v>313</v>
      </c>
      <c r="F2369" t="s">
        <v>314</v>
      </c>
      <c r="G2369" t="s">
        <v>138</v>
      </c>
      <c r="H2369">
        <v>62</v>
      </c>
      <c r="I2369" s="73" t="str">
        <f>VLOOKUP(E2369,Refs!$P$2:$R$29,3,FALSE)</f>
        <v>Y61</v>
      </c>
      <c r="J2369" s="73" t="str">
        <f>VLOOKUP(E2369,Refs!$P$2:$S$29,4,FALSE)</f>
        <v>East of England</v>
      </c>
      <c r="K2369" s="28">
        <f t="shared" si="76"/>
        <v>62</v>
      </c>
    </row>
    <row r="2370" spans="1:11" x14ac:dyDescent="0.35">
      <c r="A2370" s="74">
        <f t="shared" si="75"/>
        <v>45748</v>
      </c>
      <c r="B2370" t="s">
        <v>883</v>
      </c>
      <c r="C2370" t="s">
        <v>271</v>
      </c>
      <c r="D2370" t="s">
        <v>894</v>
      </c>
      <c r="E2370" t="s">
        <v>313</v>
      </c>
      <c r="F2370" t="s">
        <v>314</v>
      </c>
      <c r="G2370" t="s">
        <v>139</v>
      </c>
      <c r="H2370">
        <v>3</v>
      </c>
      <c r="I2370" s="73" t="str">
        <f>VLOOKUP(E2370,Refs!$P$2:$R$29,3,FALSE)</f>
        <v>Y61</v>
      </c>
      <c r="J2370" s="73" t="str">
        <f>VLOOKUP(E2370,Refs!$P$2:$S$29,4,FALSE)</f>
        <v>East of England</v>
      </c>
      <c r="K2370" s="28">
        <f t="shared" si="76"/>
        <v>3</v>
      </c>
    </row>
    <row r="2371" spans="1:11" x14ac:dyDescent="0.35">
      <c r="A2371" s="74">
        <f t="shared" ref="A2371:A2434" si="77">DATEVALUE(RIGHT(B2371,8))</f>
        <v>45748</v>
      </c>
      <c r="B2371" t="s">
        <v>883</v>
      </c>
      <c r="C2371" t="s">
        <v>271</v>
      </c>
      <c r="D2371" t="s">
        <v>894</v>
      </c>
      <c r="E2371" t="s">
        <v>313</v>
      </c>
      <c r="F2371" t="s">
        <v>314</v>
      </c>
      <c r="G2371" t="s">
        <v>140</v>
      </c>
      <c r="H2371">
        <v>1</v>
      </c>
      <c r="I2371" s="73" t="str">
        <f>VLOOKUP(E2371,Refs!$P$2:$R$29,3,FALSE)</f>
        <v>Y61</v>
      </c>
      <c r="J2371" s="73" t="str">
        <f>VLOOKUP(E2371,Refs!$P$2:$S$29,4,FALSE)</f>
        <v>East of England</v>
      </c>
      <c r="K2371" s="28">
        <f t="shared" si="76"/>
        <v>1</v>
      </c>
    </row>
    <row r="2372" spans="1:11" x14ac:dyDescent="0.35">
      <c r="A2372" s="74">
        <f t="shared" si="77"/>
        <v>45748</v>
      </c>
      <c r="B2372" t="s">
        <v>883</v>
      </c>
      <c r="C2372" t="s">
        <v>271</v>
      </c>
      <c r="D2372" t="s">
        <v>894</v>
      </c>
      <c r="E2372" t="s">
        <v>313</v>
      </c>
      <c r="F2372" t="s">
        <v>314</v>
      </c>
      <c r="G2372" t="s">
        <v>141</v>
      </c>
      <c r="H2372">
        <v>0</v>
      </c>
      <c r="I2372" s="73" t="str">
        <f>VLOOKUP(E2372,Refs!$P$2:$R$29,3,FALSE)</f>
        <v>Y61</v>
      </c>
      <c r="J2372" s="73" t="str">
        <f>VLOOKUP(E2372,Refs!$P$2:$S$29,4,FALSE)</f>
        <v>East of England</v>
      </c>
      <c r="K2372" s="28" t="str">
        <f t="shared" si="76"/>
        <v/>
      </c>
    </row>
    <row r="2373" spans="1:11" x14ac:dyDescent="0.35">
      <c r="A2373" s="74">
        <f t="shared" si="77"/>
        <v>45748</v>
      </c>
      <c r="B2373" t="s">
        <v>883</v>
      </c>
      <c r="C2373" t="s">
        <v>271</v>
      </c>
      <c r="D2373" t="s">
        <v>894</v>
      </c>
      <c r="E2373" t="s">
        <v>313</v>
      </c>
      <c r="F2373" t="s">
        <v>314</v>
      </c>
      <c r="G2373" t="s">
        <v>142</v>
      </c>
      <c r="H2373">
        <v>0</v>
      </c>
      <c r="I2373" s="73" t="str">
        <f>VLOOKUP(E2373,Refs!$P$2:$R$29,3,FALSE)</f>
        <v>Y61</v>
      </c>
      <c r="J2373" s="73" t="str">
        <f>VLOOKUP(E2373,Refs!$P$2:$S$29,4,FALSE)</f>
        <v>East of England</v>
      </c>
      <c r="K2373" s="28" t="str">
        <f t="shared" si="76"/>
        <v/>
      </c>
    </row>
    <row r="2374" spans="1:11" x14ac:dyDescent="0.35">
      <c r="A2374" s="74">
        <f t="shared" si="77"/>
        <v>45748</v>
      </c>
      <c r="B2374" t="s">
        <v>883</v>
      </c>
      <c r="C2374" t="s">
        <v>271</v>
      </c>
      <c r="D2374" t="s">
        <v>894</v>
      </c>
      <c r="E2374" t="s">
        <v>313</v>
      </c>
      <c r="F2374" t="s">
        <v>314</v>
      </c>
      <c r="G2374" t="s">
        <v>725</v>
      </c>
      <c r="H2374">
        <v>65</v>
      </c>
      <c r="I2374" s="73" t="str">
        <f>VLOOKUP(E2374,Refs!$P$2:$R$29,3,FALSE)</f>
        <v>Y61</v>
      </c>
      <c r="J2374" s="73" t="str">
        <f>VLOOKUP(E2374,Refs!$P$2:$S$29,4,FALSE)</f>
        <v>East of England</v>
      </c>
      <c r="K2374" s="28">
        <f t="shared" si="76"/>
        <v>65</v>
      </c>
    </row>
    <row r="2375" spans="1:11" x14ac:dyDescent="0.35">
      <c r="A2375" s="74">
        <f t="shared" si="77"/>
        <v>45748</v>
      </c>
      <c r="B2375" t="s">
        <v>883</v>
      </c>
      <c r="C2375" t="s">
        <v>271</v>
      </c>
      <c r="D2375" t="s">
        <v>894</v>
      </c>
      <c r="E2375" t="s">
        <v>313</v>
      </c>
      <c r="F2375" t="s">
        <v>314</v>
      </c>
      <c r="G2375" t="s">
        <v>724</v>
      </c>
      <c r="H2375">
        <v>13</v>
      </c>
      <c r="I2375" s="73" t="str">
        <f>VLOOKUP(E2375,Refs!$P$2:$R$29,3,FALSE)</f>
        <v>Y61</v>
      </c>
      <c r="J2375" s="73" t="str">
        <f>VLOOKUP(E2375,Refs!$P$2:$S$29,4,FALSE)</f>
        <v>East of England</v>
      </c>
      <c r="K2375" s="28">
        <f t="shared" ref="K2375:K2438" si="78">IF(OR(H2375="NULL",H2375=0,H2375=""),"",H2375)</f>
        <v>13</v>
      </c>
    </row>
    <row r="2376" spans="1:11" x14ac:dyDescent="0.35">
      <c r="A2376" s="74">
        <f t="shared" si="77"/>
        <v>45748</v>
      </c>
      <c r="B2376" t="s">
        <v>883</v>
      </c>
      <c r="C2376" t="s">
        <v>271</v>
      </c>
      <c r="D2376" t="s">
        <v>894</v>
      </c>
      <c r="E2376" t="s">
        <v>313</v>
      </c>
      <c r="F2376" t="s">
        <v>314</v>
      </c>
      <c r="G2376" t="s">
        <v>727</v>
      </c>
      <c r="H2376">
        <v>90</v>
      </c>
      <c r="I2376" s="73" t="str">
        <f>VLOOKUP(E2376,Refs!$P$2:$R$29,3,FALSE)</f>
        <v>Y61</v>
      </c>
      <c r="J2376" s="73" t="str">
        <f>VLOOKUP(E2376,Refs!$P$2:$S$29,4,FALSE)</f>
        <v>East of England</v>
      </c>
      <c r="K2376" s="28">
        <f t="shared" si="78"/>
        <v>90</v>
      </c>
    </row>
    <row r="2377" spans="1:11" x14ac:dyDescent="0.35">
      <c r="A2377" s="74">
        <f t="shared" si="77"/>
        <v>45748</v>
      </c>
      <c r="B2377" t="s">
        <v>883</v>
      </c>
      <c r="C2377" t="s">
        <v>271</v>
      </c>
      <c r="D2377" t="s">
        <v>894</v>
      </c>
      <c r="E2377" t="s">
        <v>313</v>
      </c>
      <c r="F2377" t="s">
        <v>314</v>
      </c>
      <c r="G2377" t="s">
        <v>726</v>
      </c>
      <c r="H2377">
        <v>1</v>
      </c>
      <c r="I2377" s="73" t="str">
        <f>VLOOKUP(E2377,Refs!$P$2:$R$29,3,FALSE)</f>
        <v>Y61</v>
      </c>
      <c r="J2377" s="73" t="str">
        <f>VLOOKUP(E2377,Refs!$P$2:$S$29,4,FALSE)</f>
        <v>East of England</v>
      </c>
      <c r="K2377" s="28">
        <f t="shared" si="78"/>
        <v>1</v>
      </c>
    </row>
    <row r="2378" spans="1:11" x14ac:dyDescent="0.35">
      <c r="A2378" s="74">
        <f t="shared" si="77"/>
        <v>45748</v>
      </c>
      <c r="B2378" t="s">
        <v>883</v>
      </c>
      <c r="C2378" t="s">
        <v>265</v>
      </c>
      <c r="D2378" t="s">
        <v>895</v>
      </c>
      <c r="E2378" t="s">
        <v>336</v>
      </c>
      <c r="F2378" t="s">
        <v>896</v>
      </c>
      <c r="G2378" t="s">
        <v>10</v>
      </c>
      <c r="H2378">
        <v>32296</v>
      </c>
      <c r="I2378" s="73" t="str">
        <f>VLOOKUP(E2378,Refs!$P$2:$R$29,3,FALSE)</f>
        <v>Y58</v>
      </c>
      <c r="J2378" s="73" t="str">
        <f>VLOOKUP(E2378,Refs!$P$2:$S$29,4,FALSE)</f>
        <v>South West</v>
      </c>
      <c r="K2378" s="28">
        <f t="shared" si="78"/>
        <v>32296</v>
      </c>
    </row>
    <row r="2379" spans="1:11" x14ac:dyDescent="0.35">
      <c r="A2379" s="74">
        <f t="shared" si="77"/>
        <v>45748</v>
      </c>
      <c r="B2379" t="s">
        <v>883</v>
      </c>
      <c r="C2379" t="s">
        <v>265</v>
      </c>
      <c r="D2379" t="s">
        <v>895</v>
      </c>
      <c r="E2379" t="s">
        <v>336</v>
      </c>
      <c r="F2379" t="s">
        <v>896</v>
      </c>
      <c r="G2379" t="s">
        <v>71</v>
      </c>
      <c r="H2379">
        <v>24301</v>
      </c>
      <c r="I2379" s="73" t="str">
        <f>VLOOKUP(E2379,Refs!$P$2:$R$29,3,FALSE)</f>
        <v>Y58</v>
      </c>
      <c r="J2379" s="73" t="str">
        <f>VLOOKUP(E2379,Refs!$P$2:$S$29,4,FALSE)</f>
        <v>South West</v>
      </c>
      <c r="K2379" s="28">
        <f t="shared" si="78"/>
        <v>24301</v>
      </c>
    </row>
    <row r="2380" spans="1:11" x14ac:dyDescent="0.35">
      <c r="A2380" s="74">
        <f t="shared" si="77"/>
        <v>45748</v>
      </c>
      <c r="B2380" t="s">
        <v>883</v>
      </c>
      <c r="C2380" t="s">
        <v>265</v>
      </c>
      <c r="D2380" t="s">
        <v>895</v>
      </c>
      <c r="E2380" t="s">
        <v>336</v>
      </c>
      <c r="F2380" t="s">
        <v>896</v>
      </c>
      <c r="G2380" t="s">
        <v>20</v>
      </c>
      <c r="H2380">
        <v>23986</v>
      </c>
      <c r="I2380" s="73" t="str">
        <f>VLOOKUP(E2380,Refs!$P$2:$R$29,3,FALSE)</f>
        <v>Y58</v>
      </c>
      <c r="J2380" s="73" t="str">
        <f>VLOOKUP(E2380,Refs!$P$2:$S$29,4,FALSE)</f>
        <v>South West</v>
      </c>
      <c r="K2380" s="28">
        <f t="shared" si="78"/>
        <v>23986</v>
      </c>
    </row>
    <row r="2381" spans="1:11" x14ac:dyDescent="0.35">
      <c r="A2381" s="74">
        <f t="shared" si="77"/>
        <v>45748</v>
      </c>
      <c r="B2381" t="s">
        <v>883</v>
      </c>
      <c r="C2381" t="s">
        <v>265</v>
      </c>
      <c r="D2381" t="s">
        <v>895</v>
      </c>
      <c r="E2381" t="s">
        <v>336</v>
      </c>
      <c r="F2381" t="s">
        <v>896</v>
      </c>
      <c r="G2381" t="s">
        <v>23</v>
      </c>
      <c r="H2381">
        <v>22117</v>
      </c>
      <c r="I2381" s="73" t="str">
        <f>VLOOKUP(E2381,Refs!$P$2:$R$29,3,FALSE)</f>
        <v>Y58</v>
      </c>
      <c r="J2381" s="73" t="str">
        <f>VLOOKUP(E2381,Refs!$P$2:$S$29,4,FALSE)</f>
        <v>South West</v>
      </c>
      <c r="K2381" s="28">
        <f t="shared" si="78"/>
        <v>22117</v>
      </c>
    </row>
    <row r="2382" spans="1:11" x14ac:dyDescent="0.35">
      <c r="A2382" s="74">
        <f t="shared" si="77"/>
        <v>45748</v>
      </c>
      <c r="B2382" t="s">
        <v>883</v>
      </c>
      <c r="C2382" t="s">
        <v>265</v>
      </c>
      <c r="D2382" t="s">
        <v>895</v>
      </c>
      <c r="E2382" t="s">
        <v>336</v>
      </c>
      <c r="F2382" t="s">
        <v>896</v>
      </c>
      <c r="G2382" t="s">
        <v>19</v>
      </c>
      <c r="H2382">
        <v>315</v>
      </c>
      <c r="I2382" s="73" t="str">
        <f>VLOOKUP(E2382,Refs!$P$2:$R$29,3,FALSE)</f>
        <v>Y58</v>
      </c>
      <c r="J2382" s="73" t="str">
        <f>VLOOKUP(E2382,Refs!$P$2:$S$29,4,FALSE)</f>
        <v>South West</v>
      </c>
      <c r="K2382" s="28">
        <f t="shared" si="78"/>
        <v>315</v>
      </c>
    </row>
    <row r="2383" spans="1:11" x14ac:dyDescent="0.35">
      <c r="A2383" s="74">
        <f t="shared" si="77"/>
        <v>45748</v>
      </c>
      <c r="B2383" t="s">
        <v>883</v>
      </c>
      <c r="C2383" t="s">
        <v>265</v>
      </c>
      <c r="D2383" t="s">
        <v>895</v>
      </c>
      <c r="E2383" t="s">
        <v>336</v>
      </c>
      <c r="F2383" t="s">
        <v>896</v>
      </c>
      <c r="G2383" t="s">
        <v>21</v>
      </c>
      <c r="H2383">
        <v>392873</v>
      </c>
      <c r="I2383" s="73" t="str">
        <f>VLOOKUP(E2383,Refs!$P$2:$R$29,3,FALSE)</f>
        <v>Y58</v>
      </c>
      <c r="J2383" s="73" t="str">
        <f>VLOOKUP(E2383,Refs!$P$2:$S$29,4,FALSE)</f>
        <v>South West</v>
      </c>
      <c r="K2383" s="28">
        <f t="shared" si="78"/>
        <v>392873</v>
      </c>
    </row>
    <row r="2384" spans="1:11" x14ac:dyDescent="0.35">
      <c r="A2384" s="74">
        <f t="shared" si="77"/>
        <v>45748</v>
      </c>
      <c r="B2384" t="s">
        <v>883</v>
      </c>
      <c r="C2384" t="s">
        <v>265</v>
      </c>
      <c r="D2384" t="s">
        <v>895</v>
      </c>
      <c r="E2384" t="s">
        <v>336</v>
      </c>
      <c r="F2384" t="s">
        <v>896</v>
      </c>
      <c r="G2384" t="s">
        <v>72</v>
      </c>
      <c r="H2384">
        <v>110</v>
      </c>
      <c r="I2384" s="73" t="str">
        <f>VLOOKUP(E2384,Refs!$P$2:$R$29,3,FALSE)</f>
        <v>Y58</v>
      </c>
      <c r="J2384" s="73" t="str">
        <f>VLOOKUP(E2384,Refs!$P$2:$S$29,4,FALSE)</f>
        <v>South West</v>
      </c>
      <c r="K2384" s="28">
        <f t="shared" si="78"/>
        <v>110</v>
      </c>
    </row>
    <row r="2385" spans="1:11" x14ac:dyDescent="0.35">
      <c r="A2385" s="74">
        <f t="shared" si="77"/>
        <v>45748</v>
      </c>
      <c r="B2385" t="s">
        <v>883</v>
      </c>
      <c r="C2385" t="s">
        <v>265</v>
      </c>
      <c r="D2385" t="s">
        <v>895</v>
      </c>
      <c r="E2385" t="s">
        <v>336</v>
      </c>
      <c r="F2385" t="s">
        <v>896</v>
      </c>
      <c r="G2385" t="s">
        <v>73</v>
      </c>
      <c r="H2385">
        <v>270</v>
      </c>
      <c r="I2385" s="73" t="str">
        <f>VLOOKUP(E2385,Refs!$P$2:$R$29,3,FALSE)</f>
        <v>Y58</v>
      </c>
      <c r="J2385" s="73" t="str">
        <f>VLOOKUP(E2385,Refs!$P$2:$S$29,4,FALSE)</f>
        <v>South West</v>
      </c>
      <c r="K2385" s="28">
        <f t="shared" si="78"/>
        <v>270</v>
      </c>
    </row>
    <row r="2386" spans="1:11" x14ac:dyDescent="0.35">
      <c r="A2386" s="74">
        <f t="shared" si="77"/>
        <v>45748</v>
      </c>
      <c r="B2386" t="s">
        <v>883</v>
      </c>
      <c r="C2386" t="s">
        <v>265</v>
      </c>
      <c r="D2386" t="s">
        <v>895</v>
      </c>
      <c r="E2386" t="s">
        <v>336</v>
      </c>
      <c r="F2386" t="s">
        <v>896</v>
      </c>
      <c r="G2386" t="s">
        <v>74</v>
      </c>
      <c r="H2386">
        <v>24010</v>
      </c>
      <c r="I2386" s="73" t="str">
        <f>VLOOKUP(E2386,Refs!$P$2:$R$29,3,FALSE)</f>
        <v>Y58</v>
      </c>
      <c r="J2386" s="73" t="str">
        <f>VLOOKUP(E2386,Refs!$P$2:$S$29,4,FALSE)</f>
        <v>South West</v>
      </c>
      <c r="K2386" s="28">
        <f t="shared" si="78"/>
        <v>24010</v>
      </c>
    </row>
    <row r="2387" spans="1:11" x14ac:dyDescent="0.35">
      <c r="A2387" s="74">
        <f t="shared" si="77"/>
        <v>45748</v>
      </c>
      <c r="B2387" t="s">
        <v>883</v>
      </c>
      <c r="C2387" t="s">
        <v>265</v>
      </c>
      <c r="D2387" t="s">
        <v>895</v>
      </c>
      <c r="E2387" t="s">
        <v>336</v>
      </c>
      <c r="F2387" t="s">
        <v>896</v>
      </c>
      <c r="G2387" t="s">
        <v>75</v>
      </c>
      <c r="H2387">
        <v>13121</v>
      </c>
      <c r="I2387" s="73" t="str">
        <f>VLOOKUP(E2387,Refs!$P$2:$R$29,3,FALSE)</f>
        <v>Y58</v>
      </c>
      <c r="J2387" s="73" t="str">
        <f>VLOOKUP(E2387,Refs!$P$2:$S$29,4,FALSE)</f>
        <v>South West</v>
      </c>
      <c r="K2387" s="28">
        <f t="shared" si="78"/>
        <v>13121</v>
      </c>
    </row>
    <row r="2388" spans="1:11" x14ac:dyDescent="0.35">
      <c r="A2388" s="74">
        <f t="shared" si="77"/>
        <v>45748</v>
      </c>
      <c r="B2388" t="s">
        <v>883</v>
      </c>
      <c r="C2388" t="s">
        <v>265</v>
      </c>
      <c r="D2388" t="s">
        <v>895</v>
      </c>
      <c r="E2388" t="s">
        <v>336</v>
      </c>
      <c r="F2388" t="s">
        <v>896</v>
      </c>
      <c r="G2388" t="s">
        <v>76</v>
      </c>
      <c r="H2388">
        <v>92658055</v>
      </c>
      <c r="I2388" s="73" t="str">
        <f>VLOOKUP(E2388,Refs!$P$2:$R$29,3,FALSE)</f>
        <v>Y58</v>
      </c>
      <c r="J2388" s="73" t="str">
        <f>VLOOKUP(E2388,Refs!$P$2:$S$29,4,FALSE)</f>
        <v>South West</v>
      </c>
      <c r="K2388" s="28">
        <f t="shared" si="78"/>
        <v>92658055</v>
      </c>
    </row>
    <row r="2389" spans="1:11" x14ac:dyDescent="0.35">
      <c r="A2389" s="74">
        <f t="shared" si="77"/>
        <v>45748</v>
      </c>
      <c r="B2389" t="s">
        <v>883</v>
      </c>
      <c r="C2389" t="s">
        <v>265</v>
      </c>
      <c r="D2389" t="s">
        <v>895</v>
      </c>
      <c r="E2389" t="s">
        <v>336</v>
      </c>
      <c r="F2389" t="s">
        <v>896</v>
      </c>
      <c r="G2389" t="s">
        <v>26</v>
      </c>
      <c r="H2389">
        <v>24533</v>
      </c>
      <c r="I2389" s="73" t="str">
        <f>VLOOKUP(E2389,Refs!$P$2:$R$29,3,FALSE)</f>
        <v>Y58</v>
      </c>
      <c r="J2389" s="73" t="str">
        <f>VLOOKUP(E2389,Refs!$P$2:$S$29,4,FALSE)</f>
        <v>South West</v>
      </c>
      <c r="K2389" s="28">
        <f t="shared" si="78"/>
        <v>24533</v>
      </c>
    </row>
    <row r="2390" spans="1:11" x14ac:dyDescent="0.35">
      <c r="A2390" s="74">
        <f t="shared" si="77"/>
        <v>45748</v>
      </c>
      <c r="B2390" t="s">
        <v>883</v>
      </c>
      <c r="C2390" t="s">
        <v>265</v>
      </c>
      <c r="D2390" t="s">
        <v>895</v>
      </c>
      <c r="E2390" t="s">
        <v>336</v>
      </c>
      <c r="F2390" t="s">
        <v>896</v>
      </c>
      <c r="G2390" t="s">
        <v>77</v>
      </c>
      <c r="H2390">
        <v>0</v>
      </c>
      <c r="I2390" s="73" t="str">
        <f>VLOOKUP(E2390,Refs!$P$2:$R$29,3,FALSE)</f>
        <v>Y58</v>
      </c>
      <c r="J2390" s="73" t="str">
        <f>VLOOKUP(E2390,Refs!$P$2:$S$29,4,FALSE)</f>
        <v>South West</v>
      </c>
      <c r="K2390" s="28" t="str">
        <f t="shared" si="78"/>
        <v/>
      </c>
    </row>
    <row r="2391" spans="1:11" x14ac:dyDescent="0.35">
      <c r="A2391" s="74">
        <f t="shared" si="77"/>
        <v>45748</v>
      </c>
      <c r="B2391" t="s">
        <v>883</v>
      </c>
      <c r="C2391" t="s">
        <v>265</v>
      </c>
      <c r="D2391" t="s">
        <v>895</v>
      </c>
      <c r="E2391" t="s">
        <v>336</v>
      </c>
      <c r="F2391" t="s">
        <v>896</v>
      </c>
      <c r="G2391" t="s">
        <v>78</v>
      </c>
      <c r="H2391">
        <v>15296</v>
      </c>
      <c r="I2391" s="73" t="str">
        <f>VLOOKUP(E2391,Refs!$P$2:$R$29,3,FALSE)</f>
        <v>Y58</v>
      </c>
      <c r="J2391" s="73" t="str">
        <f>VLOOKUP(E2391,Refs!$P$2:$S$29,4,FALSE)</f>
        <v>South West</v>
      </c>
      <c r="K2391" s="28">
        <f t="shared" si="78"/>
        <v>15296</v>
      </c>
    </row>
    <row r="2392" spans="1:11" x14ac:dyDescent="0.35">
      <c r="A2392" s="74">
        <f t="shared" si="77"/>
        <v>45748</v>
      </c>
      <c r="B2392" t="s">
        <v>883</v>
      </c>
      <c r="C2392" t="s">
        <v>265</v>
      </c>
      <c r="D2392" t="s">
        <v>895</v>
      </c>
      <c r="E2392" t="s">
        <v>336</v>
      </c>
      <c r="F2392" t="s">
        <v>896</v>
      </c>
      <c r="G2392" t="s">
        <v>79</v>
      </c>
      <c r="H2392">
        <v>6736</v>
      </c>
      <c r="I2392" s="73" t="str">
        <f>VLOOKUP(E2392,Refs!$P$2:$R$29,3,FALSE)</f>
        <v>Y58</v>
      </c>
      <c r="J2392" s="73" t="str">
        <f>VLOOKUP(E2392,Refs!$P$2:$S$29,4,FALSE)</f>
        <v>South West</v>
      </c>
      <c r="K2392" s="28">
        <f t="shared" si="78"/>
        <v>6736</v>
      </c>
    </row>
    <row r="2393" spans="1:11" x14ac:dyDescent="0.35">
      <c r="A2393" s="74">
        <f t="shared" si="77"/>
        <v>45748</v>
      </c>
      <c r="B2393" t="s">
        <v>883</v>
      </c>
      <c r="C2393" t="s">
        <v>265</v>
      </c>
      <c r="D2393" t="s">
        <v>895</v>
      </c>
      <c r="E2393" t="s">
        <v>336</v>
      </c>
      <c r="F2393" t="s">
        <v>896</v>
      </c>
      <c r="G2393" t="s">
        <v>80</v>
      </c>
      <c r="H2393">
        <v>2404</v>
      </c>
      <c r="I2393" s="73" t="str">
        <f>VLOOKUP(E2393,Refs!$P$2:$R$29,3,FALSE)</f>
        <v>Y58</v>
      </c>
      <c r="J2393" s="73" t="str">
        <f>VLOOKUP(E2393,Refs!$P$2:$S$29,4,FALSE)</f>
        <v>South West</v>
      </c>
      <c r="K2393" s="28">
        <f t="shared" si="78"/>
        <v>2404</v>
      </c>
    </row>
    <row r="2394" spans="1:11" x14ac:dyDescent="0.35">
      <c r="A2394" s="74">
        <f t="shared" si="77"/>
        <v>45748</v>
      </c>
      <c r="B2394" t="s">
        <v>883</v>
      </c>
      <c r="C2394" t="s">
        <v>265</v>
      </c>
      <c r="D2394" t="s">
        <v>895</v>
      </c>
      <c r="E2394" t="s">
        <v>336</v>
      </c>
      <c r="F2394" t="s">
        <v>896</v>
      </c>
      <c r="G2394" t="s">
        <v>81</v>
      </c>
      <c r="H2394">
        <v>97</v>
      </c>
      <c r="I2394" s="73" t="str">
        <f>VLOOKUP(E2394,Refs!$P$2:$R$29,3,FALSE)</f>
        <v>Y58</v>
      </c>
      <c r="J2394" s="73" t="str">
        <f>VLOOKUP(E2394,Refs!$P$2:$S$29,4,FALSE)</f>
        <v>South West</v>
      </c>
      <c r="K2394" s="28">
        <f t="shared" si="78"/>
        <v>97</v>
      </c>
    </row>
    <row r="2395" spans="1:11" x14ac:dyDescent="0.35">
      <c r="A2395" s="74">
        <f t="shared" si="77"/>
        <v>45748</v>
      </c>
      <c r="B2395" t="s">
        <v>883</v>
      </c>
      <c r="C2395" t="s">
        <v>265</v>
      </c>
      <c r="D2395" t="s">
        <v>895</v>
      </c>
      <c r="E2395" t="s">
        <v>336</v>
      </c>
      <c r="F2395" t="s">
        <v>896</v>
      </c>
      <c r="G2395" t="s">
        <v>25</v>
      </c>
      <c r="H2395">
        <v>9142</v>
      </c>
      <c r="I2395" s="73" t="str">
        <f>VLOOKUP(E2395,Refs!$P$2:$R$29,3,FALSE)</f>
        <v>Y58</v>
      </c>
      <c r="J2395" s="73" t="str">
        <f>VLOOKUP(E2395,Refs!$P$2:$S$29,4,FALSE)</f>
        <v>South West</v>
      </c>
      <c r="K2395" s="28">
        <f t="shared" si="78"/>
        <v>9142</v>
      </c>
    </row>
    <row r="2396" spans="1:11" x14ac:dyDescent="0.35">
      <c r="A2396" s="74">
        <f t="shared" si="77"/>
        <v>45748</v>
      </c>
      <c r="B2396" t="s">
        <v>883</v>
      </c>
      <c r="C2396" t="s">
        <v>265</v>
      </c>
      <c r="D2396" t="s">
        <v>895</v>
      </c>
      <c r="E2396" t="s">
        <v>336</v>
      </c>
      <c r="F2396" t="s">
        <v>896</v>
      </c>
      <c r="G2396" t="s">
        <v>82</v>
      </c>
      <c r="H2396">
        <v>966</v>
      </c>
      <c r="I2396" s="73" t="str">
        <f>VLOOKUP(E2396,Refs!$P$2:$R$29,3,FALSE)</f>
        <v>Y58</v>
      </c>
      <c r="J2396" s="73" t="str">
        <f>VLOOKUP(E2396,Refs!$P$2:$S$29,4,FALSE)</f>
        <v>South West</v>
      </c>
      <c r="K2396" s="28">
        <f t="shared" si="78"/>
        <v>966</v>
      </c>
    </row>
    <row r="2397" spans="1:11" x14ac:dyDescent="0.35">
      <c r="A2397" s="74">
        <f t="shared" si="77"/>
        <v>45748</v>
      </c>
      <c r="B2397" t="s">
        <v>883</v>
      </c>
      <c r="C2397" t="s">
        <v>265</v>
      </c>
      <c r="D2397" t="s">
        <v>895</v>
      </c>
      <c r="E2397" t="s">
        <v>336</v>
      </c>
      <c r="F2397" t="s">
        <v>896</v>
      </c>
      <c r="G2397" t="s">
        <v>83</v>
      </c>
      <c r="H2397">
        <v>3808</v>
      </c>
      <c r="I2397" s="73" t="str">
        <f>VLOOKUP(E2397,Refs!$P$2:$R$29,3,FALSE)</f>
        <v>Y58</v>
      </c>
      <c r="J2397" s="73" t="str">
        <f>VLOOKUP(E2397,Refs!$P$2:$S$29,4,FALSE)</f>
        <v>South West</v>
      </c>
      <c r="K2397" s="28">
        <f t="shared" si="78"/>
        <v>3808</v>
      </c>
    </row>
    <row r="2398" spans="1:11" x14ac:dyDescent="0.35">
      <c r="A2398" s="74">
        <f t="shared" si="77"/>
        <v>45748</v>
      </c>
      <c r="B2398" t="s">
        <v>883</v>
      </c>
      <c r="C2398" t="s">
        <v>265</v>
      </c>
      <c r="D2398" t="s">
        <v>895</v>
      </c>
      <c r="E2398" t="s">
        <v>336</v>
      </c>
      <c r="F2398" t="s">
        <v>896</v>
      </c>
      <c r="G2398" t="s">
        <v>84</v>
      </c>
      <c r="H2398">
        <v>1720</v>
      </c>
      <c r="I2398" s="73" t="str">
        <f>VLOOKUP(E2398,Refs!$P$2:$R$29,3,FALSE)</f>
        <v>Y58</v>
      </c>
      <c r="J2398" s="73" t="str">
        <f>VLOOKUP(E2398,Refs!$P$2:$S$29,4,FALSE)</f>
        <v>South West</v>
      </c>
      <c r="K2398" s="28">
        <f t="shared" si="78"/>
        <v>1720</v>
      </c>
    </row>
    <row r="2399" spans="1:11" x14ac:dyDescent="0.35">
      <c r="A2399" s="74">
        <f t="shared" si="77"/>
        <v>45748</v>
      </c>
      <c r="B2399" t="s">
        <v>883</v>
      </c>
      <c r="C2399" t="s">
        <v>265</v>
      </c>
      <c r="D2399" t="s">
        <v>895</v>
      </c>
      <c r="E2399" t="s">
        <v>336</v>
      </c>
      <c r="F2399" t="s">
        <v>896</v>
      </c>
      <c r="G2399" t="s">
        <v>85</v>
      </c>
      <c r="H2399">
        <v>2658</v>
      </c>
      <c r="I2399" s="73" t="str">
        <f>VLOOKUP(E2399,Refs!$P$2:$R$29,3,FALSE)</f>
        <v>Y58</v>
      </c>
      <c r="J2399" s="73" t="str">
        <f>VLOOKUP(E2399,Refs!$P$2:$S$29,4,FALSE)</f>
        <v>South West</v>
      </c>
      <c r="K2399" s="28">
        <f t="shared" si="78"/>
        <v>2658</v>
      </c>
    </row>
    <row r="2400" spans="1:11" x14ac:dyDescent="0.35">
      <c r="A2400" s="74">
        <f t="shared" si="77"/>
        <v>45748</v>
      </c>
      <c r="B2400" t="s">
        <v>883</v>
      </c>
      <c r="C2400" t="s">
        <v>265</v>
      </c>
      <c r="D2400" t="s">
        <v>895</v>
      </c>
      <c r="E2400" t="s">
        <v>336</v>
      </c>
      <c r="F2400" t="s">
        <v>896</v>
      </c>
      <c r="G2400" t="s">
        <v>86</v>
      </c>
      <c r="H2400">
        <v>10047</v>
      </c>
      <c r="I2400" s="73" t="str">
        <f>VLOOKUP(E2400,Refs!$P$2:$R$29,3,FALSE)</f>
        <v>Y58</v>
      </c>
      <c r="J2400" s="73" t="str">
        <f>VLOOKUP(E2400,Refs!$P$2:$S$29,4,FALSE)</f>
        <v>South West</v>
      </c>
      <c r="K2400" s="28">
        <f t="shared" si="78"/>
        <v>10047</v>
      </c>
    </row>
    <row r="2401" spans="1:11" x14ac:dyDescent="0.35">
      <c r="A2401" s="74">
        <f t="shared" si="77"/>
        <v>45748</v>
      </c>
      <c r="B2401" t="s">
        <v>883</v>
      </c>
      <c r="C2401" t="s">
        <v>265</v>
      </c>
      <c r="D2401" t="s">
        <v>895</v>
      </c>
      <c r="E2401" t="s">
        <v>336</v>
      </c>
      <c r="F2401" t="s">
        <v>896</v>
      </c>
      <c r="G2401" t="s">
        <v>87</v>
      </c>
      <c r="H2401">
        <v>2374</v>
      </c>
      <c r="I2401" s="73" t="str">
        <f>VLOOKUP(E2401,Refs!$P$2:$R$29,3,FALSE)</f>
        <v>Y58</v>
      </c>
      <c r="J2401" s="73" t="str">
        <f>VLOOKUP(E2401,Refs!$P$2:$S$29,4,FALSE)</f>
        <v>South West</v>
      </c>
      <c r="K2401" s="28">
        <f t="shared" si="78"/>
        <v>2374</v>
      </c>
    </row>
    <row r="2402" spans="1:11" x14ac:dyDescent="0.35">
      <c r="A2402" s="74">
        <f t="shared" si="77"/>
        <v>45748</v>
      </c>
      <c r="B2402" t="s">
        <v>883</v>
      </c>
      <c r="C2402" t="s">
        <v>265</v>
      </c>
      <c r="D2402" t="s">
        <v>895</v>
      </c>
      <c r="E2402" t="s">
        <v>336</v>
      </c>
      <c r="F2402" t="s">
        <v>896</v>
      </c>
      <c r="G2402" t="s">
        <v>88</v>
      </c>
      <c r="H2402">
        <v>1435</v>
      </c>
      <c r="I2402" s="73" t="str">
        <f>VLOOKUP(E2402,Refs!$P$2:$R$29,3,FALSE)</f>
        <v>Y58</v>
      </c>
      <c r="J2402" s="73" t="str">
        <f>VLOOKUP(E2402,Refs!$P$2:$S$29,4,FALSE)</f>
        <v>South West</v>
      </c>
      <c r="K2402" s="28">
        <f t="shared" si="78"/>
        <v>1435</v>
      </c>
    </row>
    <row r="2403" spans="1:11" x14ac:dyDescent="0.35">
      <c r="A2403" s="74">
        <f t="shared" si="77"/>
        <v>45748</v>
      </c>
      <c r="B2403" t="s">
        <v>883</v>
      </c>
      <c r="C2403" t="s">
        <v>265</v>
      </c>
      <c r="D2403" t="s">
        <v>895</v>
      </c>
      <c r="E2403" t="s">
        <v>336</v>
      </c>
      <c r="F2403" t="s">
        <v>896</v>
      </c>
      <c r="G2403" t="s">
        <v>89</v>
      </c>
      <c r="H2403">
        <v>9221</v>
      </c>
      <c r="I2403" s="73" t="str">
        <f>VLOOKUP(E2403,Refs!$P$2:$R$29,3,FALSE)</f>
        <v>Y58</v>
      </c>
      <c r="J2403" s="73" t="str">
        <f>VLOOKUP(E2403,Refs!$P$2:$S$29,4,FALSE)</f>
        <v>South West</v>
      </c>
      <c r="K2403" s="28">
        <f t="shared" si="78"/>
        <v>9221</v>
      </c>
    </row>
    <row r="2404" spans="1:11" x14ac:dyDescent="0.35">
      <c r="A2404" s="74">
        <f t="shared" si="77"/>
        <v>45748</v>
      </c>
      <c r="B2404" t="s">
        <v>883</v>
      </c>
      <c r="C2404" t="s">
        <v>265</v>
      </c>
      <c r="D2404" t="s">
        <v>895</v>
      </c>
      <c r="E2404" t="s">
        <v>336</v>
      </c>
      <c r="F2404" t="s">
        <v>896</v>
      </c>
      <c r="G2404" t="s">
        <v>90</v>
      </c>
      <c r="H2404">
        <v>42198</v>
      </c>
      <c r="I2404" s="73" t="str">
        <f>VLOOKUP(E2404,Refs!$P$2:$R$29,3,FALSE)</f>
        <v>Y58</v>
      </c>
      <c r="J2404" s="73" t="str">
        <f>VLOOKUP(E2404,Refs!$P$2:$S$29,4,FALSE)</f>
        <v>South West</v>
      </c>
      <c r="K2404" s="28">
        <f t="shared" si="78"/>
        <v>42198</v>
      </c>
    </row>
    <row r="2405" spans="1:11" x14ac:dyDescent="0.35">
      <c r="A2405" s="74">
        <f t="shared" si="77"/>
        <v>45748</v>
      </c>
      <c r="B2405" t="s">
        <v>883</v>
      </c>
      <c r="C2405" t="s">
        <v>265</v>
      </c>
      <c r="D2405" t="s">
        <v>895</v>
      </c>
      <c r="E2405" t="s">
        <v>336</v>
      </c>
      <c r="F2405" t="s">
        <v>896</v>
      </c>
      <c r="G2405" t="s">
        <v>91</v>
      </c>
      <c r="H2405">
        <v>25484</v>
      </c>
      <c r="I2405" s="73" t="str">
        <f>VLOOKUP(E2405,Refs!$P$2:$R$29,3,FALSE)</f>
        <v>Y58</v>
      </c>
      <c r="J2405" s="73" t="str">
        <f>VLOOKUP(E2405,Refs!$P$2:$S$29,4,FALSE)</f>
        <v>South West</v>
      </c>
      <c r="K2405" s="28">
        <f t="shared" si="78"/>
        <v>25484</v>
      </c>
    </row>
    <row r="2406" spans="1:11" x14ac:dyDescent="0.35">
      <c r="A2406" s="74">
        <f t="shared" si="77"/>
        <v>45748</v>
      </c>
      <c r="B2406" t="s">
        <v>883</v>
      </c>
      <c r="C2406" t="s">
        <v>265</v>
      </c>
      <c r="D2406" t="s">
        <v>895</v>
      </c>
      <c r="E2406" t="s">
        <v>336</v>
      </c>
      <c r="F2406" t="s">
        <v>896</v>
      </c>
      <c r="G2406" t="s">
        <v>27</v>
      </c>
      <c r="H2406">
        <v>3449</v>
      </c>
      <c r="I2406" s="73" t="str">
        <f>VLOOKUP(E2406,Refs!$P$2:$R$29,3,FALSE)</f>
        <v>Y58</v>
      </c>
      <c r="J2406" s="73" t="str">
        <f>VLOOKUP(E2406,Refs!$P$2:$S$29,4,FALSE)</f>
        <v>South West</v>
      </c>
      <c r="K2406" s="28">
        <f t="shared" si="78"/>
        <v>3449</v>
      </c>
    </row>
    <row r="2407" spans="1:11" x14ac:dyDescent="0.35">
      <c r="A2407" s="74">
        <f t="shared" si="77"/>
        <v>45748</v>
      </c>
      <c r="B2407" t="s">
        <v>883</v>
      </c>
      <c r="C2407" t="s">
        <v>265</v>
      </c>
      <c r="D2407" t="s">
        <v>895</v>
      </c>
      <c r="E2407" t="s">
        <v>336</v>
      </c>
      <c r="F2407" t="s">
        <v>896</v>
      </c>
      <c r="G2407" t="s">
        <v>29</v>
      </c>
      <c r="H2407">
        <v>2996</v>
      </c>
      <c r="I2407" s="73" t="str">
        <f>VLOOKUP(E2407,Refs!$P$2:$R$29,3,FALSE)</f>
        <v>Y58</v>
      </c>
      <c r="J2407" s="73" t="str">
        <f>VLOOKUP(E2407,Refs!$P$2:$S$29,4,FALSE)</f>
        <v>South West</v>
      </c>
      <c r="K2407" s="28">
        <f t="shared" si="78"/>
        <v>2996</v>
      </c>
    </row>
    <row r="2408" spans="1:11" x14ac:dyDescent="0.35">
      <c r="A2408" s="74">
        <f t="shared" si="77"/>
        <v>45748</v>
      </c>
      <c r="B2408" t="s">
        <v>883</v>
      </c>
      <c r="C2408" t="s">
        <v>265</v>
      </c>
      <c r="D2408" t="s">
        <v>895</v>
      </c>
      <c r="E2408" t="s">
        <v>336</v>
      </c>
      <c r="F2408" t="s">
        <v>896</v>
      </c>
      <c r="G2408" t="s">
        <v>92</v>
      </c>
      <c r="H2408">
        <v>2046</v>
      </c>
      <c r="I2408" s="73" t="str">
        <f>VLOOKUP(E2408,Refs!$P$2:$R$29,3,FALSE)</f>
        <v>Y58</v>
      </c>
      <c r="J2408" s="73" t="str">
        <f>VLOOKUP(E2408,Refs!$P$2:$S$29,4,FALSE)</f>
        <v>South West</v>
      </c>
      <c r="K2408" s="28">
        <f t="shared" si="78"/>
        <v>2046</v>
      </c>
    </row>
    <row r="2409" spans="1:11" x14ac:dyDescent="0.35">
      <c r="A2409" s="74">
        <f t="shared" si="77"/>
        <v>45748</v>
      </c>
      <c r="B2409" t="s">
        <v>883</v>
      </c>
      <c r="C2409" t="s">
        <v>265</v>
      </c>
      <c r="D2409" t="s">
        <v>895</v>
      </c>
      <c r="E2409" t="s">
        <v>336</v>
      </c>
      <c r="F2409" t="s">
        <v>896</v>
      </c>
      <c r="G2409" t="s">
        <v>93</v>
      </c>
      <c r="H2409">
        <v>1</v>
      </c>
      <c r="I2409" s="73" t="str">
        <f>VLOOKUP(E2409,Refs!$P$2:$R$29,3,FALSE)</f>
        <v>Y58</v>
      </c>
      <c r="J2409" s="73" t="str">
        <f>VLOOKUP(E2409,Refs!$P$2:$S$29,4,FALSE)</f>
        <v>South West</v>
      </c>
      <c r="K2409" s="28">
        <f t="shared" si="78"/>
        <v>1</v>
      </c>
    </row>
    <row r="2410" spans="1:11" x14ac:dyDescent="0.35">
      <c r="A2410" s="74">
        <f t="shared" si="77"/>
        <v>45748</v>
      </c>
      <c r="B2410" t="s">
        <v>883</v>
      </c>
      <c r="C2410" t="s">
        <v>265</v>
      </c>
      <c r="D2410" t="s">
        <v>895</v>
      </c>
      <c r="E2410" t="s">
        <v>336</v>
      </c>
      <c r="F2410" t="s">
        <v>896</v>
      </c>
      <c r="G2410" t="s">
        <v>94</v>
      </c>
      <c r="H2410">
        <v>2273</v>
      </c>
      <c r="I2410" s="73" t="str">
        <f>VLOOKUP(E2410,Refs!$P$2:$R$29,3,FALSE)</f>
        <v>Y58</v>
      </c>
      <c r="J2410" s="73" t="str">
        <f>VLOOKUP(E2410,Refs!$P$2:$S$29,4,FALSE)</f>
        <v>South West</v>
      </c>
      <c r="K2410" s="28">
        <f t="shared" si="78"/>
        <v>2273</v>
      </c>
    </row>
    <row r="2411" spans="1:11" x14ac:dyDescent="0.35">
      <c r="A2411" s="74">
        <f t="shared" si="77"/>
        <v>45748</v>
      </c>
      <c r="B2411" t="s">
        <v>883</v>
      </c>
      <c r="C2411" t="s">
        <v>265</v>
      </c>
      <c r="D2411" t="s">
        <v>895</v>
      </c>
      <c r="E2411" t="s">
        <v>336</v>
      </c>
      <c r="F2411" t="s">
        <v>896</v>
      </c>
      <c r="G2411" t="s">
        <v>95</v>
      </c>
      <c r="H2411">
        <v>113</v>
      </c>
      <c r="I2411" s="73" t="str">
        <f>VLOOKUP(E2411,Refs!$P$2:$R$29,3,FALSE)</f>
        <v>Y58</v>
      </c>
      <c r="J2411" s="73" t="str">
        <f>VLOOKUP(E2411,Refs!$P$2:$S$29,4,FALSE)</f>
        <v>South West</v>
      </c>
      <c r="K2411" s="28">
        <f t="shared" si="78"/>
        <v>113</v>
      </c>
    </row>
    <row r="2412" spans="1:11" x14ac:dyDescent="0.35">
      <c r="A2412" s="74">
        <f t="shared" si="77"/>
        <v>45748</v>
      </c>
      <c r="B2412" t="s">
        <v>883</v>
      </c>
      <c r="C2412" t="s">
        <v>265</v>
      </c>
      <c r="D2412" t="s">
        <v>895</v>
      </c>
      <c r="E2412" t="s">
        <v>336</v>
      </c>
      <c r="F2412" t="s">
        <v>896</v>
      </c>
      <c r="G2412" t="s">
        <v>96</v>
      </c>
      <c r="H2412">
        <v>1267</v>
      </c>
      <c r="I2412" s="73" t="str">
        <f>VLOOKUP(E2412,Refs!$P$2:$R$29,3,FALSE)</f>
        <v>Y58</v>
      </c>
      <c r="J2412" s="73" t="str">
        <f>VLOOKUP(E2412,Refs!$P$2:$S$29,4,FALSE)</f>
        <v>South West</v>
      </c>
      <c r="K2412" s="28">
        <f t="shared" si="78"/>
        <v>1267</v>
      </c>
    </row>
    <row r="2413" spans="1:11" x14ac:dyDescent="0.35">
      <c r="A2413" s="74">
        <f t="shared" si="77"/>
        <v>45748</v>
      </c>
      <c r="B2413" t="s">
        <v>883</v>
      </c>
      <c r="C2413" t="s">
        <v>265</v>
      </c>
      <c r="D2413" t="s">
        <v>895</v>
      </c>
      <c r="E2413" t="s">
        <v>336</v>
      </c>
      <c r="F2413" t="s">
        <v>896</v>
      </c>
      <c r="G2413" t="s">
        <v>97</v>
      </c>
      <c r="H2413">
        <v>34</v>
      </c>
      <c r="I2413" s="73" t="str">
        <f>VLOOKUP(E2413,Refs!$P$2:$R$29,3,FALSE)</f>
        <v>Y58</v>
      </c>
      <c r="J2413" s="73" t="str">
        <f>VLOOKUP(E2413,Refs!$P$2:$S$29,4,FALSE)</f>
        <v>South West</v>
      </c>
      <c r="K2413" s="28">
        <f t="shared" si="78"/>
        <v>34</v>
      </c>
    </row>
    <row r="2414" spans="1:11" x14ac:dyDescent="0.35">
      <c r="A2414" s="74">
        <f t="shared" si="77"/>
        <v>45748</v>
      </c>
      <c r="B2414" t="s">
        <v>883</v>
      </c>
      <c r="C2414" t="s">
        <v>265</v>
      </c>
      <c r="D2414" t="s">
        <v>895</v>
      </c>
      <c r="E2414" t="s">
        <v>336</v>
      </c>
      <c r="F2414" t="s">
        <v>896</v>
      </c>
      <c r="G2414" t="s">
        <v>98</v>
      </c>
      <c r="H2414">
        <v>1932</v>
      </c>
      <c r="I2414" s="73" t="str">
        <f>VLOOKUP(E2414,Refs!$P$2:$R$29,3,FALSE)</f>
        <v>Y58</v>
      </c>
      <c r="J2414" s="73" t="str">
        <f>VLOOKUP(E2414,Refs!$P$2:$S$29,4,FALSE)</f>
        <v>South West</v>
      </c>
      <c r="K2414" s="28">
        <f t="shared" si="78"/>
        <v>1932</v>
      </c>
    </row>
    <row r="2415" spans="1:11" x14ac:dyDescent="0.35">
      <c r="A2415" s="74">
        <f t="shared" si="77"/>
        <v>45748</v>
      </c>
      <c r="B2415" t="s">
        <v>883</v>
      </c>
      <c r="C2415" t="s">
        <v>265</v>
      </c>
      <c r="D2415" t="s">
        <v>895</v>
      </c>
      <c r="E2415" t="s">
        <v>336</v>
      </c>
      <c r="F2415" t="s">
        <v>896</v>
      </c>
      <c r="G2415" t="s">
        <v>31</v>
      </c>
      <c r="H2415">
        <v>1469</v>
      </c>
      <c r="I2415" s="73" t="str">
        <f>VLOOKUP(E2415,Refs!$P$2:$R$29,3,FALSE)</f>
        <v>Y58</v>
      </c>
      <c r="J2415" s="73" t="str">
        <f>VLOOKUP(E2415,Refs!$P$2:$S$29,4,FALSE)</f>
        <v>South West</v>
      </c>
      <c r="K2415" s="28">
        <f t="shared" si="78"/>
        <v>1469</v>
      </c>
    </row>
    <row r="2416" spans="1:11" x14ac:dyDescent="0.35">
      <c r="A2416" s="74">
        <f t="shared" si="77"/>
        <v>45748</v>
      </c>
      <c r="B2416" t="s">
        <v>883</v>
      </c>
      <c r="C2416" t="s">
        <v>265</v>
      </c>
      <c r="D2416" t="s">
        <v>895</v>
      </c>
      <c r="E2416" t="s">
        <v>336</v>
      </c>
      <c r="F2416" t="s">
        <v>896</v>
      </c>
      <c r="G2416" t="s">
        <v>99</v>
      </c>
      <c r="H2416">
        <v>3203</v>
      </c>
      <c r="I2416" s="73" t="str">
        <f>VLOOKUP(E2416,Refs!$P$2:$R$29,3,FALSE)</f>
        <v>Y58</v>
      </c>
      <c r="J2416" s="73" t="str">
        <f>VLOOKUP(E2416,Refs!$P$2:$S$29,4,FALSE)</f>
        <v>South West</v>
      </c>
      <c r="K2416" s="28">
        <f t="shared" si="78"/>
        <v>3203</v>
      </c>
    </row>
    <row r="2417" spans="1:11" x14ac:dyDescent="0.35">
      <c r="A2417" s="74">
        <f t="shared" si="77"/>
        <v>45748</v>
      </c>
      <c r="B2417" t="s">
        <v>883</v>
      </c>
      <c r="C2417" t="s">
        <v>265</v>
      </c>
      <c r="D2417" t="s">
        <v>895</v>
      </c>
      <c r="E2417" t="s">
        <v>336</v>
      </c>
      <c r="F2417" t="s">
        <v>896</v>
      </c>
      <c r="G2417" t="s">
        <v>100</v>
      </c>
      <c r="H2417">
        <v>2682</v>
      </c>
      <c r="I2417" s="73" t="str">
        <f>VLOOKUP(E2417,Refs!$P$2:$R$29,3,FALSE)</f>
        <v>Y58</v>
      </c>
      <c r="J2417" s="73" t="str">
        <f>VLOOKUP(E2417,Refs!$P$2:$S$29,4,FALSE)</f>
        <v>South West</v>
      </c>
      <c r="K2417" s="28">
        <f t="shared" si="78"/>
        <v>2682</v>
      </c>
    </row>
    <row r="2418" spans="1:11" x14ac:dyDescent="0.35">
      <c r="A2418" s="74">
        <f t="shared" si="77"/>
        <v>45748</v>
      </c>
      <c r="B2418" t="s">
        <v>883</v>
      </c>
      <c r="C2418" t="s">
        <v>265</v>
      </c>
      <c r="D2418" t="s">
        <v>895</v>
      </c>
      <c r="E2418" t="s">
        <v>336</v>
      </c>
      <c r="F2418" t="s">
        <v>896</v>
      </c>
      <c r="G2418" t="s">
        <v>101</v>
      </c>
      <c r="H2418">
        <v>2438</v>
      </c>
      <c r="I2418" s="73" t="str">
        <f>VLOOKUP(E2418,Refs!$P$2:$R$29,3,FALSE)</f>
        <v>Y58</v>
      </c>
      <c r="J2418" s="73" t="str">
        <f>VLOOKUP(E2418,Refs!$P$2:$S$29,4,FALSE)</f>
        <v>South West</v>
      </c>
      <c r="K2418" s="28">
        <f t="shared" si="78"/>
        <v>2438</v>
      </c>
    </row>
    <row r="2419" spans="1:11" x14ac:dyDescent="0.35">
      <c r="A2419" s="74">
        <f t="shared" si="77"/>
        <v>45748</v>
      </c>
      <c r="B2419" t="s">
        <v>883</v>
      </c>
      <c r="C2419" t="s">
        <v>265</v>
      </c>
      <c r="D2419" t="s">
        <v>895</v>
      </c>
      <c r="E2419" t="s">
        <v>336</v>
      </c>
      <c r="F2419" t="s">
        <v>896</v>
      </c>
      <c r="G2419" t="s">
        <v>102</v>
      </c>
      <c r="H2419">
        <v>1781</v>
      </c>
      <c r="I2419" s="73" t="str">
        <f>VLOOKUP(E2419,Refs!$P$2:$R$29,3,FALSE)</f>
        <v>Y58</v>
      </c>
      <c r="J2419" s="73" t="str">
        <f>VLOOKUP(E2419,Refs!$P$2:$S$29,4,FALSE)</f>
        <v>South West</v>
      </c>
      <c r="K2419" s="28">
        <f t="shared" si="78"/>
        <v>1781</v>
      </c>
    </row>
    <row r="2420" spans="1:11" x14ac:dyDescent="0.35">
      <c r="A2420" s="74">
        <f t="shared" si="77"/>
        <v>45748</v>
      </c>
      <c r="B2420" t="s">
        <v>883</v>
      </c>
      <c r="C2420" t="s">
        <v>265</v>
      </c>
      <c r="D2420" t="s">
        <v>895</v>
      </c>
      <c r="E2420" t="s">
        <v>336</v>
      </c>
      <c r="F2420" t="s">
        <v>896</v>
      </c>
      <c r="G2420" t="s">
        <v>103</v>
      </c>
      <c r="H2420">
        <v>319</v>
      </c>
      <c r="I2420" s="73" t="str">
        <f>VLOOKUP(E2420,Refs!$P$2:$R$29,3,FALSE)</f>
        <v>Y58</v>
      </c>
      <c r="J2420" s="73" t="str">
        <f>VLOOKUP(E2420,Refs!$P$2:$S$29,4,FALSE)</f>
        <v>South West</v>
      </c>
      <c r="K2420" s="28">
        <f t="shared" si="78"/>
        <v>319</v>
      </c>
    </row>
    <row r="2421" spans="1:11" x14ac:dyDescent="0.35">
      <c r="A2421" s="74">
        <f t="shared" si="77"/>
        <v>45748</v>
      </c>
      <c r="B2421" t="s">
        <v>883</v>
      </c>
      <c r="C2421" t="s">
        <v>265</v>
      </c>
      <c r="D2421" t="s">
        <v>895</v>
      </c>
      <c r="E2421" t="s">
        <v>336</v>
      </c>
      <c r="F2421" t="s">
        <v>896</v>
      </c>
      <c r="G2421" t="s">
        <v>104</v>
      </c>
      <c r="H2421">
        <v>89</v>
      </c>
      <c r="I2421" s="73" t="str">
        <f>VLOOKUP(E2421,Refs!$P$2:$R$29,3,FALSE)</f>
        <v>Y58</v>
      </c>
      <c r="J2421" s="73" t="str">
        <f>VLOOKUP(E2421,Refs!$P$2:$S$29,4,FALSE)</f>
        <v>South West</v>
      </c>
      <c r="K2421" s="28">
        <f t="shared" si="78"/>
        <v>89</v>
      </c>
    </row>
    <row r="2422" spans="1:11" x14ac:dyDescent="0.35">
      <c r="A2422" s="74">
        <f t="shared" si="77"/>
        <v>45748</v>
      </c>
      <c r="B2422" t="s">
        <v>883</v>
      </c>
      <c r="C2422" t="s">
        <v>265</v>
      </c>
      <c r="D2422" t="s">
        <v>895</v>
      </c>
      <c r="E2422" t="s">
        <v>336</v>
      </c>
      <c r="F2422" t="s">
        <v>896</v>
      </c>
      <c r="G2422" t="s">
        <v>105</v>
      </c>
      <c r="H2422">
        <v>1401</v>
      </c>
      <c r="I2422" s="73" t="str">
        <f>VLOOKUP(E2422,Refs!$P$2:$R$29,3,FALSE)</f>
        <v>Y58</v>
      </c>
      <c r="J2422" s="73" t="str">
        <f>VLOOKUP(E2422,Refs!$P$2:$S$29,4,FALSE)</f>
        <v>South West</v>
      </c>
      <c r="K2422" s="28">
        <f t="shared" si="78"/>
        <v>1401</v>
      </c>
    </row>
    <row r="2423" spans="1:11" x14ac:dyDescent="0.35">
      <c r="A2423" s="74">
        <f t="shared" si="77"/>
        <v>45748</v>
      </c>
      <c r="B2423" t="s">
        <v>883</v>
      </c>
      <c r="C2423" t="s">
        <v>265</v>
      </c>
      <c r="D2423" t="s">
        <v>895</v>
      </c>
      <c r="E2423" t="s">
        <v>336</v>
      </c>
      <c r="F2423" t="s">
        <v>896</v>
      </c>
      <c r="G2423" t="s">
        <v>106</v>
      </c>
      <c r="H2423">
        <v>3559340</v>
      </c>
      <c r="I2423" s="73" t="str">
        <f>VLOOKUP(E2423,Refs!$P$2:$R$29,3,FALSE)</f>
        <v>Y58</v>
      </c>
      <c r="J2423" s="73" t="str">
        <f>VLOOKUP(E2423,Refs!$P$2:$S$29,4,FALSE)</f>
        <v>South West</v>
      </c>
      <c r="K2423" s="28">
        <f t="shared" si="78"/>
        <v>3559340</v>
      </c>
    </row>
    <row r="2424" spans="1:11" x14ac:dyDescent="0.35">
      <c r="A2424" s="74">
        <f t="shared" si="77"/>
        <v>45748</v>
      </c>
      <c r="B2424" t="s">
        <v>883</v>
      </c>
      <c r="C2424" t="s">
        <v>265</v>
      </c>
      <c r="D2424" t="s">
        <v>895</v>
      </c>
      <c r="E2424" t="s">
        <v>336</v>
      </c>
      <c r="F2424" t="s">
        <v>896</v>
      </c>
      <c r="G2424" t="s">
        <v>107</v>
      </c>
      <c r="H2424">
        <v>3093</v>
      </c>
      <c r="I2424" s="73" t="str">
        <f>VLOOKUP(E2424,Refs!$P$2:$R$29,3,FALSE)</f>
        <v>Y58</v>
      </c>
      <c r="J2424" s="73" t="str">
        <f>VLOOKUP(E2424,Refs!$P$2:$S$29,4,FALSE)</f>
        <v>South West</v>
      </c>
      <c r="K2424" s="28">
        <f t="shared" si="78"/>
        <v>3093</v>
      </c>
    </row>
    <row r="2425" spans="1:11" x14ac:dyDescent="0.35">
      <c r="A2425" s="74">
        <f t="shared" si="77"/>
        <v>45748</v>
      </c>
      <c r="B2425" t="s">
        <v>883</v>
      </c>
      <c r="C2425" t="s">
        <v>265</v>
      </c>
      <c r="D2425" t="s">
        <v>895</v>
      </c>
      <c r="E2425" t="s">
        <v>336</v>
      </c>
      <c r="F2425" t="s">
        <v>896</v>
      </c>
      <c r="G2425" t="s">
        <v>108</v>
      </c>
      <c r="H2425">
        <v>1549</v>
      </c>
      <c r="I2425" s="73" t="str">
        <f>VLOOKUP(E2425,Refs!$P$2:$R$29,3,FALSE)</f>
        <v>Y58</v>
      </c>
      <c r="J2425" s="73" t="str">
        <f>VLOOKUP(E2425,Refs!$P$2:$S$29,4,FALSE)</f>
        <v>South West</v>
      </c>
      <c r="K2425" s="28">
        <f t="shared" si="78"/>
        <v>1549</v>
      </c>
    </row>
    <row r="2426" spans="1:11" x14ac:dyDescent="0.35">
      <c r="A2426" s="74">
        <f t="shared" si="77"/>
        <v>45748</v>
      </c>
      <c r="B2426" t="s">
        <v>883</v>
      </c>
      <c r="C2426" t="s">
        <v>265</v>
      </c>
      <c r="D2426" t="s">
        <v>895</v>
      </c>
      <c r="E2426" t="s">
        <v>336</v>
      </c>
      <c r="F2426" t="s">
        <v>896</v>
      </c>
      <c r="G2426" t="s">
        <v>109</v>
      </c>
      <c r="H2426">
        <v>70</v>
      </c>
      <c r="I2426" s="73" t="str">
        <f>VLOOKUP(E2426,Refs!$P$2:$R$29,3,FALSE)</f>
        <v>Y58</v>
      </c>
      <c r="J2426" s="73" t="str">
        <f>VLOOKUP(E2426,Refs!$P$2:$S$29,4,FALSE)</f>
        <v>South West</v>
      </c>
      <c r="K2426" s="28">
        <f t="shared" si="78"/>
        <v>70</v>
      </c>
    </row>
    <row r="2427" spans="1:11" x14ac:dyDescent="0.35">
      <c r="A2427" s="74">
        <f t="shared" si="77"/>
        <v>45748</v>
      </c>
      <c r="B2427" t="s">
        <v>883</v>
      </c>
      <c r="C2427" t="s">
        <v>265</v>
      </c>
      <c r="D2427" t="s">
        <v>895</v>
      </c>
      <c r="E2427" t="s">
        <v>336</v>
      </c>
      <c r="F2427" t="s">
        <v>896</v>
      </c>
      <c r="G2427" t="s">
        <v>110</v>
      </c>
      <c r="H2427">
        <v>250</v>
      </c>
      <c r="I2427" s="73" t="str">
        <f>VLOOKUP(E2427,Refs!$P$2:$R$29,3,FALSE)</f>
        <v>Y58</v>
      </c>
      <c r="J2427" s="73" t="str">
        <f>VLOOKUP(E2427,Refs!$P$2:$S$29,4,FALSE)</f>
        <v>South West</v>
      </c>
      <c r="K2427" s="28">
        <f t="shared" si="78"/>
        <v>250</v>
      </c>
    </row>
    <row r="2428" spans="1:11" x14ac:dyDescent="0.35">
      <c r="A2428" s="74">
        <f t="shared" si="77"/>
        <v>45748</v>
      </c>
      <c r="B2428" t="s">
        <v>883</v>
      </c>
      <c r="C2428" t="s">
        <v>265</v>
      </c>
      <c r="D2428" t="s">
        <v>895</v>
      </c>
      <c r="E2428" t="s">
        <v>336</v>
      </c>
      <c r="F2428" t="s">
        <v>896</v>
      </c>
      <c r="G2428" t="s">
        <v>111</v>
      </c>
      <c r="H2428">
        <v>2033346</v>
      </c>
      <c r="I2428" s="73" t="str">
        <f>VLOOKUP(E2428,Refs!$P$2:$R$29,3,FALSE)</f>
        <v>Y58</v>
      </c>
      <c r="J2428" s="73" t="str">
        <f>VLOOKUP(E2428,Refs!$P$2:$S$29,4,FALSE)</f>
        <v>South West</v>
      </c>
      <c r="K2428" s="28">
        <f t="shared" si="78"/>
        <v>2033346</v>
      </c>
    </row>
    <row r="2429" spans="1:11" x14ac:dyDescent="0.35">
      <c r="A2429" s="74">
        <f t="shared" si="77"/>
        <v>45748</v>
      </c>
      <c r="B2429" t="s">
        <v>883</v>
      </c>
      <c r="C2429" t="s">
        <v>265</v>
      </c>
      <c r="D2429" t="s">
        <v>895</v>
      </c>
      <c r="E2429" t="s">
        <v>336</v>
      </c>
      <c r="F2429" t="s">
        <v>896</v>
      </c>
      <c r="G2429" t="s">
        <v>112</v>
      </c>
      <c r="H2429">
        <v>730</v>
      </c>
      <c r="I2429" s="73" t="str">
        <f>VLOOKUP(E2429,Refs!$P$2:$R$29,3,FALSE)</f>
        <v>Y58</v>
      </c>
      <c r="J2429" s="73" t="str">
        <f>VLOOKUP(E2429,Refs!$P$2:$S$29,4,FALSE)</f>
        <v>South West</v>
      </c>
      <c r="K2429" s="28">
        <f t="shared" si="78"/>
        <v>730</v>
      </c>
    </row>
    <row r="2430" spans="1:11" x14ac:dyDescent="0.35">
      <c r="A2430" s="74">
        <f t="shared" si="77"/>
        <v>45748</v>
      </c>
      <c r="B2430" t="s">
        <v>883</v>
      </c>
      <c r="C2430" t="s">
        <v>265</v>
      </c>
      <c r="D2430" t="s">
        <v>895</v>
      </c>
      <c r="E2430" t="s">
        <v>336</v>
      </c>
      <c r="F2430" t="s">
        <v>896</v>
      </c>
      <c r="G2430" t="s">
        <v>808</v>
      </c>
      <c r="H2430">
        <v>9885</v>
      </c>
      <c r="I2430" s="73" t="str">
        <f>VLOOKUP(E2430,Refs!$P$2:$R$29,3,FALSE)</f>
        <v>Y58</v>
      </c>
      <c r="J2430" s="73" t="str">
        <f>VLOOKUP(E2430,Refs!$P$2:$S$29,4,FALSE)</f>
        <v>South West</v>
      </c>
      <c r="K2430" s="28">
        <f t="shared" si="78"/>
        <v>9885</v>
      </c>
    </row>
    <row r="2431" spans="1:11" x14ac:dyDescent="0.35">
      <c r="A2431" s="74">
        <f t="shared" si="77"/>
        <v>45748</v>
      </c>
      <c r="B2431" t="s">
        <v>883</v>
      </c>
      <c r="C2431" t="s">
        <v>265</v>
      </c>
      <c r="D2431" t="s">
        <v>895</v>
      </c>
      <c r="E2431" t="s">
        <v>336</v>
      </c>
      <c r="F2431" t="s">
        <v>896</v>
      </c>
      <c r="G2431" t="s">
        <v>809</v>
      </c>
      <c r="H2431">
        <v>331</v>
      </c>
      <c r="I2431" s="73" t="str">
        <f>VLOOKUP(E2431,Refs!$P$2:$R$29,3,FALSE)</f>
        <v>Y58</v>
      </c>
      <c r="J2431" s="73" t="str">
        <f>VLOOKUP(E2431,Refs!$P$2:$S$29,4,FALSE)</f>
        <v>South West</v>
      </c>
      <c r="K2431" s="28">
        <f t="shared" si="78"/>
        <v>331</v>
      </c>
    </row>
    <row r="2432" spans="1:11" x14ac:dyDescent="0.35">
      <c r="A2432" s="74">
        <f t="shared" si="77"/>
        <v>45748</v>
      </c>
      <c r="B2432" t="s">
        <v>883</v>
      </c>
      <c r="C2432" t="s">
        <v>265</v>
      </c>
      <c r="D2432" t="s">
        <v>895</v>
      </c>
      <c r="E2432" t="s">
        <v>336</v>
      </c>
      <c r="F2432" t="s">
        <v>896</v>
      </c>
      <c r="G2432" t="s">
        <v>113</v>
      </c>
      <c r="H2432">
        <v>17880</v>
      </c>
      <c r="I2432" s="73" t="str">
        <f>VLOOKUP(E2432,Refs!$P$2:$R$29,3,FALSE)</f>
        <v>Y58</v>
      </c>
      <c r="J2432" s="73" t="str">
        <f>VLOOKUP(E2432,Refs!$P$2:$S$29,4,FALSE)</f>
        <v>South West</v>
      </c>
      <c r="K2432" s="28">
        <f t="shared" si="78"/>
        <v>17880</v>
      </c>
    </row>
    <row r="2433" spans="1:11" x14ac:dyDescent="0.35">
      <c r="A2433" s="74">
        <f t="shared" si="77"/>
        <v>45748</v>
      </c>
      <c r="B2433" t="s">
        <v>883</v>
      </c>
      <c r="C2433" t="s">
        <v>265</v>
      </c>
      <c r="D2433" t="s">
        <v>895</v>
      </c>
      <c r="E2433" t="s">
        <v>336</v>
      </c>
      <c r="F2433" t="s">
        <v>896</v>
      </c>
      <c r="G2433" t="s">
        <v>114</v>
      </c>
      <c r="H2433">
        <v>23</v>
      </c>
      <c r="I2433" s="73" t="str">
        <f>VLOOKUP(E2433,Refs!$P$2:$R$29,3,FALSE)</f>
        <v>Y58</v>
      </c>
      <c r="J2433" s="73" t="str">
        <f>VLOOKUP(E2433,Refs!$P$2:$S$29,4,FALSE)</f>
        <v>South West</v>
      </c>
      <c r="K2433" s="28">
        <f t="shared" si="78"/>
        <v>23</v>
      </c>
    </row>
    <row r="2434" spans="1:11" x14ac:dyDescent="0.35">
      <c r="A2434" s="74">
        <f t="shared" si="77"/>
        <v>45748</v>
      </c>
      <c r="B2434" t="s">
        <v>883</v>
      </c>
      <c r="C2434" t="s">
        <v>265</v>
      </c>
      <c r="D2434" t="s">
        <v>895</v>
      </c>
      <c r="E2434" t="s">
        <v>336</v>
      </c>
      <c r="F2434" t="s">
        <v>896</v>
      </c>
      <c r="G2434" t="s">
        <v>115</v>
      </c>
      <c r="H2434">
        <v>11524</v>
      </c>
      <c r="I2434" s="73" t="str">
        <f>VLOOKUP(E2434,Refs!$P$2:$R$29,3,FALSE)</f>
        <v>Y58</v>
      </c>
      <c r="J2434" s="73" t="str">
        <f>VLOOKUP(E2434,Refs!$P$2:$S$29,4,FALSE)</f>
        <v>South West</v>
      </c>
      <c r="K2434" s="28">
        <f t="shared" si="78"/>
        <v>11524</v>
      </c>
    </row>
    <row r="2435" spans="1:11" x14ac:dyDescent="0.35">
      <c r="A2435" s="74">
        <f t="shared" ref="A2435:A2465" si="79">DATEVALUE(RIGHT(B2435,8))</f>
        <v>45748</v>
      </c>
      <c r="B2435" t="s">
        <v>883</v>
      </c>
      <c r="C2435" t="s">
        <v>265</v>
      </c>
      <c r="D2435" t="s">
        <v>895</v>
      </c>
      <c r="E2435" t="s">
        <v>336</v>
      </c>
      <c r="F2435" t="s">
        <v>896</v>
      </c>
      <c r="G2435" t="s">
        <v>116</v>
      </c>
      <c r="H2435">
        <v>10536</v>
      </c>
      <c r="I2435" s="73" t="str">
        <f>VLOOKUP(E2435,Refs!$P$2:$R$29,3,FALSE)</f>
        <v>Y58</v>
      </c>
      <c r="J2435" s="73" t="str">
        <f>VLOOKUP(E2435,Refs!$P$2:$S$29,4,FALSE)</f>
        <v>South West</v>
      </c>
      <c r="K2435" s="28">
        <f t="shared" si="78"/>
        <v>10536</v>
      </c>
    </row>
    <row r="2436" spans="1:11" x14ac:dyDescent="0.35">
      <c r="A2436" s="74">
        <f t="shared" si="79"/>
        <v>45748</v>
      </c>
      <c r="B2436" t="s">
        <v>883</v>
      </c>
      <c r="C2436" t="s">
        <v>265</v>
      </c>
      <c r="D2436" t="s">
        <v>895</v>
      </c>
      <c r="E2436" t="s">
        <v>336</v>
      </c>
      <c r="F2436" t="s">
        <v>896</v>
      </c>
      <c r="G2436" t="s">
        <v>117</v>
      </c>
      <c r="H2436">
        <v>2847</v>
      </c>
      <c r="I2436" s="73" t="str">
        <f>VLOOKUP(E2436,Refs!$P$2:$R$29,3,FALSE)</f>
        <v>Y58</v>
      </c>
      <c r="J2436" s="73" t="str">
        <f>VLOOKUP(E2436,Refs!$P$2:$S$29,4,FALSE)</f>
        <v>South West</v>
      </c>
      <c r="K2436" s="28">
        <f t="shared" si="78"/>
        <v>2847</v>
      </c>
    </row>
    <row r="2437" spans="1:11" x14ac:dyDescent="0.35">
      <c r="A2437" s="74">
        <f t="shared" si="79"/>
        <v>45748</v>
      </c>
      <c r="B2437" t="s">
        <v>883</v>
      </c>
      <c r="C2437" t="s">
        <v>265</v>
      </c>
      <c r="D2437" t="s">
        <v>895</v>
      </c>
      <c r="E2437" t="s">
        <v>336</v>
      </c>
      <c r="F2437" t="s">
        <v>896</v>
      </c>
      <c r="G2437" t="s">
        <v>118</v>
      </c>
      <c r="H2437">
        <v>1521</v>
      </c>
      <c r="I2437" s="73" t="str">
        <f>VLOOKUP(E2437,Refs!$P$2:$R$29,3,FALSE)</f>
        <v>Y58</v>
      </c>
      <c r="J2437" s="73" t="str">
        <f>VLOOKUP(E2437,Refs!$P$2:$S$29,4,FALSE)</f>
        <v>South West</v>
      </c>
      <c r="K2437" s="28">
        <f t="shared" si="78"/>
        <v>1521</v>
      </c>
    </row>
    <row r="2438" spans="1:11" x14ac:dyDescent="0.35">
      <c r="A2438" s="74">
        <f t="shared" si="79"/>
        <v>45748</v>
      </c>
      <c r="B2438" t="s">
        <v>883</v>
      </c>
      <c r="C2438" t="s">
        <v>265</v>
      </c>
      <c r="D2438" t="s">
        <v>895</v>
      </c>
      <c r="E2438" t="s">
        <v>336</v>
      </c>
      <c r="F2438" t="s">
        <v>896</v>
      </c>
      <c r="G2438" t="s">
        <v>119</v>
      </c>
      <c r="H2438">
        <v>3229</v>
      </c>
      <c r="I2438" s="73" t="str">
        <f>VLOOKUP(E2438,Refs!$P$2:$R$29,3,FALSE)</f>
        <v>Y58</v>
      </c>
      <c r="J2438" s="73" t="str">
        <f>VLOOKUP(E2438,Refs!$P$2:$S$29,4,FALSE)</f>
        <v>South West</v>
      </c>
      <c r="K2438" s="28">
        <f t="shared" si="78"/>
        <v>3229</v>
      </c>
    </row>
    <row r="2439" spans="1:11" x14ac:dyDescent="0.35">
      <c r="A2439" s="74">
        <f t="shared" si="79"/>
        <v>45748</v>
      </c>
      <c r="B2439" t="s">
        <v>883</v>
      </c>
      <c r="C2439" t="s">
        <v>265</v>
      </c>
      <c r="D2439" t="s">
        <v>895</v>
      </c>
      <c r="E2439" t="s">
        <v>336</v>
      </c>
      <c r="F2439" t="s">
        <v>896</v>
      </c>
      <c r="G2439" t="s">
        <v>120</v>
      </c>
      <c r="H2439">
        <v>3018</v>
      </c>
      <c r="I2439" s="73" t="str">
        <f>VLOOKUP(E2439,Refs!$P$2:$R$29,3,FALSE)</f>
        <v>Y58</v>
      </c>
      <c r="J2439" s="73" t="str">
        <f>VLOOKUP(E2439,Refs!$P$2:$S$29,4,FALSE)</f>
        <v>South West</v>
      </c>
      <c r="K2439" s="28">
        <f t="shared" ref="K2439:K2465" si="80">IF(OR(H2439="NULL",H2439=0,H2439=""),"",H2439)</f>
        <v>3018</v>
      </c>
    </row>
    <row r="2440" spans="1:11" x14ac:dyDescent="0.35">
      <c r="A2440" s="74">
        <f t="shared" si="79"/>
        <v>45748</v>
      </c>
      <c r="B2440" t="s">
        <v>883</v>
      </c>
      <c r="C2440" t="s">
        <v>265</v>
      </c>
      <c r="D2440" t="s">
        <v>895</v>
      </c>
      <c r="E2440" t="s">
        <v>336</v>
      </c>
      <c r="F2440" t="s">
        <v>896</v>
      </c>
      <c r="G2440" t="s">
        <v>121</v>
      </c>
      <c r="H2440">
        <v>1579</v>
      </c>
      <c r="I2440" s="73" t="str">
        <f>VLOOKUP(E2440,Refs!$P$2:$R$29,3,FALSE)</f>
        <v>Y58</v>
      </c>
      <c r="J2440" s="73" t="str">
        <f>VLOOKUP(E2440,Refs!$P$2:$S$29,4,FALSE)</f>
        <v>South West</v>
      </c>
      <c r="K2440" s="28">
        <f t="shared" si="80"/>
        <v>1579</v>
      </c>
    </row>
    <row r="2441" spans="1:11" x14ac:dyDescent="0.35">
      <c r="A2441" s="74">
        <f t="shared" si="79"/>
        <v>45748</v>
      </c>
      <c r="B2441" t="s">
        <v>883</v>
      </c>
      <c r="C2441" t="s">
        <v>265</v>
      </c>
      <c r="D2441" t="s">
        <v>895</v>
      </c>
      <c r="E2441" t="s">
        <v>336</v>
      </c>
      <c r="F2441" t="s">
        <v>896</v>
      </c>
      <c r="G2441" t="s">
        <v>122</v>
      </c>
      <c r="H2441">
        <v>1488</v>
      </c>
      <c r="I2441" s="73" t="str">
        <f>VLOOKUP(E2441,Refs!$P$2:$R$29,3,FALSE)</f>
        <v>Y58</v>
      </c>
      <c r="J2441" s="73" t="str">
        <f>VLOOKUP(E2441,Refs!$P$2:$S$29,4,FALSE)</f>
        <v>South West</v>
      </c>
      <c r="K2441" s="28">
        <f t="shared" si="80"/>
        <v>1488</v>
      </c>
    </row>
    <row r="2442" spans="1:11" x14ac:dyDescent="0.35">
      <c r="A2442" s="74">
        <f t="shared" si="79"/>
        <v>45748</v>
      </c>
      <c r="B2442" t="s">
        <v>883</v>
      </c>
      <c r="C2442" t="s">
        <v>265</v>
      </c>
      <c r="D2442" t="s">
        <v>895</v>
      </c>
      <c r="E2442" t="s">
        <v>336</v>
      </c>
      <c r="F2442" t="s">
        <v>896</v>
      </c>
      <c r="G2442" t="s">
        <v>123</v>
      </c>
      <c r="H2442">
        <v>2600</v>
      </c>
      <c r="I2442" s="73" t="str">
        <f>VLOOKUP(E2442,Refs!$P$2:$R$29,3,FALSE)</f>
        <v>Y58</v>
      </c>
      <c r="J2442" s="73" t="str">
        <f>VLOOKUP(E2442,Refs!$P$2:$S$29,4,FALSE)</f>
        <v>South West</v>
      </c>
      <c r="K2442" s="28">
        <f t="shared" si="80"/>
        <v>2600</v>
      </c>
    </row>
    <row r="2443" spans="1:11" x14ac:dyDescent="0.35">
      <c r="A2443" s="74">
        <f t="shared" si="79"/>
        <v>45748</v>
      </c>
      <c r="B2443" t="s">
        <v>883</v>
      </c>
      <c r="C2443" t="s">
        <v>265</v>
      </c>
      <c r="D2443" t="s">
        <v>895</v>
      </c>
      <c r="E2443" t="s">
        <v>336</v>
      </c>
      <c r="F2443" t="s">
        <v>896</v>
      </c>
      <c r="G2443" t="s">
        <v>124</v>
      </c>
      <c r="H2443">
        <v>2348</v>
      </c>
      <c r="I2443" s="73" t="str">
        <f>VLOOKUP(E2443,Refs!$P$2:$R$29,3,FALSE)</f>
        <v>Y58</v>
      </c>
      <c r="J2443" s="73" t="str">
        <f>VLOOKUP(E2443,Refs!$P$2:$S$29,4,FALSE)</f>
        <v>South West</v>
      </c>
      <c r="K2443" s="28">
        <f t="shared" si="80"/>
        <v>2348</v>
      </c>
    </row>
    <row r="2444" spans="1:11" x14ac:dyDescent="0.35">
      <c r="A2444" s="74">
        <f t="shared" si="79"/>
        <v>45748</v>
      </c>
      <c r="B2444" t="s">
        <v>883</v>
      </c>
      <c r="C2444" t="s">
        <v>265</v>
      </c>
      <c r="D2444" t="s">
        <v>895</v>
      </c>
      <c r="E2444" t="s">
        <v>336</v>
      </c>
      <c r="F2444" t="s">
        <v>896</v>
      </c>
      <c r="G2444" t="s">
        <v>125</v>
      </c>
      <c r="H2444">
        <v>1</v>
      </c>
      <c r="I2444" s="73" t="str">
        <f>VLOOKUP(E2444,Refs!$P$2:$R$29,3,FALSE)</f>
        <v>Y58</v>
      </c>
      <c r="J2444" s="73" t="str">
        <f>VLOOKUP(E2444,Refs!$P$2:$S$29,4,FALSE)</f>
        <v>South West</v>
      </c>
      <c r="K2444" s="28">
        <f t="shared" si="80"/>
        <v>1</v>
      </c>
    </row>
    <row r="2445" spans="1:11" x14ac:dyDescent="0.35">
      <c r="A2445" s="74">
        <f t="shared" si="79"/>
        <v>45748</v>
      </c>
      <c r="B2445" t="s">
        <v>883</v>
      </c>
      <c r="C2445" t="s">
        <v>265</v>
      </c>
      <c r="D2445" t="s">
        <v>895</v>
      </c>
      <c r="E2445" t="s">
        <v>336</v>
      </c>
      <c r="F2445" t="s">
        <v>896</v>
      </c>
      <c r="G2445" t="s">
        <v>126</v>
      </c>
      <c r="H2445">
        <v>0</v>
      </c>
      <c r="I2445" s="73" t="str">
        <f>VLOOKUP(E2445,Refs!$P$2:$R$29,3,FALSE)</f>
        <v>Y58</v>
      </c>
      <c r="J2445" s="73" t="str">
        <f>VLOOKUP(E2445,Refs!$P$2:$S$29,4,FALSE)</f>
        <v>South West</v>
      </c>
      <c r="K2445" s="28" t="str">
        <f t="shared" si="80"/>
        <v/>
      </c>
    </row>
    <row r="2446" spans="1:11" x14ac:dyDescent="0.35">
      <c r="A2446" s="74">
        <f t="shared" si="79"/>
        <v>45748</v>
      </c>
      <c r="B2446" t="s">
        <v>883</v>
      </c>
      <c r="C2446" t="s">
        <v>265</v>
      </c>
      <c r="D2446" t="s">
        <v>895</v>
      </c>
      <c r="E2446" t="s">
        <v>336</v>
      </c>
      <c r="F2446" t="s">
        <v>896</v>
      </c>
      <c r="G2446" t="s">
        <v>127</v>
      </c>
      <c r="H2446">
        <v>0</v>
      </c>
      <c r="I2446" s="73" t="str">
        <f>VLOOKUP(E2446,Refs!$P$2:$R$29,3,FALSE)</f>
        <v>Y58</v>
      </c>
      <c r="J2446" s="73" t="str">
        <f>VLOOKUP(E2446,Refs!$P$2:$S$29,4,FALSE)</f>
        <v>South West</v>
      </c>
      <c r="K2446" s="28" t="str">
        <f t="shared" si="80"/>
        <v/>
      </c>
    </row>
    <row r="2447" spans="1:11" x14ac:dyDescent="0.35">
      <c r="A2447" s="74">
        <f t="shared" si="79"/>
        <v>45748</v>
      </c>
      <c r="B2447" t="s">
        <v>883</v>
      </c>
      <c r="C2447" t="s">
        <v>265</v>
      </c>
      <c r="D2447" t="s">
        <v>895</v>
      </c>
      <c r="E2447" t="s">
        <v>336</v>
      </c>
      <c r="F2447" t="s">
        <v>896</v>
      </c>
      <c r="G2447" t="s">
        <v>128</v>
      </c>
      <c r="H2447">
        <v>0</v>
      </c>
      <c r="I2447" s="73" t="str">
        <f>VLOOKUP(E2447,Refs!$P$2:$R$29,3,FALSE)</f>
        <v>Y58</v>
      </c>
      <c r="J2447" s="73" t="str">
        <f>VLOOKUP(E2447,Refs!$P$2:$S$29,4,FALSE)</f>
        <v>South West</v>
      </c>
      <c r="K2447" s="28" t="str">
        <f t="shared" si="80"/>
        <v/>
      </c>
    </row>
    <row r="2448" spans="1:11" x14ac:dyDescent="0.35">
      <c r="A2448" s="74">
        <f t="shared" si="79"/>
        <v>45748</v>
      </c>
      <c r="B2448" t="s">
        <v>883</v>
      </c>
      <c r="C2448" t="s">
        <v>265</v>
      </c>
      <c r="D2448" t="s">
        <v>895</v>
      </c>
      <c r="E2448" t="s">
        <v>336</v>
      </c>
      <c r="F2448" t="s">
        <v>896</v>
      </c>
      <c r="G2448" t="s">
        <v>129</v>
      </c>
      <c r="H2448">
        <v>2161</v>
      </c>
      <c r="I2448" s="73" t="str">
        <f>VLOOKUP(E2448,Refs!$P$2:$R$29,3,FALSE)</f>
        <v>Y58</v>
      </c>
      <c r="J2448" s="73" t="str">
        <f>VLOOKUP(E2448,Refs!$P$2:$S$29,4,FALSE)</f>
        <v>South West</v>
      </c>
      <c r="K2448" s="28">
        <f t="shared" si="80"/>
        <v>2161</v>
      </c>
    </row>
    <row r="2449" spans="1:11" x14ac:dyDescent="0.35">
      <c r="A2449" s="74">
        <f t="shared" si="79"/>
        <v>45748</v>
      </c>
      <c r="B2449" t="s">
        <v>883</v>
      </c>
      <c r="C2449" t="s">
        <v>265</v>
      </c>
      <c r="D2449" t="s">
        <v>895</v>
      </c>
      <c r="E2449" t="s">
        <v>336</v>
      </c>
      <c r="F2449" t="s">
        <v>896</v>
      </c>
      <c r="G2449" t="s">
        <v>130</v>
      </c>
      <c r="H2449">
        <v>537</v>
      </c>
      <c r="I2449" s="73" t="str">
        <f>VLOOKUP(E2449,Refs!$P$2:$R$29,3,FALSE)</f>
        <v>Y58</v>
      </c>
      <c r="J2449" s="73" t="str">
        <f>VLOOKUP(E2449,Refs!$P$2:$S$29,4,FALSE)</f>
        <v>South West</v>
      </c>
      <c r="K2449" s="28">
        <f t="shared" si="80"/>
        <v>537</v>
      </c>
    </row>
    <row r="2450" spans="1:11" x14ac:dyDescent="0.35">
      <c r="A2450" s="74">
        <f t="shared" si="79"/>
        <v>45748</v>
      </c>
      <c r="B2450" t="s">
        <v>883</v>
      </c>
      <c r="C2450" t="s">
        <v>265</v>
      </c>
      <c r="D2450" t="s">
        <v>895</v>
      </c>
      <c r="E2450" t="s">
        <v>336</v>
      </c>
      <c r="F2450" t="s">
        <v>896</v>
      </c>
      <c r="G2450" t="s">
        <v>131</v>
      </c>
      <c r="H2450">
        <v>1388</v>
      </c>
      <c r="I2450" s="73" t="str">
        <f>VLOOKUP(E2450,Refs!$P$2:$R$29,3,FALSE)</f>
        <v>Y58</v>
      </c>
      <c r="J2450" s="73" t="str">
        <f>VLOOKUP(E2450,Refs!$P$2:$S$29,4,FALSE)</f>
        <v>South West</v>
      </c>
      <c r="K2450" s="28">
        <f t="shared" si="80"/>
        <v>1388</v>
      </c>
    </row>
    <row r="2451" spans="1:11" x14ac:dyDescent="0.35">
      <c r="A2451" s="74">
        <f t="shared" si="79"/>
        <v>45748</v>
      </c>
      <c r="B2451" t="s">
        <v>883</v>
      </c>
      <c r="C2451" t="s">
        <v>265</v>
      </c>
      <c r="D2451" t="s">
        <v>895</v>
      </c>
      <c r="E2451" t="s">
        <v>336</v>
      </c>
      <c r="F2451" t="s">
        <v>896</v>
      </c>
      <c r="G2451" t="s">
        <v>132</v>
      </c>
      <c r="H2451">
        <v>951</v>
      </c>
      <c r="I2451" s="73" t="str">
        <f>VLOOKUP(E2451,Refs!$P$2:$R$29,3,FALSE)</f>
        <v>Y58</v>
      </c>
      <c r="J2451" s="73" t="str">
        <f>VLOOKUP(E2451,Refs!$P$2:$S$29,4,FALSE)</f>
        <v>South West</v>
      </c>
      <c r="K2451" s="28">
        <f t="shared" si="80"/>
        <v>951</v>
      </c>
    </row>
    <row r="2452" spans="1:11" x14ac:dyDescent="0.35">
      <c r="A2452" s="74">
        <f t="shared" si="79"/>
        <v>45748</v>
      </c>
      <c r="B2452" t="s">
        <v>883</v>
      </c>
      <c r="C2452" t="s">
        <v>265</v>
      </c>
      <c r="D2452" t="s">
        <v>895</v>
      </c>
      <c r="E2452" t="s">
        <v>336</v>
      </c>
      <c r="F2452" t="s">
        <v>896</v>
      </c>
      <c r="G2452" t="s">
        <v>133</v>
      </c>
      <c r="H2452">
        <v>1952</v>
      </c>
      <c r="I2452" s="73" t="str">
        <f>VLOOKUP(E2452,Refs!$P$2:$R$29,3,FALSE)</f>
        <v>Y58</v>
      </c>
      <c r="J2452" s="73" t="str">
        <f>VLOOKUP(E2452,Refs!$P$2:$S$29,4,FALSE)</f>
        <v>South West</v>
      </c>
      <c r="K2452" s="28">
        <f t="shared" si="80"/>
        <v>1952</v>
      </c>
    </row>
    <row r="2453" spans="1:11" x14ac:dyDescent="0.35">
      <c r="A2453" s="74">
        <f t="shared" si="79"/>
        <v>45748</v>
      </c>
      <c r="B2453" t="s">
        <v>883</v>
      </c>
      <c r="C2453" t="s">
        <v>265</v>
      </c>
      <c r="D2453" t="s">
        <v>895</v>
      </c>
      <c r="E2453" t="s">
        <v>336</v>
      </c>
      <c r="F2453" t="s">
        <v>896</v>
      </c>
      <c r="G2453" t="s">
        <v>134</v>
      </c>
      <c r="H2453">
        <v>906</v>
      </c>
      <c r="I2453" s="73" t="str">
        <f>VLOOKUP(E2453,Refs!$P$2:$R$29,3,FALSE)</f>
        <v>Y58</v>
      </c>
      <c r="J2453" s="73" t="str">
        <f>VLOOKUP(E2453,Refs!$P$2:$S$29,4,FALSE)</f>
        <v>South West</v>
      </c>
      <c r="K2453" s="28">
        <f t="shared" si="80"/>
        <v>906</v>
      </c>
    </row>
    <row r="2454" spans="1:11" x14ac:dyDescent="0.35">
      <c r="A2454" s="74">
        <f t="shared" si="79"/>
        <v>45748</v>
      </c>
      <c r="B2454" t="s">
        <v>883</v>
      </c>
      <c r="C2454" t="s">
        <v>265</v>
      </c>
      <c r="D2454" t="s">
        <v>895</v>
      </c>
      <c r="E2454" t="s">
        <v>336</v>
      </c>
      <c r="F2454" t="s">
        <v>896</v>
      </c>
      <c r="G2454" t="s">
        <v>135</v>
      </c>
      <c r="H2454">
        <v>1450</v>
      </c>
      <c r="I2454" s="73" t="str">
        <f>VLOOKUP(E2454,Refs!$P$2:$R$29,3,FALSE)</f>
        <v>Y58</v>
      </c>
      <c r="J2454" s="73" t="str">
        <f>VLOOKUP(E2454,Refs!$P$2:$S$29,4,FALSE)</f>
        <v>South West</v>
      </c>
      <c r="K2454" s="28">
        <f t="shared" si="80"/>
        <v>1450</v>
      </c>
    </row>
    <row r="2455" spans="1:11" x14ac:dyDescent="0.35">
      <c r="A2455" s="74">
        <f t="shared" si="79"/>
        <v>45748</v>
      </c>
      <c r="B2455" t="s">
        <v>883</v>
      </c>
      <c r="C2455" t="s">
        <v>265</v>
      </c>
      <c r="D2455" t="s">
        <v>895</v>
      </c>
      <c r="E2455" t="s">
        <v>336</v>
      </c>
      <c r="F2455" t="s">
        <v>896</v>
      </c>
      <c r="G2455" t="s">
        <v>136</v>
      </c>
      <c r="H2455">
        <v>1043</v>
      </c>
      <c r="I2455" s="73" t="str">
        <f>VLOOKUP(E2455,Refs!$P$2:$R$29,3,FALSE)</f>
        <v>Y58</v>
      </c>
      <c r="J2455" s="73" t="str">
        <f>VLOOKUP(E2455,Refs!$P$2:$S$29,4,FALSE)</f>
        <v>South West</v>
      </c>
      <c r="K2455" s="28">
        <f t="shared" si="80"/>
        <v>1043</v>
      </c>
    </row>
    <row r="2456" spans="1:11" x14ac:dyDescent="0.35">
      <c r="A2456" s="74">
        <f t="shared" si="79"/>
        <v>45748</v>
      </c>
      <c r="B2456" t="s">
        <v>883</v>
      </c>
      <c r="C2456" t="s">
        <v>265</v>
      </c>
      <c r="D2456" t="s">
        <v>895</v>
      </c>
      <c r="E2456" t="s">
        <v>336</v>
      </c>
      <c r="F2456" t="s">
        <v>896</v>
      </c>
      <c r="G2456" t="s">
        <v>137</v>
      </c>
      <c r="H2456">
        <v>160</v>
      </c>
      <c r="I2456" s="73" t="str">
        <f>VLOOKUP(E2456,Refs!$P$2:$R$29,3,FALSE)</f>
        <v>Y58</v>
      </c>
      <c r="J2456" s="73" t="str">
        <f>VLOOKUP(E2456,Refs!$P$2:$S$29,4,FALSE)</f>
        <v>South West</v>
      </c>
      <c r="K2456" s="28">
        <f t="shared" si="80"/>
        <v>160</v>
      </c>
    </row>
    <row r="2457" spans="1:11" x14ac:dyDescent="0.35">
      <c r="A2457" s="74">
        <f t="shared" si="79"/>
        <v>45748</v>
      </c>
      <c r="B2457" t="s">
        <v>883</v>
      </c>
      <c r="C2457" t="s">
        <v>265</v>
      </c>
      <c r="D2457" t="s">
        <v>895</v>
      </c>
      <c r="E2457" t="s">
        <v>336</v>
      </c>
      <c r="F2457" t="s">
        <v>896</v>
      </c>
      <c r="G2457" t="s">
        <v>138</v>
      </c>
      <c r="H2457">
        <v>63</v>
      </c>
      <c r="I2457" s="73" t="str">
        <f>VLOOKUP(E2457,Refs!$P$2:$R$29,3,FALSE)</f>
        <v>Y58</v>
      </c>
      <c r="J2457" s="73" t="str">
        <f>VLOOKUP(E2457,Refs!$P$2:$S$29,4,FALSE)</f>
        <v>South West</v>
      </c>
      <c r="K2457" s="28">
        <f t="shared" si="80"/>
        <v>63</v>
      </c>
    </row>
    <row r="2458" spans="1:11" x14ac:dyDescent="0.35">
      <c r="A2458" s="74">
        <f t="shared" si="79"/>
        <v>45748</v>
      </c>
      <c r="B2458" t="s">
        <v>883</v>
      </c>
      <c r="C2458" t="s">
        <v>265</v>
      </c>
      <c r="D2458" t="s">
        <v>895</v>
      </c>
      <c r="E2458" t="s">
        <v>336</v>
      </c>
      <c r="F2458" t="s">
        <v>896</v>
      </c>
      <c r="G2458" t="s">
        <v>139</v>
      </c>
      <c r="H2458">
        <v>24</v>
      </c>
      <c r="I2458" s="73" t="str">
        <f>VLOOKUP(E2458,Refs!$P$2:$R$29,3,FALSE)</f>
        <v>Y58</v>
      </c>
      <c r="J2458" s="73" t="str">
        <f>VLOOKUP(E2458,Refs!$P$2:$S$29,4,FALSE)</f>
        <v>South West</v>
      </c>
      <c r="K2458" s="28">
        <f t="shared" si="80"/>
        <v>24</v>
      </c>
    </row>
    <row r="2459" spans="1:11" x14ac:dyDescent="0.35">
      <c r="A2459" s="74">
        <f t="shared" si="79"/>
        <v>45748</v>
      </c>
      <c r="B2459" t="s">
        <v>883</v>
      </c>
      <c r="C2459" t="s">
        <v>265</v>
      </c>
      <c r="D2459" t="s">
        <v>895</v>
      </c>
      <c r="E2459" t="s">
        <v>336</v>
      </c>
      <c r="F2459" t="s">
        <v>896</v>
      </c>
      <c r="G2459" t="s">
        <v>140</v>
      </c>
      <c r="H2459">
        <v>19</v>
      </c>
      <c r="I2459" s="73" t="str">
        <f>VLOOKUP(E2459,Refs!$P$2:$R$29,3,FALSE)</f>
        <v>Y58</v>
      </c>
      <c r="J2459" s="73" t="str">
        <f>VLOOKUP(E2459,Refs!$P$2:$S$29,4,FALSE)</f>
        <v>South West</v>
      </c>
      <c r="K2459" s="28">
        <f t="shared" si="80"/>
        <v>19</v>
      </c>
    </row>
    <row r="2460" spans="1:11" x14ac:dyDescent="0.35">
      <c r="A2460" s="74">
        <f t="shared" si="79"/>
        <v>45748</v>
      </c>
      <c r="B2460" t="s">
        <v>883</v>
      </c>
      <c r="C2460" t="s">
        <v>265</v>
      </c>
      <c r="D2460" t="s">
        <v>895</v>
      </c>
      <c r="E2460" t="s">
        <v>336</v>
      </c>
      <c r="F2460" t="s">
        <v>896</v>
      </c>
      <c r="G2460" t="s">
        <v>141</v>
      </c>
      <c r="H2460">
        <v>389</v>
      </c>
      <c r="I2460" s="73" t="str">
        <f>VLOOKUP(E2460,Refs!$P$2:$R$29,3,FALSE)</f>
        <v>Y58</v>
      </c>
      <c r="J2460" s="73" t="str">
        <f>VLOOKUP(E2460,Refs!$P$2:$S$29,4,FALSE)</f>
        <v>South West</v>
      </c>
      <c r="K2460" s="28">
        <f t="shared" si="80"/>
        <v>389</v>
      </c>
    </row>
    <row r="2461" spans="1:11" x14ac:dyDescent="0.35">
      <c r="A2461" s="74">
        <f t="shared" si="79"/>
        <v>45748</v>
      </c>
      <c r="B2461" t="s">
        <v>883</v>
      </c>
      <c r="C2461" t="s">
        <v>265</v>
      </c>
      <c r="D2461" t="s">
        <v>895</v>
      </c>
      <c r="E2461" t="s">
        <v>336</v>
      </c>
      <c r="F2461" t="s">
        <v>896</v>
      </c>
      <c r="G2461" t="s">
        <v>142</v>
      </c>
      <c r="H2461">
        <v>278</v>
      </c>
      <c r="I2461" s="73" t="str">
        <f>VLOOKUP(E2461,Refs!$P$2:$R$29,3,FALSE)</f>
        <v>Y58</v>
      </c>
      <c r="J2461" s="73" t="str">
        <f>VLOOKUP(E2461,Refs!$P$2:$S$29,4,FALSE)</f>
        <v>South West</v>
      </c>
      <c r="K2461" s="28">
        <f t="shared" si="80"/>
        <v>278</v>
      </c>
    </row>
    <row r="2462" spans="1:11" x14ac:dyDescent="0.35">
      <c r="A2462" s="74">
        <f t="shared" si="79"/>
        <v>45748</v>
      </c>
      <c r="B2462" t="s">
        <v>883</v>
      </c>
      <c r="C2462" t="s">
        <v>265</v>
      </c>
      <c r="D2462" t="s">
        <v>895</v>
      </c>
      <c r="E2462" t="s">
        <v>336</v>
      </c>
      <c r="F2462" t="s">
        <v>896</v>
      </c>
      <c r="G2462" t="s">
        <v>725</v>
      </c>
      <c r="H2462">
        <v>554</v>
      </c>
      <c r="I2462" s="73" t="str">
        <f>VLOOKUP(E2462,Refs!$P$2:$R$29,3,FALSE)</f>
        <v>Y58</v>
      </c>
      <c r="J2462" s="73" t="str">
        <f>VLOOKUP(E2462,Refs!$P$2:$S$29,4,FALSE)</f>
        <v>South West</v>
      </c>
      <c r="K2462" s="28">
        <f t="shared" si="80"/>
        <v>554</v>
      </c>
    </row>
    <row r="2463" spans="1:11" x14ac:dyDescent="0.35">
      <c r="A2463" s="74">
        <f t="shared" si="79"/>
        <v>45748</v>
      </c>
      <c r="B2463" t="s">
        <v>883</v>
      </c>
      <c r="C2463" t="s">
        <v>265</v>
      </c>
      <c r="D2463" t="s">
        <v>895</v>
      </c>
      <c r="E2463" t="s">
        <v>336</v>
      </c>
      <c r="F2463" t="s">
        <v>896</v>
      </c>
      <c r="G2463" t="s">
        <v>724</v>
      </c>
      <c r="H2463">
        <v>311</v>
      </c>
      <c r="I2463" s="73" t="str">
        <f>VLOOKUP(E2463,Refs!$P$2:$R$29,3,FALSE)</f>
        <v>Y58</v>
      </c>
      <c r="J2463" s="73" t="str">
        <f>VLOOKUP(E2463,Refs!$P$2:$S$29,4,FALSE)</f>
        <v>South West</v>
      </c>
      <c r="K2463" s="28">
        <f t="shared" si="80"/>
        <v>311</v>
      </c>
    </row>
    <row r="2464" spans="1:11" x14ac:dyDescent="0.35">
      <c r="A2464" s="74">
        <f t="shared" si="79"/>
        <v>45748</v>
      </c>
      <c r="B2464" t="s">
        <v>883</v>
      </c>
      <c r="C2464" t="s">
        <v>265</v>
      </c>
      <c r="D2464" t="s">
        <v>895</v>
      </c>
      <c r="E2464" t="s">
        <v>336</v>
      </c>
      <c r="F2464" t="s">
        <v>896</v>
      </c>
      <c r="G2464" t="s">
        <v>727</v>
      </c>
      <c r="H2464">
        <v>415</v>
      </c>
      <c r="I2464" s="73" t="str">
        <f>VLOOKUP(E2464,Refs!$P$2:$R$29,3,FALSE)</f>
        <v>Y58</v>
      </c>
      <c r="J2464" s="73" t="str">
        <f>VLOOKUP(E2464,Refs!$P$2:$S$29,4,FALSE)</f>
        <v>South West</v>
      </c>
      <c r="K2464" s="28">
        <f t="shared" si="80"/>
        <v>415</v>
      </c>
    </row>
    <row r="2465" spans="1:11" ht="15" thickBot="1" x14ac:dyDescent="0.4">
      <c r="A2465" s="74">
        <f t="shared" si="79"/>
        <v>45748</v>
      </c>
      <c r="B2465" t="s">
        <v>883</v>
      </c>
      <c r="C2465" t="s">
        <v>265</v>
      </c>
      <c r="D2465" t="s">
        <v>895</v>
      </c>
      <c r="E2465" t="s">
        <v>336</v>
      </c>
      <c r="F2465" t="s">
        <v>896</v>
      </c>
      <c r="G2465" t="s">
        <v>726</v>
      </c>
      <c r="H2465">
        <v>270</v>
      </c>
      <c r="I2465" s="73" t="str">
        <f>VLOOKUP(E2465,Refs!$P$2:$R$29,3,FALSE)</f>
        <v>Y58</v>
      </c>
      <c r="J2465" s="73" t="str">
        <f>VLOOKUP(E2465,Refs!$P$2:$S$29,4,FALSE)</f>
        <v>South West</v>
      </c>
      <c r="K2465" s="28">
        <f t="shared" si="80"/>
        <v>270</v>
      </c>
    </row>
    <row r="2466" spans="1:11" ht="15" thickBot="1" x14ac:dyDescent="0.4">
      <c r="A2466" s="74"/>
      <c r="D2466" s="176"/>
      <c r="I2466" s="73"/>
      <c r="J2466" s="73"/>
      <c r="K2466" s="28"/>
    </row>
    <row r="2467" spans="1:11" ht="15" thickBot="1" x14ac:dyDescent="0.4">
      <c r="A2467" s="74"/>
      <c r="D2467" s="176"/>
      <c r="I2467" s="73"/>
      <c r="J2467" s="73"/>
      <c r="K2467" s="28"/>
    </row>
    <row r="2468" spans="1:11" ht="15" thickBot="1" x14ac:dyDescent="0.4">
      <c r="A2468" s="74"/>
      <c r="D2468" s="176"/>
      <c r="I2468" s="73"/>
      <c r="J2468" s="73"/>
      <c r="K2468" s="28"/>
    </row>
    <row r="2469" spans="1:11" ht="15" thickBot="1" x14ac:dyDescent="0.4">
      <c r="A2469" s="74"/>
      <c r="D2469" s="176"/>
      <c r="I2469" s="73"/>
      <c r="J2469" s="73"/>
      <c r="K2469" s="28"/>
    </row>
    <row r="2470" spans="1:11" ht="15" thickBot="1" x14ac:dyDescent="0.4">
      <c r="A2470" s="74"/>
      <c r="D2470" s="176"/>
      <c r="I2470" s="73"/>
      <c r="J2470" s="73"/>
      <c r="K2470" s="28"/>
    </row>
    <row r="2471" spans="1:11" ht="15" thickBot="1" x14ac:dyDescent="0.4">
      <c r="A2471" s="74"/>
      <c r="D2471" s="176"/>
      <c r="I2471" s="73"/>
      <c r="J2471" s="73"/>
      <c r="K2471" s="28"/>
    </row>
    <row r="2472" spans="1:11" ht="15" thickBot="1" x14ac:dyDescent="0.4">
      <c r="A2472" s="74"/>
      <c r="D2472" s="176"/>
      <c r="I2472" s="73"/>
      <c r="J2472" s="73"/>
      <c r="K2472" s="28"/>
    </row>
    <row r="2473" spans="1:11" ht="15" thickBot="1" x14ac:dyDescent="0.4">
      <c r="A2473" s="74"/>
      <c r="D2473" s="176"/>
      <c r="I2473" s="73"/>
      <c r="J2473" s="73"/>
      <c r="K2473" s="28"/>
    </row>
    <row r="2474" spans="1:11" ht="15" thickBot="1" x14ac:dyDescent="0.4">
      <c r="A2474" s="74"/>
      <c r="D2474" s="176"/>
      <c r="I2474" s="73"/>
      <c r="J2474" s="73"/>
      <c r="K2474" s="28"/>
    </row>
    <row r="2475" spans="1:11" ht="15" thickBot="1" x14ac:dyDescent="0.4">
      <c r="A2475" s="74"/>
      <c r="D2475" s="176"/>
      <c r="I2475" s="73"/>
      <c r="J2475" s="73"/>
      <c r="K2475" s="28"/>
    </row>
    <row r="2476" spans="1:11" ht="15" thickBot="1" x14ac:dyDescent="0.4">
      <c r="A2476" s="74"/>
      <c r="D2476" s="176"/>
      <c r="I2476" s="73"/>
      <c r="J2476" s="73"/>
      <c r="K2476" s="28"/>
    </row>
    <row r="2477" spans="1:11" ht="15" thickBot="1" x14ac:dyDescent="0.4">
      <c r="A2477" s="74"/>
      <c r="D2477" s="176"/>
      <c r="I2477" s="73"/>
      <c r="J2477" s="73"/>
      <c r="K2477" s="28"/>
    </row>
    <row r="2478" spans="1:11" ht="15" thickBot="1" x14ac:dyDescent="0.4">
      <c r="A2478" s="74"/>
      <c r="D2478" s="176"/>
      <c r="I2478" s="73"/>
      <c r="J2478" s="73"/>
      <c r="K2478" s="28"/>
    </row>
    <row r="2479" spans="1:11" ht="15" thickBot="1" x14ac:dyDescent="0.4">
      <c r="A2479" s="74"/>
      <c r="D2479" s="176"/>
      <c r="I2479" s="73"/>
      <c r="J2479" s="73"/>
      <c r="K2479" s="28"/>
    </row>
    <row r="2480" spans="1:11" ht="15" thickBot="1" x14ac:dyDescent="0.4">
      <c r="A2480" s="74"/>
      <c r="D2480" s="176"/>
      <c r="I2480" s="73"/>
      <c r="J2480" s="73"/>
      <c r="K2480" s="28"/>
    </row>
    <row r="2481" spans="1:11" ht="15" thickBot="1" x14ac:dyDescent="0.4">
      <c r="A2481" s="74"/>
      <c r="D2481" s="176"/>
      <c r="I2481" s="73"/>
      <c r="J2481" s="73"/>
      <c r="K2481" s="28"/>
    </row>
    <row r="2482" spans="1:11" ht="15" thickBot="1" x14ac:dyDescent="0.4">
      <c r="A2482" s="74"/>
      <c r="D2482" s="176"/>
      <c r="I2482" s="73"/>
      <c r="J2482" s="73"/>
      <c r="K2482" s="28"/>
    </row>
    <row r="2483" spans="1:11" ht="15" thickBot="1" x14ac:dyDescent="0.4">
      <c r="A2483" s="74"/>
      <c r="D2483" s="176"/>
      <c r="I2483" s="73"/>
      <c r="J2483" s="73"/>
      <c r="K2483" s="28"/>
    </row>
    <row r="2484" spans="1:11" ht="15" thickBot="1" x14ac:dyDescent="0.4">
      <c r="A2484" s="74"/>
      <c r="D2484" s="176"/>
      <c r="I2484" s="73"/>
      <c r="J2484" s="73"/>
      <c r="K2484" s="28"/>
    </row>
    <row r="2485" spans="1:11" ht="15" thickBot="1" x14ac:dyDescent="0.4">
      <c r="A2485" s="74"/>
      <c r="D2485" s="176"/>
      <c r="I2485" s="73"/>
      <c r="J2485" s="73"/>
      <c r="K2485" s="28"/>
    </row>
    <row r="2486" spans="1:11" ht="15" thickBot="1" x14ac:dyDescent="0.4">
      <c r="A2486" s="74"/>
      <c r="D2486" s="176"/>
      <c r="I2486" s="73"/>
      <c r="J2486" s="73"/>
      <c r="K2486" s="28"/>
    </row>
    <row r="2487" spans="1:11" ht="15" thickBot="1" x14ac:dyDescent="0.4">
      <c r="A2487" s="74"/>
      <c r="D2487" s="176"/>
      <c r="I2487" s="73"/>
      <c r="J2487" s="73"/>
      <c r="K2487" s="28"/>
    </row>
    <row r="2488" spans="1:11" ht="15" thickBot="1" x14ac:dyDescent="0.4">
      <c r="A2488" s="74"/>
      <c r="D2488" s="176"/>
      <c r="I2488" s="73"/>
      <c r="J2488" s="73"/>
      <c r="K2488" s="28"/>
    </row>
    <row r="2489" spans="1:11" ht="15" thickBot="1" x14ac:dyDescent="0.4">
      <c r="A2489" s="74"/>
      <c r="D2489" s="176"/>
      <c r="I2489" s="73"/>
      <c r="J2489" s="73"/>
      <c r="K2489" s="28"/>
    </row>
    <row r="2490" spans="1:11" ht="15" thickBot="1" x14ac:dyDescent="0.4">
      <c r="A2490" s="74"/>
      <c r="D2490" s="176"/>
      <c r="I2490" s="73"/>
      <c r="J2490" s="73"/>
      <c r="K2490" s="28"/>
    </row>
    <row r="2491" spans="1:11" ht="15" thickBot="1" x14ac:dyDescent="0.4">
      <c r="A2491" s="74"/>
      <c r="D2491" s="176"/>
      <c r="I2491" s="73"/>
      <c r="J2491" s="73"/>
      <c r="K2491" s="28"/>
    </row>
    <row r="2492" spans="1:11" ht="15" thickBot="1" x14ac:dyDescent="0.4">
      <c r="A2492" s="74"/>
      <c r="D2492" s="176"/>
      <c r="I2492" s="73"/>
      <c r="J2492" s="73"/>
      <c r="K2492" s="28"/>
    </row>
    <row r="2493" spans="1:11" ht="15" thickBot="1" x14ac:dyDescent="0.4">
      <c r="A2493" s="74"/>
      <c r="D2493" s="176"/>
      <c r="I2493" s="73"/>
      <c r="J2493" s="73"/>
      <c r="K2493" s="28"/>
    </row>
    <row r="2494" spans="1:11" ht="15" thickBot="1" x14ac:dyDescent="0.4">
      <c r="A2494" s="74"/>
      <c r="D2494" s="176"/>
      <c r="I2494" s="73"/>
      <c r="J2494" s="73"/>
      <c r="K2494" s="28"/>
    </row>
    <row r="2495" spans="1:11" ht="15" thickBot="1" x14ac:dyDescent="0.4">
      <c r="A2495" s="74"/>
      <c r="D2495" s="176"/>
      <c r="I2495" s="73"/>
      <c r="J2495" s="73"/>
      <c r="K2495" s="28"/>
    </row>
    <row r="2496" spans="1:11" ht="15" thickBot="1" x14ac:dyDescent="0.4">
      <c r="A2496" s="74"/>
      <c r="D2496" s="176"/>
      <c r="I2496" s="73"/>
      <c r="J2496" s="73"/>
      <c r="K2496" s="28"/>
    </row>
    <row r="2497" spans="1:11" ht="15" thickBot="1" x14ac:dyDescent="0.4">
      <c r="A2497" s="74"/>
      <c r="D2497" s="176"/>
      <c r="I2497" s="73"/>
      <c r="J2497" s="73"/>
      <c r="K2497" s="28"/>
    </row>
    <row r="2498" spans="1:11" ht="15" thickBot="1" x14ac:dyDescent="0.4">
      <c r="A2498" s="74"/>
      <c r="D2498" s="176"/>
      <c r="I2498" s="73"/>
      <c r="J2498" s="73"/>
      <c r="K2498" s="28"/>
    </row>
    <row r="2499" spans="1:11" ht="15" thickBot="1" x14ac:dyDescent="0.4">
      <c r="A2499" s="74"/>
      <c r="D2499" s="176"/>
      <c r="I2499" s="73"/>
      <c r="J2499" s="73"/>
      <c r="K2499" s="28"/>
    </row>
    <row r="2500" spans="1:11" ht="15" thickBot="1" x14ac:dyDescent="0.4">
      <c r="A2500" s="74"/>
      <c r="D2500" s="176"/>
      <c r="I2500" s="73"/>
      <c r="J2500" s="73"/>
      <c r="K2500" s="28"/>
    </row>
    <row r="2501" spans="1:11" ht="15" thickBot="1" x14ac:dyDescent="0.4">
      <c r="A2501" s="74"/>
      <c r="D2501" s="176"/>
      <c r="I2501" s="73"/>
      <c r="J2501" s="73"/>
      <c r="K2501" s="28"/>
    </row>
    <row r="2502" spans="1:11" ht="15" thickBot="1" x14ac:dyDescent="0.4">
      <c r="A2502" s="74"/>
      <c r="D2502" s="176"/>
      <c r="I2502" s="73"/>
      <c r="J2502" s="73"/>
      <c r="K2502" s="28"/>
    </row>
    <row r="2503" spans="1:11" ht="15" thickBot="1" x14ac:dyDescent="0.4">
      <c r="A2503" s="74"/>
      <c r="D2503" s="176"/>
      <c r="I2503" s="73"/>
      <c r="J2503" s="73"/>
      <c r="K2503" s="28"/>
    </row>
    <row r="2504" spans="1:11" ht="15" thickBot="1" x14ac:dyDescent="0.4">
      <c r="A2504" s="74"/>
      <c r="D2504" s="176"/>
      <c r="I2504" s="73"/>
      <c r="J2504" s="73"/>
      <c r="K2504" s="28"/>
    </row>
    <row r="2505" spans="1:11" ht="15" thickBot="1" x14ac:dyDescent="0.4">
      <c r="A2505" s="74"/>
      <c r="D2505" s="176"/>
      <c r="I2505" s="73"/>
      <c r="J2505" s="73"/>
      <c r="K2505" s="28"/>
    </row>
    <row r="2506" spans="1:11" ht="15" thickBot="1" x14ac:dyDescent="0.4">
      <c r="A2506" s="74"/>
      <c r="D2506" s="176"/>
      <c r="I2506" s="73"/>
      <c r="J2506" s="73"/>
      <c r="K2506" s="28"/>
    </row>
    <row r="2507" spans="1:11" ht="15" thickBot="1" x14ac:dyDescent="0.4">
      <c r="A2507" s="74"/>
      <c r="D2507" s="176"/>
      <c r="I2507" s="73"/>
      <c r="J2507" s="73"/>
      <c r="K2507" s="28"/>
    </row>
    <row r="2508" spans="1:11" ht="15" thickBot="1" x14ac:dyDescent="0.4">
      <c r="A2508" s="74"/>
      <c r="D2508" s="176"/>
      <c r="I2508" s="73"/>
      <c r="J2508" s="73"/>
      <c r="K2508" s="28"/>
    </row>
    <row r="2509" spans="1:11" ht="15" thickBot="1" x14ac:dyDescent="0.4">
      <c r="A2509" s="74"/>
      <c r="D2509" s="176"/>
      <c r="I2509" s="73"/>
      <c r="J2509" s="73"/>
      <c r="K2509" s="28"/>
    </row>
    <row r="2510" spans="1:11" ht="15" thickBot="1" x14ac:dyDescent="0.4">
      <c r="A2510" s="74"/>
      <c r="D2510" s="176"/>
      <c r="I2510" s="73"/>
      <c r="J2510" s="73"/>
      <c r="K2510" s="28"/>
    </row>
    <row r="2511" spans="1:11" ht="15" thickBot="1" x14ac:dyDescent="0.4">
      <c r="A2511" s="74"/>
      <c r="D2511" s="176"/>
      <c r="I2511" s="73"/>
      <c r="J2511" s="73"/>
      <c r="K2511" s="28"/>
    </row>
    <row r="2512" spans="1:11" ht="15" thickBot="1" x14ac:dyDescent="0.4">
      <c r="A2512" s="74"/>
      <c r="D2512" s="176"/>
      <c r="I2512" s="73"/>
      <c r="J2512" s="73"/>
      <c r="K2512" s="28"/>
    </row>
    <row r="2513" spans="1:11" ht="15" thickBot="1" x14ac:dyDescent="0.4">
      <c r="A2513" s="74"/>
      <c r="D2513" s="176"/>
      <c r="I2513" s="73"/>
      <c r="J2513" s="73"/>
      <c r="K2513" s="28"/>
    </row>
    <row r="2514" spans="1:11" ht="15" thickBot="1" x14ac:dyDescent="0.4">
      <c r="A2514" s="74"/>
      <c r="D2514" s="176"/>
      <c r="I2514" s="73"/>
      <c r="J2514" s="73"/>
      <c r="K2514" s="28"/>
    </row>
    <row r="2515" spans="1:11" ht="15" thickBot="1" x14ac:dyDescent="0.4">
      <c r="A2515" s="74"/>
      <c r="D2515" s="176"/>
      <c r="I2515" s="73"/>
      <c r="J2515" s="73"/>
      <c r="K2515" s="28"/>
    </row>
    <row r="2516" spans="1:11" ht="15" thickBot="1" x14ac:dyDescent="0.4">
      <c r="A2516" s="74"/>
      <c r="D2516" s="176"/>
      <c r="I2516" s="73"/>
      <c r="J2516" s="73"/>
      <c r="K2516" s="28"/>
    </row>
    <row r="2517" spans="1:11" ht="15" thickBot="1" x14ac:dyDescent="0.4">
      <c r="A2517" s="74"/>
      <c r="D2517" s="176"/>
      <c r="I2517" s="73"/>
      <c r="J2517" s="73"/>
      <c r="K2517" s="28"/>
    </row>
    <row r="2518" spans="1:11" ht="15" thickBot="1" x14ac:dyDescent="0.4">
      <c r="A2518" s="74"/>
      <c r="D2518" s="176"/>
      <c r="I2518" s="73"/>
      <c r="J2518" s="73"/>
      <c r="K2518" s="28"/>
    </row>
    <row r="2519" spans="1:11" ht="15" thickBot="1" x14ac:dyDescent="0.4">
      <c r="A2519" s="74"/>
      <c r="D2519" s="176"/>
      <c r="I2519" s="73"/>
      <c r="J2519" s="73"/>
      <c r="K2519" s="28"/>
    </row>
    <row r="2520" spans="1:11" ht="15" thickBot="1" x14ac:dyDescent="0.4">
      <c r="A2520" s="74"/>
      <c r="D2520" s="176"/>
      <c r="I2520" s="73"/>
      <c r="J2520" s="73"/>
      <c r="K2520" s="28"/>
    </row>
    <row r="2521" spans="1:11" ht="15" thickBot="1" x14ac:dyDescent="0.4">
      <c r="A2521" s="74"/>
      <c r="D2521" s="176"/>
      <c r="I2521" s="73"/>
      <c r="J2521" s="73"/>
      <c r="K2521" s="28"/>
    </row>
    <row r="2522" spans="1:11" ht="15" thickBot="1" x14ac:dyDescent="0.4">
      <c r="A2522" s="74"/>
      <c r="D2522" s="176"/>
      <c r="I2522" s="73"/>
      <c r="J2522" s="73"/>
      <c r="K2522" s="28"/>
    </row>
    <row r="2523" spans="1:11" ht="15" thickBot="1" x14ac:dyDescent="0.4">
      <c r="A2523" s="74"/>
      <c r="D2523" s="176"/>
      <c r="I2523" s="73"/>
      <c r="J2523" s="73"/>
      <c r="K2523" s="28"/>
    </row>
    <row r="2524" spans="1:11" ht="15" thickBot="1" x14ac:dyDescent="0.4">
      <c r="A2524" s="74"/>
      <c r="D2524" s="176"/>
      <c r="I2524" s="73"/>
      <c r="J2524" s="73"/>
      <c r="K2524" s="28"/>
    </row>
    <row r="2525" spans="1:11" ht="15" thickBot="1" x14ac:dyDescent="0.4">
      <c r="A2525" s="74"/>
      <c r="D2525" s="176"/>
      <c r="I2525" s="73"/>
      <c r="J2525" s="73"/>
      <c r="K2525" s="28"/>
    </row>
    <row r="2526" spans="1:11" ht="15" thickBot="1" x14ac:dyDescent="0.4">
      <c r="A2526" s="74"/>
      <c r="D2526" s="176"/>
      <c r="I2526" s="73"/>
      <c r="J2526" s="73"/>
      <c r="K2526" s="28"/>
    </row>
    <row r="2527" spans="1:11" ht="15" thickBot="1" x14ac:dyDescent="0.4">
      <c r="A2527" s="74"/>
      <c r="D2527" s="176"/>
      <c r="I2527" s="73"/>
      <c r="J2527" s="73"/>
      <c r="K2527" s="28"/>
    </row>
    <row r="2528" spans="1:11" ht="15" thickBot="1" x14ac:dyDescent="0.4">
      <c r="A2528" s="74"/>
      <c r="D2528" s="176"/>
      <c r="I2528" s="73"/>
      <c r="J2528" s="73"/>
      <c r="K2528" s="28"/>
    </row>
    <row r="2529" spans="1:11" ht="15" thickBot="1" x14ac:dyDescent="0.4">
      <c r="A2529" s="74"/>
      <c r="D2529" s="176"/>
      <c r="I2529" s="73"/>
      <c r="J2529" s="73"/>
      <c r="K2529" s="28"/>
    </row>
    <row r="2530" spans="1:11" ht="15" thickBot="1" x14ac:dyDescent="0.4">
      <c r="A2530" s="74"/>
      <c r="D2530" s="176"/>
      <c r="I2530" s="73"/>
      <c r="J2530" s="73"/>
      <c r="K2530" s="28"/>
    </row>
    <row r="2531" spans="1:11" ht="15" thickBot="1" x14ac:dyDescent="0.4">
      <c r="A2531" s="74"/>
      <c r="D2531" s="176"/>
      <c r="I2531" s="73"/>
      <c r="J2531" s="73"/>
      <c r="K2531" s="28"/>
    </row>
    <row r="2532" spans="1:11" ht="15" thickBot="1" x14ac:dyDescent="0.4">
      <c r="A2532" s="74"/>
      <c r="D2532" s="176"/>
      <c r="I2532" s="73"/>
      <c r="J2532" s="73"/>
      <c r="K2532" s="28"/>
    </row>
    <row r="2533" spans="1:11" ht="15" thickBot="1" x14ac:dyDescent="0.4">
      <c r="A2533" s="74"/>
      <c r="D2533" s="176"/>
      <c r="I2533" s="73"/>
      <c r="J2533" s="73"/>
      <c r="K2533" s="28"/>
    </row>
    <row r="2534" spans="1:11" ht="15" thickBot="1" x14ac:dyDescent="0.4">
      <c r="A2534" s="74"/>
      <c r="D2534" s="176"/>
      <c r="I2534" s="73"/>
      <c r="J2534" s="73"/>
      <c r="K2534" s="28"/>
    </row>
    <row r="2535" spans="1:11" ht="15" thickBot="1" x14ac:dyDescent="0.4">
      <c r="A2535" s="74"/>
      <c r="D2535" s="176"/>
      <c r="I2535" s="73"/>
      <c r="J2535" s="73"/>
      <c r="K2535" s="28"/>
    </row>
    <row r="2536" spans="1:11" ht="15" thickBot="1" x14ac:dyDescent="0.4">
      <c r="A2536" s="74"/>
      <c r="D2536" s="176"/>
      <c r="I2536" s="73"/>
      <c r="J2536" s="73"/>
      <c r="K2536" s="28"/>
    </row>
    <row r="2537" spans="1:11" ht="15" thickBot="1" x14ac:dyDescent="0.4">
      <c r="A2537" s="74"/>
      <c r="D2537" s="176"/>
      <c r="I2537" s="73"/>
      <c r="J2537" s="73"/>
      <c r="K2537" s="28"/>
    </row>
    <row r="2538" spans="1:11" ht="15" thickBot="1" x14ac:dyDescent="0.4">
      <c r="A2538" s="74"/>
      <c r="D2538" s="176"/>
      <c r="I2538" s="73"/>
      <c r="J2538" s="73"/>
      <c r="K2538" s="28"/>
    </row>
    <row r="2539" spans="1:11" ht="15" thickBot="1" x14ac:dyDescent="0.4">
      <c r="A2539" s="74"/>
      <c r="D2539" s="176"/>
      <c r="I2539" s="73"/>
      <c r="J2539" s="73"/>
      <c r="K2539" s="28"/>
    </row>
    <row r="2540" spans="1:11" ht="15" thickBot="1" x14ac:dyDescent="0.4">
      <c r="A2540" s="74"/>
      <c r="D2540" s="176"/>
      <c r="I2540" s="73"/>
      <c r="J2540" s="73"/>
      <c r="K2540" s="28"/>
    </row>
    <row r="2541" spans="1:11" ht="15" thickBot="1" x14ac:dyDescent="0.4">
      <c r="A2541" s="74"/>
      <c r="D2541" s="176"/>
      <c r="I2541" s="73"/>
      <c r="J2541" s="73"/>
      <c r="K2541" s="28"/>
    </row>
    <row r="2542" spans="1:11" ht="15" thickBot="1" x14ac:dyDescent="0.4">
      <c r="A2542" s="74"/>
      <c r="D2542" s="176"/>
      <c r="I2542" s="73"/>
      <c r="J2542" s="73"/>
      <c r="K2542" s="28"/>
    </row>
    <row r="2543" spans="1:11" ht="15" thickBot="1" x14ac:dyDescent="0.4">
      <c r="A2543" s="74"/>
      <c r="D2543" s="176"/>
      <c r="I2543" s="73"/>
      <c r="J2543" s="73"/>
      <c r="K2543" s="28"/>
    </row>
    <row r="2544" spans="1:11" ht="15" thickBot="1" x14ac:dyDescent="0.4">
      <c r="A2544" s="74"/>
      <c r="D2544" s="176"/>
      <c r="I2544" s="73"/>
      <c r="J2544" s="73"/>
      <c r="K2544" s="28"/>
    </row>
    <row r="2545" spans="1:11" ht="15" thickBot="1" x14ac:dyDescent="0.4">
      <c r="A2545" s="74"/>
      <c r="D2545" s="176"/>
      <c r="I2545" s="73"/>
      <c r="J2545" s="73"/>
      <c r="K2545" s="28"/>
    </row>
    <row r="2546" spans="1:11" ht="15" thickBot="1" x14ac:dyDescent="0.4">
      <c r="A2546" s="74"/>
      <c r="D2546" s="176"/>
      <c r="I2546" s="73"/>
      <c r="J2546" s="73"/>
      <c r="K2546" s="28"/>
    </row>
    <row r="2547" spans="1:11" ht="15" thickBot="1" x14ac:dyDescent="0.4">
      <c r="A2547" s="74"/>
      <c r="D2547" s="176"/>
      <c r="I2547" s="73"/>
      <c r="J2547" s="73"/>
      <c r="K2547" s="28"/>
    </row>
    <row r="2548" spans="1:11" ht="15" thickBot="1" x14ac:dyDescent="0.4">
      <c r="A2548" s="74"/>
      <c r="D2548" s="176"/>
      <c r="I2548" s="73"/>
      <c r="J2548" s="73"/>
      <c r="K2548" s="28"/>
    </row>
    <row r="2549" spans="1:11" ht="15" thickBot="1" x14ac:dyDescent="0.4">
      <c r="A2549" s="74"/>
      <c r="D2549" s="176"/>
      <c r="I2549" s="73"/>
      <c r="J2549" s="73"/>
      <c r="K2549" s="28"/>
    </row>
    <row r="2550" spans="1:11" ht="15" thickBot="1" x14ac:dyDescent="0.4">
      <c r="A2550" s="74"/>
      <c r="D2550" s="176"/>
      <c r="I2550" s="73"/>
      <c r="J2550" s="73"/>
      <c r="K2550" s="28"/>
    </row>
    <row r="2551" spans="1:11" ht="15" thickBot="1" x14ac:dyDescent="0.4">
      <c r="A2551" s="74"/>
      <c r="D2551" s="176"/>
      <c r="I2551" s="73"/>
      <c r="J2551" s="73"/>
      <c r="K2551" s="28"/>
    </row>
    <row r="2552" spans="1:11" ht="15" thickBot="1" x14ac:dyDescent="0.4">
      <c r="A2552" s="74"/>
      <c r="D2552" s="176"/>
      <c r="I2552" s="73"/>
      <c r="J2552" s="73"/>
      <c r="K2552" s="28"/>
    </row>
    <row r="2553" spans="1:11" ht="15" thickBot="1" x14ac:dyDescent="0.4">
      <c r="A2553" s="74"/>
      <c r="D2553" s="176"/>
      <c r="I2553" s="73"/>
      <c r="J2553" s="73"/>
      <c r="K2553" s="28"/>
    </row>
    <row r="2554" spans="1:11" ht="15" thickBot="1" x14ac:dyDescent="0.4">
      <c r="A2554" s="74"/>
      <c r="D2554" s="176"/>
      <c r="I2554" s="73"/>
      <c r="J2554" s="73"/>
      <c r="K2554" s="28"/>
    </row>
    <row r="2555" spans="1:11" ht="15" thickBot="1" x14ac:dyDescent="0.4">
      <c r="A2555" s="74"/>
      <c r="D2555" s="176"/>
      <c r="I2555" s="73"/>
      <c r="J2555" s="73"/>
      <c r="K2555" s="28"/>
    </row>
    <row r="2556" spans="1:11" ht="15" thickBot="1" x14ac:dyDescent="0.4">
      <c r="A2556" s="74"/>
      <c r="D2556" s="176"/>
      <c r="I2556" s="73"/>
      <c r="J2556" s="73"/>
      <c r="K2556" s="28"/>
    </row>
    <row r="2557" spans="1:11" ht="15" thickBot="1" x14ac:dyDescent="0.4">
      <c r="A2557" s="74"/>
      <c r="D2557" s="176"/>
      <c r="I2557" s="73"/>
      <c r="J2557" s="73"/>
      <c r="K2557" s="28"/>
    </row>
    <row r="2558" spans="1:11" ht="15" thickBot="1" x14ac:dyDescent="0.4">
      <c r="A2558" s="74"/>
      <c r="D2558" s="176"/>
      <c r="I2558" s="73"/>
      <c r="J2558" s="73"/>
      <c r="K2558" s="28"/>
    </row>
    <row r="2559" spans="1:11" ht="15" thickBot="1" x14ac:dyDescent="0.4">
      <c r="A2559" s="74"/>
      <c r="D2559" s="176"/>
      <c r="I2559" s="73"/>
      <c r="J2559" s="73"/>
      <c r="K2559" s="28"/>
    </row>
    <row r="2560" spans="1:11" ht="15" thickBot="1" x14ac:dyDescent="0.4">
      <c r="A2560" s="74"/>
      <c r="D2560" s="176"/>
      <c r="I2560" s="73"/>
      <c r="J2560" s="73"/>
      <c r="K2560" s="28"/>
    </row>
    <row r="2561" spans="1:11" ht="15" thickBot="1" x14ac:dyDescent="0.4">
      <c r="A2561" s="74"/>
      <c r="D2561" s="176"/>
      <c r="I2561" s="73"/>
      <c r="J2561" s="73"/>
      <c r="K2561" s="28"/>
    </row>
    <row r="2562" spans="1:11" ht="15" thickBot="1" x14ac:dyDescent="0.4">
      <c r="A2562" s="74"/>
      <c r="D2562" s="176"/>
      <c r="I2562" s="73"/>
      <c r="J2562" s="73"/>
      <c r="K2562" s="28"/>
    </row>
    <row r="2563" spans="1:11" ht="15" thickBot="1" x14ac:dyDescent="0.4">
      <c r="A2563" s="74"/>
      <c r="D2563" s="176"/>
      <c r="I2563" s="73"/>
      <c r="J2563" s="73"/>
      <c r="K2563" s="28"/>
    </row>
    <row r="2564" spans="1:11" ht="15" thickBot="1" x14ac:dyDescent="0.4">
      <c r="A2564" s="74"/>
      <c r="D2564" s="176"/>
      <c r="I2564" s="73"/>
      <c r="J2564" s="73"/>
      <c r="K2564" s="28"/>
    </row>
    <row r="2565" spans="1:11" ht="15" thickBot="1" x14ac:dyDescent="0.4">
      <c r="A2565" s="74"/>
      <c r="D2565" s="176"/>
      <c r="I2565" s="73"/>
      <c r="J2565" s="73"/>
      <c r="K2565" s="28"/>
    </row>
    <row r="2566" spans="1:11" ht="15" thickBot="1" x14ac:dyDescent="0.4">
      <c r="A2566" s="74"/>
      <c r="D2566" s="176"/>
      <c r="I2566" s="73"/>
      <c r="J2566" s="73"/>
      <c r="K2566" s="28"/>
    </row>
    <row r="2567" spans="1:11" ht="15" thickBot="1" x14ac:dyDescent="0.4">
      <c r="A2567" s="74"/>
      <c r="D2567" s="176"/>
      <c r="I2567" s="73"/>
      <c r="J2567" s="73"/>
      <c r="K2567" s="28"/>
    </row>
    <row r="2568" spans="1:11" ht="15" thickBot="1" x14ac:dyDescent="0.4">
      <c r="A2568" s="74"/>
      <c r="D2568" s="176"/>
      <c r="I2568" s="73"/>
      <c r="J2568" s="73"/>
      <c r="K2568" s="28"/>
    </row>
    <row r="2569" spans="1:11" ht="15" thickBot="1" x14ac:dyDescent="0.4">
      <c r="A2569" s="74"/>
      <c r="D2569" s="176"/>
      <c r="I2569" s="73"/>
      <c r="J2569" s="73"/>
      <c r="K2569" s="28"/>
    </row>
    <row r="2570" spans="1:11" ht="15" thickBot="1" x14ac:dyDescent="0.4">
      <c r="A2570" s="74"/>
      <c r="D2570" s="176"/>
      <c r="I2570" s="73"/>
      <c r="J2570" s="73"/>
      <c r="K2570" s="28"/>
    </row>
    <row r="2571" spans="1:11" ht="15" thickBot="1" x14ac:dyDescent="0.4">
      <c r="A2571" s="74"/>
      <c r="D2571" s="176"/>
      <c r="I2571" s="73"/>
      <c r="J2571" s="73"/>
      <c r="K2571" s="28"/>
    </row>
    <row r="2572" spans="1:11" ht="15" thickBot="1" x14ac:dyDescent="0.4">
      <c r="A2572" s="74"/>
      <c r="D2572" s="176"/>
      <c r="I2572" s="73"/>
      <c r="J2572" s="73"/>
      <c r="K2572" s="28"/>
    </row>
    <row r="2573" spans="1:11" ht="15" thickBot="1" x14ac:dyDescent="0.4">
      <c r="A2573" s="74"/>
      <c r="D2573" s="176"/>
      <c r="I2573" s="73"/>
      <c r="J2573" s="73"/>
      <c r="K2573" s="28"/>
    </row>
    <row r="2574" spans="1:11" ht="15" thickBot="1" x14ac:dyDescent="0.4">
      <c r="A2574" s="74"/>
      <c r="D2574" s="176"/>
      <c r="I2574" s="73"/>
      <c r="J2574" s="73"/>
      <c r="K2574" s="28"/>
    </row>
    <row r="2575" spans="1:11" ht="15" thickBot="1" x14ac:dyDescent="0.4">
      <c r="A2575" s="74"/>
      <c r="D2575" s="176"/>
      <c r="I2575" s="73"/>
      <c r="J2575" s="73"/>
      <c r="K2575" s="28"/>
    </row>
    <row r="2576" spans="1:11" ht="15" thickBot="1" x14ac:dyDescent="0.4">
      <c r="A2576" s="74"/>
      <c r="D2576" s="176"/>
      <c r="I2576" s="73"/>
      <c r="J2576" s="73"/>
      <c r="K2576" s="28"/>
    </row>
    <row r="2577" spans="1:11" ht="15" thickBot="1" x14ac:dyDescent="0.4">
      <c r="A2577" s="74"/>
      <c r="D2577" s="176"/>
      <c r="I2577" s="73"/>
      <c r="J2577" s="73"/>
      <c r="K2577" s="28"/>
    </row>
    <row r="2578" spans="1:11" ht="15" thickBot="1" x14ac:dyDescent="0.4">
      <c r="A2578" s="74"/>
      <c r="D2578" s="176"/>
      <c r="I2578" s="73"/>
      <c r="J2578" s="73"/>
      <c r="K2578" s="28"/>
    </row>
    <row r="2579" spans="1:11" ht="15" thickBot="1" x14ac:dyDescent="0.4">
      <c r="A2579" s="74"/>
      <c r="D2579" s="176"/>
      <c r="I2579" s="73"/>
      <c r="J2579" s="73"/>
      <c r="K2579" s="28"/>
    </row>
    <row r="2580" spans="1:11" ht="15" thickBot="1" x14ac:dyDescent="0.4">
      <c r="A2580" s="74"/>
      <c r="D2580" s="176"/>
      <c r="I2580" s="73"/>
      <c r="J2580" s="73"/>
      <c r="K2580" s="28"/>
    </row>
    <row r="2581" spans="1:11" ht="15" thickBot="1" x14ac:dyDescent="0.4">
      <c r="A2581" s="74"/>
      <c r="D2581" s="176"/>
      <c r="I2581" s="73"/>
      <c r="J2581" s="73"/>
      <c r="K2581" s="28"/>
    </row>
    <row r="2582" spans="1:11" ht="15" thickBot="1" x14ac:dyDescent="0.4">
      <c r="A2582" s="74"/>
      <c r="D2582" s="176"/>
      <c r="I2582" s="73"/>
      <c r="J2582" s="73"/>
      <c r="K2582" s="28"/>
    </row>
    <row r="2583" spans="1:11" ht="15" thickBot="1" x14ac:dyDescent="0.4">
      <c r="A2583" s="74"/>
      <c r="D2583" s="176"/>
      <c r="I2583" s="73"/>
      <c r="J2583" s="73"/>
      <c r="K2583" s="28"/>
    </row>
    <row r="2584" spans="1:11" ht="15" thickBot="1" x14ac:dyDescent="0.4">
      <c r="A2584" s="74"/>
      <c r="D2584" s="176"/>
      <c r="I2584" s="73"/>
      <c r="J2584" s="73"/>
      <c r="K2584" s="28"/>
    </row>
    <row r="2585" spans="1:11" ht="15" thickBot="1" x14ac:dyDescent="0.4">
      <c r="A2585" s="74"/>
      <c r="D2585" s="176"/>
      <c r="I2585" s="73"/>
      <c r="J2585" s="73"/>
      <c r="K2585" s="28"/>
    </row>
    <row r="2586" spans="1:11" ht="15" thickBot="1" x14ac:dyDescent="0.4">
      <c r="A2586" s="74"/>
      <c r="D2586" s="176"/>
      <c r="I2586" s="73"/>
      <c r="J2586" s="73"/>
      <c r="K2586" s="28"/>
    </row>
    <row r="2587" spans="1:11" ht="15" thickBot="1" x14ac:dyDescent="0.4">
      <c r="A2587" s="74"/>
      <c r="D2587" s="176"/>
      <c r="I2587" s="73"/>
      <c r="J2587" s="73"/>
      <c r="K2587" s="28"/>
    </row>
    <row r="2588" spans="1:11" ht="15" thickBot="1" x14ac:dyDescent="0.4">
      <c r="A2588" s="74"/>
      <c r="D2588" s="176"/>
      <c r="I2588" s="73"/>
      <c r="J2588" s="73"/>
      <c r="K2588" s="28"/>
    </row>
    <row r="2589" spans="1:11" ht="15" thickBot="1" x14ac:dyDescent="0.4">
      <c r="A2589" s="74"/>
      <c r="D2589" s="176"/>
      <c r="I2589" s="73"/>
      <c r="J2589" s="73"/>
      <c r="K2589" s="28"/>
    </row>
    <row r="2590" spans="1:11" ht="15" thickBot="1" x14ac:dyDescent="0.4">
      <c r="A2590" s="74"/>
      <c r="D2590" s="176"/>
      <c r="I2590" s="73"/>
      <c r="J2590" s="73"/>
      <c r="K2590" s="28"/>
    </row>
    <row r="2591" spans="1:11" ht="15" thickBot="1" x14ac:dyDescent="0.4">
      <c r="A2591" s="74"/>
      <c r="D2591" s="176"/>
      <c r="I2591" s="73"/>
      <c r="J2591" s="73"/>
      <c r="K2591" s="28"/>
    </row>
    <row r="2592" spans="1:11" ht="15" thickBot="1" x14ac:dyDescent="0.4">
      <c r="A2592" s="74"/>
      <c r="D2592" s="176"/>
      <c r="I2592" s="73"/>
      <c r="J2592" s="73"/>
      <c r="K2592" s="28"/>
    </row>
    <row r="2593" spans="1:11" ht="15" thickBot="1" x14ac:dyDescent="0.4">
      <c r="A2593" s="74"/>
      <c r="D2593" s="176"/>
      <c r="I2593" s="73"/>
      <c r="J2593" s="73"/>
      <c r="K2593" s="28"/>
    </row>
    <row r="2594" spans="1:11" ht="15" thickBot="1" x14ac:dyDescent="0.4">
      <c r="A2594" s="74"/>
      <c r="D2594" s="176"/>
      <c r="I2594" s="73"/>
      <c r="J2594" s="73"/>
      <c r="K2594" s="28"/>
    </row>
    <row r="2595" spans="1:11" ht="15" thickBot="1" x14ac:dyDescent="0.4">
      <c r="A2595" s="74"/>
      <c r="D2595" s="176"/>
      <c r="I2595" s="73"/>
      <c r="J2595" s="73"/>
      <c r="K2595" s="28"/>
    </row>
    <row r="2596" spans="1:11" ht="15" thickBot="1" x14ac:dyDescent="0.4">
      <c r="A2596" s="74"/>
      <c r="D2596" s="176"/>
      <c r="I2596" s="73"/>
      <c r="J2596" s="73"/>
      <c r="K2596" s="28"/>
    </row>
    <row r="2597" spans="1:11" ht="15" thickBot="1" x14ac:dyDescent="0.4">
      <c r="A2597" s="74"/>
      <c r="D2597" s="176"/>
      <c r="I2597" s="73"/>
      <c r="J2597" s="73"/>
      <c r="K2597" s="28"/>
    </row>
    <row r="2598" spans="1:11" ht="15" thickBot="1" x14ac:dyDescent="0.4">
      <c r="A2598" s="74"/>
      <c r="D2598" s="176"/>
      <c r="I2598" s="73"/>
      <c r="J2598" s="73"/>
      <c r="K2598" s="28"/>
    </row>
    <row r="2599" spans="1:11" ht="15" thickBot="1" x14ac:dyDescent="0.4">
      <c r="A2599" s="74"/>
      <c r="D2599" s="176"/>
      <c r="I2599" s="73"/>
      <c r="J2599" s="73"/>
      <c r="K2599" s="28"/>
    </row>
    <row r="2600" spans="1:11" ht="15" thickBot="1" x14ac:dyDescent="0.4">
      <c r="A2600" s="74"/>
      <c r="D2600" s="176"/>
      <c r="I2600" s="73"/>
      <c r="J2600" s="73"/>
      <c r="K2600" s="28"/>
    </row>
    <row r="2601" spans="1:11" ht="15" thickBot="1" x14ac:dyDescent="0.4">
      <c r="A2601" s="74"/>
      <c r="D2601" s="176"/>
      <c r="I2601" s="73"/>
      <c r="J2601" s="73"/>
      <c r="K2601" s="28"/>
    </row>
    <row r="2602" spans="1:11" ht="15" thickBot="1" x14ac:dyDescent="0.4">
      <c r="A2602" s="74"/>
      <c r="D2602" s="176"/>
      <c r="I2602" s="73"/>
      <c r="J2602" s="73"/>
      <c r="K2602" s="28"/>
    </row>
    <row r="2603" spans="1:11" ht="15" thickBot="1" x14ac:dyDescent="0.4">
      <c r="A2603" s="74"/>
      <c r="D2603" s="176"/>
      <c r="I2603" s="73"/>
      <c r="J2603" s="73"/>
      <c r="K2603" s="28"/>
    </row>
    <row r="2604" spans="1:11" ht="15" thickBot="1" x14ac:dyDescent="0.4">
      <c r="A2604" s="74"/>
      <c r="D2604" s="176"/>
      <c r="I2604" s="73"/>
      <c r="J2604" s="73"/>
      <c r="K2604" s="28"/>
    </row>
    <row r="2605" spans="1:11" ht="15" thickBot="1" x14ac:dyDescent="0.4">
      <c r="A2605" s="74"/>
      <c r="D2605" s="176"/>
      <c r="I2605" s="73"/>
      <c r="J2605" s="73"/>
      <c r="K2605" s="28"/>
    </row>
    <row r="2606" spans="1:11" ht="15" thickBot="1" x14ac:dyDescent="0.4">
      <c r="A2606" s="74"/>
      <c r="D2606" s="176"/>
      <c r="I2606" s="73"/>
      <c r="J2606" s="73"/>
      <c r="K2606" s="28"/>
    </row>
    <row r="2607" spans="1:11" ht="15" thickBot="1" x14ac:dyDescent="0.4">
      <c r="A2607" s="74"/>
      <c r="D2607" s="176"/>
      <c r="I2607" s="73"/>
      <c r="J2607" s="73"/>
      <c r="K2607" s="28"/>
    </row>
    <row r="2608" spans="1:11" ht="15" thickBot="1" x14ac:dyDescent="0.4">
      <c r="A2608" s="74"/>
      <c r="D2608" s="176"/>
      <c r="I2608" s="73"/>
      <c r="J2608" s="73"/>
      <c r="K2608" s="28"/>
    </row>
    <row r="2609" spans="1:11" ht="15" thickBot="1" x14ac:dyDescent="0.4">
      <c r="A2609" s="74"/>
      <c r="D2609" s="176"/>
      <c r="I2609" s="73"/>
      <c r="J2609" s="73"/>
      <c r="K2609" s="28"/>
    </row>
    <row r="2610" spans="1:11" ht="15" thickBot="1" x14ac:dyDescent="0.4">
      <c r="A2610" s="74"/>
      <c r="D2610" s="176"/>
      <c r="I2610" s="73"/>
      <c r="J2610" s="73"/>
      <c r="K2610" s="28"/>
    </row>
    <row r="2611" spans="1:11" ht="15" thickBot="1" x14ac:dyDescent="0.4">
      <c r="A2611" s="74"/>
      <c r="D2611" s="176"/>
      <c r="I2611" s="73"/>
      <c r="J2611" s="73"/>
      <c r="K2611" s="28"/>
    </row>
    <row r="2612" spans="1:11" ht="15" thickBot="1" x14ac:dyDescent="0.4">
      <c r="A2612" s="74"/>
      <c r="D2612" s="176"/>
      <c r="I2612" s="73"/>
      <c r="J2612" s="73"/>
      <c r="K2612" s="28"/>
    </row>
    <row r="2613" spans="1:11" ht="15" thickBot="1" x14ac:dyDescent="0.4">
      <c r="A2613" s="74"/>
      <c r="D2613" s="176"/>
      <c r="I2613" s="73"/>
      <c r="J2613" s="73"/>
      <c r="K2613" s="28"/>
    </row>
    <row r="2614" spans="1:11" ht="15" thickBot="1" x14ac:dyDescent="0.4">
      <c r="A2614" s="74"/>
      <c r="D2614" s="176"/>
      <c r="I2614" s="73"/>
      <c r="J2614" s="73"/>
      <c r="K2614" s="28"/>
    </row>
    <row r="2615" spans="1:11" ht="15" thickBot="1" x14ac:dyDescent="0.4">
      <c r="A2615" s="74"/>
      <c r="D2615" s="176"/>
      <c r="I2615" s="73"/>
      <c r="J2615" s="73"/>
      <c r="K2615" s="28"/>
    </row>
    <row r="2616" spans="1:11" ht="15" thickBot="1" x14ac:dyDescent="0.4">
      <c r="A2616" s="74"/>
      <c r="D2616" s="176"/>
      <c r="I2616" s="73"/>
      <c r="J2616" s="73"/>
      <c r="K2616" s="28"/>
    </row>
    <row r="2617" spans="1:11" ht="15" thickBot="1" x14ac:dyDescent="0.4">
      <c r="A2617" s="74"/>
      <c r="D2617" s="176"/>
      <c r="I2617" s="73"/>
      <c r="J2617" s="73"/>
      <c r="K2617" s="28"/>
    </row>
    <row r="2618" spans="1:11" ht="15" thickBot="1" x14ac:dyDescent="0.4">
      <c r="A2618" s="74"/>
      <c r="D2618" s="176"/>
      <c r="I2618" s="73"/>
      <c r="J2618" s="73"/>
      <c r="K2618" s="28"/>
    </row>
    <row r="2619" spans="1:11" ht="15" thickBot="1" x14ac:dyDescent="0.4">
      <c r="A2619" s="74"/>
      <c r="D2619" s="176"/>
      <c r="I2619" s="73"/>
      <c r="J2619" s="73"/>
      <c r="K2619" s="28"/>
    </row>
    <row r="2620" spans="1:11" ht="15" thickBot="1" x14ac:dyDescent="0.4">
      <c r="A2620" s="74"/>
      <c r="D2620" s="176"/>
      <c r="I2620" s="73"/>
      <c r="J2620" s="73"/>
      <c r="K2620" s="28"/>
    </row>
    <row r="2621" spans="1:11" ht="15" thickBot="1" x14ac:dyDescent="0.4">
      <c r="A2621" s="74"/>
      <c r="D2621" s="176"/>
      <c r="I2621" s="73"/>
      <c r="J2621" s="73"/>
      <c r="K2621" s="28"/>
    </row>
    <row r="2622" spans="1:11" ht="15" thickBot="1" x14ac:dyDescent="0.4">
      <c r="A2622" s="74"/>
      <c r="D2622" s="176"/>
      <c r="I2622" s="73"/>
      <c r="J2622" s="73"/>
      <c r="K2622" s="28"/>
    </row>
    <row r="2623" spans="1:11" ht="15" thickBot="1" x14ac:dyDescent="0.4">
      <c r="A2623" s="74"/>
      <c r="D2623" s="176"/>
      <c r="I2623" s="73"/>
      <c r="J2623" s="73"/>
      <c r="K2623" s="28"/>
    </row>
    <row r="2624" spans="1:11" ht="15" thickBot="1" x14ac:dyDescent="0.4">
      <c r="A2624" s="74"/>
      <c r="D2624" s="176"/>
      <c r="I2624" s="73"/>
      <c r="J2624" s="73"/>
      <c r="K2624" s="28"/>
    </row>
    <row r="2625" spans="1:11" ht="15" thickBot="1" x14ac:dyDescent="0.4">
      <c r="A2625" s="74"/>
      <c r="D2625" s="176"/>
      <c r="I2625" s="73"/>
      <c r="J2625" s="73"/>
      <c r="K2625" s="28"/>
    </row>
    <row r="2626" spans="1:11" ht="15" thickBot="1" x14ac:dyDescent="0.4">
      <c r="A2626" s="74"/>
      <c r="D2626" s="176"/>
      <c r="I2626" s="73"/>
      <c r="J2626" s="73"/>
      <c r="K2626" s="28"/>
    </row>
    <row r="2627" spans="1:11" ht="15" thickBot="1" x14ac:dyDescent="0.4">
      <c r="A2627" s="74"/>
      <c r="D2627" s="176"/>
      <c r="I2627" s="73"/>
      <c r="J2627" s="73"/>
      <c r="K2627" s="28"/>
    </row>
    <row r="2628" spans="1:11" ht="15" thickBot="1" x14ac:dyDescent="0.4">
      <c r="A2628" s="74"/>
      <c r="D2628" s="176"/>
      <c r="I2628" s="73"/>
      <c r="J2628" s="73"/>
      <c r="K2628" s="28"/>
    </row>
    <row r="2629" spans="1:11" ht="15" thickBot="1" x14ac:dyDescent="0.4">
      <c r="A2629" s="74"/>
      <c r="D2629" s="176"/>
      <c r="I2629" s="73"/>
      <c r="J2629" s="73"/>
      <c r="K2629" s="28"/>
    </row>
    <row r="2630" spans="1:11" ht="15" thickBot="1" x14ac:dyDescent="0.4">
      <c r="A2630" s="74"/>
      <c r="D2630" s="176"/>
      <c r="I2630" s="73"/>
      <c r="J2630" s="73"/>
      <c r="K2630" s="28"/>
    </row>
    <row r="2631" spans="1:11" ht="15" thickBot="1" x14ac:dyDescent="0.4">
      <c r="A2631" s="74"/>
      <c r="D2631" s="176"/>
      <c r="I2631" s="73"/>
      <c r="J2631" s="73"/>
      <c r="K2631" s="28"/>
    </row>
    <row r="2632" spans="1:11" ht="15" thickBot="1" x14ac:dyDescent="0.4">
      <c r="A2632" s="74"/>
      <c r="D2632" s="176"/>
      <c r="I2632" s="73"/>
      <c r="J2632" s="73"/>
      <c r="K2632" s="28"/>
    </row>
    <row r="2633" spans="1:11" ht="15" thickBot="1" x14ac:dyDescent="0.4">
      <c r="A2633" s="74"/>
      <c r="D2633" s="176"/>
      <c r="I2633" s="73"/>
      <c r="J2633" s="73"/>
      <c r="K2633" s="28"/>
    </row>
    <row r="2634" spans="1:11" ht="15" thickBot="1" x14ac:dyDescent="0.4">
      <c r="A2634" s="74"/>
      <c r="D2634" s="176"/>
      <c r="I2634" s="73"/>
      <c r="J2634" s="73"/>
      <c r="K2634" s="28"/>
    </row>
    <row r="2635" spans="1:11" ht="15" thickBot="1" x14ac:dyDescent="0.4">
      <c r="A2635" s="74"/>
      <c r="D2635" s="176"/>
      <c r="I2635" s="73"/>
      <c r="J2635" s="73"/>
      <c r="K2635" s="28"/>
    </row>
    <row r="2636" spans="1:11" ht="15" thickBot="1" x14ac:dyDescent="0.4">
      <c r="A2636" s="74"/>
      <c r="D2636" s="176"/>
      <c r="I2636" s="73"/>
      <c r="J2636" s="73"/>
      <c r="K2636" s="28"/>
    </row>
    <row r="2637" spans="1:11" ht="15" thickBot="1" x14ac:dyDescent="0.4">
      <c r="A2637" s="74"/>
      <c r="D2637" s="176"/>
      <c r="I2637" s="73"/>
      <c r="J2637" s="73"/>
      <c r="K2637" s="28"/>
    </row>
    <row r="2638" spans="1:11" ht="15" thickBot="1" x14ac:dyDescent="0.4">
      <c r="A2638" s="74"/>
      <c r="D2638" s="176"/>
      <c r="I2638" s="73"/>
      <c r="J2638" s="73"/>
      <c r="K2638" s="28"/>
    </row>
    <row r="2639" spans="1:11" ht="15" thickBot="1" x14ac:dyDescent="0.4">
      <c r="A2639" s="74"/>
      <c r="D2639" s="176"/>
      <c r="I2639" s="73"/>
      <c r="J2639" s="73"/>
      <c r="K2639" s="28"/>
    </row>
    <row r="2640" spans="1:11" ht="15" thickBot="1" x14ac:dyDescent="0.4">
      <c r="A2640" s="74"/>
      <c r="D2640" s="176"/>
      <c r="I2640" s="73"/>
      <c r="J2640" s="73"/>
      <c r="K2640" s="28"/>
    </row>
    <row r="2641" spans="1:11" ht="15" thickBot="1" x14ac:dyDescent="0.4">
      <c r="A2641" s="74"/>
      <c r="D2641" s="176"/>
      <c r="I2641" s="73"/>
      <c r="J2641" s="73"/>
      <c r="K2641" s="28"/>
    </row>
    <row r="2642" spans="1:11" ht="15" thickBot="1" x14ac:dyDescent="0.4">
      <c r="A2642" s="74"/>
      <c r="D2642" s="176"/>
      <c r="I2642" s="73"/>
      <c r="J2642" s="73"/>
      <c r="K2642" s="28"/>
    </row>
    <row r="2643" spans="1:11" ht="15" thickBot="1" x14ac:dyDescent="0.4">
      <c r="A2643" s="74"/>
      <c r="D2643" s="176"/>
      <c r="I2643" s="73"/>
      <c r="J2643" s="73"/>
      <c r="K2643" s="28"/>
    </row>
    <row r="2644" spans="1:11" ht="15" thickBot="1" x14ac:dyDescent="0.4">
      <c r="A2644" s="74"/>
      <c r="D2644" s="176"/>
      <c r="I2644" s="73"/>
      <c r="J2644" s="73"/>
      <c r="K2644" s="28"/>
    </row>
    <row r="2645" spans="1:11" ht="15" thickBot="1" x14ac:dyDescent="0.4">
      <c r="A2645" s="74"/>
      <c r="D2645" s="176"/>
      <c r="I2645" s="73"/>
      <c r="J2645" s="73"/>
      <c r="K2645" s="28"/>
    </row>
    <row r="2646" spans="1:11" ht="15" thickBot="1" x14ac:dyDescent="0.4">
      <c r="A2646" s="74"/>
      <c r="D2646" s="176"/>
      <c r="I2646" s="73"/>
      <c r="J2646" s="73"/>
      <c r="K2646" s="28"/>
    </row>
    <row r="2647" spans="1:11" ht="15" thickBot="1" x14ac:dyDescent="0.4">
      <c r="A2647" s="74"/>
      <c r="D2647" s="176"/>
      <c r="I2647" s="73"/>
      <c r="J2647" s="73"/>
      <c r="K2647" s="28"/>
    </row>
    <row r="2648" spans="1:11" ht="15" thickBot="1" x14ac:dyDescent="0.4">
      <c r="A2648" s="74"/>
      <c r="D2648" s="176"/>
      <c r="I2648" s="73"/>
      <c r="J2648" s="73"/>
      <c r="K2648" s="28"/>
    </row>
    <row r="2649" spans="1:11" ht="15" thickBot="1" x14ac:dyDescent="0.4">
      <c r="A2649" s="74"/>
      <c r="D2649" s="176"/>
      <c r="I2649" s="73"/>
      <c r="J2649" s="73"/>
      <c r="K2649" s="28"/>
    </row>
    <row r="2650" spans="1:11" ht="15" thickBot="1" x14ac:dyDescent="0.4">
      <c r="A2650" s="74"/>
      <c r="D2650" s="176"/>
      <c r="I2650" s="73"/>
      <c r="J2650" s="73"/>
      <c r="K2650" s="28"/>
    </row>
    <row r="2651" spans="1:11" ht="15" thickBot="1" x14ac:dyDescent="0.4">
      <c r="A2651" s="74"/>
      <c r="D2651" s="176"/>
      <c r="I2651" s="73"/>
      <c r="J2651" s="73"/>
      <c r="K2651" s="28"/>
    </row>
    <row r="2652" spans="1:11" ht="15" thickBot="1" x14ac:dyDescent="0.4">
      <c r="A2652" s="74"/>
      <c r="D2652" s="176"/>
      <c r="I2652" s="73"/>
      <c r="J2652" s="73"/>
      <c r="K2652" s="28"/>
    </row>
    <row r="2653" spans="1:11" ht="15" thickBot="1" x14ac:dyDescent="0.4">
      <c r="A2653" s="74"/>
      <c r="D2653" s="176"/>
      <c r="I2653" s="73"/>
      <c r="J2653" s="73"/>
      <c r="K2653" s="28"/>
    </row>
    <row r="2654" spans="1:11" ht="15" thickBot="1" x14ac:dyDescent="0.4">
      <c r="A2654" s="74"/>
      <c r="D2654" s="176"/>
      <c r="I2654" s="73"/>
      <c r="J2654" s="73"/>
      <c r="K2654" s="28"/>
    </row>
    <row r="2655" spans="1:11" ht="15" thickBot="1" x14ac:dyDescent="0.4">
      <c r="A2655" s="74"/>
      <c r="D2655" s="176"/>
      <c r="I2655" s="73"/>
      <c r="J2655" s="73"/>
      <c r="K2655" s="28"/>
    </row>
    <row r="2656" spans="1:11" ht="15" thickBot="1" x14ac:dyDescent="0.4">
      <c r="A2656" s="74"/>
      <c r="D2656" s="176"/>
      <c r="I2656" s="73"/>
      <c r="J2656" s="73"/>
      <c r="K2656" s="28"/>
    </row>
    <row r="2657" spans="1:11" ht="15" thickBot="1" x14ac:dyDescent="0.4">
      <c r="A2657" s="74"/>
      <c r="D2657" s="176"/>
      <c r="I2657" s="73"/>
      <c r="J2657" s="73"/>
      <c r="K2657" s="28"/>
    </row>
    <row r="2658" spans="1:11" ht="15" thickBot="1" x14ac:dyDescent="0.4">
      <c r="A2658" s="74"/>
      <c r="D2658" s="176"/>
      <c r="I2658" s="73"/>
      <c r="J2658" s="73"/>
      <c r="K2658" s="28"/>
    </row>
    <row r="2659" spans="1:11" ht="15" thickBot="1" x14ac:dyDescent="0.4">
      <c r="A2659" s="74"/>
      <c r="D2659" s="176"/>
      <c r="I2659" s="73"/>
      <c r="J2659" s="73"/>
      <c r="K2659" s="28"/>
    </row>
    <row r="2660" spans="1:11" ht="15" thickBot="1" x14ac:dyDescent="0.4">
      <c r="A2660" s="74"/>
      <c r="D2660" s="176"/>
      <c r="I2660" s="73"/>
      <c r="J2660" s="73"/>
      <c r="K2660" s="28"/>
    </row>
    <row r="2661" spans="1:11" ht="15" thickBot="1" x14ac:dyDescent="0.4">
      <c r="A2661" s="74"/>
      <c r="D2661" s="176"/>
      <c r="I2661" s="73"/>
      <c r="J2661" s="73"/>
      <c r="K2661" s="28"/>
    </row>
    <row r="2662" spans="1:11" ht="15" thickBot="1" x14ac:dyDescent="0.4">
      <c r="A2662" s="74"/>
      <c r="D2662" s="176"/>
      <c r="I2662" s="73"/>
      <c r="J2662" s="73"/>
      <c r="K2662" s="28"/>
    </row>
    <row r="2663" spans="1:11" ht="15" thickBot="1" x14ac:dyDescent="0.4">
      <c r="A2663" s="74"/>
      <c r="D2663" s="176"/>
      <c r="I2663" s="73"/>
      <c r="J2663" s="73"/>
      <c r="K2663" s="28"/>
    </row>
    <row r="2664" spans="1:11" ht="15" thickBot="1" x14ac:dyDescent="0.4">
      <c r="A2664" s="74"/>
      <c r="D2664" s="176"/>
      <c r="I2664" s="73"/>
      <c r="J2664" s="73"/>
      <c r="K2664" s="28"/>
    </row>
    <row r="2665" spans="1:11" ht="15" thickBot="1" x14ac:dyDescent="0.4">
      <c r="A2665" s="74"/>
      <c r="D2665" s="176"/>
      <c r="I2665" s="73"/>
      <c r="J2665" s="73"/>
      <c r="K2665" s="28"/>
    </row>
    <row r="2666" spans="1:11" ht="15" thickBot="1" x14ac:dyDescent="0.4">
      <c r="A2666" s="74"/>
      <c r="D2666" s="176"/>
      <c r="I2666" s="73"/>
      <c r="J2666" s="73"/>
      <c r="K2666" s="28"/>
    </row>
    <row r="2667" spans="1:11" ht="15" thickBot="1" x14ac:dyDescent="0.4">
      <c r="A2667" s="74"/>
      <c r="D2667" s="176"/>
      <c r="I2667" s="73"/>
      <c r="J2667" s="73"/>
      <c r="K2667" s="28"/>
    </row>
    <row r="2668" spans="1:11" ht="15" thickBot="1" x14ac:dyDescent="0.4">
      <c r="A2668" s="74"/>
      <c r="D2668" s="176"/>
      <c r="I2668" s="73"/>
      <c r="J2668" s="73"/>
      <c r="K2668" s="28"/>
    </row>
    <row r="2669" spans="1:11" ht="15" thickBot="1" x14ac:dyDescent="0.4">
      <c r="A2669" s="74"/>
      <c r="D2669" s="176"/>
      <c r="I2669" s="73"/>
      <c r="J2669" s="73"/>
      <c r="K2669" s="28"/>
    </row>
    <row r="2670" spans="1:11" ht="15" thickBot="1" x14ac:dyDescent="0.4">
      <c r="A2670" s="74"/>
      <c r="D2670" s="176"/>
      <c r="I2670" s="73"/>
      <c r="J2670" s="73"/>
      <c r="K2670" s="28"/>
    </row>
    <row r="2671" spans="1:11" ht="15" thickBot="1" x14ac:dyDescent="0.4">
      <c r="A2671" s="74"/>
      <c r="D2671" s="176"/>
      <c r="I2671" s="73"/>
      <c r="J2671" s="73"/>
      <c r="K2671" s="28"/>
    </row>
    <row r="2672" spans="1:11" ht="15" thickBot="1" x14ac:dyDescent="0.4">
      <c r="A2672" s="74"/>
      <c r="D2672" s="176"/>
      <c r="I2672" s="73"/>
      <c r="J2672" s="73"/>
      <c r="K2672" s="28"/>
    </row>
    <row r="2673" spans="1:11" ht="15" thickBot="1" x14ac:dyDescent="0.4">
      <c r="A2673" s="74"/>
      <c r="D2673" s="176"/>
      <c r="I2673" s="73"/>
      <c r="J2673" s="73"/>
      <c r="K2673" s="28"/>
    </row>
    <row r="2674" spans="1:11" ht="15" thickBot="1" x14ac:dyDescent="0.4">
      <c r="A2674" s="74"/>
      <c r="D2674" s="176"/>
      <c r="I2674" s="73"/>
      <c r="J2674" s="73"/>
      <c r="K2674" s="28"/>
    </row>
    <row r="2675" spans="1:11" ht="15" thickBot="1" x14ac:dyDescent="0.4">
      <c r="A2675" s="74"/>
      <c r="D2675" s="176"/>
      <c r="I2675" s="73"/>
      <c r="J2675" s="73"/>
      <c r="K2675" s="28"/>
    </row>
    <row r="2676" spans="1:11" ht="15" thickBot="1" x14ac:dyDescent="0.4">
      <c r="A2676" s="74"/>
      <c r="D2676" s="176"/>
      <c r="I2676" s="73"/>
      <c r="J2676" s="73"/>
      <c r="K2676" s="28"/>
    </row>
    <row r="2677" spans="1:11" ht="15" thickBot="1" x14ac:dyDescent="0.4">
      <c r="A2677" s="74"/>
      <c r="D2677" s="176"/>
      <c r="I2677" s="73"/>
      <c r="J2677" s="73"/>
      <c r="K2677" s="28"/>
    </row>
    <row r="2678" spans="1:11" ht="15" thickBot="1" x14ac:dyDescent="0.4">
      <c r="A2678" s="74"/>
      <c r="D2678" s="176"/>
      <c r="I2678" s="73"/>
      <c r="J2678" s="73"/>
      <c r="K2678" s="28"/>
    </row>
    <row r="2679" spans="1:11" ht="15" thickBot="1" x14ac:dyDescent="0.4">
      <c r="A2679" s="74"/>
      <c r="D2679" s="176"/>
      <c r="I2679" s="73"/>
      <c r="J2679" s="73"/>
      <c r="K2679" s="28"/>
    </row>
    <row r="2680" spans="1:11" ht="15" thickBot="1" x14ac:dyDescent="0.4">
      <c r="A2680" s="74"/>
      <c r="D2680" s="176"/>
      <c r="I2680" s="73"/>
      <c r="J2680" s="73"/>
      <c r="K2680" s="28"/>
    </row>
    <row r="2681" spans="1:11" ht="15" thickBot="1" x14ac:dyDescent="0.4">
      <c r="A2681" s="74"/>
      <c r="D2681" s="176"/>
      <c r="I2681" s="73"/>
      <c r="J2681" s="73"/>
      <c r="K2681" s="28"/>
    </row>
    <row r="2682" spans="1:11" ht="15" thickBot="1" x14ac:dyDescent="0.4">
      <c r="A2682" s="74"/>
      <c r="D2682" s="176"/>
      <c r="I2682" s="73"/>
      <c r="J2682" s="73"/>
      <c r="K2682" s="28"/>
    </row>
    <row r="2683" spans="1:11" ht="15" thickBot="1" x14ac:dyDescent="0.4">
      <c r="A2683" s="74"/>
      <c r="D2683" s="176"/>
      <c r="I2683" s="73"/>
      <c r="J2683" s="73"/>
      <c r="K2683" s="28"/>
    </row>
    <row r="2684" spans="1:11" ht="15" thickBot="1" x14ac:dyDescent="0.4">
      <c r="A2684" s="74"/>
      <c r="D2684" s="176"/>
      <c r="I2684" s="73"/>
      <c r="J2684" s="73"/>
      <c r="K2684" s="28"/>
    </row>
    <row r="2685" spans="1:11" ht="15" thickBot="1" x14ac:dyDescent="0.4">
      <c r="A2685" s="74"/>
      <c r="D2685" s="176"/>
      <c r="I2685" s="73"/>
      <c r="J2685" s="73"/>
      <c r="K2685" s="28"/>
    </row>
    <row r="2686" spans="1:11" ht="15" thickBot="1" x14ac:dyDescent="0.4">
      <c r="A2686" s="74"/>
      <c r="D2686" s="176"/>
      <c r="I2686" s="73"/>
      <c r="J2686" s="73"/>
      <c r="K2686" s="28"/>
    </row>
    <row r="2687" spans="1:11" ht="15" thickBot="1" x14ac:dyDescent="0.4">
      <c r="A2687" s="74"/>
      <c r="D2687" s="176"/>
      <c r="I2687" s="73"/>
      <c r="J2687" s="73"/>
      <c r="K2687" s="28"/>
    </row>
    <row r="2688" spans="1:11" ht="15" thickBot="1" x14ac:dyDescent="0.4">
      <c r="A2688" s="74"/>
      <c r="D2688" s="176"/>
      <c r="I2688" s="73"/>
      <c r="J2688" s="73"/>
      <c r="K2688" s="28"/>
    </row>
    <row r="2689" spans="1:11" ht="15" thickBot="1" x14ac:dyDescent="0.4">
      <c r="A2689" s="74"/>
      <c r="D2689" s="176"/>
      <c r="I2689" s="73"/>
      <c r="J2689" s="73"/>
      <c r="K2689" s="28"/>
    </row>
    <row r="2690" spans="1:11" ht="15" thickBot="1" x14ac:dyDescent="0.4">
      <c r="A2690" s="74"/>
      <c r="D2690" s="176"/>
      <c r="I2690" s="73"/>
      <c r="J2690" s="73"/>
      <c r="K2690" s="28"/>
    </row>
    <row r="2691" spans="1:11" ht="15" thickBot="1" x14ac:dyDescent="0.4">
      <c r="A2691" s="74"/>
      <c r="D2691" s="176"/>
      <c r="I2691" s="73"/>
      <c r="J2691" s="73"/>
      <c r="K2691" s="28"/>
    </row>
    <row r="2692" spans="1:11" ht="15" thickBot="1" x14ac:dyDescent="0.4">
      <c r="A2692" s="74"/>
      <c r="D2692" s="176"/>
      <c r="I2692" s="73"/>
      <c r="J2692" s="73"/>
      <c r="K2692" s="28"/>
    </row>
    <row r="2693" spans="1:11" ht="15" thickBot="1" x14ac:dyDescent="0.4">
      <c r="A2693" s="74"/>
      <c r="D2693" s="176"/>
      <c r="I2693" s="73"/>
      <c r="J2693" s="73"/>
      <c r="K2693" s="28"/>
    </row>
    <row r="2694" spans="1:11" ht="15" thickBot="1" x14ac:dyDescent="0.4">
      <c r="A2694" s="74"/>
      <c r="D2694" s="176"/>
      <c r="I2694" s="73"/>
      <c r="J2694" s="73"/>
      <c r="K2694" s="28"/>
    </row>
    <row r="2695" spans="1:11" ht="15" thickBot="1" x14ac:dyDescent="0.4">
      <c r="A2695" s="74"/>
      <c r="D2695" s="176"/>
      <c r="I2695" s="73"/>
      <c r="J2695" s="73"/>
      <c r="K2695" s="28"/>
    </row>
    <row r="2696" spans="1:11" ht="15" thickBot="1" x14ac:dyDescent="0.4">
      <c r="A2696" s="74"/>
      <c r="D2696" s="176"/>
      <c r="I2696" s="73"/>
      <c r="J2696" s="73"/>
      <c r="K2696" s="28"/>
    </row>
    <row r="2697" spans="1:11" ht="15" thickBot="1" x14ac:dyDescent="0.4">
      <c r="A2697" s="74"/>
      <c r="D2697" s="176"/>
      <c r="I2697" s="73"/>
      <c r="J2697" s="73"/>
      <c r="K2697" s="28"/>
    </row>
    <row r="2698" spans="1:11" ht="15" thickBot="1" x14ac:dyDescent="0.4">
      <c r="A2698" s="74"/>
      <c r="D2698" s="176"/>
      <c r="I2698" s="73"/>
      <c r="J2698" s="73"/>
      <c r="K2698" s="28"/>
    </row>
    <row r="2699" spans="1:11" ht="15" thickBot="1" x14ac:dyDescent="0.4">
      <c r="A2699" s="74"/>
      <c r="D2699" s="176"/>
      <c r="I2699" s="73"/>
      <c r="J2699" s="73"/>
      <c r="K2699" s="28"/>
    </row>
    <row r="2700" spans="1:11" ht="15" thickBot="1" x14ac:dyDescent="0.4">
      <c r="A2700" s="74"/>
      <c r="D2700" s="176"/>
      <c r="I2700" s="73"/>
      <c r="J2700" s="73"/>
      <c r="K2700" s="28"/>
    </row>
    <row r="2701" spans="1:11" ht="15" thickBot="1" x14ac:dyDescent="0.4">
      <c r="A2701" s="74"/>
      <c r="D2701" s="176"/>
      <c r="I2701" s="73"/>
      <c r="J2701" s="73"/>
      <c r="K2701" s="28"/>
    </row>
    <row r="2702" spans="1:11" ht="15" thickBot="1" x14ac:dyDescent="0.4">
      <c r="A2702" s="74"/>
      <c r="D2702" s="176"/>
      <c r="I2702" s="73"/>
      <c r="J2702" s="73"/>
      <c r="K2702" s="28"/>
    </row>
    <row r="2703" spans="1:11" ht="15" thickBot="1" x14ac:dyDescent="0.4">
      <c r="A2703" s="74"/>
      <c r="D2703" s="176"/>
      <c r="I2703" s="73"/>
      <c r="J2703" s="73"/>
      <c r="K2703" s="28"/>
    </row>
    <row r="2704" spans="1:11" ht="15" thickBot="1" x14ac:dyDescent="0.4">
      <c r="A2704" s="74"/>
      <c r="D2704" s="176"/>
      <c r="I2704" s="73"/>
      <c r="J2704" s="73"/>
      <c r="K2704" s="28"/>
    </row>
    <row r="2705" spans="1:11" ht="15" thickBot="1" x14ac:dyDescent="0.4">
      <c r="A2705" s="74"/>
      <c r="D2705" s="176"/>
      <c r="I2705" s="73"/>
      <c r="J2705" s="73"/>
      <c r="K2705" s="28"/>
    </row>
    <row r="2706" spans="1:11" ht="15" thickBot="1" x14ac:dyDescent="0.4">
      <c r="A2706" s="74"/>
      <c r="D2706" s="176"/>
      <c r="I2706" s="73"/>
      <c r="J2706" s="73"/>
      <c r="K2706" s="28"/>
    </row>
    <row r="2707" spans="1:11" ht="15" thickBot="1" x14ac:dyDescent="0.4">
      <c r="A2707" s="74"/>
      <c r="D2707" s="176"/>
      <c r="I2707" s="73"/>
      <c r="J2707" s="73"/>
      <c r="K2707" s="28"/>
    </row>
    <row r="2708" spans="1:11" ht="15" thickBot="1" x14ac:dyDescent="0.4">
      <c r="A2708" s="74"/>
      <c r="D2708" s="176"/>
      <c r="I2708" s="73"/>
      <c r="J2708" s="73"/>
      <c r="K2708" s="28"/>
    </row>
    <row r="2709" spans="1:11" ht="15" thickBot="1" x14ac:dyDescent="0.4">
      <c r="A2709" s="74"/>
      <c r="D2709" s="176"/>
      <c r="I2709" s="73"/>
      <c r="J2709" s="73"/>
      <c r="K2709" s="28"/>
    </row>
    <row r="2710" spans="1:11" ht="15" thickBot="1" x14ac:dyDescent="0.4">
      <c r="A2710" s="74"/>
      <c r="D2710" s="176"/>
      <c r="I2710" s="73"/>
      <c r="J2710" s="73"/>
      <c r="K2710" s="28"/>
    </row>
    <row r="2711" spans="1:11" ht="15" thickBot="1" x14ac:dyDescent="0.4">
      <c r="A2711" s="74"/>
      <c r="D2711" s="176"/>
      <c r="I2711" s="73"/>
      <c r="J2711" s="73"/>
      <c r="K2711" s="28"/>
    </row>
    <row r="2712" spans="1:11" ht="15" thickBot="1" x14ac:dyDescent="0.4">
      <c r="A2712" s="74"/>
      <c r="D2712" s="176"/>
      <c r="I2712" s="73"/>
      <c r="J2712" s="73"/>
      <c r="K2712" s="28"/>
    </row>
    <row r="2713" spans="1:11" ht="15" thickBot="1" x14ac:dyDescent="0.4">
      <c r="A2713" s="74"/>
      <c r="D2713" s="176"/>
      <c r="I2713" s="73"/>
      <c r="J2713" s="73"/>
      <c r="K2713" s="28"/>
    </row>
    <row r="2714" spans="1:11" ht="15" thickBot="1" x14ac:dyDescent="0.4">
      <c r="A2714" s="74"/>
      <c r="D2714" s="176"/>
      <c r="I2714" s="73"/>
      <c r="J2714" s="73"/>
      <c r="K2714" s="28"/>
    </row>
    <row r="2715" spans="1:11" ht="15" thickBot="1" x14ac:dyDescent="0.4">
      <c r="A2715" s="74"/>
      <c r="D2715" s="176"/>
      <c r="I2715" s="73"/>
      <c r="J2715" s="73"/>
      <c r="K2715" s="28"/>
    </row>
    <row r="2716" spans="1:11" ht="15" thickBot="1" x14ac:dyDescent="0.4">
      <c r="A2716" s="74"/>
      <c r="D2716" s="176"/>
      <c r="I2716" s="73"/>
      <c r="J2716" s="73"/>
      <c r="K2716" s="28"/>
    </row>
    <row r="2717" spans="1:11" ht="15" thickBot="1" x14ac:dyDescent="0.4">
      <c r="A2717" s="74"/>
      <c r="D2717" s="176"/>
      <c r="I2717" s="73"/>
      <c r="J2717" s="73"/>
      <c r="K2717" s="28"/>
    </row>
    <row r="2718" spans="1:11" ht="15" thickBot="1" x14ac:dyDescent="0.4">
      <c r="A2718" s="74"/>
      <c r="D2718" s="176"/>
      <c r="I2718" s="73"/>
      <c r="J2718" s="73"/>
      <c r="K2718" s="28"/>
    </row>
    <row r="2719" spans="1:11" ht="15" thickBot="1" x14ac:dyDescent="0.4">
      <c r="A2719" s="74"/>
      <c r="D2719" s="176"/>
      <c r="I2719" s="73"/>
      <c r="J2719" s="73"/>
      <c r="K2719" s="28"/>
    </row>
    <row r="2720" spans="1:11" ht="15" thickBot="1" x14ac:dyDescent="0.4">
      <c r="A2720" s="74"/>
      <c r="D2720" s="176"/>
      <c r="I2720" s="73"/>
      <c r="J2720" s="73"/>
      <c r="K2720" s="28"/>
    </row>
    <row r="2721" spans="1:11" ht="15" thickBot="1" x14ac:dyDescent="0.4">
      <c r="A2721" s="74"/>
      <c r="D2721" s="176"/>
      <c r="I2721" s="73"/>
      <c r="J2721" s="73"/>
      <c r="K2721" s="28"/>
    </row>
    <row r="2722" spans="1:11" ht="15" thickBot="1" x14ac:dyDescent="0.4">
      <c r="A2722" s="74"/>
      <c r="D2722" s="176"/>
      <c r="I2722" s="73"/>
      <c r="J2722" s="73"/>
      <c r="K2722" s="28"/>
    </row>
    <row r="2723" spans="1:11" ht="15" thickBot="1" x14ac:dyDescent="0.4">
      <c r="A2723" s="74"/>
      <c r="D2723" s="176"/>
      <c r="I2723" s="73"/>
      <c r="J2723" s="73"/>
      <c r="K2723" s="28"/>
    </row>
    <row r="2724" spans="1:11" ht="15" thickBot="1" x14ac:dyDescent="0.4">
      <c r="A2724" s="74"/>
      <c r="D2724" s="176"/>
      <c r="I2724" s="73"/>
      <c r="J2724" s="73"/>
      <c r="K2724" s="28"/>
    </row>
    <row r="2725" spans="1:11" ht="15" thickBot="1" x14ac:dyDescent="0.4">
      <c r="A2725" s="74"/>
      <c r="D2725" s="176"/>
      <c r="I2725" s="73"/>
      <c r="J2725" s="73"/>
      <c r="K2725" s="28"/>
    </row>
    <row r="2726" spans="1:11" ht="15" thickBot="1" x14ac:dyDescent="0.4">
      <c r="A2726" s="74"/>
      <c r="D2726" s="176"/>
      <c r="I2726" s="73"/>
      <c r="J2726" s="73"/>
      <c r="K2726" s="28"/>
    </row>
    <row r="2727" spans="1:11" ht="15" thickBot="1" x14ac:dyDescent="0.4">
      <c r="A2727" s="74"/>
      <c r="D2727" s="176"/>
      <c r="I2727" s="73"/>
      <c r="J2727" s="73"/>
      <c r="K2727" s="28"/>
    </row>
    <row r="2728" spans="1:11" ht="15" thickBot="1" x14ac:dyDescent="0.4">
      <c r="A2728" s="74"/>
      <c r="D2728" s="176"/>
      <c r="I2728" s="73"/>
      <c r="J2728" s="73"/>
      <c r="K2728" s="28"/>
    </row>
    <row r="2729" spans="1:11" ht="15" thickBot="1" x14ac:dyDescent="0.4">
      <c r="A2729" s="74"/>
      <c r="D2729" s="176"/>
      <c r="I2729" s="73"/>
      <c r="J2729" s="73"/>
      <c r="K2729" s="28"/>
    </row>
    <row r="2730" spans="1:11" ht="15" thickBot="1" x14ac:dyDescent="0.4">
      <c r="A2730" s="74"/>
      <c r="D2730" s="176"/>
      <c r="I2730" s="73"/>
      <c r="J2730" s="73"/>
      <c r="K2730" s="28"/>
    </row>
    <row r="2731" spans="1:11" ht="15" thickBot="1" x14ac:dyDescent="0.4">
      <c r="A2731" s="74"/>
      <c r="D2731" s="176"/>
      <c r="I2731" s="73"/>
      <c r="J2731" s="73"/>
      <c r="K2731" s="28"/>
    </row>
    <row r="2732" spans="1:11" ht="15" thickBot="1" x14ac:dyDescent="0.4">
      <c r="A2732" s="74"/>
      <c r="D2732" s="176"/>
      <c r="I2732" s="73"/>
      <c r="J2732" s="73"/>
      <c r="K2732" s="28"/>
    </row>
    <row r="2733" spans="1:11" ht="15" thickBot="1" x14ac:dyDescent="0.4">
      <c r="A2733" s="74"/>
      <c r="D2733" s="176"/>
      <c r="I2733" s="73"/>
      <c r="J2733" s="73"/>
      <c r="K2733" s="28"/>
    </row>
    <row r="2734" spans="1:11" ht="15" thickBot="1" x14ac:dyDescent="0.4">
      <c r="A2734" s="74"/>
      <c r="D2734" s="176"/>
      <c r="I2734" s="73"/>
      <c r="J2734" s="73"/>
      <c r="K2734" s="28"/>
    </row>
    <row r="2735" spans="1:11" ht="15" thickBot="1" x14ac:dyDescent="0.4">
      <c r="A2735" s="74"/>
      <c r="D2735" s="176"/>
      <c r="I2735" s="73"/>
      <c r="J2735" s="73"/>
      <c r="K2735" s="28"/>
    </row>
    <row r="2736" spans="1:11" ht="15" thickBot="1" x14ac:dyDescent="0.4">
      <c r="A2736" s="74"/>
      <c r="D2736" s="176"/>
      <c r="I2736" s="73"/>
      <c r="J2736" s="73"/>
      <c r="K2736" s="28"/>
    </row>
    <row r="2737" spans="1:11" ht="15" thickBot="1" x14ac:dyDescent="0.4">
      <c r="A2737" s="74"/>
      <c r="D2737" s="176"/>
      <c r="I2737" s="73"/>
      <c r="J2737" s="73"/>
      <c r="K2737" s="28"/>
    </row>
    <row r="2738" spans="1:11" ht="15" thickBot="1" x14ac:dyDescent="0.4">
      <c r="A2738" s="74"/>
      <c r="D2738" s="176"/>
      <c r="I2738" s="73"/>
      <c r="J2738" s="73"/>
      <c r="K2738" s="28"/>
    </row>
    <row r="2739" spans="1:11" ht="15" thickBot="1" x14ac:dyDescent="0.4">
      <c r="A2739" s="74"/>
      <c r="D2739" s="176"/>
      <c r="I2739" s="73"/>
      <c r="J2739" s="73"/>
      <c r="K2739" s="28"/>
    </row>
    <row r="2740" spans="1:11" ht="15" thickBot="1" x14ac:dyDescent="0.4">
      <c r="A2740" s="74"/>
      <c r="D2740" s="176"/>
      <c r="I2740" s="73"/>
      <c r="J2740" s="73"/>
      <c r="K2740" s="28"/>
    </row>
    <row r="2741" spans="1:11" ht="15" thickBot="1" x14ac:dyDescent="0.4">
      <c r="A2741" s="74"/>
      <c r="D2741" s="176"/>
      <c r="I2741" s="73"/>
      <c r="J2741" s="73"/>
      <c r="K2741" s="28"/>
    </row>
    <row r="2742" spans="1:11" ht="15" thickBot="1" x14ac:dyDescent="0.4">
      <c r="A2742" s="74"/>
      <c r="D2742" s="176"/>
      <c r="I2742" s="73"/>
      <c r="J2742" s="73"/>
      <c r="K2742" s="28"/>
    </row>
    <row r="2743" spans="1:11" ht="15" thickBot="1" x14ac:dyDescent="0.4">
      <c r="A2743" s="74"/>
      <c r="D2743" s="176"/>
      <c r="I2743" s="73"/>
      <c r="J2743" s="73"/>
      <c r="K2743" s="28"/>
    </row>
    <row r="2744" spans="1:11" ht="15" thickBot="1" x14ac:dyDescent="0.4">
      <c r="A2744" s="74"/>
      <c r="D2744" s="176"/>
      <c r="I2744" s="73"/>
      <c r="J2744" s="73"/>
      <c r="K2744" s="28"/>
    </row>
    <row r="2745" spans="1:11" ht="15" thickBot="1" x14ac:dyDescent="0.4">
      <c r="A2745" s="74"/>
      <c r="D2745" s="176"/>
      <c r="I2745" s="73"/>
      <c r="J2745" s="73"/>
      <c r="K2745" s="28"/>
    </row>
    <row r="2746" spans="1:11" ht="15" thickBot="1" x14ac:dyDescent="0.4">
      <c r="A2746" s="74"/>
      <c r="D2746" s="176"/>
      <c r="I2746" s="73"/>
      <c r="J2746" s="73"/>
      <c r="K2746" s="28"/>
    </row>
    <row r="2747" spans="1:11" ht="15" thickBot="1" x14ac:dyDescent="0.4">
      <c r="A2747" s="74"/>
      <c r="D2747" s="176"/>
      <c r="I2747" s="73"/>
      <c r="J2747" s="73"/>
      <c r="K2747" s="28"/>
    </row>
    <row r="2748" spans="1:11" ht="15" thickBot="1" x14ac:dyDescent="0.4">
      <c r="A2748" s="74"/>
      <c r="D2748" s="176"/>
      <c r="I2748" s="73"/>
      <c r="J2748" s="73"/>
      <c r="K2748" s="28"/>
    </row>
    <row r="2749" spans="1:11" ht="15" thickBot="1" x14ac:dyDescent="0.4">
      <c r="A2749" s="74"/>
      <c r="D2749" s="176"/>
      <c r="I2749" s="73"/>
      <c r="J2749" s="73"/>
      <c r="K2749" s="28"/>
    </row>
    <row r="2750" spans="1:11" ht="15" thickBot="1" x14ac:dyDescent="0.4">
      <c r="A2750" s="74"/>
      <c r="D2750" s="176"/>
      <c r="I2750" s="73"/>
      <c r="J2750" s="73"/>
      <c r="K2750" s="28"/>
    </row>
    <row r="2751" spans="1:11" ht="15" thickBot="1" x14ac:dyDescent="0.4">
      <c r="A2751" s="74"/>
      <c r="D2751" s="176"/>
      <c r="I2751" s="73"/>
      <c r="J2751" s="73"/>
      <c r="K2751" s="28"/>
    </row>
    <row r="2752" spans="1:11" ht="15" thickBot="1" x14ac:dyDescent="0.4">
      <c r="A2752" s="74"/>
      <c r="D2752" s="176"/>
      <c r="I2752" s="73"/>
      <c r="J2752" s="73"/>
      <c r="K2752" s="28"/>
    </row>
    <row r="2753" spans="1:11" ht="15" thickBot="1" x14ac:dyDescent="0.4">
      <c r="A2753" s="74"/>
      <c r="D2753" s="176"/>
      <c r="I2753" s="73"/>
      <c r="J2753" s="73"/>
      <c r="K2753" s="28"/>
    </row>
    <row r="2754" spans="1:11" ht="15" thickBot="1" x14ac:dyDescent="0.4">
      <c r="A2754" s="74"/>
      <c r="D2754" s="176"/>
      <c r="I2754" s="73"/>
      <c r="J2754" s="73"/>
      <c r="K2754" s="28"/>
    </row>
    <row r="2755" spans="1:11" ht="15" thickBot="1" x14ac:dyDescent="0.4">
      <c r="A2755" s="74"/>
      <c r="D2755" s="176"/>
      <c r="I2755" s="73"/>
      <c r="J2755" s="73"/>
      <c r="K2755" s="28"/>
    </row>
    <row r="2756" spans="1:11" ht="15" thickBot="1" x14ac:dyDescent="0.4">
      <c r="A2756" s="74"/>
      <c r="D2756" s="176"/>
      <c r="I2756" s="73"/>
      <c r="J2756" s="73"/>
      <c r="K2756" s="28"/>
    </row>
    <row r="2757" spans="1:11" ht="15" thickBot="1" x14ac:dyDescent="0.4">
      <c r="A2757" s="74"/>
      <c r="D2757" s="176"/>
      <c r="I2757" s="73"/>
      <c r="J2757" s="73"/>
      <c r="K2757" s="28"/>
    </row>
    <row r="2758" spans="1:11" ht="15" thickBot="1" x14ac:dyDescent="0.4">
      <c r="A2758" s="74"/>
      <c r="D2758" s="176"/>
      <c r="I2758" s="73"/>
      <c r="J2758" s="73"/>
      <c r="K2758" s="28"/>
    </row>
    <row r="2759" spans="1:11" ht="15" thickBot="1" x14ac:dyDescent="0.4">
      <c r="A2759" s="74"/>
      <c r="D2759" s="176"/>
      <c r="I2759" s="73"/>
      <c r="J2759" s="73"/>
      <c r="K2759" s="28"/>
    </row>
    <row r="2760" spans="1:11" ht="15" thickBot="1" x14ac:dyDescent="0.4">
      <c r="A2760" s="74"/>
      <c r="D2760" s="176"/>
      <c r="I2760" s="73"/>
      <c r="J2760" s="73"/>
      <c r="K2760" s="28"/>
    </row>
    <row r="2761" spans="1:11" ht="15" thickBot="1" x14ac:dyDescent="0.4">
      <c r="A2761" s="74"/>
      <c r="D2761" s="176"/>
      <c r="I2761" s="73"/>
      <c r="J2761" s="73"/>
      <c r="K2761" s="28"/>
    </row>
    <row r="2762" spans="1:11" ht="15" thickBot="1" x14ac:dyDescent="0.4">
      <c r="A2762" s="74"/>
      <c r="D2762" s="176"/>
      <c r="I2762" s="73"/>
      <c r="J2762" s="73"/>
      <c r="K2762" s="28"/>
    </row>
    <row r="2763" spans="1:11" ht="15" thickBot="1" x14ac:dyDescent="0.4">
      <c r="A2763" s="74"/>
      <c r="D2763" s="176"/>
      <c r="I2763" s="73"/>
      <c r="J2763" s="73"/>
      <c r="K2763" s="28"/>
    </row>
    <row r="2764" spans="1:11" ht="15" thickBot="1" x14ac:dyDescent="0.4">
      <c r="A2764" s="74"/>
      <c r="D2764" s="176"/>
      <c r="I2764" s="73"/>
      <c r="J2764" s="73"/>
      <c r="K2764" s="28"/>
    </row>
    <row r="2765" spans="1:11" ht="15" thickBot="1" x14ac:dyDescent="0.4">
      <c r="A2765" s="74"/>
      <c r="D2765" s="176"/>
      <c r="I2765" s="73"/>
      <c r="J2765" s="73"/>
      <c r="K2765" s="28"/>
    </row>
    <row r="2766" spans="1:11" ht="15" thickBot="1" x14ac:dyDescent="0.4">
      <c r="A2766" s="74"/>
      <c r="D2766" s="176"/>
      <c r="I2766" s="73"/>
      <c r="J2766" s="73"/>
      <c r="K2766" s="28"/>
    </row>
    <row r="2767" spans="1:11" ht="15" thickBot="1" x14ac:dyDescent="0.4">
      <c r="A2767" s="74"/>
      <c r="D2767" s="176"/>
      <c r="I2767" s="73"/>
      <c r="J2767" s="73"/>
      <c r="K2767" s="28"/>
    </row>
    <row r="2768" spans="1:11" ht="15" thickBot="1" x14ac:dyDescent="0.4">
      <c r="A2768" s="74"/>
      <c r="D2768" s="176"/>
      <c r="I2768" s="73"/>
      <c r="J2768" s="73"/>
      <c r="K2768" s="28"/>
    </row>
    <row r="2769" spans="1:11" ht="15" thickBot="1" x14ac:dyDescent="0.4">
      <c r="A2769" s="74"/>
      <c r="D2769" s="176"/>
      <c r="I2769" s="73"/>
      <c r="J2769" s="73"/>
      <c r="K2769" s="28"/>
    </row>
    <row r="2770" spans="1:11" ht="15" thickBot="1" x14ac:dyDescent="0.4">
      <c r="A2770" s="74"/>
      <c r="D2770" s="176"/>
      <c r="I2770" s="73"/>
      <c r="J2770" s="73"/>
      <c r="K2770" s="28"/>
    </row>
    <row r="2771" spans="1:11" ht="15" thickBot="1" x14ac:dyDescent="0.4">
      <c r="A2771" s="74"/>
      <c r="D2771" s="176"/>
      <c r="I2771" s="73"/>
      <c r="J2771" s="73"/>
      <c r="K2771" s="28"/>
    </row>
    <row r="2772" spans="1:11" ht="15" thickBot="1" x14ac:dyDescent="0.4">
      <c r="A2772" s="74"/>
      <c r="D2772" s="176"/>
      <c r="I2772" s="73"/>
      <c r="J2772" s="73"/>
      <c r="K2772" s="28"/>
    </row>
    <row r="2773" spans="1:11" ht="15" thickBot="1" x14ac:dyDescent="0.4">
      <c r="A2773" s="74"/>
      <c r="D2773" s="176"/>
      <c r="I2773" s="73"/>
      <c r="J2773" s="73"/>
      <c r="K2773" s="28"/>
    </row>
    <row r="2774" spans="1:11" ht="15" thickBot="1" x14ac:dyDescent="0.4">
      <c r="A2774" s="74"/>
      <c r="D2774" s="176"/>
      <c r="I2774" s="73"/>
      <c r="J2774" s="73"/>
      <c r="K2774" s="28"/>
    </row>
    <row r="2775" spans="1:11" ht="15" thickBot="1" x14ac:dyDescent="0.4">
      <c r="A2775" s="74"/>
      <c r="D2775" s="176"/>
      <c r="I2775" s="73"/>
      <c r="J2775" s="73"/>
      <c r="K2775" s="28"/>
    </row>
    <row r="2776" spans="1:11" ht="15" thickBot="1" x14ac:dyDescent="0.4">
      <c r="A2776" s="74"/>
      <c r="D2776" s="176"/>
      <c r="I2776" s="73"/>
      <c r="J2776" s="73"/>
      <c r="K2776" s="28"/>
    </row>
    <row r="2777" spans="1:11" ht="15" thickBot="1" x14ac:dyDescent="0.4">
      <c r="A2777" s="74"/>
      <c r="D2777" s="176"/>
      <c r="I2777" s="73"/>
      <c r="J2777" s="73"/>
      <c r="K2777" s="28"/>
    </row>
    <row r="2778" spans="1:11" ht="15" thickBot="1" x14ac:dyDescent="0.4">
      <c r="A2778" s="74"/>
      <c r="D2778" s="176"/>
      <c r="I2778" s="73"/>
      <c r="J2778" s="73"/>
      <c r="K2778" s="28"/>
    </row>
    <row r="2779" spans="1:11" ht="15" thickBot="1" x14ac:dyDescent="0.4">
      <c r="A2779" s="74"/>
      <c r="D2779" s="176"/>
      <c r="I2779" s="73"/>
      <c r="J2779" s="73"/>
      <c r="K2779" s="28"/>
    </row>
    <row r="2780" spans="1:11" ht="15" thickBot="1" x14ac:dyDescent="0.4">
      <c r="A2780" s="74"/>
      <c r="D2780" s="176"/>
      <c r="I2780" s="73"/>
      <c r="J2780" s="73"/>
      <c r="K2780" s="28"/>
    </row>
    <row r="2781" spans="1:11" ht="15" thickBot="1" x14ac:dyDescent="0.4">
      <c r="A2781" s="74"/>
      <c r="D2781" s="176"/>
      <c r="I2781" s="73"/>
      <c r="J2781" s="73"/>
      <c r="K2781" s="28"/>
    </row>
    <row r="2782" spans="1:11" ht="15" thickBot="1" x14ac:dyDescent="0.4">
      <c r="A2782" s="74"/>
      <c r="D2782" s="176"/>
      <c r="I2782" s="73"/>
      <c r="J2782" s="73"/>
      <c r="K2782" s="28"/>
    </row>
    <row r="2783" spans="1:11" ht="15" thickBot="1" x14ac:dyDescent="0.4">
      <c r="A2783" s="74"/>
      <c r="D2783" s="176"/>
      <c r="I2783" s="73"/>
      <c r="J2783" s="73"/>
      <c r="K2783" s="28"/>
    </row>
    <row r="2784" spans="1:11" ht="15" thickBot="1" x14ac:dyDescent="0.4">
      <c r="A2784" s="74"/>
      <c r="D2784" s="176"/>
      <c r="I2784" s="73"/>
      <c r="J2784" s="73"/>
      <c r="K2784" s="28"/>
    </row>
    <row r="2785" spans="1:11" ht="15" thickBot="1" x14ac:dyDescent="0.4">
      <c r="A2785" s="74"/>
      <c r="D2785" s="176"/>
      <c r="I2785" s="73"/>
      <c r="J2785" s="73"/>
      <c r="K2785" s="28"/>
    </row>
    <row r="2786" spans="1:11" ht="15" thickBot="1" x14ac:dyDescent="0.4">
      <c r="A2786" s="74"/>
      <c r="D2786" s="176"/>
      <c r="I2786" s="73"/>
      <c r="J2786" s="73"/>
      <c r="K2786" s="28"/>
    </row>
    <row r="2787" spans="1:11" ht="15" thickBot="1" x14ac:dyDescent="0.4">
      <c r="A2787" s="74"/>
      <c r="D2787" s="176"/>
      <c r="I2787" s="73"/>
      <c r="J2787" s="73"/>
      <c r="K2787" s="28"/>
    </row>
    <row r="2788" spans="1:11" ht="15" thickBot="1" x14ac:dyDescent="0.4">
      <c r="A2788" s="74"/>
      <c r="D2788" s="176"/>
      <c r="I2788" s="73"/>
      <c r="J2788" s="73"/>
      <c r="K2788" s="28"/>
    </row>
    <row r="2789" spans="1:11" ht="15" thickBot="1" x14ac:dyDescent="0.4">
      <c r="A2789" s="74"/>
      <c r="D2789" s="176"/>
      <c r="I2789" s="73"/>
      <c r="J2789" s="73"/>
      <c r="K2789" s="28"/>
    </row>
    <row r="2790" spans="1:11" ht="15" thickBot="1" x14ac:dyDescent="0.4">
      <c r="A2790" s="74"/>
      <c r="D2790" s="176"/>
      <c r="I2790" s="73"/>
      <c r="J2790" s="73"/>
      <c r="K2790" s="28"/>
    </row>
    <row r="2791" spans="1:11" ht="15" thickBot="1" x14ac:dyDescent="0.4">
      <c r="A2791" s="74"/>
      <c r="D2791" s="176"/>
      <c r="I2791" s="73"/>
      <c r="J2791" s="73"/>
      <c r="K2791" s="28"/>
    </row>
    <row r="2792" spans="1:11" ht="15" thickBot="1" x14ac:dyDescent="0.4">
      <c r="A2792" s="74"/>
      <c r="D2792" s="176"/>
      <c r="I2792" s="73"/>
      <c r="J2792" s="73"/>
      <c r="K2792" s="28"/>
    </row>
    <row r="2793" spans="1:11" ht="15" thickBot="1" x14ac:dyDescent="0.4">
      <c r="A2793" s="74"/>
      <c r="D2793" s="176"/>
      <c r="I2793" s="73"/>
      <c r="J2793" s="73"/>
      <c r="K2793" s="28"/>
    </row>
    <row r="2794" spans="1:11" ht="15" thickBot="1" x14ac:dyDescent="0.4">
      <c r="A2794" s="74"/>
      <c r="D2794" s="176"/>
      <c r="I2794" s="73"/>
      <c r="J2794" s="73"/>
      <c r="K2794" s="28"/>
    </row>
    <row r="2795" spans="1:11" ht="15" thickBot="1" x14ac:dyDescent="0.4">
      <c r="A2795" s="74"/>
      <c r="D2795" s="176"/>
      <c r="I2795" s="73"/>
      <c r="J2795" s="73"/>
      <c r="K2795" s="28"/>
    </row>
    <row r="2796" spans="1:11" ht="15" thickBot="1" x14ac:dyDescent="0.4">
      <c r="A2796" s="74"/>
      <c r="D2796" s="176"/>
      <c r="I2796" s="73"/>
      <c r="J2796" s="73"/>
      <c r="K2796" s="28"/>
    </row>
    <row r="2797" spans="1:11" ht="15" thickBot="1" x14ac:dyDescent="0.4">
      <c r="A2797" s="74"/>
      <c r="D2797" s="176"/>
      <c r="I2797" s="73"/>
      <c r="J2797" s="73"/>
      <c r="K2797" s="28"/>
    </row>
    <row r="2798" spans="1:11" ht="15" thickBot="1" x14ac:dyDescent="0.4">
      <c r="A2798" s="74"/>
      <c r="D2798" s="176"/>
      <c r="I2798" s="73"/>
      <c r="J2798" s="73"/>
      <c r="K2798" s="28"/>
    </row>
    <row r="2799" spans="1:11" ht="15" thickBot="1" x14ac:dyDescent="0.4">
      <c r="A2799" s="74"/>
      <c r="D2799" s="176"/>
      <c r="I2799" s="73"/>
      <c r="J2799" s="73"/>
      <c r="K2799" s="28"/>
    </row>
    <row r="2800" spans="1:11" ht="15" thickBot="1" x14ac:dyDescent="0.4">
      <c r="A2800" s="74"/>
      <c r="D2800" s="176"/>
      <c r="I2800" s="73"/>
      <c r="J2800" s="73"/>
      <c r="K2800" s="28"/>
    </row>
    <row r="2801" spans="1:11" ht="15" thickBot="1" x14ac:dyDescent="0.4">
      <c r="A2801" s="74"/>
      <c r="D2801" s="176"/>
      <c r="I2801" s="73"/>
      <c r="J2801" s="73"/>
      <c r="K2801" s="28"/>
    </row>
    <row r="2802" spans="1:11" ht="15" thickBot="1" x14ac:dyDescent="0.4">
      <c r="A2802" s="74"/>
      <c r="D2802" s="176"/>
      <c r="I2802" s="73"/>
      <c r="J2802" s="73"/>
      <c r="K2802" s="28"/>
    </row>
    <row r="2803" spans="1:11" ht="15" thickBot="1" x14ac:dyDescent="0.4">
      <c r="A2803" s="74"/>
      <c r="D2803" s="176"/>
      <c r="I2803" s="73"/>
      <c r="J2803" s="73"/>
      <c r="K2803" s="28"/>
    </row>
    <row r="2804" spans="1:11" ht="15" thickBot="1" x14ac:dyDescent="0.4">
      <c r="A2804" s="74"/>
      <c r="D2804" s="176"/>
      <c r="I2804" s="73"/>
      <c r="J2804" s="73"/>
      <c r="K2804" s="28"/>
    </row>
    <row r="2805" spans="1:11" ht="15" thickBot="1" x14ac:dyDescent="0.4">
      <c r="A2805" s="74"/>
      <c r="D2805" s="176"/>
      <c r="I2805" s="73"/>
      <c r="J2805" s="73"/>
      <c r="K2805" s="28"/>
    </row>
    <row r="2806" spans="1:11" ht="15" thickBot="1" x14ac:dyDescent="0.4">
      <c r="A2806" s="74"/>
      <c r="D2806" s="176"/>
      <c r="I2806" s="73"/>
      <c r="J2806" s="73"/>
      <c r="K2806" s="28"/>
    </row>
    <row r="2807" spans="1:11" ht="15" thickBot="1" x14ac:dyDescent="0.4">
      <c r="A2807" s="74"/>
      <c r="D2807" s="176"/>
      <c r="I2807" s="73"/>
      <c r="J2807" s="73"/>
      <c r="K2807" s="28"/>
    </row>
    <row r="2808" spans="1:11" ht="15" thickBot="1" x14ac:dyDescent="0.4">
      <c r="A2808" s="74"/>
      <c r="D2808" s="176"/>
      <c r="I2808" s="73"/>
      <c r="J2808" s="73"/>
      <c r="K2808" s="28"/>
    </row>
    <row r="2809" spans="1:11" ht="15" thickBot="1" x14ac:dyDescent="0.4">
      <c r="A2809" s="74"/>
      <c r="D2809" s="176"/>
      <c r="I2809" s="73"/>
      <c r="J2809" s="73"/>
      <c r="K2809" s="28"/>
    </row>
    <row r="2810" spans="1:11" ht="15" thickBot="1" x14ac:dyDescent="0.4">
      <c r="A2810" s="74"/>
      <c r="D2810" s="176"/>
      <c r="I2810" s="73"/>
      <c r="J2810" s="73"/>
      <c r="K2810" s="28"/>
    </row>
    <row r="2811" spans="1:11" ht="15" thickBot="1" x14ac:dyDescent="0.4">
      <c r="A2811" s="74"/>
      <c r="D2811" s="176"/>
      <c r="I2811" s="73"/>
      <c r="J2811" s="73"/>
      <c r="K2811" s="28"/>
    </row>
    <row r="2812" spans="1:11" ht="15" thickBot="1" x14ac:dyDescent="0.4">
      <c r="A2812" s="74"/>
      <c r="D2812" s="176"/>
      <c r="I2812" s="73"/>
      <c r="J2812" s="73"/>
      <c r="K2812" s="28"/>
    </row>
    <row r="2813" spans="1:11" ht="15" thickBot="1" x14ac:dyDescent="0.4">
      <c r="A2813" s="74"/>
      <c r="D2813" s="176"/>
      <c r="I2813" s="73"/>
      <c r="J2813" s="73"/>
      <c r="K2813" s="28"/>
    </row>
    <row r="2814" spans="1:11" ht="15" thickBot="1" x14ac:dyDescent="0.4">
      <c r="A2814" s="74"/>
      <c r="D2814" s="176"/>
      <c r="I2814" s="73"/>
      <c r="J2814" s="73"/>
      <c r="K2814" s="28"/>
    </row>
    <row r="2815" spans="1:11" ht="15" thickBot="1" x14ac:dyDescent="0.4">
      <c r="A2815" s="74"/>
      <c r="D2815" s="176"/>
      <c r="I2815" s="73"/>
      <c r="J2815" s="73"/>
      <c r="K2815" s="28"/>
    </row>
    <row r="2816" spans="1:11" ht="15" thickBot="1" x14ac:dyDescent="0.4">
      <c r="A2816" s="74"/>
      <c r="D2816" s="176"/>
      <c r="I2816" s="73"/>
      <c r="J2816" s="73"/>
      <c r="K2816" s="28"/>
    </row>
    <row r="2817" spans="1:11" ht="15" thickBot="1" x14ac:dyDescent="0.4">
      <c r="A2817" s="74"/>
      <c r="D2817" s="176"/>
      <c r="I2817" s="73"/>
      <c r="J2817" s="73"/>
      <c r="K2817" s="28"/>
    </row>
    <row r="2818" spans="1:11" ht="15" thickBot="1" x14ac:dyDescent="0.4">
      <c r="A2818" s="74"/>
      <c r="D2818" s="176"/>
      <c r="I2818" s="73"/>
      <c r="J2818" s="73"/>
      <c r="K2818" s="28"/>
    </row>
    <row r="2819" spans="1:11" ht="15" thickBot="1" x14ac:dyDescent="0.4">
      <c r="A2819" s="74"/>
      <c r="D2819" s="176"/>
      <c r="I2819" s="73"/>
      <c r="J2819" s="73"/>
      <c r="K2819" s="28"/>
    </row>
    <row r="2820" spans="1:11" ht="15" thickBot="1" x14ac:dyDescent="0.4">
      <c r="A2820" s="74"/>
      <c r="D2820" s="176"/>
      <c r="I2820" s="73"/>
      <c r="J2820" s="73"/>
      <c r="K2820" s="28"/>
    </row>
    <row r="2821" spans="1:11" ht="15" thickBot="1" x14ac:dyDescent="0.4">
      <c r="A2821" s="74"/>
      <c r="D2821" s="176"/>
      <c r="I2821" s="73"/>
      <c r="J2821" s="73"/>
      <c r="K2821" s="28"/>
    </row>
    <row r="2822" spans="1:11" ht="15" thickBot="1" x14ac:dyDescent="0.4">
      <c r="A2822" s="74"/>
      <c r="D2822" s="176"/>
      <c r="I2822" s="73"/>
      <c r="J2822" s="73"/>
      <c r="K2822" s="28"/>
    </row>
    <row r="2823" spans="1:11" ht="15" thickBot="1" x14ac:dyDescent="0.4">
      <c r="A2823" s="74"/>
      <c r="D2823" s="176"/>
      <c r="I2823" s="73"/>
      <c r="J2823" s="73"/>
      <c r="K2823" s="28"/>
    </row>
    <row r="2824" spans="1:11" ht="15" thickBot="1" x14ac:dyDescent="0.4">
      <c r="A2824" s="74"/>
      <c r="D2824" s="176"/>
      <c r="I2824" s="73"/>
      <c r="J2824" s="73"/>
      <c r="K2824" s="28"/>
    </row>
    <row r="2825" spans="1:11" ht="15" thickBot="1" x14ac:dyDescent="0.4">
      <c r="A2825" s="74"/>
      <c r="D2825" s="176"/>
      <c r="I2825" s="73"/>
      <c r="J2825" s="73"/>
      <c r="K2825" s="28"/>
    </row>
    <row r="2826" spans="1:11" ht="15" thickBot="1" x14ac:dyDescent="0.4">
      <c r="A2826" s="74"/>
      <c r="D2826" s="176"/>
      <c r="I2826" s="73"/>
      <c r="J2826" s="73"/>
      <c r="K2826" s="28"/>
    </row>
    <row r="2827" spans="1:11" ht="15" thickBot="1" x14ac:dyDescent="0.4">
      <c r="A2827" s="74"/>
      <c r="D2827" s="176"/>
      <c r="I2827" s="73"/>
      <c r="J2827" s="73"/>
      <c r="K2827" s="28"/>
    </row>
    <row r="2828" spans="1:11" ht="15" thickBot="1" x14ac:dyDescent="0.4">
      <c r="A2828" s="74"/>
      <c r="D2828" s="176"/>
      <c r="I2828" s="73"/>
      <c r="J2828" s="73"/>
      <c r="K2828" s="28"/>
    </row>
    <row r="2829" spans="1:11" ht="15" thickBot="1" x14ac:dyDescent="0.4">
      <c r="A2829" s="74"/>
      <c r="D2829" s="176"/>
      <c r="I2829" s="73"/>
      <c r="J2829" s="73"/>
      <c r="K2829" s="28"/>
    </row>
    <row r="2830" spans="1:11" ht="15" thickBot="1" x14ac:dyDescent="0.4">
      <c r="A2830" s="74"/>
      <c r="D2830" s="176"/>
      <c r="I2830" s="73"/>
      <c r="J2830" s="73"/>
      <c r="K2830" s="28"/>
    </row>
    <row r="2831" spans="1:11" ht="15" thickBot="1" x14ac:dyDescent="0.4">
      <c r="A2831" s="74"/>
      <c r="D2831" s="176"/>
      <c r="I2831" s="73"/>
      <c r="J2831" s="73"/>
      <c r="K2831" s="28"/>
    </row>
    <row r="2832" spans="1:11" ht="15" thickBot="1" x14ac:dyDescent="0.4">
      <c r="A2832" s="74"/>
      <c r="D2832" s="176"/>
      <c r="I2832" s="73"/>
      <c r="J2832" s="73"/>
      <c r="K2832" s="28"/>
    </row>
    <row r="2833" spans="1:11" ht="15" thickBot="1" x14ac:dyDescent="0.4">
      <c r="A2833" s="74"/>
      <c r="D2833" s="176"/>
      <c r="I2833" s="73"/>
      <c r="J2833" s="73"/>
      <c r="K2833" s="28"/>
    </row>
    <row r="2834" spans="1:11" ht="15" thickBot="1" x14ac:dyDescent="0.4">
      <c r="A2834" s="74"/>
      <c r="D2834" s="176"/>
      <c r="I2834" s="73"/>
      <c r="J2834" s="73"/>
      <c r="K2834" s="28"/>
    </row>
    <row r="2835" spans="1:11" ht="15" thickBot="1" x14ac:dyDescent="0.4">
      <c r="A2835" s="74"/>
      <c r="D2835" s="176"/>
      <c r="I2835" s="73"/>
      <c r="J2835" s="73"/>
      <c r="K2835" s="28"/>
    </row>
    <row r="2836" spans="1:11" ht="15" thickBot="1" x14ac:dyDescent="0.4">
      <c r="A2836" s="74"/>
      <c r="D2836" s="176"/>
      <c r="I2836" s="73"/>
      <c r="J2836" s="73"/>
      <c r="K2836" s="28"/>
    </row>
    <row r="2837" spans="1:11" ht="15" thickBot="1" x14ac:dyDescent="0.4">
      <c r="A2837" s="74"/>
      <c r="D2837" s="176"/>
      <c r="I2837" s="73"/>
      <c r="J2837" s="73"/>
      <c r="K2837" s="28"/>
    </row>
    <row r="2838" spans="1:11" ht="15" thickBot="1" x14ac:dyDescent="0.4">
      <c r="A2838" s="74"/>
      <c r="D2838" s="176"/>
      <c r="I2838" s="73"/>
      <c r="J2838" s="73"/>
      <c r="K2838" s="28"/>
    </row>
    <row r="2839" spans="1:11" ht="15" thickBot="1" x14ac:dyDescent="0.4">
      <c r="A2839" s="74"/>
      <c r="D2839" s="176"/>
      <c r="I2839" s="73"/>
      <c r="J2839" s="73"/>
      <c r="K2839" s="28"/>
    </row>
    <row r="2840" spans="1:11" ht="15" thickBot="1" x14ac:dyDescent="0.4">
      <c r="A2840" s="74"/>
      <c r="D2840" s="176"/>
      <c r="I2840" s="73"/>
      <c r="J2840" s="73"/>
      <c r="K2840" s="28"/>
    </row>
    <row r="2841" spans="1:11" ht="15" thickBot="1" x14ac:dyDescent="0.4">
      <c r="A2841" s="74"/>
      <c r="D2841" s="176"/>
      <c r="I2841" s="73"/>
      <c r="J2841" s="73"/>
      <c r="K2841" s="28"/>
    </row>
    <row r="2842" spans="1:11" ht="15" thickBot="1" x14ac:dyDescent="0.4">
      <c r="A2842" s="74"/>
      <c r="D2842" s="176"/>
      <c r="I2842" s="73"/>
      <c r="J2842" s="73"/>
      <c r="K2842" s="28"/>
    </row>
    <row r="2843" spans="1:11" ht="15" thickBot="1" x14ac:dyDescent="0.4">
      <c r="A2843" s="74"/>
      <c r="D2843" s="176"/>
      <c r="I2843" s="73"/>
      <c r="J2843" s="73"/>
      <c r="K2843" s="28"/>
    </row>
    <row r="2844" spans="1:11" ht="15" thickBot="1" x14ac:dyDescent="0.4">
      <c r="A2844" s="74"/>
      <c r="D2844" s="176"/>
      <c r="I2844" s="73"/>
      <c r="J2844" s="73"/>
      <c r="K2844" s="28"/>
    </row>
    <row r="2845" spans="1:11" ht="15" thickBot="1" x14ac:dyDescent="0.4">
      <c r="A2845" s="74"/>
      <c r="D2845" s="176"/>
      <c r="I2845" s="73"/>
      <c r="J2845" s="73"/>
      <c r="K2845" s="28"/>
    </row>
    <row r="2846" spans="1:11" ht="15" thickBot="1" x14ac:dyDescent="0.4">
      <c r="A2846" s="74"/>
      <c r="D2846" s="176"/>
      <c r="I2846" s="73"/>
      <c r="J2846" s="73"/>
      <c r="K2846" s="28"/>
    </row>
    <row r="2847" spans="1:11" ht="15" thickBot="1" x14ac:dyDescent="0.4">
      <c r="A2847" s="74"/>
      <c r="D2847" s="176"/>
      <c r="I2847" s="73"/>
      <c r="J2847" s="73"/>
      <c r="K2847" s="28"/>
    </row>
    <row r="2848" spans="1:11" ht="15" thickBot="1" x14ac:dyDescent="0.4">
      <c r="A2848" s="74"/>
      <c r="D2848" s="176"/>
      <c r="I2848" s="73"/>
      <c r="J2848" s="73"/>
      <c r="K2848" s="28"/>
    </row>
    <row r="2849" spans="1:11" ht="15" thickBot="1" x14ac:dyDescent="0.4">
      <c r="A2849" s="74"/>
      <c r="D2849" s="176"/>
      <c r="I2849" s="73"/>
      <c r="J2849" s="73"/>
      <c r="K2849" s="28"/>
    </row>
    <row r="2850" spans="1:11" ht="15" thickBot="1" x14ac:dyDescent="0.4">
      <c r="A2850" s="74"/>
      <c r="D2850" s="176"/>
      <c r="I2850" s="73"/>
      <c r="J2850" s="73"/>
      <c r="K2850" s="28"/>
    </row>
    <row r="2851" spans="1:11" ht="15" thickBot="1" x14ac:dyDescent="0.4">
      <c r="A2851" s="74"/>
      <c r="D2851" s="176"/>
      <c r="I2851" s="73"/>
      <c r="J2851" s="73"/>
      <c r="K2851" s="28"/>
    </row>
    <row r="2852" spans="1:11" ht="15" thickBot="1" x14ac:dyDescent="0.4">
      <c r="A2852" s="74"/>
      <c r="D2852" s="176"/>
      <c r="I2852" s="73"/>
      <c r="J2852" s="73"/>
      <c r="K2852" s="28"/>
    </row>
    <row r="2853" spans="1:11" ht="15" thickBot="1" x14ac:dyDescent="0.4">
      <c r="A2853" s="74"/>
      <c r="D2853" s="176"/>
      <c r="I2853" s="73"/>
      <c r="J2853" s="73"/>
      <c r="K2853" s="28"/>
    </row>
    <row r="2854" spans="1:11" ht="15" thickBot="1" x14ac:dyDescent="0.4">
      <c r="A2854" s="74"/>
      <c r="D2854" s="176"/>
      <c r="I2854" s="73"/>
      <c r="J2854" s="73"/>
      <c r="K2854" s="28"/>
    </row>
    <row r="2855" spans="1:11" ht="15" thickBot="1" x14ac:dyDescent="0.4">
      <c r="A2855" s="74"/>
      <c r="D2855" s="176"/>
      <c r="I2855" s="73"/>
      <c r="J2855" s="73"/>
      <c r="K2855" s="28"/>
    </row>
    <row r="2856" spans="1:11" ht="15" thickBot="1" x14ac:dyDescent="0.4">
      <c r="A2856" s="74"/>
      <c r="D2856" s="176"/>
      <c r="I2856" s="73"/>
      <c r="J2856" s="73"/>
      <c r="K2856" s="28"/>
    </row>
    <row r="2857" spans="1:11" ht="15" thickBot="1" x14ac:dyDescent="0.4">
      <c r="A2857" s="74"/>
      <c r="D2857" s="176"/>
      <c r="I2857" s="73"/>
      <c r="J2857" s="73"/>
      <c r="K2857" s="28"/>
    </row>
    <row r="2858" spans="1:11" ht="15" thickBot="1" x14ac:dyDescent="0.4">
      <c r="A2858" s="74"/>
      <c r="D2858" s="176"/>
      <c r="I2858" s="73"/>
      <c r="J2858" s="73"/>
      <c r="K2858" s="28"/>
    </row>
    <row r="2859" spans="1:11" ht="15" thickBot="1" x14ac:dyDescent="0.4">
      <c r="A2859" s="74"/>
      <c r="D2859" s="176"/>
      <c r="I2859" s="73"/>
      <c r="J2859" s="73"/>
      <c r="K2859" s="28"/>
    </row>
    <row r="2860" spans="1:11" ht="15" thickBot="1" x14ac:dyDescent="0.4">
      <c r="A2860" s="74"/>
      <c r="D2860" s="176"/>
      <c r="I2860" s="73"/>
      <c r="J2860" s="73"/>
      <c r="K2860" s="28"/>
    </row>
    <row r="2861" spans="1:11" ht="15" thickBot="1" x14ac:dyDescent="0.4">
      <c r="A2861" s="74"/>
      <c r="D2861" s="176"/>
      <c r="I2861" s="73"/>
      <c r="J2861" s="73"/>
      <c r="K2861" s="28"/>
    </row>
    <row r="2862" spans="1:11" ht="15" thickBot="1" x14ac:dyDescent="0.4">
      <c r="A2862" s="74"/>
      <c r="D2862" s="176"/>
      <c r="I2862" s="73"/>
      <c r="J2862" s="73"/>
      <c r="K2862" s="28"/>
    </row>
    <row r="2863" spans="1:11" ht="15" thickBot="1" x14ac:dyDescent="0.4">
      <c r="A2863" s="74"/>
      <c r="D2863" s="176"/>
      <c r="I2863" s="73"/>
      <c r="J2863" s="73"/>
      <c r="K2863" s="28"/>
    </row>
    <row r="2864" spans="1:11" ht="15" thickBot="1" x14ac:dyDescent="0.4">
      <c r="A2864" s="74"/>
      <c r="D2864" s="176"/>
      <c r="I2864" s="73"/>
      <c r="J2864" s="73"/>
      <c r="K2864" s="28"/>
    </row>
    <row r="2865" spans="1:11" ht="15" thickBot="1" x14ac:dyDescent="0.4">
      <c r="A2865" s="74"/>
      <c r="D2865" s="176"/>
      <c r="I2865" s="73"/>
      <c r="J2865" s="73"/>
      <c r="K2865" s="28"/>
    </row>
    <row r="2866" spans="1:11" ht="15" thickBot="1" x14ac:dyDescent="0.4">
      <c r="A2866" s="74"/>
      <c r="D2866" s="176"/>
      <c r="I2866" s="73"/>
      <c r="J2866" s="73"/>
      <c r="K2866" s="28"/>
    </row>
    <row r="2867" spans="1:11" ht="15" thickBot="1" x14ac:dyDescent="0.4">
      <c r="A2867" s="74"/>
      <c r="D2867" s="176"/>
      <c r="I2867" s="73"/>
      <c r="J2867" s="73"/>
      <c r="K2867" s="28"/>
    </row>
    <row r="2868" spans="1:11" ht="15" thickBot="1" x14ac:dyDescent="0.4">
      <c r="A2868" s="74"/>
      <c r="D2868" s="176"/>
      <c r="I2868" s="73"/>
      <c r="J2868" s="73"/>
      <c r="K2868" s="28"/>
    </row>
    <row r="2869" spans="1:11" ht="15" thickBot="1" x14ac:dyDescent="0.4">
      <c r="A2869" s="74"/>
      <c r="D2869" s="176"/>
      <c r="I2869" s="73"/>
      <c r="J2869" s="73"/>
      <c r="K2869" s="28"/>
    </row>
    <row r="2870" spans="1:11" ht="15" thickBot="1" x14ac:dyDescent="0.4">
      <c r="A2870" s="74"/>
      <c r="D2870" s="176"/>
      <c r="I2870" s="73"/>
      <c r="J2870" s="73"/>
      <c r="K2870" s="28"/>
    </row>
    <row r="2871" spans="1:11" ht="15" thickBot="1" x14ac:dyDescent="0.4">
      <c r="A2871" s="74"/>
      <c r="D2871" s="176"/>
      <c r="I2871" s="73"/>
      <c r="J2871" s="73"/>
      <c r="K2871" s="28"/>
    </row>
    <row r="2872" spans="1:11" ht="15" thickBot="1" x14ac:dyDescent="0.4">
      <c r="A2872" s="74"/>
      <c r="D2872" s="176"/>
      <c r="I2872" s="73"/>
      <c r="J2872" s="73"/>
      <c r="K2872" s="28"/>
    </row>
    <row r="2873" spans="1:11" ht="15" thickBot="1" x14ac:dyDescent="0.4">
      <c r="A2873" s="74"/>
      <c r="D2873" s="176"/>
      <c r="I2873" s="73"/>
      <c r="J2873" s="73"/>
      <c r="K2873" s="28"/>
    </row>
    <row r="2874" spans="1:11" ht="15" thickBot="1" x14ac:dyDescent="0.4">
      <c r="A2874" s="74"/>
      <c r="D2874" s="176"/>
      <c r="I2874" s="73"/>
      <c r="J2874" s="73"/>
      <c r="K2874" s="28"/>
    </row>
    <row r="2875" spans="1:11" ht="15" thickBot="1" x14ac:dyDescent="0.4">
      <c r="A2875" s="74"/>
      <c r="D2875" s="176"/>
      <c r="I2875" s="73"/>
      <c r="J2875" s="73"/>
      <c r="K2875" s="28"/>
    </row>
    <row r="2876" spans="1:11" ht="15" thickBot="1" x14ac:dyDescent="0.4">
      <c r="A2876" s="74"/>
      <c r="D2876" s="176"/>
      <c r="I2876" s="73"/>
      <c r="J2876" s="73"/>
      <c r="K2876" s="28"/>
    </row>
    <row r="2877" spans="1:11" ht="15" thickBot="1" x14ac:dyDescent="0.4">
      <c r="A2877" s="74"/>
      <c r="D2877" s="176"/>
      <c r="I2877" s="73"/>
      <c r="J2877" s="73"/>
      <c r="K2877" s="28"/>
    </row>
    <row r="2878" spans="1:11" ht="15" thickBot="1" x14ac:dyDescent="0.4">
      <c r="A2878" s="74"/>
      <c r="D2878" s="176"/>
      <c r="I2878" s="73"/>
      <c r="J2878" s="73"/>
      <c r="K2878" s="28"/>
    </row>
    <row r="2879" spans="1:11" ht="15" thickBot="1" x14ac:dyDescent="0.4">
      <c r="A2879" s="74"/>
      <c r="D2879" s="176"/>
      <c r="I2879" s="73"/>
      <c r="J2879" s="73"/>
      <c r="K2879" s="28"/>
    </row>
    <row r="2880" spans="1:11" ht="15" thickBot="1" x14ac:dyDescent="0.4">
      <c r="A2880" s="74"/>
      <c r="D2880" s="176"/>
      <c r="I2880" s="73"/>
      <c r="J2880" s="73"/>
      <c r="K2880" s="28"/>
    </row>
    <row r="2881" spans="1:11" ht="15" thickBot="1" x14ac:dyDescent="0.4">
      <c r="A2881" s="74"/>
      <c r="D2881" s="176"/>
      <c r="I2881" s="73"/>
      <c r="J2881" s="73"/>
      <c r="K2881" s="28"/>
    </row>
    <row r="2882" spans="1:11" ht="15" thickBot="1" x14ac:dyDescent="0.4">
      <c r="A2882" s="74"/>
      <c r="D2882" s="176"/>
      <c r="I2882" s="73"/>
      <c r="J2882" s="73"/>
      <c r="K2882" s="28"/>
    </row>
    <row r="2883" spans="1:11" ht="15" thickBot="1" x14ac:dyDescent="0.4">
      <c r="A2883" s="74"/>
      <c r="D2883" s="176"/>
      <c r="I2883" s="73"/>
      <c r="J2883" s="73"/>
      <c r="K2883" s="28"/>
    </row>
    <row r="2884" spans="1:11" ht="15" thickBot="1" x14ac:dyDescent="0.4">
      <c r="A2884" s="74"/>
      <c r="D2884" s="176"/>
      <c r="I2884" s="73"/>
      <c r="J2884" s="73"/>
      <c r="K2884" s="28"/>
    </row>
    <row r="2885" spans="1:11" ht="15" thickBot="1" x14ac:dyDescent="0.4">
      <c r="A2885" s="74"/>
      <c r="D2885" s="176"/>
      <c r="I2885" s="73"/>
      <c r="J2885" s="73"/>
      <c r="K2885" s="28"/>
    </row>
    <row r="2886" spans="1:11" ht="15" thickBot="1" x14ac:dyDescent="0.4">
      <c r="A2886" s="74"/>
      <c r="D2886" s="176"/>
      <c r="I2886" s="73"/>
      <c r="J2886" s="73"/>
      <c r="K2886" s="28"/>
    </row>
    <row r="2887" spans="1:11" ht="15" thickBot="1" x14ac:dyDescent="0.4">
      <c r="A2887" s="74"/>
      <c r="D2887" s="176"/>
      <c r="I2887" s="73"/>
      <c r="J2887" s="73"/>
      <c r="K2887" s="28"/>
    </row>
    <row r="2888" spans="1:11" ht="15" thickBot="1" x14ac:dyDescent="0.4">
      <c r="A2888" s="74"/>
      <c r="D2888" s="176"/>
      <c r="I2888" s="73"/>
      <c r="J2888" s="73"/>
      <c r="K2888" s="28"/>
    </row>
    <row r="2889" spans="1:11" ht="15" thickBot="1" x14ac:dyDescent="0.4">
      <c r="A2889" s="74"/>
      <c r="D2889" s="176"/>
      <c r="I2889" s="73"/>
      <c r="J2889" s="73"/>
      <c r="K2889" s="28"/>
    </row>
    <row r="2890" spans="1:11" ht="15" thickBot="1" x14ac:dyDescent="0.4">
      <c r="A2890" s="74"/>
      <c r="D2890" s="176"/>
      <c r="I2890" s="73"/>
      <c r="J2890" s="73"/>
      <c r="K2890" s="28"/>
    </row>
    <row r="2891" spans="1:11" ht="15" thickBot="1" x14ac:dyDescent="0.4">
      <c r="A2891" s="74"/>
      <c r="D2891" s="176"/>
      <c r="I2891" s="73"/>
      <c r="J2891" s="73"/>
      <c r="K2891" s="28"/>
    </row>
    <row r="2892" spans="1:11" ht="15" thickBot="1" x14ac:dyDescent="0.4">
      <c r="A2892" s="74"/>
      <c r="D2892" s="176"/>
      <c r="I2892" s="73"/>
      <c r="J2892" s="73"/>
      <c r="K2892" s="28"/>
    </row>
    <row r="2893" spans="1:11" ht="15" thickBot="1" x14ac:dyDescent="0.4">
      <c r="A2893" s="74"/>
      <c r="D2893" s="176"/>
      <c r="I2893" s="73"/>
      <c r="J2893" s="73"/>
      <c r="K2893" s="28"/>
    </row>
    <row r="2894" spans="1:11" ht="15" thickBot="1" x14ac:dyDescent="0.4">
      <c r="A2894" s="74"/>
      <c r="D2894" s="176"/>
      <c r="I2894" s="73"/>
      <c r="J2894" s="73"/>
      <c r="K2894" s="28"/>
    </row>
    <row r="2895" spans="1:11" ht="15" thickBot="1" x14ac:dyDescent="0.4">
      <c r="A2895" s="74"/>
      <c r="D2895" s="176"/>
      <c r="I2895" s="73"/>
      <c r="J2895" s="73"/>
      <c r="K2895" s="28"/>
    </row>
    <row r="2896" spans="1:11" ht="15" thickBot="1" x14ac:dyDescent="0.4">
      <c r="A2896" s="74"/>
      <c r="D2896" s="176"/>
      <c r="I2896" s="73"/>
      <c r="J2896" s="73"/>
      <c r="K2896" s="28"/>
    </row>
    <row r="2897" spans="1:11" ht="15" thickBot="1" x14ac:dyDescent="0.4">
      <c r="A2897" s="74"/>
      <c r="D2897" s="176"/>
      <c r="I2897" s="73"/>
      <c r="J2897" s="73"/>
      <c r="K2897" s="28"/>
    </row>
    <row r="2898" spans="1:11" ht="15" thickBot="1" x14ac:dyDescent="0.4">
      <c r="A2898" s="74"/>
      <c r="D2898" s="176"/>
      <c r="I2898" s="73"/>
      <c r="J2898" s="73"/>
      <c r="K2898" s="28"/>
    </row>
    <row r="2899" spans="1:11" ht="15" thickBot="1" x14ac:dyDescent="0.4">
      <c r="A2899" s="74"/>
      <c r="D2899" s="176"/>
      <c r="I2899" s="73"/>
      <c r="J2899" s="73"/>
      <c r="K2899" s="28"/>
    </row>
    <row r="2900" spans="1:11" ht="15" thickBot="1" x14ac:dyDescent="0.4">
      <c r="A2900" s="74"/>
      <c r="D2900" s="176"/>
      <c r="I2900" s="73"/>
      <c r="J2900" s="73"/>
      <c r="K2900" s="28"/>
    </row>
    <row r="2901" spans="1:11" ht="15" thickBot="1" x14ac:dyDescent="0.4">
      <c r="A2901" s="74"/>
      <c r="D2901" s="176"/>
      <c r="I2901" s="73"/>
      <c r="J2901" s="73"/>
      <c r="K2901" s="28"/>
    </row>
    <row r="2902" spans="1:11" ht="15" thickBot="1" x14ac:dyDescent="0.4">
      <c r="A2902" s="74"/>
      <c r="D2902" s="176"/>
      <c r="I2902" s="73"/>
      <c r="J2902" s="73"/>
      <c r="K2902" s="28"/>
    </row>
    <row r="2903" spans="1:11" ht="15" thickBot="1" x14ac:dyDescent="0.4">
      <c r="A2903" s="74"/>
      <c r="D2903" s="176"/>
      <c r="I2903" s="73"/>
      <c r="J2903" s="73"/>
      <c r="K2903" s="28"/>
    </row>
    <row r="2904" spans="1:11" ht="15" thickBot="1" x14ac:dyDescent="0.4">
      <c r="A2904" s="74"/>
      <c r="D2904" s="176"/>
      <c r="I2904" s="73"/>
      <c r="J2904" s="73"/>
      <c r="K2904" s="28"/>
    </row>
    <row r="2905" spans="1:11" ht="15" thickBot="1" x14ac:dyDescent="0.4">
      <c r="A2905" s="74"/>
      <c r="D2905" s="176"/>
      <c r="I2905" s="73"/>
      <c r="J2905" s="73"/>
      <c r="K2905" s="28"/>
    </row>
    <row r="2906" spans="1:11" ht="15" thickBot="1" x14ac:dyDescent="0.4">
      <c r="A2906" s="74"/>
      <c r="D2906" s="176"/>
      <c r="I2906" s="73"/>
      <c r="J2906" s="73"/>
      <c r="K2906" s="28"/>
    </row>
    <row r="2907" spans="1:11" ht="15" thickBot="1" x14ac:dyDescent="0.4">
      <c r="A2907" s="74"/>
      <c r="D2907" s="176"/>
      <c r="I2907" s="73"/>
      <c r="J2907" s="73"/>
      <c r="K2907" s="28"/>
    </row>
    <row r="2908" spans="1:11" ht="15" thickBot="1" x14ac:dyDescent="0.4">
      <c r="A2908" s="74"/>
      <c r="D2908" s="176"/>
      <c r="I2908" s="73"/>
      <c r="J2908" s="73"/>
      <c r="K2908" s="28"/>
    </row>
    <row r="2909" spans="1:11" ht="15" thickBot="1" x14ac:dyDescent="0.4">
      <c r="A2909" s="74"/>
      <c r="D2909" s="176"/>
      <c r="I2909" s="73"/>
      <c r="J2909" s="73"/>
      <c r="K2909" s="28"/>
    </row>
    <row r="2910" spans="1:11" ht="15" thickBot="1" x14ac:dyDescent="0.4">
      <c r="A2910" s="74"/>
      <c r="D2910" s="176"/>
      <c r="I2910" s="73"/>
      <c r="J2910" s="73"/>
      <c r="K2910" s="28"/>
    </row>
    <row r="2911" spans="1:11" ht="15" thickBot="1" x14ac:dyDescent="0.4">
      <c r="A2911" s="74"/>
      <c r="D2911" s="176"/>
      <c r="I2911" s="73"/>
      <c r="J2911" s="73"/>
      <c r="K2911" s="28"/>
    </row>
    <row r="2912" spans="1:11" ht="15" thickBot="1" x14ac:dyDescent="0.4">
      <c r="A2912" s="74"/>
      <c r="D2912" s="176"/>
      <c r="I2912" s="73"/>
      <c r="J2912" s="73"/>
      <c r="K2912" s="28"/>
    </row>
    <row r="2913" spans="1:11" ht="15" thickBot="1" x14ac:dyDescent="0.4">
      <c r="A2913" s="74"/>
      <c r="D2913" s="176"/>
      <c r="I2913" s="73"/>
      <c r="J2913" s="73"/>
      <c r="K2913" s="28"/>
    </row>
    <row r="2914" spans="1:11" ht="15" thickBot="1" x14ac:dyDescent="0.4">
      <c r="A2914" s="74"/>
      <c r="D2914" s="176"/>
      <c r="I2914" s="73"/>
      <c r="J2914" s="73"/>
      <c r="K2914" s="28"/>
    </row>
    <row r="2915" spans="1:11" ht="15" thickBot="1" x14ac:dyDescent="0.4">
      <c r="A2915" s="74"/>
      <c r="D2915" s="176"/>
      <c r="I2915" s="73"/>
      <c r="J2915" s="73"/>
      <c r="K2915" s="28"/>
    </row>
    <row r="2916" spans="1:11" ht="15" thickBot="1" x14ac:dyDescent="0.4">
      <c r="A2916" s="74"/>
      <c r="D2916" s="176"/>
      <c r="I2916" s="73"/>
      <c r="J2916" s="73"/>
      <c r="K2916" s="28"/>
    </row>
    <row r="2917" spans="1:11" ht="15" thickBot="1" x14ac:dyDescent="0.4">
      <c r="A2917" s="74"/>
      <c r="D2917" s="176"/>
      <c r="I2917" s="73"/>
      <c r="J2917" s="73"/>
      <c r="K2917" s="28"/>
    </row>
    <row r="2918" spans="1:11" ht="15" thickBot="1" x14ac:dyDescent="0.4">
      <c r="A2918" s="74"/>
      <c r="D2918" s="176"/>
      <c r="I2918" s="73"/>
      <c r="J2918" s="73"/>
      <c r="K2918" s="28"/>
    </row>
    <row r="2919" spans="1:11" ht="15" thickBot="1" x14ac:dyDescent="0.4">
      <c r="A2919" s="74"/>
      <c r="D2919" s="176"/>
      <c r="I2919" s="73"/>
      <c r="J2919" s="73"/>
      <c r="K2919" s="28"/>
    </row>
    <row r="2920" spans="1:11" ht="15" thickBot="1" x14ac:dyDescent="0.4">
      <c r="A2920" s="74"/>
      <c r="D2920" s="176"/>
      <c r="I2920" s="73"/>
      <c r="J2920" s="73"/>
      <c r="K2920" s="28"/>
    </row>
    <row r="2921" spans="1:11" ht="15" thickBot="1" x14ac:dyDescent="0.4">
      <c r="A2921" s="74"/>
      <c r="D2921" s="176"/>
      <c r="I2921" s="73"/>
      <c r="J2921" s="73"/>
      <c r="K2921" s="28"/>
    </row>
    <row r="2922" spans="1:11" ht="15" thickBot="1" x14ac:dyDescent="0.4">
      <c r="A2922" s="74"/>
      <c r="D2922" s="176"/>
      <c r="I2922" s="73"/>
      <c r="J2922" s="73"/>
      <c r="K2922" s="28"/>
    </row>
    <row r="2923" spans="1:11" ht="15" thickBot="1" x14ac:dyDescent="0.4">
      <c r="A2923" s="74"/>
      <c r="D2923" s="176"/>
      <c r="I2923" s="73"/>
      <c r="J2923" s="73"/>
      <c r="K2923" s="28"/>
    </row>
    <row r="2924" spans="1:11" ht="15" thickBot="1" x14ac:dyDescent="0.4">
      <c r="A2924" s="74"/>
      <c r="D2924" s="176"/>
      <c r="I2924" s="73"/>
      <c r="J2924" s="73"/>
      <c r="K2924" s="28"/>
    </row>
    <row r="2925" spans="1:11" ht="15" thickBot="1" x14ac:dyDescent="0.4">
      <c r="A2925" s="74"/>
      <c r="D2925" s="176"/>
      <c r="I2925" s="73"/>
      <c r="J2925" s="73"/>
      <c r="K2925" s="28"/>
    </row>
    <row r="2926" spans="1:11" ht="15" thickBot="1" x14ac:dyDescent="0.4">
      <c r="A2926" s="74"/>
      <c r="D2926" s="176"/>
      <c r="I2926" s="73"/>
      <c r="J2926" s="73"/>
      <c r="K2926" s="28"/>
    </row>
    <row r="2927" spans="1:11" ht="15" thickBot="1" x14ac:dyDescent="0.4">
      <c r="A2927" s="74"/>
      <c r="D2927" s="176"/>
      <c r="I2927" s="73"/>
      <c r="J2927" s="73"/>
      <c r="K2927" s="28"/>
    </row>
    <row r="2928" spans="1:11" ht="15" thickBot="1" x14ac:dyDescent="0.4">
      <c r="A2928" s="74"/>
      <c r="D2928" s="176"/>
      <c r="I2928" s="73"/>
      <c r="J2928" s="73"/>
      <c r="K2928" s="28"/>
    </row>
    <row r="2929" spans="1:11" ht="15" thickBot="1" x14ac:dyDescent="0.4">
      <c r="A2929" s="74"/>
      <c r="D2929" s="176"/>
      <c r="I2929" s="73"/>
      <c r="J2929" s="73"/>
      <c r="K2929" s="28"/>
    </row>
    <row r="2930" spans="1:11" ht="15" thickBot="1" x14ac:dyDescent="0.4">
      <c r="A2930" s="74"/>
      <c r="D2930" s="176"/>
      <c r="I2930" s="73"/>
      <c r="J2930" s="73"/>
      <c r="K2930" s="28"/>
    </row>
    <row r="2931" spans="1:11" ht="15" thickBot="1" x14ac:dyDescent="0.4">
      <c r="A2931" s="74"/>
      <c r="D2931" s="176"/>
      <c r="I2931" s="73"/>
      <c r="J2931" s="73"/>
      <c r="K2931" s="28"/>
    </row>
    <row r="2932" spans="1:11" ht="15" thickBot="1" x14ac:dyDescent="0.4">
      <c r="A2932" s="74"/>
      <c r="D2932" s="176"/>
      <c r="I2932" s="73"/>
      <c r="J2932" s="73"/>
      <c r="K2932" s="28"/>
    </row>
    <row r="2933" spans="1:11" ht="15" thickBot="1" x14ac:dyDescent="0.4">
      <c r="A2933" s="74"/>
      <c r="D2933" s="176"/>
      <c r="I2933" s="73"/>
      <c r="J2933" s="73"/>
      <c r="K2933" s="28"/>
    </row>
    <row r="2934" spans="1:11" ht="15" thickBot="1" x14ac:dyDescent="0.4">
      <c r="A2934" s="74"/>
      <c r="D2934" s="176"/>
      <c r="I2934" s="73"/>
      <c r="J2934" s="73"/>
      <c r="K2934" s="28"/>
    </row>
    <row r="2935" spans="1:11" ht="15" thickBot="1" x14ac:dyDescent="0.4">
      <c r="A2935" s="74"/>
      <c r="D2935" s="176"/>
      <c r="I2935" s="73"/>
      <c r="J2935" s="73"/>
      <c r="K2935" s="28"/>
    </row>
    <row r="2936" spans="1:11" ht="15" thickBot="1" x14ac:dyDescent="0.4">
      <c r="A2936" s="74"/>
      <c r="D2936" s="176"/>
      <c r="I2936" s="73"/>
      <c r="J2936" s="73"/>
      <c r="K2936" s="28"/>
    </row>
    <row r="2937" spans="1:11" ht="15" thickBot="1" x14ac:dyDescent="0.4">
      <c r="A2937" s="74"/>
      <c r="D2937" s="176"/>
      <c r="I2937" s="73"/>
      <c r="J2937" s="73"/>
      <c r="K2937" s="28"/>
    </row>
    <row r="2938" spans="1:11" ht="15" thickBot="1" x14ac:dyDescent="0.4">
      <c r="A2938" s="74"/>
      <c r="D2938" s="176"/>
      <c r="I2938" s="73"/>
      <c r="J2938" s="73"/>
      <c r="K2938" s="28"/>
    </row>
    <row r="2939" spans="1:11" ht="15" thickBot="1" x14ac:dyDescent="0.4">
      <c r="A2939" s="74"/>
      <c r="D2939" s="176"/>
      <c r="I2939" s="73"/>
      <c r="J2939" s="73"/>
      <c r="K2939" s="28"/>
    </row>
    <row r="2940" spans="1:11" ht="15" thickBot="1" x14ac:dyDescent="0.4">
      <c r="A2940" s="74"/>
      <c r="D2940" s="176"/>
      <c r="I2940" s="73"/>
      <c r="J2940" s="73"/>
      <c r="K2940" s="28"/>
    </row>
    <row r="2941" spans="1:11" ht="15" thickBot="1" x14ac:dyDescent="0.4">
      <c r="A2941" s="74"/>
      <c r="D2941" s="176"/>
      <c r="I2941" s="73"/>
      <c r="J2941" s="73"/>
      <c r="K2941" s="28"/>
    </row>
    <row r="2942" spans="1:11" ht="15" thickBot="1" x14ac:dyDescent="0.4">
      <c r="A2942" s="74"/>
      <c r="D2942" s="176"/>
      <c r="I2942" s="73"/>
      <c r="J2942" s="73"/>
      <c r="K2942" s="28"/>
    </row>
    <row r="2943" spans="1:11" ht="15" thickBot="1" x14ac:dyDescent="0.4">
      <c r="A2943" s="74"/>
      <c r="D2943" s="176"/>
      <c r="I2943" s="73"/>
      <c r="J2943" s="73"/>
      <c r="K2943" s="28"/>
    </row>
    <row r="2944" spans="1:11" ht="15" thickBot="1" x14ac:dyDescent="0.4">
      <c r="A2944" s="74"/>
      <c r="D2944" s="176"/>
      <c r="I2944" s="73"/>
      <c r="J2944" s="73"/>
      <c r="K2944" s="28"/>
    </row>
    <row r="2945" spans="1:11" ht="15" thickBot="1" x14ac:dyDescent="0.4">
      <c r="A2945" s="74"/>
      <c r="D2945" s="176"/>
      <c r="I2945" s="73"/>
      <c r="J2945" s="73"/>
      <c r="K2945" s="28"/>
    </row>
    <row r="2946" spans="1:11" ht="15" thickBot="1" x14ac:dyDescent="0.4">
      <c r="A2946" s="74"/>
      <c r="D2946" s="176"/>
      <c r="I2946" s="73"/>
      <c r="J2946" s="73"/>
      <c r="K2946" s="28"/>
    </row>
    <row r="2947" spans="1:11" ht="15" thickBot="1" x14ac:dyDescent="0.4">
      <c r="A2947" s="74"/>
      <c r="D2947" s="176"/>
      <c r="I2947" s="73"/>
      <c r="J2947" s="73"/>
      <c r="K2947" s="28"/>
    </row>
    <row r="2948" spans="1:11" ht="15" thickBot="1" x14ac:dyDescent="0.4">
      <c r="A2948" s="74"/>
      <c r="D2948" s="176"/>
      <c r="I2948" s="73"/>
      <c r="J2948" s="73"/>
      <c r="K2948" s="28"/>
    </row>
    <row r="2949" spans="1:11" ht="15" thickBot="1" x14ac:dyDescent="0.4">
      <c r="A2949" s="74"/>
      <c r="D2949" s="176"/>
      <c r="I2949" s="73"/>
      <c r="J2949" s="73"/>
      <c r="K2949" s="28"/>
    </row>
    <row r="2950" spans="1:11" ht="15" thickBot="1" x14ac:dyDescent="0.4">
      <c r="A2950" s="74"/>
      <c r="D2950" s="176"/>
      <c r="I2950" s="73"/>
      <c r="J2950" s="73"/>
      <c r="K2950" s="28"/>
    </row>
    <row r="2951" spans="1:11" ht="15" thickBot="1" x14ac:dyDescent="0.4">
      <c r="A2951" s="74"/>
      <c r="D2951" s="176"/>
      <c r="I2951" s="73"/>
      <c r="J2951" s="73"/>
      <c r="K2951" s="28"/>
    </row>
    <row r="2952" spans="1:11" ht="15" thickBot="1" x14ac:dyDescent="0.4">
      <c r="A2952" s="74"/>
      <c r="D2952" s="176"/>
      <c r="I2952" s="73"/>
      <c r="J2952" s="73"/>
      <c r="K2952" s="28"/>
    </row>
    <row r="2953" spans="1:11" ht="15" thickBot="1" x14ac:dyDescent="0.4">
      <c r="A2953" s="74"/>
      <c r="D2953" s="176"/>
      <c r="I2953" s="73"/>
      <c r="J2953" s="73"/>
      <c r="K2953" s="28"/>
    </row>
    <row r="2954" spans="1:11" ht="15" thickBot="1" x14ac:dyDescent="0.4">
      <c r="A2954" s="74"/>
      <c r="D2954" s="176"/>
      <c r="I2954" s="73"/>
      <c r="J2954" s="73"/>
      <c r="K2954" s="28"/>
    </row>
    <row r="2955" spans="1:11" ht="15" thickBot="1" x14ac:dyDescent="0.4">
      <c r="A2955" s="74"/>
      <c r="D2955" s="176"/>
      <c r="I2955" s="73"/>
      <c r="J2955" s="73"/>
      <c r="K2955" s="28"/>
    </row>
    <row r="2956" spans="1:11" ht="15" thickBot="1" x14ac:dyDescent="0.4">
      <c r="A2956" s="74"/>
      <c r="D2956" s="176"/>
      <c r="I2956" s="73"/>
      <c r="J2956" s="73"/>
      <c r="K2956" s="28"/>
    </row>
    <row r="2957" spans="1:11" ht="15" thickBot="1" x14ac:dyDescent="0.4">
      <c r="A2957" s="74"/>
      <c r="D2957" s="176"/>
      <c r="I2957" s="73"/>
      <c r="J2957" s="73"/>
      <c r="K2957" s="28"/>
    </row>
    <row r="2958" spans="1:11" ht="15" thickBot="1" x14ac:dyDescent="0.4">
      <c r="A2958" s="74"/>
      <c r="D2958" s="176"/>
      <c r="I2958" s="73"/>
      <c r="J2958" s="73"/>
      <c r="K2958" s="28"/>
    </row>
    <row r="2959" spans="1:11" ht="15" thickBot="1" x14ac:dyDescent="0.4">
      <c r="A2959" s="74"/>
      <c r="D2959" s="176"/>
      <c r="I2959" s="73"/>
      <c r="J2959" s="73"/>
      <c r="K2959" s="28"/>
    </row>
    <row r="2960" spans="1:11" ht="15" thickBot="1" x14ac:dyDescent="0.4">
      <c r="A2960" s="74"/>
      <c r="D2960" s="176"/>
      <c r="I2960" s="73"/>
      <c r="J2960" s="73"/>
      <c r="K2960" s="28"/>
    </row>
    <row r="2961" spans="1:11" ht="15" thickBot="1" x14ac:dyDescent="0.4">
      <c r="A2961" s="74"/>
      <c r="D2961" s="176"/>
      <c r="I2961" s="73"/>
      <c r="J2961" s="73"/>
      <c r="K2961" s="28"/>
    </row>
    <row r="2962" spans="1:11" ht="15" thickBot="1" x14ac:dyDescent="0.4">
      <c r="A2962" s="74"/>
      <c r="D2962" s="176"/>
      <c r="I2962" s="73"/>
      <c r="J2962" s="73"/>
      <c r="K2962" s="28"/>
    </row>
    <row r="2963" spans="1:11" ht="15" thickBot="1" x14ac:dyDescent="0.4">
      <c r="A2963" s="74"/>
      <c r="D2963" s="176"/>
      <c r="I2963" s="73"/>
      <c r="J2963" s="73"/>
      <c r="K2963" s="28"/>
    </row>
    <row r="2964" spans="1:11" ht="15" thickBot="1" x14ac:dyDescent="0.4">
      <c r="A2964" s="74"/>
      <c r="D2964" s="176"/>
      <c r="I2964" s="73"/>
      <c r="J2964" s="73"/>
      <c r="K2964" s="28"/>
    </row>
    <row r="2965" spans="1:11" ht="15" thickBot="1" x14ac:dyDescent="0.4">
      <c r="A2965" s="74"/>
      <c r="D2965" s="176"/>
      <c r="I2965" s="73"/>
      <c r="J2965" s="73"/>
      <c r="K2965" s="28"/>
    </row>
    <row r="2966" spans="1:11" ht="15" thickBot="1" x14ac:dyDescent="0.4">
      <c r="A2966" s="74"/>
      <c r="D2966" s="176"/>
      <c r="I2966" s="73"/>
      <c r="J2966" s="73"/>
      <c r="K2966" s="28"/>
    </row>
    <row r="2967" spans="1:11" ht="15" thickBot="1" x14ac:dyDescent="0.4">
      <c r="A2967" s="74"/>
      <c r="D2967" s="176"/>
      <c r="I2967" s="73"/>
      <c r="J2967" s="73"/>
      <c r="K2967" s="28"/>
    </row>
    <row r="2968" spans="1:11" ht="15" thickBot="1" x14ac:dyDescent="0.4">
      <c r="A2968" s="74"/>
      <c r="D2968" s="176"/>
      <c r="I2968" s="73"/>
      <c r="J2968" s="73"/>
      <c r="K2968" s="28"/>
    </row>
    <row r="2969" spans="1:11" ht="15" thickBot="1" x14ac:dyDescent="0.4">
      <c r="A2969" s="74"/>
      <c r="D2969" s="176"/>
      <c r="I2969" s="73"/>
      <c r="J2969" s="73"/>
      <c r="K2969" s="28"/>
    </row>
    <row r="2970" spans="1:11" ht="15" thickBot="1" x14ac:dyDescent="0.4">
      <c r="A2970" s="74"/>
      <c r="D2970" s="176"/>
      <c r="I2970" s="73"/>
      <c r="J2970" s="73"/>
      <c r="K2970" s="28"/>
    </row>
    <row r="2971" spans="1:11" ht="15" thickBot="1" x14ac:dyDescent="0.4">
      <c r="A2971" s="74"/>
      <c r="D2971" s="176"/>
      <c r="I2971" s="73"/>
      <c r="J2971" s="73"/>
      <c r="K2971" s="28"/>
    </row>
    <row r="2972" spans="1:11" ht="15" thickBot="1" x14ac:dyDescent="0.4">
      <c r="A2972" s="74"/>
      <c r="D2972" s="176"/>
      <c r="I2972" s="73"/>
      <c r="J2972" s="73"/>
      <c r="K2972" s="28"/>
    </row>
    <row r="2973" spans="1:11" ht="15" thickBot="1" x14ac:dyDescent="0.4">
      <c r="A2973" s="74"/>
      <c r="D2973" s="176"/>
      <c r="I2973" s="73"/>
      <c r="J2973" s="73"/>
      <c r="K2973" s="28"/>
    </row>
    <row r="2974" spans="1:11" ht="15" thickBot="1" x14ac:dyDescent="0.4">
      <c r="A2974" s="74"/>
      <c r="D2974" s="176"/>
      <c r="I2974" s="73"/>
      <c r="J2974" s="73"/>
      <c r="K2974" s="28"/>
    </row>
    <row r="2975" spans="1:11" ht="15" thickBot="1" x14ac:dyDescent="0.4">
      <c r="A2975" s="74"/>
      <c r="D2975" s="176"/>
      <c r="I2975" s="73"/>
      <c r="J2975" s="73"/>
      <c r="K2975" s="28"/>
    </row>
    <row r="2976" spans="1:11" ht="15" thickBot="1" x14ac:dyDescent="0.4">
      <c r="A2976" s="74"/>
      <c r="D2976" s="176"/>
      <c r="I2976" s="73"/>
      <c r="J2976" s="73"/>
      <c r="K2976" s="28"/>
    </row>
    <row r="2977" spans="1:11" ht="15" thickBot="1" x14ac:dyDescent="0.4">
      <c r="A2977" s="74"/>
      <c r="D2977" s="176"/>
      <c r="I2977" s="73"/>
      <c r="J2977" s="73"/>
      <c r="K2977" s="28"/>
    </row>
    <row r="2978" spans="1:11" ht="15" thickBot="1" x14ac:dyDescent="0.4">
      <c r="A2978" s="74"/>
      <c r="D2978" s="176"/>
      <c r="I2978" s="73"/>
      <c r="J2978" s="73"/>
      <c r="K2978" s="28"/>
    </row>
    <row r="2979" spans="1:11" ht="15" thickBot="1" x14ac:dyDescent="0.4">
      <c r="A2979" s="74"/>
      <c r="D2979" s="176"/>
      <c r="I2979" s="73"/>
      <c r="J2979" s="73"/>
      <c r="K2979" s="28"/>
    </row>
    <row r="2980" spans="1:11" ht="15" thickBot="1" x14ac:dyDescent="0.4">
      <c r="A2980" s="74"/>
      <c r="D2980" s="176"/>
      <c r="I2980" s="73"/>
      <c r="J2980" s="73"/>
      <c r="K2980" s="28"/>
    </row>
    <row r="2981" spans="1:11" ht="15" thickBot="1" x14ac:dyDescent="0.4">
      <c r="A2981" s="74"/>
      <c r="D2981" s="176"/>
      <c r="I2981" s="73"/>
      <c r="J2981" s="73"/>
      <c r="K2981" s="28"/>
    </row>
    <row r="2982" spans="1:11" ht="15" thickBot="1" x14ac:dyDescent="0.4">
      <c r="A2982" s="74"/>
      <c r="D2982" s="176"/>
      <c r="I2982" s="73"/>
      <c r="J2982" s="73"/>
      <c r="K2982" s="28"/>
    </row>
    <row r="2983" spans="1:11" ht="15" thickBot="1" x14ac:dyDescent="0.4">
      <c r="A2983" s="74"/>
      <c r="D2983" s="176"/>
      <c r="I2983" s="73"/>
      <c r="J2983" s="73"/>
      <c r="K2983" s="28"/>
    </row>
    <row r="2984" spans="1:11" ht="15" thickBot="1" x14ac:dyDescent="0.4">
      <c r="A2984" s="74"/>
      <c r="D2984" s="176"/>
      <c r="I2984" s="73"/>
      <c r="J2984" s="73"/>
      <c r="K2984" s="28"/>
    </row>
    <row r="2985" spans="1:11" ht="15" thickBot="1" x14ac:dyDescent="0.4">
      <c r="A2985" s="74"/>
      <c r="D2985" s="176"/>
      <c r="I2985" s="73"/>
      <c r="J2985" s="73"/>
      <c r="K2985" s="28"/>
    </row>
    <row r="2986" spans="1:11" ht="15" thickBot="1" x14ac:dyDescent="0.4">
      <c r="A2986" s="74"/>
      <c r="D2986" s="176"/>
      <c r="I2986" s="73"/>
      <c r="J2986" s="73"/>
      <c r="K2986" s="28"/>
    </row>
    <row r="2987" spans="1:11" ht="15" thickBot="1" x14ac:dyDescent="0.4">
      <c r="A2987" s="74"/>
      <c r="D2987" s="176"/>
      <c r="I2987" s="73"/>
      <c r="J2987" s="73"/>
      <c r="K2987" s="28"/>
    </row>
    <row r="2988" spans="1:11" ht="15" thickBot="1" x14ac:dyDescent="0.4">
      <c r="A2988" s="74"/>
      <c r="D2988" s="176"/>
      <c r="I2988" s="73"/>
      <c r="J2988" s="73"/>
      <c r="K2988" s="28"/>
    </row>
    <row r="2989" spans="1:11" ht="15" thickBot="1" x14ac:dyDescent="0.4">
      <c r="A2989" s="74"/>
      <c r="D2989" s="176"/>
      <c r="I2989" s="73"/>
      <c r="J2989" s="73"/>
      <c r="K2989" s="28"/>
    </row>
    <row r="2990" spans="1:11" ht="15" thickBot="1" x14ac:dyDescent="0.4">
      <c r="A2990" s="74"/>
      <c r="D2990" s="176"/>
      <c r="I2990" s="73"/>
      <c r="J2990" s="73"/>
      <c r="K2990" s="28"/>
    </row>
    <row r="2991" spans="1:11" ht="15" thickBot="1" x14ac:dyDescent="0.4">
      <c r="A2991" s="74"/>
      <c r="D2991" s="176"/>
      <c r="I2991" s="73"/>
      <c r="J2991" s="73"/>
      <c r="K2991" s="28"/>
    </row>
    <row r="2992" spans="1:11" ht="15" thickBot="1" x14ac:dyDescent="0.4">
      <c r="A2992" s="74"/>
      <c r="D2992" s="176"/>
      <c r="I2992" s="73"/>
      <c r="J2992" s="73"/>
      <c r="K2992" s="28"/>
    </row>
    <row r="2993" spans="1:11" ht="15" thickBot="1" x14ac:dyDescent="0.4">
      <c r="A2993" s="74"/>
      <c r="D2993" s="176"/>
      <c r="I2993" s="73"/>
      <c r="J2993" s="73"/>
      <c r="K2993" s="28"/>
    </row>
    <row r="2994" spans="1:11" ht="15" thickBot="1" x14ac:dyDescent="0.4">
      <c r="A2994" s="74"/>
      <c r="D2994" s="176"/>
      <c r="I2994" s="73"/>
      <c r="J2994" s="73"/>
      <c r="K2994" s="28"/>
    </row>
    <row r="2995" spans="1:11" ht="15" thickBot="1" x14ac:dyDescent="0.4">
      <c r="A2995" s="74"/>
      <c r="D2995" s="176"/>
      <c r="I2995" s="73"/>
      <c r="J2995" s="73"/>
      <c r="K2995" s="28"/>
    </row>
    <row r="2996" spans="1:11" ht="15" thickBot="1" x14ac:dyDescent="0.4">
      <c r="A2996" s="74"/>
      <c r="D2996" s="176"/>
      <c r="I2996" s="73"/>
      <c r="J2996" s="73"/>
      <c r="K2996" s="28"/>
    </row>
    <row r="2997" spans="1:11" ht="15" thickBot="1" x14ac:dyDescent="0.4">
      <c r="A2997" s="74"/>
      <c r="D2997" s="176"/>
      <c r="I2997" s="73"/>
      <c r="J2997" s="73"/>
      <c r="K2997" s="28"/>
    </row>
    <row r="2998" spans="1:11" ht="15" thickBot="1" x14ac:dyDescent="0.4">
      <c r="A2998" s="74"/>
      <c r="D2998" s="176"/>
      <c r="I2998" s="73"/>
      <c r="J2998" s="73"/>
      <c r="K2998" s="28"/>
    </row>
    <row r="2999" spans="1:11" ht="15" thickBot="1" x14ac:dyDescent="0.4">
      <c r="A2999" s="74"/>
      <c r="D2999" s="176"/>
      <c r="I2999" s="73"/>
      <c r="J2999" s="73"/>
      <c r="K2999" s="28"/>
    </row>
    <row r="3000" spans="1:11" ht="15" thickBot="1" x14ac:dyDescent="0.4">
      <c r="A3000" s="74"/>
      <c r="D3000" s="176"/>
      <c r="I3000" s="73"/>
      <c r="J3000" s="73"/>
      <c r="K3000" s="28"/>
    </row>
    <row r="3001" spans="1:11" ht="15" thickBot="1" x14ac:dyDescent="0.4">
      <c r="A3001" s="74"/>
      <c r="D3001" s="176"/>
      <c r="I3001" s="73"/>
      <c r="J3001" s="73"/>
      <c r="K3001" s="28"/>
    </row>
    <row r="3002" spans="1:11" ht="15" thickBot="1" x14ac:dyDescent="0.4">
      <c r="A3002" s="74"/>
      <c r="D3002" s="176"/>
      <c r="I3002" s="73"/>
      <c r="J3002" s="73"/>
      <c r="K3002" s="28"/>
    </row>
    <row r="3003" spans="1:11" ht="15" thickBot="1" x14ac:dyDescent="0.4">
      <c r="A3003" s="74"/>
      <c r="D3003" s="176"/>
      <c r="I3003" s="73"/>
      <c r="J3003" s="73"/>
      <c r="K3003" s="28"/>
    </row>
    <row r="3004" spans="1:11" ht="15" thickBot="1" x14ac:dyDescent="0.4">
      <c r="A3004" s="74"/>
      <c r="D3004" s="176"/>
      <c r="I3004" s="73"/>
      <c r="J3004" s="73"/>
      <c r="K3004" s="28"/>
    </row>
    <row r="3005" spans="1:11" ht="15" thickBot="1" x14ac:dyDescent="0.4">
      <c r="A3005" s="74"/>
      <c r="D3005" s="176"/>
      <c r="I3005" s="73"/>
      <c r="J3005" s="73"/>
      <c r="K3005" s="28"/>
    </row>
    <row r="3006" spans="1:11" ht="15" thickBot="1" x14ac:dyDescent="0.4">
      <c r="A3006" s="74"/>
      <c r="D3006" s="176"/>
      <c r="I3006" s="73"/>
      <c r="J3006" s="73"/>
      <c r="K3006" s="28"/>
    </row>
    <row r="3007" spans="1:11" ht="15" thickBot="1" x14ac:dyDescent="0.4">
      <c r="A3007" s="74"/>
      <c r="D3007" s="176"/>
      <c r="I3007" s="73"/>
      <c r="J3007" s="73"/>
      <c r="K3007" s="28"/>
    </row>
    <row r="3008" spans="1:11" ht="15" thickBot="1" x14ac:dyDescent="0.4">
      <c r="A3008" s="74"/>
      <c r="D3008" s="176"/>
      <c r="I3008" s="73"/>
      <c r="J3008" s="73"/>
      <c r="K3008" s="28"/>
    </row>
    <row r="3009" spans="1:11" ht="15" thickBot="1" x14ac:dyDescent="0.4">
      <c r="A3009" s="74"/>
      <c r="D3009" s="176"/>
      <c r="I3009" s="73"/>
      <c r="J3009" s="73"/>
      <c r="K3009" s="28"/>
    </row>
    <row r="3010" spans="1:11" ht="15" thickBot="1" x14ac:dyDescent="0.4">
      <c r="A3010" s="74"/>
      <c r="D3010" s="176"/>
      <c r="I3010" s="73"/>
      <c r="J3010" s="73"/>
      <c r="K3010" s="28"/>
    </row>
    <row r="3011" spans="1:11" ht="15" thickBot="1" x14ac:dyDescent="0.4">
      <c r="A3011" s="74"/>
      <c r="D3011" s="176"/>
      <c r="I3011" s="73"/>
      <c r="J3011" s="73"/>
      <c r="K3011" s="28"/>
    </row>
    <row r="3012" spans="1:11" ht="15" thickBot="1" x14ac:dyDescent="0.4">
      <c r="A3012" s="74"/>
      <c r="D3012" s="176"/>
      <c r="I3012" s="73"/>
      <c r="J3012" s="73"/>
      <c r="K3012" s="28"/>
    </row>
    <row r="3013" spans="1:11" ht="15" thickBot="1" x14ac:dyDescent="0.4">
      <c r="A3013" s="74"/>
      <c r="D3013" s="176"/>
      <c r="I3013" s="73"/>
      <c r="J3013" s="73"/>
      <c r="K3013" s="28"/>
    </row>
    <row r="3014" spans="1:11" ht="15" thickBot="1" x14ac:dyDescent="0.4">
      <c r="A3014" s="74"/>
      <c r="D3014" s="176"/>
      <c r="I3014" s="73"/>
      <c r="J3014" s="73"/>
      <c r="K3014" s="28"/>
    </row>
    <row r="3015" spans="1:11" ht="15" thickBot="1" x14ac:dyDescent="0.4">
      <c r="A3015" s="74"/>
      <c r="D3015" s="176"/>
      <c r="I3015" s="73"/>
      <c r="J3015" s="73"/>
      <c r="K3015" s="28"/>
    </row>
    <row r="3016" spans="1:11" ht="15" thickBot="1" x14ac:dyDescent="0.4">
      <c r="A3016" s="74"/>
      <c r="D3016" s="176"/>
      <c r="I3016" s="73"/>
      <c r="J3016" s="73"/>
      <c r="K3016" s="28"/>
    </row>
    <row r="3017" spans="1:11" ht="15" thickBot="1" x14ac:dyDescent="0.4">
      <c r="A3017" s="74"/>
      <c r="D3017" s="176"/>
      <c r="I3017" s="73"/>
      <c r="J3017" s="73"/>
      <c r="K3017" s="28"/>
    </row>
    <row r="3018" spans="1:11" ht="15" thickBot="1" x14ac:dyDescent="0.4">
      <c r="A3018" s="74"/>
      <c r="D3018" s="176"/>
      <c r="I3018" s="73"/>
      <c r="J3018" s="73"/>
      <c r="K3018" s="28"/>
    </row>
    <row r="3019" spans="1:11" ht="15" thickBot="1" x14ac:dyDescent="0.4">
      <c r="A3019" s="74"/>
      <c r="D3019" s="176"/>
      <c r="I3019" s="73"/>
      <c r="J3019" s="73"/>
      <c r="K3019" s="28"/>
    </row>
    <row r="3020" spans="1:11" ht="15" thickBot="1" x14ac:dyDescent="0.4">
      <c r="A3020" s="74"/>
      <c r="D3020" s="176"/>
      <c r="I3020" s="73"/>
      <c r="J3020" s="73"/>
      <c r="K3020" s="28"/>
    </row>
    <row r="3021" spans="1:11" ht="15" thickBot="1" x14ac:dyDescent="0.4">
      <c r="A3021" s="74"/>
      <c r="D3021" s="176"/>
      <c r="I3021" s="73"/>
      <c r="J3021" s="73"/>
      <c r="K3021" s="28"/>
    </row>
    <row r="3022" spans="1:11" ht="15" thickBot="1" x14ac:dyDescent="0.4">
      <c r="A3022" s="74"/>
      <c r="D3022" s="176"/>
      <c r="I3022" s="73"/>
      <c r="J3022" s="73"/>
      <c r="K3022" s="28"/>
    </row>
    <row r="3023" spans="1:11" ht="15" thickBot="1" x14ac:dyDescent="0.4">
      <c r="A3023" s="74"/>
      <c r="D3023" s="176"/>
      <c r="I3023" s="73"/>
      <c r="J3023" s="73"/>
      <c r="K3023" s="28"/>
    </row>
    <row r="3024" spans="1:11" ht="15" thickBot="1" x14ac:dyDescent="0.4">
      <c r="A3024" s="74"/>
      <c r="D3024" s="176"/>
      <c r="I3024" s="73"/>
      <c r="J3024" s="73"/>
      <c r="K3024" s="28"/>
    </row>
    <row r="3025" spans="1:11" ht="15" thickBot="1" x14ac:dyDescent="0.4">
      <c r="A3025" s="74"/>
      <c r="D3025" s="176"/>
      <c r="I3025" s="73"/>
      <c r="J3025" s="73"/>
      <c r="K3025" s="28"/>
    </row>
    <row r="3026" spans="1:11" ht="15" thickBot="1" x14ac:dyDescent="0.4">
      <c r="A3026" s="74"/>
      <c r="D3026" s="176"/>
      <c r="I3026" s="73"/>
      <c r="J3026" s="73"/>
      <c r="K3026" s="28"/>
    </row>
    <row r="3027" spans="1:11" ht="15" thickBot="1" x14ac:dyDescent="0.4">
      <c r="A3027" s="74"/>
      <c r="D3027" s="176"/>
      <c r="I3027" s="73"/>
      <c r="J3027" s="73"/>
      <c r="K3027" s="28"/>
    </row>
    <row r="3028" spans="1:11" ht="15" thickBot="1" x14ac:dyDescent="0.4">
      <c r="A3028" s="74"/>
      <c r="D3028" s="176"/>
      <c r="I3028" s="73"/>
      <c r="J3028" s="73"/>
      <c r="K3028" s="28"/>
    </row>
    <row r="3029" spans="1:11" ht="15" thickBot="1" x14ac:dyDescent="0.4">
      <c r="A3029" s="74"/>
      <c r="D3029" s="176"/>
      <c r="I3029" s="73"/>
      <c r="J3029" s="73"/>
      <c r="K3029" s="28"/>
    </row>
    <row r="3030" spans="1:11" ht="15" thickBot="1" x14ac:dyDescent="0.4">
      <c r="A3030" s="74"/>
      <c r="D3030" s="176"/>
      <c r="I3030" s="73"/>
      <c r="J3030" s="73"/>
      <c r="K3030" s="28"/>
    </row>
    <row r="3031" spans="1:11" ht="15" thickBot="1" x14ac:dyDescent="0.4">
      <c r="A3031" s="74"/>
      <c r="D3031" s="176"/>
      <c r="I3031" s="73"/>
      <c r="J3031" s="73"/>
      <c r="K3031" s="28"/>
    </row>
    <row r="3032" spans="1:11" ht="15" thickBot="1" x14ac:dyDescent="0.4">
      <c r="A3032" s="74"/>
      <c r="D3032" s="176"/>
      <c r="I3032" s="73"/>
      <c r="J3032" s="73"/>
      <c r="K3032" s="28"/>
    </row>
    <row r="3033" spans="1:11" ht="15" thickBot="1" x14ac:dyDescent="0.4">
      <c r="A3033" s="74"/>
      <c r="D3033" s="176"/>
      <c r="I3033" s="73"/>
      <c r="J3033" s="73"/>
      <c r="K3033" s="28"/>
    </row>
    <row r="3034" spans="1:11" ht="15" thickBot="1" x14ac:dyDescent="0.4">
      <c r="A3034" s="74"/>
      <c r="D3034" s="176"/>
      <c r="I3034" s="73"/>
      <c r="J3034" s="73"/>
      <c r="K3034" s="28"/>
    </row>
    <row r="3035" spans="1:11" ht="15" thickBot="1" x14ac:dyDescent="0.4">
      <c r="A3035" s="74"/>
      <c r="D3035" s="176"/>
      <c r="I3035" s="73"/>
      <c r="J3035" s="73"/>
      <c r="K3035" s="28"/>
    </row>
    <row r="3036" spans="1:11" ht="15" thickBot="1" x14ac:dyDescent="0.4">
      <c r="A3036" s="74"/>
      <c r="D3036" s="176"/>
      <c r="I3036" s="73"/>
      <c r="J3036" s="73"/>
      <c r="K3036" s="28"/>
    </row>
    <row r="3037" spans="1:11" ht="15" thickBot="1" x14ac:dyDescent="0.4">
      <c r="A3037" s="74"/>
      <c r="D3037" s="176"/>
      <c r="I3037" s="73"/>
      <c r="J3037" s="73"/>
      <c r="K3037" s="28"/>
    </row>
    <row r="3038" spans="1:11" ht="15" thickBot="1" x14ac:dyDescent="0.4">
      <c r="A3038" s="74"/>
      <c r="D3038" s="176"/>
      <c r="I3038" s="73"/>
      <c r="J3038" s="73"/>
      <c r="K3038" s="28"/>
    </row>
    <row r="3039" spans="1:11" ht="15" thickBot="1" x14ac:dyDescent="0.4">
      <c r="A3039" s="74"/>
      <c r="D3039" s="176"/>
      <c r="I3039" s="73"/>
      <c r="J3039" s="73"/>
      <c r="K3039" s="28"/>
    </row>
    <row r="3040" spans="1:11" ht="15" thickBot="1" x14ac:dyDescent="0.4">
      <c r="A3040" s="74"/>
      <c r="D3040" s="176"/>
      <c r="I3040" s="73"/>
      <c r="J3040" s="73"/>
      <c r="K3040" s="28"/>
    </row>
    <row r="3041" spans="1:11" ht="15" thickBot="1" x14ac:dyDescent="0.4">
      <c r="A3041" s="74"/>
      <c r="D3041" s="176"/>
      <c r="I3041" s="73"/>
      <c r="J3041" s="73"/>
      <c r="K3041" s="28"/>
    </row>
    <row r="3042" spans="1:11" ht="15" thickBot="1" x14ac:dyDescent="0.4">
      <c r="A3042" s="74"/>
      <c r="D3042" s="176"/>
      <c r="I3042" s="73"/>
      <c r="J3042" s="73"/>
      <c r="K3042" s="28"/>
    </row>
    <row r="3043" spans="1:11" ht="15" thickBot="1" x14ac:dyDescent="0.4">
      <c r="A3043" s="74"/>
      <c r="D3043" s="176"/>
      <c r="I3043" s="73"/>
      <c r="J3043" s="73"/>
      <c r="K3043" s="28"/>
    </row>
    <row r="3044" spans="1:11" ht="15" thickBot="1" x14ac:dyDescent="0.4">
      <c r="A3044" s="74"/>
      <c r="D3044" s="176"/>
      <c r="I3044" s="73"/>
      <c r="J3044" s="73"/>
      <c r="K3044" s="28"/>
    </row>
    <row r="3045" spans="1:11" ht="15" thickBot="1" x14ac:dyDescent="0.4">
      <c r="A3045" s="74"/>
      <c r="D3045" s="176"/>
      <c r="I3045" s="73"/>
      <c r="J3045" s="73"/>
      <c r="K3045" s="28"/>
    </row>
    <row r="3046" spans="1:11" ht="15" thickBot="1" x14ac:dyDescent="0.4">
      <c r="A3046" s="74"/>
      <c r="D3046" s="176"/>
      <c r="I3046" s="73"/>
      <c r="J3046" s="73"/>
      <c r="K3046" s="28"/>
    </row>
    <row r="3047" spans="1:11" ht="15" thickBot="1" x14ac:dyDescent="0.4">
      <c r="A3047" s="74"/>
      <c r="D3047" s="176"/>
      <c r="I3047" s="73"/>
      <c r="J3047" s="73"/>
      <c r="K3047" s="28"/>
    </row>
    <row r="3048" spans="1:11" ht="15" thickBot="1" x14ac:dyDescent="0.4">
      <c r="A3048" s="74"/>
      <c r="D3048" s="176"/>
      <c r="I3048" s="73"/>
      <c r="J3048" s="73"/>
      <c r="K3048" s="28"/>
    </row>
    <row r="3049" spans="1:11" ht="15" thickBot="1" x14ac:dyDescent="0.4">
      <c r="A3049" s="74"/>
      <c r="D3049" s="176"/>
      <c r="I3049" s="73"/>
      <c r="J3049" s="73"/>
      <c r="K3049" s="28"/>
    </row>
    <row r="3050" spans="1:11" ht="15" thickBot="1" x14ac:dyDescent="0.4">
      <c r="A3050" s="74"/>
      <c r="D3050" s="176"/>
      <c r="I3050" s="73"/>
      <c r="J3050" s="73"/>
      <c r="K3050" s="28"/>
    </row>
    <row r="3051" spans="1:11" ht="15" thickBot="1" x14ac:dyDescent="0.4">
      <c r="A3051" s="74"/>
      <c r="D3051" s="176"/>
      <c r="I3051" s="73"/>
      <c r="J3051" s="73"/>
      <c r="K3051" s="28"/>
    </row>
    <row r="3052" spans="1:11" ht="15" thickBot="1" x14ac:dyDescent="0.4">
      <c r="A3052" s="74"/>
      <c r="D3052" s="176"/>
      <c r="I3052" s="73"/>
      <c r="J3052" s="73"/>
      <c r="K3052" s="28"/>
    </row>
    <row r="3053" spans="1:11" ht="15" thickBot="1" x14ac:dyDescent="0.4">
      <c r="A3053" s="74"/>
      <c r="D3053" s="176"/>
      <c r="I3053" s="73"/>
      <c r="J3053" s="73"/>
      <c r="K3053" s="28"/>
    </row>
    <row r="3054" spans="1:11" ht="15" thickBot="1" x14ac:dyDescent="0.4">
      <c r="A3054" s="74"/>
      <c r="D3054" s="176"/>
      <c r="I3054" s="73"/>
      <c r="J3054" s="73"/>
      <c r="K3054" s="28"/>
    </row>
    <row r="3055" spans="1:11" ht="15" thickBot="1" x14ac:dyDescent="0.4">
      <c r="A3055" s="74"/>
      <c r="D3055" s="176"/>
      <c r="I3055" s="73"/>
      <c r="J3055" s="73"/>
      <c r="K3055" s="28"/>
    </row>
    <row r="3056" spans="1:11" ht="15" thickBot="1" x14ac:dyDescent="0.4">
      <c r="A3056" s="74"/>
      <c r="D3056" s="176"/>
      <c r="I3056" s="73"/>
      <c r="J3056" s="73"/>
      <c r="K3056" s="28"/>
    </row>
    <row r="3057" spans="1:11" ht="15" thickBot="1" x14ac:dyDescent="0.4">
      <c r="A3057" s="74"/>
      <c r="D3057" s="176"/>
      <c r="I3057" s="73"/>
      <c r="J3057" s="73"/>
      <c r="K3057" s="28"/>
    </row>
    <row r="3058" spans="1:11" ht="15" thickBot="1" x14ac:dyDescent="0.4">
      <c r="A3058" s="74"/>
      <c r="D3058" s="176"/>
      <c r="I3058" s="73"/>
      <c r="J3058" s="73"/>
      <c r="K3058" s="28"/>
    </row>
    <row r="3059" spans="1:11" ht="15" thickBot="1" x14ac:dyDescent="0.4">
      <c r="A3059" s="74"/>
      <c r="D3059" s="176"/>
      <c r="I3059" s="73"/>
      <c r="J3059" s="73"/>
      <c r="K3059" s="28"/>
    </row>
    <row r="3060" spans="1:11" ht="15" thickBot="1" x14ac:dyDescent="0.4">
      <c r="A3060" s="74"/>
      <c r="D3060" s="176"/>
      <c r="I3060" s="73"/>
      <c r="J3060" s="73"/>
      <c r="K3060" s="28"/>
    </row>
    <row r="3061" spans="1:11" ht="15" thickBot="1" x14ac:dyDescent="0.4">
      <c r="A3061" s="74"/>
      <c r="D3061" s="176"/>
      <c r="I3061" s="73"/>
      <c r="J3061" s="73"/>
      <c r="K3061" s="28"/>
    </row>
    <row r="3062" spans="1:11" ht="15" thickBot="1" x14ac:dyDescent="0.4">
      <c r="A3062" s="74"/>
      <c r="D3062" s="176"/>
      <c r="I3062" s="73"/>
      <c r="J3062" s="73"/>
      <c r="K3062" s="28"/>
    </row>
    <row r="3063" spans="1:11" ht="15" thickBot="1" x14ac:dyDescent="0.4">
      <c r="A3063" s="74"/>
      <c r="D3063" s="176"/>
      <c r="I3063" s="73"/>
      <c r="J3063" s="73"/>
      <c r="K3063" s="28"/>
    </row>
    <row r="3064" spans="1:11" ht="15" thickBot="1" x14ac:dyDescent="0.4">
      <c r="A3064" s="74"/>
      <c r="D3064" s="176"/>
      <c r="I3064" s="73"/>
      <c r="J3064" s="73"/>
      <c r="K3064" s="28"/>
    </row>
    <row r="3065" spans="1:11" ht="15" thickBot="1" x14ac:dyDescent="0.4">
      <c r="A3065" s="74"/>
      <c r="D3065" s="176"/>
      <c r="I3065" s="73"/>
      <c r="J3065" s="73"/>
      <c r="K3065" s="28"/>
    </row>
    <row r="3066" spans="1:11" ht="15" thickBot="1" x14ac:dyDescent="0.4">
      <c r="A3066" s="74"/>
      <c r="D3066" s="176"/>
      <c r="I3066" s="73"/>
      <c r="J3066" s="73"/>
      <c r="K3066" s="28"/>
    </row>
    <row r="3067" spans="1:11" ht="15" thickBot="1" x14ac:dyDescent="0.4">
      <c r="A3067" s="74"/>
      <c r="D3067" s="176"/>
      <c r="I3067" s="73"/>
      <c r="J3067" s="73"/>
      <c r="K3067" s="28"/>
    </row>
    <row r="3068" spans="1:11" ht="15" thickBot="1" x14ac:dyDescent="0.4">
      <c r="A3068" s="74"/>
      <c r="D3068" s="176"/>
      <c r="I3068" s="73"/>
      <c r="J3068" s="73"/>
      <c r="K3068" s="28"/>
    </row>
    <row r="3069" spans="1:11" ht="15" thickBot="1" x14ac:dyDescent="0.4">
      <c r="A3069" s="74"/>
      <c r="D3069" s="176"/>
      <c r="I3069" s="73"/>
      <c r="J3069" s="73"/>
      <c r="K3069" s="28"/>
    </row>
    <row r="3070" spans="1:11" ht="15" thickBot="1" x14ac:dyDescent="0.4">
      <c r="A3070" s="74"/>
      <c r="D3070" s="176"/>
      <c r="I3070" s="73"/>
      <c r="J3070" s="73"/>
      <c r="K3070" s="28"/>
    </row>
    <row r="3071" spans="1:11" ht="15" thickBot="1" x14ac:dyDescent="0.4">
      <c r="A3071" s="74"/>
      <c r="D3071" s="176"/>
      <c r="I3071" s="73"/>
      <c r="J3071" s="73"/>
      <c r="K3071" s="28"/>
    </row>
    <row r="3072" spans="1:11" ht="15" thickBot="1" x14ac:dyDescent="0.4">
      <c r="A3072" s="74"/>
      <c r="D3072" s="176"/>
      <c r="I3072" s="73"/>
      <c r="J3072" s="73"/>
      <c r="K3072" s="28"/>
    </row>
    <row r="3073" spans="1:11" ht="15" thickBot="1" x14ac:dyDescent="0.4">
      <c r="A3073" s="74"/>
      <c r="D3073" s="176"/>
      <c r="I3073" s="73"/>
      <c r="J3073" s="73"/>
      <c r="K3073" s="28"/>
    </row>
    <row r="3074" spans="1:11" ht="15" thickBot="1" x14ac:dyDescent="0.4">
      <c r="A3074" s="74"/>
      <c r="D3074" s="176"/>
      <c r="I3074" s="73"/>
      <c r="J3074" s="73"/>
      <c r="K3074" s="28"/>
    </row>
    <row r="3075" spans="1:11" ht="15" thickBot="1" x14ac:dyDescent="0.4">
      <c r="A3075" s="74"/>
      <c r="D3075" s="176"/>
      <c r="I3075" s="73"/>
      <c r="J3075" s="73"/>
      <c r="K3075" s="28"/>
    </row>
    <row r="3076" spans="1:11" ht="15" thickBot="1" x14ac:dyDescent="0.4">
      <c r="A3076" s="74"/>
      <c r="D3076" s="176"/>
      <c r="I3076" s="73"/>
      <c r="J3076" s="73"/>
      <c r="K3076" s="28"/>
    </row>
    <row r="3077" spans="1:11" ht="15" thickBot="1" x14ac:dyDescent="0.4">
      <c r="A3077" s="74"/>
      <c r="D3077" s="176"/>
      <c r="I3077" s="73"/>
      <c r="J3077" s="73"/>
      <c r="K3077" s="28"/>
    </row>
    <row r="3078" spans="1:11" ht="15" thickBot="1" x14ac:dyDescent="0.4">
      <c r="A3078" s="74"/>
      <c r="D3078" s="176"/>
      <c r="I3078" s="73"/>
      <c r="J3078" s="73"/>
      <c r="K3078" s="28"/>
    </row>
    <row r="3079" spans="1:11" ht="15" thickBot="1" x14ac:dyDescent="0.4">
      <c r="A3079" s="74"/>
      <c r="D3079" s="176"/>
      <c r="I3079" s="73"/>
      <c r="J3079" s="73"/>
      <c r="K3079" s="28"/>
    </row>
    <row r="3080" spans="1:11" ht="15" thickBot="1" x14ac:dyDescent="0.4">
      <c r="A3080" s="74"/>
      <c r="D3080" s="176"/>
      <c r="I3080" s="73"/>
      <c r="J3080" s="73"/>
      <c r="K3080" s="28"/>
    </row>
    <row r="3081" spans="1:11" ht="15" thickBot="1" x14ac:dyDescent="0.4">
      <c r="A3081" s="74"/>
      <c r="D3081" s="176"/>
      <c r="I3081" s="73"/>
      <c r="J3081" s="73"/>
      <c r="K3081" s="28"/>
    </row>
    <row r="3082" spans="1:11" ht="15" thickBot="1" x14ac:dyDescent="0.4">
      <c r="A3082" s="74"/>
      <c r="D3082" s="176"/>
      <c r="I3082" s="73"/>
      <c r="J3082" s="73"/>
      <c r="K3082" s="28"/>
    </row>
    <row r="3083" spans="1:11" ht="15" thickBot="1" x14ac:dyDescent="0.4">
      <c r="A3083" s="74"/>
      <c r="D3083" s="176"/>
      <c r="I3083" s="73"/>
      <c r="J3083" s="73"/>
      <c r="K3083" s="28"/>
    </row>
    <row r="3084" spans="1:11" ht="15" thickBot="1" x14ac:dyDescent="0.4">
      <c r="A3084" s="74"/>
      <c r="D3084" s="176"/>
      <c r="I3084" s="73"/>
      <c r="J3084" s="73"/>
      <c r="K3084" s="28"/>
    </row>
    <row r="3085" spans="1:11" ht="15" thickBot="1" x14ac:dyDescent="0.4">
      <c r="A3085" s="74"/>
      <c r="D3085" s="176"/>
      <c r="I3085" s="73"/>
      <c r="J3085" s="73"/>
      <c r="K3085" s="28"/>
    </row>
    <row r="3086" spans="1:11" ht="15" thickBot="1" x14ac:dyDescent="0.4">
      <c r="A3086" s="74"/>
      <c r="D3086" s="176"/>
      <c r="I3086" s="73"/>
      <c r="J3086" s="73"/>
      <c r="K3086" s="28"/>
    </row>
    <row r="3087" spans="1:11" ht="15" thickBot="1" x14ac:dyDescent="0.4">
      <c r="A3087" s="74"/>
      <c r="D3087" s="176"/>
      <c r="I3087" s="73"/>
      <c r="J3087" s="73"/>
      <c r="K3087" s="28"/>
    </row>
    <row r="3088" spans="1:11" ht="15" thickBot="1" x14ac:dyDescent="0.4">
      <c r="A3088" s="74"/>
      <c r="D3088" s="176"/>
      <c r="I3088" s="73"/>
      <c r="J3088" s="73"/>
      <c r="K3088" s="28"/>
    </row>
    <row r="3089" spans="1:11" ht="15" thickBot="1" x14ac:dyDescent="0.4">
      <c r="A3089" s="74"/>
      <c r="D3089" s="176"/>
      <c r="I3089" s="73"/>
      <c r="J3089" s="73"/>
      <c r="K3089" s="28"/>
    </row>
    <row r="3090" spans="1:11" ht="15" thickBot="1" x14ac:dyDescent="0.4">
      <c r="A3090" s="74"/>
      <c r="D3090" s="176"/>
      <c r="I3090" s="73"/>
      <c r="J3090" s="73"/>
      <c r="K3090" s="28"/>
    </row>
    <row r="3091" spans="1:11" ht="15" thickBot="1" x14ac:dyDescent="0.4">
      <c r="A3091" s="74"/>
      <c r="D3091" s="176"/>
      <c r="I3091" s="73"/>
      <c r="J3091" s="73"/>
      <c r="K3091" s="28"/>
    </row>
    <row r="3092" spans="1:11" ht="15" thickBot="1" x14ac:dyDescent="0.4">
      <c r="A3092" s="74"/>
      <c r="D3092" s="176"/>
      <c r="I3092" s="73"/>
      <c r="J3092" s="73"/>
      <c r="K3092" s="28"/>
    </row>
    <row r="3093" spans="1:11" ht="15" thickBot="1" x14ac:dyDescent="0.4">
      <c r="A3093" s="74"/>
      <c r="D3093" s="176"/>
      <c r="I3093" s="73"/>
      <c r="J3093" s="73"/>
      <c r="K3093" s="28"/>
    </row>
    <row r="3094" spans="1:11" ht="15" thickBot="1" x14ac:dyDescent="0.4">
      <c r="A3094" s="74"/>
      <c r="D3094" s="176"/>
      <c r="I3094" s="73"/>
      <c r="J3094" s="73"/>
      <c r="K3094" s="28"/>
    </row>
    <row r="3095" spans="1:11" ht="15" thickBot="1" x14ac:dyDescent="0.4">
      <c r="A3095" s="74"/>
      <c r="D3095" s="176"/>
      <c r="I3095" s="73"/>
      <c r="J3095" s="73"/>
      <c r="K3095" s="28"/>
    </row>
    <row r="3096" spans="1:11" ht="15" thickBot="1" x14ac:dyDescent="0.4">
      <c r="A3096" s="74"/>
      <c r="D3096" s="176"/>
      <c r="I3096" s="73"/>
      <c r="J3096" s="73"/>
      <c r="K3096" s="28"/>
    </row>
    <row r="3097" spans="1:11" ht="15" thickBot="1" x14ac:dyDescent="0.4">
      <c r="A3097" s="74"/>
      <c r="D3097" s="176"/>
      <c r="I3097" s="73"/>
      <c r="J3097" s="73"/>
      <c r="K3097" s="28"/>
    </row>
    <row r="3098" spans="1:11" ht="15" thickBot="1" x14ac:dyDescent="0.4">
      <c r="A3098" s="74"/>
      <c r="D3098" s="176"/>
      <c r="I3098" s="73"/>
      <c r="J3098" s="73"/>
      <c r="K3098" s="28"/>
    </row>
    <row r="3099" spans="1:11" ht="15" thickBot="1" x14ac:dyDescent="0.4">
      <c r="A3099" s="74"/>
      <c r="D3099" s="176"/>
      <c r="I3099" s="73"/>
      <c r="J3099" s="73"/>
      <c r="K3099" s="28"/>
    </row>
    <row r="3100" spans="1:11" ht="15" thickBot="1" x14ac:dyDescent="0.4">
      <c r="A3100" s="74"/>
      <c r="D3100" s="176"/>
      <c r="I3100" s="73"/>
      <c r="J3100" s="73"/>
      <c r="K3100" s="28"/>
    </row>
    <row r="3101" spans="1:11" ht="15" thickBot="1" x14ac:dyDescent="0.4">
      <c r="A3101" s="74"/>
      <c r="D3101" s="176"/>
      <c r="I3101" s="73"/>
      <c r="J3101" s="73"/>
      <c r="K3101" s="28"/>
    </row>
    <row r="3102" spans="1:11" ht="15" thickBot="1" x14ac:dyDescent="0.4">
      <c r="A3102" s="74"/>
      <c r="D3102" s="176"/>
      <c r="I3102" s="73"/>
      <c r="J3102" s="73"/>
      <c r="K3102" s="28"/>
    </row>
    <row r="3103" spans="1:11" ht="15" thickBot="1" x14ac:dyDescent="0.4">
      <c r="A3103" s="74"/>
      <c r="D3103" s="176"/>
      <c r="I3103" s="73"/>
      <c r="J3103" s="73"/>
      <c r="K3103" s="28"/>
    </row>
    <row r="3104" spans="1:11" ht="15" thickBot="1" x14ac:dyDescent="0.4">
      <c r="A3104" s="74"/>
      <c r="D3104" s="176"/>
      <c r="I3104" s="73"/>
      <c r="J3104" s="73"/>
      <c r="K3104" s="28"/>
    </row>
    <row r="3105" spans="1:11" ht="15" thickBot="1" x14ac:dyDescent="0.4">
      <c r="A3105" s="74"/>
      <c r="D3105" s="176"/>
      <c r="I3105" s="73"/>
      <c r="J3105" s="73"/>
      <c r="K3105" s="28"/>
    </row>
    <row r="3106" spans="1:11" ht="15" thickBot="1" x14ac:dyDescent="0.4">
      <c r="A3106" s="74"/>
      <c r="D3106" s="176"/>
      <c r="I3106" s="73"/>
      <c r="J3106" s="73"/>
      <c r="K3106" s="28"/>
    </row>
    <row r="3107" spans="1:11" ht="15" thickBot="1" x14ac:dyDescent="0.4">
      <c r="A3107" s="74"/>
      <c r="D3107" s="176"/>
      <c r="I3107" s="73"/>
      <c r="J3107" s="73"/>
      <c r="K3107" s="28"/>
    </row>
    <row r="3108" spans="1:11" ht="15" thickBot="1" x14ac:dyDescent="0.4">
      <c r="A3108" s="74"/>
      <c r="D3108" s="176"/>
      <c r="I3108" s="73"/>
      <c r="J3108" s="73"/>
      <c r="K3108" s="28"/>
    </row>
    <row r="3109" spans="1:11" ht="15" thickBot="1" x14ac:dyDescent="0.4">
      <c r="A3109" s="74"/>
      <c r="D3109" s="176"/>
      <c r="I3109" s="73"/>
      <c r="J3109" s="73"/>
      <c r="K3109" s="28"/>
    </row>
    <row r="3110" spans="1:11" ht="15" thickBot="1" x14ac:dyDescent="0.4">
      <c r="A3110" s="74"/>
      <c r="D3110" s="176"/>
      <c r="I3110" s="73"/>
      <c r="J3110" s="73"/>
      <c r="K3110" s="28"/>
    </row>
    <row r="3111" spans="1:11" ht="15" thickBot="1" x14ac:dyDescent="0.4">
      <c r="A3111" s="74"/>
      <c r="D3111" s="176"/>
      <c r="I3111" s="73"/>
      <c r="J3111" s="73"/>
      <c r="K3111" s="28"/>
    </row>
    <row r="3112" spans="1:11" ht="15" thickBot="1" x14ac:dyDescent="0.4">
      <c r="A3112" s="74"/>
      <c r="D3112" s="176"/>
      <c r="I3112" s="73"/>
      <c r="J3112" s="73"/>
      <c r="K3112" s="28"/>
    </row>
    <row r="3113" spans="1:11" ht="15" thickBot="1" x14ac:dyDescent="0.4">
      <c r="A3113" s="74"/>
      <c r="D3113" s="176"/>
      <c r="I3113" s="73"/>
      <c r="J3113" s="73"/>
      <c r="K3113" s="28"/>
    </row>
    <row r="3114" spans="1:11" ht="15" thickBot="1" x14ac:dyDescent="0.4">
      <c r="A3114" s="74"/>
      <c r="D3114" s="176"/>
      <c r="I3114" s="73"/>
      <c r="J3114" s="73"/>
      <c r="K3114" s="28"/>
    </row>
    <row r="3115" spans="1:11" ht="15" thickBot="1" x14ac:dyDescent="0.4">
      <c r="A3115" s="74"/>
      <c r="D3115" s="176"/>
      <c r="I3115" s="73"/>
      <c r="J3115" s="73"/>
      <c r="K3115" s="28"/>
    </row>
    <row r="3116" spans="1:11" ht="15" thickBot="1" x14ac:dyDescent="0.4">
      <c r="A3116" s="74"/>
      <c r="D3116" s="176"/>
      <c r="I3116" s="73"/>
      <c r="J3116" s="73"/>
      <c r="K3116" s="28"/>
    </row>
    <row r="3117" spans="1:11" ht="15" thickBot="1" x14ac:dyDescent="0.4">
      <c r="A3117" s="74"/>
      <c r="D3117" s="176"/>
      <c r="I3117" s="73"/>
      <c r="J3117" s="73"/>
      <c r="K3117" s="28"/>
    </row>
    <row r="3118" spans="1:11" ht="15" thickBot="1" x14ac:dyDescent="0.4">
      <c r="A3118" s="74"/>
      <c r="D3118" s="176"/>
      <c r="I3118" s="73"/>
      <c r="J3118" s="73"/>
      <c r="K3118" s="28"/>
    </row>
    <row r="3119" spans="1:11" ht="15" thickBot="1" x14ac:dyDescent="0.4">
      <c r="A3119" s="74"/>
      <c r="D3119" s="176"/>
      <c r="I3119" s="73"/>
      <c r="J3119" s="73"/>
      <c r="K3119" s="28"/>
    </row>
    <row r="3120" spans="1:11" ht="15" thickBot="1" x14ac:dyDescent="0.4">
      <c r="A3120" s="74"/>
      <c r="D3120" s="176"/>
      <c r="I3120" s="73"/>
      <c r="J3120" s="73"/>
      <c r="K3120" s="28"/>
    </row>
    <row r="3121" spans="1:11" ht="15" thickBot="1" x14ac:dyDescent="0.4">
      <c r="A3121" s="74"/>
      <c r="D3121" s="176"/>
      <c r="I3121" s="73"/>
      <c r="J3121" s="73"/>
      <c r="K3121" s="28"/>
    </row>
    <row r="3122" spans="1:11" ht="15" thickBot="1" x14ac:dyDescent="0.4">
      <c r="A3122" s="74"/>
      <c r="D3122" s="176"/>
      <c r="I3122" s="73"/>
      <c r="J3122" s="73"/>
      <c r="K3122" s="28"/>
    </row>
    <row r="3123" spans="1:11" ht="15" thickBot="1" x14ac:dyDescent="0.4">
      <c r="A3123" s="74"/>
      <c r="D3123" s="176"/>
      <c r="I3123" s="73"/>
      <c r="J3123" s="73"/>
      <c r="K3123" s="28"/>
    </row>
    <row r="3124" spans="1:11" ht="15" thickBot="1" x14ac:dyDescent="0.4">
      <c r="A3124" s="74"/>
      <c r="D3124" s="176"/>
      <c r="I3124" s="73"/>
      <c r="J3124" s="73"/>
      <c r="K3124" s="28"/>
    </row>
    <row r="3125" spans="1:11" ht="15" thickBot="1" x14ac:dyDescent="0.4">
      <c r="A3125" s="74"/>
      <c r="D3125" s="176"/>
      <c r="I3125" s="73"/>
      <c r="J3125" s="73"/>
      <c r="K3125" s="28"/>
    </row>
    <row r="3126" spans="1:11" ht="15" thickBot="1" x14ac:dyDescent="0.4">
      <c r="A3126" s="74"/>
      <c r="D3126" s="176"/>
      <c r="I3126" s="73"/>
      <c r="J3126" s="73"/>
      <c r="K3126" s="28"/>
    </row>
    <row r="3127" spans="1:11" ht="15" thickBot="1" x14ac:dyDescent="0.4">
      <c r="A3127" s="74"/>
      <c r="D3127" s="176"/>
      <c r="I3127" s="73"/>
      <c r="J3127" s="73"/>
      <c r="K3127" s="28"/>
    </row>
    <row r="3128" spans="1:11" ht="15" thickBot="1" x14ac:dyDescent="0.4">
      <c r="A3128" s="74"/>
      <c r="D3128" s="176"/>
      <c r="I3128" s="73"/>
      <c r="J3128" s="73"/>
      <c r="K3128" s="28"/>
    </row>
    <row r="3129" spans="1:11" ht="15" thickBot="1" x14ac:dyDescent="0.4">
      <c r="A3129" s="74"/>
      <c r="D3129" s="176"/>
      <c r="I3129" s="73"/>
      <c r="J3129" s="73"/>
      <c r="K3129" s="28"/>
    </row>
    <row r="3130" spans="1:11" ht="15" thickBot="1" x14ac:dyDescent="0.4">
      <c r="A3130" s="74"/>
      <c r="D3130" s="176"/>
      <c r="I3130" s="73"/>
      <c r="J3130" s="73"/>
      <c r="K3130" s="28"/>
    </row>
    <row r="3131" spans="1:11" ht="15" thickBot="1" x14ac:dyDescent="0.4">
      <c r="A3131" s="74"/>
      <c r="D3131" s="176"/>
      <c r="I3131" s="73"/>
      <c r="J3131" s="73"/>
      <c r="K3131" s="28"/>
    </row>
    <row r="3132" spans="1:11" ht="15" thickBot="1" x14ac:dyDescent="0.4">
      <c r="A3132" s="74"/>
      <c r="D3132" s="176"/>
      <c r="I3132" s="73"/>
      <c r="J3132" s="73"/>
      <c r="K3132" s="28"/>
    </row>
    <row r="3133" spans="1:11" ht="15" thickBot="1" x14ac:dyDescent="0.4">
      <c r="A3133" s="74"/>
      <c r="D3133" s="176"/>
      <c r="I3133" s="73"/>
      <c r="J3133" s="73"/>
      <c r="K3133" s="28"/>
    </row>
    <row r="3134" spans="1:11" ht="15" thickBot="1" x14ac:dyDescent="0.4">
      <c r="A3134" s="74"/>
      <c r="D3134" s="176"/>
      <c r="I3134" s="73"/>
      <c r="J3134" s="73"/>
      <c r="K3134" s="28"/>
    </row>
    <row r="3135" spans="1:11" ht="15" thickBot="1" x14ac:dyDescent="0.4">
      <c r="A3135" s="74"/>
      <c r="D3135" s="176"/>
      <c r="I3135" s="73"/>
      <c r="J3135" s="73"/>
      <c r="K3135" s="28"/>
    </row>
    <row r="3136" spans="1:11" ht="15" thickBot="1" x14ac:dyDescent="0.4">
      <c r="A3136" s="74"/>
      <c r="D3136" s="176"/>
      <c r="I3136" s="73"/>
      <c r="J3136" s="73"/>
      <c r="K3136" s="28"/>
    </row>
    <row r="3137" spans="1:11" ht="15" thickBot="1" x14ac:dyDescent="0.4">
      <c r="A3137" s="74"/>
      <c r="D3137" s="176"/>
      <c r="I3137" s="73"/>
      <c r="J3137" s="73"/>
      <c r="K3137" s="28"/>
    </row>
    <row r="3138" spans="1:11" ht="15" thickBot="1" x14ac:dyDescent="0.4">
      <c r="A3138" s="74"/>
      <c r="D3138" s="176"/>
      <c r="I3138" s="73"/>
      <c r="J3138" s="73"/>
      <c r="K3138" s="28"/>
    </row>
    <row r="3139" spans="1:11" ht="15" thickBot="1" x14ac:dyDescent="0.4">
      <c r="A3139" s="74"/>
      <c r="D3139" s="176"/>
      <c r="I3139" s="73"/>
      <c r="J3139" s="73"/>
      <c r="K3139" s="28"/>
    </row>
    <row r="3140" spans="1:11" ht="15" thickBot="1" x14ac:dyDescent="0.4">
      <c r="A3140" s="74"/>
      <c r="D3140" s="176"/>
      <c r="I3140" s="73"/>
      <c r="J3140" s="73"/>
      <c r="K3140" s="28"/>
    </row>
    <row r="3141" spans="1:11" ht="15" thickBot="1" x14ac:dyDescent="0.4">
      <c r="A3141" s="74"/>
      <c r="D3141" s="176"/>
      <c r="I3141" s="73"/>
      <c r="J3141" s="73"/>
      <c r="K3141" s="28"/>
    </row>
    <row r="3142" spans="1:11" ht="15" thickBot="1" x14ac:dyDescent="0.4">
      <c r="A3142" s="74"/>
      <c r="D3142" s="176"/>
      <c r="I3142" s="73"/>
      <c r="J3142" s="73"/>
      <c r="K3142" s="28"/>
    </row>
    <row r="3143" spans="1:11" ht="15" thickBot="1" x14ac:dyDescent="0.4">
      <c r="A3143" s="74"/>
      <c r="D3143" s="176"/>
      <c r="I3143" s="73"/>
      <c r="J3143" s="73"/>
      <c r="K3143" s="28"/>
    </row>
    <row r="3144" spans="1:11" ht="15" thickBot="1" x14ac:dyDescent="0.4">
      <c r="A3144" s="74"/>
      <c r="D3144" s="176"/>
      <c r="I3144" s="73"/>
      <c r="J3144" s="73"/>
      <c r="K3144" s="28"/>
    </row>
    <row r="3145" spans="1:11" ht="15" thickBot="1" x14ac:dyDescent="0.4">
      <c r="A3145" s="74"/>
      <c r="D3145" s="176"/>
      <c r="I3145" s="73"/>
      <c r="J3145" s="73"/>
      <c r="K3145" s="28"/>
    </row>
    <row r="3146" spans="1:11" ht="15" thickBot="1" x14ac:dyDescent="0.4">
      <c r="A3146" s="74"/>
      <c r="D3146" s="176"/>
      <c r="I3146" s="73"/>
      <c r="J3146" s="73"/>
      <c r="K3146" s="28"/>
    </row>
    <row r="3147" spans="1:11" ht="15" thickBot="1" x14ac:dyDescent="0.4">
      <c r="A3147" s="74"/>
      <c r="D3147" s="176"/>
      <c r="I3147" s="73"/>
      <c r="J3147" s="73"/>
      <c r="K3147" s="28"/>
    </row>
    <row r="3148" spans="1:11" ht="15" thickBot="1" x14ac:dyDescent="0.4">
      <c r="A3148" s="74"/>
      <c r="D3148" s="176"/>
      <c r="I3148" s="73"/>
      <c r="J3148" s="73"/>
      <c r="K3148" s="28"/>
    </row>
    <row r="3149" spans="1:11" ht="15" thickBot="1" x14ac:dyDescent="0.4">
      <c r="A3149" s="74"/>
      <c r="D3149" s="176"/>
      <c r="I3149" s="73"/>
      <c r="J3149" s="73"/>
      <c r="K3149" s="28"/>
    </row>
    <row r="3150" spans="1:11" ht="15" thickBot="1" x14ac:dyDescent="0.4">
      <c r="A3150" s="74"/>
      <c r="D3150" s="176"/>
      <c r="I3150" s="73"/>
      <c r="J3150" s="73"/>
      <c r="K3150" s="28"/>
    </row>
    <row r="3151" spans="1:11" ht="15" thickBot="1" x14ac:dyDescent="0.4">
      <c r="A3151" s="74"/>
      <c r="D3151" s="176"/>
      <c r="I3151" s="73"/>
      <c r="J3151" s="73"/>
      <c r="K3151" s="28"/>
    </row>
    <row r="3152" spans="1:11" ht="15" thickBot="1" x14ac:dyDescent="0.4">
      <c r="A3152" s="74"/>
      <c r="D3152" s="176"/>
      <c r="I3152" s="73"/>
      <c r="J3152" s="73"/>
      <c r="K3152" s="28"/>
    </row>
    <row r="3153" spans="1:11" ht="15" thickBot="1" x14ac:dyDescent="0.4">
      <c r="A3153" s="74"/>
      <c r="D3153" s="176"/>
      <c r="I3153" s="73"/>
      <c r="J3153" s="73"/>
      <c r="K3153" s="28"/>
    </row>
    <row r="3154" spans="1:11" ht="15" thickBot="1" x14ac:dyDescent="0.4">
      <c r="A3154" s="74"/>
      <c r="D3154" s="176"/>
      <c r="I3154" s="73"/>
      <c r="J3154" s="73"/>
      <c r="K3154" s="28"/>
    </row>
    <row r="3155" spans="1:11" ht="15" thickBot="1" x14ac:dyDescent="0.4">
      <c r="A3155" s="74"/>
      <c r="D3155" s="176"/>
      <c r="I3155" s="73"/>
      <c r="J3155" s="73"/>
      <c r="K3155" s="28"/>
    </row>
    <row r="3156" spans="1:11" ht="15" thickBot="1" x14ac:dyDescent="0.4">
      <c r="A3156" s="74"/>
      <c r="D3156" s="176"/>
      <c r="I3156" s="73"/>
      <c r="J3156" s="73"/>
      <c r="K3156" s="28"/>
    </row>
    <row r="3157" spans="1:11" ht="15" thickBot="1" x14ac:dyDescent="0.4">
      <c r="A3157" s="74"/>
      <c r="D3157" s="176"/>
      <c r="I3157" s="73"/>
      <c r="J3157" s="73"/>
      <c r="K3157" s="28"/>
    </row>
    <row r="3158" spans="1:11" ht="15" thickBot="1" x14ac:dyDescent="0.4">
      <c r="A3158" s="74"/>
      <c r="D3158" s="176"/>
      <c r="I3158" s="73"/>
      <c r="J3158" s="73"/>
      <c r="K3158" s="28"/>
    </row>
    <row r="3159" spans="1:11" ht="15" thickBot="1" x14ac:dyDescent="0.4">
      <c r="A3159" s="74"/>
      <c r="D3159" s="176"/>
      <c r="I3159" s="73"/>
      <c r="J3159" s="73"/>
      <c r="K3159" s="28"/>
    </row>
    <row r="3160" spans="1:11" x14ac:dyDescent="0.35">
      <c r="A3160" s="74"/>
      <c r="D3160" s="176"/>
      <c r="I3160" s="73"/>
      <c r="J3160" s="73"/>
      <c r="K3160" s="28"/>
    </row>
    <row r="3161" spans="1:11" x14ac:dyDescent="0.35">
      <c r="A3161" s="74"/>
      <c r="I3161" s="73"/>
      <c r="J3161" s="73"/>
      <c r="K3161" s="28"/>
    </row>
    <row r="3162" spans="1:11" x14ac:dyDescent="0.35">
      <c r="A3162" s="74"/>
      <c r="I3162" s="73"/>
      <c r="J3162" s="73"/>
      <c r="K3162" s="28"/>
    </row>
    <row r="3163" spans="1:11" x14ac:dyDescent="0.35">
      <c r="A3163" s="74"/>
      <c r="I3163" s="73"/>
      <c r="J3163" s="73"/>
      <c r="K3163" s="28"/>
    </row>
    <row r="3164" spans="1:11" x14ac:dyDescent="0.35">
      <c r="A3164" s="74"/>
      <c r="I3164" s="73"/>
      <c r="J3164" s="73"/>
      <c r="K3164" s="28"/>
    </row>
    <row r="3165" spans="1:11" x14ac:dyDescent="0.35">
      <c r="A3165" s="74"/>
      <c r="I3165" s="73"/>
      <c r="J3165" s="73"/>
      <c r="K3165" s="28"/>
    </row>
    <row r="3166" spans="1:11" x14ac:dyDescent="0.35">
      <c r="A3166" s="74"/>
      <c r="I3166" s="73"/>
      <c r="J3166" s="73"/>
      <c r="K3166" s="28"/>
    </row>
    <row r="3167" spans="1:11" x14ac:dyDescent="0.35">
      <c r="A3167" s="74"/>
      <c r="I3167" s="73"/>
      <c r="J3167" s="73"/>
      <c r="K3167" s="28"/>
    </row>
    <row r="3168" spans="1:11" x14ac:dyDescent="0.35">
      <c r="A3168" s="74"/>
      <c r="I3168" s="73"/>
      <c r="J3168" s="73"/>
      <c r="K3168" s="28"/>
    </row>
    <row r="3169" spans="1:11" x14ac:dyDescent="0.35">
      <c r="A3169" s="74"/>
      <c r="I3169" s="73"/>
      <c r="J3169" s="73"/>
      <c r="K3169" s="28"/>
    </row>
    <row r="3170" spans="1:11" x14ac:dyDescent="0.35">
      <c r="A3170" s="74"/>
      <c r="I3170" s="73"/>
      <c r="J3170" s="73"/>
      <c r="K3170" s="28"/>
    </row>
    <row r="3171" spans="1:11" x14ac:dyDescent="0.35">
      <c r="A3171" s="74"/>
      <c r="I3171" s="73"/>
      <c r="J3171" s="73"/>
      <c r="K3171" s="28"/>
    </row>
    <row r="3172" spans="1:11" x14ac:dyDescent="0.35">
      <c r="A3172" s="74"/>
      <c r="I3172" s="73"/>
      <c r="J3172" s="73"/>
      <c r="K3172" s="28"/>
    </row>
    <row r="3173" spans="1:11" x14ac:dyDescent="0.35">
      <c r="A3173" s="74"/>
      <c r="I3173" s="73"/>
      <c r="J3173" s="73"/>
      <c r="K3173" s="28"/>
    </row>
    <row r="3174" spans="1:11" x14ac:dyDescent="0.35">
      <c r="A3174" s="74"/>
      <c r="I3174" s="73"/>
      <c r="J3174" s="73"/>
      <c r="K3174" s="28"/>
    </row>
    <row r="3175" spans="1:11" x14ac:dyDescent="0.35">
      <c r="A3175" s="74"/>
      <c r="I3175" s="73"/>
      <c r="J3175" s="73"/>
      <c r="K3175" s="28"/>
    </row>
    <row r="3176" spans="1:11" x14ac:dyDescent="0.35">
      <c r="A3176" s="74"/>
      <c r="I3176" s="73"/>
      <c r="J3176" s="73"/>
      <c r="K3176" s="28"/>
    </row>
    <row r="3177" spans="1:11" x14ac:dyDescent="0.35">
      <c r="A3177" s="74"/>
      <c r="I3177" s="73"/>
      <c r="J3177" s="73"/>
      <c r="K3177" s="28"/>
    </row>
    <row r="3178" spans="1:11" x14ac:dyDescent="0.35">
      <c r="A3178" s="74"/>
      <c r="I3178" s="73"/>
      <c r="J3178" s="73"/>
      <c r="K3178" s="28"/>
    </row>
    <row r="3179" spans="1:11" x14ac:dyDescent="0.35">
      <c r="A3179" s="74"/>
      <c r="I3179" s="73"/>
      <c r="J3179" s="73"/>
      <c r="K3179" s="28"/>
    </row>
    <row r="3180" spans="1:11" x14ac:dyDescent="0.35">
      <c r="A3180" s="74"/>
      <c r="I3180" s="73"/>
      <c r="J3180" s="73"/>
      <c r="K3180" s="28"/>
    </row>
    <row r="3181" spans="1:11" x14ac:dyDescent="0.35">
      <c r="A3181" s="74"/>
      <c r="I3181" s="73"/>
      <c r="J3181" s="73"/>
      <c r="K3181" s="28"/>
    </row>
    <row r="3182" spans="1:11" x14ac:dyDescent="0.35">
      <c r="A3182" s="74"/>
      <c r="I3182" s="73"/>
      <c r="J3182" s="73"/>
      <c r="K3182" s="28"/>
    </row>
    <row r="3183" spans="1:11" x14ac:dyDescent="0.35">
      <c r="A3183" s="74"/>
      <c r="I3183" s="73"/>
      <c r="J3183" s="73"/>
      <c r="K3183" s="28"/>
    </row>
    <row r="3184" spans="1:11" x14ac:dyDescent="0.35">
      <c r="A3184" s="74"/>
      <c r="I3184" s="73"/>
      <c r="J3184" s="73"/>
      <c r="K3184" s="28"/>
    </row>
    <row r="3185" spans="1:11" x14ac:dyDescent="0.35">
      <c r="A3185" s="74"/>
      <c r="I3185" s="73"/>
      <c r="J3185" s="73"/>
      <c r="K3185" s="28"/>
    </row>
    <row r="3186" spans="1:11" x14ac:dyDescent="0.35">
      <c r="A3186" s="74"/>
      <c r="I3186" s="73"/>
      <c r="J3186" s="73"/>
      <c r="K3186" s="28"/>
    </row>
    <row r="3187" spans="1:11" x14ac:dyDescent="0.35">
      <c r="A3187" s="74"/>
      <c r="I3187" s="73"/>
      <c r="J3187" s="73"/>
      <c r="K3187" s="28"/>
    </row>
    <row r="3188" spans="1:11" x14ac:dyDescent="0.35">
      <c r="A3188" s="74"/>
      <c r="I3188" s="73"/>
      <c r="J3188" s="73"/>
      <c r="K3188" s="28"/>
    </row>
    <row r="3189" spans="1:11" x14ac:dyDescent="0.35">
      <c r="A3189" s="74"/>
      <c r="I3189" s="73"/>
      <c r="J3189" s="73"/>
      <c r="K3189" s="28"/>
    </row>
    <row r="3190" spans="1:11" x14ac:dyDescent="0.35">
      <c r="A3190" s="74"/>
      <c r="I3190" s="73"/>
      <c r="J3190" s="73"/>
      <c r="K3190" s="28"/>
    </row>
    <row r="3191" spans="1:11" x14ac:dyDescent="0.35">
      <c r="A3191" s="74"/>
      <c r="I3191" s="73"/>
      <c r="J3191" s="73"/>
      <c r="K3191" s="28"/>
    </row>
    <row r="3192" spans="1:11" x14ac:dyDescent="0.35">
      <c r="A3192" s="74"/>
      <c r="I3192" s="73"/>
      <c r="J3192" s="73"/>
      <c r="K3192" s="28"/>
    </row>
    <row r="3193" spans="1:11" x14ac:dyDescent="0.35">
      <c r="A3193" s="74"/>
      <c r="I3193" s="73"/>
      <c r="J3193" s="73"/>
      <c r="K3193" s="28"/>
    </row>
    <row r="3194" spans="1:11" x14ac:dyDescent="0.35">
      <c r="A3194" s="74"/>
      <c r="I3194" s="73"/>
      <c r="J3194" s="73"/>
      <c r="K3194" s="28"/>
    </row>
    <row r="3195" spans="1:11" x14ac:dyDescent="0.35">
      <c r="A3195" s="74"/>
      <c r="I3195" s="73"/>
      <c r="J3195" s="73"/>
      <c r="K3195" s="28"/>
    </row>
    <row r="3196" spans="1:11" x14ac:dyDescent="0.35">
      <c r="A3196" s="74"/>
      <c r="I3196" s="73"/>
      <c r="J3196" s="73"/>
      <c r="K3196" s="28"/>
    </row>
    <row r="3197" spans="1:11" x14ac:dyDescent="0.35">
      <c r="A3197" s="74"/>
      <c r="I3197" s="73"/>
      <c r="J3197" s="73"/>
      <c r="K3197" s="28"/>
    </row>
    <row r="3198" spans="1:11" x14ac:dyDescent="0.35">
      <c r="A3198" s="74"/>
      <c r="I3198" s="73"/>
      <c r="J3198" s="73"/>
      <c r="K3198" s="28"/>
    </row>
    <row r="3199" spans="1:11" x14ac:dyDescent="0.35">
      <c r="A3199" s="74"/>
      <c r="I3199" s="73"/>
      <c r="J3199" s="73"/>
      <c r="K3199" s="28"/>
    </row>
    <row r="3200" spans="1:11" x14ac:dyDescent="0.35">
      <c r="A3200" s="74"/>
      <c r="I3200" s="73"/>
      <c r="J3200" s="73"/>
      <c r="K3200" s="28"/>
    </row>
    <row r="3201" spans="1:11" x14ac:dyDescent="0.35">
      <c r="A3201" s="74"/>
      <c r="I3201" s="73"/>
      <c r="J3201" s="73"/>
      <c r="K3201" s="28"/>
    </row>
    <row r="3202" spans="1:11" x14ac:dyDescent="0.35">
      <c r="A3202" s="74"/>
      <c r="I3202" s="73"/>
      <c r="J3202" s="73"/>
      <c r="K3202" s="28"/>
    </row>
    <row r="3203" spans="1:11" x14ac:dyDescent="0.35">
      <c r="A3203" s="74"/>
      <c r="I3203" s="73"/>
      <c r="J3203" s="73"/>
      <c r="K3203" s="28"/>
    </row>
    <row r="3204" spans="1:11" x14ac:dyDescent="0.35">
      <c r="A3204" s="74"/>
      <c r="I3204" s="73"/>
      <c r="J3204" s="73"/>
      <c r="K3204" s="28"/>
    </row>
    <row r="3205" spans="1:11" x14ac:dyDescent="0.35">
      <c r="A3205" s="74"/>
      <c r="I3205" s="73"/>
      <c r="J3205" s="73"/>
      <c r="K3205" s="28"/>
    </row>
    <row r="3206" spans="1:11" x14ac:dyDescent="0.35">
      <c r="A3206" s="74"/>
      <c r="I3206" s="73"/>
      <c r="J3206" s="73"/>
      <c r="K3206" s="28"/>
    </row>
    <row r="3207" spans="1:11" x14ac:dyDescent="0.35">
      <c r="A3207" s="74"/>
      <c r="I3207" s="73"/>
      <c r="J3207" s="73"/>
      <c r="K3207" s="28"/>
    </row>
    <row r="3208" spans="1:11" x14ac:dyDescent="0.35">
      <c r="A3208" s="74"/>
      <c r="I3208" s="73"/>
      <c r="J3208" s="73"/>
      <c r="K3208" s="28"/>
    </row>
    <row r="3209" spans="1:11" x14ac:dyDescent="0.35">
      <c r="A3209" s="74"/>
      <c r="I3209" s="73"/>
      <c r="J3209" s="73"/>
      <c r="K3209" s="28"/>
    </row>
    <row r="3210" spans="1:11" x14ac:dyDescent="0.35">
      <c r="A3210" s="74"/>
      <c r="I3210" s="73"/>
      <c r="J3210" s="73"/>
      <c r="K3210" s="28"/>
    </row>
    <row r="3211" spans="1:11" x14ac:dyDescent="0.35">
      <c r="A3211" s="74"/>
      <c r="I3211" s="73"/>
      <c r="J3211" s="73"/>
      <c r="K3211" s="28"/>
    </row>
    <row r="3212" spans="1:11" x14ac:dyDescent="0.35">
      <c r="A3212" s="74"/>
      <c r="I3212" s="73"/>
      <c r="J3212" s="73"/>
      <c r="K3212" s="28"/>
    </row>
    <row r="3213" spans="1:11" x14ac:dyDescent="0.35">
      <c r="A3213" s="74"/>
      <c r="I3213" s="73"/>
      <c r="J3213" s="73"/>
      <c r="K3213" s="28"/>
    </row>
    <row r="3214" spans="1:11" x14ac:dyDescent="0.35">
      <c r="A3214" s="74"/>
      <c r="I3214" s="73"/>
      <c r="J3214" s="73"/>
      <c r="K3214" s="28"/>
    </row>
    <row r="3215" spans="1:11" x14ac:dyDescent="0.35">
      <c r="A3215" s="74"/>
      <c r="I3215" s="73"/>
      <c r="J3215" s="73"/>
      <c r="K3215" s="28"/>
    </row>
    <row r="3216" spans="1:11" x14ac:dyDescent="0.35">
      <c r="A3216" s="74"/>
      <c r="I3216" s="73"/>
      <c r="J3216" s="73"/>
      <c r="K3216" s="28"/>
    </row>
    <row r="3217" spans="1:11" x14ac:dyDescent="0.35">
      <c r="A3217" s="74"/>
      <c r="I3217" s="73"/>
      <c r="J3217" s="73"/>
      <c r="K3217" s="28"/>
    </row>
    <row r="3218" spans="1:11" x14ac:dyDescent="0.35">
      <c r="A3218" s="74"/>
      <c r="I3218" s="73"/>
      <c r="J3218" s="73"/>
      <c r="K3218" s="28"/>
    </row>
    <row r="3219" spans="1:11" x14ac:dyDescent="0.35">
      <c r="A3219" s="74"/>
      <c r="I3219" s="73"/>
      <c r="J3219" s="73"/>
      <c r="K3219" s="28"/>
    </row>
    <row r="3220" spans="1:11" x14ac:dyDescent="0.35">
      <c r="A3220" s="74"/>
      <c r="I3220" s="73"/>
      <c r="J3220" s="73"/>
      <c r="K3220" s="28"/>
    </row>
    <row r="3221" spans="1:11" x14ac:dyDescent="0.35">
      <c r="A3221" s="74"/>
      <c r="I3221" s="73"/>
      <c r="J3221" s="73"/>
      <c r="K3221" s="28"/>
    </row>
    <row r="3222" spans="1:11" x14ac:dyDescent="0.35">
      <c r="A3222" s="74"/>
      <c r="I3222" s="73"/>
      <c r="J3222" s="73"/>
      <c r="K3222" s="28"/>
    </row>
    <row r="3223" spans="1:11" x14ac:dyDescent="0.35">
      <c r="A3223" s="74"/>
      <c r="I3223" s="73"/>
      <c r="J3223" s="73"/>
      <c r="K3223" s="28"/>
    </row>
    <row r="3224" spans="1:11" x14ac:dyDescent="0.35">
      <c r="A3224" s="74"/>
      <c r="I3224" s="73"/>
      <c r="J3224" s="73"/>
      <c r="K3224" s="28"/>
    </row>
    <row r="3225" spans="1:11" x14ac:dyDescent="0.35">
      <c r="A3225" s="74"/>
      <c r="I3225" s="73"/>
      <c r="J3225" s="73"/>
      <c r="K3225" s="28"/>
    </row>
    <row r="3226" spans="1:11" x14ac:dyDescent="0.35">
      <c r="A3226" s="74"/>
      <c r="I3226" s="73"/>
      <c r="J3226" s="73"/>
      <c r="K3226" s="28"/>
    </row>
    <row r="3227" spans="1:11" x14ac:dyDescent="0.35">
      <c r="A3227" s="74"/>
      <c r="I3227" s="73"/>
      <c r="J3227" s="73"/>
      <c r="K3227" s="28"/>
    </row>
    <row r="3228" spans="1:11" x14ac:dyDescent="0.35">
      <c r="A3228" s="74"/>
      <c r="I3228" s="73"/>
      <c r="J3228" s="73"/>
      <c r="K3228" s="28"/>
    </row>
    <row r="3229" spans="1:11" x14ac:dyDescent="0.35">
      <c r="A3229" s="74"/>
      <c r="I3229" s="73"/>
      <c r="J3229" s="73"/>
      <c r="K3229" s="28"/>
    </row>
    <row r="3230" spans="1:11" x14ac:dyDescent="0.35">
      <c r="A3230" s="74"/>
      <c r="I3230" s="73"/>
      <c r="J3230" s="73"/>
      <c r="K3230" s="28"/>
    </row>
    <row r="3231" spans="1:11" x14ac:dyDescent="0.35">
      <c r="A3231" s="74"/>
      <c r="I3231" s="73"/>
      <c r="J3231" s="73"/>
      <c r="K3231" s="28"/>
    </row>
    <row r="3232" spans="1:11" x14ac:dyDescent="0.35">
      <c r="A3232" s="74"/>
      <c r="I3232" s="73"/>
      <c r="J3232" s="73"/>
      <c r="K3232" s="28"/>
    </row>
    <row r="3233" spans="1:11" x14ac:dyDescent="0.35">
      <c r="A3233" s="74"/>
      <c r="I3233" s="73"/>
      <c r="J3233" s="73"/>
      <c r="K3233" s="28"/>
    </row>
    <row r="3234" spans="1:11" x14ac:dyDescent="0.35">
      <c r="A3234" s="74"/>
      <c r="I3234" s="73"/>
      <c r="J3234" s="73"/>
      <c r="K3234" s="28"/>
    </row>
    <row r="3235" spans="1:11" x14ac:dyDescent="0.35">
      <c r="A3235" s="74"/>
      <c r="I3235" s="73"/>
      <c r="J3235" s="73"/>
      <c r="K3235" s="28"/>
    </row>
    <row r="3236" spans="1:11" x14ac:dyDescent="0.35">
      <c r="A3236" s="74"/>
      <c r="I3236" s="73"/>
      <c r="J3236" s="73"/>
      <c r="K3236" s="28"/>
    </row>
    <row r="3237" spans="1:11" x14ac:dyDescent="0.35">
      <c r="A3237" s="74"/>
      <c r="I3237" s="73"/>
      <c r="J3237" s="73"/>
      <c r="K3237" s="28"/>
    </row>
    <row r="3238" spans="1:11" x14ac:dyDescent="0.35">
      <c r="A3238" s="74"/>
      <c r="I3238" s="73"/>
      <c r="J3238" s="73"/>
      <c r="K3238" s="28"/>
    </row>
    <row r="3239" spans="1:11" x14ac:dyDescent="0.35">
      <c r="A3239" s="74"/>
      <c r="I3239" s="73"/>
      <c r="J3239" s="73"/>
      <c r="K3239" s="28"/>
    </row>
    <row r="3240" spans="1:11" x14ac:dyDescent="0.35">
      <c r="A3240" s="74"/>
      <c r="I3240" s="73"/>
      <c r="J3240" s="73"/>
      <c r="K3240" s="28"/>
    </row>
    <row r="3241" spans="1:11" x14ac:dyDescent="0.35">
      <c r="A3241" s="74"/>
      <c r="I3241" s="73"/>
      <c r="J3241" s="73"/>
      <c r="K3241" s="28"/>
    </row>
    <row r="3242" spans="1:11" x14ac:dyDescent="0.35">
      <c r="A3242" s="74"/>
      <c r="I3242" s="73"/>
      <c r="J3242" s="73"/>
      <c r="K3242" s="28"/>
    </row>
    <row r="3243" spans="1:11" x14ac:dyDescent="0.35">
      <c r="A3243" s="74"/>
      <c r="I3243" s="73"/>
      <c r="J3243" s="73"/>
      <c r="K3243" s="28"/>
    </row>
    <row r="3244" spans="1:11" x14ac:dyDescent="0.35">
      <c r="A3244" s="74"/>
      <c r="I3244" s="73"/>
      <c r="J3244" s="73"/>
      <c r="K3244" s="28"/>
    </row>
    <row r="3245" spans="1:11" x14ac:dyDescent="0.35">
      <c r="A3245" s="74"/>
      <c r="I3245" s="73"/>
      <c r="J3245" s="73"/>
      <c r="K3245" s="28"/>
    </row>
    <row r="3246" spans="1:11" x14ac:dyDescent="0.35">
      <c r="A3246" s="74"/>
      <c r="I3246" s="73"/>
      <c r="J3246" s="73"/>
      <c r="K3246" s="28"/>
    </row>
    <row r="3247" spans="1:11" x14ac:dyDescent="0.35">
      <c r="A3247" s="74"/>
      <c r="I3247" s="73"/>
      <c r="J3247" s="73"/>
      <c r="K3247" s="28"/>
    </row>
    <row r="3248" spans="1:11" x14ac:dyDescent="0.35">
      <c r="A3248" s="74"/>
      <c r="I3248" s="73"/>
      <c r="J3248" s="73"/>
      <c r="K3248" s="28"/>
    </row>
    <row r="3249" spans="1:11" x14ac:dyDescent="0.35">
      <c r="A3249" s="74"/>
      <c r="I3249" s="73"/>
      <c r="J3249" s="73"/>
      <c r="K3249" s="28"/>
    </row>
    <row r="3250" spans="1:11" x14ac:dyDescent="0.35">
      <c r="A3250" s="74"/>
      <c r="I3250" s="73"/>
      <c r="J3250" s="73"/>
      <c r="K3250" s="28"/>
    </row>
    <row r="3251" spans="1:11" x14ac:dyDescent="0.35">
      <c r="A3251" s="74"/>
      <c r="I3251" s="73"/>
      <c r="J3251" s="73"/>
      <c r="K3251" s="28"/>
    </row>
    <row r="3252" spans="1:11" x14ac:dyDescent="0.35">
      <c r="A3252" s="74"/>
      <c r="I3252" s="73"/>
      <c r="J3252" s="73"/>
      <c r="K3252" s="28"/>
    </row>
    <row r="3253" spans="1:11" x14ac:dyDescent="0.35">
      <c r="A3253" s="74"/>
      <c r="I3253" s="73"/>
      <c r="J3253" s="73"/>
      <c r="K3253" s="28"/>
    </row>
    <row r="3254" spans="1:11" x14ac:dyDescent="0.35">
      <c r="A3254" s="74"/>
      <c r="I3254" s="73"/>
      <c r="J3254" s="73"/>
      <c r="K3254" s="28"/>
    </row>
    <row r="3255" spans="1:11" x14ac:dyDescent="0.35">
      <c r="A3255" s="74"/>
      <c r="I3255" s="73"/>
      <c r="J3255" s="73"/>
      <c r="K3255" s="28"/>
    </row>
    <row r="3256" spans="1:11" x14ac:dyDescent="0.35">
      <c r="A3256" s="74"/>
      <c r="I3256" s="73"/>
      <c r="J3256" s="73"/>
      <c r="K3256" s="28"/>
    </row>
    <row r="3257" spans="1:11" x14ac:dyDescent="0.35">
      <c r="A3257" s="74"/>
      <c r="I3257" s="73"/>
      <c r="J3257" s="73"/>
      <c r="K3257" s="28"/>
    </row>
    <row r="3258" spans="1:11" x14ac:dyDescent="0.35">
      <c r="A3258" s="74"/>
      <c r="I3258" s="73"/>
      <c r="J3258" s="73"/>
      <c r="K3258" s="28"/>
    </row>
    <row r="3259" spans="1:11" x14ac:dyDescent="0.35">
      <c r="A3259" s="74"/>
      <c r="I3259" s="73"/>
      <c r="J3259" s="73"/>
      <c r="K3259" s="28"/>
    </row>
    <row r="3260" spans="1:11" x14ac:dyDescent="0.35">
      <c r="A3260" s="74"/>
      <c r="I3260" s="73"/>
      <c r="J3260" s="73"/>
      <c r="K3260" s="28"/>
    </row>
    <row r="3261" spans="1:11" x14ac:dyDescent="0.35">
      <c r="A3261" s="74"/>
      <c r="I3261" s="73"/>
      <c r="J3261" s="73"/>
      <c r="K3261" s="28"/>
    </row>
    <row r="3262" spans="1:11" x14ac:dyDescent="0.35">
      <c r="A3262" s="74"/>
      <c r="I3262" s="73"/>
      <c r="J3262" s="73"/>
      <c r="K3262" s="28"/>
    </row>
    <row r="3263" spans="1:11" x14ac:dyDescent="0.35">
      <c r="A3263" s="74"/>
      <c r="I3263" s="73"/>
      <c r="J3263" s="73"/>
      <c r="K3263" s="28"/>
    </row>
    <row r="3264" spans="1:11" x14ac:dyDescent="0.35">
      <c r="A3264" s="74"/>
      <c r="I3264" s="73"/>
      <c r="J3264" s="73"/>
      <c r="K3264" s="28"/>
    </row>
    <row r="3265" spans="1:11" x14ac:dyDescent="0.35">
      <c r="A3265" s="74"/>
      <c r="I3265" s="73"/>
      <c r="J3265" s="73"/>
      <c r="K3265" s="28"/>
    </row>
    <row r="3266" spans="1:11" x14ac:dyDescent="0.35">
      <c r="A3266" s="74"/>
      <c r="I3266" s="73"/>
      <c r="J3266" s="73"/>
      <c r="K3266" s="28"/>
    </row>
    <row r="3267" spans="1:11" x14ac:dyDescent="0.35">
      <c r="A3267" s="74"/>
      <c r="I3267" s="73"/>
      <c r="J3267" s="73"/>
      <c r="K3267" s="28"/>
    </row>
    <row r="3268" spans="1:11" x14ac:dyDescent="0.35">
      <c r="A3268" s="74"/>
      <c r="I3268" s="73"/>
      <c r="J3268" s="73"/>
      <c r="K3268" s="28"/>
    </row>
    <row r="3269" spans="1:11" x14ac:dyDescent="0.35">
      <c r="A3269" s="74"/>
      <c r="I3269" s="73"/>
      <c r="J3269" s="73"/>
      <c r="K3269" s="28"/>
    </row>
    <row r="3270" spans="1:11" x14ac:dyDescent="0.35">
      <c r="A3270" s="74"/>
      <c r="I3270" s="73"/>
      <c r="J3270" s="73"/>
      <c r="K3270" s="28"/>
    </row>
    <row r="3271" spans="1:11" x14ac:dyDescent="0.35">
      <c r="A3271" s="74"/>
      <c r="I3271" s="73"/>
      <c r="J3271" s="73"/>
      <c r="K3271" s="28"/>
    </row>
    <row r="3272" spans="1:11" x14ac:dyDescent="0.35">
      <c r="A3272" s="74"/>
      <c r="I3272" s="73"/>
      <c r="J3272" s="73"/>
      <c r="K3272" s="28"/>
    </row>
    <row r="3273" spans="1:11" x14ac:dyDescent="0.35">
      <c r="A3273" s="74"/>
      <c r="I3273" s="73"/>
      <c r="J3273" s="73"/>
      <c r="K3273" s="28"/>
    </row>
    <row r="3274" spans="1:11" x14ac:dyDescent="0.35">
      <c r="A3274" s="74"/>
      <c r="I3274" s="73"/>
      <c r="J3274" s="73"/>
      <c r="K3274" s="28"/>
    </row>
    <row r="3275" spans="1:11" x14ac:dyDescent="0.35">
      <c r="A3275" s="74"/>
      <c r="I3275" s="73"/>
      <c r="J3275" s="73"/>
      <c r="K3275" s="28"/>
    </row>
    <row r="3276" spans="1:11" x14ac:dyDescent="0.35">
      <c r="A3276" s="74"/>
      <c r="I3276" s="73"/>
      <c r="J3276" s="73"/>
      <c r="K3276" s="28"/>
    </row>
    <row r="3277" spans="1:11" x14ac:dyDescent="0.35">
      <c r="A3277" s="74"/>
      <c r="I3277" s="73"/>
      <c r="J3277" s="73"/>
      <c r="K3277" s="28"/>
    </row>
    <row r="3278" spans="1:11" x14ac:dyDescent="0.35">
      <c r="A3278" s="74"/>
      <c r="I3278" s="73"/>
      <c r="J3278" s="73"/>
      <c r="K3278" s="28"/>
    </row>
    <row r="3279" spans="1:11" x14ac:dyDescent="0.35">
      <c r="A3279" s="74"/>
      <c r="I3279" s="73"/>
      <c r="J3279" s="73"/>
      <c r="K3279" s="28"/>
    </row>
    <row r="3280" spans="1:11" x14ac:dyDescent="0.35">
      <c r="A3280" s="74"/>
      <c r="I3280" s="73"/>
      <c r="J3280" s="73"/>
      <c r="K3280" s="28"/>
    </row>
    <row r="3281" spans="1:11" x14ac:dyDescent="0.35">
      <c r="A3281" s="74"/>
      <c r="I3281" s="73"/>
      <c r="J3281" s="73"/>
      <c r="K3281" s="28"/>
    </row>
    <row r="3282" spans="1:11" x14ac:dyDescent="0.35">
      <c r="A3282" s="74"/>
      <c r="I3282" s="73"/>
      <c r="J3282" s="73"/>
      <c r="K3282" s="28"/>
    </row>
    <row r="3283" spans="1:11" x14ac:dyDescent="0.35">
      <c r="A3283" s="74"/>
      <c r="I3283" s="73"/>
      <c r="J3283" s="73"/>
      <c r="K3283" s="28"/>
    </row>
    <row r="3284" spans="1:11" x14ac:dyDescent="0.35">
      <c r="A3284" s="74"/>
      <c r="I3284" s="73"/>
      <c r="J3284" s="73"/>
      <c r="K3284" s="28"/>
    </row>
    <row r="3285" spans="1:11" x14ac:dyDescent="0.35">
      <c r="A3285" s="74"/>
      <c r="I3285" s="73"/>
      <c r="J3285" s="73"/>
      <c r="K3285" s="28"/>
    </row>
    <row r="3286" spans="1:11" x14ac:dyDescent="0.35">
      <c r="A3286" s="74"/>
      <c r="I3286" s="73"/>
      <c r="J3286" s="73"/>
      <c r="K3286" s="28"/>
    </row>
    <row r="3287" spans="1:11" x14ac:dyDescent="0.35">
      <c r="A3287" s="74"/>
      <c r="I3287" s="73"/>
      <c r="J3287" s="73"/>
      <c r="K3287" s="28"/>
    </row>
    <row r="3288" spans="1:11" x14ac:dyDescent="0.35">
      <c r="A3288" s="74"/>
      <c r="I3288" s="73"/>
      <c r="J3288" s="73"/>
      <c r="K3288" s="28"/>
    </row>
    <row r="3289" spans="1:11" x14ac:dyDescent="0.35">
      <c r="A3289" s="74"/>
      <c r="I3289" s="73"/>
      <c r="J3289" s="73"/>
      <c r="K3289" s="28"/>
    </row>
    <row r="3290" spans="1:11" x14ac:dyDescent="0.35">
      <c r="A3290" s="74"/>
      <c r="I3290" s="73"/>
      <c r="J3290" s="73"/>
      <c r="K3290" s="28"/>
    </row>
    <row r="3291" spans="1:11" x14ac:dyDescent="0.35">
      <c r="A3291" s="74"/>
      <c r="I3291" s="73"/>
      <c r="J3291" s="73"/>
      <c r="K3291" s="28"/>
    </row>
    <row r="3292" spans="1:11" x14ac:dyDescent="0.35">
      <c r="A3292" s="74"/>
      <c r="I3292" s="73"/>
      <c r="J3292" s="73"/>
      <c r="K3292" s="28"/>
    </row>
    <row r="3293" spans="1:11" x14ac:dyDescent="0.35">
      <c r="A3293" s="74"/>
      <c r="I3293" s="73"/>
      <c r="J3293" s="73"/>
      <c r="K3293" s="28"/>
    </row>
    <row r="3294" spans="1:11" x14ac:dyDescent="0.35">
      <c r="A3294" s="74"/>
      <c r="I3294" s="73"/>
      <c r="J3294" s="73"/>
      <c r="K3294" s="28"/>
    </row>
    <row r="3295" spans="1:11" x14ac:dyDescent="0.35">
      <c r="A3295" s="74"/>
      <c r="I3295" s="73"/>
      <c r="J3295" s="73"/>
      <c r="K3295" s="28"/>
    </row>
    <row r="3296" spans="1:11" x14ac:dyDescent="0.35">
      <c r="A3296" s="74"/>
      <c r="I3296" s="73"/>
      <c r="J3296" s="73"/>
      <c r="K3296" s="28"/>
    </row>
    <row r="3297" spans="1:11" x14ac:dyDescent="0.35">
      <c r="A3297" s="74"/>
      <c r="I3297" s="73"/>
      <c r="J3297" s="73"/>
      <c r="K3297" s="28"/>
    </row>
    <row r="3298" spans="1:11" x14ac:dyDescent="0.35">
      <c r="A3298" s="74"/>
      <c r="I3298" s="73"/>
      <c r="J3298" s="73"/>
      <c r="K3298" s="28"/>
    </row>
    <row r="3299" spans="1:11" x14ac:dyDescent="0.35">
      <c r="A3299" s="74"/>
      <c r="I3299" s="73"/>
      <c r="J3299" s="73"/>
      <c r="K3299" s="28"/>
    </row>
    <row r="3300" spans="1:11" x14ac:dyDescent="0.35">
      <c r="A3300" s="74"/>
      <c r="I3300" s="73"/>
      <c r="J3300" s="73"/>
      <c r="K3300" s="28"/>
    </row>
    <row r="3301" spans="1:11" x14ac:dyDescent="0.35">
      <c r="A3301" s="74"/>
      <c r="I3301" s="73"/>
      <c r="J3301" s="73"/>
      <c r="K3301" s="28"/>
    </row>
    <row r="3302" spans="1:11" x14ac:dyDescent="0.35">
      <c r="A3302" s="74"/>
      <c r="I3302" s="73"/>
      <c r="J3302" s="73"/>
      <c r="K3302" s="28"/>
    </row>
    <row r="3303" spans="1:11" x14ac:dyDescent="0.35">
      <c r="A3303" s="74"/>
      <c r="I3303" s="73"/>
      <c r="J3303" s="73"/>
      <c r="K3303" s="28"/>
    </row>
    <row r="3304" spans="1:11" x14ac:dyDescent="0.35">
      <c r="A3304" s="74"/>
      <c r="I3304" s="73"/>
      <c r="J3304" s="73"/>
      <c r="K3304" s="28"/>
    </row>
    <row r="3305" spans="1:11" x14ac:dyDescent="0.35">
      <c r="A3305" s="74"/>
      <c r="I3305" s="73"/>
      <c r="J3305" s="73"/>
      <c r="K3305" s="28"/>
    </row>
    <row r="3306" spans="1:11" x14ac:dyDescent="0.35">
      <c r="A3306" s="74"/>
      <c r="I3306" s="73"/>
      <c r="J3306" s="73"/>
      <c r="K3306" s="28"/>
    </row>
    <row r="3307" spans="1:11" x14ac:dyDescent="0.35">
      <c r="A3307" s="74"/>
      <c r="I3307" s="73"/>
      <c r="J3307" s="73"/>
      <c r="K3307" s="28"/>
    </row>
    <row r="3308" spans="1:11" x14ac:dyDescent="0.35">
      <c r="A3308" s="74"/>
      <c r="I3308" s="73"/>
      <c r="J3308" s="73"/>
      <c r="K3308" s="28"/>
    </row>
    <row r="3309" spans="1:11" x14ac:dyDescent="0.35">
      <c r="A3309" s="74"/>
      <c r="I3309" s="73"/>
      <c r="J3309" s="73"/>
      <c r="K3309" s="28"/>
    </row>
    <row r="3310" spans="1:11" x14ac:dyDescent="0.35">
      <c r="A3310" s="74"/>
      <c r="I3310" s="73"/>
      <c r="J3310" s="73"/>
      <c r="K3310" s="28"/>
    </row>
    <row r="3311" spans="1:11" x14ac:dyDescent="0.35">
      <c r="A3311" s="74"/>
      <c r="I3311" s="73"/>
      <c r="J3311" s="73"/>
      <c r="K3311" s="28"/>
    </row>
    <row r="3312" spans="1:11" x14ac:dyDescent="0.35">
      <c r="A3312" s="74"/>
      <c r="I3312" s="73"/>
      <c r="J3312" s="73"/>
      <c r="K3312" s="28"/>
    </row>
    <row r="3313" spans="1:11" x14ac:dyDescent="0.35">
      <c r="A3313" s="74"/>
      <c r="I3313" s="73"/>
      <c r="J3313" s="73"/>
      <c r="K3313" s="28"/>
    </row>
    <row r="3314" spans="1:11" x14ac:dyDescent="0.35">
      <c r="A3314" s="74"/>
      <c r="I3314" s="73"/>
      <c r="J3314" s="73"/>
      <c r="K3314" s="28"/>
    </row>
    <row r="3315" spans="1:11" x14ac:dyDescent="0.35">
      <c r="A3315" s="74"/>
      <c r="I3315" s="73"/>
      <c r="J3315" s="73"/>
      <c r="K3315" s="28"/>
    </row>
    <row r="3316" spans="1:11" x14ac:dyDescent="0.35">
      <c r="A3316" s="74"/>
      <c r="I3316" s="73"/>
      <c r="J3316" s="73"/>
      <c r="K3316" s="28"/>
    </row>
    <row r="3317" spans="1:11" x14ac:dyDescent="0.35">
      <c r="A3317" s="74"/>
      <c r="I3317" s="73"/>
      <c r="J3317" s="73"/>
      <c r="K3317" s="28"/>
    </row>
    <row r="3318" spans="1:11" x14ac:dyDescent="0.35">
      <c r="A3318" s="74"/>
      <c r="I3318" s="73"/>
      <c r="J3318" s="73"/>
      <c r="K3318" s="28"/>
    </row>
    <row r="3319" spans="1:11" x14ac:dyDescent="0.35">
      <c r="A3319" s="74"/>
      <c r="I3319" s="73"/>
      <c r="J3319" s="73"/>
      <c r="K3319" s="28"/>
    </row>
    <row r="3320" spans="1:11" x14ac:dyDescent="0.35">
      <c r="A3320" s="74"/>
      <c r="I3320" s="73"/>
      <c r="J3320" s="73"/>
      <c r="K3320" s="28"/>
    </row>
    <row r="3321" spans="1:11" x14ac:dyDescent="0.35">
      <c r="A3321" s="74"/>
      <c r="I3321" s="73"/>
      <c r="J3321" s="73"/>
      <c r="K3321" s="28"/>
    </row>
    <row r="3322" spans="1:11" x14ac:dyDescent="0.35">
      <c r="A3322" s="74"/>
      <c r="I3322" s="73"/>
      <c r="J3322" s="73"/>
      <c r="K3322" s="28"/>
    </row>
    <row r="3323" spans="1:11" x14ac:dyDescent="0.35">
      <c r="A3323" s="74"/>
      <c r="I3323" s="73"/>
      <c r="J3323" s="73"/>
      <c r="K3323" s="28"/>
    </row>
    <row r="3324" spans="1:11" x14ac:dyDescent="0.35">
      <c r="A3324" s="74"/>
      <c r="I3324" s="73"/>
      <c r="J3324" s="73"/>
      <c r="K3324" s="28"/>
    </row>
    <row r="3325" spans="1:11" x14ac:dyDescent="0.35">
      <c r="A3325" s="74"/>
      <c r="I3325" s="73"/>
      <c r="J3325" s="73"/>
      <c r="K3325" s="28"/>
    </row>
    <row r="3326" spans="1:11" x14ac:dyDescent="0.35">
      <c r="A3326" s="74"/>
      <c r="I3326" s="73"/>
      <c r="J3326" s="73"/>
      <c r="K3326" s="28"/>
    </row>
    <row r="3327" spans="1:11" x14ac:dyDescent="0.35">
      <c r="A3327" s="74"/>
      <c r="I3327" s="73"/>
      <c r="J3327" s="73"/>
      <c r="K3327" s="28"/>
    </row>
    <row r="3328" spans="1:11" x14ac:dyDescent="0.35">
      <c r="A3328" s="74"/>
      <c r="I3328" s="73"/>
      <c r="J3328" s="73"/>
      <c r="K3328" s="28"/>
    </row>
    <row r="3329" spans="1:11" x14ac:dyDescent="0.35">
      <c r="A3329" s="74"/>
      <c r="I3329" s="73"/>
      <c r="J3329" s="73"/>
      <c r="K3329" s="28"/>
    </row>
    <row r="3330" spans="1:11" x14ac:dyDescent="0.35">
      <c r="A3330" s="74"/>
      <c r="I3330" s="73"/>
      <c r="J3330" s="73"/>
      <c r="K3330" s="28"/>
    </row>
    <row r="3331" spans="1:11" x14ac:dyDescent="0.35">
      <c r="A3331" s="74"/>
      <c r="I3331" s="73"/>
      <c r="J3331" s="73"/>
      <c r="K3331" s="28"/>
    </row>
    <row r="3332" spans="1:11" x14ac:dyDescent="0.35">
      <c r="A3332" s="74"/>
      <c r="I3332" s="73"/>
      <c r="J3332" s="73"/>
      <c r="K3332" s="28"/>
    </row>
    <row r="3333" spans="1:11" x14ac:dyDescent="0.35">
      <c r="A3333" s="74"/>
      <c r="I3333" s="73"/>
      <c r="J3333" s="73"/>
      <c r="K3333" s="28"/>
    </row>
    <row r="3334" spans="1:11" x14ac:dyDescent="0.35">
      <c r="A3334" s="74"/>
      <c r="I3334" s="73"/>
      <c r="J3334" s="73"/>
      <c r="K3334" s="28"/>
    </row>
    <row r="3335" spans="1:11" x14ac:dyDescent="0.35">
      <c r="A3335" s="74"/>
      <c r="I3335" s="73"/>
      <c r="J3335" s="73"/>
      <c r="K3335" s="28"/>
    </row>
    <row r="3336" spans="1:11" x14ac:dyDescent="0.35">
      <c r="A3336" s="74"/>
      <c r="I3336" s="73"/>
      <c r="J3336" s="73"/>
      <c r="K3336" s="28"/>
    </row>
    <row r="3337" spans="1:11" x14ac:dyDescent="0.35">
      <c r="A3337" s="74"/>
      <c r="I3337" s="73"/>
      <c r="J3337" s="73"/>
      <c r="K3337" s="28"/>
    </row>
    <row r="3338" spans="1:11" x14ac:dyDescent="0.35">
      <c r="A3338" s="74"/>
      <c r="I3338" s="73"/>
      <c r="J3338" s="73"/>
      <c r="K3338" s="28"/>
    </row>
    <row r="3339" spans="1:11" x14ac:dyDescent="0.35">
      <c r="A3339" s="74"/>
      <c r="I3339" s="73"/>
      <c r="J3339" s="73"/>
      <c r="K3339" s="28"/>
    </row>
    <row r="3340" spans="1:11" x14ac:dyDescent="0.35">
      <c r="A3340" s="74"/>
      <c r="I3340" s="73"/>
      <c r="J3340" s="73"/>
      <c r="K3340" s="28"/>
    </row>
    <row r="3341" spans="1:11" x14ac:dyDescent="0.35">
      <c r="A3341" s="74"/>
      <c r="I3341" s="73"/>
      <c r="J3341" s="73"/>
      <c r="K3341" s="28"/>
    </row>
    <row r="3342" spans="1:11" x14ac:dyDescent="0.35">
      <c r="A3342" s="74"/>
      <c r="I3342" s="73"/>
      <c r="J3342" s="73"/>
      <c r="K3342" s="28"/>
    </row>
    <row r="3343" spans="1:11" x14ac:dyDescent="0.35">
      <c r="A3343" s="74"/>
      <c r="I3343" s="73"/>
      <c r="J3343" s="73"/>
      <c r="K3343" s="28"/>
    </row>
    <row r="3344" spans="1:11" x14ac:dyDescent="0.35">
      <c r="A3344" s="74"/>
      <c r="I3344" s="73"/>
      <c r="J3344" s="73"/>
      <c r="K3344" s="28"/>
    </row>
    <row r="3345" spans="1:11" x14ac:dyDescent="0.35">
      <c r="A3345" s="74"/>
      <c r="I3345" s="73"/>
      <c r="J3345" s="73"/>
      <c r="K3345" s="28"/>
    </row>
    <row r="3346" spans="1:11" x14ac:dyDescent="0.35">
      <c r="A3346" s="74"/>
      <c r="I3346" s="73"/>
      <c r="J3346" s="73"/>
      <c r="K3346" s="28"/>
    </row>
    <row r="3347" spans="1:11" x14ac:dyDescent="0.35">
      <c r="A3347" s="74"/>
      <c r="I3347" s="73"/>
      <c r="J3347" s="73"/>
      <c r="K3347" s="28"/>
    </row>
    <row r="3348" spans="1:11" x14ac:dyDescent="0.35">
      <c r="A3348" s="74"/>
      <c r="I3348" s="73"/>
      <c r="J3348" s="73"/>
      <c r="K3348" s="28"/>
    </row>
    <row r="3349" spans="1:11" x14ac:dyDescent="0.35">
      <c r="A3349" s="74"/>
      <c r="I3349" s="73"/>
      <c r="J3349" s="73"/>
      <c r="K3349" s="28"/>
    </row>
    <row r="3350" spans="1:11" x14ac:dyDescent="0.35">
      <c r="A3350" s="74"/>
      <c r="I3350" s="73"/>
      <c r="J3350" s="73"/>
      <c r="K3350" s="28"/>
    </row>
    <row r="3351" spans="1:11" x14ac:dyDescent="0.35">
      <c r="A3351" s="74"/>
      <c r="I3351" s="73"/>
      <c r="J3351" s="73"/>
      <c r="K3351" s="28"/>
    </row>
    <row r="3352" spans="1:11" x14ac:dyDescent="0.35">
      <c r="A3352" s="74"/>
      <c r="I3352" s="73"/>
      <c r="J3352" s="73"/>
      <c r="K3352" s="28"/>
    </row>
    <row r="3353" spans="1:11" x14ac:dyDescent="0.35">
      <c r="A3353" s="74"/>
      <c r="I3353" s="73"/>
      <c r="J3353" s="73"/>
      <c r="K3353" s="28"/>
    </row>
    <row r="3354" spans="1:11" x14ac:dyDescent="0.35">
      <c r="A3354" s="74"/>
      <c r="I3354" s="73"/>
      <c r="J3354" s="73"/>
      <c r="K3354" s="28"/>
    </row>
    <row r="3355" spans="1:11" x14ac:dyDescent="0.35">
      <c r="A3355" s="74"/>
      <c r="I3355" s="73"/>
      <c r="J3355" s="73"/>
      <c r="K3355" s="28"/>
    </row>
    <row r="3356" spans="1:11" x14ac:dyDescent="0.35">
      <c r="A3356" s="74"/>
      <c r="I3356" s="73"/>
      <c r="J3356" s="73"/>
      <c r="K3356" s="28"/>
    </row>
    <row r="3357" spans="1:11" x14ac:dyDescent="0.35">
      <c r="A3357" s="74"/>
      <c r="I3357" s="73"/>
      <c r="J3357" s="73"/>
      <c r="K3357" s="28"/>
    </row>
    <row r="3358" spans="1:11" x14ac:dyDescent="0.35">
      <c r="A3358" s="74"/>
      <c r="I3358" s="73"/>
      <c r="J3358" s="73"/>
      <c r="K3358" s="28"/>
    </row>
    <row r="3359" spans="1:11" x14ac:dyDescent="0.35">
      <c r="A3359" s="74"/>
      <c r="I3359" s="73"/>
      <c r="J3359" s="73"/>
      <c r="K3359" s="28"/>
    </row>
    <row r="3360" spans="1:11" x14ac:dyDescent="0.35">
      <c r="A3360" s="74"/>
      <c r="I3360" s="73"/>
      <c r="J3360" s="73"/>
      <c r="K3360" s="28"/>
    </row>
    <row r="3361" spans="1:11" x14ac:dyDescent="0.35">
      <c r="A3361" s="74"/>
      <c r="I3361" s="73"/>
      <c r="J3361" s="73"/>
      <c r="K3361" s="28"/>
    </row>
    <row r="3362" spans="1:11" x14ac:dyDescent="0.35">
      <c r="A3362" s="74"/>
      <c r="I3362" s="73"/>
      <c r="J3362" s="73"/>
      <c r="K3362" s="28"/>
    </row>
    <row r="3363" spans="1:11" x14ac:dyDescent="0.35">
      <c r="A3363" s="74"/>
      <c r="I3363" s="73"/>
      <c r="J3363" s="73"/>
      <c r="K3363" s="28"/>
    </row>
    <row r="3364" spans="1:11" x14ac:dyDescent="0.35">
      <c r="A3364" s="74"/>
      <c r="I3364" s="73"/>
      <c r="J3364" s="73"/>
      <c r="K3364" s="28"/>
    </row>
    <row r="3365" spans="1:11" x14ac:dyDescent="0.35">
      <c r="A3365" s="74"/>
      <c r="I3365" s="73"/>
      <c r="J3365" s="73"/>
      <c r="K3365" s="28"/>
    </row>
    <row r="3366" spans="1:11" x14ac:dyDescent="0.35">
      <c r="A3366" s="74"/>
      <c r="I3366" s="73"/>
      <c r="J3366" s="73"/>
      <c r="K3366" s="28"/>
    </row>
    <row r="3367" spans="1:11" x14ac:dyDescent="0.35">
      <c r="A3367" s="74"/>
      <c r="I3367" s="73"/>
      <c r="J3367" s="73"/>
      <c r="K3367" s="28"/>
    </row>
    <row r="3368" spans="1:11" x14ac:dyDescent="0.35">
      <c r="A3368" s="74"/>
      <c r="I3368" s="73"/>
      <c r="J3368" s="73"/>
      <c r="K3368" s="28"/>
    </row>
    <row r="3369" spans="1:11" x14ac:dyDescent="0.35">
      <c r="A3369" s="74"/>
      <c r="I3369" s="73"/>
      <c r="J3369" s="73"/>
      <c r="K3369" s="28"/>
    </row>
    <row r="3370" spans="1:11" x14ac:dyDescent="0.35">
      <c r="A3370" s="74"/>
      <c r="I3370" s="73"/>
      <c r="J3370" s="73"/>
      <c r="K3370" s="28"/>
    </row>
    <row r="3371" spans="1:11" x14ac:dyDescent="0.35">
      <c r="A3371" s="74"/>
      <c r="I3371" s="73"/>
      <c r="J3371" s="73"/>
      <c r="K3371" s="28"/>
    </row>
    <row r="3372" spans="1:11" x14ac:dyDescent="0.35">
      <c r="A3372" s="74"/>
      <c r="I3372" s="73"/>
      <c r="J3372" s="73"/>
      <c r="K3372" s="28"/>
    </row>
    <row r="3373" spans="1:11" x14ac:dyDescent="0.35">
      <c r="A3373" s="74"/>
      <c r="I3373" s="73"/>
      <c r="J3373" s="73"/>
      <c r="K3373" s="28"/>
    </row>
    <row r="3374" spans="1:11" x14ac:dyDescent="0.35">
      <c r="A3374" s="74"/>
      <c r="I3374" s="73"/>
      <c r="J3374" s="73"/>
      <c r="K3374" s="28"/>
    </row>
    <row r="3375" spans="1:11" x14ac:dyDescent="0.35">
      <c r="A3375" s="74"/>
      <c r="I3375" s="73"/>
      <c r="J3375" s="73"/>
      <c r="K3375" s="28"/>
    </row>
    <row r="3376" spans="1:11" x14ac:dyDescent="0.35">
      <c r="A3376" s="74"/>
      <c r="I3376" s="73"/>
      <c r="J3376" s="73"/>
      <c r="K3376" s="28"/>
    </row>
    <row r="3377" spans="1:11" x14ac:dyDescent="0.35">
      <c r="A3377" s="74"/>
      <c r="I3377" s="73"/>
      <c r="J3377" s="73"/>
      <c r="K3377" s="28"/>
    </row>
    <row r="3378" spans="1:11" x14ac:dyDescent="0.35">
      <c r="A3378" s="74"/>
      <c r="I3378" s="73"/>
      <c r="J3378" s="73"/>
      <c r="K3378" s="28"/>
    </row>
    <row r="3379" spans="1:11" x14ac:dyDescent="0.35">
      <c r="A3379" s="74"/>
      <c r="I3379" s="73"/>
      <c r="J3379" s="73"/>
      <c r="K3379" s="28"/>
    </row>
    <row r="3380" spans="1:11" x14ac:dyDescent="0.35">
      <c r="A3380" s="74"/>
      <c r="I3380" s="73"/>
      <c r="J3380" s="73"/>
      <c r="K3380" s="28"/>
    </row>
    <row r="3381" spans="1:11" x14ac:dyDescent="0.35">
      <c r="A3381" s="74"/>
      <c r="I3381" s="73"/>
      <c r="J3381" s="73"/>
      <c r="K3381" s="28"/>
    </row>
    <row r="3382" spans="1:11" x14ac:dyDescent="0.35">
      <c r="A3382" s="74"/>
      <c r="I3382" s="73"/>
      <c r="J3382" s="73"/>
      <c r="K3382" s="28"/>
    </row>
    <row r="3383" spans="1:11" x14ac:dyDescent="0.35">
      <c r="A3383" s="74"/>
      <c r="I3383" s="73"/>
      <c r="J3383" s="73"/>
      <c r="K3383" s="28"/>
    </row>
    <row r="3384" spans="1:11" x14ac:dyDescent="0.35">
      <c r="A3384" s="74"/>
      <c r="I3384" s="73"/>
      <c r="J3384" s="73"/>
      <c r="K3384" s="28"/>
    </row>
    <row r="3385" spans="1:11" x14ac:dyDescent="0.35">
      <c r="A3385" s="74"/>
      <c r="I3385" s="73"/>
      <c r="J3385" s="73"/>
      <c r="K3385" s="28"/>
    </row>
    <row r="3386" spans="1:11" x14ac:dyDescent="0.35">
      <c r="A3386" s="74"/>
      <c r="I3386" s="73"/>
      <c r="J3386" s="73"/>
      <c r="K3386" s="28"/>
    </row>
    <row r="3387" spans="1:11" x14ac:dyDescent="0.35">
      <c r="A3387" s="74"/>
      <c r="I3387" s="73"/>
      <c r="J3387" s="73"/>
      <c r="K3387" s="28"/>
    </row>
    <row r="3388" spans="1:11" x14ac:dyDescent="0.35">
      <c r="A3388" s="74"/>
      <c r="I3388" s="73"/>
      <c r="J3388" s="73"/>
      <c r="K3388" s="28"/>
    </row>
    <row r="3389" spans="1:11" x14ac:dyDescent="0.35">
      <c r="A3389" s="74"/>
      <c r="I3389" s="73"/>
      <c r="J3389" s="73"/>
      <c r="K3389" s="28"/>
    </row>
    <row r="3390" spans="1:11" x14ac:dyDescent="0.35">
      <c r="A3390" s="74"/>
      <c r="I3390" s="73"/>
      <c r="J3390" s="73"/>
      <c r="K3390" s="28"/>
    </row>
    <row r="3391" spans="1:11" x14ac:dyDescent="0.35">
      <c r="A3391" s="74"/>
      <c r="I3391" s="73"/>
      <c r="J3391" s="73"/>
      <c r="K3391" s="28"/>
    </row>
    <row r="3392" spans="1:11" x14ac:dyDescent="0.35">
      <c r="A3392" s="74"/>
      <c r="I3392" s="73"/>
      <c r="J3392" s="73"/>
      <c r="K3392" s="28"/>
    </row>
    <row r="3393" spans="1:11" x14ac:dyDescent="0.35">
      <c r="A3393" s="74"/>
      <c r="I3393" s="73"/>
      <c r="J3393" s="73"/>
      <c r="K3393" s="28"/>
    </row>
    <row r="3394" spans="1:11" x14ac:dyDescent="0.35">
      <c r="A3394" s="74"/>
      <c r="I3394" s="73"/>
      <c r="J3394" s="73"/>
      <c r="K3394" s="28"/>
    </row>
    <row r="3395" spans="1:11" x14ac:dyDescent="0.35">
      <c r="A3395" s="74"/>
      <c r="I3395" s="73"/>
      <c r="J3395" s="73"/>
      <c r="K3395" s="28"/>
    </row>
    <row r="3396" spans="1:11" x14ac:dyDescent="0.35">
      <c r="A3396" s="74"/>
      <c r="I3396" s="73"/>
      <c r="J3396" s="73"/>
      <c r="K3396" s="28"/>
    </row>
    <row r="3397" spans="1:11" x14ac:dyDescent="0.35">
      <c r="A3397" s="74"/>
      <c r="I3397" s="73"/>
      <c r="J3397" s="73"/>
      <c r="K3397" s="28"/>
    </row>
    <row r="3398" spans="1:11" x14ac:dyDescent="0.35">
      <c r="A3398" s="74"/>
      <c r="I3398" s="73"/>
      <c r="J3398" s="73"/>
      <c r="K3398" s="28"/>
    </row>
    <row r="3399" spans="1:11" x14ac:dyDescent="0.35">
      <c r="A3399" s="74"/>
      <c r="I3399" s="73"/>
      <c r="J3399" s="73"/>
      <c r="K3399" s="28"/>
    </row>
    <row r="3400" spans="1:11" x14ac:dyDescent="0.35">
      <c r="A3400" s="74"/>
      <c r="I3400" s="73"/>
      <c r="J3400" s="73"/>
      <c r="K3400" s="28"/>
    </row>
    <row r="3401" spans="1:11" x14ac:dyDescent="0.35">
      <c r="A3401" s="74"/>
      <c r="I3401" s="73"/>
      <c r="J3401" s="73"/>
      <c r="K3401" s="28"/>
    </row>
    <row r="3402" spans="1:11" x14ac:dyDescent="0.35">
      <c r="A3402" s="74"/>
      <c r="I3402" s="73"/>
      <c r="J3402" s="73"/>
      <c r="K3402" s="28"/>
    </row>
    <row r="3403" spans="1:11" x14ac:dyDescent="0.35">
      <c r="A3403" s="74"/>
      <c r="I3403" s="73"/>
      <c r="J3403" s="73"/>
      <c r="K3403" s="28"/>
    </row>
    <row r="3404" spans="1:11" x14ac:dyDescent="0.35">
      <c r="A3404" s="74"/>
      <c r="I3404" s="73"/>
      <c r="J3404" s="73"/>
      <c r="K3404" s="28"/>
    </row>
    <row r="3405" spans="1:11" x14ac:dyDescent="0.35">
      <c r="A3405" s="74"/>
      <c r="I3405" s="73"/>
      <c r="J3405" s="73"/>
      <c r="K3405" s="28"/>
    </row>
    <row r="3406" spans="1:11" x14ac:dyDescent="0.35">
      <c r="A3406" s="74"/>
      <c r="I3406" s="73"/>
      <c r="J3406" s="73"/>
      <c r="K3406" s="28"/>
    </row>
    <row r="3407" spans="1:11" x14ac:dyDescent="0.35">
      <c r="A3407" s="74"/>
      <c r="I3407" s="73"/>
      <c r="J3407" s="73"/>
      <c r="K3407" s="28"/>
    </row>
    <row r="3408" spans="1:11" x14ac:dyDescent="0.35">
      <c r="A3408" s="74"/>
      <c r="I3408" s="73"/>
      <c r="J3408" s="73"/>
      <c r="K3408" s="28"/>
    </row>
    <row r="3409" spans="1:11" x14ac:dyDescent="0.35">
      <c r="A3409" s="74"/>
      <c r="I3409" s="73"/>
      <c r="J3409" s="73"/>
      <c r="K3409" s="28"/>
    </row>
    <row r="3410" spans="1:11" x14ac:dyDescent="0.35">
      <c r="A3410" s="74"/>
      <c r="I3410" s="73"/>
      <c r="J3410" s="73"/>
      <c r="K3410" s="28"/>
    </row>
    <row r="3411" spans="1:11" x14ac:dyDescent="0.35">
      <c r="A3411" s="74"/>
      <c r="I3411" s="73"/>
      <c r="J3411" s="73"/>
      <c r="K3411" s="28"/>
    </row>
    <row r="3412" spans="1:11" x14ac:dyDescent="0.35">
      <c r="A3412" s="74"/>
      <c r="I3412" s="73"/>
      <c r="J3412" s="73"/>
      <c r="K3412" s="28"/>
    </row>
    <row r="3413" spans="1:11" x14ac:dyDescent="0.35">
      <c r="A3413" s="74"/>
      <c r="I3413" s="73"/>
      <c r="J3413" s="73"/>
      <c r="K3413" s="28"/>
    </row>
    <row r="3414" spans="1:11" x14ac:dyDescent="0.35">
      <c r="A3414" s="74"/>
      <c r="I3414" s="73"/>
      <c r="J3414" s="73"/>
      <c r="K3414" s="28"/>
    </row>
    <row r="3415" spans="1:11" x14ac:dyDescent="0.35">
      <c r="A3415" s="74"/>
      <c r="I3415" s="73"/>
      <c r="J3415" s="73"/>
      <c r="K3415" s="28"/>
    </row>
    <row r="3416" spans="1:11" x14ac:dyDescent="0.35">
      <c r="A3416" s="74"/>
      <c r="I3416" s="73"/>
      <c r="J3416" s="73"/>
      <c r="K3416" s="28"/>
    </row>
    <row r="3417" spans="1:11" x14ac:dyDescent="0.35">
      <c r="A3417" s="74"/>
      <c r="I3417" s="73"/>
      <c r="J3417" s="73"/>
      <c r="K3417" s="28"/>
    </row>
    <row r="3418" spans="1:11" x14ac:dyDescent="0.35">
      <c r="A3418" s="74"/>
      <c r="I3418" s="73"/>
      <c r="J3418" s="73"/>
      <c r="K3418" s="28"/>
    </row>
    <row r="3419" spans="1:11" x14ac:dyDescent="0.35">
      <c r="A3419" s="74"/>
      <c r="I3419" s="73"/>
      <c r="J3419" s="73"/>
      <c r="K3419" s="28"/>
    </row>
    <row r="3420" spans="1:11" x14ac:dyDescent="0.35">
      <c r="A3420" s="74"/>
      <c r="I3420" s="73"/>
      <c r="J3420" s="73"/>
      <c r="K3420" s="28"/>
    </row>
    <row r="3421" spans="1:11" x14ac:dyDescent="0.35">
      <c r="A3421" s="74"/>
      <c r="I3421" s="73"/>
      <c r="J3421" s="73"/>
      <c r="K3421" s="28"/>
    </row>
    <row r="3422" spans="1:11" x14ac:dyDescent="0.35">
      <c r="A3422" s="74"/>
      <c r="I3422" s="73"/>
      <c r="J3422" s="73"/>
      <c r="K3422" s="28"/>
    </row>
    <row r="3423" spans="1:11" x14ac:dyDescent="0.35">
      <c r="A3423" s="74"/>
      <c r="I3423" s="73"/>
      <c r="J3423" s="73"/>
      <c r="K3423" s="28"/>
    </row>
    <row r="3424" spans="1:11" x14ac:dyDescent="0.35">
      <c r="A3424" s="74"/>
      <c r="I3424" s="73"/>
      <c r="J3424" s="73"/>
      <c r="K3424" s="28"/>
    </row>
    <row r="3425" spans="1:11" x14ac:dyDescent="0.35">
      <c r="A3425" s="74"/>
      <c r="I3425" s="73"/>
      <c r="J3425" s="73"/>
      <c r="K3425" s="28"/>
    </row>
    <row r="3426" spans="1:11" x14ac:dyDescent="0.35">
      <c r="A3426" s="74"/>
      <c r="I3426" s="73"/>
      <c r="J3426" s="73"/>
      <c r="K3426" s="28"/>
    </row>
    <row r="3427" spans="1:11" x14ac:dyDescent="0.35">
      <c r="A3427" s="74"/>
      <c r="I3427" s="73"/>
      <c r="J3427" s="73"/>
      <c r="K3427" s="28"/>
    </row>
    <row r="3428" spans="1:11" x14ac:dyDescent="0.35">
      <c r="A3428" s="74"/>
      <c r="I3428" s="73"/>
      <c r="J3428" s="73"/>
      <c r="K3428" s="28"/>
    </row>
    <row r="3429" spans="1:11" x14ac:dyDescent="0.35">
      <c r="A3429" s="74"/>
      <c r="I3429" s="73"/>
      <c r="J3429" s="73"/>
      <c r="K3429" s="28"/>
    </row>
    <row r="3430" spans="1:11" x14ac:dyDescent="0.35">
      <c r="A3430" s="74"/>
      <c r="I3430" s="73"/>
      <c r="J3430" s="73"/>
      <c r="K3430" s="28"/>
    </row>
    <row r="3431" spans="1:11" x14ac:dyDescent="0.35">
      <c r="A3431" s="74"/>
      <c r="I3431" s="73"/>
      <c r="J3431" s="73"/>
      <c r="K3431" s="28"/>
    </row>
    <row r="3432" spans="1:11" x14ac:dyDescent="0.35">
      <c r="A3432" s="74"/>
      <c r="I3432" s="73"/>
      <c r="J3432" s="73"/>
      <c r="K3432" s="28"/>
    </row>
    <row r="3433" spans="1:11" x14ac:dyDescent="0.35">
      <c r="A3433" s="74"/>
      <c r="I3433" s="73"/>
      <c r="J3433" s="73"/>
      <c r="K3433" s="28"/>
    </row>
    <row r="3434" spans="1:11" x14ac:dyDescent="0.35">
      <c r="A3434" s="74"/>
      <c r="I3434" s="73"/>
      <c r="J3434" s="73"/>
      <c r="K3434" s="28"/>
    </row>
    <row r="3435" spans="1:11" x14ac:dyDescent="0.35">
      <c r="A3435" s="74"/>
      <c r="I3435" s="73"/>
      <c r="J3435" s="73"/>
      <c r="K3435" s="28"/>
    </row>
    <row r="3436" spans="1:11" x14ac:dyDescent="0.35">
      <c r="A3436" s="74"/>
      <c r="I3436" s="73"/>
      <c r="J3436" s="73"/>
      <c r="K3436" s="28"/>
    </row>
    <row r="3437" spans="1:11" x14ac:dyDescent="0.35">
      <c r="A3437" s="74"/>
      <c r="I3437" s="73"/>
      <c r="J3437" s="73"/>
      <c r="K3437" s="28"/>
    </row>
    <row r="3438" spans="1:11" x14ac:dyDescent="0.35">
      <c r="A3438" s="74"/>
      <c r="I3438" s="73"/>
      <c r="J3438" s="73"/>
      <c r="K3438" s="28"/>
    </row>
    <row r="3439" spans="1:11" x14ac:dyDescent="0.35">
      <c r="A3439" s="74"/>
      <c r="I3439" s="73"/>
      <c r="J3439" s="73"/>
      <c r="K3439" s="28"/>
    </row>
    <row r="3440" spans="1:11" x14ac:dyDescent="0.35">
      <c r="A3440" s="74"/>
      <c r="I3440" s="73"/>
      <c r="J3440" s="73"/>
      <c r="K3440" s="28"/>
    </row>
    <row r="3441" spans="1:11" x14ac:dyDescent="0.35">
      <c r="A3441" s="74"/>
      <c r="I3441" s="73"/>
      <c r="J3441" s="73"/>
      <c r="K3441" s="28"/>
    </row>
    <row r="3442" spans="1:11" x14ac:dyDescent="0.35">
      <c r="A3442" s="74"/>
      <c r="I3442" s="73"/>
      <c r="J3442" s="73"/>
      <c r="K3442" s="28"/>
    </row>
    <row r="3443" spans="1:11" x14ac:dyDescent="0.35">
      <c r="A3443" s="74"/>
      <c r="I3443" s="73"/>
      <c r="J3443" s="73"/>
      <c r="K3443" s="28"/>
    </row>
    <row r="3444" spans="1:11" x14ac:dyDescent="0.35">
      <c r="A3444" s="74"/>
      <c r="I3444" s="73"/>
      <c r="J3444" s="73"/>
      <c r="K3444" s="28"/>
    </row>
    <row r="3445" spans="1:11" x14ac:dyDescent="0.35">
      <c r="A3445" s="74"/>
      <c r="I3445" s="73"/>
      <c r="J3445" s="73"/>
      <c r="K3445" s="28"/>
    </row>
    <row r="3446" spans="1:11" x14ac:dyDescent="0.35">
      <c r="A3446" s="74"/>
      <c r="I3446" s="73"/>
      <c r="J3446" s="73"/>
      <c r="K3446" s="28"/>
    </row>
    <row r="3447" spans="1:11" x14ac:dyDescent="0.35">
      <c r="A3447" s="74"/>
      <c r="I3447" s="73"/>
      <c r="J3447" s="73"/>
      <c r="K3447" s="28"/>
    </row>
    <row r="3448" spans="1:11" x14ac:dyDescent="0.35">
      <c r="A3448" s="74"/>
      <c r="I3448" s="73"/>
      <c r="J3448" s="73"/>
      <c r="K3448" s="28"/>
    </row>
    <row r="3449" spans="1:11" x14ac:dyDescent="0.35">
      <c r="A3449" s="74"/>
      <c r="I3449" s="73"/>
      <c r="J3449" s="73"/>
      <c r="K3449" s="28"/>
    </row>
    <row r="3450" spans="1:11" x14ac:dyDescent="0.35">
      <c r="A3450" s="74"/>
      <c r="I3450" s="73"/>
      <c r="J3450" s="73"/>
      <c r="K3450" s="28"/>
    </row>
    <row r="3451" spans="1:11" x14ac:dyDescent="0.35">
      <c r="A3451" s="74"/>
      <c r="I3451" s="73"/>
      <c r="J3451" s="73"/>
      <c r="K3451" s="28"/>
    </row>
    <row r="3452" spans="1:11" x14ac:dyDescent="0.35">
      <c r="A3452" s="74"/>
      <c r="I3452" s="73"/>
      <c r="J3452" s="73"/>
      <c r="K3452" s="28"/>
    </row>
    <row r="3453" spans="1:11" x14ac:dyDescent="0.35">
      <c r="A3453" s="74"/>
      <c r="I3453" s="73"/>
      <c r="J3453" s="73"/>
      <c r="K3453" s="28"/>
    </row>
    <row r="3454" spans="1:11" x14ac:dyDescent="0.35">
      <c r="A3454" s="74"/>
      <c r="I3454" s="73"/>
      <c r="J3454" s="73"/>
      <c r="K3454" s="28"/>
    </row>
    <row r="3455" spans="1:11" x14ac:dyDescent="0.35">
      <c r="A3455" s="74"/>
      <c r="I3455" s="73"/>
      <c r="J3455" s="73"/>
      <c r="K3455" s="28"/>
    </row>
    <row r="3456" spans="1:11" x14ac:dyDescent="0.35">
      <c r="A3456" s="74"/>
      <c r="I3456" s="73"/>
      <c r="J3456" s="73"/>
      <c r="K3456" s="28"/>
    </row>
    <row r="3457" spans="1:11" x14ac:dyDescent="0.35">
      <c r="A3457" s="74"/>
      <c r="I3457" s="73"/>
      <c r="J3457" s="73"/>
      <c r="K3457" s="28"/>
    </row>
    <row r="3458" spans="1:11" x14ac:dyDescent="0.35">
      <c r="A3458" s="74"/>
      <c r="I3458" s="73"/>
      <c r="J3458" s="73"/>
      <c r="K3458" s="28"/>
    </row>
    <row r="3459" spans="1:11" x14ac:dyDescent="0.35">
      <c r="A3459" s="74"/>
      <c r="I3459" s="73"/>
      <c r="J3459" s="73"/>
      <c r="K3459" s="28"/>
    </row>
    <row r="3460" spans="1:11" x14ac:dyDescent="0.35">
      <c r="A3460" s="74"/>
      <c r="I3460" s="73"/>
      <c r="J3460" s="73"/>
      <c r="K3460" s="28"/>
    </row>
    <row r="3461" spans="1:11" x14ac:dyDescent="0.35">
      <c r="A3461" s="74"/>
      <c r="I3461" s="73"/>
      <c r="J3461" s="73"/>
      <c r="K3461" s="28"/>
    </row>
    <row r="3462" spans="1:11" x14ac:dyDescent="0.35">
      <c r="A3462" s="74"/>
      <c r="I3462" s="73"/>
      <c r="J3462" s="73"/>
      <c r="K3462" s="28"/>
    </row>
    <row r="3463" spans="1:11" x14ac:dyDescent="0.35">
      <c r="A3463" s="74"/>
      <c r="I3463" s="73"/>
      <c r="J3463" s="73"/>
      <c r="K3463" s="28"/>
    </row>
    <row r="3464" spans="1:11" x14ac:dyDescent="0.35">
      <c r="A3464" s="74"/>
      <c r="I3464" s="73"/>
      <c r="J3464" s="73"/>
      <c r="K3464" s="28"/>
    </row>
    <row r="3465" spans="1:11" x14ac:dyDescent="0.35">
      <c r="A3465" s="74"/>
      <c r="I3465" s="73"/>
      <c r="J3465" s="73"/>
      <c r="K3465" s="28"/>
    </row>
    <row r="3466" spans="1:11" x14ac:dyDescent="0.35">
      <c r="A3466" s="74"/>
      <c r="I3466" s="73"/>
      <c r="J3466" s="73"/>
      <c r="K3466" s="28"/>
    </row>
    <row r="3467" spans="1:11" x14ac:dyDescent="0.35">
      <c r="A3467" s="74"/>
      <c r="I3467" s="73"/>
      <c r="J3467" s="73"/>
      <c r="K3467" s="28"/>
    </row>
    <row r="3468" spans="1:11" x14ac:dyDescent="0.35">
      <c r="A3468" s="74"/>
      <c r="I3468" s="73"/>
      <c r="J3468" s="73"/>
      <c r="K3468" s="28"/>
    </row>
    <row r="3469" spans="1:11" x14ac:dyDescent="0.35">
      <c r="A3469" s="74"/>
      <c r="I3469" s="73"/>
      <c r="J3469" s="73"/>
      <c r="K3469" s="28"/>
    </row>
    <row r="3470" spans="1:11" x14ac:dyDescent="0.35">
      <c r="A3470" s="74"/>
      <c r="I3470" s="73"/>
      <c r="J3470" s="73"/>
      <c r="K3470" s="28"/>
    </row>
    <row r="3471" spans="1:11" x14ac:dyDescent="0.35">
      <c r="A3471" s="74"/>
      <c r="I3471" s="73"/>
      <c r="J3471" s="73"/>
      <c r="K3471" s="28"/>
    </row>
    <row r="3472" spans="1:11" x14ac:dyDescent="0.35">
      <c r="A3472" s="74"/>
      <c r="I3472" s="73"/>
      <c r="J3472" s="73"/>
      <c r="K3472" s="28"/>
    </row>
    <row r="3473" spans="1:11" x14ac:dyDescent="0.35">
      <c r="A3473" s="74"/>
      <c r="I3473" s="73"/>
      <c r="J3473" s="73"/>
      <c r="K3473" s="28"/>
    </row>
    <row r="3474" spans="1:11" x14ac:dyDescent="0.35">
      <c r="A3474" s="74"/>
      <c r="I3474" s="73"/>
      <c r="J3474" s="73"/>
      <c r="K3474" s="28"/>
    </row>
    <row r="3475" spans="1:11" x14ac:dyDescent="0.35">
      <c r="A3475" s="74"/>
      <c r="I3475" s="73"/>
      <c r="J3475" s="73"/>
      <c r="K3475" s="28"/>
    </row>
    <row r="3476" spans="1:11" x14ac:dyDescent="0.35">
      <c r="A3476" s="74"/>
      <c r="I3476" s="73"/>
      <c r="J3476" s="73"/>
      <c r="K3476" s="28"/>
    </row>
    <row r="3477" spans="1:11" x14ac:dyDescent="0.35">
      <c r="A3477" s="74"/>
      <c r="I3477" s="73"/>
      <c r="J3477" s="73"/>
      <c r="K3477" s="28"/>
    </row>
    <row r="3478" spans="1:11" x14ac:dyDescent="0.35">
      <c r="A3478" s="74"/>
      <c r="I3478" s="73"/>
      <c r="J3478" s="73"/>
      <c r="K3478" s="28"/>
    </row>
    <row r="3479" spans="1:11" x14ac:dyDescent="0.35">
      <c r="A3479" s="74"/>
      <c r="I3479" s="73"/>
      <c r="J3479" s="73"/>
      <c r="K3479" s="28"/>
    </row>
    <row r="3480" spans="1:11" x14ac:dyDescent="0.35">
      <c r="A3480" s="74"/>
      <c r="I3480" s="73"/>
      <c r="J3480" s="73"/>
      <c r="K3480" s="28"/>
    </row>
    <row r="3481" spans="1:11" x14ac:dyDescent="0.35">
      <c r="A3481" s="74"/>
      <c r="I3481" s="73"/>
      <c r="J3481" s="73"/>
      <c r="K3481" s="28"/>
    </row>
    <row r="3482" spans="1:11" x14ac:dyDescent="0.35">
      <c r="A3482" s="74"/>
      <c r="I3482" s="73"/>
      <c r="J3482" s="73"/>
      <c r="K3482" s="28"/>
    </row>
    <row r="3483" spans="1:11" x14ac:dyDescent="0.35">
      <c r="A3483" s="74"/>
      <c r="I3483" s="73"/>
      <c r="J3483" s="73"/>
      <c r="K3483" s="28"/>
    </row>
    <row r="3484" spans="1:11" x14ac:dyDescent="0.35">
      <c r="A3484" s="74"/>
      <c r="I3484" s="73"/>
      <c r="J3484" s="73"/>
      <c r="K3484" s="28"/>
    </row>
    <row r="3485" spans="1:11" x14ac:dyDescent="0.35">
      <c r="A3485" s="74"/>
      <c r="I3485" s="73"/>
      <c r="J3485" s="73"/>
      <c r="K3485" s="28"/>
    </row>
    <row r="3486" spans="1:11" x14ac:dyDescent="0.35">
      <c r="A3486" s="74"/>
      <c r="I3486" s="73"/>
      <c r="J3486" s="73"/>
      <c r="K3486" s="28"/>
    </row>
    <row r="3487" spans="1:11" x14ac:dyDescent="0.35">
      <c r="A3487" s="74"/>
      <c r="I3487" s="73"/>
      <c r="J3487" s="73"/>
      <c r="K3487" s="28"/>
    </row>
    <row r="3488" spans="1:11" x14ac:dyDescent="0.35">
      <c r="A3488" s="74"/>
      <c r="I3488" s="73"/>
      <c r="J3488" s="73"/>
      <c r="K3488" s="28"/>
    </row>
    <row r="3489" spans="1:11" x14ac:dyDescent="0.35">
      <c r="A3489" s="74"/>
      <c r="I3489" s="73"/>
      <c r="J3489" s="73"/>
      <c r="K3489" s="28"/>
    </row>
    <row r="3490" spans="1:11" x14ac:dyDescent="0.35">
      <c r="A3490" s="74"/>
      <c r="I3490" s="73"/>
      <c r="J3490" s="73"/>
      <c r="K3490" s="28"/>
    </row>
    <row r="3491" spans="1:11" x14ac:dyDescent="0.35">
      <c r="A3491" s="74"/>
      <c r="I3491" s="73"/>
      <c r="J3491" s="73"/>
      <c r="K3491" s="28"/>
    </row>
    <row r="3492" spans="1:11" x14ac:dyDescent="0.35">
      <c r="A3492" s="74"/>
      <c r="I3492" s="73"/>
      <c r="J3492" s="73"/>
      <c r="K3492" s="28"/>
    </row>
    <row r="3493" spans="1:11" x14ac:dyDescent="0.35">
      <c r="A3493" s="74"/>
      <c r="I3493" s="73"/>
      <c r="J3493" s="73"/>
      <c r="K3493" s="28"/>
    </row>
    <row r="3494" spans="1:11" x14ac:dyDescent="0.35">
      <c r="A3494" s="74"/>
      <c r="I3494" s="73"/>
      <c r="J3494" s="73"/>
      <c r="K3494" s="28"/>
    </row>
    <row r="3495" spans="1:11" x14ac:dyDescent="0.35">
      <c r="A3495" s="74"/>
      <c r="I3495" s="73"/>
      <c r="J3495" s="73"/>
      <c r="K3495" s="28"/>
    </row>
    <row r="3496" spans="1:11" x14ac:dyDescent="0.35">
      <c r="A3496" s="74"/>
      <c r="I3496" s="73"/>
      <c r="J3496" s="73"/>
      <c r="K3496" s="28"/>
    </row>
    <row r="3497" spans="1:11" x14ac:dyDescent="0.35">
      <c r="A3497" s="74"/>
      <c r="I3497" s="73"/>
      <c r="J3497" s="73"/>
      <c r="K3497" s="28"/>
    </row>
    <row r="3498" spans="1:11" x14ac:dyDescent="0.35">
      <c r="A3498" s="74"/>
      <c r="I3498" s="73"/>
      <c r="J3498" s="73"/>
      <c r="K3498" s="28"/>
    </row>
    <row r="3499" spans="1:11" x14ac:dyDescent="0.35">
      <c r="A3499" s="74"/>
      <c r="I3499" s="73"/>
      <c r="J3499" s="73"/>
      <c r="K3499" s="28"/>
    </row>
    <row r="3500" spans="1:11" x14ac:dyDescent="0.35">
      <c r="A3500" s="74"/>
      <c r="I3500" s="73"/>
      <c r="J3500" s="73"/>
      <c r="K3500" s="28"/>
    </row>
    <row r="3501" spans="1:11" x14ac:dyDescent="0.35">
      <c r="A3501" s="74"/>
      <c r="I3501" s="73"/>
      <c r="J3501" s="73"/>
      <c r="K3501" s="28"/>
    </row>
    <row r="3502" spans="1:11" x14ac:dyDescent="0.35">
      <c r="A3502" s="74"/>
      <c r="I3502" s="73"/>
      <c r="J3502" s="73"/>
      <c r="K3502" s="28"/>
    </row>
    <row r="3503" spans="1:11" x14ac:dyDescent="0.35">
      <c r="A3503" s="74"/>
      <c r="I3503" s="73"/>
      <c r="J3503" s="73"/>
      <c r="K3503" s="28"/>
    </row>
    <row r="3504" spans="1:11" x14ac:dyDescent="0.35">
      <c r="A3504" s="74"/>
      <c r="I3504" s="73"/>
      <c r="J3504" s="73"/>
      <c r="K3504" s="28"/>
    </row>
    <row r="3505" spans="1:11" x14ac:dyDescent="0.35">
      <c r="A3505" s="74"/>
      <c r="I3505" s="73"/>
      <c r="J3505" s="73"/>
      <c r="K3505" s="28"/>
    </row>
    <row r="3506" spans="1:11" x14ac:dyDescent="0.35">
      <c r="A3506" s="74"/>
      <c r="I3506" s="73"/>
      <c r="J3506" s="73"/>
      <c r="K3506" s="28"/>
    </row>
    <row r="3507" spans="1:11" x14ac:dyDescent="0.35">
      <c r="A3507" s="74"/>
      <c r="I3507" s="73"/>
      <c r="J3507" s="73"/>
      <c r="K3507" s="28"/>
    </row>
    <row r="3508" spans="1:11" x14ac:dyDescent="0.35">
      <c r="A3508" s="74"/>
      <c r="I3508" s="73"/>
      <c r="J3508" s="73"/>
      <c r="K3508" s="28"/>
    </row>
    <row r="3509" spans="1:11" x14ac:dyDescent="0.35">
      <c r="A3509" s="74"/>
      <c r="I3509" s="73"/>
      <c r="J3509" s="73"/>
      <c r="K3509" s="28"/>
    </row>
    <row r="3510" spans="1:11" x14ac:dyDescent="0.35">
      <c r="A3510" s="74"/>
      <c r="I3510" s="73"/>
      <c r="J3510" s="73"/>
      <c r="K3510" s="28"/>
    </row>
    <row r="3511" spans="1:11" x14ac:dyDescent="0.35">
      <c r="A3511" s="74"/>
      <c r="I3511" s="73"/>
      <c r="J3511" s="73"/>
      <c r="K3511" s="28"/>
    </row>
    <row r="3512" spans="1:11" x14ac:dyDescent="0.35">
      <c r="A3512" s="74"/>
      <c r="I3512" s="73"/>
      <c r="J3512" s="73"/>
      <c r="K3512" s="28"/>
    </row>
    <row r="3513" spans="1:11" x14ac:dyDescent="0.35">
      <c r="A3513" s="74"/>
      <c r="I3513" s="73"/>
      <c r="J3513" s="73"/>
      <c r="K3513" s="28"/>
    </row>
    <row r="3514" spans="1:11" x14ac:dyDescent="0.35">
      <c r="A3514" s="74"/>
      <c r="I3514" s="73"/>
      <c r="J3514" s="73"/>
      <c r="K3514" s="28"/>
    </row>
    <row r="3515" spans="1:11" x14ac:dyDescent="0.35">
      <c r="A3515" s="74"/>
      <c r="I3515" s="73"/>
      <c r="J3515" s="73"/>
      <c r="K3515" s="28"/>
    </row>
    <row r="3516" spans="1:11" x14ac:dyDescent="0.35">
      <c r="A3516" s="74"/>
      <c r="I3516" s="73"/>
      <c r="J3516" s="73"/>
      <c r="K3516" s="28"/>
    </row>
    <row r="3517" spans="1:11" x14ac:dyDescent="0.35">
      <c r="A3517" s="74"/>
      <c r="I3517" s="73"/>
      <c r="J3517" s="73"/>
      <c r="K3517" s="28"/>
    </row>
    <row r="3518" spans="1:11" x14ac:dyDescent="0.35">
      <c r="A3518" s="74"/>
      <c r="I3518" s="73"/>
      <c r="J3518" s="73"/>
      <c r="K3518" s="28"/>
    </row>
    <row r="3519" spans="1:11" x14ac:dyDescent="0.35">
      <c r="A3519" s="74"/>
      <c r="I3519" s="73"/>
      <c r="J3519" s="73"/>
      <c r="K3519" s="28"/>
    </row>
    <row r="3520" spans="1:11" x14ac:dyDescent="0.35">
      <c r="A3520" s="74"/>
      <c r="I3520" s="73"/>
      <c r="J3520" s="73"/>
      <c r="K3520" s="28"/>
    </row>
    <row r="3521" spans="1:11" x14ac:dyDescent="0.35">
      <c r="A3521" s="74"/>
      <c r="I3521" s="73"/>
      <c r="J3521" s="73"/>
      <c r="K3521" s="28"/>
    </row>
    <row r="3522" spans="1:11" x14ac:dyDescent="0.35">
      <c r="A3522" s="74"/>
      <c r="I3522" s="73"/>
      <c r="J3522" s="73"/>
      <c r="K3522" s="28"/>
    </row>
    <row r="3523" spans="1:11" x14ac:dyDescent="0.35">
      <c r="A3523" s="74"/>
      <c r="I3523" s="73"/>
      <c r="J3523" s="73"/>
      <c r="K3523" s="28"/>
    </row>
    <row r="3524" spans="1:11" x14ac:dyDescent="0.35">
      <c r="A3524" s="74"/>
      <c r="I3524" s="73"/>
      <c r="J3524" s="73"/>
      <c r="K3524" s="28"/>
    </row>
    <row r="3525" spans="1:11" x14ac:dyDescent="0.35">
      <c r="A3525" s="74"/>
      <c r="I3525" s="73"/>
      <c r="J3525" s="73"/>
      <c r="K3525" s="28"/>
    </row>
    <row r="3526" spans="1:11" x14ac:dyDescent="0.35">
      <c r="A3526" s="74"/>
      <c r="I3526" s="73"/>
      <c r="J3526" s="73"/>
      <c r="K3526" s="28"/>
    </row>
    <row r="3527" spans="1:11" x14ac:dyDescent="0.35">
      <c r="A3527" s="74"/>
      <c r="I3527" s="73"/>
      <c r="J3527" s="73"/>
      <c r="K3527" s="28"/>
    </row>
    <row r="3528" spans="1:11" x14ac:dyDescent="0.35">
      <c r="A3528" s="74"/>
      <c r="I3528" s="73"/>
      <c r="J3528" s="73"/>
      <c r="K3528" s="28"/>
    </row>
    <row r="3529" spans="1:11" x14ac:dyDescent="0.35">
      <c r="A3529" s="74"/>
      <c r="I3529" s="73"/>
      <c r="J3529" s="73"/>
      <c r="K3529" s="28"/>
    </row>
    <row r="3530" spans="1:11" x14ac:dyDescent="0.35">
      <c r="A3530" s="74"/>
      <c r="I3530" s="73"/>
      <c r="J3530" s="73"/>
      <c r="K3530" s="28"/>
    </row>
    <row r="3531" spans="1:11" x14ac:dyDescent="0.35">
      <c r="A3531" s="74"/>
      <c r="I3531" s="73"/>
      <c r="J3531" s="73"/>
      <c r="K3531" s="28"/>
    </row>
    <row r="3532" spans="1:11" x14ac:dyDescent="0.35">
      <c r="A3532" s="74"/>
      <c r="I3532" s="73"/>
      <c r="J3532" s="73"/>
      <c r="K3532" s="28"/>
    </row>
    <row r="3533" spans="1:11" x14ac:dyDescent="0.35">
      <c r="A3533" s="74"/>
      <c r="I3533" s="73"/>
      <c r="J3533" s="73"/>
      <c r="K3533" s="28"/>
    </row>
    <row r="3534" spans="1:11" x14ac:dyDescent="0.35">
      <c r="A3534" s="74"/>
      <c r="I3534" s="73"/>
      <c r="J3534" s="73"/>
      <c r="K3534" s="28"/>
    </row>
    <row r="3535" spans="1:11" x14ac:dyDescent="0.35">
      <c r="A3535" s="74"/>
      <c r="I3535" s="73"/>
      <c r="J3535" s="73"/>
      <c r="K3535" s="28"/>
    </row>
    <row r="3536" spans="1:11" x14ac:dyDescent="0.35">
      <c r="A3536" s="74"/>
      <c r="I3536" s="73"/>
      <c r="J3536" s="73"/>
      <c r="K3536" s="28"/>
    </row>
    <row r="3537" spans="1:11" x14ac:dyDescent="0.35">
      <c r="A3537" s="74"/>
      <c r="I3537" s="73"/>
      <c r="J3537" s="73"/>
      <c r="K3537" s="28"/>
    </row>
    <row r="3538" spans="1:11" x14ac:dyDescent="0.35">
      <c r="A3538" s="74"/>
      <c r="I3538" s="73"/>
      <c r="J3538" s="73"/>
      <c r="K3538" s="28"/>
    </row>
    <row r="3539" spans="1:11" x14ac:dyDescent="0.35">
      <c r="A3539" s="74"/>
      <c r="I3539" s="73"/>
      <c r="J3539" s="73"/>
      <c r="K3539" s="28"/>
    </row>
    <row r="3540" spans="1:11" x14ac:dyDescent="0.35">
      <c r="A3540" s="74"/>
      <c r="I3540" s="73"/>
      <c r="J3540" s="73"/>
      <c r="K3540" s="28"/>
    </row>
    <row r="3541" spans="1:11" x14ac:dyDescent="0.35">
      <c r="A3541" s="74"/>
      <c r="I3541" s="73"/>
      <c r="J3541" s="73"/>
      <c r="K3541" s="28"/>
    </row>
    <row r="3542" spans="1:11" x14ac:dyDescent="0.35">
      <c r="A3542" s="74"/>
      <c r="I3542" s="73"/>
      <c r="J3542" s="73"/>
      <c r="K3542" s="28"/>
    </row>
    <row r="3543" spans="1:11" x14ac:dyDescent="0.35">
      <c r="A3543" s="74"/>
      <c r="I3543" s="73"/>
      <c r="J3543" s="73"/>
      <c r="K3543" s="28"/>
    </row>
    <row r="3544" spans="1:11" x14ac:dyDescent="0.35">
      <c r="A3544" s="74"/>
      <c r="I3544" s="73"/>
      <c r="J3544" s="73"/>
      <c r="K3544" s="28"/>
    </row>
    <row r="3545" spans="1:11" x14ac:dyDescent="0.35">
      <c r="A3545" s="74"/>
      <c r="I3545" s="73"/>
      <c r="J3545" s="73"/>
      <c r="K3545" s="28"/>
    </row>
    <row r="3546" spans="1:11" x14ac:dyDescent="0.35">
      <c r="A3546" s="74"/>
      <c r="I3546" s="73"/>
      <c r="J3546" s="73"/>
      <c r="K3546" s="28"/>
    </row>
    <row r="3547" spans="1:11" x14ac:dyDescent="0.35">
      <c r="A3547" s="74"/>
      <c r="I3547" s="73"/>
      <c r="J3547" s="73"/>
      <c r="K3547" s="28"/>
    </row>
    <row r="3548" spans="1:11" x14ac:dyDescent="0.35">
      <c r="A3548" s="74"/>
      <c r="I3548" s="73"/>
      <c r="J3548" s="73"/>
      <c r="K3548" s="28"/>
    </row>
    <row r="3549" spans="1:11" x14ac:dyDescent="0.35">
      <c r="A3549" s="74"/>
      <c r="I3549" s="73"/>
      <c r="J3549" s="73"/>
      <c r="K3549" s="28"/>
    </row>
    <row r="3550" spans="1:11" x14ac:dyDescent="0.35">
      <c r="A3550" s="74"/>
      <c r="I3550" s="73"/>
      <c r="J3550" s="73"/>
      <c r="K3550" s="28"/>
    </row>
    <row r="3551" spans="1:11" x14ac:dyDescent="0.35">
      <c r="A3551" s="74"/>
      <c r="I3551" s="73"/>
      <c r="J3551" s="73"/>
      <c r="K3551" s="28"/>
    </row>
    <row r="3552" spans="1:11" x14ac:dyDescent="0.35">
      <c r="A3552" s="74"/>
      <c r="I3552" s="73"/>
      <c r="J3552" s="73"/>
      <c r="K3552" s="28"/>
    </row>
    <row r="3553" spans="1:11" x14ac:dyDescent="0.35">
      <c r="A3553" s="74"/>
      <c r="I3553" s="73"/>
      <c r="J3553" s="73"/>
      <c r="K3553" s="28"/>
    </row>
    <row r="3554" spans="1:11" x14ac:dyDescent="0.35">
      <c r="A3554" s="74"/>
      <c r="I3554" s="73"/>
      <c r="J3554" s="73"/>
      <c r="K3554" s="28"/>
    </row>
    <row r="3555" spans="1:11" x14ac:dyDescent="0.35">
      <c r="A3555" s="74"/>
      <c r="I3555" s="73"/>
      <c r="J3555" s="73"/>
      <c r="K3555" s="28"/>
    </row>
    <row r="3556" spans="1:11" x14ac:dyDescent="0.35">
      <c r="A3556" s="74"/>
      <c r="I3556" s="73"/>
      <c r="J3556" s="73"/>
      <c r="K3556" s="28"/>
    </row>
    <row r="3557" spans="1:11" x14ac:dyDescent="0.35">
      <c r="A3557" s="74"/>
      <c r="I3557" s="73"/>
      <c r="J3557" s="73"/>
      <c r="K3557" s="28"/>
    </row>
    <row r="3558" spans="1:11" x14ac:dyDescent="0.35">
      <c r="A3558" s="74"/>
      <c r="I3558" s="73"/>
      <c r="J3558" s="73"/>
      <c r="K3558" s="28"/>
    </row>
    <row r="3559" spans="1:11" x14ac:dyDescent="0.35">
      <c r="A3559" s="74"/>
      <c r="I3559" s="73"/>
      <c r="J3559" s="73"/>
      <c r="K3559" s="28"/>
    </row>
    <row r="3560" spans="1:11" x14ac:dyDescent="0.35">
      <c r="A3560" s="74"/>
      <c r="I3560" s="73"/>
      <c r="J3560" s="73"/>
      <c r="K3560" s="28"/>
    </row>
    <row r="3561" spans="1:11" x14ac:dyDescent="0.35">
      <c r="A3561" s="74"/>
      <c r="I3561" s="73"/>
      <c r="J3561" s="73"/>
      <c r="K3561" s="28"/>
    </row>
    <row r="3562" spans="1:11" x14ac:dyDescent="0.35">
      <c r="A3562" s="74"/>
      <c r="I3562" s="73"/>
      <c r="J3562" s="73"/>
      <c r="K3562" s="28"/>
    </row>
    <row r="3563" spans="1:11" x14ac:dyDescent="0.35">
      <c r="A3563" s="74"/>
      <c r="I3563" s="73"/>
      <c r="J3563" s="73"/>
      <c r="K3563" s="28"/>
    </row>
    <row r="3564" spans="1:11" x14ac:dyDescent="0.35">
      <c r="A3564" s="74"/>
      <c r="I3564" s="73"/>
      <c r="J3564" s="73"/>
      <c r="K3564" s="28"/>
    </row>
    <row r="3565" spans="1:11" x14ac:dyDescent="0.35">
      <c r="A3565" s="74"/>
      <c r="I3565" s="73"/>
      <c r="J3565" s="73"/>
      <c r="K3565" s="28"/>
    </row>
    <row r="3566" spans="1:11" x14ac:dyDescent="0.35">
      <c r="A3566" s="74"/>
      <c r="I3566" s="73"/>
      <c r="J3566" s="73"/>
      <c r="K3566" s="28"/>
    </row>
    <row r="3567" spans="1:11" x14ac:dyDescent="0.35">
      <c r="A3567" s="74"/>
      <c r="I3567" s="73"/>
      <c r="J3567" s="73"/>
      <c r="K3567" s="28"/>
    </row>
    <row r="3568" spans="1:11" x14ac:dyDescent="0.35">
      <c r="A3568" s="74"/>
      <c r="I3568" s="73"/>
      <c r="J3568" s="73"/>
      <c r="K3568" s="28"/>
    </row>
    <row r="3569" spans="1:11" x14ac:dyDescent="0.35">
      <c r="A3569" s="74"/>
      <c r="I3569" s="73"/>
      <c r="J3569" s="73"/>
      <c r="K3569" s="28"/>
    </row>
    <row r="3570" spans="1:11" x14ac:dyDescent="0.35">
      <c r="A3570" s="74"/>
      <c r="I3570" s="73"/>
      <c r="J3570" s="73"/>
      <c r="K3570" s="28"/>
    </row>
    <row r="3571" spans="1:11" x14ac:dyDescent="0.35">
      <c r="A3571" s="74"/>
      <c r="I3571" s="73"/>
      <c r="J3571" s="73"/>
      <c r="K3571" s="28"/>
    </row>
    <row r="3572" spans="1:11" x14ac:dyDescent="0.35">
      <c r="A3572" s="74"/>
      <c r="I3572" s="73"/>
      <c r="J3572" s="73"/>
      <c r="K3572" s="28"/>
    </row>
    <row r="3573" spans="1:11" x14ac:dyDescent="0.35">
      <c r="A3573" s="74"/>
      <c r="I3573" s="73"/>
      <c r="J3573" s="73"/>
      <c r="K3573" s="28"/>
    </row>
    <row r="3574" spans="1:11" x14ac:dyDescent="0.35">
      <c r="A3574" s="74"/>
      <c r="I3574" s="73"/>
      <c r="J3574" s="73"/>
      <c r="K3574" s="28"/>
    </row>
    <row r="3575" spans="1:11" x14ac:dyDescent="0.35">
      <c r="A3575" s="74"/>
      <c r="I3575" s="73"/>
      <c r="J3575" s="73"/>
      <c r="K3575" s="28"/>
    </row>
    <row r="3576" spans="1:11" x14ac:dyDescent="0.35">
      <c r="A3576" s="74"/>
      <c r="I3576" s="73"/>
      <c r="J3576" s="73"/>
      <c r="K3576" s="28"/>
    </row>
    <row r="3577" spans="1:11" x14ac:dyDescent="0.35">
      <c r="A3577" s="74"/>
      <c r="I3577" s="73"/>
      <c r="J3577" s="73"/>
      <c r="K3577" s="28"/>
    </row>
    <row r="3578" spans="1:11" x14ac:dyDescent="0.35">
      <c r="A3578" s="74"/>
      <c r="I3578" s="73"/>
      <c r="J3578" s="73"/>
      <c r="K3578" s="28"/>
    </row>
    <row r="3579" spans="1:11" x14ac:dyDescent="0.35">
      <c r="A3579" s="74"/>
      <c r="I3579" s="73"/>
      <c r="J3579" s="73"/>
      <c r="K3579" s="28"/>
    </row>
    <row r="3580" spans="1:11" x14ac:dyDescent="0.35">
      <c r="A3580" s="74"/>
      <c r="I3580" s="73"/>
      <c r="J3580" s="73"/>
      <c r="K3580" s="28"/>
    </row>
    <row r="3581" spans="1:11" x14ac:dyDescent="0.35">
      <c r="A3581" s="74"/>
      <c r="I3581" s="73"/>
      <c r="J3581" s="73"/>
      <c r="K3581" s="28"/>
    </row>
    <row r="3582" spans="1:11" x14ac:dyDescent="0.35">
      <c r="A3582" s="74"/>
      <c r="I3582" s="73"/>
      <c r="J3582" s="73"/>
      <c r="K3582" s="28"/>
    </row>
    <row r="3583" spans="1:11" x14ac:dyDescent="0.35">
      <c r="A3583" s="74"/>
      <c r="I3583" s="73"/>
      <c r="J3583" s="73"/>
      <c r="K3583" s="28"/>
    </row>
    <row r="3584" spans="1:11" x14ac:dyDescent="0.35">
      <c r="A3584" s="74"/>
      <c r="I3584" s="73"/>
      <c r="J3584" s="73"/>
      <c r="K3584" s="28"/>
    </row>
    <row r="3585" spans="1:11" x14ac:dyDescent="0.35">
      <c r="A3585" s="74"/>
      <c r="I3585" s="73"/>
      <c r="J3585" s="73"/>
      <c r="K3585" s="28"/>
    </row>
    <row r="3586" spans="1:11" x14ac:dyDescent="0.35">
      <c r="A3586" s="74"/>
      <c r="I3586" s="73"/>
      <c r="J3586" s="73"/>
      <c r="K3586" s="28"/>
    </row>
    <row r="3587" spans="1:11" x14ac:dyDescent="0.35">
      <c r="A3587" s="74"/>
      <c r="I3587" s="73"/>
      <c r="J3587" s="73"/>
      <c r="K3587" s="28"/>
    </row>
    <row r="3588" spans="1:11" x14ac:dyDescent="0.35">
      <c r="A3588" s="74"/>
      <c r="I3588" s="73"/>
      <c r="J3588" s="73"/>
      <c r="K3588" s="28"/>
    </row>
    <row r="3589" spans="1:11" x14ac:dyDescent="0.35">
      <c r="A3589" s="74"/>
      <c r="I3589" s="73"/>
      <c r="J3589" s="73"/>
      <c r="K3589" s="28"/>
    </row>
    <row r="3590" spans="1:11" x14ac:dyDescent="0.35">
      <c r="A3590" s="74"/>
      <c r="I3590" s="73"/>
      <c r="J3590" s="73"/>
      <c r="K3590" s="28"/>
    </row>
    <row r="3591" spans="1:11" x14ac:dyDescent="0.35">
      <c r="A3591" s="74"/>
      <c r="I3591" s="73"/>
      <c r="J3591" s="73"/>
      <c r="K3591" s="28"/>
    </row>
    <row r="3592" spans="1:11" x14ac:dyDescent="0.35">
      <c r="A3592" s="74"/>
      <c r="I3592" s="73"/>
      <c r="J3592" s="73"/>
      <c r="K3592" s="28"/>
    </row>
    <row r="3593" spans="1:11" x14ac:dyDescent="0.35">
      <c r="A3593" s="74"/>
      <c r="I3593" s="73"/>
      <c r="J3593" s="73"/>
      <c r="K3593" s="28"/>
    </row>
    <row r="3594" spans="1:11" x14ac:dyDescent="0.35">
      <c r="A3594" s="74"/>
      <c r="I3594" s="73"/>
      <c r="J3594" s="73"/>
      <c r="K3594" s="28"/>
    </row>
    <row r="3595" spans="1:11" x14ac:dyDescent="0.35">
      <c r="A3595" s="74"/>
      <c r="I3595" s="73"/>
      <c r="J3595" s="73"/>
      <c r="K3595" s="28"/>
    </row>
    <row r="3596" spans="1:11" x14ac:dyDescent="0.35">
      <c r="A3596" s="74"/>
      <c r="I3596" s="73"/>
      <c r="J3596" s="73"/>
      <c r="K3596" s="28"/>
    </row>
    <row r="3597" spans="1:11" x14ac:dyDescent="0.35">
      <c r="A3597" s="74"/>
      <c r="I3597" s="73"/>
      <c r="J3597" s="73"/>
      <c r="K3597" s="28"/>
    </row>
    <row r="3598" spans="1:11" x14ac:dyDescent="0.35">
      <c r="A3598" s="74"/>
      <c r="I3598" s="73"/>
      <c r="J3598" s="73"/>
      <c r="K3598" s="28"/>
    </row>
    <row r="3599" spans="1:11" x14ac:dyDescent="0.35">
      <c r="A3599" s="74"/>
      <c r="I3599" s="73"/>
      <c r="J3599" s="73"/>
      <c r="K3599" s="28"/>
    </row>
    <row r="3600" spans="1:11" x14ac:dyDescent="0.35">
      <c r="A3600" s="74"/>
      <c r="I3600" s="73"/>
      <c r="J3600" s="73"/>
      <c r="K3600" s="28"/>
    </row>
    <row r="3601" spans="1:11" x14ac:dyDescent="0.35">
      <c r="A3601" s="74"/>
      <c r="I3601" s="73"/>
      <c r="J3601" s="73"/>
      <c r="K3601" s="28"/>
    </row>
    <row r="3602" spans="1:11" x14ac:dyDescent="0.35">
      <c r="A3602" s="74"/>
      <c r="I3602" s="73"/>
      <c r="J3602" s="73"/>
      <c r="K3602" s="28"/>
    </row>
    <row r="3603" spans="1:11" x14ac:dyDescent="0.35">
      <c r="A3603" s="74"/>
      <c r="I3603" s="73"/>
      <c r="J3603" s="73"/>
      <c r="K3603" s="28"/>
    </row>
    <row r="3604" spans="1:11" x14ac:dyDescent="0.35">
      <c r="A3604" s="74"/>
      <c r="I3604" s="73"/>
      <c r="J3604" s="73"/>
      <c r="K3604" s="28"/>
    </row>
    <row r="3605" spans="1:11" x14ac:dyDescent="0.35">
      <c r="A3605" s="74"/>
      <c r="I3605" s="73"/>
      <c r="J3605" s="73"/>
      <c r="K3605" s="28"/>
    </row>
    <row r="3606" spans="1:11" x14ac:dyDescent="0.35">
      <c r="A3606" s="74"/>
      <c r="I3606" s="73"/>
      <c r="J3606" s="73"/>
      <c r="K3606" s="28"/>
    </row>
    <row r="3607" spans="1:11" x14ac:dyDescent="0.35">
      <c r="A3607" s="74"/>
      <c r="I3607" s="73"/>
      <c r="J3607" s="73"/>
      <c r="K3607" s="28"/>
    </row>
    <row r="3608" spans="1:11" x14ac:dyDescent="0.35">
      <c r="A3608" s="74"/>
      <c r="I3608" s="73"/>
      <c r="J3608" s="73"/>
      <c r="K3608" s="28"/>
    </row>
    <row r="3609" spans="1:11" x14ac:dyDescent="0.35">
      <c r="A3609" s="74"/>
      <c r="I3609" s="73"/>
      <c r="J3609" s="73"/>
      <c r="K3609" s="28"/>
    </row>
    <row r="3610" spans="1:11" x14ac:dyDescent="0.35">
      <c r="A3610" s="74"/>
      <c r="I3610" s="73"/>
      <c r="J3610" s="73"/>
      <c r="K3610" s="28"/>
    </row>
    <row r="3611" spans="1:11" x14ac:dyDescent="0.35">
      <c r="A3611" s="74"/>
      <c r="I3611" s="73"/>
      <c r="J3611" s="73"/>
      <c r="K3611" s="28"/>
    </row>
    <row r="3612" spans="1:11" x14ac:dyDescent="0.35">
      <c r="A3612" s="74"/>
      <c r="I3612" s="73"/>
      <c r="J3612" s="73"/>
      <c r="K3612" s="28"/>
    </row>
    <row r="3613" spans="1:11" x14ac:dyDescent="0.35">
      <c r="A3613" s="74"/>
      <c r="I3613" s="73"/>
      <c r="J3613" s="73"/>
      <c r="K3613" s="28"/>
    </row>
    <row r="3614" spans="1:11" x14ac:dyDescent="0.35">
      <c r="A3614" s="74"/>
      <c r="I3614" s="73"/>
      <c r="J3614" s="73"/>
      <c r="K3614" s="28"/>
    </row>
    <row r="3615" spans="1:11" x14ac:dyDescent="0.35">
      <c r="A3615" s="74"/>
      <c r="I3615" s="73"/>
      <c r="J3615" s="73"/>
      <c r="K3615" s="28"/>
    </row>
    <row r="3616" spans="1:11" x14ac:dyDescent="0.35">
      <c r="A3616" s="74"/>
      <c r="I3616" s="73"/>
      <c r="J3616" s="73"/>
      <c r="K3616" s="28"/>
    </row>
    <row r="3617" spans="1:11" x14ac:dyDescent="0.35">
      <c r="A3617" s="74"/>
      <c r="I3617" s="73"/>
      <c r="J3617" s="73"/>
      <c r="K3617" s="28"/>
    </row>
    <row r="3618" spans="1:11" x14ac:dyDescent="0.35">
      <c r="A3618" s="74"/>
      <c r="I3618" s="73"/>
      <c r="J3618" s="73"/>
      <c r="K3618" s="28"/>
    </row>
    <row r="3619" spans="1:11" x14ac:dyDescent="0.35">
      <c r="A3619" s="74"/>
      <c r="I3619" s="73"/>
      <c r="J3619" s="73"/>
      <c r="K3619" s="28"/>
    </row>
    <row r="3620" spans="1:11" x14ac:dyDescent="0.35">
      <c r="A3620" s="74"/>
      <c r="I3620" s="73"/>
      <c r="J3620" s="73"/>
      <c r="K3620" s="28"/>
    </row>
    <row r="3621" spans="1:11" x14ac:dyDescent="0.35">
      <c r="A3621" s="74"/>
      <c r="I3621" s="73"/>
      <c r="J3621" s="73"/>
      <c r="K3621" s="28"/>
    </row>
    <row r="3622" spans="1:11" x14ac:dyDescent="0.35">
      <c r="A3622" s="74"/>
      <c r="I3622" s="73"/>
      <c r="J3622" s="73"/>
      <c r="K3622" s="28"/>
    </row>
    <row r="3623" spans="1:11" x14ac:dyDescent="0.35">
      <c r="A3623" s="74"/>
      <c r="I3623" s="73"/>
      <c r="J3623" s="73"/>
      <c r="K3623" s="28"/>
    </row>
    <row r="3624" spans="1:11" x14ac:dyDescent="0.35">
      <c r="A3624" s="74"/>
      <c r="I3624" s="73"/>
      <c r="J3624" s="73"/>
      <c r="K3624" s="28"/>
    </row>
    <row r="3625" spans="1:11" x14ac:dyDescent="0.35">
      <c r="A3625" s="74"/>
      <c r="I3625" s="73"/>
      <c r="J3625" s="73"/>
      <c r="K3625" s="28"/>
    </row>
    <row r="3626" spans="1:11" x14ac:dyDescent="0.35">
      <c r="A3626" s="74"/>
      <c r="I3626" s="73"/>
      <c r="J3626" s="73"/>
      <c r="K3626" s="28"/>
    </row>
    <row r="3627" spans="1:11" x14ac:dyDescent="0.35">
      <c r="A3627" s="74"/>
      <c r="I3627" s="73"/>
      <c r="J3627" s="73"/>
      <c r="K3627" s="28"/>
    </row>
    <row r="3628" spans="1:11" x14ac:dyDescent="0.35">
      <c r="A3628" s="74"/>
      <c r="I3628" s="73"/>
      <c r="J3628" s="73"/>
      <c r="K3628" s="28"/>
    </row>
    <row r="3629" spans="1:11" x14ac:dyDescent="0.35">
      <c r="A3629" s="74"/>
      <c r="I3629" s="73"/>
      <c r="J3629" s="73"/>
      <c r="K3629" s="28"/>
    </row>
    <row r="3630" spans="1:11" x14ac:dyDescent="0.35">
      <c r="A3630" s="74"/>
      <c r="I3630" s="73"/>
      <c r="J3630" s="73"/>
      <c r="K3630" s="28"/>
    </row>
    <row r="3631" spans="1:11" x14ac:dyDescent="0.35">
      <c r="A3631" s="74"/>
      <c r="I3631" s="73"/>
      <c r="J3631" s="73"/>
      <c r="K3631" s="28"/>
    </row>
    <row r="3632" spans="1:11" x14ac:dyDescent="0.35">
      <c r="A3632" s="74"/>
      <c r="I3632" s="73"/>
      <c r="J3632" s="73"/>
      <c r="K3632" s="28"/>
    </row>
    <row r="3633" spans="1:11" x14ac:dyDescent="0.35">
      <c r="A3633" s="74"/>
      <c r="I3633" s="73"/>
      <c r="J3633" s="73"/>
      <c r="K3633" s="28"/>
    </row>
    <row r="3634" spans="1:11" x14ac:dyDescent="0.35">
      <c r="A3634" s="74"/>
      <c r="I3634" s="73"/>
      <c r="J3634" s="73"/>
      <c r="K3634" s="28"/>
    </row>
    <row r="3635" spans="1:11" x14ac:dyDescent="0.35">
      <c r="A3635" s="74"/>
      <c r="I3635" s="73"/>
      <c r="J3635" s="73"/>
      <c r="K3635" s="28"/>
    </row>
    <row r="3636" spans="1:11" x14ac:dyDescent="0.35">
      <c r="A3636" s="74"/>
      <c r="I3636" s="73"/>
      <c r="J3636" s="73"/>
      <c r="K3636" s="28"/>
    </row>
    <row r="3637" spans="1:11" x14ac:dyDescent="0.35">
      <c r="A3637" s="74"/>
      <c r="I3637" s="73"/>
      <c r="J3637" s="73"/>
      <c r="K3637" s="28"/>
    </row>
    <row r="3638" spans="1:11" x14ac:dyDescent="0.35">
      <c r="A3638" s="74"/>
      <c r="I3638" s="73"/>
      <c r="J3638" s="73"/>
      <c r="K3638" s="28"/>
    </row>
    <row r="3639" spans="1:11" x14ac:dyDescent="0.35">
      <c r="A3639" s="74"/>
      <c r="I3639" s="73"/>
      <c r="J3639" s="73"/>
      <c r="K3639" s="28"/>
    </row>
    <row r="3640" spans="1:11" x14ac:dyDescent="0.35">
      <c r="A3640" s="74"/>
      <c r="I3640" s="73"/>
      <c r="J3640" s="73"/>
      <c r="K3640" s="28"/>
    </row>
    <row r="3641" spans="1:11" x14ac:dyDescent="0.35">
      <c r="A3641" s="74"/>
      <c r="I3641" s="73"/>
      <c r="J3641" s="73"/>
      <c r="K3641" s="28"/>
    </row>
    <row r="3642" spans="1:11" x14ac:dyDescent="0.35">
      <c r="A3642" s="74"/>
      <c r="I3642" s="73"/>
      <c r="J3642" s="73"/>
      <c r="K3642" s="28"/>
    </row>
    <row r="3643" spans="1:11" x14ac:dyDescent="0.35">
      <c r="A3643" s="74"/>
      <c r="I3643" s="73"/>
      <c r="J3643" s="73"/>
      <c r="K3643" s="28"/>
    </row>
    <row r="3644" spans="1:11" x14ac:dyDescent="0.35">
      <c r="A3644" s="74"/>
      <c r="I3644" s="73"/>
      <c r="J3644" s="73"/>
      <c r="K3644" s="28"/>
    </row>
    <row r="3645" spans="1:11" x14ac:dyDescent="0.35">
      <c r="A3645" s="74"/>
      <c r="I3645" s="73"/>
      <c r="J3645" s="73"/>
      <c r="K3645" s="28"/>
    </row>
    <row r="3646" spans="1:11" x14ac:dyDescent="0.35">
      <c r="A3646" s="74"/>
      <c r="I3646" s="73"/>
      <c r="J3646" s="73"/>
      <c r="K3646" s="28"/>
    </row>
    <row r="3647" spans="1:11" x14ac:dyDescent="0.35">
      <c r="A3647" s="74"/>
      <c r="I3647" s="73"/>
      <c r="J3647" s="73"/>
      <c r="K3647" s="28"/>
    </row>
    <row r="3648" spans="1:11" x14ac:dyDescent="0.35">
      <c r="A3648" s="74"/>
      <c r="I3648" s="73"/>
      <c r="J3648" s="73"/>
      <c r="K3648" s="28"/>
    </row>
    <row r="3649" spans="1:11" x14ac:dyDescent="0.35">
      <c r="A3649" s="74"/>
      <c r="I3649" s="73"/>
      <c r="J3649" s="73"/>
      <c r="K3649" s="28"/>
    </row>
    <row r="3650" spans="1:11" x14ac:dyDescent="0.35">
      <c r="A3650" s="74"/>
      <c r="I3650" s="73"/>
      <c r="J3650" s="73"/>
      <c r="K3650" s="28"/>
    </row>
    <row r="3651" spans="1:11" x14ac:dyDescent="0.35">
      <c r="A3651" s="74"/>
      <c r="I3651" s="73"/>
      <c r="J3651" s="73"/>
      <c r="K3651" s="28"/>
    </row>
    <row r="3652" spans="1:11" x14ac:dyDescent="0.35">
      <c r="A3652" s="74"/>
      <c r="I3652" s="73"/>
      <c r="J3652" s="73"/>
      <c r="K3652" s="28"/>
    </row>
    <row r="3653" spans="1:11" x14ac:dyDescent="0.35">
      <c r="A3653" s="74"/>
      <c r="I3653" s="73"/>
      <c r="J3653" s="73"/>
      <c r="K3653" s="28"/>
    </row>
    <row r="3654" spans="1:11" x14ac:dyDescent="0.35">
      <c r="A3654" s="74"/>
      <c r="I3654" s="73"/>
      <c r="J3654" s="73"/>
      <c r="K3654" s="28"/>
    </row>
    <row r="3655" spans="1:11" x14ac:dyDescent="0.35">
      <c r="A3655" s="74"/>
      <c r="I3655" s="73"/>
      <c r="J3655" s="73"/>
      <c r="K3655" s="28"/>
    </row>
    <row r="3656" spans="1:11" x14ac:dyDescent="0.35">
      <c r="A3656" s="74"/>
      <c r="I3656" s="73"/>
      <c r="J3656" s="73"/>
      <c r="K3656" s="28"/>
    </row>
    <row r="3657" spans="1:11" x14ac:dyDescent="0.35">
      <c r="A3657" s="74"/>
      <c r="I3657" s="73"/>
      <c r="J3657" s="73"/>
      <c r="K3657" s="28"/>
    </row>
    <row r="3658" spans="1:11" x14ac:dyDescent="0.35">
      <c r="A3658" s="74"/>
      <c r="I3658" s="73"/>
      <c r="J3658" s="73"/>
      <c r="K3658" s="28"/>
    </row>
    <row r="3659" spans="1:11" x14ac:dyDescent="0.35">
      <c r="A3659" s="74"/>
      <c r="I3659" s="73"/>
      <c r="J3659" s="73"/>
      <c r="K3659" s="28"/>
    </row>
    <row r="3660" spans="1:11" x14ac:dyDescent="0.35">
      <c r="A3660" s="74"/>
      <c r="I3660" s="73"/>
      <c r="J3660" s="73"/>
      <c r="K3660" s="28"/>
    </row>
    <row r="3661" spans="1:11" x14ac:dyDescent="0.35">
      <c r="A3661" s="74"/>
      <c r="I3661" s="73"/>
      <c r="J3661" s="73"/>
      <c r="K3661" s="28"/>
    </row>
    <row r="3662" spans="1:11" x14ac:dyDescent="0.35">
      <c r="A3662" s="74"/>
      <c r="I3662" s="73"/>
      <c r="J3662" s="73"/>
      <c r="K3662" s="28"/>
    </row>
    <row r="3663" spans="1:11" x14ac:dyDescent="0.35">
      <c r="A3663" s="74"/>
      <c r="I3663" s="73"/>
      <c r="J3663" s="73"/>
      <c r="K3663" s="28"/>
    </row>
    <row r="3664" spans="1:11" x14ac:dyDescent="0.35">
      <c r="A3664" s="74"/>
      <c r="I3664" s="73"/>
      <c r="J3664" s="73"/>
      <c r="K3664" s="28"/>
    </row>
    <row r="3665" spans="1:11" x14ac:dyDescent="0.35">
      <c r="A3665" s="74"/>
      <c r="I3665" s="73"/>
      <c r="J3665" s="73"/>
      <c r="K3665" s="28"/>
    </row>
    <row r="3666" spans="1:11" x14ac:dyDescent="0.35">
      <c r="A3666" s="74"/>
      <c r="I3666" s="73"/>
      <c r="J3666" s="73"/>
      <c r="K3666" s="28"/>
    </row>
    <row r="3667" spans="1:11" x14ac:dyDescent="0.35">
      <c r="A3667" s="74"/>
      <c r="I3667" s="73"/>
      <c r="J3667" s="73"/>
      <c r="K3667" s="28"/>
    </row>
    <row r="3668" spans="1:11" x14ac:dyDescent="0.35">
      <c r="A3668" s="74"/>
      <c r="I3668" s="73"/>
      <c r="J3668" s="73"/>
      <c r="K3668" s="28"/>
    </row>
    <row r="3669" spans="1:11" x14ac:dyDescent="0.35">
      <c r="A3669" s="74"/>
      <c r="I3669" s="73"/>
      <c r="J3669" s="73"/>
      <c r="K3669" s="28"/>
    </row>
    <row r="3670" spans="1:11" x14ac:dyDescent="0.35">
      <c r="A3670" s="74"/>
      <c r="I3670" s="73"/>
      <c r="J3670" s="73"/>
      <c r="K3670" s="28"/>
    </row>
    <row r="3671" spans="1:11" x14ac:dyDescent="0.35">
      <c r="A3671" s="74"/>
      <c r="I3671" s="73"/>
      <c r="J3671" s="73"/>
      <c r="K3671" s="28"/>
    </row>
    <row r="3672" spans="1:11" x14ac:dyDescent="0.35">
      <c r="A3672" s="74"/>
      <c r="I3672" s="73"/>
      <c r="J3672" s="73"/>
      <c r="K3672" s="28"/>
    </row>
    <row r="3673" spans="1:11" x14ac:dyDescent="0.35">
      <c r="A3673" s="74"/>
      <c r="I3673" s="73"/>
      <c r="J3673" s="73"/>
      <c r="K3673" s="28"/>
    </row>
    <row r="3674" spans="1:11" x14ac:dyDescent="0.35">
      <c r="A3674" s="74"/>
      <c r="I3674" s="73"/>
      <c r="J3674" s="73"/>
      <c r="K3674" s="28"/>
    </row>
    <row r="3675" spans="1:11" x14ac:dyDescent="0.35">
      <c r="A3675" s="74"/>
      <c r="I3675" s="73"/>
      <c r="J3675" s="73"/>
      <c r="K3675" s="28"/>
    </row>
    <row r="3676" spans="1:11" x14ac:dyDescent="0.35">
      <c r="A3676" s="74"/>
      <c r="I3676" s="73"/>
      <c r="J3676" s="73"/>
      <c r="K3676" s="28"/>
    </row>
    <row r="3677" spans="1:11" x14ac:dyDescent="0.35">
      <c r="A3677" s="74"/>
      <c r="I3677" s="73"/>
      <c r="J3677" s="73"/>
      <c r="K3677" s="28"/>
    </row>
    <row r="3678" spans="1:11" x14ac:dyDescent="0.35">
      <c r="A3678" s="74"/>
      <c r="I3678" s="73"/>
      <c r="J3678" s="73"/>
      <c r="K3678" s="28"/>
    </row>
    <row r="3679" spans="1:11" x14ac:dyDescent="0.35">
      <c r="A3679" s="74"/>
      <c r="I3679" s="73"/>
      <c r="J3679" s="73"/>
      <c r="K3679" s="28"/>
    </row>
    <row r="3680" spans="1:11" x14ac:dyDescent="0.35">
      <c r="A3680" s="74"/>
      <c r="I3680" s="73"/>
      <c r="J3680" s="73"/>
      <c r="K3680" s="28"/>
    </row>
    <row r="3681" spans="1:11" x14ac:dyDescent="0.35">
      <c r="A3681" s="74"/>
      <c r="I3681" s="73"/>
      <c r="J3681" s="73"/>
      <c r="K3681" s="28"/>
    </row>
    <row r="3682" spans="1:11" x14ac:dyDescent="0.35">
      <c r="A3682" s="74"/>
      <c r="I3682" s="73"/>
      <c r="J3682" s="73"/>
      <c r="K3682" s="28"/>
    </row>
    <row r="3683" spans="1:11" x14ac:dyDescent="0.35">
      <c r="A3683" s="74"/>
      <c r="I3683" s="73"/>
      <c r="J3683" s="73"/>
      <c r="K3683" s="28"/>
    </row>
    <row r="3684" spans="1:11" x14ac:dyDescent="0.35">
      <c r="A3684" s="74"/>
      <c r="I3684" s="73"/>
      <c r="J3684" s="73"/>
      <c r="K3684" s="28"/>
    </row>
    <row r="3685" spans="1:11" x14ac:dyDescent="0.35">
      <c r="A3685" s="74"/>
      <c r="I3685" s="73"/>
      <c r="J3685" s="73"/>
      <c r="K3685" s="28"/>
    </row>
    <row r="3686" spans="1:11" x14ac:dyDescent="0.35">
      <c r="A3686" s="74"/>
      <c r="I3686" s="73"/>
      <c r="J3686" s="73"/>
      <c r="K3686" s="28"/>
    </row>
    <row r="3687" spans="1:11" x14ac:dyDescent="0.35">
      <c r="A3687" s="74"/>
      <c r="I3687" s="73"/>
      <c r="J3687" s="73"/>
      <c r="K3687" s="28"/>
    </row>
    <row r="3688" spans="1:11" x14ac:dyDescent="0.35">
      <c r="A3688" s="74"/>
      <c r="I3688" s="73"/>
      <c r="J3688" s="73"/>
      <c r="K3688" s="28"/>
    </row>
    <row r="3689" spans="1:11" x14ac:dyDescent="0.35">
      <c r="A3689" s="74"/>
      <c r="I3689" s="73"/>
      <c r="J3689" s="73"/>
      <c r="K3689" s="28"/>
    </row>
    <row r="3690" spans="1:11" x14ac:dyDescent="0.35">
      <c r="A3690" s="74"/>
      <c r="I3690" s="73"/>
      <c r="J3690" s="73"/>
      <c r="K3690" s="28"/>
    </row>
    <row r="3691" spans="1:11" x14ac:dyDescent="0.35">
      <c r="A3691" s="74"/>
      <c r="I3691" s="73"/>
      <c r="J3691" s="73"/>
      <c r="K3691" s="28"/>
    </row>
    <row r="3692" spans="1:11" x14ac:dyDescent="0.35">
      <c r="A3692" s="74"/>
      <c r="I3692" s="73"/>
      <c r="J3692" s="73"/>
      <c r="K3692" s="28"/>
    </row>
    <row r="3693" spans="1:11" x14ac:dyDescent="0.35">
      <c r="A3693" s="74"/>
      <c r="I3693" s="73"/>
      <c r="J3693" s="73"/>
      <c r="K3693" s="28"/>
    </row>
    <row r="3694" spans="1:11" x14ac:dyDescent="0.35">
      <c r="A3694" s="74"/>
      <c r="I3694" s="73"/>
      <c r="J3694" s="73"/>
      <c r="K3694" s="28"/>
    </row>
    <row r="3695" spans="1:11" x14ac:dyDescent="0.35">
      <c r="A3695" s="74"/>
      <c r="I3695" s="73"/>
      <c r="J3695" s="73"/>
      <c r="K3695" s="28"/>
    </row>
    <row r="3696" spans="1:11" x14ac:dyDescent="0.35">
      <c r="A3696" s="74"/>
      <c r="I3696" s="73"/>
      <c r="J3696" s="73"/>
      <c r="K3696" s="28"/>
    </row>
    <row r="3697" spans="1:11" x14ac:dyDescent="0.35">
      <c r="A3697" s="74"/>
      <c r="I3697" s="73"/>
      <c r="J3697" s="73"/>
      <c r="K3697" s="28"/>
    </row>
    <row r="3698" spans="1:11" x14ac:dyDescent="0.35">
      <c r="A3698" s="74"/>
      <c r="I3698" s="73"/>
      <c r="J3698" s="73"/>
      <c r="K3698" s="28"/>
    </row>
    <row r="3699" spans="1:11" x14ac:dyDescent="0.35">
      <c r="A3699" s="74"/>
      <c r="I3699" s="73"/>
      <c r="J3699" s="73"/>
      <c r="K3699" s="28"/>
    </row>
    <row r="3700" spans="1:11" x14ac:dyDescent="0.35">
      <c r="A3700" s="74"/>
      <c r="I3700" s="73"/>
      <c r="J3700" s="73"/>
      <c r="K3700" s="28"/>
    </row>
    <row r="3701" spans="1:11" x14ac:dyDescent="0.35">
      <c r="A3701" s="74"/>
      <c r="I3701" s="73"/>
      <c r="J3701" s="73"/>
      <c r="K3701" s="28"/>
    </row>
    <row r="3702" spans="1:11" x14ac:dyDescent="0.35">
      <c r="A3702" s="74"/>
      <c r="I3702" s="73"/>
      <c r="J3702" s="73"/>
      <c r="K3702" s="28"/>
    </row>
    <row r="3703" spans="1:11" x14ac:dyDescent="0.35">
      <c r="A3703" s="74"/>
      <c r="I3703" s="73"/>
      <c r="J3703" s="73"/>
      <c r="K3703" s="28"/>
    </row>
    <row r="3704" spans="1:11" x14ac:dyDescent="0.35">
      <c r="A3704" s="74"/>
      <c r="I3704" s="73"/>
      <c r="J3704" s="73"/>
      <c r="K3704" s="28"/>
    </row>
    <row r="3705" spans="1:11" x14ac:dyDescent="0.35">
      <c r="A3705" s="74"/>
      <c r="I3705" s="73"/>
      <c r="J3705" s="73"/>
      <c r="K3705" s="28"/>
    </row>
    <row r="3706" spans="1:11" x14ac:dyDescent="0.35">
      <c r="A3706" s="74"/>
      <c r="I3706" s="73"/>
      <c r="J3706" s="73"/>
      <c r="K3706" s="28"/>
    </row>
    <row r="3707" spans="1:11" x14ac:dyDescent="0.35">
      <c r="A3707" s="74"/>
      <c r="I3707" s="73"/>
      <c r="J3707" s="73"/>
      <c r="K3707" s="28"/>
    </row>
    <row r="3708" spans="1:11" x14ac:dyDescent="0.35">
      <c r="A3708" s="74"/>
      <c r="I3708" s="73"/>
      <c r="J3708" s="73"/>
      <c r="K3708" s="28"/>
    </row>
    <row r="3709" spans="1:11" x14ac:dyDescent="0.35">
      <c r="A3709" s="74"/>
      <c r="I3709" s="73"/>
      <c r="J3709" s="73"/>
      <c r="K3709" s="28"/>
    </row>
    <row r="3710" spans="1:11" x14ac:dyDescent="0.35">
      <c r="A3710" s="74"/>
      <c r="I3710" s="73"/>
      <c r="J3710" s="73"/>
      <c r="K3710" s="28"/>
    </row>
    <row r="3711" spans="1:11" x14ac:dyDescent="0.35">
      <c r="A3711" s="74"/>
      <c r="I3711" s="73"/>
      <c r="J3711" s="73"/>
      <c r="K3711" s="28"/>
    </row>
    <row r="3712" spans="1:11" x14ac:dyDescent="0.35">
      <c r="A3712" s="74"/>
      <c r="I3712" s="73"/>
      <c r="J3712" s="73"/>
      <c r="K3712" s="28"/>
    </row>
    <row r="3713" spans="1:11" x14ac:dyDescent="0.35">
      <c r="A3713" s="74"/>
      <c r="I3713" s="73"/>
      <c r="J3713" s="73"/>
      <c r="K3713" s="28"/>
    </row>
    <row r="3714" spans="1:11" x14ac:dyDescent="0.35">
      <c r="A3714" s="74"/>
      <c r="I3714" s="73"/>
      <c r="J3714" s="73"/>
      <c r="K3714" s="28"/>
    </row>
    <row r="3715" spans="1:11" x14ac:dyDescent="0.35">
      <c r="A3715" s="74"/>
      <c r="I3715" s="73"/>
      <c r="J3715" s="73"/>
      <c r="K3715" s="28"/>
    </row>
    <row r="3716" spans="1:11" x14ac:dyDescent="0.35">
      <c r="A3716" s="74"/>
      <c r="I3716" s="73"/>
      <c r="J3716" s="73"/>
      <c r="K3716" s="28"/>
    </row>
    <row r="3717" spans="1:11" x14ac:dyDescent="0.35">
      <c r="A3717" s="74"/>
      <c r="I3717" s="73"/>
      <c r="J3717" s="73"/>
      <c r="K3717" s="28"/>
    </row>
    <row r="3718" spans="1:11" x14ac:dyDescent="0.35">
      <c r="A3718" s="74"/>
      <c r="I3718" s="73"/>
      <c r="J3718" s="73"/>
      <c r="K3718" s="28"/>
    </row>
    <row r="3719" spans="1:11" x14ac:dyDescent="0.35">
      <c r="A3719" s="74"/>
      <c r="I3719" s="73"/>
      <c r="J3719" s="73"/>
      <c r="K3719" s="28"/>
    </row>
    <row r="3720" spans="1:11" x14ac:dyDescent="0.35">
      <c r="A3720" s="74"/>
      <c r="I3720" s="73"/>
      <c r="J3720" s="73"/>
      <c r="K3720" s="28"/>
    </row>
    <row r="3721" spans="1:11" x14ac:dyDescent="0.35">
      <c r="A3721" s="74"/>
      <c r="I3721" s="73"/>
      <c r="J3721" s="73"/>
      <c r="K3721" s="28"/>
    </row>
    <row r="3722" spans="1:11" x14ac:dyDescent="0.35">
      <c r="A3722" s="74"/>
      <c r="I3722" s="73"/>
      <c r="J3722" s="73"/>
      <c r="K3722" s="28"/>
    </row>
    <row r="3723" spans="1:11" x14ac:dyDescent="0.35">
      <c r="A3723" s="74"/>
      <c r="I3723" s="73"/>
      <c r="J3723" s="73"/>
      <c r="K3723" s="28"/>
    </row>
    <row r="3724" spans="1:11" x14ac:dyDescent="0.35">
      <c r="A3724" s="74"/>
      <c r="I3724" s="73"/>
      <c r="J3724" s="73"/>
      <c r="K3724" s="28"/>
    </row>
    <row r="3725" spans="1:11" x14ac:dyDescent="0.35">
      <c r="A3725" s="74"/>
      <c r="I3725" s="73"/>
      <c r="J3725" s="73"/>
      <c r="K3725" s="28"/>
    </row>
    <row r="3726" spans="1:11" x14ac:dyDescent="0.35">
      <c r="A3726" s="74"/>
      <c r="I3726" s="73"/>
      <c r="J3726" s="73"/>
      <c r="K3726" s="28"/>
    </row>
    <row r="3727" spans="1:11" x14ac:dyDescent="0.35">
      <c r="A3727" s="74"/>
      <c r="I3727" s="73"/>
      <c r="J3727" s="73"/>
      <c r="K3727" s="28"/>
    </row>
    <row r="3728" spans="1:11" x14ac:dyDescent="0.35">
      <c r="A3728" s="74"/>
      <c r="I3728" s="73"/>
      <c r="J3728" s="73"/>
      <c r="K3728" s="28"/>
    </row>
    <row r="3729" spans="1:11" x14ac:dyDescent="0.35">
      <c r="A3729" s="74"/>
      <c r="I3729" s="73"/>
      <c r="J3729" s="73"/>
      <c r="K3729" s="28"/>
    </row>
    <row r="3730" spans="1:11" x14ac:dyDescent="0.35">
      <c r="A3730" s="74"/>
      <c r="I3730" s="73"/>
      <c r="J3730" s="73"/>
      <c r="K3730" s="28"/>
    </row>
    <row r="3731" spans="1:11" x14ac:dyDescent="0.35">
      <c r="A3731" s="74"/>
      <c r="I3731" s="73"/>
      <c r="J3731" s="73"/>
      <c r="K3731" s="28"/>
    </row>
    <row r="3732" spans="1:11" x14ac:dyDescent="0.35">
      <c r="A3732" s="74"/>
      <c r="I3732" s="73"/>
      <c r="J3732" s="73"/>
      <c r="K3732" s="28"/>
    </row>
    <row r="3733" spans="1:11" x14ac:dyDescent="0.35">
      <c r="A3733" s="74"/>
      <c r="I3733" s="73"/>
      <c r="J3733" s="73"/>
      <c r="K3733" s="28"/>
    </row>
    <row r="3734" spans="1:11" x14ac:dyDescent="0.35">
      <c r="A3734" s="74"/>
      <c r="I3734" s="73"/>
      <c r="J3734" s="73"/>
      <c r="K3734" s="28"/>
    </row>
    <row r="3735" spans="1:11" x14ac:dyDescent="0.35">
      <c r="A3735" s="74"/>
      <c r="I3735" s="73"/>
      <c r="J3735" s="73"/>
      <c r="K3735" s="28"/>
    </row>
    <row r="3736" spans="1:11" x14ac:dyDescent="0.35">
      <c r="A3736" s="74"/>
      <c r="I3736" s="73"/>
      <c r="J3736" s="73"/>
      <c r="K3736" s="28"/>
    </row>
    <row r="3737" spans="1:11" x14ac:dyDescent="0.35">
      <c r="A3737" s="74"/>
      <c r="I3737" s="73"/>
      <c r="J3737" s="73"/>
      <c r="K3737" s="28"/>
    </row>
    <row r="3738" spans="1:11" x14ac:dyDescent="0.35">
      <c r="A3738" s="74"/>
      <c r="I3738" s="73"/>
      <c r="J3738" s="73"/>
      <c r="K3738" s="28"/>
    </row>
    <row r="3739" spans="1:11" x14ac:dyDescent="0.35">
      <c r="A3739" s="74"/>
      <c r="I3739" s="73"/>
      <c r="J3739" s="73"/>
      <c r="K3739" s="28"/>
    </row>
    <row r="3740" spans="1:11" x14ac:dyDescent="0.35">
      <c r="A3740" s="74"/>
      <c r="I3740" s="73"/>
      <c r="J3740" s="73"/>
      <c r="K3740" s="28"/>
    </row>
    <row r="3741" spans="1:11" x14ac:dyDescent="0.35">
      <c r="A3741" s="74"/>
      <c r="I3741" s="73"/>
      <c r="J3741" s="73"/>
      <c r="K3741" s="28"/>
    </row>
    <row r="3742" spans="1:11" x14ac:dyDescent="0.35">
      <c r="A3742" s="74"/>
      <c r="I3742" s="73"/>
      <c r="J3742" s="73"/>
      <c r="K3742" s="28"/>
    </row>
    <row r="3743" spans="1:11" x14ac:dyDescent="0.35">
      <c r="A3743" s="74"/>
      <c r="I3743" s="73"/>
      <c r="J3743" s="73"/>
      <c r="K3743" s="28"/>
    </row>
    <row r="3744" spans="1:11" x14ac:dyDescent="0.35">
      <c r="A3744" s="74"/>
      <c r="I3744" s="73"/>
      <c r="J3744" s="73"/>
      <c r="K3744" s="28"/>
    </row>
    <row r="3745" spans="1:11" x14ac:dyDescent="0.35">
      <c r="A3745" s="74"/>
      <c r="I3745" s="73"/>
      <c r="J3745" s="73"/>
      <c r="K3745" s="28"/>
    </row>
    <row r="3746" spans="1:11" x14ac:dyDescent="0.35">
      <c r="A3746" s="74"/>
      <c r="I3746" s="73"/>
      <c r="J3746" s="73"/>
      <c r="K3746" s="28"/>
    </row>
    <row r="3747" spans="1:11" x14ac:dyDescent="0.35">
      <c r="A3747" s="74"/>
      <c r="I3747" s="73"/>
      <c r="J3747" s="73"/>
      <c r="K3747" s="28"/>
    </row>
    <row r="3748" spans="1:11" x14ac:dyDescent="0.35">
      <c r="A3748" s="74"/>
      <c r="I3748" s="73"/>
      <c r="J3748" s="73"/>
      <c r="K3748" s="28"/>
    </row>
    <row r="3749" spans="1:11" x14ac:dyDescent="0.35">
      <c r="A3749" s="74"/>
      <c r="I3749" s="73"/>
      <c r="J3749" s="73"/>
      <c r="K3749" s="28"/>
    </row>
    <row r="3750" spans="1:11" x14ac:dyDescent="0.35">
      <c r="A3750" s="74"/>
      <c r="I3750" s="73"/>
      <c r="J3750" s="73"/>
      <c r="K3750" s="28"/>
    </row>
    <row r="3751" spans="1:11" x14ac:dyDescent="0.35">
      <c r="A3751" s="74"/>
      <c r="I3751" s="73"/>
      <c r="J3751" s="73"/>
      <c r="K3751" s="28"/>
    </row>
    <row r="3752" spans="1:11" x14ac:dyDescent="0.35">
      <c r="A3752" s="74"/>
      <c r="I3752" s="73"/>
      <c r="J3752" s="73"/>
      <c r="K3752" s="28"/>
    </row>
    <row r="3753" spans="1:11" x14ac:dyDescent="0.35">
      <c r="A3753" s="74"/>
      <c r="I3753" s="73"/>
      <c r="J3753" s="73"/>
      <c r="K3753" s="28"/>
    </row>
    <row r="3754" spans="1:11" x14ac:dyDescent="0.35">
      <c r="A3754" s="74"/>
      <c r="I3754" s="73"/>
      <c r="J3754" s="73"/>
      <c r="K3754" s="28"/>
    </row>
    <row r="3755" spans="1:11" x14ac:dyDescent="0.35">
      <c r="A3755" s="74"/>
      <c r="I3755" s="73"/>
      <c r="J3755" s="73"/>
      <c r="K3755" s="28"/>
    </row>
    <row r="3756" spans="1:11" x14ac:dyDescent="0.35">
      <c r="A3756" s="74"/>
      <c r="I3756" s="73"/>
      <c r="J3756" s="73"/>
      <c r="K3756" s="28"/>
    </row>
    <row r="3757" spans="1:11" x14ac:dyDescent="0.35">
      <c r="A3757" s="74"/>
      <c r="I3757" s="73"/>
      <c r="J3757" s="73"/>
      <c r="K3757" s="28"/>
    </row>
    <row r="3758" spans="1:11" x14ac:dyDescent="0.35">
      <c r="A3758" s="74"/>
      <c r="I3758" s="73"/>
      <c r="J3758" s="73"/>
      <c r="K3758" s="28"/>
    </row>
    <row r="3759" spans="1:11" x14ac:dyDescent="0.35">
      <c r="A3759" s="74"/>
      <c r="I3759" s="73"/>
      <c r="J3759" s="73"/>
      <c r="K3759" s="28"/>
    </row>
    <row r="3760" spans="1:11" x14ac:dyDescent="0.35">
      <c r="A3760" s="74"/>
      <c r="I3760" s="73"/>
      <c r="J3760" s="73"/>
      <c r="K3760" s="28"/>
    </row>
    <row r="3761" spans="1:11" x14ac:dyDescent="0.35">
      <c r="A3761" s="74"/>
      <c r="I3761" s="73"/>
      <c r="J3761" s="73"/>
      <c r="K3761" s="28"/>
    </row>
    <row r="3762" spans="1:11" x14ac:dyDescent="0.35">
      <c r="A3762" s="74"/>
      <c r="I3762" s="73"/>
      <c r="J3762" s="73"/>
      <c r="K3762" s="28"/>
    </row>
    <row r="3763" spans="1:11" x14ac:dyDescent="0.35">
      <c r="A3763" s="74"/>
      <c r="I3763" s="73"/>
      <c r="J3763" s="73"/>
      <c r="K3763" s="28"/>
    </row>
    <row r="3764" spans="1:11" x14ac:dyDescent="0.35">
      <c r="A3764" s="74"/>
      <c r="I3764" s="73"/>
      <c r="J3764" s="73"/>
      <c r="K3764" s="28"/>
    </row>
    <row r="3765" spans="1:11" x14ac:dyDescent="0.35">
      <c r="A3765" s="74"/>
      <c r="I3765" s="73"/>
      <c r="J3765" s="73"/>
      <c r="K3765" s="28"/>
    </row>
    <row r="3766" spans="1:11" x14ac:dyDescent="0.35">
      <c r="A3766" s="74"/>
      <c r="I3766" s="73"/>
      <c r="J3766" s="73"/>
      <c r="K3766" s="28"/>
    </row>
    <row r="3767" spans="1:11" x14ac:dyDescent="0.35">
      <c r="A3767" s="74"/>
      <c r="I3767" s="73"/>
      <c r="J3767" s="73"/>
      <c r="K3767" s="28"/>
    </row>
    <row r="3768" spans="1:11" x14ac:dyDescent="0.35">
      <c r="A3768" s="74"/>
      <c r="I3768" s="73"/>
      <c r="J3768" s="73"/>
      <c r="K3768" s="28"/>
    </row>
    <row r="3769" spans="1:11" x14ac:dyDescent="0.35">
      <c r="A3769" s="74"/>
      <c r="I3769" s="73"/>
      <c r="J3769" s="73"/>
      <c r="K3769" s="28"/>
    </row>
    <row r="3770" spans="1:11" x14ac:dyDescent="0.35">
      <c r="A3770" s="74"/>
      <c r="I3770" s="73"/>
      <c r="J3770" s="73"/>
      <c r="K3770" s="28"/>
    </row>
    <row r="3771" spans="1:11" x14ac:dyDescent="0.35">
      <c r="A3771" s="74"/>
      <c r="I3771" s="73"/>
      <c r="J3771" s="73"/>
      <c r="K3771" s="28"/>
    </row>
    <row r="3772" spans="1:11" x14ac:dyDescent="0.35">
      <c r="A3772" s="74"/>
      <c r="I3772" s="73"/>
      <c r="J3772" s="73"/>
      <c r="K3772" s="28"/>
    </row>
    <row r="3773" spans="1:11" x14ac:dyDescent="0.35">
      <c r="A3773" s="74"/>
      <c r="I3773" s="73"/>
      <c r="J3773" s="73"/>
      <c r="K3773" s="28"/>
    </row>
    <row r="3774" spans="1:11" x14ac:dyDescent="0.35">
      <c r="A3774" s="74"/>
      <c r="I3774" s="73"/>
      <c r="J3774" s="73"/>
      <c r="K3774" s="28"/>
    </row>
    <row r="3775" spans="1:11" x14ac:dyDescent="0.35">
      <c r="A3775" s="74"/>
      <c r="I3775" s="73"/>
      <c r="J3775" s="73"/>
      <c r="K3775" s="28"/>
    </row>
    <row r="3776" spans="1:11" x14ac:dyDescent="0.35">
      <c r="A3776" s="74"/>
      <c r="I3776" s="73"/>
      <c r="J3776" s="73"/>
      <c r="K3776" s="28"/>
    </row>
    <row r="3777" spans="1:11" x14ac:dyDescent="0.35">
      <c r="A3777" s="74"/>
      <c r="I3777" s="73"/>
      <c r="J3777" s="73"/>
      <c r="K3777" s="28"/>
    </row>
    <row r="3778" spans="1:11" x14ac:dyDescent="0.35">
      <c r="A3778" s="74"/>
      <c r="I3778" s="73"/>
      <c r="J3778" s="73"/>
      <c r="K3778" s="28"/>
    </row>
    <row r="3779" spans="1:11" x14ac:dyDescent="0.35">
      <c r="A3779" s="74"/>
      <c r="I3779" s="73"/>
      <c r="J3779" s="73"/>
      <c r="K3779" s="28"/>
    </row>
    <row r="3780" spans="1:11" x14ac:dyDescent="0.35">
      <c r="A3780" s="74"/>
      <c r="I3780" s="73"/>
      <c r="J3780" s="73"/>
      <c r="K3780" s="28"/>
    </row>
    <row r="3781" spans="1:11" x14ac:dyDescent="0.35">
      <c r="A3781" s="74"/>
      <c r="I3781" s="73"/>
      <c r="J3781" s="73"/>
      <c r="K3781" s="28"/>
    </row>
    <row r="3782" spans="1:11" x14ac:dyDescent="0.35">
      <c r="A3782" s="74"/>
      <c r="I3782" s="73"/>
      <c r="J3782" s="73"/>
      <c r="K3782" s="28"/>
    </row>
    <row r="3783" spans="1:11" x14ac:dyDescent="0.35">
      <c r="A3783" s="74"/>
      <c r="I3783" s="73"/>
      <c r="J3783" s="73"/>
      <c r="K3783" s="28"/>
    </row>
    <row r="3784" spans="1:11" x14ac:dyDescent="0.35">
      <c r="A3784" s="74"/>
      <c r="I3784" s="73"/>
      <c r="J3784" s="73"/>
      <c r="K3784" s="28"/>
    </row>
    <row r="3785" spans="1:11" x14ac:dyDescent="0.35">
      <c r="A3785" s="74"/>
      <c r="I3785" s="73"/>
      <c r="J3785" s="73"/>
      <c r="K3785" s="28"/>
    </row>
    <row r="3786" spans="1:11" x14ac:dyDescent="0.35">
      <c r="A3786" s="74"/>
      <c r="I3786" s="73"/>
      <c r="J3786" s="73"/>
      <c r="K3786" s="28"/>
    </row>
    <row r="3787" spans="1:11" x14ac:dyDescent="0.35">
      <c r="A3787" s="74"/>
      <c r="I3787" s="73"/>
      <c r="J3787" s="73"/>
      <c r="K3787" s="28"/>
    </row>
    <row r="3788" spans="1:11" x14ac:dyDescent="0.35">
      <c r="A3788" s="74"/>
      <c r="I3788" s="73"/>
      <c r="J3788" s="73"/>
      <c r="K3788" s="28"/>
    </row>
    <row r="3789" spans="1:11" x14ac:dyDescent="0.35">
      <c r="A3789" s="74"/>
      <c r="I3789" s="73"/>
      <c r="J3789" s="73"/>
      <c r="K3789" s="28"/>
    </row>
    <row r="3790" spans="1:11" x14ac:dyDescent="0.35">
      <c r="A3790" s="74"/>
      <c r="I3790" s="73"/>
      <c r="J3790" s="73"/>
      <c r="K3790" s="28"/>
    </row>
    <row r="3791" spans="1:11" x14ac:dyDescent="0.35">
      <c r="A3791" s="74"/>
      <c r="I3791" s="73"/>
      <c r="J3791" s="73"/>
      <c r="K3791" s="28"/>
    </row>
    <row r="3792" spans="1:11" x14ac:dyDescent="0.35">
      <c r="A3792" s="74"/>
      <c r="I3792" s="73"/>
      <c r="J3792" s="73"/>
      <c r="K3792" s="28"/>
    </row>
    <row r="3793" spans="1:11" x14ac:dyDescent="0.35">
      <c r="A3793" s="74"/>
      <c r="I3793" s="73"/>
      <c r="J3793" s="73"/>
      <c r="K3793" s="28"/>
    </row>
    <row r="3794" spans="1:11" x14ac:dyDescent="0.35">
      <c r="A3794" s="74"/>
      <c r="I3794" s="73"/>
      <c r="J3794" s="73"/>
      <c r="K3794" s="28"/>
    </row>
    <row r="3795" spans="1:11" x14ac:dyDescent="0.35">
      <c r="A3795" s="74"/>
      <c r="I3795" s="73"/>
      <c r="J3795" s="73"/>
      <c r="K3795" s="28"/>
    </row>
    <row r="3796" spans="1:11" x14ac:dyDescent="0.35">
      <c r="A3796" s="74"/>
      <c r="I3796" s="73"/>
      <c r="J3796" s="73"/>
      <c r="K3796" s="28"/>
    </row>
    <row r="3797" spans="1:11" x14ac:dyDescent="0.35">
      <c r="A3797" s="74"/>
      <c r="I3797" s="73"/>
      <c r="J3797" s="73"/>
      <c r="K3797" s="28"/>
    </row>
    <row r="3798" spans="1:11" x14ac:dyDescent="0.35">
      <c r="A3798" s="74"/>
      <c r="I3798" s="73"/>
      <c r="J3798" s="73"/>
      <c r="K3798" s="28"/>
    </row>
    <row r="3799" spans="1:11" x14ac:dyDescent="0.35">
      <c r="A3799" s="74"/>
      <c r="I3799" s="73"/>
      <c r="J3799" s="73"/>
      <c r="K3799" s="28"/>
    </row>
    <row r="3800" spans="1:11" x14ac:dyDescent="0.35">
      <c r="A3800" s="74"/>
      <c r="I3800" s="73"/>
      <c r="J3800" s="73"/>
      <c r="K3800" s="28"/>
    </row>
    <row r="3801" spans="1:11" x14ac:dyDescent="0.35">
      <c r="A3801" s="74"/>
      <c r="I3801" s="73"/>
      <c r="J3801" s="73"/>
      <c r="K3801" s="28"/>
    </row>
    <row r="3802" spans="1:11" x14ac:dyDescent="0.35">
      <c r="A3802" s="74"/>
      <c r="I3802" s="73"/>
      <c r="J3802" s="73"/>
      <c r="K3802" s="28"/>
    </row>
    <row r="3803" spans="1:11" x14ac:dyDescent="0.35">
      <c r="A3803" s="74"/>
      <c r="I3803" s="73"/>
      <c r="J3803" s="73"/>
      <c r="K3803" s="28"/>
    </row>
    <row r="3804" spans="1:11" x14ac:dyDescent="0.35">
      <c r="A3804" s="74"/>
      <c r="I3804" s="73"/>
      <c r="J3804" s="73"/>
      <c r="K3804" s="28"/>
    </row>
    <row r="3805" spans="1:11" x14ac:dyDescent="0.35">
      <c r="A3805" s="74"/>
      <c r="I3805" s="73"/>
      <c r="J3805" s="73"/>
      <c r="K3805" s="28"/>
    </row>
    <row r="3806" spans="1:11" x14ac:dyDescent="0.35">
      <c r="A3806" s="74"/>
      <c r="I3806" s="73"/>
      <c r="J3806" s="73"/>
      <c r="K3806" s="28"/>
    </row>
    <row r="3807" spans="1:11" x14ac:dyDescent="0.35">
      <c r="A3807" s="74"/>
      <c r="I3807" s="73"/>
      <c r="J3807" s="73"/>
      <c r="K3807" s="28"/>
    </row>
    <row r="3808" spans="1:11" x14ac:dyDescent="0.35">
      <c r="A3808" s="74"/>
      <c r="I3808" s="73"/>
      <c r="J3808" s="73"/>
      <c r="K3808" s="28"/>
    </row>
    <row r="3809" spans="1:11" x14ac:dyDescent="0.35">
      <c r="A3809" s="74"/>
      <c r="I3809" s="73"/>
      <c r="J3809" s="73"/>
      <c r="K3809" s="28"/>
    </row>
    <row r="3810" spans="1:11" x14ac:dyDescent="0.35">
      <c r="A3810" s="74"/>
      <c r="I3810" s="73"/>
      <c r="J3810" s="73"/>
      <c r="K3810" s="28"/>
    </row>
    <row r="3811" spans="1:11" x14ac:dyDescent="0.35">
      <c r="A3811" s="74"/>
      <c r="I3811" s="73"/>
      <c r="J3811" s="73"/>
      <c r="K3811" s="28"/>
    </row>
    <row r="3812" spans="1:11" x14ac:dyDescent="0.35">
      <c r="A3812" s="74"/>
      <c r="I3812" s="73"/>
      <c r="J3812" s="73"/>
      <c r="K3812" s="28"/>
    </row>
    <row r="3813" spans="1:11" x14ac:dyDescent="0.35">
      <c r="A3813" s="74"/>
      <c r="I3813" s="73"/>
      <c r="J3813" s="73"/>
      <c r="K3813" s="28"/>
    </row>
    <row r="3814" spans="1:11" x14ac:dyDescent="0.35">
      <c r="A3814" s="74"/>
      <c r="I3814" s="73"/>
      <c r="J3814" s="73"/>
      <c r="K3814" s="28"/>
    </row>
    <row r="3815" spans="1:11" x14ac:dyDescent="0.35">
      <c r="A3815" s="74"/>
      <c r="I3815" s="73"/>
      <c r="J3815" s="73"/>
      <c r="K3815" s="28"/>
    </row>
    <row r="3816" spans="1:11" x14ac:dyDescent="0.35">
      <c r="A3816" s="74"/>
      <c r="I3816" s="73"/>
      <c r="J3816" s="73"/>
      <c r="K3816" s="28"/>
    </row>
    <row r="3817" spans="1:11" x14ac:dyDescent="0.35">
      <c r="A3817" s="74"/>
      <c r="I3817" s="73"/>
      <c r="J3817" s="73"/>
      <c r="K3817" s="28"/>
    </row>
    <row r="3818" spans="1:11" x14ac:dyDescent="0.35">
      <c r="A3818" s="74"/>
      <c r="I3818" s="73"/>
      <c r="J3818" s="73"/>
      <c r="K3818" s="28"/>
    </row>
    <row r="3819" spans="1:11" x14ac:dyDescent="0.35">
      <c r="A3819" s="74"/>
      <c r="I3819" s="73"/>
      <c r="J3819" s="73"/>
      <c r="K3819" s="28"/>
    </row>
    <row r="3820" spans="1:11" x14ac:dyDescent="0.35">
      <c r="A3820" s="74"/>
      <c r="I3820" s="73"/>
      <c r="J3820" s="73"/>
      <c r="K3820" s="28"/>
    </row>
    <row r="3821" spans="1:11" x14ac:dyDescent="0.35">
      <c r="A3821" s="74"/>
      <c r="I3821" s="73"/>
      <c r="J3821" s="73"/>
      <c r="K3821" s="28"/>
    </row>
    <row r="3822" spans="1:11" x14ac:dyDescent="0.35">
      <c r="A3822" s="74"/>
      <c r="I3822" s="73"/>
      <c r="J3822" s="73"/>
      <c r="K3822" s="28"/>
    </row>
    <row r="3823" spans="1:11" x14ac:dyDescent="0.35">
      <c r="A3823" s="74"/>
      <c r="I3823" s="73"/>
      <c r="J3823" s="73"/>
      <c r="K3823" s="28"/>
    </row>
    <row r="3824" spans="1:11" x14ac:dyDescent="0.35">
      <c r="A3824" s="74"/>
      <c r="I3824" s="73"/>
      <c r="J3824" s="73"/>
      <c r="K3824" s="28"/>
    </row>
    <row r="3825" spans="1:11" x14ac:dyDescent="0.35">
      <c r="A3825" s="74"/>
      <c r="I3825" s="73"/>
      <c r="J3825" s="73"/>
      <c r="K3825" s="28"/>
    </row>
    <row r="3826" spans="1:11" x14ac:dyDescent="0.35">
      <c r="A3826" s="74"/>
      <c r="I3826" s="73"/>
      <c r="J3826" s="73"/>
      <c r="K3826" s="28"/>
    </row>
    <row r="3827" spans="1:11" x14ac:dyDescent="0.35">
      <c r="A3827" s="74"/>
      <c r="I3827" s="73"/>
      <c r="J3827" s="73"/>
      <c r="K3827" s="28"/>
    </row>
    <row r="3828" spans="1:11" x14ac:dyDescent="0.35">
      <c r="A3828" s="74"/>
      <c r="I3828" s="73"/>
      <c r="J3828" s="73"/>
      <c r="K3828" s="28"/>
    </row>
    <row r="3829" spans="1:11" x14ac:dyDescent="0.35">
      <c r="A3829" s="74"/>
      <c r="I3829" s="73"/>
      <c r="J3829" s="73"/>
      <c r="K3829" s="28"/>
    </row>
    <row r="3830" spans="1:11" x14ac:dyDescent="0.35">
      <c r="A3830" s="74"/>
      <c r="I3830" s="73"/>
      <c r="J3830" s="73"/>
      <c r="K3830" s="28"/>
    </row>
    <row r="3831" spans="1:11" x14ac:dyDescent="0.35">
      <c r="A3831" s="74"/>
      <c r="I3831" s="73"/>
      <c r="J3831" s="73"/>
      <c r="K3831" s="28"/>
    </row>
    <row r="3832" spans="1:11" x14ac:dyDescent="0.35">
      <c r="A3832" s="74"/>
      <c r="I3832" s="73"/>
      <c r="J3832" s="73"/>
      <c r="K3832" s="28"/>
    </row>
    <row r="3833" spans="1:11" x14ac:dyDescent="0.35">
      <c r="A3833" s="74"/>
      <c r="I3833" s="73"/>
      <c r="J3833" s="73"/>
      <c r="K3833" s="28"/>
    </row>
    <row r="3834" spans="1:11" x14ac:dyDescent="0.35">
      <c r="A3834" s="74"/>
      <c r="I3834" s="73"/>
      <c r="J3834" s="73"/>
      <c r="K3834" s="28"/>
    </row>
    <row r="3835" spans="1:11" x14ac:dyDescent="0.35">
      <c r="A3835" s="74"/>
      <c r="I3835" s="73"/>
      <c r="J3835" s="73"/>
      <c r="K3835" s="28"/>
    </row>
    <row r="3836" spans="1:11" x14ac:dyDescent="0.35">
      <c r="A3836" s="74"/>
      <c r="I3836" s="73"/>
      <c r="J3836" s="73"/>
      <c r="K3836" s="28"/>
    </row>
    <row r="3837" spans="1:11" x14ac:dyDescent="0.35">
      <c r="A3837" s="74"/>
      <c r="I3837" s="73"/>
      <c r="J3837" s="73"/>
      <c r="K3837" s="28"/>
    </row>
    <row r="3838" spans="1:11" x14ac:dyDescent="0.35">
      <c r="A3838" s="74"/>
      <c r="I3838" s="73"/>
      <c r="J3838" s="73"/>
      <c r="K3838" s="28"/>
    </row>
    <row r="3839" spans="1:11" x14ac:dyDescent="0.35">
      <c r="A3839" s="74"/>
      <c r="I3839" s="73"/>
      <c r="J3839" s="73"/>
      <c r="K3839" s="28"/>
    </row>
    <row r="3840" spans="1:11" x14ac:dyDescent="0.35">
      <c r="A3840" s="74"/>
      <c r="I3840" s="73"/>
      <c r="J3840" s="73"/>
      <c r="K3840" s="28"/>
    </row>
    <row r="3841" spans="1:11" x14ac:dyDescent="0.35">
      <c r="A3841" s="74"/>
      <c r="I3841" s="73"/>
      <c r="J3841" s="73"/>
      <c r="K3841" s="28"/>
    </row>
    <row r="3842" spans="1:11" x14ac:dyDescent="0.35">
      <c r="A3842" s="74"/>
      <c r="I3842" s="73"/>
      <c r="J3842" s="73"/>
      <c r="K3842" s="28"/>
    </row>
    <row r="3843" spans="1:11" x14ac:dyDescent="0.35">
      <c r="A3843" s="74"/>
      <c r="I3843" s="73"/>
      <c r="J3843" s="73"/>
      <c r="K3843" s="28"/>
    </row>
    <row r="3844" spans="1:11" x14ac:dyDescent="0.35">
      <c r="A3844" s="74"/>
      <c r="I3844" s="73"/>
      <c r="J3844" s="73"/>
      <c r="K3844" s="28"/>
    </row>
    <row r="3845" spans="1:11" x14ac:dyDescent="0.35">
      <c r="A3845" s="74"/>
      <c r="I3845" s="73"/>
      <c r="J3845" s="73"/>
      <c r="K3845" s="28"/>
    </row>
    <row r="3846" spans="1:11" x14ac:dyDescent="0.35">
      <c r="A3846" s="74"/>
      <c r="I3846" s="73"/>
      <c r="J3846" s="73"/>
      <c r="K3846" s="28"/>
    </row>
    <row r="3847" spans="1:11" x14ac:dyDescent="0.35">
      <c r="A3847" s="74"/>
      <c r="I3847" s="73"/>
      <c r="J3847" s="73"/>
      <c r="K3847" s="28"/>
    </row>
    <row r="3848" spans="1:11" x14ac:dyDescent="0.35">
      <c r="A3848" s="74"/>
      <c r="I3848" s="73"/>
      <c r="J3848" s="73"/>
      <c r="K3848" s="28"/>
    </row>
    <row r="3849" spans="1:11" x14ac:dyDescent="0.35">
      <c r="A3849" s="74"/>
      <c r="I3849" s="73"/>
      <c r="J3849" s="73"/>
      <c r="K3849" s="28"/>
    </row>
    <row r="3850" spans="1:11" x14ac:dyDescent="0.35">
      <c r="A3850" s="74"/>
      <c r="I3850" s="73"/>
      <c r="J3850" s="73"/>
      <c r="K3850" s="28"/>
    </row>
    <row r="3851" spans="1:11" x14ac:dyDescent="0.35">
      <c r="A3851" s="74"/>
      <c r="I3851" s="73"/>
      <c r="J3851" s="73"/>
      <c r="K3851" s="28"/>
    </row>
    <row r="3852" spans="1:11" x14ac:dyDescent="0.35">
      <c r="A3852" s="74"/>
      <c r="I3852" s="73"/>
      <c r="J3852" s="73"/>
      <c r="K3852" s="28"/>
    </row>
    <row r="3853" spans="1:11" x14ac:dyDescent="0.35">
      <c r="A3853" s="74"/>
      <c r="I3853" s="73"/>
      <c r="J3853" s="73"/>
      <c r="K3853" s="28"/>
    </row>
    <row r="3854" spans="1:11" x14ac:dyDescent="0.35">
      <c r="A3854" s="74"/>
      <c r="I3854" s="73"/>
      <c r="J3854" s="73"/>
      <c r="K3854" s="28"/>
    </row>
    <row r="3855" spans="1:11" x14ac:dyDescent="0.35">
      <c r="A3855" s="74"/>
      <c r="I3855" s="73"/>
      <c r="J3855" s="73"/>
      <c r="K3855" s="28"/>
    </row>
    <row r="3856" spans="1:11" x14ac:dyDescent="0.35">
      <c r="A3856" s="74"/>
      <c r="I3856" s="73"/>
      <c r="J3856" s="73"/>
      <c r="K3856" s="28"/>
    </row>
    <row r="3857" spans="1:11" x14ac:dyDescent="0.35">
      <c r="A3857" s="74"/>
      <c r="I3857" s="73"/>
      <c r="J3857" s="73"/>
      <c r="K3857" s="28"/>
    </row>
    <row r="3858" spans="1:11" x14ac:dyDescent="0.35">
      <c r="A3858" s="74"/>
      <c r="I3858" s="73"/>
      <c r="J3858" s="73"/>
      <c r="K3858" s="28"/>
    </row>
    <row r="3859" spans="1:11" x14ac:dyDescent="0.35">
      <c r="A3859" s="74"/>
      <c r="I3859" s="73"/>
      <c r="J3859" s="73"/>
      <c r="K3859" s="28"/>
    </row>
    <row r="3860" spans="1:11" x14ac:dyDescent="0.35">
      <c r="A3860" s="74"/>
      <c r="I3860" s="73"/>
      <c r="J3860" s="73"/>
      <c r="K3860" s="28"/>
    </row>
    <row r="3861" spans="1:11" x14ac:dyDescent="0.35">
      <c r="A3861" s="74"/>
      <c r="I3861" s="73"/>
      <c r="J3861" s="73"/>
      <c r="K3861" s="28"/>
    </row>
    <row r="3862" spans="1:11" x14ac:dyDescent="0.35">
      <c r="A3862" s="74"/>
      <c r="I3862" s="73"/>
      <c r="J3862" s="73"/>
      <c r="K3862" s="28"/>
    </row>
    <row r="3863" spans="1:11" x14ac:dyDescent="0.35">
      <c r="A3863" s="74"/>
      <c r="I3863" s="73"/>
      <c r="J3863" s="73"/>
      <c r="K3863" s="28"/>
    </row>
    <row r="3864" spans="1:11" x14ac:dyDescent="0.35">
      <c r="A3864" s="74"/>
      <c r="I3864" s="73"/>
      <c r="J3864" s="73"/>
      <c r="K3864" s="28"/>
    </row>
    <row r="3865" spans="1:11" x14ac:dyDescent="0.35">
      <c r="A3865" s="74"/>
      <c r="I3865" s="73"/>
      <c r="J3865" s="73"/>
      <c r="K3865" s="28"/>
    </row>
    <row r="3866" spans="1:11" x14ac:dyDescent="0.35">
      <c r="A3866" s="74"/>
      <c r="I3866" s="73"/>
      <c r="J3866" s="73"/>
      <c r="K3866" s="28"/>
    </row>
    <row r="3867" spans="1:11" x14ac:dyDescent="0.35">
      <c r="A3867" s="74"/>
      <c r="I3867" s="73"/>
      <c r="J3867" s="73"/>
      <c r="K3867" s="28"/>
    </row>
    <row r="3868" spans="1:11" x14ac:dyDescent="0.35">
      <c r="A3868" s="74"/>
      <c r="I3868" s="73"/>
      <c r="J3868" s="73"/>
      <c r="K3868" s="28"/>
    </row>
    <row r="3869" spans="1:11" x14ac:dyDescent="0.35">
      <c r="A3869" s="74"/>
      <c r="I3869" s="73"/>
      <c r="J3869" s="73"/>
      <c r="K3869" s="28"/>
    </row>
    <row r="3870" spans="1:11" x14ac:dyDescent="0.35">
      <c r="A3870" s="74"/>
      <c r="I3870" s="73"/>
      <c r="J3870" s="73"/>
      <c r="K3870" s="28"/>
    </row>
    <row r="3871" spans="1:11" x14ac:dyDescent="0.35">
      <c r="A3871" s="74"/>
      <c r="I3871" s="73"/>
      <c r="J3871" s="73"/>
      <c r="K3871" s="28"/>
    </row>
    <row r="3872" spans="1:11" x14ac:dyDescent="0.35">
      <c r="A3872" s="74"/>
      <c r="I3872" s="73"/>
      <c r="J3872" s="73"/>
      <c r="K3872" s="28"/>
    </row>
    <row r="3873" spans="1:11" x14ac:dyDescent="0.35">
      <c r="A3873" s="74"/>
      <c r="I3873" s="73"/>
      <c r="J3873" s="73"/>
      <c r="K3873" s="28"/>
    </row>
    <row r="3874" spans="1:11" x14ac:dyDescent="0.35">
      <c r="A3874" s="74"/>
      <c r="I3874" s="73"/>
      <c r="J3874" s="73"/>
      <c r="K3874" s="28"/>
    </row>
    <row r="3875" spans="1:11" x14ac:dyDescent="0.35">
      <c r="A3875" s="74"/>
      <c r="I3875" s="73"/>
      <c r="J3875" s="73"/>
      <c r="K3875" s="28"/>
    </row>
    <row r="3876" spans="1:11" x14ac:dyDescent="0.35">
      <c r="A3876" s="74"/>
      <c r="I3876" s="73"/>
      <c r="J3876" s="73"/>
      <c r="K3876" s="28"/>
    </row>
    <row r="3877" spans="1:11" x14ac:dyDescent="0.35">
      <c r="A3877" s="74"/>
      <c r="I3877" s="73"/>
      <c r="J3877" s="73"/>
      <c r="K3877" s="28"/>
    </row>
    <row r="3878" spans="1:11" x14ac:dyDescent="0.35">
      <c r="A3878" s="74"/>
      <c r="I3878" s="73"/>
      <c r="J3878" s="73"/>
      <c r="K3878" s="28"/>
    </row>
    <row r="3879" spans="1:11" x14ac:dyDescent="0.35">
      <c r="A3879" s="74"/>
      <c r="I3879" s="73"/>
      <c r="J3879" s="73"/>
      <c r="K3879" s="28"/>
    </row>
    <row r="3880" spans="1:11" x14ac:dyDescent="0.35">
      <c r="A3880" s="74"/>
      <c r="I3880" s="73"/>
      <c r="J3880" s="73"/>
      <c r="K3880" s="28"/>
    </row>
    <row r="3881" spans="1:11" x14ac:dyDescent="0.35">
      <c r="A3881" s="74"/>
      <c r="I3881" s="73"/>
      <c r="J3881" s="73"/>
      <c r="K3881" s="28"/>
    </row>
    <row r="3882" spans="1:11" x14ac:dyDescent="0.35">
      <c r="A3882" s="74"/>
      <c r="I3882" s="73"/>
      <c r="J3882" s="73"/>
      <c r="K3882" s="28"/>
    </row>
    <row r="3883" spans="1:11" x14ac:dyDescent="0.35">
      <c r="A3883" s="74"/>
      <c r="I3883" s="73"/>
      <c r="J3883" s="73"/>
      <c r="K3883" s="28"/>
    </row>
    <row r="3884" spans="1:11" x14ac:dyDescent="0.35">
      <c r="A3884" s="74"/>
      <c r="I3884" s="73"/>
      <c r="J3884" s="73"/>
      <c r="K3884" s="28"/>
    </row>
    <row r="3885" spans="1:11" x14ac:dyDescent="0.35">
      <c r="A3885" s="74"/>
      <c r="I3885" s="73"/>
      <c r="J3885" s="73"/>
      <c r="K3885" s="28"/>
    </row>
    <row r="3886" spans="1:11" x14ac:dyDescent="0.35">
      <c r="A3886" s="74"/>
      <c r="I3886" s="73"/>
      <c r="J3886" s="73"/>
      <c r="K3886" s="28"/>
    </row>
    <row r="3887" spans="1:11" x14ac:dyDescent="0.35">
      <c r="A3887" s="74"/>
      <c r="I3887" s="73"/>
      <c r="J3887" s="73"/>
      <c r="K3887" s="28"/>
    </row>
    <row r="3888" spans="1:11" x14ac:dyDescent="0.35">
      <c r="A3888" s="74"/>
      <c r="I3888" s="73"/>
      <c r="J3888" s="73"/>
      <c r="K3888" s="28"/>
    </row>
    <row r="3889" spans="1:11" x14ac:dyDescent="0.35">
      <c r="A3889" s="74"/>
      <c r="I3889" s="73"/>
      <c r="J3889" s="73"/>
      <c r="K3889" s="28"/>
    </row>
    <row r="3890" spans="1:11" x14ac:dyDescent="0.35">
      <c r="A3890" s="74"/>
      <c r="I3890" s="73"/>
      <c r="J3890" s="73"/>
      <c r="K3890" s="28"/>
    </row>
    <row r="3891" spans="1:11" x14ac:dyDescent="0.35">
      <c r="A3891" s="74"/>
      <c r="I3891" s="73"/>
      <c r="J3891" s="73"/>
      <c r="K3891" s="28"/>
    </row>
    <row r="3892" spans="1:11" x14ac:dyDescent="0.35">
      <c r="A3892" s="74"/>
      <c r="I3892" s="73"/>
      <c r="J3892" s="73"/>
      <c r="K3892" s="28"/>
    </row>
    <row r="3893" spans="1:11" x14ac:dyDescent="0.35">
      <c r="A3893" s="74"/>
      <c r="I3893" s="73"/>
      <c r="J3893" s="73"/>
      <c r="K3893" s="28"/>
    </row>
    <row r="3894" spans="1:11" x14ac:dyDescent="0.35">
      <c r="A3894" s="74"/>
      <c r="I3894" s="73"/>
      <c r="J3894" s="73"/>
      <c r="K3894" s="28"/>
    </row>
    <row r="3895" spans="1:11" x14ac:dyDescent="0.35">
      <c r="A3895" s="74"/>
      <c r="I3895" s="73"/>
      <c r="J3895" s="73"/>
      <c r="K3895" s="28"/>
    </row>
    <row r="3896" spans="1:11" x14ac:dyDescent="0.35">
      <c r="A3896" s="74"/>
      <c r="I3896" s="73"/>
      <c r="J3896" s="73"/>
      <c r="K3896" s="28"/>
    </row>
    <row r="3897" spans="1:11" x14ac:dyDescent="0.35">
      <c r="A3897" s="74"/>
      <c r="I3897" s="73"/>
      <c r="J3897" s="73"/>
      <c r="K3897" s="28"/>
    </row>
    <row r="3898" spans="1:11" x14ac:dyDescent="0.35">
      <c r="A3898" s="74"/>
      <c r="I3898" s="73"/>
      <c r="J3898" s="73"/>
      <c r="K3898" s="28"/>
    </row>
    <row r="3899" spans="1:11" x14ac:dyDescent="0.35">
      <c r="A3899" s="74"/>
      <c r="I3899" s="73"/>
      <c r="J3899" s="73"/>
      <c r="K3899" s="28"/>
    </row>
    <row r="3900" spans="1:11" x14ac:dyDescent="0.35">
      <c r="A3900" s="74"/>
      <c r="I3900" s="73"/>
      <c r="J3900" s="73"/>
      <c r="K3900" s="28"/>
    </row>
    <row r="3901" spans="1:11" x14ac:dyDescent="0.35">
      <c r="A3901" s="74"/>
      <c r="I3901" s="73"/>
      <c r="J3901" s="73"/>
      <c r="K3901" s="28"/>
    </row>
    <row r="3902" spans="1:11" x14ac:dyDescent="0.35">
      <c r="A3902" s="74"/>
      <c r="I3902" s="73"/>
      <c r="J3902" s="73"/>
      <c r="K3902" s="28"/>
    </row>
    <row r="3903" spans="1:11" x14ac:dyDescent="0.35">
      <c r="A3903" s="74"/>
      <c r="I3903" s="73"/>
      <c r="J3903" s="73"/>
      <c r="K3903" s="28"/>
    </row>
    <row r="3904" spans="1:11" x14ac:dyDescent="0.35">
      <c r="A3904" s="74"/>
      <c r="I3904" s="73"/>
      <c r="J3904" s="73"/>
      <c r="K3904" s="28"/>
    </row>
    <row r="3905" spans="1:11" x14ac:dyDescent="0.35">
      <c r="A3905" s="74"/>
      <c r="I3905" s="73"/>
      <c r="J3905" s="73"/>
      <c r="K3905" s="28"/>
    </row>
    <row r="3906" spans="1:11" x14ac:dyDescent="0.35">
      <c r="A3906" s="74"/>
      <c r="I3906" s="73"/>
      <c r="J3906" s="73"/>
      <c r="K3906" s="28"/>
    </row>
    <row r="3907" spans="1:11" x14ac:dyDescent="0.35">
      <c r="A3907" s="74"/>
      <c r="I3907" s="73"/>
      <c r="J3907" s="73"/>
      <c r="K3907" s="28"/>
    </row>
    <row r="3908" spans="1:11" x14ac:dyDescent="0.35">
      <c r="A3908" s="74"/>
      <c r="I3908" s="73"/>
      <c r="J3908" s="73"/>
      <c r="K3908" s="28"/>
    </row>
    <row r="3909" spans="1:11" x14ac:dyDescent="0.35">
      <c r="A3909" s="74"/>
      <c r="I3909" s="73"/>
      <c r="J3909" s="73"/>
      <c r="K3909" s="28"/>
    </row>
    <row r="3910" spans="1:11" x14ac:dyDescent="0.35">
      <c r="A3910" s="74"/>
      <c r="I3910" s="73"/>
      <c r="J3910" s="73"/>
      <c r="K3910" s="28"/>
    </row>
    <row r="3911" spans="1:11" x14ac:dyDescent="0.35">
      <c r="A3911" s="74"/>
      <c r="I3911" s="73"/>
      <c r="J3911" s="73"/>
      <c r="K3911" s="28"/>
    </row>
    <row r="3912" spans="1:11" x14ac:dyDescent="0.35">
      <c r="A3912" s="74"/>
      <c r="I3912" s="73"/>
      <c r="J3912" s="73"/>
      <c r="K3912" s="28"/>
    </row>
    <row r="3913" spans="1:11" x14ac:dyDescent="0.35">
      <c r="A3913" s="74"/>
      <c r="I3913" s="73"/>
      <c r="J3913" s="73"/>
      <c r="K3913" s="28"/>
    </row>
    <row r="3914" spans="1:11" x14ac:dyDescent="0.35">
      <c r="A3914" s="74"/>
      <c r="I3914" s="73"/>
      <c r="J3914" s="73"/>
      <c r="K3914" s="28"/>
    </row>
    <row r="3915" spans="1:11" x14ac:dyDescent="0.35">
      <c r="A3915" s="74"/>
      <c r="I3915" s="73"/>
      <c r="J3915" s="73"/>
      <c r="K3915" s="28"/>
    </row>
    <row r="3916" spans="1:11" x14ac:dyDescent="0.35">
      <c r="A3916" s="74"/>
      <c r="I3916" s="73"/>
      <c r="J3916" s="73"/>
      <c r="K3916" s="28"/>
    </row>
    <row r="3917" spans="1:11" x14ac:dyDescent="0.35">
      <c r="A3917" s="74"/>
      <c r="I3917" s="73"/>
      <c r="J3917" s="73"/>
      <c r="K3917" s="28"/>
    </row>
    <row r="3918" spans="1:11" x14ac:dyDescent="0.35">
      <c r="A3918" s="74"/>
      <c r="I3918" s="73"/>
      <c r="J3918" s="73"/>
      <c r="K3918" s="28"/>
    </row>
    <row r="3919" spans="1:11" x14ac:dyDescent="0.35">
      <c r="A3919" s="74"/>
      <c r="I3919" s="73"/>
      <c r="J3919" s="73"/>
      <c r="K3919" s="28"/>
    </row>
    <row r="3920" spans="1:11" x14ac:dyDescent="0.35">
      <c r="A3920" s="74"/>
      <c r="I3920" s="73"/>
      <c r="J3920" s="73"/>
      <c r="K3920" s="28"/>
    </row>
    <row r="3921" spans="1:11" x14ac:dyDescent="0.35">
      <c r="A3921" s="74"/>
      <c r="I3921" s="73"/>
      <c r="J3921" s="73"/>
      <c r="K3921" s="28"/>
    </row>
    <row r="3922" spans="1:11" x14ac:dyDescent="0.35">
      <c r="A3922" s="74"/>
      <c r="I3922" s="73"/>
      <c r="J3922" s="73"/>
      <c r="K3922" s="28"/>
    </row>
    <row r="3923" spans="1:11" x14ac:dyDescent="0.35">
      <c r="A3923" s="74"/>
      <c r="I3923" s="73"/>
      <c r="J3923" s="73"/>
      <c r="K3923" s="28"/>
    </row>
    <row r="3924" spans="1:11" x14ac:dyDescent="0.35">
      <c r="A3924" s="74"/>
      <c r="I3924" s="73"/>
      <c r="J3924" s="73"/>
      <c r="K3924" s="28"/>
    </row>
    <row r="3925" spans="1:11" x14ac:dyDescent="0.35">
      <c r="A3925" s="74"/>
      <c r="I3925" s="73"/>
      <c r="J3925" s="73"/>
      <c r="K3925" s="28"/>
    </row>
    <row r="3926" spans="1:11" x14ac:dyDescent="0.35">
      <c r="A3926" s="74"/>
      <c r="I3926" s="73"/>
      <c r="J3926" s="73"/>
      <c r="K3926" s="28"/>
    </row>
    <row r="3927" spans="1:11" x14ac:dyDescent="0.35">
      <c r="A3927" s="74"/>
      <c r="I3927" s="73"/>
      <c r="J3927" s="73"/>
      <c r="K3927" s="28"/>
    </row>
    <row r="3928" spans="1:11" x14ac:dyDescent="0.35">
      <c r="A3928" s="74"/>
      <c r="I3928" s="73"/>
      <c r="J3928" s="73"/>
      <c r="K3928" s="28"/>
    </row>
    <row r="3929" spans="1:11" x14ac:dyDescent="0.35">
      <c r="A3929" s="74"/>
      <c r="I3929" s="73"/>
      <c r="J3929" s="73"/>
      <c r="K3929" s="28"/>
    </row>
    <row r="3930" spans="1:11" x14ac:dyDescent="0.35">
      <c r="A3930" s="74"/>
      <c r="I3930" s="73"/>
      <c r="J3930" s="73"/>
      <c r="K3930" s="28"/>
    </row>
    <row r="3931" spans="1:11" x14ac:dyDescent="0.35">
      <c r="A3931" s="74"/>
      <c r="I3931" s="73"/>
      <c r="J3931" s="73"/>
      <c r="K3931" s="28"/>
    </row>
    <row r="3932" spans="1:11" x14ac:dyDescent="0.35">
      <c r="A3932" s="74"/>
      <c r="I3932" s="73"/>
      <c r="J3932" s="73"/>
      <c r="K3932" s="28"/>
    </row>
    <row r="3933" spans="1:11" x14ac:dyDescent="0.35">
      <c r="A3933" s="74"/>
      <c r="I3933" s="73"/>
      <c r="J3933" s="73"/>
      <c r="K3933" s="28"/>
    </row>
    <row r="3934" spans="1:11" x14ac:dyDescent="0.35">
      <c r="A3934" s="74"/>
      <c r="I3934" s="73"/>
      <c r="J3934" s="73"/>
      <c r="K3934" s="28"/>
    </row>
    <row r="3935" spans="1:11" x14ac:dyDescent="0.35">
      <c r="A3935" s="74"/>
      <c r="I3935" s="73"/>
      <c r="J3935" s="73"/>
      <c r="K3935" s="28"/>
    </row>
    <row r="3936" spans="1:11" x14ac:dyDescent="0.35">
      <c r="A3936" s="74"/>
      <c r="I3936" s="73"/>
      <c r="J3936" s="73"/>
      <c r="K3936" s="28"/>
    </row>
    <row r="3937" spans="1:11" x14ac:dyDescent="0.35">
      <c r="A3937" s="74"/>
      <c r="I3937" s="73"/>
      <c r="J3937" s="73"/>
      <c r="K3937" s="28"/>
    </row>
    <row r="3938" spans="1:11" x14ac:dyDescent="0.35">
      <c r="A3938" s="74"/>
      <c r="I3938" s="73"/>
      <c r="J3938" s="73"/>
      <c r="K3938" s="28"/>
    </row>
    <row r="3939" spans="1:11" x14ac:dyDescent="0.35">
      <c r="A3939" s="74"/>
      <c r="I3939" s="73"/>
      <c r="J3939" s="73"/>
      <c r="K3939" s="28"/>
    </row>
    <row r="3940" spans="1:11" x14ac:dyDescent="0.35">
      <c r="A3940" s="74"/>
      <c r="I3940" s="73"/>
      <c r="J3940" s="73"/>
      <c r="K3940" s="28"/>
    </row>
    <row r="3941" spans="1:11" x14ac:dyDescent="0.35">
      <c r="A3941" s="74"/>
      <c r="I3941" s="73"/>
      <c r="J3941" s="73"/>
      <c r="K3941" s="28"/>
    </row>
    <row r="3942" spans="1:11" x14ac:dyDescent="0.35">
      <c r="A3942" s="74"/>
      <c r="I3942" s="73"/>
      <c r="J3942" s="73"/>
      <c r="K3942" s="28"/>
    </row>
    <row r="3943" spans="1:11" x14ac:dyDescent="0.35">
      <c r="A3943" s="74"/>
      <c r="I3943" s="73"/>
      <c r="J3943" s="73"/>
      <c r="K3943" s="28"/>
    </row>
    <row r="3944" spans="1:11" x14ac:dyDescent="0.35">
      <c r="A3944" s="74"/>
      <c r="I3944" s="73"/>
      <c r="J3944" s="73"/>
      <c r="K3944" s="28"/>
    </row>
    <row r="3945" spans="1:11" x14ac:dyDescent="0.35">
      <c r="A3945" s="74"/>
      <c r="I3945" s="73"/>
      <c r="J3945" s="73"/>
      <c r="K3945" s="28"/>
    </row>
    <row r="3946" spans="1:11" x14ac:dyDescent="0.35">
      <c r="A3946" s="74"/>
      <c r="I3946" s="73"/>
      <c r="J3946" s="73"/>
      <c r="K3946" s="28"/>
    </row>
    <row r="3947" spans="1:11" x14ac:dyDescent="0.35">
      <c r="A3947" s="74"/>
      <c r="I3947" s="73"/>
      <c r="J3947" s="73"/>
      <c r="K3947" s="28"/>
    </row>
    <row r="3948" spans="1:11" x14ac:dyDescent="0.35">
      <c r="A3948" s="74"/>
      <c r="I3948" s="73"/>
      <c r="J3948" s="73"/>
      <c r="K3948" s="28"/>
    </row>
    <row r="3949" spans="1:11" x14ac:dyDescent="0.35">
      <c r="A3949" s="74"/>
      <c r="I3949" s="73"/>
      <c r="J3949" s="73"/>
      <c r="K3949" s="28"/>
    </row>
    <row r="3950" spans="1:11" x14ac:dyDescent="0.35">
      <c r="A3950" s="74"/>
      <c r="I3950" s="73"/>
      <c r="J3950" s="73"/>
      <c r="K3950" s="28"/>
    </row>
    <row r="3951" spans="1:11" x14ac:dyDescent="0.35">
      <c r="A3951" s="74"/>
      <c r="I3951" s="73"/>
      <c r="J3951" s="73"/>
      <c r="K3951" s="28"/>
    </row>
    <row r="3952" spans="1:11" x14ac:dyDescent="0.35">
      <c r="A3952" s="74"/>
      <c r="I3952" s="73"/>
      <c r="J3952" s="73"/>
      <c r="K3952" s="28"/>
    </row>
    <row r="3953" spans="1:11" x14ac:dyDescent="0.35">
      <c r="A3953" s="74"/>
      <c r="I3953" s="73"/>
      <c r="J3953" s="73"/>
      <c r="K3953" s="28"/>
    </row>
    <row r="3954" spans="1:11" x14ac:dyDescent="0.35">
      <c r="A3954" s="74"/>
      <c r="I3954" s="73"/>
      <c r="J3954" s="73"/>
      <c r="K3954" s="28"/>
    </row>
    <row r="3955" spans="1:11" x14ac:dyDescent="0.35">
      <c r="A3955" s="74"/>
      <c r="I3955" s="73"/>
      <c r="J3955" s="73"/>
      <c r="K3955" s="28"/>
    </row>
    <row r="3956" spans="1:11" x14ac:dyDescent="0.35">
      <c r="A3956" s="74"/>
      <c r="I3956" s="73"/>
      <c r="J3956" s="73"/>
      <c r="K3956" s="28"/>
    </row>
    <row r="3957" spans="1:11" x14ac:dyDescent="0.35">
      <c r="A3957" s="74"/>
      <c r="I3957" s="73"/>
      <c r="J3957" s="73"/>
      <c r="K3957" s="28"/>
    </row>
    <row r="3958" spans="1:11" x14ac:dyDescent="0.35">
      <c r="A3958" s="74"/>
      <c r="I3958" s="73"/>
      <c r="J3958" s="73"/>
      <c r="K3958" s="28"/>
    </row>
    <row r="3959" spans="1:11" x14ac:dyDescent="0.35">
      <c r="A3959" s="74"/>
      <c r="I3959" s="73"/>
      <c r="J3959" s="73"/>
      <c r="K3959" s="28"/>
    </row>
    <row r="3960" spans="1:11" x14ac:dyDescent="0.35">
      <c r="A3960" s="74"/>
      <c r="I3960" s="73"/>
      <c r="J3960" s="73"/>
      <c r="K3960" s="28"/>
    </row>
    <row r="3961" spans="1:11" x14ac:dyDescent="0.35">
      <c r="A3961" s="74"/>
      <c r="I3961" s="73"/>
      <c r="J3961" s="73"/>
      <c r="K3961" s="28"/>
    </row>
    <row r="3962" spans="1:11" x14ac:dyDescent="0.35">
      <c r="A3962" s="74"/>
      <c r="I3962" s="73"/>
      <c r="J3962" s="73"/>
      <c r="K3962" s="28"/>
    </row>
    <row r="3963" spans="1:11" x14ac:dyDescent="0.35">
      <c r="A3963" s="74"/>
      <c r="I3963" s="73"/>
      <c r="J3963" s="73"/>
      <c r="K3963" s="28"/>
    </row>
    <row r="3964" spans="1:11" x14ac:dyDescent="0.35">
      <c r="A3964" s="74"/>
      <c r="I3964" s="73"/>
      <c r="J3964" s="73"/>
      <c r="K3964" s="28"/>
    </row>
    <row r="3965" spans="1:11" x14ac:dyDescent="0.35">
      <c r="A3965" s="74"/>
      <c r="I3965" s="73"/>
      <c r="J3965" s="73"/>
      <c r="K3965" s="28"/>
    </row>
    <row r="3966" spans="1:11" x14ac:dyDescent="0.35">
      <c r="A3966" s="74"/>
      <c r="I3966" s="73"/>
      <c r="J3966" s="73"/>
      <c r="K3966" s="28"/>
    </row>
    <row r="3967" spans="1:11" x14ac:dyDescent="0.35">
      <c r="A3967" s="74"/>
      <c r="I3967" s="73"/>
      <c r="J3967" s="73"/>
      <c r="K3967" s="28"/>
    </row>
    <row r="3968" spans="1:11" x14ac:dyDescent="0.35">
      <c r="A3968" s="74"/>
      <c r="I3968" s="73"/>
      <c r="J3968" s="73"/>
      <c r="K3968" s="28"/>
    </row>
    <row r="3969" spans="1:11" x14ac:dyDescent="0.35">
      <c r="A3969" s="74"/>
      <c r="I3969" s="73"/>
      <c r="J3969" s="73"/>
      <c r="K3969" s="28"/>
    </row>
    <row r="3970" spans="1:11" x14ac:dyDescent="0.35">
      <c r="A3970" s="74"/>
      <c r="I3970" s="73"/>
      <c r="J3970" s="73"/>
      <c r="K3970" s="28"/>
    </row>
    <row r="3971" spans="1:11" x14ac:dyDescent="0.35">
      <c r="A3971" s="74"/>
      <c r="I3971" s="73"/>
      <c r="J3971" s="73"/>
      <c r="K3971" s="28"/>
    </row>
    <row r="3972" spans="1:11" x14ac:dyDescent="0.35">
      <c r="A3972" s="74"/>
      <c r="I3972" s="73"/>
      <c r="J3972" s="73"/>
      <c r="K3972" s="28"/>
    </row>
    <row r="3973" spans="1:11" x14ac:dyDescent="0.35">
      <c r="A3973" s="74"/>
      <c r="I3973" s="73"/>
      <c r="J3973" s="73"/>
      <c r="K3973" s="28"/>
    </row>
    <row r="3974" spans="1:11" x14ac:dyDescent="0.35">
      <c r="A3974" s="74"/>
      <c r="I3974" s="73"/>
      <c r="J3974" s="73"/>
      <c r="K3974" s="28"/>
    </row>
    <row r="3975" spans="1:11" x14ac:dyDescent="0.35">
      <c r="A3975" s="74"/>
      <c r="I3975" s="73"/>
      <c r="J3975" s="73"/>
      <c r="K3975" s="28"/>
    </row>
    <row r="3976" spans="1:11" x14ac:dyDescent="0.35">
      <c r="A3976" s="74"/>
      <c r="I3976" s="73"/>
      <c r="J3976" s="73"/>
      <c r="K3976" s="28"/>
    </row>
    <row r="3977" spans="1:11" x14ac:dyDescent="0.35">
      <c r="A3977" s="74"/>
      <c r="I3977" s="73"/>
      <c r="J3977" s="73"/>
      <c r="K3977" s="28"/>
    </row>
    <row r="3978" spans="1:11" x14ac:dyDescent="0.35">
      <c r="A3978" s="74"/>
      <c r="I3978" s="73"/>
      <c r="J3978" s="73"/>
      <c r="K3978" s="28"/>
    </row>
    <row r="3979" spans="1:11" x14ac:dyDescent="0.35">
      <c r="A3979" s="74"/>
      <c r="I3979" s="73"/>
      <c r="J3979" s="73"/>
      <c r="K3979" s="28"/>
    </row>
    <row r="3980" spans="1:11" x14ac:dyDescent="0.35">
      <c r="A3980" s="74"/>
      <c r="D3980" s="174"/>
      <c r="I3980" s="73"/>
      <c r="J3980" s="73"/>
      <c r="K3980" s="28"/>
    </row>
    <row r="3981" spans="1:11" x14ac:dyDescent="0.35">
      <c r="A3981" s="74"/>
      <c r="D3981" s="174"/>
      <c r="I3981" s="73"/>
      <c r="J3981" s="73"/>
      <c r="K3981" s="28"/>
    </row>
    <row r="3982" spans="1:11" x14ac:dyDescent="0.35">
      <c r="A3982" s="74"/>
      <c r="D3982" s="174"/>
      <c r="I3982" s="73"/>
      <c r="J3982" s="73"/>
      <c r="K3982" s="28"/>
    </row>
    <row r="3983" spans="1:11" x14ac:dyDescent="0.35">
      <c r="A3983" s="74"/>
      <c r="D3983" s="174"/>
      <c r="I3983" s="73"/>
      <c r="J3983" s="73"/>
      <c r="K3983" s="28"/>
    </row>
    <row r="3984" spans="1:11" x14ac:dyDescent="0.35">
      <c r="A3984" s="74"/>
      <c r="D3984" s="174"/>
      <c r="I3984" s="73"/>
      <c r="J3984" s="73"/>
      <c r="K3984" s="28"/>
    </row>
    <row r="3985" spans="1:11" x14ac:dyDescent="0.35">
      <c r="A3985" s="74"/>
      <c r="D3985" s="174"/>
      <c r="I3985" s="73"/>
      <c r="J3985" s="73"/>
      <c r="K3985" s="28"/>
    </row>
    <row r="3986" spans="1:11" x14ac:dyDescent="0.35">
      <c r="A3986" s="74"/>
      <c r="D3986" s="174"/>
      <c r="I3986" s="73"/>
      <c r="J3986" s="73"/>
      <c r="K3986" s="28"/>
    </row>
    <row r="3987" spans="1:11" x14ac:dyDescent="0.35">
      <c r="A3987" s="74"/>
      <c r="D3987" s="174"/>
      <c r="I3987" s="73"/>
      <c r="J3987" s="73"/>
      <c r="K3987" s="28"/>
    </row>
    <row r="3988" spans="1:11" x14ac:dyDescent="0.35">
      <c r="A3988" s="74"/>
      <c r="D3988" s="174"/>
      <c r="I3988" s="73"/>
      <c r="J3988" s="73"/>
      <c r="K3988" s="28"/>
    </row>
    <row r="3989" spans="1:11" x14ac:dyDescent="0.35">
      <c r="A3989" s="74"/>
      <c r="D3989" s="174"/>
      <c r="I3989" s="73"/>
      <c r="J3989" s="73"/>
      <c r="K3989" s="28"/>
    </row>
    <row r="3990" spans="1:11" x14ac:dyDescent="0.35">
      <c r="A3990" s="74"/>
      <c r="D3990" s="174"/>
      <c r="I3990" s="73"/>
      <c r="J3990" s="73"/>
      <c r="K3990" s="28"/>
    </row>
    <row r="3991" spans="1:11" x14ac:dyDescent="0.35">
      <c r="A3991" s="74"/>
      <c r="D3991" s="174"/>
      <c r="I3991" s="73"/>
      <c r="J3991" s="73"/>
      <c r="K3991" s="28"/>
    </row>
    <row r="3992" spans="1:11" x14ac:dyDescent="0.35">
      <c r="A3992" s="74"/>
      <c r="D3992" s="174"/>
      <c r="I3992" s="73"/>
      <c r="J3992" s="73"/>
      <c r="K3992" s="28"/>
    </row>
    <row r="3993" spans="1:11" x14ac:dyDescent="0.35">
      <c r="A3993" s="74"/>
      <c r="D3993" s="174"/>
      <c r="I3993" s="73"/>
      <c r="J3993" s="73"/>
      <c r="K3993" s="28"/>
    </row>
    <row r="3994" spans="1:11" x14ac:dyDescent="0.35">
      <c r="A3994" s="74"/>
      <c r="D3994" s="174"/>
      <c r="I3994" s="73"/>
      <c r="J3994" s="73"/>
      <c r="K3994" s="28"/>
    </row>
    <row r="3995" spans="1:11" x14ac:dyDescent="0.35">
      <c r="A3995" s="74"/>
      <c r="D3995" s="174"/>
      <c r="I3995" s="73"/>
      <c r="J3995" s="73"/>
      <c r="K3995" s="28"/>
    </row>
    <row r="3996" spans="1:11" x14ac:dyDescent="0.35">
      <c r="A3996" s="74"/>
      <c r="D3996" s="174"/>
      <c r="I3996" s="73"/>
      <c r="J3996" s="73"/>
      <c r="K3996" s="28"/>
    </row>
    <row r="3997" spans="1:11" x14ac:dyDescent="0.35">
      <c r="A3997" s="74"/>
      <c r="D3997" s="174"/>
      <c r="I3997" s="73"/>
      <c r="J3997" s="73"/>
      <c r="K3997" s="28"/>
    </row>
    <row r="3998" spans="1:11" x14ac:dyDescent="0.35">
      <c r="A3998" s="74"/>
      <c r="D3998" s="174"/>
      <c r="I3998" s="73"/>
      <c r="J3998" s="73"/>
      <c r="K3998" s="28"/>
    </row>
    <row r="3999" spans="1:11" x14ac:dyDescent="0.35">
      <c r="A3999" s="74"/>
      <c r="D3999" s="174"/>
      <c r="I3999" s="73"/>
      <c r="J3999" s="73"/>
      <c r="K3999" s="28"/>
    </row>
    <row r="4000" spans="1:11" x14ac:dyDescent="0.35">
      <c r="A4000" s="74"/>
      <c r="D4000" s="174"/>
      <c r="I4000" s="73"/>
      <c r="J4000" s="73"/>
      <c r="K4000" s="28"/>
    </row>
    <row r="4001" spans="1:11" x14ac:dyDescent="0.35">
      <c r="A4001" s="74"/>
      <c r="D4001" s="174"/>
      <c r="I4001" s="73"/>
      <c r="J4001" s="73"/>
      <c r="K4001" s="28"/>
    </row>
    <row r="4002" spans="1:11" x14ac:dyDescent="0.35">
      <c r="A4002" s="74"/>
      <c r="D4002" s="174"/>
      <c r="I4002" s="73"/>
      <c r="J4002" s="73"/>
      <c r="K4002" s="28"/>
    </row>
    <row r="4003" spans="1:11" x14ac:dyDescent="0.35">
      <c r="A4003" s="74"/>
      <c r="D4003" s="174"/>
      <c r="I4003" s="73"/>
      <c r="J4003" s="73"/>
      <c r="K4003" s="28"/>
    </row>
    <row r="4004" spans="1:11" x14ac:dyDescent="0.35">
      <c r="A4004" s="74"/>
      <c r="D4004" s="174"/>
      <c r="I4004" s="73"/>
      <c r="J4004" s="73"/>
      <c r="K4004" s="28"/>
    </row>
    <row r="4005" spans="1:11" x14ac:dyDescent="0.35">
      <c r="A4005" s="74"/>
      <c r="D4005" s="174"/>
      <c r="I4005" s="73"/>
      <c r="J4005" s="73"/>
      <c r="K4005" s="28"/>
    </row>
    <row r="4006" spans="1:11" x14ac:dyDescent="0.35">
      <c r="A4006" s="74"/>
      <c r="D4006" s="174"/>
      <c r="I4006" s="73"/>
      <c r="J4006" s="73"/>
      <c r="K4006" s="28"/>
    </row>
    <row r="4007" spans="1:11" x14ac:dyDescent="0.35">
      <c r="A4007" s="74"/>
      <c r="D4007" s="174"/>
      <c r="I4007" s="73"/>
      <c r="J4007" s="73"/>
      <c r="K4007" s="28"/>
    </row>
    <row r="4008" spans="1:11" x14ac:dyDescent="0.35">
      <c r="A4008" s="74"/>
      <c r="D4008" s="174"/>
      <c r="I4008" s="73"/>
      <c r="J4008" s="73"/>
      <c r="K4008" s="28"/>
    </row>
    <row r="4009" spans="1:11" x14ac:dyDescent="0.35">
      <c r="A4009" s="74"/>
      <c r="D4009" s="174"/>
      <c r="I4009" s="73"/>
      <c r="J4009" s="73"/>
      <c r="K4009" s="28"/>
    </row>
    <row r="4010" spans="1:11" x14ac:dyDescent="0.35">
      <c r="A4010" s="74"/>
      <c r="D4010" s="174"/>
      <c r="I4010" s="73"/>
      <c r="J4010" s="73"/>
      <c r="K4010" s="28"/>
    </row>
    <row r="4011" spans="1:11" x14ac:dyDescent="0.35">
      <c r="A4011" s="74"/>
      <c r="D4011" s="174"/>
      <c r="I4011" s="73"/>
      <c r="J4011" s="73"/>
      <c r="K4011" s="28"/>
    </row>
    <row r="4012" spans="1:11" x14ac:dyDescent="0.35">
      <c r="A4012" s="74"/>
      <c r="D4012" s="174"/>
      <c r="I4012" s="73"/>
      <c r="J4012" s="73"/>
      <c r="K4012" s="28"/>
    </row>
    <row r="4013" spans="1:11" x14ac:dyDescent="0.35">
      <c r="A4013" s="74"/>
      <c r="D4013" s="174"/>
      <c r="I4013" s="73"/>
      <c r="J4013" s="73"/>
      <c r="K4013" s="28"/>
    </row>
    <row r="4014" spans="1:11" x14ac:dyDescent="0.35">
      <c r="A4014" s="74"/>
      <c r="D4014" s="174"/>
      <c r="I4014" s="73"/>
      <c r="J4014" s="73"/>
      <c r="K4014" s="28"/>
    </row>
    <row r="4015" spans="1:11" x14ac:dyDescent="0.35">
      <c r="A4015" s="74"/>
      <c r="D4015" s="174"/>
      <c r="I4015" s="73"/>
      <c r="J4015" s="73"/>
      <c r="K4015" s="28"/>
    </row>
    <row r="4016" spans="1:11" x14ac:dyDescent="0.35">
      <c r="A4016" s="74"/>
      <c r="D4016" s="174"/>
      <c r="I4016" s="73"/>
      <c r="J4016" s="73"/>
      <c r="K4016" s="28"/>
    </row>
    <row r="4017" spans="1:11" x14ac:dyDescent="0.35">
      <c r="A4017" s="74"/>
      <c r="D4017" s="174"/>
      <c r="I4017" s="73"/>
      <c r="J4017" s="73"/>
      <c r="K4017" s="28"/>
    </row>
    <row r="4018" spans="1:11" x14ac:dyDescent="0.35">
      <c r="A4018" s="74"/>
      <c r="D4018" s="174"/>
      <c r="I4018" s="73"/>
      <c r="J4018" s="73"/>
      <c r="K4018" s="28"/>
    </row>
    <row r="4019" spans="1:11" x14ac:dyDescent="0.35">
      <c r="A4019" s="74"/>
      <c r="D4019" s="174"/>
      <c r="I4019" s="73"/>
      <c r="J4019" s="73"/>
      <c r="K4019" s="28"/>
    </row>
    <row r="4020" spans="1:11" x14ac:dyDescent="0.35">
      <c r="A4020" s="74"/>
      <c r="D4020" s="174"/>
      <c r="I4020" s="73"/>
      <c r="J4020" s="73"/>
      <c r="K4020" s="28"/>
    </row>
    <row r="4021" spans="1:11" x14ac:dyDescent="0.35">
      <c r="A4021" s="74"/>
      <c r="D4021" s="174"/>
      <c r="I4021" s="73"/>
      <c r="J4021" s="73"/>
      <c r="K4021" s="28"/>
    </row>
    <row r="4022" spans="1:11" x14ac:dyDescent="0.35">
      <c r="A4022" s="74"/>
      <c r="D4022" s="174"/>
      <c r="I4022" s="73"/>
      <c r="J4022" s="73"/>
      <c r="K4022" s="28"/>
    </row>
    <row r="4023" spans="1:11" x14ac:dyDescent="0.35">
      <c r="A4023" s="74"/>
      <c r="D4023" s="174"/>
      <c r="I4023" s="73"/>
      <c r="J4023" s="73"/>
      <c r="K4023" s="28"/>
    </row>
    <row r="4024" spans="1:11" x14ac:dyDescent="0.35">
      <c r="A4024" s="74"/>
      <c r="D4024" s="174"/>
      <c r="I4024" s="73"/>
      <c r="J4024" s="73"/>
      <c r="K4024" s="28"/>
    </row>
    <row r="4025" spans="1:11" x14ac:dyDescent="0.35">
      <c r="A4025" s="74"/>
      <c r="D4025" s="174"/>
      <c r="I4025" s="73"/>
      <c r="J4025" s="73"/>
      <c r="K4025" s="28"/>
    </row>
    <row r="4026" spans="1:11" x14ac:dyDescent="0.35">
      <c r="A4026" s="74"/>
      <c r="D4026" s="174"/>
      <c r="I4026" s="73"/>
      <c r="J4026" s="73"/>
      <c r="K4026" s="28"/>
    </row>
    <row r="4027" spans="1:11" s="86" customFormat="1" x14ac:dyDescent="0.35">
      <c r="A4027" s="74"/>
      <c r="B4027"/>
      <c r="C4027"/>
      <c r="D4027" s="174"/>
      <c r="E4027"/>
      <c r="F4027"/>
      <c r="G4027"/>
      <c r="H4027"/>
      <c r="I4027" s="73"/>
      <c r="J4027" s="73"/>
      <c r="K4027" s="28"/>
    </row>
    <row r="4028" spans="1:11" x14ac:dyDescent="0.35">
      <c r="A4028" s="74"/>
      <c r="D4028" s="174"/>
      <c r="I4028" s="73"/>
      <c r="J4028" s="73"/>
      <c r="K4028" s="28"/>
    </row>
    <row r="4029" spans="1:11" x14ac:dyDescent="0.35">
      <c r="A4029" s="74"/>
      <c r="D4029" s="174"/>
      <c r="I4029" s="73"/>
      <c r="J4029" s="73"/>
      <c r="K4029" s="28"/>
    </row>
    <row r="4030" spans="1:11" x14ac:dyDescent="0.35">
      <c r="A4030" s="74"/>
      <c r="D4030" s="174"/>
      <c r="I4030" s="73"/>
      <c r="J4030" s="73"/>
      <c r="K4030" s="28"/>
    </row>
    <row r="4031" spans="1:11" x14ac:dyDescent="0.35">
      <c r="A4031" s="74"/>
      <c r="D4031" s="174"/>
      <c r="I4031" s="73"/>
      <c r="J4031" s="73"/>
      <c r="K4031" s="28"/>
    </row>
    <row r="4032" spans="1:11" x14ac:dyDescent="0.35">
      <c r="A4032" s="74"/>
      <c r="D4032" s="174"/>
      <c r="I4032" s="73"/>
      <c r="J4032" s="73"/>
      <c r="K4032" s="28"/>
    </row>
    <row r="4033" spans="1:11" x14ac:dyDescent="0.35">
      <c r="A4033" s="74"/>
      <c r="D4033" s="174"/>
      <c r="I4033" s="73"/>
      <c r="J4033" s="73"/>
      <c r="K4033" s="28"/>
    </row>
    <row r="4034" spans="1:11" x14ac:dyDescent="0.35">
      <c r="A4034" s="74"/>
      <c r="D4034" s="174"/>
      <c r="I4034" s="73"/>
      <c r="J4034" s="73"/>
      <c r="K4034" s="28"/>
    </row>
    <row r="4035" spans="1:11" x14ac:dyDescent="0.35">
      <c r="A4035" s="74"/>
      <c r="D4035" s="174"/>
      <c r="I4035" s="73"/>
      <c r="J4035" s="73"/>
      <c r="K4035" s="28"/>
    </row>
    <row r="4036" spans="1:11" x14ac:dyDescent="0.35">
      <c r="A4036" s="74"/>
      <c r="D4036" s="174"/>
      <c r="I4036" s="73"/>
      <c r="J4036" s="73"/>
      <c r="K4036" s="28"/>
    </row>
    <row r="4037" spans="1:11" x14ac:dyDescent="0.35">
      <c r="A4037" s="74"/>
      <c r="D4037" s="174"/>
      <c r="I4037" s="73"/>
      <c r="J4037" s="73"/>
      <c r="K4037" s="28"/>
    </row>
    <row r="4038" spans="1:11" x14ac:dyDescent="0.35">
      <c r="A4038" s="74"/>
      <c r="D4038" s="174"/>
      <c r="I4038" s="73"/>
      <c r="J4038" s="73"/>
      <c r="K4038" s="28"/>
    </row>
    <row r="4039" spans="1:11" x14ac:dyDescent="0.35">
      <c r="A4039" s="74"/>
      <c r="D4039" s="174"/>
      <c r="I4039" s="73"/>
      <c r="J4039" s="73"/>
      <c r="K4039" s="28"/>
    </row>
    <row r="4040" spans="1:11" x14ac:dyDescent="0.35">
      <c r="A4040" s="74"/>
      <c r="D4040" s="174"/>
      <c r="I4040" s="73"/>
      <c r="J4040" s="73"/>
      <c r="K4040" s="28"/>
    </row>
    <row r="4041" spans="1:11" x14ac:dyDescent="0.35">
      <c r="A4041" s="74"/>
      <c r="D4041" s="174"/>
      <c r="I4041" s="73"/>
      <c r="J4041" s="73"/>
      <c r="K4041" s="28"/>
    </row>
    <row r="4042" spans="1:11" x14ac:dyDescent="0.35">
      <c r="A4042" s="74"/>
      <c r="D4042" s="174"/>
      <c r="I4042" s="73"/>
      <c r="J4042" s="73"/>
      <c r="K4042" s="28"/>
    </row>
    <row r="4043" spans="1:11" x14ac:dyDescent="0.35">
      <c r="A4043" s="74"/>
      <c r="D4043" s="174"/>
      <c r="I4043" s="73"/>
      <c r="J4043" s="73"/>
      <c r="K4043" s="28"/>
    </row>
    <row r="4044" spans="1:11" x14ac:dyDescent="0.35">
      <c r="A4044" s="74"/>
      <c r="D4044" s="174"/>
      <c r="I4044" s="73"/>
      <c r="J4044" s="73"/>
      <c r="K4044" s="28"/>
    </row>
    <row r="4045" spans="1:11" x14ac:dyDescent="0.35">
      <c r="A4045" s="74"/>
      <c r="D4045" s="174"/>
      <c r="I4045" s="73"/>
      <c r="J4045" s="73"/>
      <c r="K4045" s="28"/>
    </row>
    <row r="4046" spans="1:11" x14ac:dyDescent="0.35">
      <c r="A4046" s="74"/>
      <c r="D4046" s="174"/>
      <c r="I4046" s="73"/>
      <c r="J4046" s="73"/>
      <c r="K4046" s="28"/>
    </row>
    <row r="4047" spans="1:11" x14ac:dyDescent="0.35">
      <c r="A4047" s="74"/>
      <c r="D4047" s="174"/>
      <c r="I4047" s="73"/>
      <c r="J4047" s="73"/>
      <c r="K4047" s="28"/>
    </row>
    <row r="4048" spans="1:11" x14ac:dyDescent="0.35">
      <c r="A4048" s="74"/>
      <c r="D4048" s="174"/>
      <c r="I4048" s="73"/>
      <c r="J4048" s="73"/>
      <c r="K4048" s="28"/>
    </row>
    <row r="4049" spans="1:11" x14ac:dyDescent="0.35">
      <c r="A4049" s="74"/>
      <c r="D4049" s="174"/>
      <c r="I4049" s="73"/>
      <c r="J4049" s="73"/>
      <c r="K4049" s="28"/>
    </row>
    <row r="4050" spans="1:11" x14ac:dyDescent="0.35">
      <c r="A4050" s="74"/>
      <c r="D4050" s="174"/>
      <c r="I4050" s="73"/>
      <c r="J4050" s="73"/>
      <c r="K4050" s="28"/>
    </row>
    <row r="4051" spans="1:11" x14ac:dyDescent="0.35">
      <c r="A4051" s="74"/>
      <c r="D4051" s="174"/>
      <c r="I4051" s="73"/>
      <c r="J4051" s="73"/>
      <c r="K4051" s="28"/>
    </row>
    <row r="4052" spans="1:11" x14ac:dyDescent="0.35">
      <c r="A4052" s="74"/>
      <c r="D4052" s="174"/>
      <c r="I4052" s="73"/>
      <c r="J4052" s="73"/>
      <c r="K4052" s="28"/>
    </row>
    <row r="4053" spans="1:11" x14ac:dyDescent="0.35">
      <c r="A4053" s="74"/>
      <c r="D4053" s="174"/>
      <c r="I4053" s="73"/>
      <c r="J4053" s="73"/>
      <c r="K4053" s="28"/>
    </row>
    <row r="4054" spans="1:11" x14ac:dyDescent="0.35">
      <c r="A4054" s="74"/>
      <c r="D4054" s="174"/>
      <c r="I4054" s="73"/>
      <c r="J4054" s="73"/>
      <c r="K4054" s="28"/>
    </row>
    <row r="4055" spans="1:11" x14ac:dyDescent="0.35">
      <c r="A4055" s="74"/>
      <c r="D4055" s="174"/>
      <c r="I4055" s="73"/>
      <c r="J4055" s="73"/>
      <c r="K4055" s="28"/>
    </row>
    <row r="4056" spans="1:11" x14ac:dyDescent="0.35">
      <c r="A4056" s="74"/>
      <c r="D4056" s="174"/>
      <c r="I4056" s="73"/>
      <c r="J4056" s="73"/>
      <c r="K4056" s="28"/>
    </row>
    <row r="4057" spans="1:11" x14ac:dyDescent="0.35">
      <c r="A4057" s="74"/>
      <c r="D4057" s="174"/>
      <c r="I4057" s="73"/>
      <c r="J4057" s="73"/>
      <c r="K4057" s="28"/>
    </row>
    <row r="4058" spans="1:11" x14ac:dyDescent="0.35">
      <c r="A4058" s="74"/>
      <c r="D4058" s="174"/>
      <c r="I4058" s="73"/>
      <c r="J4058" s="73"/>
      <c r="K4058" s="28"/>
    </row>
    <row r="4059" spans="1:11" x14ac:dyDescent="0.35">
      <c r="A4059" s="74"/>
      <c r="D4059" s="174"/>
      <c r="I4059" s="73"/>
      <c r="J4059" s="73"/>
      <c r="K4059" s="28"/>
    </row>
    <row r="4060" spans="1:11" x14ac:dyDescent="0.35">
      <c r="A4060" s="74"/>
      <c r="D4060" s="174"/>
      <c r="I4060" s="73"/>
      <c r="J4060" s="73"/>
      <c r="K4060" s="28"/>
    </row>
    <row r="4061" spans="1:11" x14ac:dyDescent="0.35">
      <c r="A4061" s="74"/>
      <c r="D4061" s="174"/>
      <c r="I4061" s="73"/>
      <c r="J4061" s="73"/>
      <c r="K4061" s="28"/>
    </row>
    <row r="4062" spans="1:11" x14ac:dyDescent="0.35">
      <c r="A4062" s="74"/>
      <c r="D4062" s="174"/>
      <c r="I4062" s="73"/>
      <c r="J4062" s="73"/>
      <c r="K4062" s="28"/>
    </row>
    <row r="4063" spans="1:11" x14ac:dyDescent="0.35">
      <c r="A4063" s="74"/>
      <c r="D4063" s="174"/>
      <c r="I4063" s="73"/>
      <c r="J4063" s="73"/>
      <c r="K4063" s="28"/>
    </row>
    <row r="4064" spans="1:11" x14ac:dyDescent="0.35">
      <c r="A4064" s="74"/>
      <c r="D4064" s="174"/>
      <c r="I4064" s="73"/>
      <c r="J4064" s="73"/>
      <c r="K4064" s="28"/>
    </row>
    <row r="4065" spans="1:11" x14ac:dyDescent="0.35">
      <c r="A4065" s="74"/>
      <c r="D4065" s="174"/>
      <c r="I4065" s="73"/>
      <c r="J4065" s="73"/>
      <c r="K4065" s="28"/>
    </row>
    <row r="4066" spans="1:11" x14ac:dyDescent="0.35">
      <c r="A4066" s="74"/>
      <c r="D4066" s="174"/>
      <c r="I4066" s="73"/>
      <c r="J4066" s="73"/>
      <c r="K4066" s="28"/>
    </row>
    <row r="4067" spans="1:11" x14ac:dyDescent="0.35">
      <c r="A4067" s="74"/>
      <c r="D4067" s="174"/>
      <c r="I4067" s="73"/>
      <c r="J4067" s="73"/>
      <c r="K4067" s="28"/>
    </row>
    <row r="4068" spans="1:11" x14ac:dyDescent="0.35">
      <c r="A4068" s="74"/>
      <c r="D4068" s="174"/>
      <c r="I4068" s="73"/>
      <c r="J4068" s="73"/>
      <c r="K4068" s="28"/>
    </row>
    <row r="4069" spans="1:11" x14ac:dyDescent="0.35">
      <c r="A4069" s="74"/>
      <c r="D4069" s="174"/>
      <c r="I4069" s="73"/>
      <c r="J4069" s="73"/>
      <c r="K4069" s="28"/>
    </row>
    <row r="4070" spans="1:11" x14ac:dyDescent="0.35">
      <c r="A4070" s="74"/>
      <c r="D4070" s="174"/>
      <c r="I4070" s="73"/>
      <c r="J4070" s="73"/>
      <c r="K4070" s="28"/>
    </row>
    <row r="4071" spans="1:11" x14ac:dyDescent="0.35">
      <c r="A4071" s="74"/>
      <c r="D4071" s="174"/>
      <c r="I4071" s="73"/>
      <c r="J4071" s="73"/>
      <c r="K4071" s="28"/>
    </row>
    <row r="4072" spans="1:11" x14ac:dyDescent="0.35">
      <c r="A4072" s="74"/>
      <c r="D4072" s="174"/>
      <c r="I4072" s="73"/>
      <c r="J4072" s="73"/>
      <c r="K4072" s="28"/>
    </row>
    <row r="4073" spans="1:11" x14ac:dyDescent="0.35">
      <c r="A4073" s="74"/>
      <c r="D4073" s="174"/>
      <c r="I4073" s="73"/>
      <c r="J4073" s="73"/>
      <c r="K4073" s="28"/>
    </row>
    <row r="4074" spans="1:11" x14ac:dyDescent="0.35">
      <c r="A4074" s="74"/>
      <c r="D4074" s="174"/>
      <c r="I4074" s="73"/>
      <c r="J4074" s="73"/>
      <c r="K4074" s="28"/>
    </row>
    <row r="4075" spans="1:11" x14ac:dyDescent="0.35">
      <c r="A4075" s="74"/>
      <c r="D4075" s="174"/>
      <c r="I4075" s="73"/>
      <c r="J4075" s="73"/>
      <c r="K4075" s="28"/>
    </row>
    <row r="4076" spans="1:11" x14ac:dyDescent="0.35">
      <c r="A4076" s="74"/>
      <c r="D4076" s="174"/>
      <c r="I4076" s="73"/>
      <c r="J4076" s="73"/>
      <c r="K4076" s="28"/>
    </row>
    <row r="4077" spans="1:11" x14ac:dyDescent="0.35">
      <c r="A4077" s="74"/>
      <c r="D4077" s="174"/>
      <c r="I4077" s="73"/>
      <c r="J4077" s="73"/>
      <c r="K4077" s="28"/>
    </row>
    <row r="4078" spans="1:11" x14ac:dyDescent="0.35">
      <c r="A4078" s="74"/>
      <c r="D4078" s="174"/>
      <c r="I4078" s="73"/>
      <c r="J4078" s="73"/>
      <c r="K4078" s="28"/>
    </row>
    <row r="4079" spans="1:11" x14ac:dyDescent="0.35">
      <c r="A4079" s="74"/>
      <c r="D4079" s="174"/>
      <c r="I4079" s="73"/>
      <c r="J4079" s="73"/>
      <c r="K4079" s="28"/>
    </row>
    <row r="4080" spans="1:11" x14ac:dyDescent="0.35">
      <c r="A4080" s="74"/>
      <c r="D4080" s="174"/>
      <c r="I4080" s="73"/>
      <c r="J4080" s="73"/>
      <c r="K4080" s="28"/>
    </row>
    <row r="4081" spans="1:11" x14ac:dyDescent="0.35">
      <c r="A4081" s="74"/>
      <c r="D4081" s="174"/>
      <c r="I4081" s="73"/>
      <c r="J4081" s="73"/>
      <c r="K4081" s="28"/>
    </row>
    <row r="4082" spans="1:11" x14ac:dyDescent="0.35">
      <c r="A4082" s="74"/>
      <c r="D4082" s="174"/>
      <c r="I4082" s="73"/>
      <c r="J4082" s="73"/>
      <c r="K4082" s="28"/>
    </row>
    <row r="4083" spans="1:11" x14ac:dyDescent="0.35">
      <c r="A4083" s="74"/>
      <c r="D4083" s="174"/>
      <c r="I4083" s="73"/>
      <c r="J4083" s="73"/>
      <c r="K4083" s="28"/>
    </row>
    <row r="4084" spans="1:11" x14ac:dyDescent="0.35">
      <c r="A4084" s="74"/>
      <c r="D4084" s="174"/>
      <c r="I4084" s="73"/>
      <c r="J4084" s="73"/>
      <c r="K4084" s="28"/>
    </row>
    <row r="4085" spans="1:11" x14ac:dyDescent="0.35">
      <c r="A4085" s="74"/>
      <c r="D4085" s="174"/>
      <c r="I4085" s="73"/>
      <c r="J4085" s="73"/>
      <c r="K4085" s="28"/>
    </row>
    <row r="4086" spans="1:11" x14ac:dyDescent="0.35">
      <c r="A4086" s="74"/>
      <c r="D4086" s="174"/>
      <c r="I4086" s="73"/>
      <c r="J4086" s="73"/>
      <c r="K4086" s="28"/>
    </row>
    <row r="4087" spans="1:11" x14ac:dyDescent="0.35">
      <c r="A4087" s="74"/>
      <c r="D4087" s="174"/>
      <c r="I4087" s="73"/>
      <c r="J4087" s="73"/>
      <c r="K4087" s="28"/>
    </row>
    <row r="4088" spans="1:11" x14ac:dyDescent="0.35">
      <c r="A4088" s="74"/>
      <c r="D4088" s="174"/>
      <c r="I4088" s="73"/>
      <c r="J4088" s="73"/>
      <c r="K4088" s="28"/>
    </row>
    <row r="4089" spans="1:11" x14ac:dyDescent="0.35">
      <c r="A4089" s="74"/>
      <c r="D4089" s="174"/>
      <c r="I4089" s="73"/>
      <c r="J4089" s="73"/>
      <c r="K4089" s="28"/>
    </row>
    <row r="4090" spans="1:11" x14ac:dyDescent="0.35">
      <c r="A4090" s="74"/>
      <c r="D4090" s="174"/>
      <c r="I4090" s="73"/>
      <c r="J4090" s="73"/>
      <c r="K4090" s="28"/>
    </row>
    <row r="4091" spans="1:11" x14ac:dyDescent="0.35">
      <c r="A4091" s="74"/>
      <c r="D4091" s="174"/>
      <c r="I4091" s="73"/>
      <c r="J4091" s="73"/>
      <c r="K4091" s="28"/>
    </row>
    <row r="4092" spans="1:11" x14ac:dyDescent="0.35">
      <c r="A4092" s="74"/>
      <c r="D4092" s="174"/>
      <c r="I4092" s="73"/>
      <c r="J4092" s="73"/>
      <c r="K4092" s="28"/>
    </row>
    <row r="4093" spans="1:11" x14ac:dyDescent="0.35">
      <c r="A4093" s="74"/>
      <c r="D4093" s="174"/>
      <c r="I4093" s="73"/>
      <c r="J4093" s="73"/>
      <c r="K4093" s="28"/>
    </row>
    <row r="4094" spans="1:11" x14ac:dyDescent="0.35">
      <c r="A4094" s="74"/>
      <c r="D4094" s="174"/>
      <c r="I4094" s="73"/>
      <c r="J4094" s="73"/>
      <c r="K4094" s="28"/>
    </row>
    <row r="4095" spans="1:11" x14ac:dyDescent="0.35">
      <c r="A4095" s="74"/>
      <c r="D4095" s="174"/>
      <c r="I4095" s="73"/>
      <c r="J4095" s="73"/>
      <c r="K4095" s="28"/>
    </row>
    <row r="4096" spans="1:11" x14ac:dyDescent="0.35">
      <c r="A4096" s="74"/>
      <c r="D4096" s="174"/>
      <c r="I4096" s="73"/>
      <c r="J4096" s="73"/>
      <c r="K4096" s="28"/>
    </row>
    <row r="4097" spans="1:11" x14ac:dyDescent="0.35">
      <c r="A4097" s="74"/>
      <c r="I4097" s="73"/>
      <c r="J4097" s="73"/>
      <c r="K4097" s="28"/>
    </row>
    <row r="4098" spans="1:11" x14ac:dyDescent="0.35">
      <c r="A4098" s="74"/>
      <c r="I4098" s="73"/>
      <c r="J4098" s="73"/>
      <c r="K4098" s="28"/>
    </row>
    <row r="4099" spans="1:11" x14ac:dyDescent="0.35">
      <c r="A4099" s="74"/>
      <c r="I4099" s="73"/>
      <c r="J4099" s="73"/>
      <c r="K4099" s="28"/>
    </row>
    <row r="4100" spans="1:11" x14ac:dyDescent="0.35">
      <c r="A4100" s="74"/>
      <c r="I4100" s="73"/>
      <c r="J4100" s="73"/>
      <c r="K4100" s="28"/>
    </row>
    <row r="4101" spans="1:11" x14ac:dyDescent="0.35">
      <c r="A4101" s="74"/>
      <c r="I4101" s="73"/>
      <c r="J4101" s="73"/>
      <c r="K4101" s="28"/>
    </row>
    <row r="4102" spans="1:11" x14ac:dyDescent="0.35">
      <c r="A4102" s="74"/>
      <c r="I4102" s="73"/>
      <c r="J4102" s="73"/>
      <c r="K4102" s="28"/>
    </row>
    <row r="4103" spans="1:11" x14ac:dyDescent="0.35">
      <c r="A4103" s="74"/>
      <c r="I4103" s="73"/>
      <c r="J4103" s="73"/>
      <c r="K4103" s="28"/>
    </row>
    <row r="4104" spans="1:11" x14ac:dyDescent="0.35">
      <c r="A4104" s="74"/>
      <c r="I4104" s="73"/>
      <c r="J4104" s="73"/>
      <c r="K4104" s="28"/>
    </row>
    <row r="4105" spans="1:11" x14ac:dyDescent="0.35">
      <c r="A4105" s="74"/>
      <c r="I4105" s="73"/>
      <c r="J4105" s="73"/>
      <c r="K4105" s="28"/>
    </row>
    <row r="4106" spans="1:11" x14ac:dyDescent="0.35">
      <c r="A4106" s="74"/>
      <c r="I4106" s="73"/>
      <c r="J4106" s="73"/>
      <c r="K4106" s="28"/>
    </row>
    <row r="4107" spans="1:11" x14ac:dyDescent="0.35">
      <c r="A4107" s="74"/>
      <c r="I4107" s="73"/>
      <c r="J4107" s="73"/>
      <c r="K4107" s="28"/>
    </row>
    <row r="4108" spans="1:11" x14ac:dyDescent="0.35">
      <c r="A4108" s="74"/>
      <c r="I4108" s="73"/>
      <c r="J4108" s="73"/>
      <c r="K4108" s="28"/>
    </row>
    <row r="4109" spans="1:11" x14ac:dyDescent="0.35">
      <c r="A4109" s="74"/>
      <c r="I4109" s="73"/>
      <c r="J4109" s="73"/>
      <c r="K4109" s="28"/>
    </row>
    <row r="4110" spans="1:11" x14ac:dyDescent="0.35">
      <c r="A4110" s="74"/>
      <c r="I4110" s="73"/>
      <c r="J4110" s="73"/>
      <c r="K4110" s="28"/>
    </row>
    <row r="4111" spans="1:11" x14ac:dyDescent="0.35">
      <c r="A4111" s="74"/>
      <c r="I4111" s="73"/>
      <c r="J4111" s="73"/>
      <c r="K4111" s="28"/>
    </row>
    <row r="4112" spans="1:11" x14ac:dyDescent="0.35">
      <c r="A4112" s="74"/>
      <c r="I4112" s="73"/>
      <c r="J4112" s="73"/>
      <c r="K4112" s="28"/>
    </row>
    <row r="4113" spans="1:11" x14ac:dyDescent="0.35">
      <c r="A4113" s="74"/>
      <c r="I4113" s="73"/>
      <c r="J4113" s="73"/>
      <c r="K4113" s="28"/>
    </row>
    <row r="4114" spans="1:11" x14ac:dyDescent="0.35">
      <c r="A4114" s="74"/>
      <c r="I4114" s="73"/>
      <c r="J4114" s="73"/>
      <c r="K4114" s="28"/>
    </row>
    <row r="4115" spans="1:11" x14ac:dyDescent="0.35">
      <c r="A4115" s="74"/>
      <c r="I4115" s="73"/>
      <c r="J4115" s="73"/>
      <c r="K4115" s="28"/>
    </row>
    <row r="4116" spans="1:11" x14ac:dyDescent="0.35">
      <c r="A4116" s="74"/>
      <c r="I4116" s="73"/>
      <c r="J4116" s="73"/>
      <c r="K4116" s="28"/>
    </row>
    <row r="4117" spans="1:11" x14ac:dyDescent="0.35">
      <c r="A4117" s="74"/>
      <c r="I4117" s="73"/>
      <c r="J4117" s="73"/>
      <c r="K4117" s="28"/>
    </row>
    <row r="4118" spans="1:11" x14ac:dyDescent="0.35">
      <c r="A4118" s="74"/>
      <c r="I4118" s="73"/>
      <c r="J4118" s="73"/>
      <c r="K4118" s="28"/>
    </row>
    <row r="4119" spans="1:11" x14ac:dyDescent="0.35">
      <c r="A4119" s="74"/>
      <c r="I4119" s="73"/>
      <c r="J4119" s="73"/>
      <c r="K4119" s="28"/>
    </row>
    <row r="4120" spans="1:11" x14ac:dyDescent="0.35">
      <c r="A4120" s="74"/>
      <c r="I4120" s="73"/>
      <c r="J4120" s="73"/>
      <c r="K4120" s="28"/>
    </row>
    <row r="4121" spans="1:11" x14ac:dyDescent="0.35">
      <c r="A4121" s="74"/>
      <c r="I4121" s="73"/>
      <c r="J4121" s="73"/>
      <c r="K4121" s="28"/>
    </row>
    <row r="4122" spans="1:11" x14ac:dyDescent="0.35">
      <c r="A4122" s="74"/>
      <c r="I4122" s="73"/>
      <c r="J4122" s="73"/>
      <c r="K4122" s="28"/>
    </row>
    <row r="4123" spans="1:11" x14ac:dyDescent="0.35">
      <c r="A4123" s="74"/>
      <c r="I4123" s="73"/>
      <c r="J4123" s="73"/>
      <c r="K4123" s="28"/>
    </row>
    <row r="4124" spans="1:11" x14ac:dyDescent="0.35">
      <c r="A4124" s="74"/>
      <c r="I4124" s="73"/>
      <c r="J4124" s="73"/>
      <c r="K4124" s="28"/>
    </row>
    <row r="4125" spans="1:11" x14ac:dyDescent="0.35">
      <c r="A4125" s="74"/>
      <c r="I4125" s="73"/>
      <c r="J4125" s="73"/>
      <c r="K4125" s="28"/>
    </row>
    <row r="4126" spans="1:11" x14ac:dyDescent="0.35">
      <c r="A4126" s="74"/>
      <c r="I4126" s="73"/>
      <c r="J4126" s="73"/>
      <c r="K4126" s="28"/>
    </row>
    <row r="4127" spans="1:11" x14ac:dyDescent="0.35">
      <c r="A4127" s="74"/>
      <c r="I4127" s="73"/>
      <c r="J4127" s="73"/>
      <c r="K4127" s="28"/>
    </row>
    <row r="4128" spans="1:11" x14ac:dyDescent="0.35">
      <c r="A4128" s="74"/>
      <c r="I4128" s="73"/>
      <c r="J4128" s="73"/>
      <c r="K4128" s="28"/>
    </row>
    <row r="4129" spans="1:11" x14ac:dyDescent="0.35">
      <c r="A4129" s="74"/>
      <c r="I4129" s="73"/>
      <c r="J4129" s="73"/>
      <c r="K4129" s="28"/>
    </row>
    <row r="4130" spans="1:11" x14ac:dyDescent="0.35">
      <c r="A4130" s="74"/>
      <c r="I4130" s="73"/>
      <c r="J4130" s="73"/>
      <c r="K4130" s="28"/>
    </row>
    <row r="4131" spans="1:11" x14ac:dyDescent="0.35">
      <c r="A4131" s="74"/>
      <c r="I4131" s="73"/>
      <c r="J4131" s="73"/>
      <c r="K4131" s="28"/>
    </row>
    <row r="4132" spans="1:11" x14ac:dyDescent="0.35">
      <c r="A4132" s="74"/>
      <c r="I4132" s="73"/>
      <c r="J4132" s="73"/>
      <c r="K4132" s="28"/>
    </row>
    <row r="4133" spans="1:11" x14ac:dyDescent="0.35">
      <c r="A4133" s="74"/>
      <c r="I4133" s="73"/>
      <c r="J4133" s="73"/>
      <c r="K4133" s="28"/>
    </row>
    <row r="4134" spans="1:11" x14ac:dyDescent="0.35">
      <c r="A4134" s="74"/>
      <c r="I4134" s="73"/>
      <c r="J4134" s="73"/>
      <c r="K4134" s="28"/>
    </row>
    <row r="4135" spans="1:11" x14ac:dyDescent="0.35">
      <c r="A4135" s="74"/>
      <c r="I4135" s="73"/>
      <c r="J4135" s="73"/>
      <c r="K4135" s="28"/>
    </row>
    <row r="4136" spans="1:11" x14ac:dyDescent="0.35">
      <c r="A4136" s="74"/>
      <c r="I4136" s="73"/>
      <c r="J4136" s="73"/>
      <c r="K4136" s="28"/>
    </row>
    <row r="4137" spans="1:11" x14ac:dyDescent="0.35">
      <c r="A4137" s="74"/>
      <c r="I4137" s="73"/>
      <c r="J4137" s="73"/>
      <c r="K4137" s="28"/>
    </row>
    <row r="4138" spans="1:11" x14ac:dyDescent="0.35">
      <c r="A4138" s="74"/>
      <c r="I4138" s="73"/>
      <c r="J4138" s="73"/>
      <c r="K4138" s="28"/>
    </row>
    <row r="4139" spans="1:11" x14ac:dyDescent="0.35">
      <c r="A4139" s="74"/>
      <c r="I4139" s="73"/>
      <c r="J4139" s="73"/>
      <c r="K4139" s="28"/>
    </row>
    <row r="4140" spans="1:11" x14ac:dyDescent="0.35">
      <c r="A4140" s="74"/>
      <c r="I4140" s="73"/>
      <c r="J4140" s="73"/>
      <c r="K4140" s="28"/>
    </row>
    <row r="4141" spans="1:11" x14ac:dyDescent="0.35">
      <c r="A4141" s="74"/>
      <c r="I4141" s="73"/>
      <c r="J4141" s="73"/>
      <c r="K4141" s="28"/>
    </row>
    <row r="4142" spans="1:11" x14ac:dyDescent="0.35">
      <c r="A4142" s="74"/>
      <c r="I4142" s="73"/>
      <c r="J4142" s="73"/>
      <c r="K4142" s="28"/>
    </row>
    <row r="4143" spans="1:11" x14ac:dyDescent="0.35">
      <c r="A4143" s="74"/>
      <c r="I4143" s="73"/>
      <c r="J4143" s="73"/>
      <c r="K4143" s="28"/>
    </row>
    <row r="4144" spans="1:11" x14ac:dyDescent="0.35">
      <c r="A4144" s="74"/>
      <c r="I4144" s="73"/>
      <c r="J4144" s="73"/>
      <c r="K4144" s="28"/>
    </row>
    <row r="4145" spans="1:11" x14ac:dyDescent="0.35">
      <c r="A4145" s="74"/>
      <c r="I4145" s="73"/>
      <c r="J4145" s="73"/>
      <c r="K4145" s="28"/>
    </row>
    <row r="4146" spans="1:11" x14ac:dyDescent="0.35">
      <c r="A4146" s="74"/>
      <c r="I4146" s="73"/>
      <c r="J4146" s="73"/>
      <c r="K4146" s="28"/>
    </row>
    <row r="4147" spans="1:11" x14ac:dyDescent="0.35">
      <c r="A4147" s="74"/>
      <c r="I4147" s="73"/>
      <c r="J4147" s="73"/>
      <c r="K4147" s="28"/>
    </row>
    <row r="4148" spans="1:11" x14ac:dyDescent="0.35">
      <c r="A4148" s="74"/>
      <c r="I4148" s="73"/>
      <c r="J4148" s="73"/>
      <c r="K4148" s="28"/>
    </row>
    <row r="4149" spans="1:11" x14ac:dyDescent="0.35">
      <c r="A4149" s="74"/>
      <c r="I4149" s="73"/>
      <c r="J4149" s="73"/>
      <c r="K4149" s="28"/>
    </row>
    <row r="4150" spans="1:11" x14ac:dyDescent="0.35">
      <c r="A4150" s="74"/>
      <c r="I4150" s="73"/>
      <c r="J4150" s="73"/>
      <c r="K4150" s="28"/>
    </row>
    <row r="4151" spans="1:11" x14ac:dyDescent="0.35">
      <c r="A4151" s="74"/>
      <c r="I4151" s="73"/>
      <c r="J4151" s="73"/>
      <c r="K4151" s="28"/>
    </row>
    <row r="4152" spans="1:11" x14ac:dyDescent="0.35">
      <c r="A4152" s="74"/>
      <c r="I4152" s="73"/>
      <c r="J4152" s="73"/>
      <c r="K4152" s="28"/>
    </row>
    <row r="4153" spans="1:11" x14ac:dyDescent="0.35">
      <c r="A4153" s="74"/>
      <c r="I4153" s="73"/>
      <c r="J4153" s="73"/>
      <c r="K4153" s="28"/>
    </row>
    <row r="4154" spans="1:11" x14ac:dyDescent="0.35">
      <c r="A4154" s="74"/>
      <c r="I4154" s="73"/>
      <c r="J4154" s="73"/>
      <c r="K4154" s="28"/>
    </row>
    <row r="4155" spans="1:11" x14ac:dyDescent="0.35">
      <c r="A4155" s="74"/>
      <c r="I4155" s="73"/>
      <c r="J4155" s="73"/>
      <c r="K4155" s="28"/>
    </row>
    <row r="4156" spans="1:11" x14ac:dyDescent="0.35">
      <c r="A4156" s="74"/>
      <c r="I4156" s="73"/>
      <c r="J4156" s="73"/>
      <c r="K4156" s="28"/>
    </row>
    <row r="4157" spans="1:11" x14ac:dyDescent="0.35">
      <c r="A4157" s="74"/>
      <c r="I4157" s="73"/>
      <c r="J4157" s="73"/>
      <c r="K4157" s="28"/>
    </row>
    <row r="4158" spans="1:11" x14ac:dyDescent="0.35">
      <c r="A4158" s="74"/>
      <c r="I4158" s="73"/>
      <c r="J4158" s="73"/>
      <c r="K4158" s="28"/>
    </row>
    <row r="4159" spans="1:11" x14ac:dyDescent="0.35">
      <c r="A4159" s="74"/>
      <c r="I4159" s="73"/>
      <c r="J4159" s="73"/>
      <c r="K4159" s="28"/>
    </row>
    <row r="4160" spans="1:11" x14ac:dyDescent="0.35">
      <c r="A4160" s="74"/>
      <c r="I4160" s="73"/>
      <c r="J4160" s="73"/>
      <c r="K4160" s="28"/>
    </row>
    <row r="4161" spans="1:11" x14ac:dyDescent="0.35">
      <c r="A4161" s="74"/>
      <c r="I4161" s="73"/>
      <c r="J4161" s="73"/>
      <c r="K4161" s="28"/>
    </row>
    <row r="4162" spans="1:11" x14ac:dyDescent="0.35">
      <c r="A4162" s="74"/>
      <c r="I4162" s="73"/>
      <c r="J4162" s="73"/>
      <c r="K4162" s="28"/>
    </row>
    <row r="4163" spans="1:11" x14ac:dyDescent="0.35">
      <c r="A4163" s="74"/>
      <c r="I4163" s="73"/>
      <c r="J4163" s="73"/>
      <c r="K4163" s="28"/>
    </row>
    <row r="4164" spans="1:11" x14ac:dyDescent="0.35">
      <c r="A4164" s="74"/>
      <c r="I4164" s="73"/>
      <c r="J4164" s="73"/>
      <c r="K4164" s="28"/>
    </row>
    <row r="4165" spans="1:11" x14ac:dyDescent="0.35">
      <c r="A4165" s="74"/>
      <c r="I4165" s="73"/>
      <c r="J4165" s="73"/>
      <c r="K4165" s="28"/>
    </row>
    <row r="4166" spans="1:11" x14ac:dyDescent="0.35">
      <c r="A4166" s="74"/>
      <c r="I4166" s="73"/>
      <c r="J4166" s="73"/>
      <c r="K4166" s="28"/>
    </row>
    <row r="4167" spans="1:11" x14ac:dyDescent="0.35">
      <c r="A4167" s="74"/>
      <c r="I4167" s="73"/>
      <c r="J4167" s="73"/>
      <c r="K4167" s="28"/>
    </row>
    <row r="4168" spans="1:11" x14ac:dyDescent="0.35">
      <c r="A4168" s="74"/>
      <c r="I4168" s="73"/>
      <c r="J4168" s="73"/>
      <c r="K4168" s="28"/>
    </row>
    <row r="4169" spans="1:11" x14ac:dyDescent="0.35">
      <c r="A4169" s="74"/>
      <c r="I4169" s="73"/>
      <c r="J4169" s="73"/>
      <c r="K4169" s="28"/>
    </row>
    <row r="4170" spans="1:11" x14ac:dyDescent="0.35">
      <c r="A4170" s="74"/>
      <c r="I4170" s="73"/>
      <c r="J4170" s="73"/>
      <c r="K4170" s="28"/>
    </row>
    <row r="4171" spans="1:11" x14ac:dyDescent="0.35">
      <c r="A4171" s="74"/>
      <c r="I4171" s="73"/>
      <c r="J4171" s="73"/>
      <c r="K4171" s="28"/>
    </row>
    <row r="4172" spans="1:11" x14ac:dyDescent="0.35">
      <c r="A4172" s="74"/>
      <c r="I4172" s="73"/>
      <c r="J4172" s="73"/>
      <c r="K4172" s="28"/>
    </row>
    <row r="4173" spans="1:11" x14ac:dyDescent="0.35">
      <c r="A4173" s="74"/>
      <c r="I4173" s="73"/>
      <c r="J4173" s="73"/>
      <c r="K4173" s="28"/>
    </row>
    <row r="4174" spans="1:11" x14ac:dyDescent="0.35">
      <c r="A4174" s="74"/>
      <c r="I4174" s="73"/>
      <c r="J4174" s="73"/>
      <c r="K4174" s="28"/>
    </row>
    <row r="4175" spans="1:11" x14ac:dyDescent="0.35">
      <c r="A4175" s="74"/>
      <c r="I4175" s="73"/>
      <c r="J4175" s="73"/>
      <c r="K4175" s="28"/>
    </row>
    <row r="4176" spans="1:11" x14ac:dyDescent="0.35">
      <c r="A4176" s="74"/>
      <c r="I4176" s="73"/>
      <c r="J4176" s="73"/>
      <c r="K4176" s="28"/>
    </row>
    <row r="4177" spans="1:11" x14ac:dyDescent="0.35">
      <c r="A4177" s="74"/>
      <c r="I4177" s="73"/>
      <c r="J4177" s="73"/>
      <c r="K4177" s="28"/>
    </row>
    <row r="4178" spans="1:11" x14ac:dyDescent="0.35">
      <c r="A4178" s="74"/>
      <c r="I4178" s="73"/>
      <c r="J4178" s="73"/>
      <c r="K4178" s="28"/>
    </row>
    <row r="4179" spans="1:11" x14ac:dyDescent="0.35">
      <c r="A4179" s="74"/>
      <c r="I4179" s="73"/>
      <c r="J4179" s="73"/>
      <c r="K4179" s="28"/>
    </row>
    <row r="4180" spans="1:11" x14ac:dyDescent="0.35">
      <c r="A4180" s="74"/>
      <c r="I4180" s="73"/>
      <c r="J4180" s="73"/>
      <c r="K4180" s="28"/>
    </row>
    <row r="4181" spans="1:11" x14ac:dyDescent="0.35">
      <c r="A4181" s="74"/>
      <c r="I4181" s="73"/>
      <c r="J4181" s="73"/>
      <c r="K4181" s="28"/>
    </row>
    <row r="4182" spans="1:11" x14ac:dyDescent="0.35">
      <c r="A4182" s="74"/>
      <c r="I4182" s="73"/>
      <c r="J4182" s="73"/>
      <c r="K4182" s="28"/>
    </row>
    <row r="4183" spans="1:11" x14ac:dyDescent="0.35">
      <c r="A4183" s="74"/>
      <c r="I4183" s="73"/>
      <c r="J4183" s="73"/>
      <c r="K4183" s="28"/>
    </row>
    <row r="4184" spans="1:11" x14ac:dyDescent="0.35">
      <c r="A4184" s="74"/>
      <c r="I4184" s="73"/>
      <c r="J4184" s="73"/>
      <c r="K4184" s="28"/>
    </row>
    <row r="4185" spans="1:11" x14ac:dyDescent="0.35">
      <c r="A4185" s="74"/>
      <c r="I4185" s="73"/>
      <c r="J4185" s="73"/>
      <c r="K4185" s="28"/>
    </row>
    <row r="4186" spans="1:11" x14ac:dyDescent="0.35">
      <c r="A4186" s="74"/>
      <c r="I4186" s="73"/>
      <c r="J4186" s="73"/>
      <c r="K4186" s="28"/>
    </row>
    <row r="4187" spans="1:11" x14ac:dyDescent="0.35">
      <c r="A4187" s="74"/>
      <c r="I4187" s="73"/>
      <c r="J4187" s="73"/>
      <c r="K4187" s="28"/>
    </row>
    <row r="4188" spans="1:11" x14ac:dyDescent="0.35">
      <c r="A4188" s="74"/>
      <c r="I4188" s="73"/>
      <c r="J4188" s="73"/>
      <c r="K4188" s="28"/>
    </row>
    <row r="4189" spans="1:11" x14ac:dyDescent="0.35">
      <c r="A4189" s="74"/>
      <c r="I4189" s="73"/>
      <c r="J4189" s="73"/>
      <c r="K4189" s="28"/>
    </row>
    <row r="4190" spans="1:11" x14ac:dyDescent="0.35">
      <c r="A4190" s="74"/>
      <c r="I4190" s="73"/>
      <c r="J4190" s="73"/>
      <c r="K4190" s="28"/>
    </row>
    <row r="4191" spans="1:11" x14ac:dyDescent="0.35">
      <c r="A4191" s="74"/>
      <c r="I4191" s="73"/>
      <c r="J4191" s="73"/>
      <c r="K4191" s="28"/>
    </row>
    <row r="4192" spans="1:11" x14ac:dyDescent="0.35">
      <c r="A4192" s="74"/>
      <c r="I4192" s="73"/>
      <c r="J4192" s="73"/>
      <c r="K4192" s="28"/>
    </row>
    <row r="4193" spans="1:11" x14ac:dyDescent="0.35">
      <c r="A4193" s="74"/>
      <c r="I4193" s="73"/>
      <c r="J4193" s="73"/>
      <c r="K4193" s="28"/>
    </row>
    <row r="4194" spans="1:11" x14ac:dyDescent="0.35">
      <c r="A4194" s="74"/>
      <c r="I4194" s="73"/>
      <c r="J4194" s="73"/>
      <c r="K4194" s="28"/>
    </row>
    <row r="4195" spans="1:11" x14ac:dyDescent="0.35">
      <c r="A4195" s="74"/>
      <c r="I4195" s="73"/>
      <c r="J4195" s="73"/>
      <c r="K4195" s="28"/>
    </row>
    <row r="4196" spans="1:11" x14ac:dyDescent="0.35">
      <c r="A4196" s="74"/>
      <c r="I4196" s="73"/>
      <c r="J4196" s="73"/>
      <c r="K4196" s="28"/>
    </row>
    <row r="4197" spans="1:11" x14ac:dyDescent="0.35">
      <c r="A4197" s="74"/>
      <c r="I4197" s="73"/>
      <c r="J4197" s="73"/>
      <c r="K4197" s="28"/>
    </row>
    <row r="4198" spans="1:11" x14ac:dyDescent="0.35">
      <c r="A4198" s="74"/>
      <c r="I4198" s="73"/>
      <c r="J4198" s="73"/>
      <c r="K4198" s="28"/>
    </row>
    <row r="4199" spans="1:11" x14ac:dyDescent="0.35">
      <c r="A4199" s="74"/>
      <c r="I4199" s="73"/>
      <c r="J4199" s="73"/>
      <c r="K4199" s="28"/>
    </row>
    <row r="4200" spans="1:11" x14ac:dyDescent="0.35">
      <c r="A4200" s="74"/>
      <c r="I4200" s="73"/>
      <c r="J4200" s="73"/>
      <c r="K4200" s="28"/>
    </row>
    <row r="4201" spans="1:11" x14ac:dyDescent="0.35">
      <c r="A4201" s="74"/>
      <c r="I4201" s="73"/>
      <c r="J4201" s="73"/>
      <c r="K4201" s="28"/>
    </row>
    <row r="4202" spans="1:11" x14ac:dyDescent="0.35">
      <c r="A4202" s="74"/>
      <c r="I4202" s="73"/>
      <c r="J4202" s="73"/>
      <c r="K4202" s="28"/>
    </row>
    <row r="4203" spans="1:11" x14ac:dyDescent="0.35">
      <c r="A4203" s="74"/>
      <c r="I4203" s="73"/>
      <c r="J4203" s="73"/>
      <c r="K4203" s="28"/>
    </row>
    <row r="4204" spans="1:11" x14ac:dyDescent="0.35">
      <c r="A4204" s="74"/>
      <c r="I4204" s="73"/>
      <c r="J4204" s="73"/>
      <c r="K4204" s="28"/>
    </row>
    <row r="4205" spans="1:11" x14ac:dyDescent="0.35">
      <c r="A4205" s="74"/>
      <c r="I4205" s="73"/>
      <c r="J4205" s="73"/>
      <c r="K4205" s="28"/>
    </row>
    <row r="4206" spans="1:11" x14ac:dyDescent="0.35">
      <c r="A4206" s="74"/>
      <c r="I4206" s="73"/>
      <c r="J4206" s="73"/>
      <c r="K4206" s="28"/>
    </row>
    <row r="4207" spans="1:11" x14ac:dyDescent="0.35">
      <c r="A4207" s="74"/>
      <c r="I4207" s="73"/>
      <c r="J4207" s="73"/>
      <c r="K4207" s="28"/>
    </row>
    <row r="4208" spans="1:11" x14ac:dyDescent="0.35">
      <c r="A4208" s="74"/>
      <c r="I4208" s="73"/>
      <c r="J4208" s="73"/>
      <c r="K4208" s="28"/>
    </row>
    <row r="4209" spans="1:11" x14ac:dyDescent="0.35">
      <c r="A4209" s="74"/>
      <c r="I4209" s="73"/>
      <c r="J4209" s="73"/>
      <c r="K4209" s="28"/>
    </row>
    <row r="4210" spans="1:11" x14ac:dyDescent="0.35">
      <c r="A4210" s="74"/>
      <c r="I4210" s="73"/>
      <c r="J4210" s="73"/>
      <c r="K4210" s="28"/>
    </row>
    <row r="4211" spans="1:11" x14ac:dyDescent="0.35">
      <c r="A4211" s="74"/>
      <c r="I4211" s="73"/>
      <c r="J4211" s="73"/>
      <c r="K4211" s="28"/>
    </row>
    <row r="4212" spans="1:11" x14ac:dyDescent="0.35">
      <c r="A4212" s="74"/>
      <c r="I4212" s="73"/>
      <c r="J4212" s="73"/>
      <c r="K4212" s="28"/>
    </row>
    <row r="4213" spans="1:11" x14ac:dyDescent="0.35">
      <c r="A4213" s="74"/>
      <c r="I4213" s="73"/>
      <c r="J4213" s="73"/>
      <c r="K4213" s="28"/>
    </row>
    <row r="4214" spans="1:11" x14ac:dyDescent="0.35">
      <c r="A4214" s="74"/>
      <c r="I4214" s="73"/>
      <c r="J4214" s="73"/>
      <c r="K4214" s="28"/>
    </row>
    <row r="4215" spans="1:11" x14ac:dyDescent="0.35">
      <c r="A4215" s="74"/>
      <c r="I4215" s="73"/>
      <c r="J4215" s="73"/>
      <c r="K4215" s="28"/>
    </row>
    <row r="4216" spans="1:11" x14ac:dyDescent="0.35">
      <c r="A4216" s="74"/>
      <c r="I4216" s="73"/>
      <c r="J4216" s="73"/>
      <c r="K4216" s="28"/>
    </row>
    <row r="4217" spans="1:11" x14ac:dyDescent="0.35">
      <c r="A4217" s="74"/>
      <c r="I4217" s="73"/>
      <c r="J4217" s="73"/>
      <c r="K4217" s="28"/>
    </row>
    <row r="4218" spans="1:11" x14ac:dyDescent="0.35">
      <c r="A4218" s="74"/>
      <c r="I4218" s="73"/>
      <c r="J4218" s="73"/>
      <c r="K4218" s="28"/>
    </row>
    <row r="4219" spans="1:11" x14ac:dyDescent="0.35">
      <c r="A4219" s="74"/>
      <c r="I4219" s="73"/>
      <c r="J4219" s="73"/>
      <c r="K4219" s="28"/>
    </row>
    <row r="4220" spans="1:11" x14ac:dyDescent="0.35">
      <c r="A4220" s="74"/>
      <c r="I4220" s="73"/>
      <c r="J4220" s="73"/>
      <c r="K4220" s="28"/>
    </row>
    <row r="4221" spans="1:11" x14ac:dyDescent="0.35">
      <c r="A4221" s="74"/>
      <c r="I4221" s="73"/>
      <c r="J4221" s="73"/>
      <c r="K4221" s="28"/>
    </row>
    <row r="4222" spans="1:11" x14ac:dyDescent="0.35">
      <c r="A4222" s="74"/>
      <c r="I4222" s="73"/>
      <c r="J4222" s="73"/>
      <c r="K4222" s="28"/>
    </row>
    <row r="4223" spans="1:11" x14ac:dyDescent="0.35">
      <c r="A4223" s="74"/>
      <c r="I4223" s="73"/>
      <c r="J4223" s="73"/>
      <c r="K4223" s="28"/>
    </row>
    <row r="4224" spans="1:11" x14ac:dyDescent="0.35">
      <c r="A4224" s="74"/>
      <c r="I4224" s="73"/>
      <c r="J4224" s="73"/>
      <c r="K4224" s="28"/>
    </row>
    <row r="4225" spans="1:11" x14ac:dyDescent="0.35">
      <c r="A4225" s="74"/>
      <c r="I4225" s="73"/>
      <c r="J4225" s="73"/>
      <c r="K4225" s="28"/>
    </row>
    <row r="4226" spans="1:11" x14ac:dyDescent="0.35">
      <c r="A4226" s="74"/>
      <c r="I4226" s="73"/>
      <c r="J4226" s="73"/>
      <c r="K4226" s="28"/>
    </row>
    <row r="4227" spans="1:11" x14ac:dyDescent="0.35">
      <c r="A4227" s="74"/>
      <c r="I4227" s="73"/>
      <c r="J4227" s="73"/>
      <c r="K4227" s="28"/>
    </row>
    <row r="4228" spans="1:11" x14ac:dyDescent="0.35">
      <c r="A4228" s="74"/>
      <c r="I4228" s="73"/>
      <c r="J4228" s="73"/>
      <c r="K4228" s="28"/>
    </row>
    <row r="4229" spans="1:11" x14ac:dyDescent="0.35">
      <c r="A4229" s="74"/>
      <c r="I4229" s="73"/>
      <c r="J4229" s="73"/>
      <c r="K4229" s="28"/>
    </row>
    <row r="4230" spans="1:11" x14ac:dyDescent="0.35">
      <c r="A4230" s="74"/>
      <c r="I4230" s="73"/>
      <c r="J4230" s="73"/>
      <c r="K4230" s="28"/>
    </row>
    <row r="4231" spans="1:11" x14ac:dyDescent="0.35">
      <c r="A4231" s="74"/>
      <c r="I4231" s="73"/>
      <c r="J4231" s="73"/>
      <c r="K4231" s="28"/>
    </row>
    <row r="4232" spans="1:11" x14ac:dyDescent="0.35">
      <c r="A4232" s="74"/>
      <c r="I4232" s="73"/>
      <c r="J4232" s="73"/>
      <c r="K4232" s="28"/>
    </row>
    <row r="4233" spans="1:11" x14ac:dyDescent="0.35">
      <c r="A4233" s="74"/>
      <c r="I4233" s="73"/>
      <c r="J4233" s="73"/>
      <c r="K4233" s="28"/>
    </row>
    <row r="4234" spans="1:11" x14ac:dyDescent="0.35">
      <c r="A4234" s="74"/>
      <c r="I4234" s="73"/>
      <c r="J4234" s="73"/>
      <c r="K4234" s="28"/>
    </row>
    <row r="4235" spans="1:11" x14ac:dyDescent="0.35">
      <c r="A4235" s="74"/>
      <c r="I4235" s="73"/>
      <c r="J4235" s="73"/>
      <c r="K4235" s="28"/>
    </row>
    <row r="4236" spans="1:11" x14ac:dyDescent="0.35">
      <c r="A4236" s="74"/>
      <c r="I4236" s="73"/>
      <c r="J4236" s="73"/>
      <c r="K4236" s="28"/>
    </row>
    <row r="4237" spans="1:11" x14ac:dyDescent="0.35">
      <c r="A4237" s="74"/>
      <c r="I4237" s="73"/>
      <c r="J4237" s="73"/>
      <c r="K4237" s="28"/>
    </row>
    <row r="4238" spans="1:11" x14ac:dyDescent="0.35">
      <c r="A4238" s="74"/>
      <c r="I4238" s="73"/>
      <c r="J4238" s="73"/>
      <c r="K4238" s="28"/>
    </row>
    <row r="4239" spans="1:11" x14ac:dyDescent="0.35">
      <c r="A4239" s="74"/>
      <c r="I4239" s="73"/>
      <c r="J4239" s="73"/>
      <c r="K4239" s="28"/>
    </row>
    <row r="4240" spans="1:11" x14ac:dyDescent="0.35">
      <c r="A4240" s="74"/>
      <c r="I4240" s="73"/>
      <c r="J4240" s="73"/>
      <c r="K4240" s="28"/>
    </row>
    <row r="4241" spans="1:11" x14ac:dyDescent="0.35">
      <c r="A4241" s="74"/>
      <c r="I4241" s="73"/>
      <c r="J4241" s="73"/>
      <c r="K4241" s="28"/>
    </row>
    <row r="4242" spans="1:11" x14ac:dyDescent="0.35">
      <c r="A4242" s="74"/>
      <c r="I4242" s="73"/>
      <c r="J4242" s="73"/>
      <c r="K4242" s="28"/>
    </row>
    <row r="4243" spans="1:11" x14ac:dyDescent="0.35">
      <c r="A4243" s="74"/>
      <c r="I4243" s="73"/>
      <c r="J4243" s="73"/>
      <c r="K4243" s="28"/>
    </row>
    <row r="4244" spans="1:11" x14ac:dyDescent="0.35">
      <c r="A4244" s="74"/>
      <c r="I4244" s="73"/>
      <c r="J4244" s="73"/>
      <c r="K4244" s="28"/>
    </row>
    <row r="4245" spans="1:11" x14ac:dyDescent="0.35">
      <c r="A4245" s="74"/>
      <c r="I4245" s="73"/>
      <c r="J4245" s="73"/>
      <c r="K4245" s="28"/>
    </row>
    <row r="4246" spans="1:11" x14ac:dyDescent="0.35">
      <c r="A4246" s="74"/>
      <c r="I4246" s="73"/>
      <c r="J4246" s="73"/>
      <c r="K4246" s="28"/>
    </row>
    <row r="4247" spans="1:11" x14ac:dyDescent="0.35">
      <c r="A4247" s="74"/>
      <c r="I4247" s="73"/>
      <c r="J4247" s="73"/>
      <c r="K4247" s="28"/>
    </row>
    <row r="4248" spans="1:11" x14ac:dyDescent="0.35">
      <c r="A4248" s="74"/>
      <c r="I4248" s="73"/>
      <c r="J4248" s="73"/>
      <c r="K4248" s="28"/>
    </row>
    <row r="4249" spans="1:11" x14ac:dyDescent="0.35">
      <c r="A4249" s="74"/>
      <c r="I4249" s="73"/>
      <c r="J4249" s="73"/>
      <c r="K4249" s="28"/>
    </row>
    <row r="4250" spans="1:11" x14ac:dyDescent="0.35">
      <c r="A4250" s="74"/>
      <c r="I4250" s="73"/>
      <c r="J4250" s="73"/>
      <c r="K4250" s="28"/>
    </row>
    <row r="4251" spans="1:11" x14ac:dyDescent="0.35">
      <c r="A4251" s="74"/>
      <c r="I4251" s="73"/>
      <c r="J4251" s="73"/>
      <c r="K4251" s="28"/>
    </row>
    <row r="4252" spans="1:11" x14ac:dyDescent="0.35">
      <c r="A4252" s="74"/>
      <c r="I4252" s="73"/>
      <c r="J4252" s="73"/>
      <c r="K4252" s="28"/>
    </row>
    <row r="4253" spans="1:11" x14ac:dyDescent="0.35">
      <c r="A4253" s="74"/>
      <c r="I4253" s="73"/>
      <c r="J4253" s="73"/>
      <c r="K4253" s="28"/>
    </row>
    <row r="4254" spans="1:11" x14ac:dyDescent="0.35">
      <c r="A4254" s="74"/>
      <c r="I4254" s="73"/>
      <c r="J4254" s="73"/>
      <c r="K4254" s="28"/>
    </row>
    <row r="4255" spans="1:11" x14ac:dyDescent="0.35">
      <c r="A4255" s="74"/>
      <c r="I4255" s="73"/>
      <c r="J4255" s="73"/>
      <c r="K4255" s="28"/>
    </row>
    <row r="4256" spans="1:11" x14ac:dyDescent="0.35">
      <c r="A4256" s="74"/>
      <c r="I4256" s="73"/>
      <c r="J4256" s="73"/>
      <c r="K4256" s="28"/>
    </row>
    <row r="4257" spans="1:11" x14ac:dyDescent="0.35">
      <c r="A4257" s="74"/>
      <c r="I4257" s="73"/>
      <c r="J4257" s="73"/>
      <c r="K4257" s="28"/>
    </row>
    <row r="4258" spans="1:11" x14ac:dyDescent="0.35">
      <c r="A4258" s="74"/>
      <c r="I4258" s="73"/>
      <c r="J4258" s="73"/>
      <c r="K4258" s="28"/>
    </row>
    <row r="4259" spans="1:11" x14ac:dyDescent="0.35">
      <c r="A4259" s="74"/>
      <c r="I4259" s="73"/>
      <c r="J4259" s="73"/>
      <c r="K4259" s="28"/>
    </row>
    <row r="4260" spans="1:11" x14ac:dyDescent="0.35">
      <c r="A4260" s="74"/>
      <c r="I4260" s="73"/>
      <c r="J4260" s="73"/>
      <c r="K4260" s="28"/>
    </row>
    <row r="4261" spans="1:11" x14ac:dyDescent="0.35">
      <c r="A4261" s="74"/>
      <c r="I4261" s="73"/>
      <c r="J4261" s="73"/>
      <c r="K4261" s="28"/>
    </row>
    <row r="4262" spans="1:11" x14ac:dyDescent="0.35">
      <c r="A4262" s="74"/>
      <c r="I4262" s="73"/>
      <c r="J4262" s="73"/>
      <c r="K4262" s="28"/>
    </row>
    <row r="4263" spans="1:11" x14ac:dyDescent="0.35">
      <c r="A4263" s="74"/>
      <c r="I4263" s="73"/>
      <c r="J4263" s="73"/>
      <c r="K4263" s="28"/>
    </row>
    <row r="4264" spans="1:11" x14ac:dyDescent="0.35">
      <c r="A4264" s="74"/>
      <c r="I4264" s="73"/>
      <c r="J4264" s="73"/>
      <c r="K4264" s="28"/>
    </row>
    <row r="4265" spans="1:11" x14ac:dyDescent="0.35">
      <c r="A4265" s="74"/>
      <c r="I4265" s="73"/>
      <c r="J4265" s="73"/>
      <c r="K4265" s="28"/>
    </row>
    <row r="4266" spans="1:11" x14ac:dyDescent="0.35">
      <c r="A4266" s="74"/>
      <c r="I4266" s="73"/>
      <c r="J4266" s="73"/>
      <c r="K4266" s="28"/>
    </row>
    <row r="4267" spans="1:11" x14ac:dyDescent="0.35">
      <c r="A4267" s="74"/>
      <c r="I4267" s="73"/>
      <c r="J4267" s="73"/>
      <c r="K4267" s="28"/>
    </row>
    <row r="4268" spans="1:11" x14ac:dyDescent="0.35">
      <c r="A4268" s="74"/>
      <c r="I4268" s="73"/>
      <c r="J4268" s="73"/>
      <c r="K4268" s="28"/>
    </row>
    <row r="4269" spans="1:11" x14ac:dyDescent="0.35">
      <c r="A4269" s="74"/>
      <c r="I4269" s="73"/>
      <c r="J4269" s="73"/>
      <c r="K4269" s="28"/>
    </row>
    <row r="4270" spans="1:11" x14ac:dyDescent="0.35">
      <c r="A4270" s="74"/>
      <c r="I4270" s="73"/>
      <c r="J4270" s="73"/>
      <c r="K4270" s="28"/>
    </row>
    <row r="4271" spans="1:11" x14ac:dyDescent="0.35">
      <c r="A4271" s="74"/>
      <c r="I4271" s="73"/>
      <c r="J4271" s="73"/>
      <c r="K4271" s="28"/>
    </row>
    <row r="4272" spans="1:11" x14ac:dyDescent="0.35">
      <c r="A4272" s="74"/>
      <c r="I4272" s="73"/>
      <c r="J4272" s="73"/>
      <c r="K4272" s="28"/>
    </row>
    <row r="4273" spans="1:11" x14ac:dyDescent="0.35">
      <c r="A4273" s="74"/>
      <c r="I4273" s="73"/>
      <c r="J4273" s="73"/>
      <c r="K4273" s="28"/>
    </row>
    <row r="4274" spans="1:11" x14ac:dyDescent="0.35">
      <c r="A4274" s="74"/>
      <c r="I4274" s="73"/>
      <c r="J4274" s="73"/>
      <c r="K4274" s="28"/>
    </row>
    <row r="4275" spans="1:11" x14ac:dyDescent="0.35">
      <c r="A4275" s="74"/>
      <c r="I4275" s="73"/>
      <c r="J4275" s="73"/>
      <c r="K4275" s="28"/>
    </row>
    <row r="4276" spans="1:11" x14ac:dyDescent="0.35">
      <c r="A4276" s="74"/>
      <c r="I4276" s="73"/>
      <c r="J4276" s="73"/>
      <c r="K4276" s="28"/>
    </row>
    <row r="4277" spans="1:11" x14ac:dyDescent="0.35">
      <c r="A4277" s="74"/>
      <c r="I4277" s="73"/>
      <c r="J4277" s="73"/>
      <c r="K4277" s="28"/>
    </row>
    <row r="4278" spans="1:11" x14ac:dyDescent="0.35">
      <c r="A4278" s="74"/>
      <c r="I4278" s="73"/>
      <c r="J4278" s="73"/>
      <c r="K4278" s="28"/>
    </row>
    <row r="4279" spans="1:11" x14ac:dyDescent="0.35">
      <c r="A4279" s="74"/>
      <c r="I4279" s="73"/>
      <c r="J4279" s="73"/>
      <c r="K4279" s="28"/>
    </row>
    <row r="4280" spans="1:11" x14ac:dyDescent="0.35">
      <c r="A4280" s="74"/>
      <c r="I4280" s="73"/>
      <c r="J4280" s="73"/>
      <c r="K4280" s="28"/>
    </row>
    <row r="4281" spans="1:11" x14ac:dyDescent="0.35">
      <c r="A4281" s="74"/>
      <c r="I4281" s="73"/>
      <c r="J4281" s="73"/>
      <c r="K4281" s="28"/>
    </row>
    <row r="4282" spans="1:11" x14ac:dyDescent="0.35">
      <c r="A4282" s="74"/>
      <c r="I4282" s="73"/>
      <c r="J4282" s="73"/>
      <c r="K4282" s="28"/>
    </row>
    <row r="4283" spans="1:11" x14ac:dyDescent="0.35">
      <c r="A4283" s="74"/>
      <c r="I4283" s="73"/>
      <c r="J4283" s="73"/>
      <c r="K4283" s="28"/>
    </row>
    <row r="4284" spans="1:11" x14ac:dyDescent="0.35">
      <c r="A4284" s="74"/>
      <c r="I4284" s="73"/>
      <c r="J4284" s="73"/>
      <c r="K4284" s="28"/>
    </row>
    <row r="4285" spans="1:11" x14ac:dyDescent="0.35">
      <c r="A4285" s="74"/>
      <c r="I4285" s="73"/>
      <c r="J4285" s="73"/>
      <c r="K4285" s="28"/>
    </row>
    <row r="4286" spans="1:11" x14ac:dyDescent="0.35">
      <c r="A4286" s="74"/>
      <c r="I4286" s="73"/>
      <c r="J4286" s="73"/>
      <c r="K4286" s="28"/>
    </row>
    <row r="4287" spans="1:11" x14ac:dyDescent="0.35">
      <c r="A4287" s="74"/>
      <c r="I4287" s="73"/>
      <c r="J4287" s="73"/>
      <c r="K4287" s="28"/>
    </row>
    <row r="4288" spans="1:11" x14ac:dyDescent="0.35">
      <c r="A4288" s="74"/>
      <c r="I4288" s="73"/>
      <c r="J4288" s="73"/>
      <c r="K4288" s="28"/>
    </row>
    <row r="4289" spans="1:11" x14ac:dyDescent="0.35">
      <c r="A4289" s="74"/>
      <c r="I4289" s="73"/>
      <c r="J4289" s="73"/>
      <c r="K4289" s="28"/>
    </row>
    <row r="4290" spans="1:11" x14ac:dyDescent="0.35">
      <c r="A4290" s="74"/>
      <c r="I4290" s="73"/>
      <c r="J4290" s="73"/>
      <c r="K4290" s="28"/>
    </row>
    <row r="4291" spans="1:11" x14ac:dyDescent="0.35">
      <c r="A4291" s="74"/>
      <c r="I4291" s="73"/>
      <c r="J4291" s="73"/>
      <c r="K4291" s="28"/>
    </row>
    <row r="4292" spans="1:11" x14ac:dyDescent="0.35">
      <c r="A4292" s="74"/>
      <c r="I4292" s="73"/>
      <c r="J4292" s="73"/>
      <c r="K4292" s="28"/>
    </row>
    <row r="4293" spans="1:11" x14ac:dyDescent="0.35">
      <c r="A4293" s="74"/>
      <c r="I4293" s="73"/>
      <c r="J4293" s="73"/>
      <c r="K4293" s="28"/>
    </row>
    <row r="4294" spans="1:11" x14ac:dyDescent="0.35">
      <c r="A4294" s="74"/>
      <c r="I4294" s="73"/>
      <c r="J4294" s="73"/>
      <c r="K4294" s="28"/>
    </row>
    <row r="4295" spans="1:11" x14ac:dyDescent="0.35">
      <c r="A4295" s="74"/>
      <c r="I4295" s="73"/>
      <c r="J4295" s="73"/>
      <c r="K4295" s="28"/>
    </row>
    <row r="4296" spans="1:11" x14ac:dyDescent="0.35">
      <c r="A4296" s="74"/>
      <c r="I4296" s="73"/>
      <c r="J4296" s="73"/>
      <c r="K4296" s="28"/>
    </row>
    <row r="4297" spans="1:11" x14ac:dyDescent="0.35">
      <c r="A4297" s="74"/>
      <c r="I4297" s="73"/>
      <c r="J4297" s="73"/>
      <c r="K4297" s="28"/>
    </row>
    <row r="4298" spans="1:11" x14ac:dyDescent="0.35">
      <c r="A4298" s="74"/>
      <c r="I4298" s="73"/>
      <c r="J4298" s="73"/>
      <c r="K4298" s="28"/>
    </row>
    <row r="4299" spans="1:11" x14ac:dyDescent="0.35">
      <c r="A4299" s="74"/>
      <c r="I4299" s="73"/>
      <c r="J4299" s="73"/>
      <c r="K4299" s="28"/>
    </row>
    <row r="4300" spans="1:11" x14ac:dyDescent="0.35">
      <c r="A4300" s="74"/>
      <c r="I4300" s="73"/>
      <c r="J4300" s="73"/>
      <c r="K4300" s="28"/>
    </row>
    <row r="4301" spans="1:11" x14ac:dyDescent="0.35">
      <c r="A4301" s="74"/>
      <c r="I4301" s="73"/>
      <c r="J4301" s="73"/>
      <c r="K4301" s="28"/>
    </row>
    <row r="4302" spans="1:11" x14ac:dyDescent="0.35">
      <c r="A4302" s="74"/>
      <c r="I4302" s="73"/>
      <c r="J4302" s="73"/>
      <c r="K4302" s="28"/>
    </row>
    <row r="4303" spans="1:11" x14ac:dyDescent="0.35">
      <c r="A4303" s="74"/>
      <c r="I4303" s="73"/>
      <c r="J4303" s="73"/>
      <c r="K4303" s="28"/>
    </row>
    <row r="4304" spans="1:11" x14ac:dyDescent="0.35">
      <c r="A4304" s="74"/>
      <c r="I4304" s="73"/>
      <c r="J4304" s="73"/>
      <c r="K4304" s="28"/>
    </row>
    <row r="4305" spans="1:11" x14ac:dyDescent="0.35">
      <c r="A4305" s="74"/>
      <c r="I4305" s="73"/>
      <c r="J4305" s="73"/>
      <c r="K4305" s="28"/>
    </row>
    <row r="4306" spans="1:11" x14ac:dyDescent="0.35">
      <c r="A4306" s="74"/>
      <c r="I4306" s="73"/>
      <c r="J4306" s="73"/>
      <c r="K4306" s="28"/>
    </row>
    <row r="4307" spans="1:11" x14ac:dyDescent="0.35">
      <c r="A4307" s="74"/>
      <c r="I4307" s="73"/>
      <c r="J4307" s="73"/>
      <c r="K4307" s="28"/>
    </row>
    <row r="4308" spans="1:11" x14ac:dyDescent="0.35">
      <c r="A4308" s="74"/>
      <c r="I4308" s="73"/>
      <c r="J4308" s="73"/>
      <c r="K4308" s="28"/>
    </row>
    <row r="4309" spans="1:11" x14ac:dyDescent="0.35">
      <c r="A4309" s="74"/>
      <c r="I4309" s="73"/>
      <c r="J4309" s="73"/>
      <c r="K4309" s="28"/>
    </row>
    <row r="4310" spans="1:11" x14ac:dyDescent="0.35">
      <c r="A4310" s="74"/>
      <c r="I4310" s="73"/>
      <c r="J4310" s="73"/>
      <c r="K4310" s="28"/>
    </row>
    <row r="4311" spans="1:11" x14ac:dyDescent="0.35">
      <c r="A4311" s="74"/>
      <c r="I4311" s="73"/>
      <c r="J4311" s="73"/>
      <c r="K4311" s="28"/>
    </row>
    <row r="4312" spans="1:11" x14ac:dyDescent="0.35">
      <c r="A4312" s="74"/>
      <c r="I4312" s="73"/>
      <c r="J4312" s="73"/>
      <c r="K4312" s="28"/>
    </row>
    <row r="4313" spans="1:11" x14ac:dyDescent="0.35">
      <c r="A4313" s="74"/>
      <c r="I4313" s="73"/>
      <c r="J4313" s="73"/>
      <c r="K4313" s="28"/>
    </row>
    <row r="4314" spans="1:11" x14ac:dyDescent="0.35">
      <c r="A4314" s="74"/>
      <c r="I4314" s="73"/>
      <c r="J4314" s="73"/>
      <c r="K4314" s="28"/>
    </row>
    <row r="4315" spans="1:11" x14ac:dyDescent="0.35">
      <c r="A4315" s="74"/>
      <c r="I4315" s="73"/>
      <c r="J4315" s="73"/>
      <c r="K4315" s="28"/>
    </row>
    <row r="4316" spans="1:11" x14ac:dyDescent="0.35">
      <c r="A4316" s="74"/>
      <c r="I4316" s="73"/>
      <c r="J4316" s="73"/>
      <c r="K4316" s="28"/>
    </row>
    <row r="4317" spans="1:11" x14ac:dyDescent="0.35">
      <c r="A4317" s="74"/>
      <c r="I4317" s="73"/>
      <c r="J4317" s="73"/>
      <c r="K4317" s="28"/>
    </row>
    <row r="4318" spans="1:11" x14ac:dyDescent="0.35">
      <c r="A4318" s="74"/>
      <c r="I4318" s="73"/>
      <c r="J4318" s="73"/>
      <c r="K4318" s="28"/>
    </row>
    <row r="4319" spans="1:11" x14ac:dyDescent="0.35">
      <c r="A4319" s="74"/>
      <c r="I4319" s="73"/>
      <c r="J4319" s="73"/>
      <c r="K4319" s="28"/>
    </row>
    <row r="4320" spans="1:11" x14ac:dyDescent="0.35">
      <c r="A4320" s="74"/>
      <c r="I4320" s="73"/>
      <c r="J4320" s="73"/>
      <c r="K4320" s="28"/>
    </row>
    <row r="4321" spans="1:11" x14ac:dyDescent="0.35">
      <c r="A4321" s="74"/>
      <c r="I4321" s="73"/>
      <c r="J4321" s="73"/>
      <c r="K4321" s="28"/>
    </row>
    <row r="4322" spans="1:11" x14ac:dyDescent="0.35">
      <c r="A4322" s="74"/>
      <c r="I4322" s="73"/>
      <c r="J4322" s="73"/>
      <c r="K4322" s="28"/>
    </row>
    <row r="4323" spans="1:11" x14ac:dyDescent="0.35">
      <c r="A4323" s="74"/>
      <c r="I4323" s="73"/>
      <c r="J4323" s="73"/>
      <c r="K4323" s="28"/>
    </row>
    <row r="4324" spans="1:11" x14ac:dyDescent="0.35">
      <c r="A4324" s="74"/>
      <c r="I4324" s="73"/>
      <c r="J4324" s="73"/>
      <c r="K4324" s="28"/>
    </row>
    <row r="4325" spans="1:11" x14ac:dyDescent="0.35">
      <c r="A4325" s="74"/>
      <c r="I4325" s="73"/>
      <c r="J4325" s="73"/>
      <c r="K4325" s="28"/>
    </row>
    <row r="4326" spans="1:11" x14ac:dyDescent="0.35">
      <c r="A4326" s="74"/>
      <c r="I4326" s="73"/>
      <c r="J4326" s="73"/>
      <c r="K4326" s="28"/>
    </row>
    <row r="4327" spans="1:11" x14ac:dyDescent="0.35">
      <c r="A4327" s="74"/>
      <c r="I4327" s="73"/>
      <c r="J4327" s="73"/>
      <c r="K4327" s="28"/>
    </row>
    <row r="4328" spans="1:11" x14ac:dyDescent="0.35">
      <c r="A4328" s="74"/>
      <c r="I4328" s="73"/>
      <c r="J4328" s="73"/>
      <c r="K4328" s="28"/>
    </row>
    <row r="4329" spans="1:11" x14ac:dyDescent="0.35">
      <c r="A4329" s="74"/>
      <c r="I4329" s="73"/>
      <c r="J4329" s="73"/>
      <c r="K4329" s="28"/>
    </row>
    <row r="4330" spans="1:11" x14ac:dyDescent="0.35">
      <c r="A4330" s="74"/>
      <c r="I4330" s="73"/>
      <c r="J4330" s="73"/>
      <c r="K4330" s="28"/>
    </row>
    <row r="4331" spans="1:11" x14ac:dyDescent="0.35">
      <c r="A4331" s="74"/>
      <c r="I4331" s="73"/>
      <c r="J4331" s="73"/>
      <c r="K4331" s="28"/>
    </row>
    <row r="4332" spans="1:11" x14ac:dyDescent="0.35">
      <c r="A4332" s="74"/>
      <c r="I4332" s="73"/>
      <c r="J4332" s="73"/>
      <c r="K4332" s="28"/>
    </row>
    <row r="4333" spans="1:11" x14ac:dyDescent="0.35">
      <c r="A4333" s="74"/>
      <c r="I4333" s="73"/>
      <c r="J4333" s="73"/>
      <c r="K4333" s="28"/>
    </row>
    <row r="4334" spans="1:11" x14ac:dyDescent="0.35">
      <c r="A4334" s="74"/>
      <c r="I4334" s="73"/>
      <c r="J4334" s="73"/>
      <c r="K4334" s="28"/>
    </row>
    <row r="4335" spans="1:11" x14ac:dyDescent="0.35">
      <c r="A4335" s="74"/>
      <c r="I4335" s="73"/>
      <c r="J4335" s="73"/>
      <c r="K4335" s="28"/>
    </row>
    <row r="4336" spans="1:11" x14ac:dyDescent="0.35">
      <c r="A4336" s="74"/>
      <c r="I4336" s="73"/>
      <c r="J4336" s="73"/>
      <c r="K4336" s="28"/>
    </row>
    <row r="4337" spans="1:11" x14ac:dyDescent="0.35">
      <c r="A4337" s="74"/>
      <c r="I4337" s="73"/>
      <c r="J4337" s="73"/>
      <c r="K4337" s="28"/>
    </row>
    <row r="4338" spans="1:11" x14ac:dyDescent="0.35">
      <c r="A4338" s="74"/>
      <c r="I4338" s="73"/>
      <c r="J4338" s="73"/>
      <c r="K4338" s="28"/>
    </row>
    <row r="4339" spans="1:11" x14ac:dyDescent="0.35">
      <c r="A4339" s="74"/>
      <c r="I4339" s="73"/>
      <c r="J4339" s="73"/>
      <c r="K4339" s="28"/>
    </row>
    <row r="4340" spans="1:11" x14ac:dyDescent="0.35">
      <c r="A4340" s="74"/>
      <c r="I4340" s="73"/>
      <c r="J4340" s="73"/>
      <c r="K4340" s="28"/>
    </row>
    <row r="4341" spans="1:11" x14ac:dyDescent="0.35">
      <c r="A4341" s="74"/>
      <c r="I4341" s="73"/>
      <c r="J4341" s="73"/>
      <c r="K4341" s="28"/>
    </row>
    <row r="4342" spans="1:11" x14ac:dyDescent="0.35">
      <c r="A4342" s="74"/>
      <c r="I4342" s="73"/>
      <c r="J4342" s="73"/>
      <c r="K4342" s="28"/>
    </row>
    <row r="4343" spans="1:11" x14ac:dyDescent="0.35">
      <c r="A4343" s="74"/>
      <c r="I4343" s="73"/>
      <c r="J4343" s="73"/>
      <c r="K4343" s="28"/>
    </row>
    <row r="4344" spans="1:11" x14ac:dyDescent="0.35">
      <c r="A4344" s="74"/>
      <c r="I4344" s="73"/>
      <c r="J4344" s="73"/>
      <c r="K4344" s="28"/>
    </row>
    <row r="4345" spans="1:11" x14ac:dyDescent="0.35">
      <c r="A4345" s="74"/>
      <c r="I4345" s="73"/>
      <c r="J4345" s="73"/>
      <c r="K4345" s="28"/>
    </row>
    <row r="4346" spans="1:11" x14ac:dyDescent="0.35">
      <c r="A4346" s="74"/>
      <c r="I4346" s="73"/>
      <c r="J4346" s="73"/>
      <c r="K4346" s="28"/>
    </row>
    <row r="4347" spans="1:11" x14ac:dyDescent="0.35">
      <c r="A4347" s="74"/>
      <c r="I4347" s="73"/>
      <c r="J4347" s="73"/>
      <c r="K4347" s="28"/>
    </row>
    <row r="4348" spans="1:11" x14ac:dyDescent="0.35">
      <c r="A4348" s="74"/>
      <c r="I4348" s="73"/>
      <c r="J4348" s="73"/>
      <c r="K4348" s="28"/>
    </row>
    <row r="4349" spans="1:11" x14ac:dyDescent="0.35">
      <c r="A4349" s="74"/>
      <c r="I4349" s="73"/>
      <c r="J4349" s="73"/>
      <c r="K4349" s="28"/>
    </row>
    <row r="4350" spans="1:11" x14ac:dyDescent="0.35">
      <c r="A4350" s="74"/>
      <c r="I4350" s="73"/>
      <c r="J4350" s="73"/>
      <c r="K4350" s="28"/>
    </row>
    <row r="4351" spans="1:11" x14ac:dyDescent="0.35">
      <c r="A4351" s="74"/>
      <c r="I4351" s="73"/>
      <c r="J4351" s="73"/>
      <c r="K4351" s="28"/>
    </row>
    <row r="4352" spans="1:11" x14ac:dyDescent="0.35">
      <c r="A4352" s="74"/>
      <c r="I4352" s="73"/>
      <c r="J4352" s="73"/>
      <c r="K4352" s="28"/>
    </row>
    <row r="4353" spans="1:11" x14ac:dyDescent="0.35">
      <c r="A4353" s="74"/>
      <c r="I4353" s="73"/>
      <c r="J4353" s="73"/>
      <c r="K4353" s="28"/>
    </row>
    <row r="4354" spans="1:11" x14ac:dyDescent="0.35">
      <c r="A4354" s="74"/>
      <c r="I4354" s="73"/>
      <c r="J4354" s="73"/>
      <c r="K4354" s="28"/>
    </row>
    <row r="4355" spans="1:11" x14ac:dyDescent="0.35">
      <c r="A4355" s="74"/>
      <c r="I4355" s="73"/>
      <c r="J4355" s="73"/>
      <c r="K4355" s="28"/>
    </row>
    <row r="4356" spans="1:11" x14ac:dyDescent="0.35">
      <c r="A4356" s="74"/>
      <c r="I4356" s="73"/>
      <c r="J4356" s="73"/>
      <c r="K4356" s="28"/>
    </row>
    <row r="4357" spans="1:11" x14ac:dyDescent="0.35">
      <c r="A4357" s="74"/>
      <c r="I4357" s="73"/>
      <c r="J4357" s="73"/>
      <c r="K4357" s="28"/>
    </row>
    <row r="4358" spans="1:11" x14ac:dyDescent="0.35">
      <c r="A4358" s="74"/>
      <c r="I4358" s="73"/>
      <c r="J4358" s="73"/>
      <c r="K4358" s="28"/>
    </row>
    <row r="4359" spans="1:11" x14ac:dyDescent="0.35">
      <c r="A4359" s="74"/>
      <c r="I4359" s="73"/>
      <c r="J4359" s="73"/>
      <c r="K4359" s="28"/>
    </row>
    <row r="4360" spans="1:11" x14ac:dyDescent="0.35">
      <c r="A4360" s="74"/>
      <c r="I4360" s="73"/>
      <c r="J4360" s="73"/>
      <c r="K4360" s="28"/>
    </row>
    <row r="4361" spans="1:11" x14ac:dyDescent="0.35">
      <c r="A4361" s="74"/>
      <c r="I4361" s="73"/>
      <c r="J4361" s="73"/>
      <c r="K4361" s="28"/>
    </row>
    <row r="4362" spans="1:11" x14ac:dyDescent="0.35">
      <c r="A4362" s="74"/>
      <c r="I4362" s="73"/>
      <c r="J4362" s="73"/>
      <c r="K4362" s="28"/>
    </row>
    <row r="4363" spans="1:11" x14ac:dyDescent="0.35">
      <c r="A4363" s="74"/>
      <c r="I4363" s="73"/>
      <c r="J4363" s="73"/>
      <c r="K4363" s="28"/>
    </row>
    <row r="4364" spans="1:11" x14ac:dyDescent="0.35">
      <c r="A4364" s="74"/>
      <c r="I4364" s="73"/>
      <c r="J4364" s="73"/>
      <c r="K4364" s="28"/>
    </row>
    <row r="4365" spans="1:11" x14ac:dyDescent="0.35">
      <c r="A4365" s="74"/>
      <c r="I4365" s="73"/>
      <c r="J4365" s="73"/>
      <c r="K4365" s="28"/>
    </row>
    <row r="4366" spans="1:11" x14ac:dyDescent="0.35">
      <c r="A4366" s="74"/>
      <c r="I4366" s="73"/>
      <c r="J4366" s="73"/>
      <c r="K4366" s="28"/>
    </row>
    <row r="4367" spans="1:11" x14ac:dyDescent="0.35">
      <c r="A4367" s="74"/>
      <c r="I4367" s="73"/>
      <c r="J4367" s="73"/>
      <c r="K4367" s="28"/>
    </row>
    <row r="4368" spans="1:11" x14ac:dyDescent="0.35">
      <c r="A4368" s="74"/>
      <c r="I4368" s="73"/>
      <c r="J4368" s="73"/>
      <c r="K4368" s="28"/>
    </row>
    <row r="4369" spans="1:11" x14ac:dyDescent="0.35">
      <c r="A4369" s="74"/>
      <c r="I4369" s="73"/>
      <c r="J4369" s="73"/>
      <c r="K4369" s="28"/>
    </row>
    <row r="4370" spans="1:11" x14ac:dyDescent="0.35">
      <c r="A4370" s="74"/>
      <c r="I4370" s="73"/>
      <c r="J4370" s="73"/>
      <c r="K4370" s="28"/>
    </row>
    <row r="4371" spans="1:11" x14ac:dyDescent="0.35">
      <c r="A4371" s="74"/>
      <c r="I4371" s="73"/>
      <c r="J4371" s="73"/>
      <c r="K4371" s="28"/>
    </row>
    <row r="4372" spans="1:11" x14ac:dyDescent="0.35">
      <c r="A4372" s="74"/>
      <c r="I4372" s="73"/>
      <c r="J4372" s="73"/>
      <c r="K4372" s="28"/>
    </row>
    <row r="4373" spans="1:11" x14ac:dyDescent="0.35">
      <c r="A4373" s="74"/>
      <c r="I4373" s="73"/>
      <c r="J4373" s="73"/>
      <c r="K4373" s="28"/>
    </row>
    <row r="4374" spans="1:11" x14ac:dyDescent="0.35">
      <c r="A4374" s="74"/>
      <c r="I4374" s="73"/>
      <c r="J4374" s="73"/>
      <c r="K4374" s="28"/>
    </row>
    <row r="4375" spans="1:11" x14ac:dyDescent="0.35">
      <c r="A4375" s="74"/>
      <c r="I4375" s="73"/>
      <c r="J4375" s="73"/>
      <c r="K4375" s="28"/>
    </row>
    <row r="4376" spans="1:11" x14ac:dyDescent="0.35">
      <c r="A4376" s="74"/>
      <c r="I4376" s="73"/>
      <c r="J4376" s="73"/>
      <c r="K4376" s="28"/>
    </row>
    <row r="4377" spans="1:11" x14ac:dyDescent="0.35">
      <c r="A4377" s="74"/>
      <c r="I4377" s="73"/>
      <c r="J4377" s="73"/>
      <c r="K4377" s="28"/>
    </row>
    <row r="4378" spans="1:11" x14ac:dyDescent="0.35">
      <c r="A4378" s="74"/>
      <c r="I4378" s="73"/>
      <c r="J4378" s="73"/>
      <c r="K4378" s="28"/>
    </row>
    <row r="4379" spans="1:11" x14ac:dyDescent="0.35">
      <c r="A4379" s="74"/>
      <c r="I4379" s="73"/>
      <c r="J4379" s="73"/>
      <c r="K4379" s="28"/>
    </row>
    <row r="4380" spans="1:11" x14ac:dyDescent="0.35">
      <c r="A4380" s="74"/>
      <c r="I4380" s="73"/>
      <c r="J4380" s="73"/>
      <c r="K4380" s="28"/>
    </row>
    <row r="4381" spans="1:11" x14ac:dyDescent="0.35">
      <c r="A4381" s="74"/>
      <c r="I4381" s="73"/>
      <c r="J4381" s="73"/>
      <c r="K4381" s="28"/>
    </row>
    <row r="4382" spans="1:11" x14ac:dyDescent="0.35">
      <c r="A4382" s="74"/>
      <c r="I4382" s="73"/>
      <c r="J4382" s="73"/>
      <c r="K4382" s="28"/>
    </row>
    <row r="4383" spans="1:11" x14ac:dyDescent="0.35">
      <c r="A4383" s="74"/>
      <c r="I4383" s="73"/>
      <c r="J4383" s="73"/>
      <c r="K4383" s="28"/>
    </row>
    <row r="4384" spans="1:11" x14ac:dyDescent="0.35">
      <c r="A4384" s="74"/>
      <c r="I4384" s="73"/>
      <c r="J4384" s="73"/>
      <c r="K4384" s="28"/>
    </row>
    <row r="4385" spans="1:11" x14ac:dyDescent="0.35">
      <c r="A4385" s="74"/>
      <c r="I4385" s="73"/>
      <c r="J4385" s="73"/>
      <c r="K4385" s="28"/>
    </row>
    <row r="4386" spans="1:11" x14ac:dyDescent="0.35">
      <c r="A4386" s="74"/>
      <c r="I4386" s="73"/>
      <c r="J4386" s="73"/>
      <c r="K4386" s="28"/>
    </row>
    <row r="4387" spans="1:11" x14ac:dyDescent="0.35">
      <c r="A4387" s="74"/>
      <c r="I4387" s="73"/>
      <c r="J4387" s="73"/>
      <c r="K4387" s="28"/>
    </row>
    <row r="4388" spans="1:11" x14ac:dyDescent="0.35">
      <c r="A4388" s="74"/>
      <c r="I4388" s="73"/>
      <c r="J4388" s="73"/>
      <c r="K4388" s="28"/>
    </row>
    <row r="4389" spans="1:11" x14ac:dyDescent="0.35">
      <c r="A4389" s="74"/>
      <c r="I4389" s="73"/>
      <c r="J4389" s="73"/>
      <c r="K4389" s="28"/>
    </row>
    <row r="4390" spans="1:11" x14ac:dyDescent="0.35">
      <c r="A4390" s="74"/>
      <c r="I4390" s="73"/>
      <c r="J4390" s="73"/>
      <c r="K4390" s="28"/>
    </row>
    <row r="4391" spans="1:11" x14ac:dyDescent="0.35">
      <c r="A4391" s="74"/>
      <c r="I4391" s="73"/>
      <c r="J4391" s="73"/>
      <c r="K4391" s="28"/>
    </row>
    <row r="4392" spans="1:11" x14ac:dyDescent="0.35">
      <c r="A4392" s="74"/>
      <c r="I4392" s="73"/>
      <c r="J4392" s="73"/>
      <c r="K4392" s="28"/>
    </row>
    <row r="4393" spans="1:11" x14ac:dyDescent="0.35">
      <c r="A4393" s="74"/>
      <c r="I4393" s="73"/>
      <c r="J4393" s="73"/>
      <c r="K4393" s="28"/>
    </row>
    <row r="4394" spans="1:11" x14ac:dyDescent="0.35">
      <c r="A4394" s="74"/>
      <c r="I4394" s="73"/>
      <c r="J4394" s="73"/>
      <c r="K4394" s="28"/>
    </row>
    <row r="4395" spans="1:11" x14ac:dyDescent="0.35">
      <c r="A4395" s="74"/>
      <c r="I4395" s="73"/>
      <c r="J4395" s="73"/>
      <c r="K4395" s="28"/>
    </row>
    <row r="4396" spans="1:11" x14ac:dyDescent="0.35">
      <c r="A4396" s="74"/>
      <c r="I4396" s="73"/>
      <c r="J4396" s="73"/>
      <c r="K4396" s="28"/>
    </row>
    <row r="4397" spans="1:11" x14ac:dyDescent="0.35">
      <c r="A4397" s="74"/>
      <c r="I4397" s="73"/>
      <c r="J4397" s="73"/>
      <c r="K4397" s="28"/>
    </row>
    <row r="4398" spans="1:11" x14ac:dyDescent="0.35">
      <c r="A4398" s="74"/>
      <c r="I4398" s="73"/>
      <c r="J4398" s="73"/>
      <c r="K4398" s="28"/>
    </row>
    <row r="4399" spans="1:11" x14ac:dyDescent="0.35">
      <c r="A4399" s="74"/>
      <c r="I4399" s="73"/>
      <c r="J4399" s="73"/>
      <c r="K4399" s="28"/>
    </row>
    <row r="4400" spans="1:11" x14ac:dyDescent="0.35">
      <c r="A4400" s="74"/>
      <c r="I4400" s="73"/>
      <c r="J4400" s="73"/>
      <c r="K4400" s="28"/>
    </row>
    <row r="4401" spans="1:11" x14ac:dyDescent="0.35">
      <c r="A4401" s="74"/>
      <c r="I4401" s="73"/>
      <c r="J4401" s="73"/>
      <c r="K4401" s="28"/>
    </row>
    <row r="4402" spans="1:11" x14ac:dyDescent="0.35">
      <c r="A4402" s="74"/>
      <c r="I4402" s="73"/>
      <c r="J4402" s="73"/>
      <c r="K4402" s="28"/>
    </row>
    <row r="4403" spans="1:11" x14ac:dyDescent="0.35">
      <c r="A4403" s="74"/>
      <c r="I4403" s="73"/>
      <c r="J4403" s="73"/>
      <c r="K4403" s="28"/>
    </row>
    <row r="4404" spans="1:11" x14ac:dyDescent="0.35">
      <c r="A4404" s="74"/>
      <c r="I4404" s="73"/>
      <c r="J4404" s="73"/>
      <c r="K4404" s="28"/>
    </row>
    <row r="4405" spans="1:11" x14ac:dyDescent="0.35">
      <c r="A4405" s="74"/>
      <c r="I4405" s="73"/>
      <c r="J4405" s="73"/>
      <c r="K4405" s="28"/>
    </row>
    <row r="4406" spans="1:11" x14ac:dyDescent="0.35">
      <c r="A4406" s="74"/>
      <c r="I4406" s="73"/>
      <c r="J4406" s="73"/>
      <c r="K4406" s="28"/>
    </row>
    <row r="4407" spans="1:11" x14ac:dyDescent="0.35">
      <c r="A4407" s="74"/>
      <c r="I4407" s="73"/>
      <c r="J4407" s="73"/>
      <c r="K4407" s="28"/>
    </row>
    <row r="4408" spans="1:11" x14ac:dyDescent="0.35">
      <c r="A4408" s="74"/>
      <c r="I4408" s="73"/>
      <c r="J4408" s="73"/>
      <c r="K4408" s="28"/>
    </row>
    <row r="4409" spans="1:11" x14ac:dyDescent="0.35">
      <c r="A4409" s="74"/>
      <c r="I4409" s="73"/>
      <c r="J4409" s="73"/>
      <c r="K4409" s="28"/>
    </row>
    <row r="4410" spans="1:11" x14ac:dyDescent="0.35">
      <c r="A4410" s="74"/>
      <c r="I4410" s="73"/>
      <c r="J4410" s="73"/>
      <c r="K4410" s="28"/>
    </row>
    <row r="4411" spans="1:11" x14ac:dyDescent="0.35">
      <c r="A4411" s="74"/>
      <c r="I4411" s="73"/>
      <c r="J4411" s="73"/>
      <c r="K4411" s="28"/>
    </row>
    <row r="4412" spans="1:11" x14ac:dyDescent="0.35">
      <c r="A4412" s="74"/>
      <c r="I4412" s="73"/>
      <c r="J4412" s="73"/>
      <c r="K4412" s="28"/>
    </row>
    <row r="4413" spans="1:11" x14ac:dyDescent="0.35">
      <c r="A4413" s="74"/>
      <c r="I4413" s="73"/>
      <c r="J4413" s="73"/>
      <c r="K4413" s="28"/>
    </row>
    <row r="4414" spans="1:11" x14ac:dyDescent="0.35">
      <c r="A4414" s="74"/>
      <c r="I4414" s="73"/>
      <c r="J4414" s="73"/>
      <c r="K4414" s="28"/>
    </row>
    <row r="4415" spans="1:11" x14ac:dyDescent="0.35">
      <c r="A4415" s="74"/>
      <c r="I4415" s="73"/>
      <c r="J4415" s="73"/>
      <c r="K4415" s="28"/>
    </row>
    <row r="4416" spans="1:11" x14ac:dyDescent="0.35">
      <c r="A4416" s="74"/>
      <c r="I4416" s="73"/>
      <c r="J4416" s="73"/>
      <c r="K4416" s="28"/>
    </row>
    <row r="4417" spans="1:11" x14ac:dyDescent="0.35">
      <c r="A4417" s="74"/>
      <c r="I4417" s="73"/>
      <c r="J4417" s="73"/>
      <c r="K4417" s="28"/>
    </row>
    <row r="4418" spans="1:11" x14ac:dyDescent="0.35">
      <c r="A4418" s="74"/>
      <c r="I4418" s="73"/>
      <c r="J4418" s="73"/>
      <c r="K4418" s="28"/>
    </row>
    <row r="4419" spans="1:11" x14ac:dyDescent="0.35">
      <c r="A4419" s="74"/>
      <c r="I4419" s="73"/>
      <c r="J4419" s="73"/>
      <c r="K4419" s="28"/>
    </row>
    <row r="4420" spans="1:11" x14ac:dyDescent="0.35">
      <c r="A4420" s="74"/>
      <c r="I4420" s="73"/>
      <c r="J4420" s="73"/>
      <c r="K4420" s="28"/>
    </row>
    <row r="4421" spans="1:11" x14ac:dyDescent="0.35">
      <c r="A4421" s="74"/>
      <c r="I4421" s="73"/>
      <c r="J4421" s="73"/>
      <c r="K4421" s="28"/>
    </row>
    <row r="4422" spans="1:11" x14ac:dyDescent="0.35">
      <c r="A4422" s="74"/>
      <c r="I4422" s="73"/>
      <c r="J4422" s="73"/>
      <c r="K4422" s="28"/>
    </row>
    <row r="4423" spans="1:11" x14ac:dyDescent="0.35">
      <c r="A4423" s="74"/>
      <c r="I4423" s="73"/>
      <c r="J4423" s="73"/>
      <c r="K4423" s="28"/>
    </row>
    <row r="4424" spans="1:11" x14ac:dyDescent="0.35">
      <c r="A4424" s="74"/>
      <c r="I4424" s="73"/>
      <c r="J4424" s="73"/>
      <c r="K4424" s="28"/>
    </row>
    <row r="4425" spans="1:11" x14ac:dyDescent="0.35">
      <c r="A4425" s="74"/>
      <c r="I4425" s="73"/>
      <c r="J4425" s="73"/>
      <c r="K4425" s="28"/>
    </row>
    <row r="4426" spans="1:11" x14ac:dyDescent="0.35">
      <c r="A4426" s="74"/>
      <c r="I4426" s="73"/>
      <c r="J4426" s="73"/>
      <c r="K4426" s="28"/>
    </row>
    <row r="4427" spans="1:11" x14ac:dyDescent="0.35">
      <c r="A4427" s="74"/>
      <c r="I4427" s="73"/>
      <c r="J4427" s="73"/>
      <c r="K4427" s="28"/>
    </row>
    <row r="4428" spans="1:11" x14ac:dyDescent="0.35">
      <c r="A4428" s="74"/>
      <c r="I4428" s="73"/>
      <c r="J4428" s="73"/>
      <c r="K4428" s="28"/>
    </row>
    <row r="4429" spans="1:11" x14ac:dyDescent="0.35">
      <c r="A4429" s="74"/>
      <c r="I4429" s="73"/>
      <c r="J4429" s="73"/>
      <c r="K4429" s="28"/>
    </row>
    <row r="4430" spans="1:11" x14ac:dyDescent="0.35">
      <c r="A4430" s="74"/>
      <c r="I4430" s="73"/>
      <c r="J4430" s="73"/>
      <c r="K4430" s="28"/>
    </row>
    <row r="4431" spans="1:11" x14ac:dyDescent="0.35">
      <c r="A4431" s="74"/>
      <c r="I4431" s="73"/>
      <c r="J4431" s="73"/>
      <c r="K4431" s="28"/>
    </row>
    <row r="4432" spans="1:11" x14ac:dyDescent="0.35">
      <c r="A4432" s="74"/>
      <c r="I4432" s="73"/>
      <c r="J4432" s="73"/>
      <c r="K4432" s="28"/>
    </row>
    <row r="4433" spans="1:11" x14ac:dyDescent="0.35">
      <c r="A4433" s="74"/>
      <c r="I4433" s="73"/>
      <c r="J4433" s="73"/>
      <c r="K4433" s="28"/>
    </row>
    <row r="4434" spans="1:11" x14ac:dyDescent="0.35">
      <c r="A4434" s="74"/>
      <c r="I4434" s="73"/>
      <c r="J4434" s="73"/>
      <c r="K4434" s="28"/>
    </row>
    <row r="4435" spans="1:11" x14ac:dyDescent="0.35">
      <c r="A4435" s="74"/>
      <c r="I4435" s="73"/>
      <c r="J4435" s="73"/>
      <c r="K4435" s="28"/>
    </row>
    <row r="4436" spans="1:11" x14ac:dyDescent="0.35">
      <c r="A4436" s="74"/>
      <c r="I4436" s="73"/>
      <c r="J4436" s="73"/>
      <c r="K4436" s="28"/>
    </row>
    <row r="4437" spans="1:11" x14ac:dyDescent="0.35">
      <c r="A4437" s="74"/>
      <c r="I4437" s="73"/>
      <c r="J4437" s="73"/>
      <c r="K4437" s="28"/>
    </row>
    <row r="4438" spans="1:11" x14ac:dyDescent="0.35">
      <c r="A4438" s="74"/>
      <c r="I4438" s="73"/>
      <c r="J4438" s="73"/>
      <c r="K4438" s="28"/>
    </row>
    <row r="4439" spans="1:11" x14ac:dyDescent="0.35">
      <c r="A4439" s="74"/>
      <c r="I4439" s="73"/>
      <c r="J4439" s="73"/>
      <c r="K4439" s="28"/>
    </row>
    <row r="4440" spans="1:11" x14ac:dyDescent="0.35">
      <c r="A4440" s="74"/>
      <c r="I4440" s="73"/>
      <c r="J4440" s="73"/>
      <c r="K4440" s="28"/>
    </row>
    <row r="4441" spans="1:11" x14ac:dyDescent="0.35">
      <c r="A4441" s="74"/>
      <c r="I4441" s="73"/>
      <c r="J4441" s="73"/>
      <c r="K4441" s="28"/>
    </row>
    <row r="4442" spans="1:11" x14ac:dyDescent="0.35">
      <c r="A4442" s="74"/>
      <c r="I4442" s="73"/>
      <c r="J4442" s="73"/>
      <c r="K4442" s="28"/>
    </row>
    <row r="4443" spans="1:11" x14ac:dyDescent="0.35">
      <c r="A4443" s="74"/>
      <c r="I4443" s="73"/>
      <c r="J4443" s="73"/>
      <c r="K4443" s="28"/>
    </row>
    <row r="4444" spans="1:11" x14ac:dyDescent="0.35">
      <c r="A4444" s="74"/>
      <c r="I4444" s="73"/>
      <c r="J4444" s="73"/>
      <c r="K4444" s="28"/>
    </row>
    <row r="4445" spans="1:11" x14ac:dyDescent="0.35">
      <c r="A4445" s="74"/>
      <c r="I4445" s="73"/>
      <c r="J4445" s="73"/>
      <c r="K4445" s="28"/>
    </row>
    <row r="4446" spans="1:11" x14ac:dyDescent="0.35">
      <c r="A4446" s="74"/>
      <c r="I4446" s="73"/>
      <c r="J4446" s="73"/>
      <c r="K4446" s="28"/>
    </row>
    <row r="4447" spans="1:11" x14ac:dyDescent="0.35">
      <c r="A4447" s="74"/>
      <c r="I4447" s="73"/>
      <c r="J4447" s="73"/>
      <c r="K4447" s="28"/>
    </row>
    <row r="4448" spans="1:11" x14ac:dyDescent="0.35">
      <c r="A4448" s="74"/>
      <c r="D4448" s="174"/>
      <c r="I4448" s="73"/>
      <c r="J4448" s="73"/>
      <c r="K4448" s="28"/>
    </row>
    <row r="4449" spans="1:11" x14ac:dyDescent="0.35">
      <c r="A4449" s="74"/>
      <c r="D4449" s="174"/>
      <c r="I4449" s="73"/>
      <c r="J4449" s="73"/>
      <c r="K4449" s="28"/>
    </row>
    <row r="4450" spans="1:11" x14ac:dyDescent="0.35">
      <c r="A4450" s="74"/>
      <c r="D4450" s="174"/>
      <c r="I4450" s="73"/>
      <c r="J4450" s="73"/>
      <c r="K4450" s="28"/>
    </row>
    <row r="4451" spans="1:11" x14ac:dyDescent="0.35">
      <c r="A4451" s="74"/>
      <c r="D4451" s="174"/>
      <c r="I4451" s="73"/>
      <c r="J4451" s="73"/>
      <c r="K4451" s="28"/>
    </row>
    <row r="4452" spans="1:11" x14ac:dyDescent="0.35">
      <c r="A4452" s="74"/>
      <c r="D4452" s="174"/>
      <c r="I4452" s="73"/>
      <c r="J4452" s="73"/>
      <c r="K4452" s="28"/>
    </row>
    <row r="4453" spans="1:11" x14ac:dyDescent="0.35">
      <c r="A4453" s="74"/>
      <c r="D4453" s="174"/>
      <c r="I4453" s="73"/>
      <c r="J4453" s="73"/>
      <c r="K4453" s="28"/>
    </row>
    <row r="4454" spans="1:11" x14ac:dyDescent="0.35">
      <c r="A4454" s="74"/>
      <c r="D4454" s="174"/>
      <c r="I4454" s="73"/>
      <c r="J4454" s="73"/>
      <c r="K4454" s="28"/>
    </row>
    <row r="4455" spans="1:11" x14ac:dyDescent="0.35">
      <c r="A4455" s="74"/>
      <c r="D4455" s="174"/>
      <c r="I4455" s="73"/>
      <c r="J4455" s="73"/>
      <c r="K4455" s="28"/>
    </row>
    <row r="4456" spans="1:11" x14ac:dyDescent="0.35">
      <c r="A4456" s="74"/>
      <c r="D4456" s="174"/>
      <c r="I4456" s="73"/>
      <c r="J4456" s="73"/>
      <c r="K4456" s="28"/>
    </row>
    <row r="4457" spans="1:11" x14ac:dyDescent="0.35">
      <c r="A4457" s="74"/>
      <c r="D4457" s="174"/>
      <c r="I4457" s="73"/>
      <c r="J4457" s="73"/>
      <c r="K4457" s="28"/>
    </row>
    <row r="4458" spans="1:11" x14ac:dyDescent="0.35">
      <c r="A4458" s="74"/>
      <c r="D4458" s="174"/>
      <c r="I4458" s="73"/>
      <c r="J4458" s="73"/>
      <c r="K4458" s="28"/>
    </row>
    <row r="4459" spans="1:11" x14ac:dyDescent="0.35">
      <c r="A4459" s="74"/>
      <c r="D4459" s="174"/>
      <c r="I4459" s="73"/>
      <c r="J4459" s="73"/>
      <c r="K4459" s="28"/>
    </row>
    <row r="4460" spans="1:11" x14ac:dyDescent="0.35">
      <c r="A4460" s="74"/>
      <c r="D4460" s="174"/>
      <c r="I4460" s="73"/>
      <c r="J4460" s="73"/>
      <c r="K4460" s="28"/>
    </row>
    <row r="4461" spans="1:11" x14ac:dyDescent="0.35">
      <c r="A4461" s="74"/>
      <c r="D4461" s="174"/>
      <c r="I4461" s="73"/>
      <c r="J4461" s="73"/>
      <c r="K4461" s="28"/>
    </row>
    <row r="4462" spans="1:11" x14ac:dyDescent="0.35">
      <c r="A4462" s="74"/>
      <c r="D4462" s="174"/>
      <c r="I4462" s="73"/>
      <c r="J4462" s="73"/>
      <c r="K4462" s="28"/>
    </row>
    <row r="4463" spans="1:11" x14ac:dyDescent="0.35">
      <c r="A4463" s="74"/>
      <c r="D4463" s="174"/>
      <c r="I4463" s="73"/>
      <c r="J4463" s="73"/>
      <c r="K4463" s="28"/>
    </row>
    <row r="4464" spans="1:11" x14ac:dyDescent="0.35">
      <c r="A4464" s="74"/>
      <c r="D4464" s="174"/>
      <c r="I4464" s="73"/>
      <c r="J4464" s="73"/>
      <c r="K4464" s="28"/>
    </row>
    <row r="4465" spans="1:11" x14ac:dyDescent="0.35">
      <c r="A4465" s="74"/>
      <c r="D4465" s="174"/>
      <c r="I4465" s="73"/>
      <c r="J4465" s="73"/>
      <c r="K4465" s="28"/>
    </row>
    <row r="4466" spans="1:11" x14ac:dyDescent="0.35">
      <c r="A4466" s="74"/>
      <c r="D4466" s="174"/>
      <c r="I4466" s="73"/>
      <c r="J4466" s="73"/>
      <c r="K4466" s="28"/>
    </row>
    <row r="4467" spans="1:11" x14ac:dyDescent="0.35">
      <c r="A4467" s="74"/>
      <c r="D4467" s="174"/>
      <c r="I4467" s="73"/>
      <c r="J4467" s="73"/>
      <c r="K4467" s="28"/>
    </row>
    <row r="4468" spans="1:11" x14ac:dyDescent="0.35">
      <c r="A4468" s="74"/>
      <c r="D4468" s="174"/>
      <c r="I4468" s="73"/>
      <c r="J4468" s="73"/>
      <c r="K4468" s="28"/>
    </row>
    <row r="4469" spans="1:11" x14ac:dyDescent="0.35">
      <c r="A4469" s="74"/>
      <c r="D4469" s="174"/>
      <c r="I4469" s="73"/>
      <c r="J4469" s="73"/>
      <c r="K4469" s="28"/>
    </row>
    <row r="4470" spans="1:11" x14ac:dyDescent="0.35">
      <c r="A4470" s="74"/>
      <c r="D4470" s="174"/>
      <c r="I4470" s="73"/>
      <c r="J4470" s="73"/>
      <c r="K4470" s="28"/>
    </row>
    <row r="4471" spans="1:11" x14ac:dyDescent="0.35">
      <c r="A4471" s="74"/>
      <c r="D4471" s="174"/>
      <c r="I4471" s="73"/>
      <c r="J4471" s="73"/>
      <c r="K4471" s="28"/>
    </row>
    <row r="4472" spans="1:11" x14ac:dyDescent="0.35">
      <c r="A4472" s="74"/>
      <c r="D4472" s="174"/>
      <c r="I4472" s="73"/>
      <c r="J4472" s="73"/>
      <c r="K4472" s="28"/>
    </row>
    <row r="4473" spans="1:11" x14ac:dyDescent="0.35">
      <c r="A4473" s="74"/>
      <c r="D4473" s="174"/>
      <c r="I4473" s="73"/>
      <c r="J4473" s="73"/>
      <c r="K4473" s="28"/>
    </row>
    <row r="4474" spans="1:11" x14ac:dyDescent="0.35">
      <c r="A4474" s="74"/>
      <c r="D4474" s="174"/>
      <c r="I4474" s="73"/>
      <c r="J4474" s="73"/>
      <c r="K4474" s="28"/>
    </row>
    <row r="4475" spans="1:11" x14ac:dyDescent="0.35">
      <c r="A4475" s="74"/>
      <c r="D4475" s="174"/>
      <c r="I4475" s="73"/>
      <c r="J4475" s="73"/>
      <c r="K4475" s="28"/>
    </row>
    <row r="4476" spans="1:11" x14ac:dyDescent="0.35">
      <c r="A4476" s="74"/>
      <c r="D4476" s="174"/>
      <c r="I4476" s="73"/>
      <c r="J4476" s="73"/>
      <c r="K4476" s="28"/>
    </row>
    <row r="4477" spans="1:11" x14ac:dyDescent="0.35">
      <c r="A4477" s="74"/>
      <c r="D4477" s="174"/>
      <c r="I4477" s="73"/>
      <c r="J4477" s="73"/>
      <c r="K4477" s="28"/>
    </row>
    <row r="4478" spans="1:11" x14ac:dyDescent="0.35">
      <c r="A4478" s="74"/>
      <c r="D4478" s="174"/>
      <c r="I4478" s="73"/>
      <c r="J4478" s="73"/>
      <c r="K4478" s="28"/>
    </row>
    <row r="4479" spans="1:11" x14ac:dyDescent="0.35">
      <c r="A4479" s="74"/>
      <c r="D4479" s="174"/>
      <c r="I4479" s="73"/>
      <c r="J4479" s="73"/>
      <c r="K4479" s="28"/>
    </row>
    <row r="4480" spans="1:11" x14ac:dyDescent="0.35">
      <c r="A4480" s="74"/>
      <c r="D4480" s="174"/>
      <c r="I4480" s="73"/>
      <c r="J4480" s="73"/>
      <c r="K4480" s="28"/>
    </row>
    <row r="4481" spans="1:11" x14ac:dyDescent="0.35">
      <c r="A4481" s="74"/>
      <c r="D4481" s="174"/>
      <c r="I4481" s="73"/>
      <c r="J4481" s="73"/>
      <c r="K4481" s="28"/>
    </row>
    <row r="4482" spans="1:11" x14ac:dyDescent="0.35">
      <c r="A4482" s="74"/>
      <c r="D4482" s="174"/>
      <c r="I4482" s="73"/>
      <c r="J4482" s="73"/>
      <c r="K4482" s="28"/>
    </row>
    <row r="4483" spans="1:11" x14ac:dyDescent="0.35">
      <c r="A4483" s="74"/>
      <c r="D4483" s="174"/>
      <c r="I4483" s="73"/>
      <c r="J4483" s="73"/>
      <c r="K4483" s="28"/>
    </row>
    <row r="4484" spans="1:11" x14ac:dyDescent="0.35">
      <c r="A4484" s="74"/>
      <c r="D4484" s="174"/>
      <c r="I4484" s="73"/>
      <c r="J4484" s="73"/>
      <c r="K4484" s="28"/>
    </row>
    <row r="4485" spans="1:11" x14ac:dyDescent="0.35">
      <c r="A4485" s="74"/>
      <c r="D4485" s="174"/>
      <c r="I4485" s="73"/>
      <c r="J4485" s="73"/>
      <c r="K4485" s="28"/>
    </row>
    <row r="4486" spans="1:11" x14ac:dyDescent="0.35">
      <c r="A4486" s="74"/>
      <c r="D4486" s="174"/>
      <c r="I4486" s="73"/>
      <c r="J4486" s="73"/>
      <c r="K4486" s="28"/>
    </row>
    <row r="4487" spans="1:11" x14ac:dyDescent="0.35">
      <c r="A4487" s="74"/>
      <c r="D4487" s="174"/>
      <c r="I4487" s="73"/>
      <c r="J4487" s="73"/>
      <c r="K4487" s="28"/>
    </row>
    <row r="4488" spans="1:11" x14ac:dyDescent="0.35">
      <c r="A4488" s="74"/>
      <c r="D4488" s="174"/>
      <c r="I4488" s="73"/>
      <c r="J4488" s="73"/>
      <c r="K4488" s="28"/>
    </row>
    <row r="4489" spans="1:11" x14ac:dyDescent="0.35">
      <c r="A4489" s="74"/>
      <c r="D4489" s="174"/>
      <c r="I4489" s="73"/>
      <c r="J4489" s="73"/>
      <c r="K4489" s="28"/>
    </row>
    <row r="4490" spans="1:11" x14ac:dyDescent="0.35">
      <c r="A4490" s="74"/>
      <c r="D4490" s="174"/>
      <c r="I4490" s="73"/>
      <c r="J4490" s="73"/>
      <c r="K4490" s="28"/>
    </row>
    <row r="4491" spans="1:11" x14ac:dyDescent="0.35">
      <c r="A4491" s="74"/>
      <c r="D4491" s="174"/>
      <c r="I4491" s="73"/>
      <c r="J4491" s="73"/>
      <c r="K4491" s="28"/>
    </row>
    <row r="4492" spans="1:11" x14ac:dyDescent="0.35">
      <c r="A4492" s="74"/>
      <c r="D4492" s="174"/>
      <c r="I4492" s="73"/>
      <c r="J4492" s="73"/>
      <c r="K4492" s="28"/>
    </row>
    <row r="4493" spans="1:11" x14ac:dyDescent="0.35">
      <c r="A4493" s="74"/>
      <c r="D4493" s="174"/>
      <c r="I4493" s="73"/>
      <c r="J4493" s="73"/>
      <c r="K4493" s="28"/>
    </row>
    <row r="4494" spans="1:11" x14ac:dyDescent="0.35">
      <c r="A4494" s="74"/>
      <c r="D4494" s="174"/>
      <c r="I4494" s="73"/>
      <c r="J4494" s="73"/>
      <c r="K4494" s="28"/>
    </row>
    <row r="4495" spans="1:11" x14ac:dyDescent="0.35">
      <c r="A4495" s="74"/>
      <c r="D4495" s="174"/>
      <c r="I4495" s="73"/>
      <c r="J4495" s="73"/>
      <c r="K4495" s="28"/>
    </row>
    <row r="4496" spans="1:11" x14ac:dyDescent="0.35">
      <c r="A4496" s="74"/>
      <c r="D4496" s="174"/>
      <c r="I4496" s="73"/>
      <c r="J4496" s="73"/>
      <c r="K4496" s="28"/>
    </row>
    <row r="4497" spans="1:11" x14ac:dyDescent="0.35">
      <c r="A4497" s="74"/>
      <c r="D4497" s="174"/>
      <c r="I4497" s="73"/>
      <c r="J4497" s="73"/>
      <c r="K4497" s="28"/>
    </row>
    <row r="4498" spans="1:11" x14ac:dyDescent="0.35">
      <c r="A4498" s="74"/>
      <c r="D4498" s="174"/>
      <c r="I4498" s="73"/>
      <c r="J4498" s="73"/>
      <c r="K4498" s="28"/>
    </row>
    <row r="4499" spans="1:11" x14ac:dyDescent="0.35">
      <c r="A4499" s="74"/>
      <c r="D4499" s="174"/>
      <c r="I4499" s="73"/>
      <c r="J4499" s="73"/>
      <c r="K4499" s="28"/>
    </row>
    <row r="4500" spans="1:11" x14ac:dyDescent="0.35">
      <c r="A4500" s="74"/>
      <c r="D4500" s="174"/>
      <c r="I4500" s="73"/>
      <c r="J4500" s="73"/>
      <c r="K4500" s="28"/>
    </row>
    <row r="4501" spans="1:11" x14ac:dyDescent="0.35">
      <c r="A4501" s="74"/>
      <c r="D4501" s="174"/>
      <c r="I4501" s="73"/>
      <c r="J4501" s="73"/>
      <c r="K4501" s="28"/>
    </row>
    <row r="4502" spans="1:11" x14ac:dyDescent="0.35">
      <c r="A4502" s="74"/>
      <c r="D4502" s="174"/>
      <c r="I4502" s="73"/>
      <c r="J4502" s="73"/>
      <c r="K4502" s="28"/>
    </row>
    <row r="4503" spans="1:11" x14ac:dyDescent="0.35">
      <c r="A4503" s="74"/>
      <c r="D4503" s="174"/>
      <c r="I4503" s="73"/>
      <c r="J4503" s="73"/>
      <c r="K4503" s="28"/>
    </row>
    <row r="4504" spans="1:11" x14ac:dyDescent="0.35">
      <c r="A4504" s="74"/>
      <c r="D4504" s="174"/>
      <c r="I4504" s="73"/>
      <c r="J4504" s="73"/>
      <c r="K4504" s="28"/>
    </row>
    <row r="4505" spans="1:11" x14ac:dyDescent="0.35">
      <c r="A4505" s="74"/>
      <c r="D4505" s="174"/>
      <c r="I4505" s="73"/>
      <c r="J4505" s="73"/>
      <c r="K4505" s="28"/>
    </row>
    <row r="4506" spans="1:11" x14ac:dyDescent="0.35">
      <c r="A4506" s="74"/>
      <c r="D4506" s="174"/>
      <c r="I4506" s="73"/>
      <c r="J4506" s="73"/>
      <c r="K4506" s="28"/>
    </row>
    <row r="4507" spans="1:11" x14ac:dyDescent="0.35">
      <c r="A4507" s="74"/>
      <c r="D4507" s="174"/>
      <c r="I4507" s="73"/>
      <c r="J4507" s="73"/>
      <c r="K4507" s="28"/>
    </row>
    <row r="4508" spans="1:11" x14ac:dyDescent="0.35">
      <c r="A4508" s="74"/>
      <c r="D4508" s="174"/>
      <c r="I4508" s="73"/>
      <c r="J4508" s="73"/>
      <c r="K4508" s="28"/>
    </row>
    <row r="4509" spans="1:11" x14ac:dyDescent="0.35">
      <c r="A4509" s="74"/>
      <c r="D4509" s="174"/>
      <c r="I4509" s="73"/>
      <c r="J4509" s="73"/>
      <c r="K4509" s="28"/>
    </row>
    <row r="4510" spans="1:11" x14ac:dyDescent="0.35">
      <c r="A4510" s="74"/>
      <c r="D4510" s="174"/>
      <c r="I4510" s="73"/>
      <c r="J4510" s="73"/>
      <c r="K4510" s="28"/>
    </row>
    <row r="4511" spans="1:11" x14ac:dyDescent="0.35">
      <c r="A4511" s="74"/>
      <c r="D4511" s="174"/>
      <c r="I4511" s="73"/>
      <c r="J4511" s="73"/>
      <c r="K4511" s="28"/>
    </row>
    <row r="4512" spans="1:11" x14ac:dyDescent="0.35">
      <c r="A4512" s="74"/>
      <c r="D4512" s="174"/>
      <c r="I4512" s="73"/>
      <c r="J4512" s="73"/>
      <c r="K4512" s="28"/>
    </row>
    <row r="4513" spans="1:11" x14ac:dyDescent="0.35">
      <c r="A4513" s="74"/>
      <c r="D4513" s="174"/>
      <c r="I4513" s="73"/>
      <c r="J4513" s="73"/>
      <c r="K4513" s="28"/>
    </row>
    <row r="4514" spans="1:11" x14ac:dyDescent="0.35">
      <c r="A4514" s="74"/>
      <c r="D4514" s="174"/>
      <c r="I4514" s="73"/>
      <c r="J4514" s="73"/>
      <c r="K4514" s="28"/>
    </row>
    <row r="4515" spans="1:11" x14ac:dyDescent="0.35">
      <c r="A4515" s="74"/>
      <c r="D4515" s="174"/>
      <c r="I4515" s="73"/>
      <c r="J4515" s="73"/>
      <c r="K4515" s="28"/>
    </row>
    <row r="4516" spans="1:11" x14ac:dyDescent="0.35">
      <c r="A4516" s="74"/>
      <c r="D4516" s="174"/>
      <c r="I4516" s="73"/>
      <c r="J4516" s="73"/>
      <c r="K4516" s="28"/>
    </row>
    <row r="4517" spans="1:11" x14ac:dyDescent="0.35">
      <c r="A4517" s="74"/>
      <c r="D4517" s="174"/>
      <c r="I4517" s="73"/>
      <c r="J4517" s="73"/>
      <c r="K4517" s="28"/>
    </row>
    <row r="4518" spans="1:11" x14ac:dyDescent="0.35">
      <c r="A4518" s="74"/>
      <c r="D4518" s="174"/>
      <c r="I4518" s="73"/>
      <c r="J4518" s="73"/>
      <c r="K4518" s="28"/>
    </row>
    <row r="4519" spans="1:11" x14ac:dyDescent="0.35">
      <c r="A4519" s="74"/>
      <c r="D4519" s="174"/>
      <c r="I4519" s="73"/>
      <c r="J4519" s="73"/>
      <c r="K4519" s="28"/>
    </row>
    <row r="4520" spans="1:11" x14ac:dyDescent="0.35">
      <c r="A4520" s="74"/>
      <c r="D4520" s="174"/>
      <c r="I4520" s="73"/>
      <c r="J4520" s="73"/>
      <c r="K4520" s="28"/>
    </row>
    <row r="4521" spans="1:11" x14ac:dyDescent="0.35">
      <c r="A4521" s="74"/>
      <c r="D4521" s="174"/>
      <c r="I4521" s="73"/>
      <c r="J4521" s="73"/>
      <c r="K4521" s="28"/>
    </row>
    <row r="4522" spans="1:11" x14ac:dyDescent="0.35">
      <c r="A4522" s="74"/>
      <c r="D4522" s="174"/>
      <c r="I4522" s="73"/>
      <c r="J4522" s="73"/>
      <c r="K4522" s="28"/>
    </row>
    <row r="4523" spans="1:11" x14ac:dyDescent="0.35">
      <c r="A4523" s="74"/>
      <c r="D4523" s="174"/>
      <c r="I4523" s="73"/>
      <c r="J4523" s="73"/>
      <c r="K4523" s="28"/>
    </row>
    <row r="4524" spans="1:11" x14ac:dyDescent="0.35">
      <c r="A4524" s="74"/>
      <c r="D4524" s="174"/>
      <c r="I4524" s="73"/>
      <c r="J4524" s="73"/>
      <c r="K4524" s="28"/>
    </row>
    <row r="4525" spans="1:11" x14ac:dyDescent="0.35">
      <c r="A4525" s="74"/>
      <c r="D4525" s="174"/>
      <c r="I4525" s="73"/>
      <c r="J4525" s="73"/>
      <c r="K4525" s="28"/>
    </row>
    <row r="4526" spans="1:11" x14ac:dyDescent="0.35">
      <c r="A4526" s="74"/>
      <c r="D4526" s="174"/>
      <c r="I4526" s="73"/>
      <c r="J4526" s="73"/>
      <c r="K4526" s="28"/>
    </row>
    <row r="4527" spans="1:11" x14ac:dyDescent="0.35">
      <c r="A4527" s="74"/>
      <c r="D4527" s="174"/>
      <c r="I4527" s="73"/>
      <c r="J4527" s="73"/>
      <c r="K4527" s="28"/>
    </row>
    <row r="4528" spans="1:11" x14ac:dyDescent="0.35">
      <c r="A4528" s="74"/>
      <c r="D4528" s="174"/>
      <c r="I4528" s="73"/>
      <c r="J4528" s="73"/>
      <c r="K4528" s="28"/>
    </row>
    <row r="4529" spans="1:11" x14ac:dyDescent="0.35">
      <c r="A4529" s="74"/>
      <c r="D4529" s="174"/>
      <c r="I4529" s="73"/>
      <c r="J4529" s="73"/>
      <c r="K4529" s="28"/>
    </row>
    <row r="4530" spans="1:11" x14ac:dyDescent="0.35">
      <c r="A4530" s="74"/>
      <c r="D4530" s="174"/>
      <c r="I4530" s="73"/>
      <c r="J4530" s="73"/>
      <c r="K4530" s="28"/>
    </row>
    <row r="4531" spans="1:11" x14ac:dyDescent="0.35">
      <c r="A4531" s="74"/>
      <c r="D4531" s="174"/>
      <c r="I4531" s="73"/>
      <c r="J4531" s="73"/>
      <c r="K4531" s="28"/>
    </row>
    <row r="4532" spans="1:11" x14ac:dyDescent="0.35">
      <c r="A4532" s="74"/>
      <c r="D4532" s="174"/>
      <c r="I4532" s="73"/>
      <c r="J4532" s="73"/>
      <c r="K4532" s="28"/>
    </row>
    <row r="4533" spans="1:11" x14ac:dyDescent="0.35">
      <c r="A4533" s="74"/>
      <c r="D4533" s="174"/>
      <c r="I4533" s="73"/>
      <c r="J4533" s="73"/>
      <c r="K4533" s="28"/>
    </row>
    <row r="4534" spans="1:11" x14ac:dyDescent="0.35">
      <c r="A4534" s="74"/>
      <c r="D4534" s="174"/>
      <c r="I4534" s="73"/>
      <c r="J4534" s="73"/>
      <c r="K4534" s="28"/>
    </row>
    <row r="4535" spans="1:11" x14ac:dyDescent="0.35">
      <c r="A4535" s="74"/>
      <c r="D4535" s="174"/>
      <c r="I4535" s="73"/>
      <c r="J4535" s="73"/>
      <c r="K4535" s="28"/>
    </row>
    <row r="4536" spans="1:11" x14ac:dyDescent="0.35">
      <c r="A4536" s="74"/>
      <c r="D4536" s="174"/>
      <c r="I4536" s="73"/>
      <c r="J4536" s="73"/>
      <c r="K4536" s="28"/>
    </row>
    <row r="4537" spans="1:11" x14ac:dyDescent="0.35">
      <c r="A4537" s="74"/>
      <c r="D4537" s="174"/>
      <c r="I4537" s="73"/>
      <c r="J4537" s="73"/>
      <c r="K4537" s="28"/>
    </row>
    <row r="4538" spans="1:11" x14ac:dyDescent="0.35">
      <c r="A4538" s="74"/>
      <c r="D4538" s="174"/>
      <c r="I4538" s="73"/>
      <c r="J4538" s="73"/>
      <c r="K4538" s="28"/>
    </row>
    <row r="4539" spans="1:11" x14ac:dyDescent="0.35">
      <c r="A4539" s="74"/>
      <c r="D4539" s="174"/>
      <c r="I4539" s="73"/>
      <c r="J4539" s="73"/>
      <c r="K4539" s="28"/>
    </row>
    <row r="4540" spans="1:11" x14ac:dyDescent="0.35">
      <c r="A4540" s="74"/>
      <c r="D4540" s="174"/>
      <c r="I4540" s="73"/>
      <c r="J4540" s="73"/>
      <c r="K4540" s="28"/>
    </row>
    <row r="4541" spans="1:11" x14ac:dyDescent="0.35">
      <c r="A4541" s="74"/>
      <c r="D4541" s="174"/>
      <c r="I4541" s="73"/>
      <c r="J4541" s="73"/>
      <c r="K4541" s="28"/>
    </row>
    <row r="4542" spans="1:11" x14ac:dyDescent="0.35">
      <c r="A4542" s="74"/>
      <c r="D4542" s="174"/>
      <c r="I4542" s="73"/>
      <c r="J4542" s="73"/>
      <c r="K4542" s="28"/>
    </row>
    <row r="4543" spans="1:11" x14ac:dyDescent="0.35">
      <c r="A4543" s="74"/>
      <c r="D4543" s="174"/>
      <c r="I4543" s="73"/>
      <c r="J4543" s="73"/>
      <c r="K4543" s="28"/>
    </row>
    <row r="4544" spans="1:11" x14ac:dyDescent="0.35">
      <c r="A4544" s="74"/>
      <c r="D4544" s="174"/>
      <c r="I4544" s="73"/>
      <c r="J4544" s="73"/>
      <c r="K4544" s="28"/>
    </row>
    <row r="4545" spans="1:11" x14ac:dyDescent="0.35">
      <c r="A4545" s="74"/>
      <c r="D4545" s="174"/>
      <c r="I4545" s="73"/>
      <c r="J4545" s="73"/>
      <c r="K4545" s="28"/>
    </row>
    <row r="4546" spans="1:11" x14ac:dyDescent="0.35">
      <c r="A4546" s="74"/>
      <c r="D4546" s="174"/>
      <c r="I4546" s="73"/>
      <c r="J4546" s="73"/>
      <c r="K4546" s="28"/>
    </row>
    <row r="4547" spans="1:11" x14ac:dyDescent="0.35">
      <c r="A4547" s="74"/>
      <c r="D4547" s="174"/>
      <c r="I4547" s="73"/>
      <c r="J4547" s="73"/>
      <c r="K4547" s="28"/>
    </row>
    <row r="4548" spans="1:11" x14ac:dyDescent="0.35">
      <c r="A4548" s="74"/>
      <c r="D4548" s="174"/>
      <c r="I4548" s="73"/>
      <c r="J4548" s="73"/>
      <c r="K4548" s="28"/>
    </row>
    <row r="4549" spans="1:11" x14ac:dyDescent="0.35">
      <c r="A4549" s="74"/>
      <c r="D4549" s="174"/>
      <c r="I4549" s="73"/>
      <c r="J4549" s="73"/>
      <c r="K4549" s="28"/>
    </row>
    <row r="4550" spans="1:11" x14ac:dyDescent="0.35">
      <c r="A4550" s="74"/>
      <c r="D4550" s="174"/>
      <c r="I4550" s="73"/>
      <c r="J4550" s="73"/>
      <c r="K4550" s="28"/>
    </row>
    <row r="4551" spans="1:11" x14ac:dyDescent="0.35">
      <c r="A4551" s="74"/>
      <c r="D4551" s="174"/>
      <c r="I4551" s="73"/>
      <c r="J4551" s="73"/>
      <c r="K4551" s="28"/>
    </row>
    <row r="4552" spans="1:11" x14ac:dyDescent="0.35">
      <c r="A4552" s="74"/>
      <c r="D4552" s="174"/>
      <c r="I4552" s="73"/>
      <c r="J4552" s="73"/>
      <c r="K4552" s="28"/>
    </row>
    <row r="4553" spans="1:11" x14ac:dyDescent="0.35">
      <c r="A4553" s="74"/>
      <c r="D4553" s="174"/>
      <c r="I4553" s="73"/>
      <c r="J4553" s="73"/>
      <c r="K4553" s="28"/>
    </row>
    <row r="4554" spans="1:11" x14ac:dyDescent="0.35">
      <c r="A4554" s="74"/>
      <c r="D4554" s="174"/>
      <c r="I4554" s="73"/>
      <c r="J4554" s="73"/>
      <c r="K4554" s="28"/>
    </row>
    <row r="4555" spans="1:11" x14ac:dyDescent="0.35">
      <c r="A4555" s="74"/>
      <c r="D4555" s="174"/>
      <c r="I4555" s="73"/>
      <c r="J4555" s="73"/>
      <c r="K4555" s="28"/>
    </row>
    <row r="4556" spans="1:11" x14ac:dyDescent="0.35">
      <c r="A4556" s="74"/>
      <c r="D4556" s="174"/>
      <c r="I4556" s="73"/>
      <c r="J4556" s="73"/>
      <c r="K4556" s="28"/>
    </row>
    <row r="4557" spans="1:11" x14ac:dyDescent="0.35">
      <c r="A4557" s="74"/>
      <c r="D4557" s="174"/>
      <c r="I4557" s="73"/>
      <c r="J4557" s="73"/>
      <c r="K4557" s="28"/>
    </row>
    <row r="4558" spans="1:11" x14ac:dyDescent="0.35">
      <c r="A4558" s="74"/>
      <c r="D4558" s="174"/>
      <c r="I4558" s="73"/>
      <c r="J4558" s="73"/>
      <c r="K4558" s="28"/>
    </row>
    <row r="4559" spans="1:11" x14ac:dyDescent="0.35">
      <c r="A4559" s="74"/>
      <c r="D4559" s="174"/>
      <c r="I4559" s="73"/>
      <c r="J4559" s="73"/>
      <c r="K4559" s="28"/>
    </row>
    <row r="4560" spans="1:11" x14ac:dyDescent="0.35">
      <c r="A4560" s="74"/>
      <c r="D4560" s="174"/>
      <c r="I4560" s="73"/>
      <c r="J4560" s="73"/>
      <c r="K4560" s="28"/>
    </row>
    <row r="4561" spans="1:11" x14ac:dyDescent="0.35">
      <c r="A4561" s="74"/>
      <c r="D4561" s="174"/>
      <c r="I4561" s="73"/>
      <c r="J4561" s="73"/>
      <c r="K4561" s="28"/>
    </row>
    <row r="4562" spans="1:11" x14ac:dyDescent="0.35">
      <c r="A4562" s="74"/>
      <c r="D4562" s="174"/>
      <c r="I4562" s="73"/>
      <c r="J4562" s="73"/>
      <c r="K4562" s="28"/>
    </row>
    <row r="4563" spans="1:11" x14ac:dyDescent="0.35">
      <c r="A4563" s="74"/>
      <c r="D4563" s="174"/>
      <c r="I4563" s="73"/>
      <c r="J4563" s="73"/>
      <c r="K4563" s="28"/>
    </row>
    <row r="4564" spans="1:11" x14ac:dyDescent="0.35">
      <c r="A4564" s="74"/>
      <c r="D4564" s="174"/>
      <c r="I4564" s="73"/>
      <c r="J4564" s="73"/>
      <c r="K4564" s="28"/>
    </row>
    <row r="4565" spans="1:11" x14ac:dyDescent="0.35">
      <c r="A4565" s="74"/>
      <c r="I4565" s="73"/>
      <c r="J4565" s="73"/>
      <c r="K4565" s="28"/>
    </row>
    <row r="4566" spans="1:11" x14ac:dyDescent="0.35">
      <c r="A4566" s="74"/>
      <c r="I4566" s="73"/>
      <c r="J4566" s="73"/>
      <c r="K4566" s="28"/>
    </row>
    <row r="4567" spans="1:11" x14ac:dyDescent="0.35">
      <c r="A4567" s="74"/>
      <c r="I4567" s="73"/>
      <c r="J4567" s="73"/>
      <c r="K4567" s="28"/>
    </row>
    <row r="4568" spans="1:11" x14ac:dyDescent="0.35">
      <c r="A4568" s="74"/>
      <c r="I4568" s="73"/>
      <c r="J4568" s="73"/>
      <c r="K4568" s="28"/>
    </row>
    <row r="4569" spans="1:11" x14ac:dyDescent="0.35">
      <c r="A4569" s="74"/>
      <c r="I4569" s="73"/>
      <c r="J4569" s="73"/>
      <c r="K4569" s="28"/>
    </row>
    <row r="4570" spans="1:11" x14ac:dyDescent="0.35">
      <c r="A4570" s="74"/>
      <c r="I4570" s="73"/>
      <c r="J4570" s="73"/>
      <c r="K4570" s="28"/>
    </row>
    <row r="4571" spans="1:11" x14ac:dyDescent="0.35">
      <c r="A4571" s="74"/>
      <c r="I4571" s="73"/>
      <c r="J4571" s="73"/>
      <c r="K4571" s="28"/>
    </row>
    <row r="4572" spans="1:11" x14ac:dyDescent="0.35">
      <c r="A4572" s="74"/>
      <c r="I4572" s="73"/>
      <c r="J4572" s="73"/>
      <c r="K4572" s="28"/>
    </row>
    <row r="4573" spans="1:11" x14ac:dyDescent="0.35">
      <c r="A4573" s="74"/>
      <c r="I4573" s="73"/>
      <c r="J4573" s="73"/>
      <c r="K4573" s="28"/>
    </row>
    <row r="4574" spans="1:11" x14ac:dyDescent="0.35">
      <c r="A4574" s="74"/>
      <c r="I4574" s="73"/>
      <c r="J4574" s="73"/>
      <c r="K4574" s="28"/>
    </row>
    <row r="4575" spans="1:11" x14ac:dyDescent="0.35">
      <c r="A4575" s="74"/>
      <c r="I4575" s="73"/>
      <c r="J4575" s="73"/>
      <c r="K4575" s="28"/>
    </row>
    <row r="4576" spans="1:11" x14ac:dyDescent="0.35">
      <c r="A4576" s="74"/>
      <c r="I4576" s="73"/>
      <c r="J4576" s="73"/>
      <c r="K4576" s="28"/>
    </row>
    <row r="4577" spans="1:11" x14ac:dyDescent="0.35">
      <c r="A4577" s="74"/>
      <c r="I4577" s="73"/>
      <c r="J4577" s="73"/>
      <c r="K4577" s="28"/>
    </row>
    <row r="4578" spans="1:11" x14ac:dyDescent="0.35">
      <c r="A4578" s="74"/>
      <c r="I4578" s="73"/>
      <c r="J4578" s="73"/>
      <c r="K4578" s="28"/>
    </row>
    <row r="4579" spans="1:11" x14ac:dyDescent="0.35">
      <c r="A4579" s="74"/>
      <c r="I4579" s="73"/>
      <c r="J4579" s="73"/>
      <c r="K4579" s="28"/>
    </row>
    <row r="4580" spans="1:11" x14ac:dyDescent="0.35">
      <c r="A4580" s="74"/>
      <c r="I4580" s="73"/>
      <c r="J4580" s="73"/>
      <c r="K4580" s="28"/>
    </row>
    <row r="4581" spans="1:11" x14ac:dyDescent="0.35">
      <c r="A4581" s="74"/>
      <c r="I4581" s="73"/>
      <c r="J4581" s="73"/>
      <c r="K4581" s="28"/>
    </row>
    <row r="4582" spans="1:11" x14ac:dyDescent="0.35">
      <c r="A4582" s="74"/>
      <c r="I4582" s="73"/>
      <c r="J4582" s="73"/>
      <c r="K4582" s="28"/>
    </row>
    <row r="4583" spans="1:11" x14ac:dyDescent="0.35">
      <c r="A4583" s="74"/>
      <c r="I4583" s="73"/>
      <c r="J4583" s="73"/>
      <c r="K4583" s="28"/>
    </row>
    <row r="4584" spans="1:11" x14ac:dyDescent="0.35">
      <c r="A4584" s="74"/>
      <c r="I4584" s="73"/>
      <c r="J4584" s="73"/>
      <c r="K4584" s="28"/>
    </row>
    <row r="4585" spans="1:11" x14ac:dyDescent="0.35">
      <c r="A4585" s="74"/>
      <c r="I4585" s="73"/>
      <c r="J4585" s="73"/>
      <c r="K4585" s="28"/>
    </row>
    <row r="4586" spans="1:11" x14ac:dyDescent="0.35">
      <c r="A4586" s="74"/>
      <c r="I4586" s="73"/>
      <c r="J4586" s="73"/>
      <c r="K4586" s="28"/>
    </row>
    <row r="4587" spans="1:11" x14ac:dyDescent="0.35">
      <c r="A4587" s="74"/>
      <c r="I4587" s="73"/>
      <c r="J4587" s="73"/>
      <c r="K4587" s="28"/>
    </row>
    <row r="4588" spans="1:11" x14ac:dyDescent="0.35">
      <c r="A4588" s="74"/>
      <c r="I4588" s="73"/>
      <c r="J4588" s="73"/>
      <c r="K4588" s="28"/>
    </row>
    <row r="4589" spans="1:11" x14ac:dyDescent="0.35">
      <c r="A4589" s="74"/>
      <c r="I4589" s="73"/>
      <c r="J4589" s="73"/>
      <c r="K4589" s="28"/>
    </row>
    <row r="4590" spans="1:11" x14ac:dyDescent="0.35">
      <c r="A4590" s="74"/>
      <c r="I4590" s="73"/>
      <c r="J4590" s="73"/>
      <c r="K4590" s="28"/>
    </row>
    <row r="4591" spans="1:11" x14ac:dyDescent="0.35">
      <c r="A4591" s="74"/>
      <c r="I4591" s="73"/>
      <c r="J4591" s="73"/>
      <c r="K4591" s="28"/>
    </row>
    <row r="4592" spans="1:11" x14ac:dyDescent="0.35">
      <c r="A4592" s="74"/>
      <c r="I4592" s="73"/>
      <c r="J4592" s="73"/>
      <c r="K4592" s="28"/>
    </row>
    <row r="4593" spans="1:11" x14ac:dyDescent="0.35">
      <c r="A4593" s="74"/>
      <c r="I4593" s="73"/>
      <c r="J4593" s="73"/>
      <c r="K4593" s="28"/>
    </row>
    <row r="4594" spans="1:11" x14ac:dyDescent="0.35">
      <c r="A4594" s="74"/>
      <c r="I4594" s="73"/>
      <c r="J4594" s="73"/>
      <c r="K4594" s="28"/>
    </row>
    <row r="4595" spans="1:11" x14ac:dyDescent="0.35">
      <c r="A4595" s="74"/>
      <c r="I4595" s="73"/>
      <c r="J4595" s="73"/>
      <c r="K4595" s="28"/>
    </row>
    <row r="4596" spans="1:11" x14ac:dyDescent="0.35">
      <c r="A4596" s="74"/>
      <c r="I4596" s="73"/>
      <c r="J4596" s="73"/>
      <c r="K4596" s="28"/>
    </row>
    <row r="4597" spans="1:11" x14ac:dyDescent="0.35">
      <c r="A4597" s="74"/>
      <c r="I4597" s="73"/>
      <c r="J4597" s="73"/>
      <c r="K4597" s="28"/>
    </row>
    <row r="4598" spans="1:11" x14ac:dyDescent="0.35">
      <c r="A4598" s="74"/>
      <c r="I4598" s="73"/>
      <c r="J4598" s="73"/>
      <c r="K4598" s="28"/>
    </row>
    <row r="4599" spans="1:11" x14ac:dyDescent="0.35">
      <c r="A4599" s="74"/>
      <c r="I4599" s="73"/>
      <c r="J4599" s="73"/>
      <c r="K4599" s="28"/>
    </row>
    <row r="4600" spans="1:11" x14ac:dyDescent="0.35">
      <c r="A4600" s="74"/>
      <c r="I4600" s="73"/>
      <c r="J4600" s="73"/>
      <c r="K4600" s="28"/>
    </row>
    <row r="4601" spans="1:11" x14ac:dyDescent="0.35">
      <c r="A4601" s="74"/>
      <c r="I4601" s="73"/>
      <c r="J4601" s="73"/>
      <c r="K4601" s="28"/>
    </row>
    <row r="4602" spans="1:11" x14ac:dyDescent="0.35">
      <c r="A4602" s="74"/>
      <c r="I4602" s="73"/>
      <c r="J4602" s="73"/>
      <c r="K4602" s="28"/>
    </row>
    <row r="4603" spans="1:11" x14ac:dyDescent="0.35">
      <c r="A4603" s="74"/>
      <c r="I4603" s="73"/>
      <c r="J4603" s="73"/>
      <c r="K4603" s="28"/>
    </row>
    <row r="4604" spans="1:11" x14ac:dyDescent="0.35">
      <c r="A4604" s="74"/>
      <c r="I4604" s="73"/>
      <c r="J4604" s="73"/>
      <c r="K4604" s="28"/>
    </row>
    <row r="4605" spans="1:11" x14ac:dyDescent="0.35">
      <c r="A4605" s="74"/>
      <c r="I4605" s="73"/>
      <c r="J4605" s="73"/>
      <c r="K4605" s="28"/>
    </row>
    <row r="4606" spans="1:11" x14ac:dyDescent="0.35">
      <c r="A4606" s="74"/>
      <c r="I4606" s="73"/>
      <c r="J4606" s="73"/>
      <c r="K4606" s="28"/>
    </row>
    <row r="4607" spans="1:11" x14ac:dyDescent="0.35">
      <c r="A4607" s="74"/>
      <c r="I4607" s="73"/>
      <c r="J4607" s="73"/>
      <c r="K4607" s="28"/>
    </row>
    <row r="4608" spans="1:11" x14ac:dyDescent="0.35">
      <c r="A4608" s="74"/>
      <c r="I4608" s="73"/>
      <c r="J4608" s="73"/>
      <c r="K4608" s="28"/>
    </row>
    <row r="4609" spans="1:11" x14ac:dyDescent="0.35">
      <c r="A4609" s="74"/>
      <c r="I4609" s="73"/>
      <c r="J4609" s="73"/>
      <c r="K4609" s="28"/>
    </row>
    <row r="4610" spans="1:11" x14ac:dyDescent="0.35">
      <c r="A4610" s="74"/>
      <c r="I4610" s="73"/>
      <c r="J4610" s="73"/>
      <c r="K4610" s="28"/>
    </row>
    <row r="4611" spans="1:11" x14ac:dyDescent="0.35">
      <c r="A4611" s="74"/>
      <c r="I4611" s="73"/>
      <c r="J4611" s="73"/>
      <c r="K4611" s="28"/>
    </row>
    <row r="4612" spans="1:11" x14ac:dyDescent="0.35">
      <c r="A4612" s="74"/>
      <c r="I4612" s="73"/>
      <c r="J4612" s="73"/>
      <c r="K4612" s="28"/>
    </row>
    <row r="4613" spans="1:11" x14ac:dyDescent="0.35">
      <c r="A4613" s="74"/>
      <c r="I4613" s="73"/>
      <c r="J4613" s="73"/>
      <c r="K4613" s="28"/>
    </row>
    <row r="4614" spans="1:11" x14ac:dyDescent="0.35">
      <c r="A4614" s="74"/>
      <c r="I4614" s="73"/>
      <c r="J4614" s="73"/>
      <c r="K4614" s="28"/>
    </row>
    <row r="4615" spans="1:11" x14ac:dyDescent="0.35">
      <c r="A4615" s="74"/>
      <c r="I4615" s="73"/>
      <c r="J4615" s="73"/>
      <c r="K4615" s="28"/>
    </row>
    <row r="4616" spans="1:11" x14ac:dyDescent="0.35">
      <c r="A4616" s="74"/>
      <c r="I4616" s="73"/>
      <c r="J4616" s="73"/>
      <c r="K4616" s="28"/>
    </row>
    <row r="4617" spans="1:11" x14ac:dyDescent="0.35">
      <c r="A4617" s="74"/>
      <c r="I4617" s="73"/>
      <c r="J4617" s="73"/>
      <c r="K4617" s="28"/>
    </row>
    <row r="4618" spans="1:11" x14ac:dyDescent="0.35">
      <c r="A4618" s="74"/>
      <c r="I4618" s="73"/>
      <c r="J4618" s="73"/>
      <c r="K4618" s="28"/>
    </row>
    <row r="4619" spans="1:11" x14ac:dyDescent="0.35">
      <c r="A4619" s="74"/>
      <c r="I4619" s="73"/>
      <c r="J4619" s="73"/>
      <c r="K4619" s="28"/>
    </row>
    <row r="4620" spans="1:11" x14ac:dyDescent="0.35">
      <c r="A4620" s="74"/>
      <c r="I4620" s="73"/>
      <c r="J4620" s="73"/>
      <c r="K4620" s="28"/>
    </row>
    <row r="4621" spans="1:11" x14ac:dyDescent="0.35">
      <c r="A4621" s="74"/>
      <c r="I4621" s="73"/>
      <c r="J4621" s="73"/>
      <c r="K4621" s="28"/>
    </row>
    <row r="4622" spans="1:11" x14ac:dyDescent="0.35">
      <c r="A4622" s="74"/>
      <c r="I4622" s="73"/>
      <c r="J4622" s="73"/>
      <c r="K4622" s="28"/>
    </row>
    <row r="4623" spans="1:11" x14ac:dyDescent="0.35">
      <c r="A4623" s="74"/>
      <c r="I4623" s="73"/>
      <c r="J4623" s="73"/>
      <c r="K4623" s="28"/>
    </row>
    <row r="4624" spans="1:11" x14ac:dyDescent="0.35">
      <c r="A4624" s="74"/>
      <c r="I4624" s="73"/>
      <c r="J4624" s="73"/>
      <c r="K4624" s="28"/>
    </row>
    <row r="4625" spans="1:11" x14ac:dyDescent="0.35">
      <c r="A4625" s="74"/>
      <c r="I4625" s="73"/>
      <c r="J4625" s="73"/>
      <c r="K4625" s="28"/>
    </row>
    <row r="4626" spans="1:11" x14ac:dyDescent="0.35">
      <c r="A4626" s="74"/>
      <c r="I4626" s="73"/>
      <c r="J4626" s="73"/>
      <c r="K4626" s="28"/>
    </row>
    <row r="4627" spans="1:11" x14ac:dyDescent="0.35">
      <c r="A4627" s="74"/>
      <c r="I4627" s="73"/>
      <c r="J4627" s="73"/>
      <c r="K4627" s="28"/>
    </row>
    <row r="4628" spans="1:11" x14ac:dyDescent="0.35">
      <c r="A4628" s="74"/>
      <c r="I4628" s="73"/>
      <c r="J4628" s="73"/>
      <c r="K4628" s="28"/>
    </row>
    <row r="4629" spans="1:11" x14ac:dyDescent="0.35">
      <c r="A4629" s="74"/>
      <c r="I4629" s="73"/>
      <c r="J4629" s="73"/>
      <c r="K4629" s="28"/>
    </row>
    <row r="4630" spans="1:11" x14ac:dyDescent="0.35">
      <c r="A4630" s="74"/>
      <c r="I4630" s="73"/>
      <c r="J4630" s="73"/>
      <c r="K4630" s="28"/>
    </row>
    <row r="4631" spans="1:11" x14ac:dyDescent="0.35">
      <c r="A4631" s="74"/>
      <c r="I4631" s="73"/>
      <c r="J4631" s="73"/>
      <c r="K4631" s="28"/>
    </row>
    <row r="4632" spans="1:11" x14ac:dyDescent="0.35">
      <c r="A4632" s="74"/>
      <c r="I4632" s="73"/>
      <c r="J4632" s="73"/>
      <c r="K4632" s="28"/>
    </row>
    <row r="4633" spans="1:11" x14ac:dyDescent="0.35">
      <c r="A4633" s="74"/>
      <c r="I4633" s="73"/>
      <c r="J4633" s="73"/>
      <c r="K4633" s="28"/>
    </row>
    <row r="4634" spans="1:11" x14ac:dyDescent="0.35">
      <c r="A4634" s="74"/>
      <c r="I4634" s="73"/>
      <c r="J4634" s="73"/>
      <c r="K4634" s="28"/>
    </row>
    <row r="4635" spans="1:11" x14ac:dyDescent="0.35">
      <c r="A4635" s="74"/>
      <c r="I4635" s="73"/>
      <c r="J4635" s="73"/>
      <c r="K4635" s="28"/>
    </row>
    <row r="4636" spans="1:11" x14ac:dyDescent="0.35">
      <c r="A4636" s="74"/>
      <c r="I4636" s="73"/>
      <c r="J4636" s="73"/>
      <c r="K4636" s="28"/>
    </row>
    <row r="4637" spans="1:11" x14ac:dyDescent="0.35">
      <c r="A4637" s="74"/>
      <c r="I4637" s="73"/>
      <c r="J4637" s="73"/>
      <c r="K4637" s="28"/>
    </row>
    <row r="4638" spans="1:11" x14ac:dyDescent="0.35">
      <c r="A4638" s="74"/>
      <c r="I4638" s="73"/>
      <c r="J4638" s="73"/>
      <c r="K4638" s="28"/>
    </row>
    <row r="4639" spans="1:11" x14ac:dyDescent="0.35">
      <c r="A4639" s="74"/>
      <c r="I4639" s="73"/>
      <c r="J4639" s="73"/>
      <c r="K4639" s="28"/>
    </row>
    <row r="4640" spans="1:11" x14ac:dyDescent="0.35">
      <c r="A4640" s="74"/>
      <c r="I4640" s="73"/>
      <c r="J4640" s="73"/>
      <c r="K4640" s="28"/>
    </row>
    <row r="4641" spans="1:11" x14ac:dyDescent="0.35">
      <c r="A4641" s="74"/>
      <c r="I4641" s="73"/>
      <c r="J4641" s="73"/>
      <c r="K4641" s="28"/>
    </row>
    <row r="4642" spans="1:11" x14ac:dyDescent="0.35">
      <c r="A4642" s="74"/>
      <c r="I4642" s="73"/>
      <c r="J4642" s="73"/>
      <c r="K4642" s="28"/>
    </row>
    <row r="4643" spans="1:11" x14ac:dyDescent="0.35">
      <c r="A4643" s="74"/>
      <c r="I4643" s="73"/>
      <c r="J4643" s="73"/>
      <c r="K4643" s="28"/>
    </row>
    <row r="4644" spans="1:11" x14ac:dyDescent="0.35">
      <c r="A4644" s="74"/>
      <c r="I4644" s="73"/>
      <c r="J4644" s="73"/>
      <c r="K4644" s="28"/>
    </row>
    <row r="4645" spans="1:11" x14ac:dyDescent="0.35">
      <c r="A4645" s="74"/>
      <c r="I4645" s="73"/>
      <c r="J4645" s="73"/>
      <c r="K4645" s="28"/>
    </row>
    <row r="4646" spans="1:11" x14ac:dyDescent="0.35">
      <c r="A4646" s="74"/>
      <c r="I4646" s="73"/>
      <c r="J4646" s="73"/>
      <c r="K4646" s="28"/>
    </row>
    <row r="4647" spans="1:11" x14ac:dyDescent="0.35">
      <c r="A4647" s="74"/>
      <c r="I4647" s="73"/>
      <c r="J4647" s="73"/>
      <c r="K4647" s="28"/>
    </row>
    <row r="4648" spans="1:11" x14ac:dyDescent="0.35">
      <c r="A4648" s="74"/>
      <c r="I4648" s="73"/>
      <c r="J4648" s="73"/>
      <c r="K4648" s="28"/>
    </row>
    <row r="4649" spans="1:11" x14ac:dyDescent="0.35">
      <c r="A4649" s="74"/>
      <c r="I4649" s="73"/>
      <c r="J4649" s="73"/>
      <c r="K4649" s="28"/>
    </row>
    <row r="4650" spans="1:11" x14ac:dyDescent="0.35">
      <c r="A4650" s="74"/>
      <c r="I4650" s="73"/>
      <c r="J4650" s="73"/>
      <c r="K4650" s="28"/>
    </row>
    <row r="4651" spans="1:11" x14ac:dyDescent="0.35">
      <c r="A4651" s="74"/>
      <c r="I4651" s="73"/>
      <c r="J4651" s="73"/>
      <c r="K4651" s="28"/>
    </row>
    <row r="4652" spans="1:11" x14ac:dyDescent="0.35">
      <c r="A4652" s="74"/>
      <c r="I4652" s="73"/>
      <c r="J4652" s="73"/>
      <c r="K4652" s="28"/>
    </row>
    <row r="4653" spans="1:11" x14ac:dyDescent="0.35">
      <c r="A4653" s="74"/>
      <c r="I4653" s="73"/>
      <c r="J4653" s="73"/>
      <c r="K4653" s="28"/>
    </row>
    <row r="4654" spans="1:11" x14ac:dyDescent="0.35">
      <c r="A4654" s="74"/>
      <c r="I4654" s="73"/>
      <c r="J4654" s="73"/>
      <c r="K4654" s="28"/>
    </row>
    <row r="4655" spans="1:11" x14ac:dyDescent="0.35">
      <c r="A4655" s="74"/>
      <c r="I4655" s="73"/>
      <c r="J4655" s="73"/>
      <c r="K4655" s="28"/>
    </row>
    <row r="4656" spans="1:11" x14ac:dyDescent="0.35">
      <c r="A4656" s="74"/>
      <c r="I4656" s="73"/>
      <c r="J4656" s="73"/>
      <c r="K4656" s="28"/>
    </row>
    <row r="4657" spans="1:11" x14ac:dyDescent="0.35">
      <c r="A4657" s="74"/>
      <c r="I4657" s="73"/>
      <c r="J4657" s="73"/>
      <c r="K4657" s="28"/>
    </row>
    <row r="4658" spans="1:11" x14ac:dyDescent="0.35">
      <c r="A4658" s="74"/>
      <c r="I4658" s="73"/>
      <c r="J4658" s="73"/>
      <c r="K4658" s="28"/>
    </row>
    <row r="4659" spans="1:11" x14ac:dyDescent="0.35">
      <c r="A4659" s="74"/>
      <c r="I4659" s="73"/>
      <c r="J4659" s="73"/>
      <c r="K4659" s="28"/>
    </row>
    <row r="4660" spans="1:11" x14ac:dyDescent="0.35">
      <c r="A4660" s="74"/>
      <c r="I4660" s="73"/>
      <c r="J4660" s="73"/>
      <c r="K4660" s="28"/>
    </row>
    <row r="4661" spans="1:11" x14ac:dyDescent="0.35">
      <c r="A4661" s="74"/>
      <c r="I4661" s="73"/>
      <c r="J4661" s="73"/>
      <c r="K4661" s="28"/>
    </row>
    <row r="4662" spans="1:11" x14ac:dyDescent="0.35">
      <c r="A4662" s="74"/>
      <c r="I4662" s="73"/>
      <c r="J4662" s="73"/>
      <c r="K4662" s="28"/>
    </row>
    <row r="4663" spans="1:11" x14ac:dyDescent="0.35">
      <c r="A4663" s="74"/>
      <c r="I4663" s="73"/>
      <c r="J4663" s="73"/>
      <c r="K4663" s="28"/>
    </row>
    <row r="4664" spans="1:11" x14ac:dyDescent="0.35">
      <c r="A4664" s="74"/>
      <c r="I4664" s="73"/>
      <c r="J4664" s="73"/>
      <c r="K4664" s="28"/>
    </row>
    <row r="4665" spans="1:11" x14ac:dyDescent="0.35">
      <c r="A4665" s="74"/>
      <c r="I4665" s="73"/>
      <c r="J4665" s="73"/>
      <c r="K4665" s="28"/>
    </row>
    <row r="4666" spans="1:11" x14ac:dyDescent="0.35">
      <c r="A4666" s="74"/>
      <c r="I4666" s="73"/>
      <c r="J4666" s="73"/>
      <c r="K4666" s="28"/>
    </row>
    <row r="4667" spans="1:11" x14ac:dyDescent="0.35">
      <c r="A4667" s="74"/>
      <c r="I4667" s="73"/>
      <c r="J4667" s="73"/>
      <c r="K4667" s="28"/>
    </row>
    <row r="4668" spans="1:11" x14ac:dyDescent="0.35">
      <c r="A4668" s="74"/>
      <c r="I4668" s="73"/>
      <c r="J4668" s="73"/>
      <c r="K4668" s="28"/>
    </row>
    <row r="4669" spans="1:11" x14ac:dyDescent="0.35">
      <c r="A4669" s="74"/>
      <c r="I4669" s="73"/>
      <c r="J4669" s="73"/>
      <c r="K4669" s="28"/>
    </row>
    <row r="4670" spans="1:11" x14ac:dyDescent="0.35">
      <c r="A4670" s="74"/>
      <c r="I4670" s="73"/>
      <c r="J4670" s="73"/>
      <c r="K4670" s="28"/>
    </row>
    <row r="4671" spans="1:11" x14ac:dyDescent="0.35">
      <c r="A4671" s="74"/>
      <c r="I4671" s="73"/>
      <c r="J4671" s="73"/>
      <c r="K4671" s="28"/>
    </row>
    <row r="4672" spans="1:11" x14ac:dyDescent="0.35">
      <c r="A4672" s="74"/>
      <c r="I4672" s="73"/>
      <c r="J4672" s="73"/>
      <c r="K4672" s="28"/>
    </row>
    <row r="4673" spans="1:11" x14ac:dyDescent="0.35">
      <c r="A4673" s="74"/>
      <c r="I4673" s="73"/>
      <c r="J4673" s="73"/>
      <c r="K4673" s="28"/>
    </row>
    <row r="4674" spans="1:11" x14ac:dyDescent="0.35">
      <c r="A4674" s="74"/>
      <c r="I4674" s="73"/>
      <c r="J4674" s="73"/>
      <c r="K4674" s="28"/>
    </row>
    <row r="4675" spans="1:11" x14ac:dyDescent="0.35">
      <c r="A4675" s="74"/>
      <c r="I4675" s="73"/>
      <c r="J4675" s="73"/>
      <c r="K4675" s="28"/>
    </row>
    <row r="4676" spans="1:11" x14ac:dyDescent="0.35">
      <c r="A4676" s="74"/>
      <c r="I4676" s="73"/>
      <c r="J4676" s="73"/>
      <c r="K4676" s="28"/>
    </row>
    <row r="4677" spans="1:11" x14ac:dyDescent="0.35">
      <c r="A4677" s="74"/>
      <c r="I4677" s="73"/>
      <c r="J4677" s="73"/>
      <c r="K4677" s="28"/>
    </row>
    <row r="4678" spans="1:11" x14ac:dyDescent="0.35">
      <c r="A4678" s="74"/>
      <c r="I4678" s="73"/>
      <c r="J4678" s="73"/>
      <c r="K4678" s="28"/>
    </row>
    <row r="4679" spans="1:11" x14ac:dyDescent="0.35">
      <c r="A4679" s="74"/>
      <c r="I4679" s="73"/>
      <c r="J4679" s="73"/>
      <c r="K4679" s="28"/>
    </row>
    <row r="4680" spans="1:11" x14ac:dyDescent="0.35">
      <c r="A4680" s="74"/>
      <c r="I4680" s="73"/>
      <c r="J4680" s="73"/>
      <c r="K4680" s="28"/>
    </row>
    <row r="4681" spans="1:11" x14ac:dyDescent="0.35">
      <c r="A4681" s="74"/>
      <c r="I4681" s="73"/>
      <c r="J4681" s="73"/>
      <c r="K4681" s="28"/>
    </row>
    <row r="4682" spans="1:11" x14ac:dyDescent="0.35">
      <c r="A4682" s="74"/>
      <c r="I4682" s="73"/>
      <c r="J4682" s="73"/>
      <c r="K4682" s="28"/>
    </row>
    <row r="4683" spans="1:11" x14ac:dyDescent="0.35">
      <c r="A4683" s="74"/>
      <c r="I4683" s="73"/>
      <c r="J4683" s="73"/>
      <c r="K4683" s="28"/>
    </row>
    <row r="4684" spans="1:11" x14ac:dyDescent="0.35">
      <c r="A4684" s="74"/>
      <c r="I4684" s="73"/>
      <c r="J4684" s="73"/>
      <c r="K4684" s="28"/>
    </row>
    <row r="4685" spans="1:11" x14ac:dyDescent="0.35">
      <c r="A4685" s="74"/>
      <c r="I4685" s="73"/>
      <c r="J4685" s="73"/>
      <c r="K4685" s="28"/>
    </row>
    <row r="4686" spans="1:11" x14ac:dyDescent="0.35">
      <c r="A4686" s="74"/>
      <c r="I4686" s="73"/>
      <c r="J4686" s="73"/>
      <c r="K4686" s="28"/>
    </row>
    <row r="4687" spans="1:11" x14ac:dyDescent="0.35">
      <c r="A4687" s="74"/>
      <c r="I4687" s="73"/>
      <c r="J4687" s="73"/>
      <c r="K4687" s="28"/>
    </row>
    <row r="4688" spans="1:11" x14ac:dyDescent="0.35">
      <c r="A4688" s="74"/>
      <c r="I4688" s="73"/>
      <c r="J4688" s="73"/>
      <c r="K4688" s="28"/>
    </row>
    <row r="4689" spans="1:11" x14ac:dyDescent="0.35">
      <c r="A4689" s="74"/>
      <c r="I4689" s="73"/>
      <c r="J4689" s="73"/>
      <c r="K4689" s="28"/>
    </row>
    <row r="4690" spans="1:11" x14ac:dyDescent="0.35">
      <c r="A4690" s="74"/>
      <c r="I4690" s="73"/>
      <c r="J4690" s="73"/>
      <c r="K4690" s="28"/>
    </row>
    <row r="4691" spans="1:11" x14ac:dyDescent="0.35">
      <c r="A4691" s="74"/>
      <c r="I4691" s="73"/>
      <c r="J4691" s="73"/>
      <c r="K4691" s="28"/>
    </row>
    <row r="4692" spans="1:11" x14ac:dyDescent="0.35">
      <c r="A4692" s="74"/>
      <c r="I4692" s="73"/>
      <c r="J4692" s="73"/>
      <c r="K4692" s="28"/>
    </row>
    <row r="4693" spans="1:11" x14ac:dyDescent="0.35">
      <c r="A4693" s="74"/>
      <c r="I4693" s="73"/>
      <c r="J4693" s="73"/>
      <c r="K4693" s="28"/>
    </row>
    <row r="4694" spans="1:11" x14ac:dyDescent="0.35">
      <c r="A4694" s="74"/>
      <c r="I4694" s="73"/>
      <c r="J4694" s="73"/>
      <c r="K4694" s="28"/>
    </row>
    <row r="4695" spans="1:11" x14ac:dyDescent="0.35">
      <c r="A4695" s="74"/>
      <c r="I4695" s="73"/>
      <c r="J4695" s="73"/>
      <c r="K4695" s="28"/>
    </row>
    <row r="4696" spans="1:11" x14ac:dyDescent="0.35">
      <c r="A4696" s="74"/>
      <c r="I4696" s="73"/>
      <c r="J4696" s="73"/>
      <c r="K4696" s="28"/>
    </row>
    <row r="4697" spans="1:11" x14ac:dyDescent="0.35">
      <c r="A4697" s="74"/>
      <c r="I4697" s="73"/>
      <c r="J4697" s="73"/>
      <c r="K4697" s="28"/>
    </row>
    <row r="4698" spans="1:11" x14ac:dyDescent="0.35">
      <c r="A4698" s="74"/>
      <c r="I4698" s="73"/>
      <c r="J4698" s="73"/>
      <c r="K4698" s="28"/>
    </row>
    <row r="4699" spans="1:11" x14ac:dyDescent="0.35">
      <c r="A4699" s="74"/>
      <c r="I4699" s="73"/>
      <c r="J4699" s="73"/>
      <c r="K4699" s="28"/>
    </row>
    <row r="4700" spans="1:11" x14ac:dyDescent="0.35">
      <c r="A4700" s="74"/>
      <c r="I4700" s="73"/>
      <c r="J4700" s="73"/>
      <c r="K4700" s="28"/>
    </row>
    <row r="4701" spans="1:11" x14ac:dyDescent="0.35">
      <c r="A4701" s="74"/>
      <c r="I4701" s="73"/>
      <c r="J4701" s="73"/>
      <c r="K4701" s="28"/>
    </row>
    <row r="4702" spans="1:11" x14ac:dyDescent="0.35">
      <c r="A4702" s="74"/>
      <c r="I4702" s="73"/>
      <c r="J4702" s="73"/>
      <c r="K4702" s="28"/>
    </row>
    <row r="4703" spans="1:11" x14ac:dyDescent="0.35">
      <c r="A4703" s="74"/>
      <c r="I4703" s="73"/>
      <c r="J4703" s="73"/>
      <c r="K4703" s="28"/>
    </row>
    <row r="4704" spans="1:11" x14ac:dyDescent="0.35">
      <c r="A4704" s="74"/>
      <c r="I4704" s="73"/>
      <c r="J4704" s="73"/>
      <c r="K4704" s="28"/>
    </row>
    <row r="4705" spans="1:11" x14ac:dyDescent="0.35">
      <c r="A4705" s="74"/>
      <c r="I4705" s="73"/>
      <c r="J4705" s="73"/>
      <c r="K4705" s="28"/>
    </row>
    <row r="4706" spans="1:11" x14ac:dyDescent="0.35">
      <c r="A4706" s="74"/>
      <c r="I4706" s="73"/>
      <c r="J4706" s="73"/>
      <c r="K4706" s="28"/>
    </row>
    <row r="4707" spans="1:11" x14ac:dyDescent="0.35">
      <c r="A4707" s="74"/>
      <c r="I4707" s="73"/>
      <c r="J4707" s="73"/>
      <c r="K4707" s="28"/>
    </row>
    <row r="4708" spans="1:11" x14ac:dyDescent="0.35">
      <c r="A4708" s="74"/>
      <c r="I4708" s="73"/>
      <c r="J4708" s="73"/>
      <c r="K4708" s="28"/>
    </row>
    <row r="4709" spans="1:11" x14ac:dyDescent="0.35">
      <c r="A4709" s="74"/>
      <c r="I4709" s="73"/>
      <c r="J4709" s="73"/>
      <c r="K4709" s="28"/>
    </row>
    <row r="4710" spans="1:11" x14ac:dyDescent="0.35">
      <c r="A4710" s="74"/>
      <c r="I4710" s="73"/>
      <c r="J4710" s="73"/>
      <c r="K4710" s="28"/>
    </row>
    <row r="4711" spans="1:11" x14ac:dyDescent="0.35">
      <c r="A4711" s="74"/>
      <c r="I4711" s="73"/>
      <c r="J4711" s="73"/>
      <c r="K4711" s="28"/>
    </row>
    <row r="4712" spans="1:11" x14ac:dyDescent="0.35">
      <c r="A4712" s="74"/>
      <c r="I4712" s="73"/>
      <c r="J4712" s="73"/>
      <c r="K4712" s="28"/>
    </row>
    <row r="4713" spans="1:11" x14ac:dyDescent="0.35">
      <c r="A4713" s="74"/>
      <c r="I4713" s="73"/>
      <c r="J4713" s="73"/>
      <c r="K4713" s="28"/>
    </row>
    <row r="4714" spans="1:11" x14ac:dyDescent="0.35">
      <c r="A4714" s="74"/>
      <c r="I4714" s="73"/>
      <c r="J4714" s="73"/>
      <c r="K4714" s="28"/>
    </row>
    <row r="4715" spans="1:11" x14ac:dyDescent="0.35">
      <c r="A4715" s="74"/>
      <c r="I4715" s="73"/>
      <c r="J4715" s="73"/>
      <c r="K4715" s="28"/>
    </row>
    <row r="4716" spans="1:11" x14ac:dyDescent="0.35">
      <c r="A4716" s="74"/>
      <c r="I4716" s="73"/>
      <c r="J4716" s="73"/>
      <c r="K4716" s="28"/>
    </row>
    <row r="4717" spans="1:11" x14ac:dyDescent="0.35">
      <c r="A4717" s="74"/>
      <c r="I4717" s="73"/>
      <c r="J4717" s="73"/>
      <c r="K4717" s="28"/>
    </row>
    <row r="4718" spans="1:11" x14ac:dyDescent="0.35">
      <c r="A4718" s="74"/>
      <c r="I4718" s="73"/>
      <c r="J4718" s="73"/>
      <c r="K4718" s="28"/>
    </row>
    <row r="4719" spans="1:11" x14ac:dyDescent="0.35">
      <c r="A4719" s="74"/>
      <c r="I4719" s="73"/>
      <c r="J4719" s="73"/>
      <c r="K4719" s="28"/>
    </row>
    <row r="4720" spans="1:11" x14ac:dyDescent="0.35">
      <c r="A4720" s="74"/>
      <c r="I4720" s="73"/>
      <c r="J4720" s="73"/>
      <c r="K4720" s="28"/>
    </row>
    <row r="4721" spans="1:11" x14ac:dyDescent="0.35">
      <c r="A4721" s="74"/>
      <c r="I4721" s="73"/>
      <c r="J4721" s="73"/>
      <c r="K4721" s="28"/>
    </row>
    <row r="4722" spans="1:11" x14ac:dyDescent="0.35">
      <c r="A4722" s="74"/>
      <c r="I4722" s="73"/>
      <c r="J4722" s="73"/>
      <c r="K4722" s="28"/>
    </row>
    <row r="4723" spans="1:11" x14ac:dyDescent="0.35">
      <c r="A4723" s="74"/>
      <c r="I4723" s="73"/>
      <c r="J4723" s="73"/>
      <c r="K4723" s="28"/>
    </row>
    <row r="4724" spans="1:11" x14ac:dyDescent="0.35">
      <c r="A4724" s="74"/>
      <c r="I4724" s="73"/>
      <c r="J4724" s="73"/>
      <c r="K4724" s="28"/>
    </row>
    <row r="4725" spans="1:11" x14ac:dyDescent="0.35">
      <c r="A4725" s="74"/>
      <c r="I4725" s="73"/>
      <c r="J4725" s="73"/>
      <c r="K4725" s="28"/>
    </row>
    <row r="4726" spans="1:11" x14ac:dyDescent="0.35">
      <c r="A4726" s="74"/>
      <c r="I4726" s="73"/>
      <c r="J4726" s="73"/>
      <c r="K4726" s="28"/>
    </row>
    <row r="4727" spans="1:11" x14ac:dyDescent="0.35">
      <c r="A4727" s="74"/>
      <c r="I4727" s="73"/>
      <c r="J4727" s="73"/>
      <c r="K4727" s="28"/>
    </row>
    <row r="4728" spans="1:11" x14ac:dyDescent="0.35">
      <c r="A4728" s="74"/>
      <c r="I4728" s="73"/>
      <c r="J4728" s="73"/>
      <c r="K4728" s="28"/>
    </row>
    <row r="4729" spans="1:11" x14ac:dyDescent="0.35">
      <c r="A4729" s="74"/>
      <c r="I4729" s="73"/>
      <c r="J4729" s="73"/>
      <c r="K4729" s="28"/>
    </row>
    <row r="4730" spans="1:11" x14ac:dyDescent="0.35">
      <c r="A4730" s="74"/>
      <c r="I4730" s="73"/>
      <c r="J4730" s="73"/>
      <c r="K4730" s="28"/>
    </row>
    <row r="4731" spans="1:11" x14ac:dyDescent="0.35">
      <c r="A4731" s="74"/>
      <c r="I4731" s="73"/>
      <c r="J4731" s="73"/>
      <c r="K4731" s="28"/>
    </row>
    <row r="4732" spans="1:11" x14ac:dyDescent="0.35">
      <c r="A4732" s="74"/>
      <c r="I4732" s="73"/>
      <c r="J4732" s="73"/>
      <c r="K4732" s="28"/>
    </row>
    <row r="4733" spans="1:11" x14ac:dyDescent="0.35">
      <c r="A4733" s="74"/>
      <c r="I4733" s="73"/>
      <c r="J4733" s="73"/>
      <c r="K4733" s="28"/>
    </row>
    <row r="4734" spans="1:11" x14ac:dyDescent="0.35">
      <c r="A4734" s="74"/>
      <c r="I4734" s="73"/>
      <c r="J4734" s="73"/>
      <c r="K4734" s="28"/>
    </row>
    <row r="4735" spans="1:11" x14ac:dyDescent="0.35">
      <c r="A4735" s="74"/>
      <c r="I4735" s="73"/>
      <c r="J4735" s="73"/>
      <c r="K4735" s="28"/>
    </row>
    <row r="4736" spans="1:11" x14ac:dyDescent="0.35">
      <c r="A4736" s="74"/>
      <c r="I4736" s="73"/>
      <c r="J4736" s="73"/>
      <c r="K4736" s="28"/>
    </row>
    <row r="4737" spans="1:11" x14ac:dyDescent="0.35">
      <c r="A4737" s="74"/>
      <c r="I4737" s="73"/>
      <c r="J4737" s="73"/>
      <c r="K4737" s="28"/>
    </row>
    <row r="4738" spans="1:11" x14ac:dyDescent="0.35">
      <c r="A4738" s="74"/>
      <c r="I4738" s="73"/>
      <c r="J4738" s="73"/>
      <c r="K4738" s="28"/>
    </row>
    <row r="4739" spans="1:11" x14ac:dyDescent="0.35">
      <c r="A4739" s="74"/>
      <c r="I4739" s="73"/>
      <c r="J4739" s="73"/>
      <c r="K4739" s="28"/>
    </row>
    <row r="4740" spans="1:11" x14ac:dyDescent="0.35">
      <c r="A4740" s="74"/>
      <c r="I4740" s="73"/>
      <c r="J4740" s="73"/>
      <c r="K4740" s="28"/>
    </row>
    <row r="4741" spans="1:11" x14ac:dyDescent="0.35">
      <c r="A4741" s="74"/>
      <c r="I4741" s="73"/>
      <c r="J4741" s="73"/>
      <c r="K4741" s="28"/>
    </row>
    <row r="4742" spans="1:11" x14ac:dyDescent="0.35">
      <c r="A4742" s="74"/>
      <c r="I4742" s="73"/>
      <c r="J4742" s="73"/>
      <c r="K4742" s="28"/>
    </row>
    <row r="4743" spans="1:11" x14ac:dyDescent="0.35">
      <c r="A4743" s="74"/>
      <c r="I4743" s="73"/>
      <c r="J4743" s="73"/>
      <c r="K4743" s="28"/>
    </row>
    <row r="4744" spans="1:11" x14ac:dyDescent="0.35">
      <c r="A4744" s="74"/>
      <c r="I4744" s="73"/>
      <c r="J4744" s="73"/>
      <c r="K4744" s="28"/>
    </row>
    <row r="4745" spans="1:11" x14ac:dyDescent="0.35">
      <c r="A4745" s="74"/>
      <c r="I4745" s="73"/>
      <c r="J4745" s="73"/>
      <c r="K4745" s="28"/>
    </row>
    <row r="4746" spans="1:11" x14ac:dyDescent="0.35">
      <c r="A4746" s="74"/>
      <c r="I4746" s="73"/>
      <c r="J4746" s="73"/>
      <c r="K4746" s="28"/>
    </row>
    <row r="4747" spans="1:11" x14ac:dyDescent="0.35">
      <c r="A4747" s="74"/>
      <c r="I4747" s="73"/>
      <c r="J4747" s="73"/>
      <c r="K4747" s="28"/>
    </row>
    <row r="4748" spans="1:11" x14ac:dyDescent="0.35">
      <c r="A4748" s="74"/>
      <c r="I4748" s="73"/>
      <c r="J4748" s="73"/>
      <c r="K4748" s="28"/>
    </row>
    <row r="4749" spans="1:11" x14ac:dyDescent="0.35">
      <c r="A4749" s="74"/>
      <c r="I4749" s="73"/>
      <c r="J4749" s="73"/>
      <c r="K4749" s="28"/>
    </row>
    <row r="4750" spans="1:11" x14ac:dyDescent="0.35">
      <c r="A4750" s="74"/>
      <c r="I4750" s="73"/>
      <c r="J4750" s="73"/>
      <c r="K4750" s="28"/>
    </row>
    <row r="4751" spans="1:11" x14ac:dyDescent="0.35">
      <c r="A4751" s="74"/>
      <c r="I4751" s="73"/>
      <c r="J4751" s="73"/>
      <c r="K4751" s="28"/>
    </row>
    <row r="4752" spans="1:11" x14ac:dyDescent="0.35">
      <c r="A4752" s="74"/>
      <c r="I4752" s="73"/>
      <c r="J4752" s="73"/>
      <c r="K4752" s="28"/>
    </row>
    <row r="4753" spans="1:11" x14ac:dyDescent="0.35">
      <c r="A4753" s="74"/>
      <c r="I4753" s="73"/>
      <c r="J4753" s="73"/>
      <c r="K4753" s="28"/>
    </row>
    <row r="4754" spans="1:11" x14ac:dyDescent="0.35">
      <c r="A4754" s="74"/>
      <c r="I4754" s="73"/>
      <c r="J4754" s="73"/>
      <c r="K4754" s="28"/>
    </row>
    <row r="4755" spans="1:11" x14ac:dyDescent="0.35">
      <c r="A4755" s="74"/>
      <c r="I4755" s="73"/>
      <c r="J4755" s="73"/>
      <c r="K4755" s="28"/>
    </row>
    <row r="4756" spans="1:11" x14ac:dyDescent="0.35">
      <c r="A4756" s="74"/>
      <c r="I4756" s="73"/>
      <c r="J4756" s="73"/>
      <c r="K4756" s="28"/>
    </row>
    <row r="4757" spans="1:11" x14ac:dyDescent="0.35">
      <c r="A4757" s="74"/>
      <c r="I4757" s="73"/>
      <c r="J4757" s="73"/>
      <c r="K4757" s="28"/>
    </row>
    <row r="4758" spans="1:11" x14ac:dyDescent="0.35">
      <c r="A4758" s="74"/>
      <c r="I4758" s="73"/>
      <c r="J4758" s="73"/>
      <c r="K4758" s="28"/>
    </row>
    <row r="4759" spans="1:11" x14ac:dyDescent="0.35">
      <c r="A4759" s="74"/>
      <c r="I4759" s="73"/>
      <c r="J4759" s="73"/>
      <c r="K4759" s="28"/>
    </row>
    <row r="4760" spans="1:11" x14ac:dyDescent="0.35">
      <c r="A4760" s="74"/>
      <c r="I4760" s="73"/>
      <c r="J4760" s="73"/>
      <c r="K4760" s="28"/>
    </row>
    <row r="4761" spans="1:11" x14ac:dyDescent="0.35">
      <c r="A4761" s="74"/>
      <c r="I4761" s="73"/>
      <c r="J4761" s="73"/>
      <c r="K4761" s="28"/>
    </row>
    <row r="4762" spans="1:11" x14ac:dyDescent="0.35">
      <c r="A4762" s="74"/>
      <c r="I4762" s="73"/>
      <c r="J4762" s="73"/>
      <c r="K4762" s="28"/>
    </row>
    <row r="4763" spans="1:11" x14ac:dyDescent="0.35">
      <c r="A4763" s="74"/>
      <c r="I4763" s="73"/>
      <c r="J4763" s="73"/>
      <c r="K4763" s="28"/>
    </row>
    <row r="4764" spans="1:11" x14ac:dyDescent="0.35">
      <c r="A4764" s="74"/>
      <c r="I4764" s="73"/>
      <c r="J4764" s="73"/>
      <c r="K4764" s="28"/>
    </row>
    <row r="4765" spans="1:11" x14ac:dyDescent="0.35">
      <c r="A4765" s="74"/>
      <c r="I4765" s="73"/>
      <c r="J4765" s="73"/>
      <c r="K4765" s="28"/>
    </row>
    <row r="4766" spans="1:11" x14ac:dyDescent="0.35">
      <c r="A4766" s="74"/>
      <c r="I4766" s="73"/>
      <c r="J4766" s="73"/>
      <c r="K4766" s="28"/>
    </row>
    <row r="4767" spans="1:11" x14ac:dyDescent="0.35">
      <c r="A4767" s="74"/>
      <c r="I4767" s="73"/>
      <c r="J4767" s="73"/>
      <c r="K4767" s="28"/>
    </row>
    <row r="4768" spans="1:11" x14ac:dyDescent="0.35">
      <c r="A4768" s="74"/>
      <c r="I4768" s="73"/>
      <c r="J4768" s="73"/>
      <c r="K4768" s="28"/>
    </row>
    <row r="4769" spans="1:11" x14ac:dyDescent="0.35">
      <c r="A4769" s="74"/>
      <c r="I4769" s="73"/>
      <c r="J4769" s="73"/>
      <c r="K4769" s="28"/>
    </row>
    <row r="4770" spans="1:11" x14ac:dyDescent="0.35">
      <c r="A4770" s="74"/>
      <c r="I4770" s="73"/>
      <c r="J4770" s="73"/>
      <c r="K4770" s="28"/>
    </row>
    <row r="4771" spans="1:11" x14ac:dyDescent="0.35">
      <c r="A4771" s="74"/>
      <c r="I4771" s="73"/>
      <c r="J4771" s="73"/>
      <c r="K4771" s="28"/>
    </row>
    <row r="4772" spans="1:11" x14ac:dyDescent="0.35">
      <c r="A4772" s="74"/>
      <c r="I4772" s="73"/>
      <c r="J4772" s="73"/>
      <c r="K4772" s="28"/>
    </row>
    <row r="4773" spans="1:11" x14ac:dyDescent="0.35">
      <c r="A4773" s="74"/>
      <c r="I4773" s="73"/>
      <c r="J4773" s="73"/>
      <c r="K4773" s="28"/>
    </row>
    <row r="4774" spans="1:11" x14ac:dyDescent="0.35">
      <c r="A4774" s="74"/>
      <c r="I4774" s="73"/>
      <c r="J4774" s="73"/>
      <c r="K4774" s="28"/>
    </row>
    <row r="4775" spans="1:11" x14ac:dyDescent="0.35">
      <c r="A4775" s="74"/>
      <c r="I4775" s="73"/>
      <c r="J4775" s="73"/>
      <c r="K4775" s="28"/>
    </row>
    <row r="4776" spans="1:11" x14ac:dyDescent="0.35">
      <c r="A4776" s="74"/>
      <c r="I4776" s="73"/>
      <c r="J4776" s="73"/>
      <c r="K4776" s="28"/>
    </row>
    <row r="4777" spans="1:11" x14ac:dyDescent="0.35">
      <c r="A4777" s="74"/>
      <c r="I4777" s="73"/>
      <c r="J4777" s="73"/>
      <c r="K4777" s="28"/>
    </row>
    <row r="4778" spans="1:11" x14ac:dyDescent="0.35">
      <c r="A4778" s="74"/>
      <c r="I4778" s="73"/>
      <c r="J4778" s="73"/>
      <c r="K4778" s="28"/>
    </row>
    <row r="4779" spans="1:11" x14ac:dyDescent="0.35">
      <c r="A4779" s="74"/>
      <c r="I4779" s="73"/>
      <c r="J4779" s="73"/>
      <c r="K4779" s="28"/>
    </row>
    <row r="4780" spans="1:11" x14ac:dyDescent="0.35">
      <c r="A4780" s="74"/>
      <c r="I4780" s="73"/>
      <c r="J4780" s="73"/>
      <c r="K4780" s="28"/>
    </row>
    <row r="4781" spans="1:11" x14ac:dyDescent="0.35">
      <c r="A4781" s="74"/>
      <c r="I4781" s="73"/>
      <c r="J4781" s="73"/>
      <c r="K4781" s="28"/>
    </row>
    <row r="4782" spans="1:11" x14ac:dyDescent="0.35">
      <c r="A4782" s="74"/>
      <c r="I4782" s="73"/>
      <c r="J4782" s="73"/>
      <c r="K4782" s="28"/>
    </row>
    <row r="4783" spans="1:11" x14ac:dyDescent="0.35">
      <c r="A4783" s="74"/>
      <c r="I4783" s="73"/>
      <c r="J4783" s="73"/>
      <c r="K4783" s="28"/>
    </row>
    <row r="4784" spans="1:11" x14ac:dyDescent="0.35">
      <c r="A4784" s="74"/>
      <c r="I4784" s="73"/>
      <c r="J4784" s="73"/>
      <c r="K4784" s="28"/>
    </row>
    <row r="4785" spans="1:11" x14ac:dyDescent="0.35">
      <c r="A4785" s="74"/>
      <c r="I4785" s="73"/>
      <c r="J4785" s="73"/>
      <c r="K4785" s="28"/>
    </row>
    <row r="4786" spans="1:11" x14ac:dyDescent="0.35">
      <c r="A4786" s="74"/>
      <c r="I4786" s="73"/>
      <c r="J4786" s="73"/>
      <c r="K4786" s="28"/>
    </row>
    <row r="4787" spans="1:11" x14ac:dyDescent="0.35">
      <c r="A4787" s="74"/>
      <c r="I4787" s="73"/>
      <c r="J4787" s="73"/>
      <c r="K4787" s="28"/>
    </row>
    <row r="4788" spans="1:11" x14ac:dyDescent="0.35">
      <c r="A4788" s="74"/>
      <c r="I4788" s="73"/>
      <c r="J4788" s="73"/>
      <c r="K4788" s="28"/>
    </row>
    <row r="4789" spans="1:11" x14ac:dyDescent="0.35">
      <c r="A4789" s="74"/>
      <c r="I4789" s="73"/>
      <c r="J4789" s="73"/>
      <c r="K4789" s="28"/>
    </row>
    <row r="4790" spans="1:11" x14ac:dyDescent="0.35">
      <c r="A4790" s="74"/>
      <c r="I4790" s="73"/>
      <c r="J4790" s="73"/>
      <c r="K4790" s="28"/>
    </row>
    <row r="4791" spans="1:11" x14ac:dyDescent="0.35">
      <c r="A4791" s="74"/>
      <c r="I4791" s="73"/>
      <c r="J4791" s="73"/>
      <c r="K4791" s="28"/>
    </row>
    <row r="4792" spans="1:11" x14ac:dyDescent="0.35">
      <c r="A4792" s="74"/>
      <c r="I4792" s="73"/>
      <c r="J4792" s="73"/>
      <c r="K4792" s="28"/>
    </row>
    <row r="4793" spans="1:11" x14ac:dyDescent="0.35">
      <c r="A4793" s="74"/>
      <c r="I4793" s="73"/>
      <c r="J4793" s="73"/>
      <c r="K4793" s="28"/>
    </row>
    <row r="4794" spans="1:11" x14ac:dyDescent="0.35">
      <c r="A4794" s="74"/>
      <c r="I4794" s="73"/>
      <c r="J4794" s="73"/>
      <c r="K4794" s="28"/>
    </row>
    <row r="4795" spans="1:11" x14ac:dyDescent="0.35">
      <c r="A4795" s="74"/>
      <c r="I4795" s="73"/>
      <c r="J4795" s="73"/>
      <c r="K4795" s="28"/>
    </row>
    <row r="4796" spans="1:11" x14ac:dyDescent="0.35">
      <c r="A4796" s="74"/>
      <c r="I4796" s="73"/>
      <c r="J4796" s="73"/>
      <c r="K4796" s="28"/>
    </row>
    <row r="4797" spans="1:11" x14ac:dyDescent="0.35">
      <c r="A4797" s="74"/>
      <c r="I4797" s="73"/>
      <c r="J4797" s="73"/>
      <c r="K4797" s="28"/>
    </row>
    <row r="4798" spans="1:11" x14ac:dyDescent="0.35">
      <c r="A4798" s="74"/>
      <c r="I4798" s="73"/>
      <c r="J4798" s="73"/>
      <c r="K4798" s="28"/>
    </row>
    <row r="4799" spans="1:11" x14ac:dyDescent="0.35">
      <c r="A4799" s="74"/>
      <c r="I4799" s="73"/>
      <c r="J4799" s="73"/>
      <c r="K4799" s="28"/>
    </row>
    <row r="4800" spans="1:11" x14ac:dyDescent="0.35">
      <c r="A4800" s="74"/>
      <c r="I4800" s="73"/>
      <c r="J4800" s="73"/>
      <c r="K4800" s="28"/>
    </row>
    <row r="4801" spans="1:11" x14ac:dyDescent="0.35">
      <c r="A4801" s="74"/>
      <c r="I4801" s="73"/>
      <c r="J4801" s="73"/>
      <c r="K4801" s="28"/>
    </row>
    <row r="4802" spans="1:11" x14ac:dyDescent="0.35">
      <c r="A4802" s="74"/>
      <c r="I4802" s="73"/>
      <c r="J4802" s="73"/>
      <c r="K4802" s="28"/>
    </row>
    <row r="4803" spans="1:11" x14ac:dyDescent="0.35">
      <c r="A4803" s="74"/>
      <c r="I4803" s="73"/>
      <c r="J4803" s="73"/>
      <c r="K4803" s="28"/>
    </row>
    <row r="4804" spans="1:11" x14ac:dyDescent="0.35">
      <c r="A4804" s="74"/>
      <c r="I4804" s="73"/>
      <c r="J4804" s="73"/>
      <c r="K4804" s="28"/>
    </row>
    <row r="4805" spans="1:11" x14ac:dyDescent="0.35">
      <c r="A4805" s="74"/>
      <c r="I4805" s="73"/>
      <c r="J4805" s="73"/>
      <c r="K4805" s="28"/>
    </row>
    <row r="4806" spans="1:11" x14ac:dyDescent="0.35">
      <c r="A4806" s="74"/>
      <c r="I4806" s="73"/>
      <c r="J4806" s="73"/>
      <c r="K4806" s="28"/>
    </row>
    <row r="4807" spans="1:11" x14ac:dyDescent="0.35">
      <c r="A4807" s="74"/>
      <c r="I4807" s="73"/>
      <c r="J4807" s="73"/>
      <c r="K4807" s="28"/>
    </row>
    <row r="4808" spans="1:11" x14ac:dyDescent="0.35">
      <c r="A4808" s="74"/>
      <c r="I4808" s="73"/>
      <c r="J4808" s="73"/>
      <c r="K4808" s="28"/>
    </row>
    <row r="4809" spans="1:11" x14ac:dyDescent="0.35">
      <c r="A4809" s="74"/>
      <c r="I4809" s="73"/>
      <c r="J4809" s="73"/>
      <c r="K4809" s="28"/>
    </row>
    <row r="4810" spans="1:11" x14ac:dyDescent="0.35">
      <c r="A4810" s="74"/>
      <c r="I4810" s="73"/>
      <c r="J4810" s="73"/>
      <c r="K4810" s="28"/>
    </row>
    <row r="4811" spans="1:11" x14ac:dyDescent="0.35">
      <c r="A4811" s="74"/>
      <c r="I4811" s="73"/>
      <c r="J4811" s="73"/>
      <c r="K4811" s="28"/>
    </row>
    <row r="4812" spans="1:11" x14ac:dyDescent="0.35">
      <c r="A4812" s="74"/>
      <c r="I4812" s="73"/>
      <c r="J4812" s="73"/>
      <c r="K4812" s="28"/>
    </row>
    <row r="4813" spans="1:11" x14ac:dyDescent="0.35">
      <c r="A4813" s="74"/>
      <c r="I4813" s="73"/>
      <c r="J4813" s="73"/>
      <c r="K4813" s="28"/>
    </row>
    <row r="4814" spans="1:11" x14ac:dyDescent="0.35">
      <c r="A4814" s="74"/>
      <c r="I4814" s="73"/>
      <c r="J4814" s="73"/>
      <c r="K4814" s="28"/>
    </row>
    <row r="4815" spans="1:11" x14ac:dyDescent="0.35">
      <c r="A4815" s="74"/>
      <c r="I4815" s="73"/>
      <c r="J4815" s="73"/>
      <c r="K4815" s="28"/>
    </row>
    <row r="4816" spans="1:11" x14ac:dyDescent="0.35">
      <c r="A4816" s="74"/>
      <c r="I4816" s="73"/>
      <c r="J4816" s="73"/>
      <c r="K4816" s="28"/>
    </row>
    <row r="4817" spans="1:11" x14ac:dyDescent="0.35">
      <c r="A4817" s="74"/>
      <c r="I4817" s="73"/>
      <c r="J4817" s="73"/>
      <c r="K4817" s="28"/>
    </row>
    <row r="4818" spans="1:11" x14ac:dyDescent="0.35">
      <c r="A4818" s="74"/>
      <c r="I4818" s="73"/>
      <c r="J4818" s="73"/>
      <c r="K4818" s="28"/>
    </row>
    <row r="4819" spans="1:11" x14ac:dyDescent="0.35">
      <c r="A4819" s="74"/>
      <c r="I4819" s="73"/>
      <c r="J4819" s="73"/>
      <c r="K4819" s="28"/>
    </row>
    <row r="4820" spans="1:11" x14ac:dyDescent="0.35">
      <c r="A4820" s="74"/>
      <c r="I4820" s="73"/>
      <c r="J4820" s="73"/>
      <c r="K4820" s="28"/>
    </row>
    <row r="4821" spans="1:11" x14ac:dyDescent="0.35">
      <c r="A4821" s="74"/>
      <c r="I4821" s="73"/>
      <c r="J4821" s="73"/>
      <c r="K4821" s="28"/>
    </row>
    <row r="4822" spans="1:11" x14ac:dyDescent="0.35">
      <c r="A4822" s="74"/>
      <c r="I4822" s="73"/>
      <c r="J4822" s="73"/>
      <c r="K4822" s="28"/>
    </row>
    <row r="4823" spans="1:11" x14ac:dyDescent="0.35">
      <c r="A4823" s="74"/>
      <c r="I4823" s="73"/>
      <c r="J4823" s="73"/>
      <c r="K4823" s="28"/>
    </row>
    <row r="4824" spans="1:11" x14ac:dyDescent="0.35">
      <c r="A4824" s="74"/>
      <c r="I4824" s="73"/>
      <c r="J4824" s="73"/>
      <c r="K4824" s="28"/>
    </row>
    <row r="4825" spans="1:11" x14ac:dyDescent="0.35">
      <c r="A4825" s="74"/>
      <c r="I4825" s="73"/>
      <c r="J4825" s="73"/>
      <c r="K4825" s="28"/>
    </row>
    <row r="4826" spans="1:11" x14ac:dyDescent="0.35">
      <c r="A4826" s="74"/>
      <c r="I4826" s="73"/>
      <c r="J4826" s="73"/>
      <c r="K4826" s="28"/>
    </row>
    <row r="4827" spans="1:11" x14ac:dyDescent="0.35">
      <c r="A4827" s="74"/>
      <c r="I4827" s="73"/>
      <c r="J4827" s="73"/>
      <c r="K4827" s="28"/>
    </row>
    <row r="4828" spans="1:11" x14ac:dyDescent="0.35">
      <c r="A4828" s="74"/>
      <c r="I4828" s="73"/>
      <c r="J4828" s="73"/>
      <c r="K4828" s="28"/>
    </row>
    <row r="4829" spans="1:11" x14ac:dyDescent="0.35">
      <c r="A4829" s="74"/>
      <c r="I4829" s="73"/>
      <c r="J4829" s="73"/>
      <c r="K4829" s="28"/>
    </row>
    <row r="4830" spans="1:11" x14ac:dyDescent="0.35">
      <c r="A4830" s="74"/>
      <c r="I4830" s="73"/>
      <c r="J4830" s="73"/>
      <c r="K4830" s="28"/>
    </row>
    <row r="4831" spans="1:11" x14ac:dyDescent="0.35">
      <c r="A4831" s="74"/>
      <c r="I4831" s="73"/>
      <c r="J4831" s="73"/>
      <c r="K4831" s="28"/>
    </row>
    <row r="4832" spans="1:11" x14ac:dyDescent="0.35">
      <c r="A4832" s="74"/>
      <c r="I4832" s="73"/>
      <c r="J4832" s="73"/>
      <c r="K4832" s="28"/>
    </row>
    <row r="4833" spans="1:11" x14ac:dyDescent="0.35">
      <c r="A4833" s="74"/>
      <c r="I4833" s="73"/>
      <c r="J4833" s="73"/>
      <c r="K4833" s="28"/>
    </row>
    <row r="4834" spans="1:11" x14ac:dyDescent="0.35">
      <c r="A4834" s="74"/>
      <c r="I4834" s="73"/>
      <c r="J4834" s="73"/>
      <c r="K4834" s="28"/>
    </row>
    <row r="4835" spans="1:11" x14ac:dyDescent="0.35">
      <c r="A4835" s="74"/>
      <c r="I4835" s="73"/>
      <c r="J4835" s="73"/>
      <c r="K4835" s="28"/>
    </row>
    <row r="4836" spans="1:11" x14ac:dyDescent="0.35">
      <c r="A4836" s="74"/>
      <c r="I4836" s="73"/>
      <c r="J4836" s="73"/>
      <c r="K4836" s="28"/>
    </row>
    <row r="4837" spans="1:11" x14ac:dyDescent="0.35">
      <c r="A4837" s="74"/>
      <c r="I4837" s="73"/>
      <c r="J4837" s="73"/>
      <c r="K4837" s="28"/>
    </row>
    <row r="4838" spans="1:11" x14ac:dyDescent="0.35">
      <c r="A4838" s="74"/>
      <c r="I4838" s="73"/>
      <c r="J4838" s="73"/>
      <c r="K4838" s="28"/>
    </row>
    <row r="4839" spans="1:11" x14ac:dyDescent="0.35">
      <c r="A4839" s="74"/>
      <c r="I4839" s="73"/>
      <c r="J4839" s="73"/>
      <c r="K4839" s="28"/>
    </row>
    <row r="4840" spans="1:11" x14ac:dyDescent="0.35">
      <c r="A4840" s="74"/>
      <c r="I4840" s="73"/>
      <c r="J4840" s="73"/>
      <c r="K4840" s="28"/>
    </row>
    <row r="4841" spans="1:11" x14ac:dyDescent="0.35">
      <c r="A4841" s="74"/>
      <c r="I4841" s="73"/>
      <c r="J4841" s="73"/>
      <c r="K4841" s="28"/>
    </row>
    <row r="4842" spans="1:11" x14ac:dyDescent="0.35">
      <c r="A4842" s="74"/>
      <c r="I4842" s="73"/>
      <c r="J4842" s="73"/>
      <c r="K4842" s="28"/>
    </row>
    <row r="4843" spans="1:11" x14ac:dyDescent="0.35">
      <c r="A4843" s="74"/>
      <c r="I4843" s="73"/>
      <c r="J4843" s="73"/>
      <c r="K4843" s="28"/>
    </row>
    <row r="4844" spans="1:11" x14ac:dyDescent="0.35">
      <c r="A4844" s="74"/>
      <c r="I4844" s="73"/>
      <c r="J4844" s="73"/>
      <c r="K4844" s="28"/>
    </row>
    <row r="4845" spans="1:11" x14ac:dyDescent="0.35">
      <c r="A4845" s="74"/>
      <c r="I4845" s="73"/>
      <c r="J4845" s="73"/>
      <c r="K4845" s="28"/>
    </row>
    <row r="4846" spans="1:11" x14ac:dyDescent="0.35">
      <c r="A4846" s="74"/>
      <c r="I4846" s="73"/>
      <c r="J4846" s="73"/>
      <c r="K4846" s="28"/>
    </row>
    <row r="4847" spans="1:11" x14ac:dyDescent="0.35">
      <c r="A4847" s="74"/>
      <c r="I4847" s="73"/>
      <c r="J4847" s="73"/>
      <c r="K4847" s="28"/>
    </row>
    <row r="4848" spans="1:11" x14ac:dyDescent="0.35">
      <c r="A4848" s="74"/>
      <c r="I4848" s="73"/>
      <c r="J4848" s="73"/>
      <c r="K4848" s="28"/>
    </row>
    <row r="4849" spans="1:11" x14ac:dyDescent="0.35">
      <c r="A4849" s="74"/>
      <c r="I4849" s="73"/>
      <c r="J4849" s="73"/>
      <c r="K4849" s="28"/>
    </row>
    <row r="4850" spans="1:11" x14ac:dyDescent="0.35">
      <c r="A4850" s="74"/>
      <c r="I4850" s="73"/>
      <c r="J4850" s="73"/>
      <c r="K4850" s="28"/>
    </row>
    <row r="4851" spans="1:11" x14ac:dyDescent="0.35">
      <c r="A4851" s="74"/>
      <c r="I4851" s="73"/>
      <c r="J4851" s="73"/>
      <c r="K4851" s="28"/>
    </row>
    <row r="4852" spans="1:11" x14ac:dyDescent="0.35">
      <c r="A4852" s="74"/>
      <c r="I4852" s="73"/>
      <c r="J4852" s="73"/>
      <c r="K4852" s="28"/>
    </row>
    <row r="4853" spans="1:11" x14ac:dyDescent="0.35">
      <c r="A4853" s="74"/>
      <c r="I4853" s="73"/>
      <c r="J4853" s="73"/>
      <c r="K4853" s="28"/>
    </row>
    <row r="4854" spans="1:11" x14ac:dyDescent="0.35">
      <c r="A4854" s="74"/>
      <c r="I4854" s="73"/>
      <c r="J4854" s="73"/>
      <c r="K4854" s="28"/>
    </row>
    <row r="4855" spans="1:11" x14ac:dyDescent="0.35">
      <c r="A4855" s="74"/>
      <c r="I4855" s="73"/>
      <c r="J4855" s="73"/>
      <c r="K4855" s="28"/>
    </row>
    <row r="4856" spans="1:11" x14ac:dyDescent="0.35">
      <c r="A4856" s="74"/>
      <c r="I4856" s="73"/>
      <c r="J4856" s="73"/>
      <c r="K4856" s="28"/>
    </row>
    <row r="4857" spans="1:11" x14ac:dyDescent="0.35">
      <c r="A4857" s="74"/>
      <c r="I4857" s="73"/>
      <c r="J4857" s="73"/>
      <c r="K4857" s="28"/>
    </row>
    <row r="4858" spans="1:11" x14ac:dyDescent="0.35">
      <c r="A4858" s="74"/>
      <c r="I4858" s="73"/>
      <c r="J4858" s="73"/>
      <c r="K4858" s="28"/>
    </row>
    <row r="4859" spans="1:11" x14ac:dyDescent="0.35">
      <c r="A4859" s="74"/>
      <c r="I4859" s="73"/>
      <c r="J4859" s="73"/>
      <c r="K4859" s="28"/>
    </row>
    <row r="4860" spans="1:11" x14ac:dyDescent="0.35">
      <c r="A4860" s="74"/>
      <c r="I4860" s="73"/>
      <c r="J4860" s="73"/>
      <c r="K4860" s="28"/>
    </row>
    <row r="4861" spans="1:11" x14ac:dyDescent="0.35">
      <c r="A4861" s="74"/>
      <c r="I4861" s="73"/>
      <c r="J4861" s="73"/>
      <c r="K4861" s="28"/>
    </row>
    <row r="4862" spans="1:11" x14ac:dyDescent="0.35">
      <c r="A4862" s="74"/>
      <c r="I4862" s="73"/>
      <c r="J4862" s="73"/>
      <c r="K4862" s="28"/>
    </row>
    <row r="4863" spans="1:11" x14ac:dyDescent="0.35">
      <c r="A4863" s="74"/>
      <c r="I4863" s="73"/>
      <c r="J4863" s="73"/>
      <c r="K4863" s="28"/>
    </row>
    <row r="4864" spans="1:11" x14ac:dyDescent="0.35">
      <c r="A4864" s="74"/>
      <c r="I4864" s="73"/>
      <c r="J4864" s="73"/>
      <c r="K4864" s="28"/>
    </row>
    <row r="4865" spans="1:11" x14ac:dyDescent="0.35">
      <c r="A4865" s="74"/>
      <c r="I4865" s="73"/>
      <c r="J4865" s="73"/>
      <c r="K4865" s="28"/>
    </row>
    <row r="4866" spans="1:11" x14ac:dyDescent="0.35">
      <c r="A4866" s="74"/>
      <c r="I4866" s="73"/>
      <c r="J4866" s="73"/>
      <c r="K4866" s="28"/>
    </row>
    <row r="4867" spans="1:11" x14ac:dyDescent="0.35">
      <c r="A4867" s="74"/>
      <c r="I4867" s="73"/>
      <c r="J4867" s="73"/>
      <c r="K4867" s="28"/>
    </row>
    <row r="4868" spans="1:11" x14ac:dyDescent="0.35">
      <c r="A4868" s="74"/>
      <c r="I4868" s="73"/>
      <c r="J4868" s="73"/>
      <c r="K4868" s="28"/>
    </row>
    <row r="4869" spans="1:11" x14ac:dyDescent="0.35">
      <c r="A4869" s="74"/>
      <c r="I4869" s="73"/>
      <c r="J4869" s="73"/>
      <c r="K4869" s="28"/>
    </row>
    <row r="4870" spans="1:11" x14ac:dyDescent="0.35">
      <c r="A4870" s="74"/>
      <c r="I4870" s="73"/>
      <c r="J4870" s="73"/>
      <c r="K4870" s="28"/>
    </row>
    <row r="4871" spans="1:11" x14ac:dyDescent="0.35">
      <c r="A4871" s="74"/>
      <c r="I4871" s="73"/>
      <c r="J4871" s="73"/>
      <c r="K4871" s="28"/>
    </row>
    <row r="4872" spans="1:11" x14ac:dyDescent="0.35">
      <c r="A4872" s="74"/>
      <c r="I4872" s="73"/>
      <c r="J4872" s="73"/>
      <c r="K4872" s="28"/>
    </row>
    <row r="4873" spans="1:11" x14ac:dyDescent="0.35">
      <c r="A4873" s="74"/>
      <c r="I4873" s="73"/>
      <c r="J4873" s="73"/>
      <c r="K4873" s="28"/>
    </row>
    <row r="4874" spans="1:11" x14ac:dyDescent="0.35">
      <c r="A4874" s="74"/>
      <c r="I4874" s="73"/>
      <c r="J4874" s="73"/>
      <c r="K4874" s="28"/>
    </row>
    <row r="4875" spans="1:11" x14ac:dyDescent="0.35">
      <c r="A4875" s="74"/>
      <c r="I4875" s="73"/>
      <c r="J4875" s="73"/>
      <c r="K4875" s="28"/>
    </row>
    <row r="4876" spans="1:11" x14ac:dyDescent="0.35">
      <c r="A4876" s="74"/>
      <c r="I4876" s="73"/>
      <c r="J4876" s="73"/>
      <c r="K4876" s="28"/>
    </row>
    <row r="4877" spans="1:11" x14ac:dyDescent="0.35">
      <c r="A4877" s="74"/>
      <c r="I4877" s="73"/>
      <c r="J4877" s="73"/>
      <c r="K4877" s="28"/>
    </row>
    <row r="4878" spans="1:11" x14ac:dyDescent="0.35">
      <c r="A4878" s="74"/>
      <c r="I4878" s="73"/>
      <c r="J4878" s="73"/>
      <c r="K4878" s="28"/>
    </row>
    <row r="4879" spans="1:11" x14ac:dyDescent="0.35">
      <c r="A4879" s="74"/>
      <c r="I4879" s="73"/>
      <c r="J4879" s="73"/>
      <c r="K4879" s="28"/>
    </row>
    <row r="4880" spans="1:11" x14ac:dyDescent="0.35">
      <c r="A4880" s="74"/>
      <c r="I4880" s="73"/>
      <c r="J4880" s="73"/>
      <c r="K4880" s="28"/>
    </row>
    <row r="4881" spans="1:11" x14ac:dyDescent="0.35">
      <c r="A4881" s="74"/>
      <c r="I4881" s="73"/>
      <c r="J4881" s="73"/>
      <c r="K4881" s="28"/>
    </row>
    <row r="4882" spans="1:11" x14ac:dyDescent="0.35">
      <c r="A4882" s="74"/>
      <c r="I4882" s="73"/>
      <c r="J4882" s="73"/>
      <c r="K4882" s="28"/>
    </row>
    <row r="4883" spans="1:11" x14ac:dyDescent="0.35">
      <c r="A4883" s="74"/>
      <c r="I4883" s="73"/>
      <c r="J4883" s="73"/>
      <c r="K4883" s="28"/>
    </row>
    <row r="4884" spans="1:11" x14ac:dyDescent="0.35">
      <c r="A4884" s="74"/>
      <c r="I4884" s="73"/>
      <c r="J4884" s="73"/>
      <c r="K4884" s="28"/>
    </row>
    <row r="4885" spans="1:11" x14ac:dyDescent="0.35">
      <c r="A4885" s="74"/>
      <c r="I4885" s="73"/>
      <c r="J4885" s="73"/>
      <c r="K4885" s="28"/>
    </row>
    <row r="4886" spans="1:11" x14ac:dyDescent="0.35">
      <c r="A4886" s="74"/>
      <c r="I4886" s="73"/>
      <c r="J4886" s="73"/>
      <c r="K4886" s="28"/>
    </row>
    <row r="4887" spans="1:11" x14ac:dyDescent="0.35">
      <c r="A4887" s="74"/>
      <c r="I4887" s="73"/>
      <c r="J4887" s="73"/>
      <c r="K4887" s="28"/>
    </row>
    <row r="4888" spans="1:11" x14ac:dyDescent="0.35">
      <c r="A4888" s="74"/>
      <c r="I4888" s="73"/>
      <c r="J4888" s="73"/>
      <c r="K4888" s="28"/>
    </row>
    <row r="4889" spans="1:11" x14ac:dyDescent="0.35">
      <c r="A4889" s="74"/>
      <c r="I4889" s="73"/>
      <c r="J4889" s="73"/>
      <c r="K4889" s="28"/>
    </row>
    <row r="4890" spans="1:11" x14ac:dyDescent="0.35">
      <c r="A4890" s="74"/>
      <c r="I4890" s="73"/>
      <c r="J4890" s="73"/>
      <c r="K4890" s="28"/>
    </row>
    <row r="4891" spans="1:11" x14ac:dyDescent="0.35">
      <c r="A4891" s="74"/>
      <c r="I4891" s="73"/>
      <c r="J4891" s="73"/>
      <c r="K4891" s="28"/>
    </row>
    <row r="4892" spans="1:11" x14ac:dyDescent="0.35">
      <c r="A4892" s="74"/>
      <c r="I4892" s="73"/>
      <c r="J4892" s="73"/>
      <c r="K4892" s="28"/>
    </row>
    <row r="4893" spans="1:11" x14ac:dyDescent="0.35">
      <c r="A4893" s="74"/>
      <c r="I4893" s="73"/>
      <c r="J4893" s="73"/>
      <c r="K4893" s="28"/>
    </row>
    <row r="4894" spans="1:11" x14ac:dyDescent="0.35">
      <c r="A4894" s="74"/>
      <c r="I4894" s="73"/>
      <c r="J4894" s="73"/>
      <c r="K4894" s="28"/>
    </row>
    <row r="4895" spans="1:11" x14ac:dyDescent="0.35">
      <c r="A4895" s="74"/>
      <c r="I4895" s="73"/>
      <c r="J4895" s="73"/>
      <c r="K4895" s="28"/>
    </row>
    <row r="4896" spans="1:11" x14ac:dyDescent="0.35">
      <c r="A4896" s="74"/>
      <c r="I4896" s="73"/>
      <c r="J4896" s="73"/>
      <c r="K4896" s="28"/>
    </row>
    <row r="4897" spans="1:11" x14ac:dyDescent="0.35">
      <c r="A4897" s="74"/>
      <c r="I4897" s="73"/>
      <c r="J4897" s="73"/>
      <c r="K4897" s="28"/>
    </row>
    <row r="4898" spans="1:11" x14ac:dyDescent="0.35">
      <c r="A4898" s="74"/>
      <c r="I4898" s="73"/>
      <c r="J4898" s="73"/>
      <c r="K4898" s="28"/>
    </row>
    <row r="4899" spans="1:11" x14ac:dyDescent="0.35">
      <c r="A4899" s="74"/>
      <c r="I4899" s="73"/>
      <c r="J4899" s="73"/>
      <c r="K4899" s="28"/>
    </row>
    <row r="4900" spans="1:11" x14ac:dyDescent="0.35">
      <c r="A4900" s="74"/>
      <c r="I4900" s="73"/>
      <c r="J4900" s="73"/>
      <c r="K4900" s="28"/>
    </row>
    <row r="4901" spans="1:11" x14ac:dyDescent="0.35">
      <c r="A4901" s="74"/>
      <c r="I4901" s="73"/>
      <c r="J4901" s="73"/>
      <c r="K4901" s="28"/>
    </row>
    <row r="4902" spans="1:11" x14ac:dyDescent="0.35">
      <c r="A4902" s="74"/>
      <c r="I4902" s="73"/>
      <c r="J4902" s="73"/>
      <c r="K4902" s="28"/>
    </row>
    <row r="4903" spans="1:11" x14ac:dyDescent="0.35">
      <c r="A4903" s="74"/>
      <c r="I4903" s="73"/>
      <c r="J4903" s="73"/>
      <c r="K4903" s="28"/>
    </row>
    <row r="4904" spans="1:11" x14ac:dyDescent="0.35">
      <c r="A4904" s="74"/>
      <c r="I4904" s="73"/>
      <c r="J4904" s="73"/>
      <c r="K4904" s="28"/>
    </row>
    <row r="4905" spans="1:11" x14ac:dyDescent="0.35">
      <c r="A4905" s="74"/>
      <c r="I4905" s="73"/>
      <c r="J4905" s="73"/>
      <c r="K4905" s="28"/>
    </row>
    <row r="4906" spans="1:11" x14ac:dyDescent="0.35">
      <c r="A4906" s="74"/>
      <c r="I4906" s="73"/>
      <c r="J4906" s="73"/>
      <c r="K4906" s="28"/>
    </row>
    <row r="4907" spans="1:11" x14ac:dyDescent="0.35">
      <c r="A4907" s="74"/>
      <c r="I4907" s="73"/>
      <c r="J4907" s="73"/>
      <c r="K4907" s="28"/>
    </row>
    <row r="4908" spans="1:11" x14ac:dyDescent="0.35">
      <c r="A4908" s="74"/>
      <c r="I4908" s="73"/>
      <c r="J4908" s="73"/>
      <c r="K4908" s="28"/>
    </row>
    <row r="4909" spans="1:11" x14ac:dyDescent="0.35">
      <c r="A4909" s="74"/>
      <c r="I4909" s="73"/>
      <c r="J4909" s="73"/>
      <c r="K4909" s="28"/>
    </row>
    <row r="4910" spans="1:11" x14ac:dyDescent="0.35">
      <c r="A4910" s="74"/>
      <c r="I4910" s="73"/>
      <c r="J4910" s="73"/>
      <c r="K4910" s="28"/>
    </row>
    <row r="4911" spans="1:11" x14ac:dyDescent="0.35">
      <c r="A4911" s="74"/>
      <c r="I4911" s="73"/>
      <c r="J4911" s="73"/>
      <c r="K4911" s="28"/>
    </row>
    <row r="4912" spans="1:11" x14ac:dyDescent="0.35">
      <c r="A4912" s="74"/>
      <c r="I4912" s="73"/>
      <c r="J4912" s="73"/>
      <c r="K4912" s="28"/>
    </row>
    <row r="4913" spans="1:11" x14ac:dyDescent="0.35">
      <c r="A4913" s="74"/>
      <c r="I4913" s="73"/>
      <c r="J4913" s="73"/>
      <c r="K4913" s="28"/>
    </row>
    <row r="4914" spans="1:11" x14ac:dyDescent="0.35">
      <c r="A4914" s="74"/>
      <c r="I4914" s="73"/>
      <c r="J4914" s="73"/>
      <c r="K4914" s="28"/>
    </row>
    <row r="4915" spans="1:11" x14ac:dyDescent="0.35">
      <c r="A4915" s="74"/>
      <c r="I4915" s="73"/>
      <c r="J4915" s="73"/>
      <c r="K4915" s="28"/>
    </row>
    <row r="4916" spans="1:11" x14ac:dyDescent="0.35">
      <c r="A4916" s="74"/>
      <c r="I4916" s="73"/>
      <c r="J4916" s="73"/>
      <c r="K4916" s="28"/>
    </row>
    <row r="4917" spans="1:11" x14ac:dyDescent="0.35">
      <c r="A4917" s="74"/>
      <c r="I4917" s="73"/>
      <c r="J4917" s="73"/>
      <c r="K4917" s="28"/>
    </row>
    <row r="4918" spans="1:11" x14ac:dyDescent="0.35">
      <c r="A4918" s="74"/>
      <c r="I4918" s="73"/>
      <c r="J4918" s="73"/>
      <c r="K4918" s="28"/>
    </row>
    <row r="4919" spans="1:11" x14ac:dyDescent="0.35">
      <c r="A4919" s="74"/>
      <c r="I4919" s="73"/>
      <c r="J4919" s="73"/>
      <c r="K4919" s="28"/>
    </row>
    <row r="4920" spans="1:11" x14ac:dyDescent="0.35">
      <c r="A4920" s="74"/>
      <c r="I4920" s="73"/>
      <c r="J4920" s="73"/>
      <c r="K4920" s="28"/>
    </row>
    <row r="4921" spans="1:11" x14ac:dyDescent="0.35">
      <c r="A4921" s="74"/>
      <c r="I4921" s="73"/>
      <c r="J4921" s="73"/>
      <c r="K4921" s="28"/>
    </row>
    <row r="4922" spans="1:11" x14ac:dyDescent="0.35">
      <c r="A4922" s="74"/>
      <c r="I4922" s="73"/>
      <c r="J4922" s="73"/>
      <c r="K4922" s="28"/>
    </row>
    <row r="4923" spans="1:11" x14ac:dyDescent="0.35">
      <c r="A4923" s="74"/>
      <c r="I4923" s="73"/>
      <c r="J4923" s="73"/>
      <c r="K4923" s="28"/>
    </row>
    <row r="4924" spans="1:11" x14ac:dyDescent="0.35">
      <c r="A4924" s="74"/>
      <c r="I4924" s="73"/>
      <c r="J4924" s="73"/>
      <c r="K4924" s="28"/>
    </row>
    <row r="4925" spans="1:11" x14ac:dyDescent="0.35">
      <c r="A4925" s="74"/>
      <c r="I4925" s="73"/>
      <c r="J4925" s="73"/>
      <c r="K4925" s="28"/>
    </row>
    <row r="4926" spans="1:11" x14ac:dyDescent="0.35">
      <c r="A4926" s="74"/>
      <c r="I4926" s="73"/>
      <c r="J4926" s="73"/>
      <c r="K4926" s="28"/>
    </row>
    <row r="4927" spans="1:11" x14ac:dyDescent="0.35">
      <c r="A4927" s="74"/>
      <c r="I4927" s="73"/>
      <c r="J4927" s="73"/>
      <c r="K4927" s="28"/>
    </row>
    <row r="4928" spans="1:11" x14ac:dyDescent="0.35">
      <c r="A4928" s="74"/>
      <c r="I4928" s="73"/>
      <c r="J4928" s="73"/>
      <c r="K4928" s="28"/>
    </row>
    <row r="4929" spans="1:11" x14ac:dyDescent="0.35">
      <c r="A4929" s="74"/>
      <c r="I4929" s="73"/>
      <c r="J4929" s="73"/>
      <c r="K4929" s="28"/>
    </row>
    <row r="4930" spans="1:11" x14ac:dyDescent="0.35">
      <c r="A4930" s="74"/>
      <c r="I4930" s="73"/>
      <c r="J4930" s="73"/>
      <c r="K4930" s="28"/>
    </row>
    <row r="4931" spans="1:11" x14ac:dyDescent="0.35">
      <c r="A4931" s="74"/>
      <c r="I4931" s="73"/>
      <c r="J4931" s="73"/>
      <c r="K4931" s="28"/>
    </row>
    <row r="4932" spans="1:11" x14ac:dyDescent="0.35">
      <c r="A4932" s="74"/>
      <c r="I4932" s="73"/>
      <c r="J4932" s="73"/>
      <c r="K4932" s="28"/>
    </row>
    <row r="4933" spans="1:11" x14ac:dyDescent="0.35">
      <c r="A4933" s="74"/>
      <c r="I4933" s="73"/>
      <c r="J4933" s="73"/>
      <c r="K4933" s="28"/>
    </row>
    <row r="4934" spans="1:11" x14ac:dyDescent="0.35">
      <c r="A4934" s="74"/>
      <c r="I4934" s="73"/>
      <c r="J4934" s="73"/>
      <c r="K4934" s="28"/>
    </row>
    <row r="4935" spans="1:11" x14ac:dyDescent="0.35">
      <c r="A4935" s="74"/>
      <c r="I4935" s="73"/>
      <c r="J4935" s="73"/>
      <c r="K4935" s="28"/>
    </row>
    <row r="4936" spans="1:11" x14ac:dyDescent="0.35">
      <c r="A4936" s="74"/>
      <c r="I4936" s="73"/>
      <c r="J4936" s="73"/>
      <c r="K4936" s="28"/>
    </row>
    <row r="4937" spans="1:11" x14ac:dyDescent="0.35">
      <c r="A4937" s="74"/>
      <c r="I4937" s="73"/>
      <c r="J4937" s="73"/>
      <c r="K4937" s="28"/>
    </row>
    <row r="4938" spans="1:11" x14ac:dyDescent="0.35">
      <c r="A4938" s="74"/>
      <c r="I4938" s="73"/>
      <c r="J4938" s="73"/>
      <c r="K4938" s="28"/>
    </row>
    <row r="4939" spans="1:11" x14ac:dyDescent="0.35">
      <c r="A4939" s="74"/>
      <c r="I4939" s="73"/>
      <c r="J4939" s="73"/>
      <c r="K4939" s="28"/>
    </row>
    <row r="4940" spans="1:11" x14ac:dyDescent="0.35">
      <c r="A4940" s="74"/>
      <c r="I4940" s="73"/>
      <c r="J4940" s="73"/>
      <c r="K4940" s="28"/>
    </row>
    <row r="4941" spans="1:11" x14ac:dyDescent="0.35">
      <c r="A4941" s="74"/>
      <c r="I4941" s="73"/>
      <c r="J4941" s="73"/>
      <c r="K4941" s="28"/>
    </row>
    <row r="4942" spans="1:11" x14ac:dyDescent="0.35">
      <c r="A4942" s="74"/>
      <c r="I4942" s="73"/>
      <c r="J4942" s="73"/>
      <c r="K4942" s="28"/>
    </row>
    <row r="4943" spans="1:11" x14ac:dyDescent="0.35">
      <c r="A4943" s="74"/>
      <c r="I4943" s="73"/>
      <c r="J4943" s="73"/>
      <c r="K4943" s="28"/>
    </row>
    <row r="4944" spans="1:11" x14ac:dyDescent="0.35">
      <c r="A4944" s="74"/>
      <c r="I4944" s="73"/>
      <c r="J4944" s="73"/>
      <c r="K4944" s="28"/>
    </row>
    <row r="4945" spans="1:11" x14ac:dyDescent="0.35">
      <c r="A4945" s="74"/>
      <c r="I4945" s="73"/>
      <c r="J4945" s="73"/>
      <c r="K4945" s="28"/>
    </row>
    <row r="4946" spans="1:11" x14ac:dyDescent="0.35">
      <c r="A4946" s="74"/>
      <c r="I4946" s="73"/>
      <c r="J4946" s="73"/>
      <c r="K4946" s="28"/>
    </row>
    <row r="4947" spans="1:11" x14ac:dyDescent="0.35">
      <c r="A4947" s="74"/>
      <c r="I4947" s="73"/>
      <c r="J4947" s="73"/>
      <c r="K4947" s="28"/>
    </row>
    <row r="4948" spans="1:11" x14ac:dyDescent="0.35">
      <c r="A4948" s="74"/>
      <c r="I4948" s="73"/>
      <c r="J4948" s="73"/>
      <c r="K4948" s="28"/>
    </row>
    <row r="4949" spans="1:11" x14ac:dyDescent="0.35">
      <c r="A4949" s="74"/>
      <c r="I4949" s="73"/>
      <c r="J4949" s="73"/>
      <c r="K4949" s="28"/>
    </row>
    <row r="4950" spans="1:11" x14ac:dyDescent="0.35">
      <c r="A4950" s="74"/>
      <c r="I4950" s="73"/>
      <c r="J4950" s="73"/>
      <c r="K4950" s="28"/>
    </row>
    <row r="4951" spans="1:11" x14ac:dyDescent="0.35">
      <c r="A4951" s="74"/>
      <c r="I4951" s="73"/>
      <c r="J4951" s="73"/>
      <c r="K4951" s="28"/>
    </row>
    <row r="4952" spans="1:11" x14ac:dyDescent="0.35">
      <c r="A4952" s="74"/>
      <c r="I4952" s="73"/>
      <c r="J4952" s="73"/>
      <c r="K4952" s="28"/>
    </row>
    <row r="4953" spans="1:11" x14ac:dyDescent="0.35">
      <c r="A4953" s="74"/>
      <c r="I4953" s="73"/>
      <c r="J4953" s="73"/>
      <c r="K4953" s="28"/>
    </row>
    <row r="4954" spans="1:11" x14ac:dyDescent="0.35">
      <c r="A4954" s="74"/>
      <c r="I4954" s="73"/>
      <c r="J4954" s="73"/>
      <c r="K4954" s="28"/>
    </row>
    <row r="4955" spans="1:11" x14ac:dyDescent="0.35">
      <c r="A4955" s="74"/>
      <c r="I4955" s="73"/>
      <c r="J4955" s="73"/>
      <c r="K4955" s="28"/>
    </row>
    <row r="4956" spans="1:11" x14ac:dyDescent="0.35">
      <c r="A4956" s="74"/>
      <c r="I4956" s="73"/>
      <c r="J4956" s="73"/>
      <c r="K4956" s="28"/>
    </row>
    <row r="4957" spans="1:11" x14ac:dyDescent="0.35">
      <c r="A4957" s="74"/>
      <c r="I4957" s="73"/>
      <c r="J4957" s="73"/>
      <c r="K4957" s="28"/>
    </row>
    <row r="4958" spans="1:11" x14ac:dyDescent="0.35">
      <c r="A4958" s="74"/>
      <c r="I4958" s="73"/>
      <c r="J4958" s="73"/>
      <c r="K4958" s="28"/>
    </row>
    <row r="4959" spans="1:11" x14ac:dyDescent="0.35">
      <c r="A4959" s="74"/>
      <c r="I4959" s="73"/>
      <c r="J4959" s="73"/>
      <c r="K4959" s="28"/>
    </row>
    <row r="4960" spans="1:11" x14ac:dyDescent="0.35">
      <c r="A4960" s="74"/>
      <c r="I4960" s="73"/>
      <c r="J4960" s="73"/>
      <c r="K4960" s="28"/>
    </row>
    <row r="4961" spans="1:11" x14ac:dyDescent="0.35">
      <c r="A4961" s="74"/>
      <c r="I4961" s="73"/>
      <c r="J4961" s="73"/>
      <c r="K4961" s="28"/>
    </row>
    <row r="4962" spans="1:11" x14ac:dyDescent="0.35">
      <c r="A4962" s="74"/>
      <c r="I4962" s="73"/>
      <c r="J4962" s="73"/>
      <c r="K4962" s="28"/>
    </row>
    <row r="4963" spans="1:11" x14ac:dyDescent="0.35">
      <c r="A4963" s="74"/>
      <c r="I4963" s="73"/>
      <c r="J4963" s="73"/>
      <c r="K4963" s="28"/>
    </row>
    <row r="4964" spans="1:11" x14ac:dyDescent="0.35">
      <c r="A4964" s="74"/>
      <c r="I4964" s="73"/>
      <c r="J4964" s="73"/>
      <c r="K4964" s="28"/>
    </row>
    <row r="4965" spans="1:11" x14ac:dyDescent="0.35">
      <c r="A4965" s="74"/>
      <c r="I4965" s="73"/>
      <c r="J4965" s="73"/>
      <c r="K4965" s="28"/>
    </row>
    <row r="4966" spans="1:11" x14ac:dyDescent="0.35">
      <c r="A4966" s="74"/>
      <c r="I4966" s="73"/>
      <c r="J4966" s="73"/>
      <c r="K4966" s="28"/>
    </row>
    <row r="4967" spans="1:11" x14ac:dyDescent="0.35">
      <c r="A4967" s="74"/>
      <c r="I4967" s="73"/>
      <c r="J4967" s="73"/>
      <c r="K4967" s="28"/>
    </row>
    <row r="4968" spans="1:11" x14ac:dyDescent="0.35">
      <c r="A4968" s="74"/>
      <c r="I4968" s="73"/>
      <c r="J4968" s="73"/>
      <c r="K4968" s="28"/>
    </row>
    <row r="4969" spans="1:11" x14ac:dyDescent="0.35">
      <c r="A4969" s="74"/>
      <c r="I4969" s="73"/>
      <c r="J4969" s="73"/>
      <c r="K4969" s="28"/>
    </row>
    <row r="4970" spans="1:11" x14ac:dyDescent="0.35">
      <c r="A4970" s="74"/>
      <c r="I4970" s="73"/>
      <c r="J4970" s="73"/>
      <c r="K4970" s="28"/>
    </row>
    <row r="4971" spans="1:11" x14ac:dyDescent="0.35">
      <c r="A4971" s="74"/>
      <c r="I4971" s="73"/>
      <c r="J4971" s="73"/>
      <c r="K4971" s="28"/>
    </row>
    <row r="4972" spans="1:11" x14ac:dyDescent="0.35">
      <c r="A4972" s="74"/>
      <c r="I4972" s="73"/>
      <c r="J4972" s="73"/>
      <c r="K4972" s="28"/>
    </row>
    <row r="4973" spans="1:11" x14ac:dyDescent="0.35">
      <c r="A4973" s="74"/>
      <c r="I4973" s="73"/>
      <c r="J4973" s="73"/>
      <c r="K4973" s="28"/>
    </row>
    <row r="4974" spans="1:11" x14ac:dyDescent="0.35">
      <c r="A4974" s="74"/>
      <c r="I4974" s="73"/>
      <c r="J4974" s="73"/>
      <c r="K4974" s="28"/>
    </row>
    <row r="4975" spans="1:11" x14ac:dyDescent="0.35">
      <c r="A4975" s="74"/>
      <c r="I4975" s="73"/>
      <c r="J4975" s="73"/>
      <c r="K4975" s="28"/>
    </row>
    <row r="4976" spans="1:11" x14ac:dyDescent="0.35">
      <c r="A4976" s="74"/>
      <c r="I4976" s="73"/>
      <c r="J4976" s="73"/>
      <c r="K4976" s="28"/>
    </row>
    <row r="4977" spans="1:11" x14ac:dyDescent="0.35">
      <c r="A4977" s="74"/>
      <c r="I4977" s="73"/>
      <c r="J4977" s="73"/>
      <c r="K4977" s="28"/>
    </row>
    <row r="4978" spans="1:11" x14ac:dyDescent="0.35">
      <c r="A4978" s="74"/>
      <c r="I4978" s="73"/>
      <c r="J4978" s="73"/>
      <c r="K4978" s="28"/>
    </row>
    <row r="4979" spans="1:11" x14ac:dyDescent="0.35">
      <c r="A4979" s="74"/>
      <c r="I4979" s="73"/>
      <c r="J4979" s="73"/>
      <c r="K4979" s="28"/>
    </row>
    <row r="4980" spans="1:11" x14ac:dyDescent="0.35">
      <c r="A4980" s="74"/>
      <c r="I4980" s="73"/>
      <c r="J4980" s="73"/>
      <c r="K4980" s="28"/>
    </row>
    <row r="4981" spans="1:11" x14ac:dyDescent="0.35">
      <c r="A4981" s="74"/>
      <c r="I4981" s="73"/>
      <c r="J4981" s="73"/>
      <c r="K4981" s="28"/>
    </row>
    <row r="4982" spans="1:11" x14ac:dyDescent="0.35">
      <c r="A4982" s="74"/>
      <c r="I4982" s="73"/>
      <c r="J4982" s="73"/>
      <c r="K4982" s="28"/>
    </row>
    <row r="4983" spans="1:11" x14ac:dyDescent="0.35">
      <c r="A4983" s="74"/>
      <c r="I4983" s="73"/>
      <c r="J4983" s="73"/>
      <c r="K4983" s="28"/>
    </row>
    <row r="4984" spans="1:11" x14ac:dyDescent="0.35">
      <c r="A4984" s="74"/>
      <c r="I4984" s="73"/>
      <c r="J4984" s="73"/>
      <c r="K4984" s="28"/>
    </row>
    <row r="4985" spans="1:11" x14ac:dyDescent="0.35">
      <c r="A4985" s="74"/>
      <c r="I4985" s="73"/>
      <c r="J4985" s="73"/>
      <c r="K4985" s="28"/>
    </row>
    <row r="4986" spans="1:11" x14ac:dyDescent="0.35">
      <c r="A4986" s="74"/>
      <c r="I4986" s="73"/>
      <c r="J4986" s="73"/>
      <c r="K4986" s="28"/>
    </row>
    <row r="4987" spans="1:11" x14ac:dyDescent="0.35">
      <c r="A4987" s="74"/>
      <c r="I4987" s="73"/>
      <c r="J4987" s="73"/>
      <c r="K4987" s="28"/>
    </row>
    <row r="4988" spans="1:11" x14ac:dyDescent="0.35">
      <c r="A4988" s="74"/>
      <c r="I4988" s="73"/>
      <c r="J4988" s="73"/>
      <c r="K4988" s="28"/>
    </row>
    <row r="4989" spans="1:11" x14ac:dyDescent="0.35">
      <c r="A4989" s="74"/>
      <c r="I4989" s="73"/>
      <c r="J4989" s="73"/>
      <c r="K4989" s="28"/>
    </row>
    <row r="4990" spans="1:11" x14ac:dyDescent="0.35">
      <c r="A4990" s="74"/>
      <c r="I4990" s="73"/>
      <c r="J4990" s="73"/>
      <c r="K4990" s="28"/>
    </row>
    <row r="4991" spans="1:11" x14ac:dyDescent="0.35">
      <c r="A4991" s="74"/>
      <c r="I4991" s="73"/>
      <c r="J4991" s="73"/>
      <c r="K4991" s="28"/>
    </row>
    <row r="4992" spans="1:11" x14ac:dyDescent="0.35">
      <c r="A4992" s="74"/>
      <c r="I4992" s="73"/>
      <c r="J4992" s="73"/>
      <c r="K4992" s="28"/>
    </row>
    <row r="4993" spans="1:11" x14ac:dyDescent="0.35">
      <c r="A4993" s="74"/>
      <c r="I4993" s="73"/>
      <c r="J4993" s="73"/>
      <c r="K4993" s="28"/>
    </row>
    <row r="4994" spans="1:11" x14ac:dyDescent="0.35">
      <c r="A4994" s="74"/>
      <c r="I4994" s="73"/>
      <c r="J4994" s="73"/>
      <c r="K4994" s="28"/>
    </row>
    <row r="4995" spans="1:11" x14ac:dyDescent="0.35">
      <c r="A4995" s="74"/>
      <c r="I4995" s="73"/>
      <c r="J4995" s="73"/>
      <c r="K4995" s="28"/>
    </row>
    <row r="4996" spans="1:11" x14ac:dyDescent="0.35">
      <c r="A4996" s="74"/>
      <c r="I4996" s="73"/>
      <c r="J4996" s="73"/>
      <c r="K4996" s="28"/>
    </row>
    <row r="4997" spans="1:11" x14ac:dyDescent="0.35">
      <c r="A4997" s="74"/>
      <c r="I4997" s="73"/>
      <c r="J4997" s="73"/>
      <c r="K4997" s="28"/>
    </row>
    <row r="4998" spans="1:11" x14ac:dyDescent="0.35">
      <c r="A4998" s="74"/>
      <c r="I4998" s="73"/>
      <c r="J4998" s="73"/>
      <c r="K4998" s="28"/>
    </row>
    <row r="4999" spans="1:11" x14ac:dyDescent="0.35">
      <c r="A4999" s="74"/>
      <c r="I4999" s="73"/>
      <c r="J4999" s="73"/>
      <c r="K4999" s="28"/>
    </row>
    <row r="5000" spans="1:11" x14ac:dyDescent="0.35">
      <c r="A5000" s="74"/>
      <c r="I5000" s="73"/>
      <c r="J5000" s="73"/>
      <c r="K5000" s="28"/>
    </row>
    <row r="5001" spans="1:11" x14ac:dyDescent="0.35">
      <c r="A5001" s="74"/>
      <c r="I5001" s="73"/>
      <c r="J5001" s="73"/>
      <c r="K5001" s="28"/>
    </row>
    <row r="5002" spans="1:11" x14ac:dyDescent="0.35">
      <c r="A5002" s="74"/>
      <c r="I5002" s="73"/>
      <c r="J5002" s="73"/>
      <c r="K5002" s="28"/>
    </row>
    <row r="5003" spans="1:11" x14ac:dyDescent="0.35">
      <c r="A5003" s="74"/>
      <c r="I5003" s="73"/>
      <c r="J5003" s="73"/>
      <c r="K5003" s="28"/>
    </row>
    <row r="5004" spans="1:11" x14ac:dyDescent="0.35">
      <c r="A5004" s="74"/>
      <c r="I5004" s="73"/>
      <c r="J5004" s="73"/>
      <c r="K5004" s="28"/>
    </row>
    <row r="5005" spans="1:11" x14ac:dyDescent="0.35">
      <c r="A5005" s="74"/>
      <c r="I5005" s="73"/>
      <c r="J5005" s="73"/>
      <c r="K5005" s="28"/>
    </row>
    <row r="5006" spans="1:11" x14ac:dyDescent="0.35">
      <c r="A5006" s="74"/>
      <c r="I5006" s="73"/>
      <c r="J5006" s="73"/>
      <c r="K5006" s="28"/>
    </row>
    <row r="5007" spans="1:11" x14ac:dyDescent="0.35">
      <c r="A5007" s="74"/>
      <c r="I5007" s="73"/>
      <c r="J5007" s="73"/>
      <c r="K5007" s="28"/>
    </row>
    <row r="5008" spans="1:11" x14ac:dyDescent="0.35">
      <c r="A5008" s="74"/>
      <c r="I5008" s="73"/>
      <c r="J5008" s="73"/>
      <c r="K5008" s="28"/>
    </row>
    <row r="5009" spans="1:11" x14ac:dyDescent="0.35">
      <c r="A5009" s="74"/>
      <c r="I5009" s="73"/>
      <c r="J5009" s="73"/>
      <c r="K5009" s="28"/>
    </row>
    <row r="5010" spans="1:11" x14ac:dyDescent="0.35">
      <c r="A5010" s="74"/>
      <c r="I5010" s="73"/>
      <c r="J5010" s="73"/>
      <c r="K5010" s="28"/>
    </row>
    <row r="5011" spans="1:11" x14ac:dyDescent="0.35">
      <c r="A5011" s="74"/>
      <c r="I5011" s="73"/>
      <c r="J5011" s="73"/>
      <c r="K5011" s="28"/>
    </row>
    <row r="5012" spans="1:11" x14ac:dyDescent="0.35">
      <c r="A5012" s="74"/>
      <c r="I5012" s="73"/>
      <c r="J5012" s="73"/>
      <c r="K5012" s="28"/>
    </row>
    <row r="5013" spans="1:11" x14ac:dyDescent="0.35">
      <c r="A5013" s="74"/>
      <c r="I5013" s="73"/>
      <c r="J5013" s="73"/>
      <c r="K5013" s="28"/>
    </row>
    <row r="5014" spans="1:11" x14ac:dyDescent="0.35">
      <c r="A5014" s="74"/>
      <c r="I5014" s="73"/>
      <c r="J5014" s="73"/>
      <c r="K5014" s="28"/>
    </row>
    <row r="5015" spans="1:11" x14ac:dyDescent="0.35">
      <c r="A5015" s="74"/>
      <c r="I5015" s="73"/>
      <c r="J5015" s="73"/>
      <c r="K5015" s="28"/>
    </row>
    <row r="5016" spans="1:11" x14ac:dyDescent="0.35">
      <c r="A5016" s="74"/>
      <c r="I5016" s="73"/>
      <c r="J5016" s="73"/>
      <c r="K5016" s="28"/>
    </row>
    <row r="5017" spans="1:11" x14ac:dyDescent="0.35">
      <c r="A5017" s="74"/>
      <c r="I5017" s="73"/>
      <c r="J5017" s="73"/>
      <c r="K5017" s="28"/>
    </row>
    <row r="5018" spans="1:11" x14ac:dyDescent="0.35">
      <c r="A5018" s="74"/>
      <c r="I5018" s="73"/>
      <c r="J5018" s="73"/>
      <c r="K5018" s="28"/>
    </row>
    <row r="5019" spans="1:11" x14ac:dyDescent="0.35">
      <c r="A5019" s="74"/>
      <c r="I5019" s="73"/>
      <c r="J5019" s="73"/>
      <c r="K5019" s="28"/>
    </row>
    <row r="5020" spans="1:11" x14ac:dyDescent="0.35">
      <c r="A5020" s="74"/>
      <c r="I5020" s="73"/>
      <c r="J5020" s="73"/>
      <c r="K5020" s="28"/>
    </row>
    <row r="5021" spans="1:11" x14ac:dyDescent="0.35">
      <c r="A5021" s="74"/>
      <c r="I5021" s="73"/>
      <c r="J5021" s="73"/>
      <c r="K5021" s="28"/>
    </row>
    <row r="5022" spans="1:11" x14ac:dyDescent="0.35">
      <c r="A5022" s="74"/>
      <c r="I5022" s="73"/>
      <c r="J5022" s="73"/>
      <c r="K5022" s="28"/>
    </row>
    <row r="5023" spans="1:11" x14ac:dyDescent="0.35">
      <c r="A5023" s="74"/>
      <c r="I5023" s="73"/>
      <c r="J5023" s="73"/>
      <c r="K5023" s="28"/>
    </row>
    <row r="5024" spans="1:11" x14ac:dyDescent="0.35">
      <c r="A5024" s="74"/>
      <c r="I5024" s="73"/>
      <c r="J5024" s="73"/>
      <c r="K5024" s="28"/>
    </row>
    <row r="5025" spans="1:11" x14ac:dyDescent="0.35">
      <c r="A5025" s="74"/>
      <c r="I5025" s="73"/>
      <c r="J5025" s="73"/>
      <c r="K5025" s="28"/>
    </row>
    <row r="5026" spans="1:11" x14ac:dyDescent="0.35">
      <c r="A5026" s="74"/>
      <c r="I5026" s="73"/>
      <c r="J5026" s="73"/>
      <c r="K5026" s="28"/>
    </row>
    <row r="5027" spans="1:11" x14ac:dyDescent="0.35">
      <c r="A5027" s="74"/>
      <c r="I5027" s="73"/>
      <c r="J5027" s="73"/>
      <c r="K5027" s="28"/>
    </row>
    <row r="5028" spans="1:11" x14ac:dyDescent="0.35">
      <c r="A5028" s="74"/>
      <c r="I5028" s="73"/>
      <c r="J5028" s="73"/>
      <c r="K5028" s="28"/>
    </row>
    <row r="5029" spans="1:11" x14ac:dyDescent="0.35">
      <c r="A5029" s="74"/>
      <c r="I5029" s="73"/>
      <c r="J5029" s="73"/>
      <c r="K5029" s="28"/>
    </row>
    <row r="5030" spans="1:11" x14ac:dyDescent="0.35">
      <c r="A5030" s="74"/>
      <c r="I5030" s="73"/>
      <c r="J5030" s="73"/>
      <c r="K5030" s="28"/>
    </row>
    <row r="5031" spans="1:11" x14ac:dyDescent="0.35">
      <c r="A5031" s="74"/>
      <c r="I5031" s="73"/>
      <c r="J5031" s="73"/>
      <c r="K5031" s="28"/>
    </row>
    <row r="5032" spans="1:11" ht="15" thickBot="1" x14ac:dyDescent="0.4">
      <c r="A5032" s="74"/>
      <c r="I5032" s="73"/>
      <c r="J5032" s="73"/>
      <c r="K5032" s="28"/>
    </row>
    <row r="5033" spans="1:11" ht="15" thickBot="1" x14ac:dyDescent="0.4">
      <c r="A5033" s="74"/>
      <c r="D5033" s="176"/>
      <c r="I5033" s="73"/>
      <c r="J5033" s="73"/>
      <c r="K5033" s="28"/>
    </row>
    <row r="5034" spans="1:11" ht="15" thickBot="1" x14ac:dyDescent="0.4">
      <c r="A5034" s="74"/>
      <c r="D5034" s="176"/>
      <c r="I5034" s="73"/>
      <c r="J5034" s="73"/>
      <c r="K5034" s="28"/>
    </row>
    <row r="5035" spans="1:11" ht="15" thickBot="1" x14ac:dyDescent="0.4">
      <c r="A5035" s="74"/>
      <c r="D5035" s="176"/>
      <c r="I5035" s="73"/>
      <c r="J5035" s="73"/>
      <c r="K5035" s="28"/>
    </row>
    <row r="5036" spans="1:11" ht="15" thickBot="1" x14ac:dyDescent="0.4">
      <c r="A5036" s="74"/>
      <c r="D5036" s="176"/>
      <c r="I5036" s="73"/>
      <c r="J5036" s="73"/>
      <c r="K5036" s="28"/>
    </row>
    <row r="5037" spans="1:11" ht="15" thickBot="1" x14ac:dyDescent="0.4">
      <c r="A5037" s="74"/>
      <c r="D5037" s="176"/>
      <c r="I5037" s="73"/>
      <c r="J5037" s="73"/>
      <c r="K5037" s="28"/>
    </row>
    <row r="5038" spans="1:11" ht="15" thickBot="1" x14ac:dyDescent="0.4">
      <c r="A5038" s="74"/>
      <c r="D5038" s="176"/>
      <c r="I5038" s="73"/>
      <c r="J5038" s="73"/>
      <c r="K5038" s="28"/>
    </row>
    <row r="5039" spans="1:11" ht="15" thickBot="1" x14ac:dyDescent="0.4">
      <c r="A5039" s="74"/>
      <c r="D5039" s="176"/>
      <c r="I5039" s="73"/>
      <c r="J5039" s="73"/>
      <c r="K5039" s="28"/>
    </row>
    <row r="5040" spans="1:11" ht="15" thickBot="1" x14ac:dyDescent="0.4">
      <c r="A5040" s="74"/>
      <c r="D5040" s="176"/>
      <c r="I5040" s="73"/>
      <c r="J5040" s="73"/>
      <c r="K5040" s="28"/>
    </row>
    <row r="5041" spans="1:11" ht="15" thickBot="1" x14ac:dyDescent="0.4">
      <c r="A5041" s="74"/>
      <c r="D5041" s="176"/>
      <c r="I5041" s="73"/>
      <c r="J5041" s="73"/>
      <c r="K5041" s="28"/>
    </row>
    <row r="5042" spans="1:11" ht="15" thickBot="1" x14ac:dyDescent="0.4">
      <c r="A5042" s="74"/>
      <c r="D5042" s="176"/>
      <c r="I5042" s="73"/>
      <c r="J5042" s="73"/>
      <c r="K5042" s="28"/>
    </row>
    <row r="5043" spans="1:11" ht="15" thickBot="1" x14ac:dyDescent="0.4">
      <c r="A5043" s="74"/>
      <c r="D5043" s="176"/>
      <c r="I5043" s="73"/>
      <c r="J5043" s="73"/>
      <c r="K5043" s="28"/>
    </row>
    <row r="5044" spans="1:11" ht="15" thickBot="1" x14ac:dyDescent="0.4">
      <c r="A5044" s="74"/>
      <c r="D5044" s="176"/>
      <c r="I5044" s="73"/>
      <c r="J5044" s="73"/>
      <c r="K5044" s="28"/>
    </row>
    <row r="5045" spans="1:11" ht="15" thickBot="1" x14ac:dyDescent="0.4">
      <c r="A5045" s="74"/>
      <c r="D5045" s="176"/>
      <c r="I5045" s="73"/>
      <c r="J5045" s="73"/>
      <c r="K5045" s="28"/>
    </row>
    <row r="5046" spans="1:11" ht="15" thickBot="1" x14ac:dyDescent="0.4">
      <c r="A5046" s="74"/>
      <c r="D5046" s="176"/>
      <c r="I5046" s="73"/>
      <c r="J5046" s="73"/>
      <c r="K5046" s="28"/>
    </row>
    <row r="5047" spans="1:11" ht="15" thickBot="1" x14ac:dyDescent="0.4">
      <c r="A5047" s="74"/>
      <c r="D5047" s="176"/>
      <c r="I5047" s="73"/>
      <c r="J5047" s="73"/>
      <c r="K5047" s="28"/>
    </row>
    <row r="5048" spans="1:11" ht="15" thickBot="1" x14ac:dyDescent="0.4">
      <c r="A5048" s="74"/>
      <c r="D5048" s="176"/>
      <c r="I5048" s="73"/>
      <c r="J5048" s="73"/>
      <c r="K5048" s="28"/>
    </row>
    <row r="5049" spans="1:11" ht="15" thickBot="1" x14ac:dyDescent="0.4">
      <c r="A5049" s="74"/>
      <c r="D5049" s="176"/>
      <c r="I5049" s="73"/>
      <c r="J5049" s="73"/>
      <c r="K5049" s="28"/>
    </row>
    <row r="5050" spans="1:11" ht="15" thickBot="1" x14ac:dyDescent="0.4">
      <c r="A5050" s="74"/>
      <c r="D5050" s="176"/>
      <c r="I5050" s="73"/>
      <c r="J5050" s="73"/>
      <c r="K5050" s="28"/>
    </row>
    <row r="5051" spans="1:11" ht="15" thickBot="1" x14ac:dyDescent="0.4">
      <c r="A5051" s="74"/>
      <c r="D5051" s="176"/>
      <c r="I5051" s="73"/>
      <c r="J5051" s="73"/>
      <c r="K5051" s="28"/>
    </row>
    <row r="5052" spans="1:11" ht="15" thickBot="1" x14ac:dyDescent="0.4">
      <c r="A5052" s="74"/>
      <c r="D5052" s="176"/>
      <c r="I5052" s="73"/>
      <c r="J5052" s="73"/>
      <c r="K5052" s="28"/>
    </row>
    <row r="5053" spans="1:11" ht="15" thickBot="1" x14ac:dyDescent="0.4">
      <c r="A5053" s="74"/>
      <c r="D5053" s="176"/>
      <c r="I5053" s="73"/>
      <c r="J5053" s="73"/>
      <c r="K5053" s="28"/>
    </row>
    <row r="5054" spans="1:11" ht="15" thickBot="1" x14ac:dyDescent="0.4">
      <c r="A5054" s="74"/>
      <c r="D5054" s="176"/>
      <c r="I5054" s="73"/>
      <c r="J5054" s="73"/>
      <c r="K5054" s="28"/>
    </row>
    <row r="5055" spans="1:11" ht="15" thickBot="1" x14ac:dyDescent="0.4">
      <c r="A5055" s="74"/>
      <c r="D5055" s="176"/>
      <c r="I5055" s="73"/>
      <c r="J5055" s="73"/>
      <c r="K5055" s="28"/>
    </row>
    <row r="5056" spans="1:11" ht="15" thickBot="1" x14ac:dyDescent="0.4">
      <c r="A5056" s="74"/>
      <c r="D5056" s="176"/>
      <c r="I5056" s="73"/>
      <c r="J5056" s="73"/>
      <c r="K5056" s="28"/>
    </row>
    <row r="5057" spans="1:11" ht="15" thickBot="1" x14ac:dyDescent="0.4">
      <c r="A5057" s="74"/>
      <c r="D5057" s="176"/>
      <c r="I5057" s="73"/>
      <c r="J5057" s="73"/>
      <c r="K5057" s="28"/>
    </row>
    <row r="5058" spans="1:11" ht="15" thickBot="1" x14ac:dyDescent="0.4">
      <c r="A5058" s="74"/>
      <c r="D5058" s="176"/>
      <c r="I5058" s="73"/>
      <c r="J5058" s="73"/>
      <c r="K5058" s="28"/>
    </row>
    <row r="5059" spans="1:11" ht="15" thickBot="1" x14ac:dyDescent="0.4">
      <c r="A5059" s="74"/>
      <c r="D5059" s="176"/>
      <c r="I5059" s="73"/>
      <c r="J5059" s="73"/>
      <c r="K5059" s="28"/>
    </row>
    <row r="5060" spans="1:11" ht="15" thickBot="1" x14ac:dyDescent="0.4">
      <c r="A5060" s="74"/>
      <c r="D5060" s="176"/>
      <c r="I5060" s="73"/>
      <c r="J5060" s="73"/>
      <c r="K5060" s="28"/>
    </row>
    <row r="5061" spans="1:11" ht="15" thickBot="1" x14ac:dyDescent="0.4">
      <c r="A5061" s="74"/>
      <c r="D5061" s="176"/>
      <c r="I5061" s="73"/>
      <c r="J5061" s="73"/>
      <c r="K5061" s="28"/>
    </row>
    <row r="5062" spans="1:11" ht="15" thickBot="1" x14ac:dyDescent="0.4">
      <c r="A5062" s="74"/>
      <c r="D5062" s="176"/>
      <c r="I5062" s="73"/>
      <c r="J5062" s="73"/>
      <c r="K5062" s="28"/>
    </row>
    <row r="5063" spans="1:11" ht="15" thickBot="1" x14ac:dyDescent="0.4">
      <c r="A5063" s="74"/>
      <c r="D5063" s="176"/>
      <c r="I5063" s="73"/>
      <c r="J5063" s="73"/>
      <c r="K5063" s="28"/>
    </row>
    <row r="5064" spans="1:11" ht="15" thickBot="1" x14ac:dyDescent="0.4">
      <c r="A5064" s="74"/>
      <c r="D5064" s="176"/>
      <c r="I5064" s="73"/>
      <c r="J5064" s="73"/>
      <c r="K5064" s="28"/>
    </row>
    <row r="5065" spans="1:11" ht="15" thickBot="1" x14ac:dyDescent="0.4">
      <c r="A5065" s="74"/>
      <c r="D5065" s="176"/>
      <c r="I5065" s="73"/>
      <c r="J5065" s="73"/>
      <c r="K5065" s="28"/>
    </row>
    <row r="5066" spans="1:11" ht="15" thickBot="1" x14ac:dyDescent="0.4">
      <c r="A5066" s="74"/>
      <c r="D5066" s="176"/>
      <c r="I5066" s="73"/>
      <c r="J5066" s="73"/>
      <c r="K5066" s="28"/>
    </row>
    <row r="5067" spans="1:11" ht="15" thickBot="1" x14ac:dyDescent="0.4">
      <c r="A5067" s="74"/>
      <c r="D5067" s="176"/>
      <c r="I5067" s="73"/>
      <c r="J5067" s="73"/>
      <c r="K5067" s="28"/>
    </row>
    <row r="5068" spans="1:11" ht="15" thickBot="1" x14ac:dyDescent="0.4">
      <c r="A5068" s="74"/>
      <c r="D5068" s="176"/>
      <c r="I5068" s="73"/>
      <c r="J5068" s="73"/>
      <c r="K5068" s="28"/>
    </row>
    <row r="5069" spans="1:11" ht="15" thickBot="1" x14ac:dyDescent="0.4">
      <c r="A5069" s="74"/>
      <c r="D5069" s="176"/>
      <c r="I5069" s="73"/>
      <c r="J5069" s="73"/>
      <c r="K5069" s="28"/>
    </row>
    <row r="5070" spans="1:11" ht="15" thickBot="1" x14ac:dyDescent="0.4">
      <c r="A5070" s="74"/>
      <c r="D5070" s="176"/>
      <c r="I5070" s="73"/>
      <c r="J5070" s="73"/>
      <c r="K5070" s="28"/>
    </row>
    <row r="5071" spans="1:11" ht="15" thickBot="1" x14ac:dyDescent="0.4">
      <c r="A5071" s="74"/>
      <c r="D5071" s="176"/>
      <c r="I5071" s="73"/>
      <c r="J5071" s="73"/>
      <c r="K5071" s="28"/>
    </row>
    <row r="5072" spans="1:11" ht="15" thickBot="1" x14ac:dyDescent="0.4">
      <c r="A5072" s="74"/>
      <c r="D5072" s="176"/>
      <c r="I5072" s="73"/>
      <c r="J5072" s="73"/>
      <c r="K5072" s="28"/>
    </row>
    <row r="5073" spans="1:11" ht="15" thickBot="1" x14ac:dyDescent="0.4">
      <c r="A5073" s="74"/>
      <c r="D5073" s="176"/>
      <c r="I5073" s="73"/>
      <c r="J5073" s="73"/>
      <c r="K5073" s="28"/>
    </row>
    <row r="5074" spans="1:11" ht="15" thickBot="1" x14ac:dyDescent="0.4">
      <c r="A5074" s="74"/>
      <c r="D5074" s="176"/>
      <c r="I5074" s="73"/>
      <c r="J5074" s="73"/>
      <c r="K5074" s="28"/>
    </row>
    <row r="5075" spans="1:11" ht="15" thickBot="1" x14ac:dyDescent="0.4">
      <c r="A5075" s="74"/>
      <c r="D5075" s="176"/>
      <c r="I5075" s="73"/>
      <c r="J5075" s="73"/>
      <c r="K5075" s="28"/>
    </row>
    <row r="5076" spans="1:11" ht="15" thickBot="1" x14ac:dyDescent="0.4">
      <c r="A5076" s="74"/>
      <c r="D5076" s="176"/>
      <c r="I5076" s="73"/>
      <c r="J5076" s="73"/>
      <c r="K5076" s="28"/>
    </row>
    <row r="5077" spans="1:11" ht="15" thickBot="1" x14ac:dyDescent="0.4">
      <c r="A5077" s="74"/>
      <c r="D5077" s="176"/>
      <c r="I5077" s="73"/>
      <c r="J5077" s="73"/>
      <c r="K5077" s="28"/>
    </row>
    <row r="5078" spans="1:11" ht="15" thickBot="1" x14ac:dyDescent="0.4">
      <c r="A5078" s="74"/>
      <c r="D5078" s="176"/>
      <c r="I5078" s="73"/>
      <c r="J5078" s="73"/>
      <c r="K5078" s="28"/>
    </row>
    <row r="5079" spans="1:11" ht="15" thickBot="1" x14ac:dyDescent="0.4">
      <c r="A5079" s="74"/>
      <c r="D5079" s="176"/>
      <c r="I5079" s="73"/>
      <c r="J5079" s="73"/>
      <c r="K5079" s="28"/>
    </row>
    <row r="5080" spans="1:11" ht="15" thickBot="1" x14ac:dyDescent="0.4">
      <c r="A5080" s="74"/>
      <c r="D5080" s="176"/>
      <c r="I5080" s="73"/>
      <c r="J5080" s="73"/>
      <c r="K5080" s="28"/>
    </row>
    <row r="5081" spans="1:11" ht="15" thickBot="1" x14ac:dyDescent="0.4">
      <c r="A5081" s="74"/>
      <c r="D5081" s="176"/>
      <c r="I5081" s="73"/>
      <c r="J5081" s="73"/>
      <c r="K5081" s="28"/>
    </row>
    <row r="5082" spans="1:11" ht="15" thickBot="1" x14ac:dyDescent="0.4">
      <c r="A5082" s="74"/>
      <c r="D5082" s="176"/>
      <c r="I5082" s="73"/>
      <c r="J5082" s="73"/>
      <c r="K5082" s="28"/>
    </row>
    <row r="5083" spans="1:11" ht="15" thickBot="1" x14ac:dyDescent="0.4">
      <c r="A5083" s="74"/>
      <c r="D5083" s="176"/>
      <c r="I5083" s="73"/>
      <c r="J5083" s="73"/>
      <c r="K5083" s="28"/>
    </row>
    <row r="5084" spans="1:11" ht="15" thickBot="1" x14ac:dyDescent="0.4">
      <c r="A5084" s="74"/>
      <c r="D5084" s="176"/>
      <c r="I5084" s="73"/>
      <c r="J5084" s="73"/>
      <c r="K5084" s="28"/>
    </row>
    <row r="5085" spans="1:11" ht="15" thickBot="1" x14ac:dyDescent="0.4">
      <c r="A5085" s="74"/>
      <c r="D5085" s="176"/>
      <c r="I5085" s="73"/>
      <c r="J5085" s="73"/>
      <c r="K5085" s="28"/>
    </row>
    <row r="5086" spans="1:11" ht="15" thickBot="1" x14ac:dyDescent="0.4">
      <c r="A5086" s="74"/>
      <c r="D5086" s="176"/>
      <c r="I5086" s="73"/>
      <c r="J5086" s="73"/>
      <c r="K5086" s="28"/>
    </row>
    <row r="5087" spans="1:11" ht="15" thickBot="1" x14ac:dyDescent="0.4">
      <c r="A5087" s="74"/>
      <c r="D5087" s="176"/>
      <c r="I5087" s="73"/>
      <c r="J5087" s="73"/>
      <c r="K5087" s="28"/>
    </row>
    <row r="5088" spans="1:11" ht="15" thickBot="1" x14ac:dyDescent="0.4">
      <c r="A5088" s="74"/>
      <c r="D5088" s="176"/>
      <c r="I5088" s="73"/>
      <c r="J5088" s="73"/>
      <c r="K5088" s="28"/>
    </row>
    <row r="5089" spans="1:11" ht="15" thickBot="1" x14ac:dyDescent="0.4">
      <c r="A5089" s="74"/>
      <c r="D5089" s="176"/>
      <c r="I5089" s="73"/>
      <c r="J5089" s="73"/>
      <c r="K5089" s="28"/>
    </row>
    <row r="5090" spans="1:11" ht="15" thickBot="1" x14ac:dyDescent="0.4">
      <c r="A5090" s="74"/>
      <c r="D5090" s="176"/>
      <c r="I5090" s="73"/>
      <c r="J5090" s="73"/>
      <c r="K5090" s="28"/>
    </row>
    <row r="5091" spans="1:11" ht="15" thickBot="1" x14ac:dyDescent="0.4">
      <c r="A5091" s="74"/>
      <c r="D5091" s="176"/>
      <c r="I5091" s="73"/>
      <c r="J5091" s="73"/>
      <c r="K5091" s="28"/>
    </row>
    <row r="5092" spans="1:11" ht="15" thickBot="1" x14ac:dyDescent="0.4">
      <c r="A5092" s="74"/>
      <c r="D5092" s="176"/>
      <c r="I5092" s="73"/>
      <c r="J5092" s="73"/>
      <c r="K5092" s="28"/>
    </row>
    <row r="5093" spans="1:11" ht="15" thickBot="1" x14ac:dyDescent="0.4">
      <c r="A5093" s="74"/>
      <c r="D5093" s="176"/>
      <c r="I5093" s="73"/>
      <c r="J5093" s="73"/>
      <c r="K5093" s="28"/>
    </row>
    <row r="5094" spans="1:11" ht="15" thickBot="1" x14ac:dyDescent="0.4">
      <c r="A5094" s="74"/>
      <c r="D5094" s="176"/>
      <c r="I5094" s="73"/>
      <c r="J5094" s="73"/>
      <c r="K5094" s="28"/>
    </row>
    <row r="5095" spans="1:11" ht="15" thickBot="1" x14ac:dyDescent="0.4">
      <c r="A5095" s="74"/>
      <c r="D5095" s="176"/>
      <c r="I5095" s="73"/>
      <c r="J5095" s="73"/>
      <c r="K5095" s="28"/>
    </row>
    <row r="5096" spans="1:11" ht="15" thickBot="1" x14ac:dyDescent="0.4">
      <c r="A5096" s="74"/>
      <c r="D5096" s="176"/>
      <c r="I5096" s="73"/>
      <c r="J5096" s="73"/>
      <c r="K5096" s="28"/>
    </row>
    <row r="5097" spans="1:11" ht="15" thickBot="1" x14ac:dyDescent="0.4">
      <c r="A5097" s="74"/>
      <c r="D5097" s="176"/>
      <c r="I5097" s="73"/>
      <c r="J5097" s="73"/>
      <c r="K5097" s="28"/>
    </row>
    <row r="5098" spans="1:11" ht="15" thickBot="1" x14ac:dyDescent="0.4">
      <c r="A5098" s="74"/>
      <c r="D5098" s="176"/>
      <c r="I5098" s="73"/>
      <c r="J5098" s="73"/>
      <c r="K5098" s="28"/>
    </row>
    <row r="5099" spans="1:11" ht="15" thickBot="1" x14ac:dyDescent="0.4">
      <c r="A5099" s="74"/>
      <c r="D5099" s="176"/>
      <c r="I5099" s="73"/>
      <c r="J5099" s="73"/>
      <c r="K5099" s="28"/>
    </row>
    <row r="5100" spans="1:11" ht="15" thickBot="1" x14ac:dyDescent="0.4">
      <c r="A5100" s="74"/>
      <c r="D5100" s="176"/>
      <c r="I5100" s="73"/>
      <c r="J5100" s="73"/>
      <c r="K5100" s="28"/>
    </row>
    <row r="5101" spans="1:11" ht="15" thickBot="1" x14ac:dyDescent="0.4">
      <c r="A5101" s="74"/>
      <c r="D5101" s="176"/>
      <c r="I5101" s="73"/>
      <c r="J5101" s="73"/>
      <c r="K5101" s="28"/>
    </row>
    <row r="5102" spans="1:11" ht="15" thickBot="1" x14ac:dyDescent="0.4">
      <c r="A5102" s="74"/>
      <c r="D5102" s="176"/>
      <c r="I5102" s="73"/>
      <c r="J5102" s="73"/>
      <c r="K5102" s="28"/>
    </row>
    <row r="5103" spans="1:11" ht="15" thickBot="1" x14ac:dyDescent="0.4">
      <c r="A5103" s="74"/>
      <c r="D5103" s="176"/>
      <c r="I5103" s="73"/>
      <c r="J5103" s="73"/>
      <c r="K5103" s="28"/>
    </row>
    <row r="5104" spans="1:11" ht="15" thickBot="1" x14ac:dyDescent="0.4">
      <c r="A5104" s="74"/>
      <c r="D5104" s="176"/>
      <c r="I5104" s="73"/>
      <c r="J5104" s="73"/>
      <c r="K5104" s="28"/>
    </row>
    <row r="5105" spans="1:11" ht="15" thickBot="1" x14ac:dyDescent="0.4">
      <c r="A5105" s="74"/>
      <c r="D5105" s="176"/>
      <c r="I5105" s="73"/>
      <c r="J5105" s="73"/>
      <c r="K5105" s="28"/>
    </row>
    <row r="5106" spans="1:11" ht="15" thickBot="1" x14ac:dyDescent="0.4">
      <c r="A5106" s="74"/>
      <c r="D5106" s="176"/>
      <c r="I5106" s="73"/>
      <c r="J5106" s="73"/>
      <c r="K5106" s="28"/>
    </row>
    <row r="5107" spans="1:11" ht="15" thickBot="1" x14ac:dyDescent="0.4">
      <c r="A5107" s="74"/>
      <c r="D5107" s="176"/>
      <c r="I5107" s="73"/>
      <c r="J5107" s="73"/>
      <c r="K5107" s="28"/>
    </row>
    <row r="5108" spans="1:11" ht="15" thickBot="1" x14ac:dyDescent="0.4">
      <c r="A5108" s="74"/>
      <c r="D5108" s="176"/>
      <c r="I5108" s="73"/>
      <c r="J5108" s="73"/>
      <c r="K5108" s="28"/>
    </row>
    <row r="5109" spans="1:11" ht="15" thickBot="1" x14ac:dyDescent="0.4">
      <c r="A5109" s="74"/>
      <c r="D5109" s="176"/>
      <c r="I5109" s="73"/>
      <c r="J5109" s="73"/>
      <c r="K5109" s="28"/>
    </row>
    <row r="5110" spans="1:11" ht="15" thickBot="1" x14ac:dyDescent="0.4">
      <c r="A5110" s="74"/>
      <c r="D5110" s="176"/>
      <c r="I5110" s="73"/>
      <c r="J5110" s="73"/>
      <c r="K5110" s="28"/>
    </row>
    <row r="5111" spans="1:11" ht="15" thickBot="1" x14ac:dyDescent="0.4">
      <c r="A5111" s="74"/>
      <c r="D5111" s="176"/>
      <c r="I5111" s="73"/>
      <c r="J5111" s="73"/>
      <c r="K5111" s="28"/>
    </row>
    <row r="5112" spans="1:11" ht="15" thickBot="1" x14ac:dyDescent="0.4">
      <c r="A5112" s="74"/>
      <c r="D5112" s="176"/>
      <c r="I5112" s="73"/>
      <c r="J5112" s="73"/>
      <c r="K5112" s="28"/>
    </row>
    <row r="5113" spans="1:11" ht="15" thickBot="1" x14ac:dyDescent="0.4">
      <c r="A5113" s="74"/>
      <c r="D5113" s="176"/>
      <c r="I5113" s="73"/>
      <c r="J5113" s="73"/>
      <c r="K5113" s="28"/>
    </row>
    <row r="5114" spans="1:11" ht="15" thickBot="1" x14ac:dyDescent="0.4">
      <c r="A5114" s="74"/>
      <c r="D5114" s="176"/>
      <c r="I5114" s="73"/>
      <c r="J5114" s="73"/>
      <c r="K5114" s="28"/>
    </row>
    <row r="5115" spans="1:11" ht="15" thickBot="1" x14ac:dyDescent="0.4">
      <c r="A5115" s="74"/>
      <c r="D5115" s="176"/>
      <c r="I5115" s="73"/>
      <c r="J5115" s="73"/>
      <c r="K5115" s="28"/>
    </row>
    <row r="5116" spans="1:11" ht="15" thickBot="1" x14ac:dyDescent="0.4">
      <c r="A5116" s="74"/>
      <c r="D5116" s="176"/>
      <c r="I5116" s="73"/>
      <c r="J5116" s="73"/>
      <c r="K5116" s="28"/>
    </row>
    <row r="5117" spans="1:11" ht="15" thickBot="1" x14ac:dyDescent="0.4">
      <c r="A5117" s="74"/>
      <c r="D5117" s="176"/>
      <c r="I5117" s="73"/>
      <c r="J5117" s="73"/>
      <c r="K5117" s="28"/>
    </row>
    <row r="5118" spans="1:11" ht="15" thickBot="1" x14ac:dyDescent="0.4">
      <c r="A5118" s="74"/>
      <c r="D5118" s="176"/>
      <c r="I5118" s="73"/>
      <c r="J5118" s="73"/>
      <c r="K5118" s="28"/>
    </row>
    <row r="5119" spans="1:11" ht="15" thickBot="1" x14ac:dyDescent="0.4">
      <c r="A5119" s="74"/>
      <c r="D5119" s="176"/>
      <c r="I5119" s="73"/>
      <c r="J5119" s="73"/>
      <c r="K5119" s="28"/>
    </row>
    <row r="5120" spans="1:11" ht="15" thickBot="1" x14ac:dyDescent="0.4">
      <c r="A5120" s="74"/>
      <c r="D5120" s="176"/>
      <c r="I5120" s="73"/>
      <c r="J5120" s="73"/>
      <c r="K5120" s="28"/>
    </row>
    <row r="5121" spans="1:11" ht="15" thickBot="1" x14ac:dyDescent="0.4">
      <c r="A5121" s="74"/>
      <c r="D5121" s="176"/>
      <c r="I5121" s="73"/>
      <c r="J5121" s="73"/>
      <c r="K5121" s="28"/>
    </row>
    <row r="5122" spans="1:11" ht="15" thickBot="1" x14ac:dyDescent="0.4">
      <c r="A5122" s="74"/>
      <c r="D5122" s="176"/>
      <c r="I5122" s="73"/>
      <c r="J5122" s="73"/>
      <c r="K5122" s="28"/>
    </row>
    <row r="5123" spans="1:11" ht="15" thickBot="1" x14ac:dyDescent="0.4">
      <c r="A5123" s="74"/>
      <c r="D5123" s="176"/>
      <c r="I5123" s="73"/>
      <c r="J5123" s="73"/>
      <c r="K5123" s="28"/>
    </row>
    <row r="5124" spans="1:11" ht="15" thickBot="1" x14ac:dyDescent="0.4">
      <c r="A5124" s="74"/>
      <c r="D5124" s="176"/>
      <c r="I5124" s="73"/>
      <c r="J5124" s="73"/>
      <c r="K5124" s="28"/>
    </row>
    <row r="5125" spans="1:11" ht="15" thickBot="1" x14ac:dyDescent="0.4">
      <c r="A5125" s="74"/>
      <c r="D5125" s="176"/>
      <c r="I5125" s="73"/>
      <c r="J5125" s="73"/>
      <c r="K5125" s="28"/>
    </row>
    <row r="5126" spans="1:11" ht="15" thickBot="1" x14ac:dyDescent="0.4">
      <c r="A5126" s="74"/>
      <c r="D5126" s="176"/>
      <c r="I5126" s="73"/>
      <c r="J5126" s="73"/>
      <c r="K5126" s="28"/>
    </row>
    <row r="5127" spans="1:11" ht="15" thickBot="1" x14ac:dyDescent="0.4">
      <c r="A5127" s="74"/>
      <c r="D5127" s="176"/>
      <c r="I5127" s="73"/>
      <c r="J5127" s="73"/>
      <c r="K5127" s="28"/>
    </row>
    <row r="5128" spans="1:11" ht="15" thickBot="1" x14ac:dyDescent="0.4">
      <c r="A5128" s="74"/>
      <c r="D5128" s="176"/>
      <c r="I5128" s="73"/>
      <c r="J5128" s="73"/>
      <c r="K5128" s="28"/>
    </row>
    <row r="5129" spans="1:11" ht="15" thickBot="1" x14ac:dyDescent="0.4">
      <c r="A5129" s="74"/>
      <c r="D5129" s="176"/>
      <c r="I5129" s="73"/>
      <c r="J5129" s="73"/>
      <c r="K5129" s="28"/>
    </row>
    <row r="5130" spans="1:11" ht="15" thickBot="1" x14ac:dyDescent="0.4">
      <c r="A5130" s="74"/>
      <c r="D5130" s="176"/>
      <c r="I5130" s="73"/>
      <c r="J5130" s="73"/>
      <c r="K5130" s="28"/>
    </row>
    <row r="5131" spans="1:11" ht="15" thickBot="1" x14ac:dyDescent="0.4">
      <c r="A5131" s="74"/>
      <c r="D5131" s="176"/>
      <c r="I5131" s="73"/>
      <c r="J5131" s="73"/>
      <c r="K5131" s="28"/>
    </row>
    <row r="5132" spans="1:11" ht="15" thickBot="1" x14ac:dyDescent="0.4">
      <c r="A5132" s="74"/>
      <c r="D5132" s="176"/>
      <c r="I5132" s="73"/>
      <c r="J5132" s="73"/>
      <c r="K5132" s="28"/>
    </row>
    <row r="5133" spans="1:11" ht="15" thickBot="1" x14ac:dyDescent="0.4">
      <c r="A5133" s="74"/>
      <c r="D5133" s="176"/>
      <c r="I5133" s="73"/>
      <c r="J5133" s="73"/>
      <c r="K5133" s="28"/>
    </row>
    <row r="5134" spans="1:11" ht="15" thickBot="1" x14ac:dyDescent="0.4">
      <c r="A5134" s="74"/>
      <c r="D5134" s="176"/>
      <c r="I5134" s="73"/>
      <c r="J5134" s="73"/>
      <c r="K5134" s="28"/>
    </row>
    <row r="5135" spans="1:11" ht="15" thickBot="1" x14ac:dyDescent="0.4">
      <c r="A5135" s="74"/>
      <c r="D5135" s="176"/>
      <c r="I5135" s="73"/>
      <c r="J5135" s="73"/>
      <c r="K5135" s="28"/>
    </row>
    <row r="5136" spans="1:11" ht="15" thickBot="1" x14ac:dyDescent="0.4">
      <c r="A5136" s="74"/>
      <c r="D5136" s="176"/>
      <c r="I5136" s="73"/>
      <c r="J5136" s="73"/>
      <c r="K5136" s="28"/>
    </row>
    <row r="5137" spans="1:11" ht="15" thickBot="1" x14ac:dyDescent="0.4">
      <c r="A5137" s="74"/>
      <c r="D5137" s="176"/>
      <c r="I5137" s="73"/>
      <c r="J5137" s="73"/>
      <c r="K5137" s="28"/>
    </row>
    <row r="5138" spans="1:11" ht="15" thickBot="1" x14ac:dyDescent="0.4">
      <c r="A5138" s="74"/>
      <c r="D5138" s="176"/>
      <c r="I5138" s="73"/>
      <c r="J5138" s="73"/>
      <c r="K5138" s="28"/>
    </row>
    <row r="5139" spans="1:11" ht="15" thickBot="1" x14ac:dyDescent="0.4">
      <c r="A5139" s="74"/>
      <c r="D5139" s="176"/>
      <c r="I5139" s="73"/>
      <c r="J5139" s="73"/>
      <c r="K5139" s="28"/>
    </row>
    <row r="5140" spans="1:11" ht="15" thickBot="1" x14ac:dyDescent="0.4">
      <c r="A5140" s="74"/>
      <c r="D5140" s="176"/>
      <c r="I5140" s="73"/>
      <c r="J5140" s="73"/>
      <c r="K5140" s="28"/>
    </row>
    <row r="5141" spans="1:11" ht="15" thickBot="1" x14ac:dyDescent="0.4">
      <c r="A5141" s="74"/>
      <c r="D5141" s="176"/>
      <c r="I5141" s="73"/>
      <c r="J5141" s="73"/>
      <c r="K5141" s="28"/>
    </row>
    <row r="5142" spans="1:11" ht="15" thickBot="1" x14ac:dyDescent="0.4">
      <c r="A5142" s="74"/>
      <c r="D5142" s="176"/>
      <c r="I5142" s="73"/>
      <c r="J5142" s="73"/>
      <c r="K5142" s="28"/>
    </row>
    <row r="5143" spans="1:11" ht="15" thickBot="1" x14ac:dyDescent="0.4">
      <c r="A5143" s="74"/>
      <c r="D5143" s="176"/>
      <c r="I5143" s="73"/>
      <c r="J5143" s="73"/>
      <c r="K5143" s="28"/>
    </row>
    <row r="5144" spans="1:11" ht="15" thickBot="1" x14ac:dyDescent="0.4">
      <c r="A5144" s="74"/>
      <c r="D5144" s="176"/>
      <c r="I5144" s="73"/>
      <c r="J5144" s="73"/>
      <c r="K5144" s="28"/>
    </row>
    <row r="5145" spans="1:11" ht="15" thickBot="1" x14ac:dyDescent="0.4">
      <c r="A5145" s="74"/>
      <c r="D5145" s="176"/>
      <c r="I5145" s="73"/>
      <c r="J5145" s="73"/>
      <c r="K5145" s="28"/>
    </row>
    <row r="5146" spans="1:11" ht="15" thickBot="1" x14ac:dyDescent="0.4">
      <c r="A5146" s="74"/>
      <c r="D5146" s="176"/>
      <c r="I5146" s="73"/>
      <c r="J5146" s="73"/>
      <c r="K5146" s="28"/>
    </row>
    <row r="5147" spans="1:11" ht="15" thickBot="1" x14ac:dyDescent="0.4">
      <c r="A5147" s="74"/>
      <c r="D5147" s="176"/>
      <c r="I5147" s="73"/>
      <c r="J5147" s="73"/>
      <c r="K5147" s="28"/>
    </row>
    <row r="5148" spans="1:11" ht="15" thickBot="1" x14ac:dyDescent="0.4">
      <c r="A5148" s="74"/>
      <c r="D5148" s="176"/>
      <c r="I5148" s="73"/>
      <c r="J5148" s="73"/>
      <c r="K5148" s="28"/>
    </row>
    <row r="5149" spans="1:11" ht="15" thickBot="1" x14ac:dyDescent="0.4">
      <c r="A5149" s="74"/>
      <c r="D5149" s="176"/>
      <c r="I5149" s="73"/>
      <c r="J5149" s="73"/>
      <c r="K5149" s="28"/>
    </row>
    <row r="5150" spans="1:11" ht="15" thickBot="1" x14ac:dyDescent="0.4">
      <c r="A5150" s="74"/>
      <c r="D5150" s="176"/>
      <c r="I5150" s="73"/>
      <c r="J5150" s="73"/>
      <c r="K5150" s="28"/>
    </row>
    <row r="5151" spans="1:11" ht="15" thickBot="1" x14ac:dyDescent="0.4">
      <c r="A5151" s="74"/>
      <c r="D5151" s="176"/>
      <c r="I5151" s="73"/>
      <c r="J5151" s="73"/>
      <c r="K5151" s="28"/>
    </row>
    <row r="5152" spans="1:11" ht="15" thickBot="1" x14ac:dyDescent="0.4">
      <c r="A5152" s="74"/>
      <c r="D5152" s="176"/>
      <c r="I5152" s="73"/>
      <c r="J5152" s="73"/>
      <c r="K5152" s="28"/>
    </row>
    <row r="5153" spans="1:11" ht="15" thickBot="1" x14ac:dyDescent="0.4">
      <c r="A5153" s="74"/>
      <c r="D5153" s="176"/>
      <c r="I5153" s="73"/>
      <c r="J5153" s="73"/>
      <c r="K5153" s="28"/>
    </row>
    <row r="5154" spans="1:11" ht="15" thickBot="1" x14ac:dyDescent="0.4">
      <c r="A5154" s="74"/>
      <c r="D5154" s="176"/>
      <c r="I5154" s="73"/>
      <c r="J5154" s="73"/>
      <c r="K5154" s="28"/>
    </row>
    <row r="5155" spans="1:11" ht="15" thickBot="1" x14ac:dyDescent="0.4">
      <c r="A5155" s="74"/>
      <c r="D5155" s="176"/>
      <c r="I5155" s="73"/>
      <c r="J5155" s="73"/>
      <c r="K5155" s="28"/>
    </row>
    <row r="5156" spans="1:11" ht="15" thickBot="1" x14ac:dyDescent="0.4">
      <c r="A5156" s="74"/>
      <c r="D5156" s="176"/>
      <c r="I5156" s="73"/>
      <c r="J5156" s="73"/>
      <c r="K5156" s="28"/>
    </row>
    <row r="5157" spans="1:11" ht="15" thickBot="1" x14ac:dyDescent="0.4">
      <c r="A5157" s="74"/>
      <c r="D5157" s="176"/>
      <c r="I5157" s="73"/>
      <c r="J5157" s="73"/>
      <c r="K5157" s="28"/>
    </row>
    <row r="5158" spans="1:11" ht="15" thickBot="1" x14ac:dyDescent="0.4">
      <c r="A5158" s="74"/>
      <c r="D5158" s="176"/>
      <c r="I5158" s="73"/>
      <c r="J5158" s="73"/>
      <c r="K5158" s="28"/>
    </row>
    <row r="5159" spans="1:11" ht="15" thickBot="1" x14ac:dyDescent="0.4">
      <c r="A5159" s="74"/>
      <c r="D5159" s="176"/>
      <c r="I5159" s="73"/>
      <c r="J5159" s="73"/>
      <c r="K5159" s="28"/>
    </row>
    <row r="5160" spans="1:11" ht="15" thickBot="1" x14ac:dyDescent="0.4">
      <c r="A5160" s="74"/>
      <c r="D5160" s="176"/>
      <c r="I5160" s="73"/>
      <c r="J5160" s="73"/>
      <c r="K5160" s="28"/>
    </row>
    <row r="5161" spans="1:11" ht="15" thickBot="1" x14ac:dyDescent="0.4">
      <c r="A5161" s="74"/>
      <c r="D5161" s="176"/>
      <c r="I5161" s="73"/>
      <c r="J5161" s="73"/>
      <c r="K5161" s="28"/>
    </row>
    <row r="5162" spans="1:11" ht="15" thickBot="1" x14ac:dyDescent="0.4">
      <c r="A5162" s="74"/>
      <c r="D5162" s="176"/>
      <c r="I5162" s="73"/>
      <c r="J5162" s="73"/>
      <c r="K5162" s="28"/>
    </row>
    <row r="5163" spans="1:11" ht="15" thickBot="1" x14ac:dyDescent="0.4">
      <c r="A5163" s="74"/>
      <c r="D5163" s="176"/>
      <c r="I5163" s="73"/>
      <c r="J5163" s="73"/>
      <c r="K5163" s="28"/>
    </row>
    <row r="5164" spans="1:11" ht="15" thickBot="1" x14ac:dyDescent="0.4">
      <c r="A5164" s="74"/>
      <c r="D5164" s="176"/>
      <c r="I5164" s="73"/>
      <c r="J5164" s="73"/>
      <c r="K5164" s="28"/>
    </row>
    <row r="5165" spans="1:11" ht="15" thickBot="1" x14ac:dyDescent="0.4">
      <c r="A5165" s="74"/>
      <c r="D5165" s="176"/>
      <c r="I5165" s="73"/>
      <c r="J5165" s="73"/>
      <c r="K5165" s="28"/>
    </row>
    <row r="5166" spans="1:11" ht="15" thickBot="1" x14ac:dyDescent="0.4">
      <c r="A5166" s="74"/>
      <c r="D5166" s="176"/>
      <c r="I5166" s="73"/>
      <c r="J5166" s="73"/>
      <c r="K5166" s="28"/>
    </row>
    <row r="5167" spans="1:11" ht="15" thickBot="1" x14ac:dyDescent="0.4">
      <c r="A5167" s="74"/>
      <c r="D5167" s="176"/>
      <c r="I5167" s="73"/>
      <c r="J5167" s="73"/>
      <c r="K5167" s="28"/>
    </row>
    <row r="5168" spans="1:11" ht="15" thickBot="1" x14ac:dyDescent="0.4">
      <c r="A5168" s="74"/>
      <c r="D5168" s="176"/>
      <c r="I5168" s="73"/>
      <c r="J5168" s="73"/>
      <c r="K5168" s="28"/>
    </row>
    <row r="5169" spans="1:11" ht="15" thickBot="1" x14ac:dyDescent="0.4">
      <c r="A5169" s="74"/>
      <c r="D5169" s="176"/>
      <c r="I5169" s="73"/>
      <c r="J5169" s="73"/>
      <c r="K5169" s="28"/>
    </row>
    <row r="5170" spans="1:11" ht="15" thickBot="1" x14ac:dyDescent="0.4">
      <c r="A5170" s="74"/>
      <c r="D5170" s="176"/>
      <c r="I5170" s="73"/>
      <c r="J5170" s="73"/>
      <c r="K5170" s="28"/>
    </row>
    <row r="5171" spans="1:11" ht="15" thickBot="1" x14ac:dyDescent="0.4">
      <c r="A5171" s="74"/>
      <c r="D5171" s="176"/>
      <c r="I5171" s="73"/>
      <c r="J5171" s="73"/>
      <c r="K5171" s="28"/>
    </row>
    <row r="5172" spans="1:11" ht="15" thickBot="1" x14ac:dyDescent="0.4">
      <c r="A5172" s="74"/>
      <c r="D5172" s="176"/>
      <c r="I5172" s="73"/>
      <c r="J5172" s="73"/>
      <c r="K5172" s="28"/>
    </row>
    <row r="5173" spans="1:11" ht="15" thickBot="1" x14ac:dyDescent="0.4">
      <c r="A5173" s="74"/>
      <c r="D5173" s="176"/>
      <c r="I5173" s="73"/>
      <c r="J5173" s="73"/>
      <c r="K5173" s="28"/>
    </row>
    <row r="5174" spans="1:11" ht="15" thickBot="1" x14ac:dyDescent="0.4">
      <c r="A5174" s="74"/>
      <c r="D5174" s="176"/>
      <c r="I5174" s="73"/>
      <c r="J5174" s="73"/>
      <c r="K5174" s="28"/>
    </row>
    <row r="5175" spans="1:11" ht="15" thickBot="1" x14ac:dyDescent="0.4">
      <c r="A5175" s="74"/>
      <c r="D5175" s="176"/>
      <c r="I5175" s="73"/>
      <c r="J5175" s="73"/>
      <c r="K5175" s="28"/>
    </row>
    <row r="5176" spans="1:11" ht="15" thickBot="1" x14ac:dyDescent="0.4">
      <c r="A5176" s="74"/>
      <c r="D5176" s="176"/>
      <c r="I5176" s="73"/>
      <c r="J5176" s="73"/>
      <c r="K5176" s="28"/>
    </row>
    <row r="5177" spans="1:11" ht="15" thickBot="1" x14ac:dyDescent="0.4">
      <c r="A5177" s="74"/>
      <c r="D5177" s="176"/>
      <c r="I5177" s="73"/>
      <c r="J5177" s="73"/>
      <c r="K5177" s="28"/>
    </row>
    <row r="5178" spans="1:11" ht="15" thickBot="1" x14ac:dyDescent="0.4">
      <c r="A5178" s="74"/>
      <c r="D5178" s="176"/>
      <c r="I5178" s="73"/>
      <c r="J5178" s="73"/>
      <c r="K5178" s="28"/>
    </row>
    <row r="5179" spans="1:11" ht="15" thickBot="1" x14ac:dyDescent="0.4">
      <c r="A5179" s="74"/>
      <c r="D5179" s="176"/>
      <c r="I5179" s="73"/>
      <c r="J5179" s="73"/>
      <c r="K5179" s="28"/>
    </row>
    <row r="5180" spans="1:11" ht="15" thickBot="1" x14ac:dyDescent="0.4">
      <c r="A5180" s="74"/>
      <c r="D5180" s="176"/>
      <c r="I5180" s="73"/>
      <c r="J5180" s="73"/>
      <c r="K5180" s="28"/>
    </row>
    <row r="5181" spans="1:11" ht="15" thickBot="1" x14ac:dyDescent="0.4">
      <c r="A5181" s="74"/>
      <c r="D5181" s="176"/>
      <c r="I5181" s="73"/>
      <c r="J5181" s="73"/>
      <c r="K5181" s="28"/>
    </row>
    <row r="5182" spans="1:11" ht="15" thickBot="1" x14ac:dyDescent="0.4">
      <c r="A5182" s="74"/>
      <c r="D5182" s="176"/>
      <c r="I5182" s="73"/>
      <c r="J5182" s="73"/>
      <c r="K5182" s="28"/>
    </row>
    <row r="5183" spans="1:11" ht="15" thickBot="1" x14ac:dyDescent="0.4">
      <c r="A5183" s="74"/>
      <c r="D5183" s="176"/>
      <c r="I5183" s="73"/>
      <c r="J5183" s="73"/>
      <c r="K5183" s="28"/>
    </row>
    <row r="5184" spans="1:11" ht="15" thickBot="1" x14ac:dyDescent="0.4">
      <c r="A5184" s="74"/>
      <c r="D5184" s="176"/>
      <c r="I5184" s="73"/>
      <c r="J5184" s="73"/>
      <c r="K5184" s="28"/>
    </row>
    <row r="5185" spans="1:11" ht="15" thickBot="1" x14ac:dyDescent="0.4">
      <c r="A5185" s="74"/>
      <c r="D5185" s="176"/>
      <c r="I5185" s="73"/>
      <c r="J5185" s="73"/>
      <c r="K5185" s="28"/>
    </row>
    <row r="5186" spans="1:11" ht="15" thickBot="1" x14ac:dyDescent="0.4">
      <c r="A5186" s="74"/>
      <c r="D5186" s="176"/>
      <c r="I5186" s="73"/>
      <c r="J5186" s="73"/>
      <c r="K5186" s="28"/>
    </row>
    <row r="5187" spans="1:11" ht="15" thickBot="1" x14ac:dyDescent="0.4">
      <c r="A5187" s="74"/>
      <c r="D5187" s="176"/>
      <c r="I5187" s="73"/>
      <c r="J5187" s="73"/>
      <c r="K5187" s="28"/>
    </row>
    <row r="5188" spans="1:11" ht="15" thickBot="1" x14ac:dyDescent="0.4">
      <c r="A5188" s="74"/>
      <c r="D5188" s="176"/>
      <c r="I5188" s="73"/>
      <c r="J5188" s="73"/>
      <c r="K5188" s="28"/>
    </row>
    <row r="5189" spans="1:11" ht="15" thickBot="1" x14ac:dyDescent="0.4">
      <c r="A5189" s="74"/>
      <c r="D5189" s="176"/>
      <c r="I5189" s="73"/>
      <c r="J5189" s="73"/>
      <c r="K5189" s="28"/>
    </row>
    <row r="5190" spans="1:11" ht="15" thickBot="1" x14ac:dyDescent="0.4">
      <c r="A5190" s="74"/>
      <c r="D5190" s="176"/>
      <c r="I5190" s="73"/>
      <c r="J5190" s="73"/>
      <c r="K5190" s="28"/>
    </row>
    <row r="5191" spans="1:11" ht="15" thickBot="1" x14ac:dyDescent="0.4">
      <c r="A5191" s="74"/>
      <c r="D5191" s="176"/>
      <c r="I5191" s="73"/>
      <c r="J5191" s="73"/>
      <c r="K5191" s="28"/>
    </row>
    <row r="5192" spans="1:11" ht="15" thickBot="1" x14ac:dyDescent="0.4">
      <c r="A5192" s="74"/>
      <c r="D5192" s="176"/>
      <c r="I5192" s="73"/>
      <c r="J5192" s="73"/>
      <c r="K5192" s="28"/>
    </row>
    <row r="5193" spans="1:11" ht="15" thickBot="1" x14ac:dyDescent="0.4">
      <c r="A5193" s="74"/>
      <c r="D5193" s="176"/>
      <c r="I5193" s="73"/>
      <c r="J5193" s="73"/>
      <c r="K5193" s="28"/>
    </row>
    <row r="5194" spans="1:11" ht="15" thickBot="1" x14ac:dyDescent="0.4">
      <c r="A5194" s="74"/>
      <c r="D5194" s="176"/>
      <c r="I5194" s="73"/>
      <c r="J5194" s="73"/>
      <c r="K5194" s="28"/>
    </row>
    <row r="5195" spans="1:11" ht="15" thickBot="1" x14ac:dyDescent="0.4">
      <c r="A5195" s="74"/>
      <c r="D5195" s="176"/>
      <c r="I5195" s="73"/>
      <c r="J5195" s="73"/>
      <c r="K5195" s="28"/>
    </row>
    <row r="5196" spans="1:11" ht="15" thickBot="1" x14ac:dyDescent="0.4">
      <c r="A5196" s="74"/>
      <c r="D5196" s="176"/>
      <c r="I5196" s="73"/>
      <c r="J5196" s="73"/>
      <c r="K5196" s="28"/>
    </row>
    <row r="5197" spans="1:11" ht="15" thickBot="1" x14ac:dyDescent="0.4">
      <c r="A5197" s="74"/>
      <c r="D5197" s="176"/>
      <c r="I5197" s="73"/>
      <c r="J5197" s="73"/>
      <c r="K5197" s="28"/>
    </row>
    <row r="5198" spans="1:11" ht="15" thickBot="1" x14ac:dyDescent="0.4">
      <c r="A5198" s="74"/>
      <c r="D5198" s="176"/>
      <c r="I5198" s="73"/>
      <c r="J5198" s="73"/>
      <c r="K5198" s="28"/>
    </row>
    <row r="5199" spans="1:11" ht="15" thickBot="1" x14ac:dyDescent="0.4">
      <c r="A5199" s="74"/>
      <c r="D5199" s="176"/>
      <c r="I5199" s="73"/>
      <c r="J5199" s="73"/>
      <c r="K5199" s="28"/>
    </row>
    <row r="5200" spans="1:11" ht="15" thickBot="1" x14ac:dyDescent="0.4">
      <c r="A5200" s="74"/>
      <c r="D5200" s="176"/>
      <c r="I5200" s="73"/>
      <c r="J5200" s="73"/>
      <c r="K5200" s="28"/>
    </row>
    <row r="5201" spans="1:11" ht="15" thickBot="1" x14ac:dyDescent="0.4">
      <c r="A5201" s="74"/>
      <c r="D5201" s="176"/>
      <c r="I5201" s="73"/>
      <c r="J5201" s="73"/>
      <c r="K5201" s="28"/>
    </row>
    <row r="5202" spans="1:11" ht="15" thickBot="1" x14ac:dyDescent="0.4">
      <c r="A5202" s="74"/>
      <c r="D5202" s="176"/>
      <c r="I5202" s="73"/>
      <c r="J5202" s="73"/>
      <c r="K5202" s="28"/>
    </row>
    <row r="5203" spans="1:11" ht="15" thickBot="1" x14ac:dyDescent="0.4">
      <c r="A5203" s="74"/>
      <c r="D5203" s="176"/>
      <c r="I5203" s="73"/>
      <c r="J5203" s="73"/>
      <c r="K5203" s="28"/>
    </row>
    <row r="5204" spans="1:11" ht="15" thickBot="1" x14ac:dyDescent="0.4">
      <c r="A5204" s="74"/>
      <c r="D5204" s="176"/>
      <c r="I5204" s="73"/>
      <c r="J5204" s="73"/>
      <c r="K5204" s="28"/>
    </row>
    <row r="5205" spans="1:11" ht="15" thickBot="1" x14ac:dyDescent="0.4">
      <c r="A5205" s="74"/>
      <c r="D5205" s="176"/>
      <c r="I5205" s="73"/>
      <c r="J5205" s="73"/>
      <c r="K5205" s="28"/>
    </row>
    <row r="5206" spans="1:11" ht="15" thickBot="1" x14ac:dyDescent="0.4">
      <c r="A5206" s="74"/>
      <c r="D5206" s="176"/>
      <c r="I5206" s="73"/>
      <c r="J5206" s="73"/>
      <c r="K5206" s="28"/>
    </row>
    <row r="5207" spans="1:11" ht="15" thickBot="1" x14ac:dyDescent="0.4">
      <c r="A5207" s="74"/>
      <c r="D5207" s="176"/>
      <c r="I5207" s="73"/>
      <c r="J5207" s="73"/>
      <c r="K5207" s="28"/>
    </row>
    <row r="5208" spans="1:11" ht="15" thickBot="1" x14ac:dyDescent="0.4">
      <c r="A5208" s="74"/>
      <c r="D5208" s="176"/>
      <c r="I5208" s="73"/>
      <c r="J5208" s="73"/>
      <c r="K5208" s="28"/>
    </row>
    <row r="5209" spans="1:11" ht="15" thickBot="1" x14ac:dyDescent="0.4">
      <c r="A5209" s="74"/>
      <c r="D5209" s="176"/>
      <c r="I5209" s="73"/>
      <c r="J5209" s="73"/>
      <c r="K5209" s="28"/>
    </row>
    <row r="5210" spans="1:11" ht="15" thickBot="1" x14ac:dyDescent="0.4">
      <c r="A5210" s="74"/>
      <c r="D5210" s="176"/>
      <c r="I5210" s="73"/>
      <c r="J5210" s="73"/>
      <c r="K5210" s="28"/>
    </row>
    <row r="5211" spans="1:11" ht="15" thickBot="1" x14ac:dyDescent="0.4">
      <c r="A5211" s="74"/>
      <c r="D5211" s="176"/>
      <c r="I5211" s="73"/>
      <c r="J5211" s="73"/>
      <c r="K5211" s="28"/>
    </row>
    <row r="5212" spans="1:11" ht="15" thickBot="1" x14ac:dyDescent="0.4">
      <c r="A5212" s="74"/>
      <c r="D5212" s="176"/>
      <c r="I5212" s="73"/>
      <c r="J5212" s="73"/>
      <c r="K5212" s="28"/>
    </row>
    <row r="5213" spans="1:11" ht="15" thickBot="1" x14ac:dyDescent="0.4">
      <c r="A5213" s="74"/>
      <c r="D5213" s="176"/>
      <c r="I5213" s="73"/>
      <c r="J5213" s="73"/>
      <c r="K5213" s="28"/>
    </row>
    <row r="5214" spans="1:11" ht="15" thickBot="1" x14ac:dyDescent="0.4">
      <c r="A5214" s="74"/>
      <c r="D5214" s="176"/>
      <c r="I5214" s="73"/>
      <c r="J5214" s="73"/>
      <c r="K5214" s="28"/>
    </row>
    <row r="5215" spans="1:11" ht="15" thickBot="1" x14ac:dyDescent="0.4">
      <c r="A5215" s="74"/>
      <c r="D5215" s="176"/>
      <c r="I5215" s="73"/>
      <c r="J5215" s="73"/>
      <c r="K5215" s="28"/>
    </row>
    <row r="5216" spans="1:11" ht="15" thickBot="1" x14ac:dyDescent="0.4">
      <c r="A5216" s="74"/>
      <c r="D5216" s="176"/>
      <c r="I5216" s="73"/>
      <c r="J5216" s="73"/>
      <c r="K5216" s="28"/>
    </row>
    <row r="5217" spans="1:11" ht="15" thickBot="1" x14ac:dyDescent="0.4">
      <c r="A5217" s="74"/>
      <c r="D5217" s="176"/>
      <c r="I5217" s="73"/>
      <c r="J5217" s="73"/>
      <c r="K5217" s="28"/>
    </row>
    <row r="5218" spans="1:11" ht="15" thickBot="1" x14ac:dyDescent="0.4">
      <c r="A5218" s="74"/>
      <c r="D5218" s="176"/>
      <c r="I5218" s="73"/>
      <c r="J5218" s="73"/>
      <c r="K5218" s="28"/>
    </row>
    <row r="5219" spans="1:11" ht="15" thickBot="1" x14ac:dyDescent="0.4">
      <c r="A5219" s="74"/>
      <c r="D5219" s="176"/>
      <c r="I5219" s="73"/>
      <c r="J5219" s="73"/>
      <c r="K5219" s="28"/>
    </row>
    <row r="5220" spans="1:11" ht="15" thickBot="1" x14ac:dyDescent="0.4">
      <c r="A5220" s="74"/>
      <c r="D5220" s="176"/>
      <c r="I5220" s="73"/>
      <c r="J5220" s="73"/>
      <c r="K5220" s="28"/>
    </row>
    <row r="5221" spans="1:11" ht="15" thickBot="1" x14ac:dyDescent="0.4">
      <c r="A5221" s="74"/>
      <c r="D5221" s="176"/>
      <c r="I5221" s="73"/>
      <c r="J5221" s="73"/>
      <c r="K5221" s="28"/>
    </row>
    <row r="5222" spans="1:11" ht="15" thickBot="1" x14ac:dyDescent="0.4">
      <c r="A5222" s="74"/>
      <c r="D5222" s="176"/>
      <c r="I5222" s="73"/>
      <c r="J5222" s="73"/>
      <c r="K5222" s="28"/>
    </row>
    <row r="5223" spans="1:11" ht="15" thickBot="1" x14ac:dyDescent="0.4">
      <c r="A5223" s="74"/>
      <c r="D5223" s="176"/>
      <c r="I5223" s="73"/>
      <c r="J5223" s="73"/>
      <c r="K5223" s="28"/>
    </row>
    <row r="5224" spans="1:11" ht="15" thickBot="1" x14ac:dyDescent="0.4">
      <c r="A5224" s="74"/>
      <c r="D5224" s="176"/>
      <c r="I5224" s="73"/>
      <c r="J5224" s="73"/>
      <c r="K5224" s="28"/>
    </row>
    <row r="5225" spans="1:11" ht="15" thickBot="1" x14ac:dyDescent="0.4">
      <c r="A5225" s="74"/>
      <c r="D5225" s="176"/>
      <c r="I5225" s="73"/>
      <c r="J5225" s="73"/>
      <c r="K5225" s="28"/>
    </row>
    <row r="5226" spans="1:11" ht="15" thickBot="1" x14ac:dyDescent="0.4">
      <c r="A5226" s="74"/>
      <c r="D5226" s="176"/>
      <c r="I5226" s="73"/>
      <c r="J5226" s="73"/>
      <c r="K5226" s="28"/>
    </row>
    <row r="5227" spans="1:11" ht="15" thickBot="1" x14ac:dyDescent="0.4">
      <c r="A5227" s="74"/>
      <c r="D5227" s="176"/>
      <c r="I5227" s="73"/>
      <c r="J5227" s="73"/>
      <c r="K5227" s="28"/>
    </row>
    <row r="5228" spans="1:11" ht="15" thickBot="1" x14ac:dyDescent="0.4">
      <c r="A5228" s="74"/>
      <c r="D5228" s="176"/>
      <c r="I5228" s="73"/>
      <c r="J5228" s="73"/>
      <c r="K5228" s="28"/>
    </row>
    <row r="5229" spans="1:11" ht="15" thickBot="1" x14ac:dyDescent="0.4">
      <c r="A5229" s="74"/>
      <c r="D5229" s="176"/>
      <c r="I5229" s="73"/>
      <c r="J5229" s="73"/>
      <c r="K5229" s="28"/>
    </row>
    <row r="5230" spans="1:11" ht="15" thickBot="1" x14ac:dyDescent="0.4">
      <c r="A5230" s="74"/>
      <c r="D5230" s="176"/>
      <c r="I5230" s="73"/>
      <c r="J5230" s="73"/>
      <c r="K5230" s="28"/>
    </row>
    <row r="5231" spans="1:11" ht="15" thickBot="1" x14ac:dyDescent="0.4">
      <c r="A5231" s="74"/>
      <c r="D5231" s="176"/>
      <c r="I5231" s="73"/>
      <c r="J5231" s="73"/>
      <c r="K5231" s="28"/>
    </row>
    <row r="5232" spans="1:11" ht="15" thickBot="1" x14ac:dyDescent="0.4">
      <c r="A5232" s="74"/>
      <c r="D5232" s="176"/>
      <c r="I5232" s="73"/>
      <c r="J5232" s="73"/>
      <c r="K5232" s="28"/>
    </row>
    <row r="5233" spans="1:11" ht="15" thickBot="1" x14ac:dyDescent="0.4">
      <c r="A5233" s="74"/>
      <c r="D5233" s="176"/>
      <c r="I5233" s="73"/>
      <c r="J5233" s="73"/>
      <c r="K5233" s="28"/>
    </row>
    <row r="5234" spans="1:11" ht="15" thickBot="1" x14ac:dyDescent="0.4">
      <c r="A5234" s="74"/>
      <c r="D5234" s="176"/>
      <c r="I5234" s="73"/>
      <c r="J5234" s="73"/>
      <c r="K5234" s="28"/>
    </row>
    <row r="5235" spans="1:11" ht="15" thickBot="1" x14ac:dyDescent="0.4">
      <c r="A5235" s="74"/>
      <c r="D5235" s="176"/>
      <c r="I5235" s="73"/>
      <c r="J5235" s="73"/>
      <c r="K5235" s="28"/>
    </row>
    <row r="5236" spans="1:11" ht="15" thickBot="1" x14ac:dyDescent="0.4">
      <c r="A5236" s="74"/>
      <c r="D5236" s="176"/>
      <c r="I5236" s="73"/>
      <c r="J5236" s="73"/>
      <c r="K5236" s="28"/>
    </row>
    <row r="5237" spans="1:11" ht="15" thickBot="1" x14ac:dyDescent="0.4">
      <c r="A5237" s="74"/>
      <c r="D5237" s="176"/>
      <c r="I5237" s="73"/>
      <c r="J5237" s="73"/>
      <c r="K5237" s="28"/>
    </row>
    <row r="5238" spans="1:11" ht="15" thickBot="1" x14ac:dyDescent="0.4">
      <c r="A5238" s="74"/>
      <c r="D5238" s="176"/>
      <c r="I5238" s="73"/>
      <c r="J5238" s="73"/>
      <c r="K5238" s="28"/>
    </row>
    <row r="5239" spans="1:11" ht="15" thickBot="1" x14ac:dyDescent="0.4">
      <c r="A5239" s="74"/>
      <c r="D5239" s="176"/>
      <c r="I5239" s="73"/>
      <c r="J5239" s="73"/>
      <c r="K5239" s="28"/>
    </row>
    <row r="5240" spans="1:11" ht="15" thickBot="1" x14ac:dyDescent="0.4">
      <c r="A5240" s="74"/>
      <c r="D5240" s="176"/>
      <c r="I5240" s="73"/>
      <c r="J5240" s="73"/>
      <c r="K5240" s="28"/>
    </row>
    <row r="5241" spans="1:11" ht="15" thickBot="1" x14ac:dyDescent="0.4">
      <c r="A5241" s="74"/>
      <c r="D5241" s="176"/>
      <c r="I5241" s="73"/>
      <c r="J5241" s="73"/>
      <c r="K5241" s="28"/>
    </row>
    <row r="5242" spans="1:11" ht="15" thickBot="1" x14ac:dyDescent="0.4">
      <c r="A5242" s="74"/>
      <c r="D5242" s="176"/>
      <c r="I5242" s="73"/>
      <c r="J5242" s="73"/>
      <c r="K5242" s="28"/>
    </row>
    <row r="5243" spans="1:11" ht="15" thickBot="1" x14ac:dyDescent="0.4">
      <c r="A5243" s="74"/>
      <c r="D5243" s="176"/>
      <c r="I5243" s="73"/>
      <c r="J5243" s="73"/>
      <c r="K5243" s="28"/>
    </row>
    <row r="5244" spans="1:11" ht="15" thickBot="1" x14ac:dyDescent="0.4">
      <c r="A5244" s="74"/>
      <c r="D5244" s="176"/>
      <c r="I5244" s="73"/>
      <c r="J5244" s="73"/>
      <c r="K5244" s="28"/>
    </row>
    <row r="5245" spans="1:11" ht="15" thickBot="1" x14ac:dyDescent="0.4">
      <c r="A5245" s="74"/>
      <c r="D5245" s="176"/>
      <c r="I5245" s="73"/>
      <c r="J5245" s="73"/>
      <c r="K5245" s="28"/>
    </row>
    <row r="5246" spans="1:11" ht="15" thickBot="1" x14ac:dyDescent="0.4">
      <c r="A5246" s="74"/>
      <c r="D5246" s="176"/>
      <c r="I5246" s="73"/>
      <c r="J5246" s="73"/>
      <c r="K5246" s="28"/>
    </row>
    <row r="5247" spans="1:11" ht="15" thickBot="1" x14ac:dyDescent="0.4">
      <c r="A5247" s="74"/>
      <c r="D5247" s="176"/>
      <c r="I5247" s="73"/>
      <c r="J5247" s="73"/>
      <c r="K5247" s="28"/>
    </row>
    <row r="5248" spans="1:11" ht="15" thickBot="1" x14ac:dyDescent="0.4">
      <c r="A5248" s="74"/>
      <c r="D5248" s="176"/>
      <c r="I5248" s="73"/>
      <c r="J5248" s="73"/>
      <c r="K5248" s="28"/>
    </row>
    <row r="5249" spans="1:11" ht="15" thickBot="1" x14ac:dyDescent="0.4">
      <c r="A5249" s="74"/>
      <c r="D5249" s="176"/>
      <c r="I5249" s="73"/>
      <c r="J5249" s="73"/>
      <c r="K5249" s="28"/>
    </row>
    <row r="5250" spans="1:11" ht="15" thickBot="1" x14ac:dyDescent="0.4">
      <c r="A5250" s="74"/>
      <c r="D5250" s="176"/>
      <c r="I5250" s="73"/>
      <c r="J5250" s="73"/>
      <c r="K5250" s="28"/>
    </row>
    <row r="5251" spans="1:11" ht="15" thickBot="1" x14ac:dyDescent="0.4">
      <c r="A5251" s="74"/>
      <c r="D5251" s="176"/>
      <c r="I5251" s="73"/>
      <c r="J5251" s="73"/>
      <c r="K5251" s="28"/>
    </row>
    <row r="5252" spans="1:11" ht="15" thickBot="1" x14ac:dyDescent="0.4">
      <c r="A5252" s="74"/>
      <c r="D5252" s="176"/>
      <c r="I5252" s="73"/>
      <c r="J5252" s="73"/>
      <c r="K5252" s="28"/>
    </row>
    <row r="5253" spans="1:11" ht="15" thickBot="1" x14ac:dyDescent="0.4">
      <c r="A5253" s="74"/>
      <c r="D5253" s="176"/>
      <c r="I5253" s="73"/>
      <c r="J5253" s="73"/>
      <c r="K5253" s="28"/>
    </row>
    <row r="5254" spans="1:11" ht="15" thickBot="1" x14ac:dyDescent="0.4">
      <c r="A5254" s="74"/>
      <c r="D5254" s="176"/>
      <c r="I5254" s="73"/>
      <c r="J5254" s="73"/>
      <c r="K5254" s="28"/>
    </row>
    <row r="5255" spans="1:11" ht="15" thickBot="1" x14ac:dyDescent="0.4">
      <c r="A5255" s="74"/>
      <c r="D5255" s="176"/>
      <c r="I5255" s="73"/>
      <c r="J5255" s="73"/>
      <c r="K5255" s="28"/>
    </row>
    <row r="5256" spans="1:11" ht="15" thickBot="1" x14ac:dyDescent="0.4">
      <c r="A5256" s="74"/>
      <c r="D5256" s="176"/>
      <c r="I5256" s="73"/>
      <c r="J5256" s="73"/>
      <c r="K5256" s="28"/>
    </row>
    <row r="5257" spans="1:11" ht="15" thickBot="1" x14ac:dyDescent="0.4">
      <c r="A5257" s="74"/>
      <c r="D5257" s="176"/>
      <c r="I5257" s="73"/>
      <c r="J5257" s="73"/>
      <c r="K5257" s="28"/>
    </row>
    <row r="5258" spans="1:11" ht="15" thickBot="1" x14ac:dyDescent="0.4">
      <c r="A5258" s="74"/>
      <c r="D5258" s="176"/>
      <c r="I5258" s="73"/>
      <c r="J5258" s="73"/>
      <c r="K5258" s="28"/>
    </row>
    <row r="5259" spans="1:11" ht="15" thickBot="1" x14ac:dyDescent="0.4">
      <c r="A5259" s="74"/>
      <c r="D5259" s="176"/>
      <c r="I5259" s="73"/>
      <c r="J5259" s="73"/>
      <c r="K5259" s="28"/>
    </row>
    <row r="5260" spans="1:11" ht="15" thickBot="1" x14ac:dyDescent="0.4">
      <c r="A5260" s="74"/>
      <c r="D5260" s="176"/>
      <c r="I5260" s="73"/>
      <c r="J5260" s="73"/>
      <c r="K5260" s="28"/>
    </row>
    <row r="5261" spans="1:11" ht="15" thickBot="1" x14ac:dyDescent="0.4">
      <c r="A5261" s="74"/>
      <c r="D5261" s="176"/>
      <c r="I5261" s="73"/>
      <c r="J5261" s="73"/>
      <c r="K5261" s="28"/>
    </row>
    <row r="5262" spans="1:11" ht="15" thickBot="1" x14ac:dyDescent="0.4">
      <c r="A5262" s="74"/>
      <c r="D5262" s="176"/>
      <c r="I5262" s="73"/>
      <c r="J5262" s="73"/>
      <c r="K5262" s="28"/>
    </row>
    <row r="5263" spans="1:11" ht="15" thickBot="1" x14ac:dyDescent="0.4">
      <c r="A5263" s="74"/>
      <c r="D5263" s="176"/>
      <c r="I5263" s="73"/>
      <c r="J5263" s="73"/>
      <c r="K5263" s="28"/>
    </row>
    <row r="5264" spans="1:11" ht="15" thickBot="1" x14ac:dyDescent="0.4">
      <c r="A5264" s="74"/>
      <c r="D5264" s="176"/>
      <c r="I5264" s="73"/>
      <c r="J5264" s="73"/>
      <c r="K5264" s="28"/>
    </row>
    <row r="5265" spans="1:11" ht="15" thickBot="1" x14ac:dyDescent="0.4">
      <c r="A5265" s="74"/>
      <c r="D5265" s="176"/>
      <c r="I5265" s="73"/>
      <c r="J5265" s="73"/>
      <c r="K5265" s="28"/>
    </row>
    <row r="5266" spans="1:11" ht="15" thickBot="1" x14ac:dyDescent="0.4">
      <c r="A5266" s="74"/>
      <c r="D5266" s="176"/>
      <c r="I5266" s="73"/>
      <c r="J5266" s="73"/>
      <c r="K5266" s="28"/>
    </row>
    <row r="5267" spans="1:11" ht="15" thickBot="1" x14ac:dyDescent="0.4">
      <c r="A5267" s="74"/>
      <c r="D5267" s="176"/>
      <c r="I5267" s="73"/>
      <c r="J5267" s="73"/>
      <c r="K5267" s="28"/>
    </row>
    <row r="5268" spans="1:11" ht="15" thickBot="1" x14ac:dyDescent="0.4">
      <c r="A5268" s="74"/>
      <c r="D5268" s="176"/>
      <c r="I5268" s="73"/>
      <c r="J5268" s="73"/>
      <c r="K5268" s="28"/>
    </row>
    <row r="5269" spans="1:11" ht="15" thickBot="1" x14ac:dyDescent="0.4">
      <c r="A5269" s="74"/>
      <c r="D5269" s="176"/>
      <c r="I5269" s="73"/>
      <c r="J5269" s="73"/>
      <c r="K5269" s="28"/>
    </row>
    <row r="5270" spans="1:11" ht="15" thickBot="1" x14ac:dyDescent="0.4">
      <c r="A5270" s="74"/>
      <c r="D5270" s="176"/>
      <c r="I5270" s="73"/>
      <c r="J5270" s="73"/>
      <c r="K5270" s="28"/>
    </row>
    <row r="5271" spans="1:11" ht="15" thickBot="1" x14ac:dyDescent="0.4">
      <c r="A5271" s="74"/>
      <c r="D5271" s="176"/>
      <c r="I5271" s="73"/>
      <c r="J5271" s="73"/>
      <c r="K5271" s="28"/>
    </row>
    <row r="5272" spans="1:11" ht="15" thickBot="1" x14ac:dyDescent="0.4">
      <c r="A5272" s="74"/>
      <c r="D5272" s="176"/>
      <c r="I5272" s="73"/>
      <c r="J5272" s="73"/>
      <c r="K5272" s="28"/>
    </row>
    <row r="5273" spans="1:11" ht="15" thickBot="1" x14ac:dyDescent="0.4">
      <c r="A5273" s="74"/>
      <c r="D5273" s="176"/>
      <c r="I5273" s="73"/>
      <c r="J5273" s="73"/>
      <c r="K5273" s="28"/>
    </row>
    <row r="5274" spans="1:11" ht="15" thickBot="1" x14ac:dyDescent="0.4">
      <c r="A5274" s="74"/>
      <c r="D5274" s="176"/>
      <c r="I5274" s="73"/>
      <c r="J5274" s="73"/>
      <c r="K5274" s="28"/>
    </row>
    <row r="5275" spans="1:11" ht="15" thickBot="1" x14ac:dyDescent="0.4">
      <c r="A5275" s="74"/>
      <c r="D5275" s="176"/>
      <c r="I5275" s="73"/>
      <c r="J5275" s="73"/>
      <c r="K5275" s="28"/>
    </row>
    <row r="5276" spans="1:11" ht="15" thickBot="1" x14ac:dyDescent="0.4">
      <c r="A5276" s="74"/>
      <c r="D5276" s="176"/>
      <c r="I5276" s="73"/>
      <c r="J5276" s="73"/>
      <c r="K5276" s="28"/>
    </row>
    <row r="5277" spans="1:11" ht="15" thickBot="1" x14ac:dyDescent="0.4">
      <c r="A5277" s="74"/>
      <c r="D5277" s="176"/>
      <c r="I5277" s="73"/>
      <c r="J5277" s="73"/>
      <c r="K5277" s="28"/>
    </row>
    <row r="5278" spans="1:11" ht="15" thickBot="1" x14ac:dyDescent="0.4">
      <c r="A5278" s="74"/>
      <c r="D5278" s="176"/>
      <c r="I5278" s="73"/>
      <c r="J5278" s="73"/>
      <c r="K5278" s="28"/>
    </row>
    <row r="5279" spans="1:11" ht="15" thickBot="1" x14ac:dyDescent="0.4">
      <c r="A5279" s="74"/>
      <c r="D5279" s="176"/>
      <c r="I5279" s="73"/>
      <c r="J5279" s="73"/>
      <c r="K5279" s="28"/>
    </row>
    <row r="5280" spans="1:11" ht="15" thickBot="1" x14ac:dyDescent="0.4">
      <c r="A5280" s="74"/>
      <c r="D5280" s="176"/>
      <c r="I5280" s="73"/>
      <c r="J5280" s="73"/>
      <c r="K5280" s="28"/>
    </row>
    <row r="5281" spans="1:11" ht="15" thickBot="1" x14ac:dyDescent="0.4">
      <c r="A5281" s="74"/>
      <c r="D5281" s="176"/>
      <c r="I5281" s="73"/>
      <c r="J5281" s="73"/>
      <c r="K5281" s="28"/>
    </row>
    <row r="5282" spans="1:11" ht="15" thickBot="1" x14ac:dyDescent="0.4">
      <c r="A5282" s="74"/>
      <c r="D5282" s="176"/>
      <c r="I5282" s="73"/>
      <c r="J5282" s="73"/>
      <c r="K5282" s="28"/>
    </row>
    <row r="5283" spans="1:11" ht="15" thickBot="1" x14ac:dyDescent="0.4">
      <c r="A5283" s="74"/>
      <c r="D5283" s="176"/>
      <c r="I5283" s="73"/>
      <c r="J5283" s="73"/>
      <c r="K5283" s="28"/>
    </row>
    <row r="5284" spans="1:11" ht="15" thickBot="1" x14ac:dyDescent="0.4">
      <c r="A5284" s="74"/>
      <c r="D5284" s="176"/>
      <c r="I5284" s="73"/>
      <c r="J5284" s="73"/>
      <c r="K5284" s="28"/>
    </row>
    <row r="5285" spans="1:11" ht="15" thickBot="1" x14ac:dyDescent="0.4">
      <c r="A5285" s="74"/>
      <c r="D5285" s="176"/>
      <c r="I5285" s="73"/>
      <c r="J5285" s="73"/>
      <c r="K5285" s="28"/>
    </row>
    <row r="5286" spans="1:11" ht="15" thickBot="1" x14ac:dyDescent="0.4">
      <c r="A5286" s="74"/>
      <c r="D5286" s="176"/>
      <c r="I5286" s="73"/>
      <c r="J5286" s="73"/>
      <c r="K5286" s="28"/>
    </row>
    <row r="5287" spans="1:11" ht="15" thickBot="1" x14ac:dyDescent="0.4">
      <c r="A5287" s="74"/>
      <c r="D5287" s="176"/>
      <c r="I5287" s="73"/>
      <c r="J5287" s="73"/>
      <c r="K5287" s="28"/>
    </row>
    <row r="5288" spans="1:11" ht="15" thickBot="1" x14ac:dyDescent="0.4">
      <c r="A5288" s="74"/>
      <c r="D5288" s="176"/>
      <c r="I5288" s="73"/>
      <c r="J5288" s="73"/>
      <c r="K5288" s="28"/>
    </row>
    <row r="5289" spans="1:11" ht="15" thickBot="1" x14ac:dyDescent="0.4">
      <c r="A5289" s="74"/>
      <c r="D5289" s="176"/>
      <c r="I5289" s="73"/>
      <c r="J5289" s="73"/>
      <c r="K5289" s="28"/>
    </row>
    <row r="5290" spans="1:11" ht="15" thickBot="1" x14ac:dyDescent="0.4">
      <c r="A5290" s="74"/>
      <c r="D5290" s="176"/>
      <c r="I5290" s="73"/>
      <c r="J5290" s="73"/>
      <c r="K5290" s="28"/>
    </row>
    <row r="5291" spans="1:11" ht="15" thickBot="1" x14ac:dyDescent="0.4">
      <c r="A5291" s="74"/>
      <c r="D5291" s="176"/>
      <c r="I5291" s="73"/>
      <c r="J5291" s="73"/>
      <c r="K5291" s="28"/>
    </row>
    <row r="5292" spans="1:11" ht="15" thickBot="1" x14ac:dyDescent="0.4">
      <c r="A5292" s="74"/>
      <c r="D5292" s="176"/>
      <c r="I5292" s="73"/>
      <c r="J5292" s="73"/>
      <c r="K5292" s="28"/>
    </row>
    <row r="5293" spans="1:11" ht="15" thickBot="1" x14ac:dyDescent="0.4">
      <c r="A5293" s="74"/>
      <c r="D5293" s="176"/>
      <c r="I5293" s="73"/>
      <c r="J5293" s="73"/>
      <c r="K5293" s="28"/>
    </row>
    <row r="5294" spans="1:11" ht="15" thickBot="1" x14ac:dyDescent="0.4">
      <c r="A5294" s="74"/>
      <c r="D5294" s="176"/>
      <c r="I5294" s="73"/>
      <c r="J5294" s="73"/>
      <c r="K5294" s="28"/>
    </row>
    <row r="5295" spans="1:11" ht="15" thickBot="1" x14ac:dyDescent="0.4">
      <c r="A5295" s="74"/>
      <c r="D5295" s="176"/>
      <c r="I5295" s="73"/>
      <c r="J5295" s="73"/>
      <c r="K5295" s="28"/>
    </row>
    <row r="5296" spans="1:11" ht="15" thickBot="1" x14ac:dyDescent="0.4">
      <c r="A5296" s="74"/>
      <c r="D5296" s="176"/>
      <c r="I5296" s="73"/>
      <c r="J5296" s="73"/>
      <c r="K5296" s="28"/>
    </row>
    <row r="5297" spans="1:11" ht="15" thickBot="1" x14ac:dyDescent="0.4">
      <c r="A5297" s="74"/>
      <c r="D5297" s="176"/>
      <c r="I5297" s="73"/>
      <c r="J5297" s="73"/>
      <c r="K5297" s="28"/>
    </row>
    <row r="5298" spans="1:11" ht="15" thickBot="1" x14ac:dyDescent="0.4">
      <c r="A5298" s="74"/>
      <c r="D5298" s="176"/>
      <c r="I5298" s="73"/>
      <c r="J5298" s="73"/>
      <c r="K5298" s="28"/>
    </row>
    <row r="5299" spans="1:11" ht="15" thickBot="1" x14ac:dyDescent="0.4">
      <c r="A5299" s="74"/>
      <c r="D5299" s="176"/>
      <c r="I5299" s="73"/>
      <c r="J5299" s="73"/>
      <c r="K5299" s="28"/>
    </row>
    <row r="5300" spans="1:11" ht="15" thickBot="1" x14ac:dyDescent="0.4">
      <c r="A5300" s="74"/>
      <c r="D5300" s="176"/>
      <c r="I5300" s="73"/>
      <c r="J5300" s="73"/>
      <c r="K5300" s="28"/>
    </row>
    <row r="5301" spans="1:11" ht="15" thickBot="1" x14ac:dyDescent="0.4">
      <c r="A5301" s="74"/>
      <c r="D5301" s="176"/>
      <c r="I5301" s="73"/>
      <c r="J5301" s="73"/>
      <c r="K5301" s="28"/>
    </row>
    <row r="5302" spans="1:11" ht="15" thickBot="1" x14ac:dyDescent="0.4">
      <c r="A5302" s="74"/>
      <c r="D5302" s="176"/>
      <c r="I5302" s="73"/>
      <c r="J5302" s="73"/>
      <c r="K5302" s="28"/>
    </row>
    <row r="5303" spans="1:11" ht="15" thickBot="1" x14ac:dyDescent="0.4">
      <c r="A5303" s="74"/>
      <c r="D5303" s="176"/>
      <c r="I5303" s="73"/>
      <c r="J5303" s="73"/>
      <c r="K5303" s="28"/>
    </row>
    <row r="5304" spans="1:11" ht="15" thickBot="1" x14ac:dyDescent="0.4">
      <c r="A5304" s="74"/>
      <c r="D5304" s="176"/>
      <c r="I5304" s="73"/>
      <c r="J5304" s="73"/>
      <c r="K5304" s="28"/>
    </row>
    <row r="5305" spans="1:11" ht="15" thickBot="1" x14ac:dyDescent="0.4">
      <c r="A5305" s="74"/>
      <c r="D5305" s="176"/>
      <c r="I5305" s="73"/>
      <c r="J5305" s="73"/>
      <c r="K5305" s="28"/>
    </row>
    <row r="5306" spans="1:11" ht="15" thickBot="1" x14ac:dyDescent="0.4">
      <c r="A5306" s="74"/>
      <c r="D5306" s="176"/>
      <c r="I5306" s="73"/>
      <c r="J5306" s="73"/>
      <c r="K5306" s="28"/>
    </row>
    <row r="5307" spans="1:11" ht="15" thickBot="1" x14ac:dyDescent="0.4">
      <c r="A5307" s="74"/>
      <c r="D5307" s="176"/>
      <c r="I5307" s="73"/>
      <c r="J5307" s="73"/>
      <c r="K5307" s="28"/>
    </row>
    <row r="5308" spans="1:11" ht="15" thickBot="1" x14ac:dyDescent="0.4">
      <c r="A5308" s="74"/>
      <c r="D5308" s="176"/>
      <c r="I5308" s="73"/>
      <c r="J5308" s="73"/>
      <c r="K5308" s="28"/>
    </row>
    <row r="5309" spans="1:11" ht="15" thickBot="1" x14ac:dyDescent="0.4">
      <c r="A5309" s="74"/>
      <c r="D5309" s="176"/>
      <c r="I5309" s="73"/>
      <c r="J5309" s="73"/>
      <c r="K5309" s="28"/>
    </row>
    <row r="5310" spans="1:11" ht="15" thickBot="1" x14ac:dyDescent="0.4">
      <c r="A5310" s="74"/>
      <c r="D5310" s="176"/>
      <c r="I5310" s="73"/>
      <c r="J5310" s="73"/>
      <c r="K5310" s="28"/>
    </row>
    <row r="5311" spans="1:11" ht="15" thickBot="1" x14ac:dyDescent="0.4">
      <c r="A5311" s="74"/>
      <c r="D5311" s="176"/>
      <c r="I5311" s="73"/>
      <c r="J5311" s="73"/>
      <c r="K5311" s="28"/>
    </row>
    <row r="5312" spans="1:11" ht="15" thickBot="1" x14ac:dyDescent="0.4">
      <c r="A5312" s="74"/>
      <c r="D5312" s="176"/>
      <c r="I5312" s="73"/>
      <c r="J5312" s="73"/>
      <c r="K5312" s="28"/>
    </row>
    <row r="5313" spans="1:11" ht="15" thickBot="1" x14ac:dyDescent="0.4">
      <c r="A5313" s="74"/>
      <c r="D5313" s="176"/>
      <c r="I5313" s="73"/>
      <c r="J5313" s="73"/>
      <c r="K5313" s="28"/>
    </row>
    <row r="5314" spans="1:11" ht="15" thickBot="1" x14ac:dyDescent="0.4">
      <c r="A5314" s="74"/>
      <c r="D5314" s="176"/>
      <c r="I5314" s="73"/>
      <c r="J5314" s="73"/>
      <c r="K5314" s="28"/>
    </row>
    <row r="5315" spans="1:11" ht="15" thickBot="1" x14ac:dyDescent="0.4">
      <c r="A5315" s="74"/>
      <c r="D5315" s="176"/>
      <c r="I5315" s="73"/>
      <c r="J5315" s="73"/>
      <c r="K5315" s="28"/>
    </row>
    <row r="5316" spans="1:11" ht="15" thickBot="1" x14ac:dyDescent="0.4">
      <c r="A5316" s="74"/>
      <c r="D5316" s="176"/>
      <c r="I5316" s="73"/>
      <c r="J5316" s="73"/>
      <c r="K5316" s="28"/>
    </row>
    <row r="5317" spans="1:11" ht="15" thickBot="1" x14ac:dyDescent="0.4">
      <c r="A5317" s="74"/>
      <c r="D5317" s="176"/>
      <c r="I5317" s="73"/>
      <c r="J5317" s="73"/>
      <c r="K5317" s="28"/>
    </row>
    <row r="5318" spans="1:11" ht="15" thickBot="1" x14ac:dyDescent="0.4">
      <c r="A5318" s="74"/>
      <c r="D5318" s="176"/>
      <c r="I5318" s="73"/>
      <c r="J5318" s="73"/>
      <c r="K5318" s="28"/>
    </row>
    <row r="5319" spans="1:11" ht="15" thickBot="1" x14ac:dyDescent="0.4">
      <c r="A5319" s="74"/>
      <c r="D5319" s="176"/>
      <c r="I5319" s="73"/>
      <c r="J5319" s="73"/>
      <c r="K5319" s="28"/>
    </row>
    <row r="5320" spans="1:11" ht="15" thickBot="1" x14ac:dyDescent="0.4">
      <c r="A5320" s="74"/>
      <c r="D5320" s="176"/>
      <c r="I5320" s="73"/>
      <c r="J5320" s="73"/>
      <c r="K5320" s="28"/>
    </row>
    <row r="5321" spans="1:11" ht="15" thickBot="1" x14ac:dyDescent="0.4">
      <c r="A5321" s="74"/>
      <c r="D5321" s="176"/>
      <c r="I5321" s="73"/>
      <c r="J5321" s="73"/>
      <c r="K5321" s="28"/>
    </row>
    <row r="5322" spans="1:11" ht="15" thickBot="1" x14ac:dyDescent="0.4">
      <c r="A5322" s="74"/>
      <c r="D5322" s="176"/>
      <c r="I5322" s="73"/>
      <c r="J5322" s="73"/>
      <c r="K5322" s="28"/>
    </row>
    <row r="5323" spans="1:11" ht="15" thickBot="1" x14ac:dyDescent="0.4">
      <c r="A5323" s="74"/>
      <c r="D5323" s="176"/>
      <c r="I5323" s="73"/>
      <c r="J5323" s="73"/>
      <c r="K5323" s="28"/>
    </row>
    <row r="5324" spans="1:11" ht="15" thickBot="1" x14ac:dyDescent="0.4">
      <c r="A5324" s="74"/>
      <c r="D5324" s="176"/>
      <c r="I5324" s="73"/>
      <c r="J5324" s="73"/>
      <c r="K5324" s="28"/>
    </row>
    <row r="5325" spans="1:11" ht="15" thickBot="1" x14ac:dyDescent="0.4">
      <c r="A5325" s="74"/>
      <c r="D5325" s="176"/>
      <c r="I5325" s="73"/>
      <c r="J5325" s="73"/>
      <c r="K5325" s="28"/>
    </row>
    <row r="5326" spans="1:11" ht="15" thickBot="1" x14ac:dyDescent="0.4">
      <c r="A5326" s="74"/>
      <c r="D5326" s="176"/>
      <c r="I5326" s="73"/>
      <c r="J5326" s="73"/>
      <c r="K5326" s="28"/>
    </row>
    <row r="5327" spans="1:11" ht="15" thickBot="1" x14ac:dyDescent="0.4">
      <c r="A5327" s="74"/>
      <c r="D5327" s="176"/>
      <c r="I5327" s="73"/>
      <c r="J5327" s="73"/>
      <c r="K5327" s="28"/>
    </row>
    <row r="5328" spans="1:11" ht="15" thickBot="1" x14ac:dyDescent="0.4">
      <c r="A5328" s="74"/>
      <c r="D5328" s="176"/>
      <c r="I5328" s="73"/>
      <c r="J5328" s="73"/>
      <c r="K5328" s="28"/>
    </row>
    <row r="5329" spans="1:11" ht="15" thickBot="1" x14ac:dyDescent="0.4">
      <c r="A5329" s="74"/>
      <c r="D5329" s="176"/>
      <c r="I5329" s="73"/>
      <c r="J5329" s="73"/>
      <c r="K5329" s="28"/>
    </row>
    <row r="5330" spans="1:11" ht="15" thickBot="1" x14ac:dyDescent="0.4">
      <c r="A5330" s="74"/>
      <c r="D5330" s="176"/>
      <c r="I5330" s="73"/>
      <c r="J5330" s="73"/>
      <c r="K5330" s="28"/>
    </row>
    <row r="5331" spans="1:11" ht="15" thickBot="1" x14ac:dyDescent="0.4">
      <c r="A5331" s="74"/>
      <c r="D5331" s="176"/>
      <c r="I5331" s="73"/>
      <c r="J5331" s="73"/>
      <c r="K5331" s="28"/>
    </row>
    <row r="5332" spans="1:11" ht="15" thickBot="1" x14ac:dyDescent="0.4">
      <c r="A5332" s="74"/>
      <c r="D5332" s="176"/>
      <c r="I5332" s="73"/>
      <c r="J5332" s="73"/>
      <c r="K5332" s="28"/>
    </row>
    <row r="5333" spans="1:11" ht="15" thickBot="1" x14ac:dyDescent="0.4">
      <c r="A5333" s="74"/>
      <c r="D5333" s="176"/>
      <c r="I5333" s="73"/>
      <c r="J5333" s="73"/>
      <c r="K5333" s="28"/>
    </row>
    <row r="5334" spans="1:11" ht="15" thickBot="1" x14ac:dyDescent="0.4">
      <c r="A5334" s="74"/>
      <c r="D5334" s="176"/>
      <c r="I5334" s="73"/>
      <c r="J5334" s="73"/>
      <c r="K5334" s="28"/>
    </row>
    <row r="5335" spans="1:11" ht="15" thickBot="1" x14ac:dyDescent="0.4">
      <c r="A5335" s="74"/>
      <c r="D5335" s="176"/>
      <c r="I5335" s="73"/>
      <c r="J5335" s="73"/>
      <c r="K5335" s="28"/>
    </row>
    <row r="5336" spans="1:11" ht="15" thickBot="1" x14ac:dyDescent="0.4">
      <c r="A5336" s="74"/>
      <c r="D5336" s="176"/>
      <c r="I5336" s="73"/>
      <c r="J5336" s="73"/>
      <c r="K5336" s="28"/>
    </row>
    <row r="5337" spans="1:11" ht="15" thickBot="1" x14ac:dyDescent="0.4">
      <c r="A5337" s="74"/>
      <c r="D5337" s="176"/>
      <c r="I5337" s="73"/>
      <c r="J5337" s="73"/>
      <c r="K5337" s="28"/>
    </row>
    <row r="5338" spans="1:11" ht="15" thickBot="1" x14ac:dyDescent="0.4">
      <c r="A5338" s="74"/>
      <c r="D5338" s="176"/>
      <c r="I5338" s="73"/>
      <c r="J5338" s="73"/>
      <c r="K5338" s="28"/>
    </row>
    <row r="5339" spans="1:11" ht="15" thickBot="1" x14ac:dyDescent="0.4">
      <c r="A5339" s="74"/>
      <c r="D5339" s="176"/>
      <c r="I5339" s="73"/>
      <c r="J5339" s="73"/>
      <c r="K5339" s="28"/>
    </row>
    <row r="5340" spans="1:11" ht="15" thickBot="1" x14ac:dyDescent="0.4">
      <c r="A5340" s="74"/>
      <c r="D5340" s="176"/>
      <c r="I5340" s="73"/>
      <c r="J5340" s="73"/>
      <c r="K5340" s="28"/>
    </row>
    <row r="5341" spans="1:11" ht="15" thickBot="1" x14ac:dyDescent="0.4">
      <c r="A5341" s="74"/>
      <c r="D5341" s="176"/>
      <c r="I5341" s="73"/>
      <c r="J5341" s="73"/>
      <c r="K5341" s="28"/>
    </row>
    <row r="5342" spans="1:11" ht="15" thickBot="1" x14ac:dyDescent="0.4">
      <c r="A5342" s="74"/>
      <c r="D5342" s="176"/>
      <c r="I5342" s="73"/>
      <c r="J5342" s="73"/>
      <c r="K5342" s="28"/>
    </row>
    <row r="5343" spans="1:11" ht="15" thickBot="1" x14ac:dyDescent="0.4">
      <c r="A5343" s="74"/>
      <c r="D5343" s="176"/>
      <c r="I5343" s="73"/>
      <c r="J5343" s="73"/>
      <c r="K5343" s="28"/>
    </row>
    <row r="5344" spans="1:11" ht="15" thickBot="1" x14ac:dyDescent="0.4">
      <c r="A5344" s="74"/>
      <c r="D5344" s="176"/>
      <c r="I5344" s="73"/>
      <c r="J5344" s="73"/>
      <c r="K5344" s="28"/>
    </row>
    <row r="5345" spans="1:11" ht="15" thickBot="1" x14ac:dyDescent="0.4">
      <c r="A5345" s="74"/>
      <c r="D5345" s="176"/>
      <c r="I5345" s="73"/>
      <c r="J5345" s="73"/>
      <c r="K5345" s="28"/>
    </row>
    <row r="5346" spans="1:11" ht="15" thickBot="1" x14ac:dyDescent="0.4">
      <c r="A5346" s="74"/>
      <c r="D5346" s="176"/>
      <c r="I5346" s="73"/>
      <c r="J5346" s="73"/>
      <c r="K5346" s="28"/>
    </row>
    <row r="5347" spans="1:11" ht="15" thickBot="1" x14ac:dyDescent="0.4">
      <c r="A5347" s="74"/>
      <c r="D5347" s="176"/>
      <c r="I5347" s="73"/>
      <c r="J5347" s="73"/>
      <c r="K5347" s="28"/>
    </row>
    <row r="5348" spans="1:11" ht="15" thickBot="1" x14ac:dyDescent="0.4">
      <c r="A5348" s="74"/>
      <c r="D5348" s="176"/>
      <c r="I5348" s="73"/>
      <c r="J5348" s="73"/>
      <c r="K5348" s="28"/>
    </row>
    <row r="5349" spans="1:11" ht="15" thickBot="1" x14ac:dyDescent="0.4">
      <c r="A5349" s="74"/>
      <c r="D5349" s="176"/>
      <c r="I5349" s="73"/>
      <c r="J5349" s="73"/>
      <c r="K5349" s="28"/>
    </row>
    <row r="5350" spans="1:11" ht="15" thickBot="1" x14ac:dyDescent="0.4">
      <c r="A5350" s="74"/>
      <c r="D5350" s="176"/>
      <c r="I5350" s="73"/>
      <c r="J5350" s="73"/>
      <c r="K5350" s="28"/>
    </row>
    <row r="5351" spans="1:11" ht="15" thickBot="1" x14ac:dyDescent="0.4">
      <c r="A5351" s="74"/>
      <c r="D5351" s="176"/>
      <c r="I5351" s="73"/>
      <c r="J5351" s="73"/>
      <c r="K5351" s="28"/>
    </row>
    <row r="5352" spans="1:11" ht="15" thickBot="1" x14ac:dyDescent="0.4">
      <c r="A5352" s="74"/>
      <c r="D5352" s="176"/>
      <c r="I5352" s="73"/>
      <c r="J5352" s="73"/>
      <c r="K5352" s="28"/>
    </row>
    <row r="5353" spans="1:11" ht="15" thickBot="1" x14ac:dyDescent="0.4">
      <c r="A5353" s="74"/>
      <c r="D5353" s="176"/>
      <c r="I5353" s="73"/>
      <c r="J5353" s="73"/>
      <c r="K5353" s="28"/>
    </row>
    <row r="5354" spans="1:11" ht="15" thickBot="1" x14ac:dyDescent="0.4">
      <c r="A5354" s="74"/>
      <c r="D5354" s="176"/>
      <c r="I5354" s="73"/>
      <c r="J5354" s="73"/>
      <c r="K5354" s="28"/>
    </row>
    <row r="5355" spans="1:11" ht="15" thickBot="1" x14ac:dyDescent="0.4">
      <c r="A5355" s="74"/>
      <c r="D5355" s="176"/>
      <c r="I5355" s="73"/>
      <c r="J5355" s="73"/>
      <c r="K5355" s="28"/>
    </row>
    <row r="5356" spans="1:11" ht="15" thickBot="1" x14ac:dyDescent="0.4">
      <c r="A5356" s="74"/>
      <c r="D5356" s="176"/>
      <c r="I5356" s="73"/>
      <c r="J5356" s="73"/>
      <c r="K5356" s="28"/>
    </row>
    <row r="5357" spans="1:11" ht="15" thickBot="1" x14ac:dyDescent="0.4">
      <c r="A5357" s="74"/>
      <c r="D5357" s="176"/>
      <c r="I5357" s="73"/>
      <c r="J5357" s="73"/>
      <c r="K5357" s="28"/>
    </row>
    <row r="5358" spans="1:11" ht="15" thickBot="1" x14ac:dyDescent="0.4">
      <c r="A5358" s="74"/>
      <c r="D5358" s="176"/>
      <c r="I5358" s="73"/>
      <c r="J5358" s="73"/>
      <c r="K5358" s="28"/>
    </row>
    <row r="5359" spans="1:11" ht="15" thickBot="1" x14ac:dyDescent="0.4">
      <c r="A5359" s="74"/>
      <c r="D5359" s="176"/>
      <c r="I5359" s="73"/>
      <c r="J5359" s="73"/>
      <c r="K5359" s="28"/>
    </row>
    <row r="5360" spans="1:11" ht="15" thickBot="1" x14ac:dyDescent="0.4">
      <c r="A5360" s="74"/>
      <c r="D5360" s="176"/>
      <c r="I5360" s="73"/>
      <c r="J5360" s="73"/>
      <c r="K5360" s="28"/>
    </row>
    <row r="5361" spans="1:11" ht="15" thickBot="1" x14ac:dyDescent="0.4">
      <c r="A5361" s="74"/>
      <c r="D5361" s="176"/>
      <c r="I5361" s="73"/>
      <c r="J5361" s="73"/>
      <c r="K5361" s="28"/>
    </row>
    <row r="5362" spans="1:11" ht="15" thickBot="1" x14ac:dyDescent="0.4">
      <c r="A5362" s="74"/>
      <c r="D5362" s="176"/>
      <c r="I5362" s="73"/>
      <c r="J5362" s="73"/>
      <c r="K5362" s="28"/>
    </row>
    <row r="5363" spans="1:11" ht="15" thickBot="1" x14ac:dyDescent="0.4">
      <c r="A5363" s="74"/>
      <c r="D5363" s="176"/>
      <c r="I5363" s="73"/>
      <c r="J5363" s="73"/>
      <c r="K5363" s="28"/>
    </row>
    <row r="5364" spans="1:11" ht="15" thickBot="1" x14ac:dyDescent="0.4">
      <c r="A5364" s="74"/>
      <c r="D5364" s="176"/>
      <c r="I5364" s="73"/>
      <c r="J5364" s="73"/>
      <c r="K5364" s="28"/>
    </row>
    <row r="5365" spans="1:11" ht="15" thickBot="1" x14ac:dyDescent="0.4">
      <c r="A5365" s="74"/>
      <c r="D5365" s="176"/>
      <c r="I5365" s="73"/>
      <c r="J5365" s="73"/>
      <c r="K5365" s="28"/>
    </row>
    <row r="5366" spans="1:11" ht="15" thickBot="1" x14ac:dyDescent="0.4">
      <c r="A5366" s="74"/>
      <c r="D5366" s="176"/>
      <c r="I5366" s="73"/>
      <c r="J5366" s="73"/>
      <c r="K5366" s="28"/>
    </row>
    <row r="5367" spans="1:11" ht="15" thickBot="1" x14ac:dyDescent="0.4">
      <c r="A5367" s="74"/>
      <c r="D5367" s="176"/>
      <c r="I5367" s="73"/>
      <c r="J5367" s="73"/>
      <c r="K5367" s="28"/>
    </row>
    <row r="5368" spans="1:11" ht="15" thickBot="1" x14ac:dyDescent="0.4">
      <c r="A5368" s="74"/>
      <c r="D5368" s="176"/>
      <c r="I5368" s="73"/>
      <c r="J5368" s="73"/>
      <c r="K5368" s="28"/>
    </row>
    <row r="5369" spans="1:11" ht="15" thickBot="1" x14ac:dyDescent="0.4">
      <c r="A5369" s="74"/>
      <c r="D5369" s="176"/>
      <c r="I5369" s="73"/>
      <c r="J5369" s="73"/>
      <c r="K5369" s="28"/>
    </row>
    <row r="5370" spans="1:11" ht="15" thickBot="1" x14ac:dyDescent="0.4">
      <c r="A5370" s="74"/>
      <c r="D5370" s="176"/>
      <c r="I5370" s="73"/>
      <c r="J5370" s="73"/>
      <c r="K5370" s="28"/>
    </row>
    <row r="5371" spans="1:11" ht="15" thickBot="1" x14ac:dyDescent="0.4">
      <c r="A5371" s="74"/>
      <c r="D5371" s="176"/>
      <c r="I5371" s="73"/>
      <c r="J5371" s="73"/>
      <c r="K5371" s="28"/>
    </row>
    <row r="5372" spans="1:11" ht="15" thickBot="1" x14ac:dyDescent="0.4">
      <c r="A5372" s="74"/>
      <c r="D5372" s="176"/>
      <c r="I5372" s="73"/>
      <c r="J5372" s="73"/>
      <c r="K5372" s="28"/>
    </row>
    <row r="5373" spans="1:11" ht="15" thickBot="1" x14ac:dyDescent="0.4">
      <c r="A5373" s="74"/>
      <c r="D5373" s="176"/>
      <c r="I5373" s="73"/>
      <c r="J5373" s="73"/>
      <c r="K5373" s="28"/>
    </row>
    <row r="5374" spans="1:11" ht="15" thickBot="1" x14ac:dyDescent="0.4">
      <c r="A5374" s="74"/>
      <c r="D5374" s="176"/>
      <c r="I5374" s="73"/>
      <c r="J5374" s="73"/>
      <c r="K5374" s="28"/>
    </row>
    <row r="5375" spans="1:11" ht="15" thickBot="1" x14ac:dyDescent="0.4">
      <c r="A5375" s="74"/>
      <c r="D5375" s="176"/>
      <c r="I5375" s="73"/>
      <c r="J5375" s="73"/>
      <c r="K5375" s="28"/>
    </row>
    <row r="5376" spans="1:11" ht="15" thickBot="1" x14ac:dyDescent="0.4">
      <c r="A5376" s="74"/>
      <c r="D5376" s="176"/>
      <c r="I5376" s="73"/>
      <c r="J5376" s="73"/>
      <c r="K5376" s="28"/>
    </row>
    <row r="5377" spans="1:11" ht="15" thickBot="1" x14ac:dyDescent="0.4">
      <c r="A5377" s="74"/>
      <c r="D5377" s="176"/>
      <c r="I5377" s="73"/>
      <c r="J5377" s="73"/>
      <c r="K5377" s="28"/>
    </row>
    <row r="5378" spans="1:11" ht="15" thickBot="1" x14ac:dyDescent="0.4">
      <c r="A5378" s="74"/>
      <c r="D5378" s="176"/>
      <c r="I5378" s="73"/>
      <c r="J5378" s="73"/>
      <c r="K5378" s="28"/>
    </row>
    <row r="5379" spans="1:11" ht="15" thickBot="1" x14ac:dyDescent="0.4">
      <c r="A5379" s="74"/>
      <c r="D5379" s="176"/>
      <c r="I5379" s="73"/>
      <c r="J5379" s="73"/>
      <c r="K5379" s="28"/>
    </row>
    <row r="5380" spans="1:11" ht="15" thickBot="1" x14ac:dyDescent="0.4">
      <c r="A5380" s="74"/>
      <c r="D5380" s="176"/>
      <c r="I5380" s="73"/>
      <c r="J5380" s="73"/>
      <c r="K5380" s="28"/>
    </row>
    <row r="5381" spans="1:11" ht="15" thickBot="1" x14ac:dyDescent="0.4">
      <c r="A5381" s="74"/>
      <c r="D5381" s="176"/>
      <c r="I5381" s="73"/>
      <c r="J5381" s="73"/>
      <c r="K5381" s="28"/>
    </row>
    <row r="5382" spans="1:11" ht="15" thickBot="1" x14ac:dyDescent="0.4">
      <c r="A5382" s="74"/>
      <c r="D5382" s="176"/>
      <c r="I5382" s="73"/>
      <c r="J5382" s="73"/>
      <c r="K5382" s="28"/>
    </row>
    <row r="5383" spans="1:11" ht="15" thickBot="1" x14ac:dyDescent="0.4">
      <c r="A5383" s="74"/>
      <c r="D5383" s="176"/>
      <c r="I5383" s="73"/>
      <c r="J5383" s="73"/>
      <c r="K5383" s="28"/>
    </row>
    <row r="5384" spans="1:11" ht="15" thickBot="1" x14ac:dyDescent="0.4">
      <c r="A5384" s="74"/>
      <c r="D5384" s="176"/>
      <c r="I5384" s="73"/>
      <c r="J5384" s="73"/>
      <c r="K5384" s="28"/>
    </row>
    <row r="5385" spans="1:11" ht="15" thickBot="1" x14ac:dyDescent="0.4">
      <c r="A5385" s="74"/>
      <c r="D5385" s="176"/>
      <c r="I5385" s="73"/>
      <c r="J5385" s="73"/>
      <c r="K5385" s="28"/>
    </row>
    <row r="5386" spans="1:11" ht="15" thickBot="1" x14ac:dyDescent="0.4">
      <c r="A5386" s="74"/>
      <c r="D5386" s="176"/>
      <c r="I5386" s="73"/>
      <c r="J5386" s="73"/>
      <c r="K5386" s="28"/>
    </row>
    <row r="5387" spans="1:11" ht="15" thickBot="1" x14ac:dyDescent="0.4">
      <c r="A5387" s="74"/>
      <c r="D5387" s="176"/>
      <c r="I5387" s="73"/>
      <c r="J5387" s="73"/>
      <c r="K5387" s="28"/>
    </row>
    <row r="5388" spans="1:11" ht="15" thickBot="1" x14ac:dyDescent="0.4">
      <c r="A5388" s="74"/>
      <c r="D5388" s="176"/>
      <c r="I5388" s="73"/>
      <c r="J5388" s="73"/>
      <c r="K5388" s="28"/>
    </row>
    <row r="5389" spans="1:11" ht="15" thickBot="1" x14ac:dyDescent="0.4">
      <c r="A5389" s="74"/>
      <c r="D5389" s="176"/>
      <c r="I5389" s="73"/>
      <c r="J5389" s="73"/>
      <c r="K5389" s="28"/>
    </row>
    <row r="5390" spans="1:11" ht="15" thickBot="1" x14ac:dyDescent="0.4">
      <c r="A5390" s="74"/>
      <c r="D5390" s="176"/>
      <c r="I5390" s="73"/>
      <c r="J5390" s="73"/>
      <c r="K5390" s="28"/>
    </row>
    <row r="5391" spans="1:11" ht="15" thickBot="1" x14ac:dyDescent="0.4">
      <c r="A5391" s="74"/>
      <c r="D5391" s="176"/>
      <c r="I5391" s="73"/>
      <c r="J5391" s="73"/>
      <c r="K5391" s="28"/>
    </row>
    <row r="5392" spans="1:11" ht="15" thickBot="1" x14ac:dyDescent="0.4">
      <c r="A5392" s="74"/>
      <c r="D5392" s="176"/>
      <c r="I5392" s="73"/>
      <c r="J5392" s="73"/>
      <c r="K5392" s="28"/>
    </row>
    <row r="5393" spans="1:11" ht="15" thickBot="1" x14ac:dyDescent="0.4">
      <c r="A5393" s="74"/>
      <c r="D5393" s="176"/>
      <c r="I5393" s="73"/>
      <c r="J5393" s="73"/>
      <c r="K5393" s="28"/>
    </row>
    <row r="5394" spans="1:11" ht="15" thickBot="1" x14ac:dyDescent="0.4">
      <c r="A5394" s="74"/>
      <c r="D5394" s="176"/>
      <c r="I5394" s="73"/>
      <c r="J5394" s="73"/>
      <c r="K5394" s="28"/>
    </row>
    <row r="5395" spans="1:11" ht="15" thickBot="1" x14ac:dyDescent="0.4">
      <c r="A5395" s="74"/>
      <c r="D5395" s="176"/>
      <c r="I5395" s="73"/>
      <c r="J5395" s="73"/>
      <c r="K5395" s="28"/>
    </row>
    <row r="5396" spans="1:11" ht="15" thickBot="1" x14ac:dyDescent="0.4">
      <c r="A5396" s="74"/>
      <c r="D5396" s="176"/>
      <c r="I5396" s="73"/>
      <c r="J5396" s="73"/>
      <c r="K5396" s="28"/>
    </row>
    <row r="5397" spans="1:11" ht="15" thickBot="1" x14ac:dyDescent="0.4">
      <c r="A5397" s="74"/>
      <c r="D5397" s="176"/>
      <c r="I5397" s="73"/>
      <c r="J5397" s="73"/>
      <c r="K5397" s="28"/>
    </row>
    <row r="5398" spans="1:11" ht="15" thickBot="1" x14ac:dyDescent="0.4">
      <c r="A5398" s="74"/>
      <c r="D5398" s="176"/>
      <c r="I5398" s="73"/>
      <c r="J5398" s="73"/>
      <c r="K5398" s="28"/>
    </row>
    <row r="5399" spans="1:11" ht="15" thickBot="1" x14ac:dyDescent="0.4">
      <c r="A5399" s="74"/>
      <c r="D5399" s="176"/>
      <c r="I5399" s="73"/>
      <c r="J5399" s="73"/>
      <c r="K5399" s="28"/>
    </row>
    <row r="5400" spans="1:11" ht="15" thickBot="1" x14ac:dyDescent="0.4">
      <c r="A5400" s="74"/>
      <c r="D5400" s="176"/>
      <c r="I5400" s="73"/>
      <c r="J5400" s="73"/>
      <c r="K5400" s="28"/>
    </row>
    <row r="5401" spans="1:11" ht="15" thickBot="1" x14ac:dyDescent="0.4">
      <c r="A5401" s="74"/>
      <c r="D5401" s="176"/>
      <c r="I5401" s="73"/>
      <c r="J5401" s="73"/>
      <c r="K5401" s="28"/>
    </row>
    <row r="5402" spans="1:11" ht="15" thickBot="1" x14ac:dyDescent="0.4">
      <c r="A5402" s="74"/>
      <c r="D5402" s="176"/>
      <c r="I5402" s="73"/>
      <c r="J5402" s="73"/>
      <c r="K5402" s="28"/>
    </row>
    <row r="5403" spans="1:11" ht="15" thickBot="1" x14ac:dyDescent="0.4">
      <c r="A5403" s="74"/>
      <c r="D5403" s="176"/>
      <c r="I5403" s="73"/>
      <c r="J5403" s="73"/>
      <c r="K5403" s="28"/>
    </row>
    <row r="5404" spans="1:11" ht="15" thickBot="1" x14ac:dyDescent="0.4">
      <c r="A5404" s="74"/>
      <c r="D5404" s="176"/>
      <c r="I5404" s="73"/>
      <c r="J5404" s="73"/>
      <c r="K5404" s="28"/>
    </row>
    <row r="5405" spans="1:11" ht="15" thickBot="1" x14ac:dyDescent="0.4">
      <c r="A5405" s="74"/>
      <c r="D5405" s="176"/>
      <c r="I5405" s="73"/>
      <c r="J5405" s="73"/>
      <c r="K5405" s="28"/>
    </row>
    <row r="5406" spans="1:11" ht="15" thickBot="1" x14ac:dyDescent="0.4">
      <c r="A5406" s="74"/>
      <c r="D5406" s="176"/>
      <c r="I5406" s="73"/>
      <c r="J5406" s="73"/>
      <c r="K5406" s="28"/>
    </row>
    <row r="5407" spans="1:11" ht="15" thickBot="1" x14ac:dyDescent="0.4">
      <c r="A5407" s="74"/>
      <c r="D5407" s="176"/>
      <c r="I5407" s="73"/>
      <c r="J5407" s="73"/>
      <c r="K5407" s="28"/>
    </row>
    <row r="5408" spans="1:11" ht="15" thickBot="1" x14ac:dyDescent="0.4">
      <c r="A5408" s="74"/>
      <c r="D5408" s="176"/>
      <c r="I5408" s="73"/>
      <c r="J5408" s="73"/>
      <c r="K5408" s="28"/>
    </row>
    <row r="5409" spans="1:11" ht="15" thickBot="1" x14ac:dyDescent="0.4">
      <c r="A5409" s="74"/>
      <c r="D5409" s="176"/>
      <c r="I5409" s="73"/>
      <c r="J5409" s="73"/>
      <c r="K5409" s="28"/>
    </row>
    <row r="5410" spans="1:11" ht="15" thickBot="1" x14ac:dyDescent="0.4">
      <c r="A5410" s="74"/>
      <c r="D5410" s="176"/>
      <c r="I5410" s="73"/>
      <c r="J5410" s="73"/>
      <c r="K5410" s="28"/>
    </row>
    <row r="5411" spans="1:11" ht="15" thickBot="1" x14ac:dyDescent="0.4">
      <c r="A5411" s="74"/>
      <c r="D5411" s="176"/>
      <c r="I5411" s="73"/>
      <c r="J5411" s="73"/>
      <c r="K5411" s="28"/>
    </row>
    <row r="5412" spans="1:11" ht="15" thickBot="1" x14ac:dyDescent="0.4">
      <c r="A5412" s="74"/>
      <c r="D5412" s="176"/>
      <c r="I5412" s="73"/>
      <c r="J5412" s="73"/>
      <c r="K5412" s="28"/>
    </row>
    <row r="5413" spans="1:11" ht="15" thickBot="1" x14ac:dyDescent="0.4">
      <c r="A5413" s="74"/>
      <c r="D5413" s="176"/>
      <c r="I5413" s="73"/>
      <c r="J5413" s="73"/>
      <c r="K5413" s="28"/>
    </row>
    <row r="5414" spans="1:11" ht="15" thickBot="1" x14ac:dyDescent="0.4">
      <c r="A5414" s="74"/>
      <c r="D5414" s="176"/>
      <c r="I5414" s="73"/>
      <c r="J5414" s="73"/>
      <c r="K5414" s="28"/>
    </row>
    <row r="5415" spans="1:11" ht="15" thickBot="1" x14ac:dyDescent="0.4">
      <c r="A5415" s="74"/>
      <c r="D5415" s="176"/>
      <c r="I5415" s="73"/>
      <c r="J5415" s="73"/>
      <c r="K5415" s="28"/>
    </row>
    <row r="5416" spans="1:11" ht="15" thickBot="1" x14ac:dyDescent="0.4">
      <c r="A5416" s="74"/>
      <c r="D5416" s="176"/>
      <c r="I5416" s="73"/>
      <c r="J5416" s="73"/>
      <c r="K5416" s="28"/>
    </row>
    <row r="5417" spans="1:11" ht="15" thickBot="1" x14ac:dyDescent="0.4">
      <c r="A5417" s="74"/>
      <c r="D5417" s="176"/>
      <c r="I5417" s="73"/>
      <c r="J5417" s="73"/>
      <c r="K5417" s="28"/>
    </row>
    <row r="5418" spans="1:11" ht="15" thickBot="1" x14ac:dyDescent="0.4">
      <c r="A5418" s="74"/>
      <c r="D5418" s="176"/>
      <c r="I5418" s="73"/>
      <c r="J5418" s="73"/>
      <c r="K5418" s="28"/>
    </row>
    <row r="5419" spans="1:11" ht="15" thickBot="1" x14ac:dyDescent="0.4">
      <c r="A5419" s="74"/>
      <c r="D5419" s="176"/>
      <c r="I5419" s="73"/>
      <c r="J5419" s="73"/>
      <c r="K5419" s="28"/>
    </row>
    <row r="5420" spans="1:11" ht="15" thickBot="1" x14ac:dyDescent="0.4">
      <c r="A5420" s="74"/>
      <c r="D5420" s="176"/>
      <c r="I5420" s="73"/>
      <c r="J5420" s="73"/>
      <c r="K5420" s="28"/>
    </row>
    <row r="5421" spans="1:11" ht="15" thickBot="1" x14ac:dyDescent="0.4">
      <c r="A5421" s="74"/>
      <c r="D5421" s="176"/>
      <c r="I5421" s="73"/>
      <c r="J5421" s="73"/>
      <c r="K5421" s="28"/>
    </row>
    <row r="5422" spans="1:11" ht="15" thickBot="1" x14ac:dyDescent="0.4">
      <c r="A5422" s="74"/>
      <c r="D5422" s="176"/>
      <c r="I5422" s="73"/>
      <c r="J5422" s="73"/>
      <c r="K5422" s="28"/>
    </row>
    <row r="5423" spans="1:11" ht="15" thickBot="1" x14ac:dyDescent="0.4">
      <c r="A5423" s="74"/>
      <c r="D5423" s="176"/>
      <c r="I5423" s="73"/>
      <c r="J5423" s="73"/>
      <c r="K5423" s="28"/>
    </row>
    <row r="5424" spans="1:11" ht="15" thickBot="1" x14ac:dyDescent="0.4">
      <c r="A5424" s="74"/>
      <c r="D5424" s="176"/>
      <c r="I5424" s="73"/>
      <c r="J5424" s="73"/>
      <c r="K5424" s="28"/>
    </row>
    <row r="5425" spans="1:11" ht="15" thickBot="1" x14ac:dyDescent="0.4">
      <c r="A5425" s="74"/>
      <c r="D5425" s="176"/>
      <c r="I5425" s="73"/>
      <c r="J5425" s="73"/>
      <c r="K5425" s="28"/>
    </row>
    <row r="5426" spans="1:11" ht="15" thickBot="1" x14ac:dyDescent="0.4">
      <c r="A5426" s="74"/>
      <c r="D5426" s="176"/>
      <c r="I5426" s="73"/>
      <c r="J5426" s="73"/>
      <c r="K5426" s="28"/>
    </row>
    <row r="5427" spans="1:11" ht="15" thickBot="1" x14ac:dyDescent="0.4">
      <c r="A5427" s="74"/>
      <c r="D5427" s="176"/>
      <c r="I5427" s="73"/>
      <c r="J5427" s="73"/>
      <c r="K5427" s="28"/>
    </row>
    <row r="5428" spans="1:11" ht="15" thickBot="1" x14ac:dyDescent="0.4">
      <c r="A5428" s="74"/>
      <c r="D5428" s="176"/>
      <c r="I5428" s="73"/>
      <c r="J5428" s="73"/>
      <c r="K5428" s="28"/>
    </row>
    <row r="5429" spans="1:11" ht="15" thickBot="1" x14ac:dyDescent="0.4">
      <c r="A5429" s="74"/>
      <c r="D5429" s="176"/>
      <c r="I5429" s="73"/>
      <c r="J5429" s="73"/>
      <c r="K5429" s="28"/>
    </row>
    <row r="5430" spans="1:11" ht="15" thickBot="1" x14ac:dyDescent="0.4">
      <c r="A5430" s="74"/>
      <c r="D5430" s="176"/>
      <c r="I5430" s="73"/>
      <c r="J5430" s="73"/>
      <c r="K5430" s="28"/>
    </row>
    <row r="5431" spans="1:11" ht="15" thickBot="1" x14ac:dyDescent="0.4">
      <c r="A5431" s="74"/>
      <c r="D5431" s="176"/>
      <c r="I5431" s="73"/>
      <c r="J5431" s="73"/>
      <c r="K5431" s="28"/>
    </row>
    <row r="5432" spans="1:11" ht="15" thickBot="1" x14ac:dyDescent="0.4">
      <c r="A5432" s="74"/>
      <c r="D5432" s="176"/>
      <c r="I5432" s="73"/>
      <c r="J5432" s="73"/>
      <c r="K5432" s="28"/>
    </row>
    <row r="5433" spans="1:11" ht="15" thickBot="1" x14ac:dyDescent="0.4">
      <c r="A5433" s="74"/>
      <c r="D5433" s="176"/>
      <c r="I5433" s="73"/>
      <c r="J5433" s="73"/>
      <c r="K5433" s="28"/>
    </row>
    <row r="5434" spans="1:11" ht="15" thickBot="1" x14ac:dyDescent="0.4">
      <c r="A5434" s="74"/>
      <c r="D5434" s="176"/>
      <c r="I5434" s="73"/>
      <c r="J5434" s="73"/>
      <c r="K5434" s="28"/>
    </row>
    <row r="5435" spans="1:11" ht="15" thickBot="1" x14ac:dyDescent="0.4">
      <c r="A5435" s="74"/>
      <c r="D5435" s="176"/>
      <c r="I5435" s="73"/>
      <c r="J5435" s="73"/>
      <c r="K5435" s="28"/>
    </row>
    <row r="5436" spans="1:11" ht="15" thickBot="1" x14ac:dyDescent="0.4">
      <c r="A5436" s="74"/>
      <c r="D5436" s="176"/>
      <c r="I5436" s="73"/>
      <c r="J5436" s="73"/>
      <c r="K5436" s="28"/>
    </row>
    <row r="5437" spans="1:11" ht="15" thickBot="1" x14ac:dyDescent="0.4">
      <c r="A5437" s="74"/>
      <c r="D5437" s="176"/>
      <c r="I5437" s="73"/>
      <c r="J5437" s="73"/>
      <c r="K5437" s="28"/>
    </row>
    <row r="5438" spans="1:11" ht="15" thickBot="1" x14ac:dyDescent="0.4">
      <c r="A5438" s="74"/>
      <c r="D5438" s="176"/>
      <c r="I5438" s="73"/>
      <c r="J5438" s="73"/>
      <c r="K5438" s="28"/>
    </row>
    <row r="5439" spans="1:11" ht="15" thickBot="1" x14ac:dyDescent="0.4">
      <c r="A5439" s="74"/>
      <c r="D5439" s="176"/>
      <c r="I5439" s="73"/>
      <c r="J5439" s="73"/>
      <c r="K5439" s="28"/>
    </row>
    <row r="5440" spans="1:11" ht="15" thickBot="1" x14ac:dyDescent="0.4">
      <c r="A5440" s="74"/>
      <c r="D5440" s="176"/>
      <c r="I5440" s="73"/>
      <c r="J5440" s="73"/>
      <c r="K5440" s="28"/>
    </row>
    <row r="5441" spans="1:11" ht="15" thickBot="1" x14ac:dyDescent="0.4">
      <c r="A5441" s="74"/>
      <c r="D5441" s="176"/>
      <c r="I5441" s="73"/>
      <c r="J5441" s="73"/>
      <c r="K5441" s="28"/>
    </row>
    <row r="5442" spans="1:11" ht="15" thickBot="1" x14ac:dyDescent="0.4">
      <c r="A5442" s="74"/>
      <c r="D5442" s="176"/>
      <c r="I5442" s="73"/>
      <c r="J5442" s="73"/>
      <c r="K5442" s="28"/>
    </row>
    <row r="5443" spans="1:11" ht="15" thickBot="1" x14ac:dyDescent="0.4">
      <c r="A5443" s="74"/>
      <c r="D5443" s="176"/>
      <c r="I5443" s="73"/>
      <c r="J5443" s="73"/>
      <c r="K5443" s="28"/>
    </row>
    <row r="5444" spans="1:11" ht="15" thickBot="1" x14ac:dyDescent="0.4">
      <c r="A5444" s="74"/>
      <c r="D5444" s="176"/>
      <c r="I5444" s="73"/>
      <c r="J5444" s="73"/>
      <c r="K5444" s="28"/>
    </row>
    <row r="5445" spans="1:11" ht="15" thickBot="1" x14ac:dyDescent="0.4">
      <c r="A5445" s="74"/>
      <c r="D5445" s="176"/>
      <c r="I5445" s="73"/>
      <c r="J5445" s="73"/>
      <c r="K5445" s="28"/>
    </row>
    <row r="5446" spans="1:11" ht="15" thickBot="1" x14ac:dyDescent="0.4">
      <c r="A5446" s="74"/>
      <c r="D5446" s="176"/>
      <c r="I5446" s="73"/>
      <c r="J5446" s="73"/>
      <c r="K5446" s="28"/>
    </row>
    <row r="5447" spans="1:11" ht="15" thickBot="1" x14ac:dyDescent="0.4">
      <c r="A5447" s="74"/>
      <c r="D5447" s="176"/>
      <c r="I5447" s="73"/>
      <c r="J5447" s="73"/>
      <c r="K5447" s="28"/>
    </row>
    <row r="5448" spans="1:11" ht="15" thickBot="1" x14ac:dyDescent="0.4">
      <c r="A5448" s="74"/>
      <c r="D5448" s="176"/>
      <c r="I5448" s="73"/>
      <c r="J5448" s="73"/>
      <c r="K5448" s="28"/>
    </row>
    <row r="5449" spans="1:11" ht="15" thickBot="1" x14ac:dyDescent="0.4">
      <c r="A5449" s="74"/>
      <c r="D5449" s="176"/>
      <c r="I5449" s="73"/>
      <c r="J5449" s="73"/>
      <c r="K5449" s="28"/>
    </row>
    <row r="5450" spans="1:11" ht="15" thickBot="1" x14ac:dyDescent="0.4">
      <c r="A5450" s="74"/>
      <c r="D5450" s="176"/>
      <c r="I5450" s="73"/>
      <c r="J5450" s="73"/>
      <c r="K5450" s="28"/>
    </row>
    <row r="5451" spans="1:11" ht="15" thickBot="1" x14ac:dyDescent="0.4">
      <c r="A5451" s="74"/>
      <c r="D5451" s="176"/>
      <c r="I5451" s="73"/>
      <c r="J5451" s="73"/>
      <c r="K5451" s="28"/>
    </row>
    <row r="5452" spans="1:11" ht="15" thickBot="1" x14ac:dyDescent="0.4">
      <c r="A5452" s="74"/>
      <c r="D5452" s="176"/>
      <c r="I5452" s="73"/>
      <c r="J5452" s="73"/>
      <c r="K5452" s="28"/>
    </row>
    <row r="5453" spans="1:11" ht="15" thickBot="1" x14ac:dyDescent="0.4">
      <c r="A5453" s="74"/>
      <c r="D5453" s="176"/>
      <c r="I5453" s="73"/>
      <c r="J5453" s="73"/>
      <c r="K5453" s="28"/>
    </row>
    <row r="5454" spans="1:11" ht="15" thickBot="1" x14ac:dyDescent="0.4">
      <c r="A5454" s="74"/>
      <c r="D5454" s="176"/>
      <c r="I5454" s="73"/>
      <c r="J5454" s="73"/>
      <c r="K5454" s="28"/>
    </row>
    <row r="5455" spans="1:11" ht="15" thickBot="1" x14ac:dyDescent="0.4">
      <c r="A5455" s="74"/>
      <c r="D5455" s="176"/>
      <c r="I5455" s="73"/>
      <c r="J5455" s="73"/>
      <c r="K5455" s="28"/>
    </row>
    <row r="5456" spans="1:11" ht="15" thickBot="1" x14ac:dyDescent="0.4">
      <c r="A5456" s="74"/>
      <c r="D5456" s="176"/>
      <c r="I5456" s="73"/>
      <c r="J5456" s="73"/>
      <c r="K5456" s="28"/>
    </row>
    <row r="5457" spans="1:11" ht="15" thickBot="1" x14ac:dyDescent="0.4">
      <c r="A5457" s="74"/>
      <c r="D5457" s="176"/>
      <c r="I5457" s="73"/>
      <c r="J5457" s="73"/>
      <c r="K5457" s="28"/>
    </row>
    <row r="5458" spans="1:11" ht="15" thickBot="1" x14ac:dyDescent="0.4">
      <c r="A5458" s="74"/>
      <c r="D5458" s="176"/>
      <c r="I5458" s="73"/>
      <c r="J5458" s="73"/>
      <c r="K5458" s="28"/>
    </row>
    <row r="5459" spans="1:11" ht="15" thickBot="1" x14ac:dyDescent="0.4">
      <c r="A5459" s="74"/>
      <c r="D5459" s="176"/>
      <c r="I5459" s="73"/>
      <c r="J5459" s="73"/>
      <c r="K5459" s="28"/>
    </row>
    <row r="5460" spans="1:11" ht="15" thickBot="1" x14ac:dyDescent="0.4">
      <c r="A5460" s="74"/>
      <c r="D5460" s="176"/>
      <c r="I5460" s="73"/>
      <c r="J5460" s="73"/>
      <c r="K5460" s="28"/>
    </row>
    <row r="5461" spans="1:11" ht="15" thickBot="1" x14ac:dyDescent="0.4">
      <c r="A5461" s="74"/>
      <c r="D5461" s="176"/>
      <c r="I5461" s="73"/>
      <c r="J5461" s="73"/>
      <c r="K5461" s="28"/>
    </row>
    <row r="5462" spans="1:11" ht="15" thickBot="1" x14ac:dyDescent="0.4">
      <c r="A5462" s="74"/>
      <c r="D5462" s="176"/>
      <c r="I5462" s="73"/>
      <c r="J5462" s="73"/>
      <c r="K5462" s="28"/>
    </row>
    <row r="5463" spans="1:11" ht="15" thickBot="1" x14ac:dyDescent="0.4">
      <c r="A5463" s="74"/>
      <c r="D5463" s="176"/>
      <c r="I5463" s="73"/>
      <c r="J5463" s="73"/>
      <c r="K5463" s="28"/>
    </row>
    <row r="5464" spans="1:11" ht="15" thickBot="1" x14ac:dyDescent="0.4">
      <c r="A5464" s="74"/>
      <c r="D5464" s="176"/>
      <c r="I5464" s="73"/>
      <c r="J5464" s="73"/>
      <c r="K5464" s="28"/>
    </row>
    <row r="5465" spans="1:11" ht="15" thickBot="1" x14ac:dyDescent="0.4">
      <c r="A5465" s="74"/>
      <c r="D5465" s="176"/>
      <c r="I5465" s="73"/>
      <c r="J5465" s="73"/>
      <c r="K5465" s="28"/>
    </row>
    <row r="5466" spans="1:11" ht="15" thickBot="1" x14ac:dyDescent="0.4">
      <c r="A5466" s="74"/>
      <c r="D5466" s="176"/>
      <c r="I5466" s="73"/>
      <c r="J5466" s="73"/>
      <c r="K5466" s="28"/>
    </row>
    <row r="5467" spans="1:11" ht="15" thickBot="1" x14ac:dyDescent="0.4">
      <c r="A5467" s="74"/>
      <c r="D5467" s="176"/>
      <c r="I5467" s="73"/>
      <c r="J5467" s="73"/>
      <c r="K5467" s="28"/>
    </row>
    <row r="5468" spans="1:11" ht="15" thickBot="1" x14ac:dyDescent="0.4">
      <c r="A5468" s="74"/>
      <c r="D5468" s="176"/>
      <c r="I5468" s="73"/>
      <c r="J5468" s="73"/>
      <c r="K5468" s="28"/>
    </row>
    <row r="5469" spans="1:11" ht="15" thickBot="1" x14ac:dyDescent="0.4">
      <c r="A5469" s="74"/>
      <c r="D5469" s="176"/>
      <c r="I5469" s="73"/>
      <c r="J5469" s="73"/>
      <c r="K5469" s="28"/>
    </row>
    <row r="5470" spans="1:11" ht="15" thickBot="1" x14ac:dyDescent="0.4">
      <c r="A5470" s="74"/>
      <c r="D5470" s="176"/>
      <c r="I5470" s="73"/>
      <c r="J5470" s="73"/>
      <c r="K5470" s="28"/>
    </row>
    <row r="5471" spans="1:11" ht="15" thickBot="1" x14ac:dyDescent="0.4">
      <c r="A5471" s="74"/>
      <c r="D5471" s="176"/>
      <c r="I5471" s="73"/>
      <c r="J5471" s="73"/>
      <c r="K5471" s="28"/>
    </row>
    <row r="5472" spans="1:11" ht="15" thickBot="1" x14ac:dyDescent="0.4">
      <c r="A5472" s="74"/>
      <c r="D5472" s="176"/>
      <c r="I5472" s="73"/>
      <c r="J5472" s="73"/>
      <c r="K5472" s="28"/>
    </row>
    <row r="5473" spans="1:11" ht="15" thickBot="1" x14ac:dyDescent="0.4">
      <c r="A5473" s="74"/>
      <c r="D5473" s="176"/>
      <c r="I5473" s="73"/>
      <c r="J5473" s="73"/>
      <c r="K5473" s="28"/>
    </row>
    <row r="5474" spans="1:11" ht="15" thickBot="1" x14ac:dyDescent="0.4">
      <c r="A5474" s="74"/>
      <c r="D5474" s="176"/>
      <c r="I5474" s="73"/>
      <c r="J5474" s="73"/>
      <c r="K5474" s="28"/>
    </row>
    <row r="5475" spans="1:11" ht="15" thickBot="1" x14ac:dyDescent="0.4">
      <c r="A5475" s="74"/>
      <c r="D5475" s="176"/>
      <c r="I5475" s="73"/>
      <c r="J5475" s="73"/>
      <c r="K5475" s="28"/>
    </row>
    <row r="5476" spans="1:11" ht="15" thickBot="1" x14ac:dyDescent="0.4">
      <c r="A5476" s="74"/>
      <c r="D5476" s="176"/>
      <c r="I5476" s="73"/>
      <c r="J5476" s="73"/>
      <c r="K5476" s="28"/>
    </row>
    <row r="5477" spans="1:11" ht="15" thickBot="1" x14ac:dyDescent="0.4">
      <c r="A5477" s="74"/>
      <c r="D5477" s="176"/>
      <c r="I5477" s="73"/>
      <c r="J5477" s="73"/>
      <c r="K5477" s="28"/>
    </row>
    <row r="5478" spans="1:11" ht="15" thickBot="1" x14ac:dyDescent="0.4">
      <c r="A5478" s="74"/>
      <c r="D5478" s="176"/>
      <c r="I5478" s="73"/>
      <c r="J5478" s="73"/>
      <c r="K5478" s="28"/>
    </row>
    <row r="5479" spans="1:11" ht="15" thickBot="1" x14ac:dyDescent="0.4">
      <c r="A5479" s="74"/>
      <c r="D5479" s="176"/>
      <c r="I5479" s="73"/>
      <c r="J5479" s="73"/>
      <c r="K5479" s="28"/>
    </row>
    <row r="5480" spans="1:11" ht="15" thickBot="1" x14ac:dyDescent="0.4">
      <c r="A5480" s="74"/>
      <c r="D5480" s="176"/>
      <c r="I5480" s="73"/>
      <c r="J5480" s="73"/>
      <c r="K5480" s="28"/>
    </row>
    <row r="5481" spans="1:11" ht="15" thickBot="1" x14ac:dyDescent="0.4">
      <c r="A5481" s="74"/>
      <c r="D5481" s="176"/>
      <c r="I5481" s="73"/>
      <c r="J5481" s="73"/>
      <c r="K5481" s="28"/>
    </row>
    <row r="5482" spans="1:11" ht="15" thickBot="1" x14ac:dyDescent="0.4">
      <c r="A5482" s="74"/>
      <c r="D5482" s="176"/>
      <c r="I5482" s="73"/>
      <c r="J5482" s="73"/>
      <c r="K5482" s="28"/>
    </row>
    <row r="5483" spans="1:11" ht="15" thickBot="1" x14ac:dyDescent="0.4">
      <c r="A5483" s="74"/>
      <c r="D5483" s="176"/>
      <c r="I5483" s="73"/>
      <c r="J5483" s="73"/>
      <c r="K5483" s="28"/>
    </row>
    <row r="5484" spans="1:11" ht="15" thickBot="1" x14ac:dyDescent="0.4">
      <c r="A5484" s="74"/>
      <c r="D5484" s="176"/>
      <c r="I5484" s="73"/>
      <c r="J5484" s="73"/>
      <c r="K5484" s="28"/>
    </row>
    <row r="5485" spans="1:11" ht="15" thickBot="1" x14ac:dyDescent="0.4">
      <c r="A5485" s="74"/>
      <c r="D5485" s="176"/>
      <c r="I5485" s="73"/>
      <c r="J5485" s="73"/>
      <c r="K5485" s="28"/>
    </row>
    <row r="5486" spans="1:11" ht="15" thickBot="1" x14ac:dyDescent="0.4">
      <c r="A5486" s="74"/>
      <c r="D5486" s="176"/>
      <c r="I5486" s="73"/>
      <c r="J5486" s="73"/>
      <c r="K5486" s="28"/>
    </row>
    <row r="5487" spans="1:11" ht="15" thickBot="1" x14ac:dyDescent="0.4">
      <c r="A5487" s="74"/>
      <c r="D5487" s="176"/>
      <c r="I5487" s="73"/>
      <c r="J5487" s="73"/>
      <c r="K5487" s="28"/>
    </row>
    <row r="5488" spans="1:11" ht="15" thickBot="1" x14ac:dyDescent="0.4">
      <c r="A5488" s="74"/>
      <c r="D5488" s="176"/>
      <c r="I5488" s="73"/>
      <c r="J5488" s="73"/>
      <c r="K5488" s="28"/>
    </row>
    <row r="5489" spans="1:11" ht="15" thickBot="1" x14ac:dyDescent="0.4">
      <c r="A5489" s="74"/>
      <c r="D5489" s="176"/>
      <c r="I5489" s="73"/>
      <c r="J5489" s="73"/>
      <c r="K5489" s="28"/>
    </row>
    <row r="5490" spans="1:11" ht="15" thickBot="1" x14ac:dyDescent="0.4">
      <c r="A5490" s="74"/>
      <c r="D5490" s="176"/>
      <c r="I5490" s="73"/>
      <c r="J5490" s="73"/>
      <c r="K5490" s="28"/>
    </row>
    <row r="5491" spans="1:11" ht="15" thickBot="1" x14ac:dyDescent="0.4">
      <c r="A5491" s="74"/>
      <c r="D5491" s="176"/>
      <c r="I5491" s="73"/>
      <c r="J5491" s="73"/>
      <c r="K5491" s="28"/>
    </row>
    <row r="5492" spans="1:11" ht="15" thickBot="1" x14ac:dyDescent="0.4">
      <c r="A5492" s="74"/>
      <c r="D5492" s="176"/>
      <c r="I5492" s="73"/>
      <c r="J5492" s="73"/>
      <c r="K5492" s="28"/>
    </row>
    <row r="5493" spans="1:11" ht="15" thickBot="1" x14ac:dyDescent="0.4">
      <c r="A5493" s="74"/>
      <c r="D5493" s="176"/>
      <c r="I5493" s="73"/>
      <c r="J5493" s="73"/>
      <c r="K5493" s="28"/>
    </row>
    <row r="5494" spans="1:11" ht="15" thickBot="1" x14ac:dyDescent="0.4">
      <c r="A5494" s="74"/>
      <c r="D5494" s="176"/>
      <c r="I5494" s="73"/>
      <c r="J5494" s="73"/>
      <c r="K5494" s="28"/>
    </row>
    <row r="5495" spans="1:11" ht="15" thickBot="1" x14ac:dyDescent="0.4">
      <c r="A5495" s="74"/>
      <c r="D5495" s="176"/>
      <c r="I5495" s="73"/>
      <c r="J5495" s="73"/>
      <c r="K5495" s="28"/>
    </row>
    <row r="5496" spans="1:11" ht="15" thickBot="1" x14ac:dyDescent="0.4">
      <c r="A5496" s="74"/>
      <c r="D5496" s="176"/>
      <c r="I5496" s="73"/>
      <c r="J5496" s="73"/>
      <c r="K5496" s="28"/>
    </row>
    <row r="5497" spans="1:11" ht="15" thickBot="1" x14ac:dyDescent="0.4">
      <c r="A5497" s="74"/>
      <c r="D5497" s="176"/>
      <c r="I5497" s="73"/>
      <c r="J5497" s="73"/>
      <c r="K5497" s="28"/>
    </row>
    <row r="5498" spans="1:11" ht="15" thickBot="1" x14ac:dyDescent="0.4">
      <c r="A5498" s="74"/>
      <c r="D5498" s="176"/>
      <c r="I5498" s="73"/>
      <c r="J5498" s="73"/>
      <c r="K5498" s="28"/>
    </row>
    <row r="5499" spans="1:11" ht="15" thickBot="1" x14ac:dyDescent="0.4">
      <c r="A5499" s="74"/>
      <c r="D5499" s="176"/>
      <c r="I5499" s="73"/>
      <c r="J5499" s="73"/>
      <c r="K5499" s="28"/>
    </row>
    <row r="5500" spans="1:11" ht="15" thickBot="1" x14ac:dyDescent="0.4">
      <c r="A5500" s="74"/>
      <c r="D5500" s="176"/>
      <c r="I5500" s="73"/>
      <c r="J5500" s="73"/>
      <c r="K5500" s="28"/>
    </row>
    <row r="5501" spans="1:11" ht="15" thickBot="1" x14ac:dyDescent="0.4">
      <c r="A5501" s="74"/>
      <c r="D5501" s="176"/>
      <c r="I5501" s="73"/>
      <c r="J5501" s="73"/>
      <c r="K5501" s="28"/>
    </row>
    <row r="5502" spans="1:11" ht="15" thickBot="1" x14ac:dyDescent="0.4">
      <c r="A5502" s="74"/>
      <c r="D5502" s="176"/>
      <c r="I5502" s="73"/>
      <c r="J5502" s="73"/>
      <c r="K5502" s="28"/>
    </row>
    <row r="5503" spans="1:11" ht="15" thickBot="1" x14ac:dyDescent="0.4">
      <c r="A5503" s="74"/>
      <c r="D5503" s="176"/>
      <c r="I5503" s="73"/>
      <c r="J5503" s="73"/>
      <c r="K5503" s="28"/>
    </row>
    <row r="5504" spans="1:11" ht="15" thickBot="1" x14ac:dyDescent="0.4">
      <c r="A5504" s="74"/>
      <c r="D5504" s="176"/>
      <c r="I5504" s="73"/>
      <c r="J5504" s="73"/>
      <c r="K5504" s="28"/>
    </row>
    <row r="5505" spans="1:11" ht="15" thickBot="1" x14ac:dyDescent="0.4">
      <c r="A5505" s="74"/>
      <c r="D5505" s="176"/>
      <c r="I5505" s="73"/>
      <c r="J5505" s="73"/>
      <c r="K5505" s="28"/>
    </row>
    <row r="5506" spans="1:11" ht="15" thickBot="1" x14ac:dyDescent="0.4">
      <c r="A5506" s="74"/>
      <c r="D5506" s="176"/>
      <c r="I5506" s="73"/>
      <c r="J5506" s="73"/>
      <c r="K5506" s="28"/>
    </row>
    <row r="5507" spans="1:11" ht="15" thickBot="1" x14ac:dyDescent="0.4">
      <c r="A5507" s="74"/>
      <c r="D5507" s="176"/>
      <c r="I5507" s="73"/>
      <c r="J5507" s="73"/>
      <c r="K5507" s="28"/>
    </row>
    <row r="5508" spans="1:11" ht="15" thickBot="1" x14ac:dyDescent="0.4">
      <c r="A5508" s="74"/>
      <c r="D5508" s="176"/>
      <c r="I5508" s="73"/>
      <c r="J5508" s="73"/>
      <c r="K5508" s="28"/>
    </row>
    <row r="5509" spans="1:11" ht="15" thickBot="1" x14ac:dyDescent="0.4">
      <c r="A5509" s="74"/>
      <c r="D5509" s="176"/>
      <c r="I5509" s="73"/>
      <c r="J5509" s="73"/>
      <c r="K5509" s="28"/>
    </row>
    <row r="5510" spans="1:11" ht="15" thickBot="1" x14ac:dyDescent="0.4">
      <c r="A5510" s="74"/>
      <c r="D5510" s="176"/>
      <c r="I5510" s="73"/>
      <c r="J5510" s="73"/>
      <c r="K5510" s="28"/>
    </row>
    <row r="5511" spans="1:11" ht="15" thickBot="1" x14ac:dyDescent="0.4">
      <c r="A5511" s="74"/>
      <c r="D5511" s="176"/>
      <c r="I5511" s="73"/>
      <c r="J5511" s="73"/>
      <c r="K5511" s="28"/>
    </row>
    <row r="5512" spans="1:11" ht="15" thickBot="1" x14ac:dyDescent="0.4">
      <c r="A5512" s="74"/>
      <c r="D5512" s="176"/>
      <c r="I5512" s="73"/>
      <c r="J5512" s="73"/>
      <c r="K5512" s="28"/>
    </row>
    <row r="5513" spans="1:11" ht="15" thickBot="1" x14ac:dyDescent="0.4">
      <c r="A5513" s="74"/>
      <c r="D5513" s="176"/>
      <c r="I5513" s="73"/>
      <c r="J5513" s="73"/>
      <c r="K5513" s="28"/>
    </row>
    <row r="5514" spans="1:11" ht="15" thickBot="1" x14ac:dyDescent="0.4">
      <c r="A5514" s="74"/>
      <c r="D5514" s="176"/>
      <c r="I5514" s="73"/>
      <c r="J5514" s="73"/>
      <c r="K5514" s="28"/>
    </row>
    <row r="5515" spans="1:11" ht="15" thickBot="1" x14ac:dyDescent="0.4">
      <c r="A5515" s="74"/>
      <c r="D5515" s="176"/>
      <c r="I5515" s="73"/>
      <c r="J5515" s="73"/>
      <c r="K5515" s="28"/>
    </row>
    <row r="5516" spans="1:11" ht="15" thickBot="1" x14ac:dyDescent="0.4">
      <c r="A5516" s="74"/>
      <c r="D5516" s="176"/>
      <c r="I5516" s="73"/>
      <c r="J5516" s="73"/>
      <c r="K5516" s="28"/>
    </row>
    <row r="5517" spans="1:11" ht="15" thickBot="1" x14ac:dyDescent="0.4">
      <c r="A5517" s="74"/>
      <c r="D5517" s="176"/>
      <c r="I5517" s="73"/>
      <c r="J5517" s="73"/>
      <c r="K5517" s="28"/>
    </row>
    <row r="5518" spans="1:11" ht="15" thickBot="1" x14ac:dyDescent="0.4">
      <c r="A5518" s="74"/>
      <c r="D5518" s="176"/>
      <c r="I5518" s="73"/>
      <c r="J5518" s="73"/>
      <c r="K5518" s="28"/>
    </row>
    <row r="5519" spans="1:11" ht="15" thickBot="1" x14ac:dyDescent="0.4">
      <c r="A5519" s="74"/>
      <c r="D5519" s="176"/>
      <c r="I5519" s="73"/>
      <c r="J5519" s="73"/>
      <c r="K5519" s="28"/>
    </row>
    <row r="5520" spans="1:11" ht="15" thickBot="1" x14ac:dyDescent="0.4">
      <c r="A5520" s="74"/>
      <c r="D5520" s="176"/>
      <c r="I5520" s="73"/>
      <c r="J5520" s="73"/>
      <c r="K5520" s="28"/>
    </row>
    <row r="5521" spans="1:11" ht="15" thickBot="1" x14ac:dyDescent="0.4">
      <c r="A5521" s="74"/>
      <c r="D5521" s="176"/>
      <c r="I5521" s="73"/>
      <c r="J5521" s="73"/>
      <c r="K5521" s="28"/>
    </row>
    <row r="5522" spans="1:11" ht="15" thickBot="1" x14ac:dyDescent="0.4">
      <c r="A5522" s="74"/>
      <c r="D5522" s="176"/>
      <c r="I5522" s="73"/>
      <c r="J5522" s="73"/>
      <c r="K5522" s="28"/>
    </row>
    <row r="5523" spans="1:11" ht="15" thickBot="1" x14ac:dyDescent="0.4">
      <c r="A5523" s="74"/>
      <c r="D5523" s="176"/>
      <c r="I5523" s="73"/>
      <c r="J5523" s="73"/>
      <c r="K5523" s="28"/>
    </row>
    <row r="5524" spans="1:11" ht="15" thickBot="1" x14ac:dyDescent="0.4">
      <c r="A5524" s="74"/>
      <c r="D5524" s="176"/>
      <c r="I5524" s="73"/>
      <c r="J5524" s="73"/>
      <c r="K5524" s="28"/>
    </row>
    <row r="5525" spans="1:11" ht="15" thickBot="1" x14ac:dyDescent="0.4">
      <c r="A5525" s="74"/>
      <c r="D5525" s="176"/>
      <c r="I5525" s="73"/>
      <c r="J5525" s="73"/>
      <c r="K5525" s="28"/>
    </row>
    <row r="5526" spans="1:11" ht="15" thickBot="1" x14ac:dyDescent="0.4">
      <c r="A5526" s="74"/>
      <c r="D5526" s="176"/>
      <c r="I5526" s="73"/>
      <c r="J5526" s="73"/>
      <c r="K5526" s="28"/>
    </row>
    <row r="5527" spans="1:11" ht="15" thickBot="1" x14ac:dyDescent="0.4">
      <c r="A5527" s="74"/>
      <c r="D5527" s="176"/>
      <c r="I5527" s="73"/>
      <c r="J5527" s="73"/>
      <c r="K5527" s="28"/>
    </row>
    <row r="5528" spans="1:11" ht="15" thickBot="1" x14ac:dyDescent="0.4">
      <c r="A5528" s="74"/>
      <c r="D5528" s="176"/>
      <c r="I5528" s="73"/>
      <c r="J5528" s="73"/>
      <c r="K5528" s="28"/>
    </row>
    <row r="5529" spans="1:11" ht="15" thickBot="1" x14ac:dyDescent="0.4">
      <c r="A5529" s="74"/>
      <c r="D5529" s="176"/>
      <c r="I5529" s="73"/>
      <c r="J5529" s="73"/>
      <c r="K5529" s="28"/>
    </row>
    <row r="5530" spans="1:11" ht="15" thickBot="1" x14ac:dyDescent="0.4">
      <c r="A5530" s="74"/>
      <c r="D5530" s="176"/>
      <c r="I5530" s="73"/>
      <c r="J5530" s="73"/>
      <c r="K5530" s="28"/>
    </row>
    <row r="5531" spans="1:11" ht="15" thickBot="1" x14ac:dyDescent="0.4">
      <c r="A5531" s="74"/>
      <c r="D5531" s="176"/>
      <c r="I5531" s="73"/>
      <c r="J5531" s="73"/>
      <c r="K5531" s="28"/>
    </row>
    <row r="5532" spans="1:11" ht="15" thickBot="1" x14ac:dyDescent="0.4">
      <c r="A5532" s="74"/>
      <c r="D5532" s="176"/>
      <c r="I5532" s="73"/>
      <c r="J5532" s="73"/>
      <c r="K5532" s="28"/>
    </row>
    <row r="5533" spans="1:11" ht="15" thickBot="1" x14ac:dyDescent="0.4">
      <c r="A5533" s="74"/>
      <c r="D5533" s="176"/>
      <c r="I5533" s="73"/>
      <c r="J5533" s="73"/>
      <c r="K5533" s="28"/>
    </row>
    <row r="5534" spans="1:11" ht="15" thickBot="1" x14ac:dyDescent="0.4">
      <c r="A5534" s="74"/>
      <c r="D5534" s="176"/>
      <c r="I5534" s="73"/>
      <c r="J5534" s="73"/>
      <c r="K5534" s="28"/>
    </row>
    <row r="5535" spans="1:11" ht="15" thickBot="1" x14ac:dyDescent="0.4">
      <c r="A5535" s="74"/>
      <c r="D5535" s="176"/>
      <c r="I5535" s="73"/>
      <c r="J5535" s="73"/>
      <c r="K5535" s="28"/>
    </row>
    <row r="5536" spans="1:11" ht="15" thickBot="1" x14ac:dyDescent="0.4">
      <c r="A5536" s="74"/>
      <c r="D5536" s="176"/>
      <c r="I5536" s="73"/>
      <c r="J5536" s="73"/>
      <c r="K5536" s="28"/>
    </row>
    <row r="5537" spans="1:11" ht="15" thickBot="1" x14ac:dyDescent="0.4">
      <c r="A5537" s="74"/>
      <c r="D5537" s="176"/>
      <c r="I5537" s="73"/>
      <c r="J5537" s="73"/>
      <c r="K5537" s="28"/>
    </row>
    <row r="5538" spans="1:11" ht="15" thickBot="1" x14ac:dyDescent="0.4">
      <c r="A5538" s="74"/>
      <c r="D5538" s="176"/>
      <c r="I5538" s="73"/>
      <c r="J5538" s="73"/>
      <c r="K5538" s="28"/>
    </row>
    <row r="5539" spans="1:11" ht="15" thickBot="1" x14ac:dyDescent="0.4">
      <c r="A5539" s="74"/>
      <c r="D5539" s="176"/>
      <c r="I5539" s="73"/>
      <c r="J5539" s="73"/>
      <c r="K5539" s="28"/>
    </row>
    <row r="5540" spans="1:11" ht="15" thickBot="1" x14ac:dyDescent="0.4">
      <c r="A5540" s="74"/>
      <c r="D5540" s="176"/>
      <c r="I5540" s="73"/>
      <c r="J5540" s="73"/>
      <c r="K5540" s="28"/>
    </row>
    <row r="5541" spans="1:11" ht="15" thickBot="1" x14ac:dyDescent="0.4">
      <c r="A5541" s="74"/>
      <c r="D5541" s="176"/>
      <c r="I5541" s="73"/>
      <c r="J5541" s="73"/>
      <c r="K5541" s="28"/>
    </row>
    <row r="5542" spans="1:11" ht="15" thickBot="1" x14ac:dyDescent="0.4">
      <c r="A5542" s="74"/>
      <c r="D5542" s="176"/>
      <c r="I5542" s="73"/>
      <c r="J5542" s="73"/>
      <c r="K5542" s="28"/>
    </row>
    <row r="5543" spans="1:11" ht="15" thickBot="1" x14ac:dyDescent="0.4">
      <c r="A5543" s="74"/>
      <c r="D5543" s="176"/>
      <c r="I5543" s="73"/>
      <c r="J5543" s="73"/>
      <c r="K5543" s="28"/>
    </row>
    <row r="5544" spans="1:11" ht="15" thickBot="1" x14ac:dyDescent="0.4">
      <c r="A5544" s="74"/>
      <c r="D5544" s="176"/>
      <c r="I5544" s="73"/>
      <c r="J5544" s="73"/>
      <c r="K5544" s="28"/>
    </row>
    <row r="5545" spans="1:11" ht="15" thickBot="1" x14ac:dyDescent="0.4">
      <c r="A5545" s="74"/>
      <c r="D5545" s="176"/>
      <c r="I5545" s="73"/>
      <c r="J5545" s="73"/>
      <c r="K5545" s="28"/>
    </row>
    <row r="5546" spans="1:11" ht="15" thickBot="1" x14ac:dyDescent="0.4">
      <c r="A5546" s="74"/>
      <c r="D5546" s="176"/>
      <c r="I5546" s="73"/>
      <c r="J5546" s="73"/>
      <c r="K5546" s="28"/>
    </row>
    <row r="5547" spans="1:11" ht="15" thickBot="1" x14ac:dyDescent="0.4">
      <c r="A5547" s="74"/>
      <c r="D5547" s="176"/>
      <c r="I5547" s="73"/>
      <c r="J5547" s="73"/>
      <c r="K5547" s="28"/>
    </row>
    <row r="5548" spans="1:11" ht="15" thickBot="1" x14ac:dyDescent="0.4">
      <c r="A5548" s="74"/>
      <c r="D5548" s="176"/>
      <c r="I5548" s="73"/>
      <c r="J5548" s="73"/>
      <c r="K5548" s="28"/>
    </row>
    <row r="5549" spans="1:11" ht="15" thickBot="1" x14ac:dyDescent="0.4">
      <c r="A5549" s="74"/>
      <c r="D5549" s="176"/>
      <c r="I5549" s="73"/>
      <c r="J5549" s="73"/>
      <c r="K5549" s="28"/>
    </row>
    <row r="5550" spans="1:11" ht="15" thickBot="1" x14ac:dyDescent="0.4">
      <c r="A5550" s="74"/>
      <c r="D5550" s="176"/>
      <c r="I5550" s="73"/>
      <c r="J5550" s="73"/>
      <c r="K5550" s="28"/>
    </row>
    <row r="5551" spans="1:11" ht="15" thickBot="1" x14ac:dyDescent="0.4">
      <c r="A5551" s="74"/>
      <c r="D5551" s="176"/>
      <c r="I5551" s="73"/>
      <c r="J5551" s="73"/>
      <c r="K5551" s="28"/>
    </row>
    <row r="5552" spans="1:11" ht="15" thickBot="1" x14ac:dyDescent="0.4">
      <c r="A5552" s="74"/>
      <c r="D5552" s="176"/>
      <c r="I5552" s="73"/>
      <c r="J5552" s="73"/>
      <c r="K5552" s="28"/>
    </row>
    <row r="5553" spans="1:11" ht="15" thickBot="1" x14ac:dyDescent="0.4">
      <c r="A5553" s="74"/>
      <c r="D5553" s="176"/>
      <c r="I5553" s="73"/>
      <c r="J5553" s="73"/>
      <c r="K5553" s="28"/>
    </row>
    <row r="5554" spans="1:11" ht="15" thickBot="1" x14ac:dyDescent="0.4">
      <c r="A5554" s="74"/>
      <c r="D5554" s="176"/>
      <c r="I5554" s="73"/>
      <c r="J5554" s="73"/>
      <c r="K5554" s="28"/>
    </row>
    <row r="5555" spans="1:11" ht="15" thickBot="1" x14ac:dyDescent="0.4">
      <c r="A5555" s="74"/>
      <c r="D5555" s="176"/>
      <c r="I5555" s="73"/>
      <c r="J5555" s="73"/>
      <c r="K5555" s="28"/>
    </row>
    <row r="5556" spans="1:11" ht="15" thickBot="1" x14ac:dyDescent="0.4">
      <c r="A5556" s="74"/>
      <c r="D5556" s="176"/>
      <c r="I5556" s="73"/>
      <c r="J5556" s="73"/>
      <c r="K5556" s="28"/>
    </row>
    <row r="5557" spans="1:11" ht="15" thickBot="1" x14ac:dyDescent="0.4">
      <c r="A5557" s="74"/>
      <c r="D5557" s="176"/>
      <c r="I5557" s="73"/>
      <c r="J5557" s="73"/>
      <c r="K5557" s="28"/>
    </row>
    <row r="5558" spans="1:11" ht="15" thickBot="1" x14ac:dyDescent="0.4">
      <c r="A5558" s="74"/>
      <c r="D5558" s="176"/>
      <c r="I5558" s="73"/>
      <c r="J5558" s="73"/>
      <c r="K5558" s="28"/>
    </row>
    <row r="5559" spans="1:11" ht="15" thickBot="1" x14ac:dyDescent="0.4">
      <c r="A5559" s="74"/>
      <c r="D5559" s="176"/>
      <c r="I5559" s="73"/>
      <c r="J5559" s="73"/>
      <c r="K5559" s="28"/>
    </row>
    <row r="5560" spans="1:11" ht="15" thickBot="1" x14ac:dyDescent="0.4">
      <c r="A5560" s="74"/>
      <c r="D5560" s="176"/>
      <c r="I5560" s="73"/>
      <c r="J5560" s="73"/>
      <c r="K5560" s="28"/>
    </row>
    <row r="5561" spans="1:11" ht="15" thickBot="1" x14ac:dyDescent="0.4">
      <c r="A5561" s="74"/>
      <c r="D5561" s="176"/>
      <c r="I5561" s="73"/>
      <c r="J5561" s="73"/>
      <c r="K5561" s="28"/>
    </row>
    <row r="5562" spans="1:11" ht="15" thickBot="1" x14ac:dyDescent="0.4">
      <c r="A5562" s="74"/>
      <c r="D5562" s="176"/>
      <c r="I5562" s="73"/>
      <c r="J5562" s="73"/>
      <c r="K5562" s="28"/>
    </row>
    <row r="5563" spans="1:11" ht="15" thickBot="1" x14ac:dyDescent="0.4">
      <c r="A5563" s="74"/>
      <c r="D5563" s="176"/>
      <c r="I5563" s="73"/>
      <c r="J5563" s="73"/>
      <c r="K5563" s="28"/>
    </row>
    <row r="5564" spans="1:11" ht="15" thickBot="1" x14ac:dyDescent="0.4">
      <c r="A5564" s="74"/>
      <c r="D5564" s="176"/>
      <c r="I5564" s="73"/>
      <c r="J5564" s="73"/>
      <c r="K5564" s="28"/>
    </row>
    <row r="5565" spans="1:11" ht="15" thickBot="1" x14ac:dyDescent="0.4">
      <c r="A5565" s="74"/>
      <c r="D5565" s="176"/>
      <c r="I5565" s="73"/>
      <c r="J5565" s="73"/>
      <c r="K5565" s="28"/>
    </row>
    <row r="5566" spans="1:11" ht="15" thickBot="1" x14ac:dyDescent="0.4">
      <c r="A5566" s="74"/>
      <c r="D5566" s="176"/>
      <c r="I5566" s="73"/>
      <c r="J5566" s="73"/>
      <c r="K5566" s="28"/>
    </row>
    <row r="5567" spans="1:11" ht="15" thickBot="1" x14ac:dyDescent="0.4">
      <c r="A5567" s="74"/>
      <c r="D5567" s="176"/>
      <c r="I5567" s="73"/>
      <c r="J5567" s="73"/>
      <c r="K5567" s="28"/>
    </row>
    <row r="5568" spans="1:11" ht="15" thickBot="1" x14ac:dyDescent="0.4">
      <c r="A5568" s="74"/>
      <c r="D5568" s="176"/>
      <c r="I5568" s="73"/>
      <c r="J5568" s="73"/>
      <c r="K5568" s="28"/>
    </row>
    <row r="5569" spans="1:11" ht="15" thickBot="1" x14ac:dyDescent="0.4">
      <c r="A5569" s="74"/>
      <c r="D5569" s="176"/>
      <c r="I5569" s="73"/>
      <c r="J5569" s="73"/>
      <c r="K5569" s="28"/>
    </row>
    <row r="5570" spans="1:11" ht="15" thickBot="1" x14ac:dyDescent="0.4">
      <c r="A5570" s="74"/>
      <c r="D5570" s="176"/>
      <c r="I5570" s="73"/>
      <c r="J5570" s="73"/>
      <c r="K5570" s="28"/>
    </row>
    <row r="5571" spans="1:11" ht="15" thickBot="1" x14ac:dyDescent="0.4">
      <c r="A5571" s="74"/>
      <c r="D5571" s="176"/>
      <c r="I5571" s="73"/>
      <c r="J5571" s="73"/>
      <c r="K5571" s="28"/>
    </row>
    <row r="5572" spans="1:11" ht="15" thickBot="1" x14ac:dyDescent="0.4">
      <c r="A5572" s="74"/>
      <c r="D5572" s="176"/>
      <c r="I5572" s="73"/>
      <c r="J5572" s="73"/>
      <c r="K5572" s="28"/>
    </row>
    <row r="5573" spans="1:11" ht="15" thickBot="1" x14ac:dyDescent="0.4">
      <c r="A5573" s="74"/>
      <c r="D5573" s="176"/>
      <c r="I5573" s="73"/>
      <c r="J5573" s="73"/>
      <c r="K5573" s="28"/>
    </row>
    <row r="5574" spans="1:11" ht="15" thickBot="1" x14ac:dyDescent="0.4">
      <c r="A5574" s="74"/>
      <c r="D5574" s="176"/>
      <c r="I5574" s="73"/>
      <c r="J5574" s="73"/>
      <c r="K5574" s="28"/>
    </row>
    <row r="5575" spans="1:11" ht="15" thickBot="1" x14ac:dyDescent="0.4">
      <c r="A5575" s="74"/>
      <c r="D5575" s="176"/>
      <c r="I5575" s="73"/>
      <c r="J5575" s="73"/>
      <c r="K5575" s="28"/>
    </row>
    <row r="5576" spans="1:11" ht="15" thickBot="1" x14ac:dyDescent="0.4">
      <c r="A5576" s="74"/>
      <c r="D5576" s="176"/>
      <c r="I5576" s="73"/>
      <c r="J5576" s="73"/>
      <c r="K5576" s="28"/>
    </row>
    <row r="5577" spans="1:11" ht="15" thickBot="1" x14ac:dyDescent="0.4">
      <c r="A5577" s="74"/>
      <c r="D5577" s="176"/>
      <c r="I5577" s="73"/>
      <c r="J5577" s="73"/>
      <c r="K5577" s="28"/>
    </row>
    <row r="5578" spans="1:11" ht="15" thickBot="1" x14ac:dyDescent="0.4">
      <c r="A5578" s="74"/>
      <c r="D5578" s="176"/>
      <c r="I5578" s="73"/>
      <c r="J5578" s="73"/>
      <c r="K5578" s="28"/>
    </row>
    <row r="5579" spans="1:11" ht="15" thickBot="1" x14ac:dyDescent="0.4">
      <c r="A5579" s="74"/>
      <c r="D5579" s="176"/>
      <c r="I5579" s="73"/>
      <c r="J5579" s="73"/>
      <c r="K5579" s="28"/>
    </row>
    <row r="5580" spans="1:11" ht="15" thickBot="1" x14ac:dyDescent="0.4">
      <c r="A5580" s="74"/>
      <c r="D5580" s="176"/>
      <c r="I5580" s="73"/>
      <c r="J5580" s="73"/>
      <c r="K5580" s="28"/>
    </row>
    <row r="5581" spans="1:11" ht="15" thickBot="1" x14ac:dyDescent="0.4">
      <c r="A5581" s="74"/>
      <c r="D5581" s="176"/>
      <c r="I5581" s="73"/>
      <c r="J5581" s="73"/>
      <c r="K5581" s="28"/>
    </row>
    <row r="5582" spans="1:11" ht="15" thickBot="1" x14ac:dyDescent="0.4">
      <c r="A5582" s="74"/>
      <c r="D5582" s="176"/>
      <c r="I5582" s="73"/>
      <c r="J5582" s="73"/>
      <c r="K5582" s="28"/>
    </row>
    <row r="5583" spans="1:11" ht="15" thickBot="1" x14ac:dyDescent="0.4">
      <c r="A5583" s="74"/>
      <c r="D5583" s="176"/>
      <c r="I5583" s="73"/>
      <c r="J5583" s="73"/>
      <c r="K5583" s="28"/>
    </row>
    <row r="5584" spans="1:11" ht="15" thickBot="1" x14ac:dyDescent="0.4">
      <c r="A5584" s="74"/>
      <c r="D5584" s="176"/>
      <c r="I5584" s="73"/>
      <c r="J5584" s="73"/>
      <c r="K5584" s="28"/>
    </row>
    <row r="5585" spans="1:11" ht="15" thickBot="1" x14ac:dyDescent="0.4">
      <c r="A5585" s="74"/>
      <c r="D5585" s="176"/>
      <c r="I5585" s="73"/>
      <c r="J5585" s="73"/>
      <c r="K5585" s="28"/>
    </row>
    <row r="5586" spans="1:11" ht="15" thickBot="1" x14ac:dyDescent="0.4">
      <c r="A5586" s="74"/>
      <c r="D5586" s="176"/>
      <c r="I5586" s="73"/>
      <c r="J5586" s="73"/>
      <c r="K5586" s="28"/>
    </row>
    <row r="5587" spans="1:11" ht="15" thickBot="1" x14ac:dyDescent="0.4">
      <c r="A5587" s="74"/>
      <c r="D5587" s="176"/>
      <c r="I5587" s="73"/>
      <c r="J5587" s="73"/>
      <c r="K5587" s="28"/>
    </row>
    <row r="5588" spans="1:11" ht="15" thickBot="1" x14ac:dyDescent="0.4">
      <c r="A5588" s="74"/>
      <c r="D5588" s="176"/>
      <c r="I5588" s="73"/>
      <c r="J5588" s="73"/>
      <c r="K5588" s="28"/>
    </row>
    <row r="5589" spans="1:11" ht="15" thickBot="1" x14ac:dyDescent="0.4">
      <c r="A5589" s="74"/>
      <c r="D5589" s="176"/>
      <c r="I5589" s="73"/>
      <c r="J5589" s="73"/>
      <c r="K5589" s="28"/>
    </row>
    <row r="5590" spans="1:11" ht="15" thickBot="1" x14ac:dyDescent="0.4">
      <c r="A5590" s="74"/>
      <c r="D5590" s="176"/>
      <c r="I5590" s="73"/>
      <c r="J5590" s="73"/>
      <c r="K5590" s="28"/>
    </row>
    <row r="5591" spans="1:11" ht="15" thickBot="1" x14ac:dyDescent="0.4">
      <c r="A5591" s="74"/>
      <c r="D5591" s="176"/>
      <c r="I5591" s="73"/>
      <c r="J5591" s="73"/>
      <c r="K5591" s="28"/>
    </row>
    <row r="5592" spans="1:11" ht="15" thickBot="1" x14ac:dyDescent="0.4">
      <c r="A5592" s="74"/>
      <c r="D5592" s="176"/>
      <c r="I5592" s="73"/>
      <c r="J5592" s="73"/>
      <c r="K5592" s="28"/>
    </row>
    <row r="5593" spans="1:11" ht="15" thickBot="1" x14ac:dyDescent="0.4">
      <c r="A5593" s="74"/>
      <c r="D5593" s="176"/>
      <c r="I5593" s="73"/>
      <c r="J5593" s="73"/>
      <c r="K5593" s="28"/>
    </row>
    <row r="5594" spans="1:11" ht="15" thickBot="1" x14ac:dyDescent="0.4">
      <c r="A5594" s="74"/>
      <c r="D5594" s="176"/>
      <c r="I5594" s="73"/>
      <c r="J5594" s="73"/>
      <c r="K5594" s="28"/>
    </row>
    <row r="5595" spans="1:11" ht="15" thickBot="1" x14ac:dyDescent="0.4">
      <c r="A5595" s="74"/>
      <c r="D5595" s="176"/>
      <c r="I5595" s="73"/>
      <c r="J5595" s="73"/>
      <c r="K5595" s="28"/>
    </row>
    <row r="5596" spans="1:11" ht="15" thickBot="1" x14ac:dyDescent="0.4">
      <c r="A5596" s="74"/>
      <c r="D5596" s="176"/>
      <c r="I5596" s="73"/>
      <c r="J5596" s="73"/>
      <c r="K5596" s="28"/>
    </row>
    <row r="5597" spans="1:11" ht="15" thickBot="1" x14ac:dyDescent="0.4">
      <c r="A5597" s="74"/>
      <c r="D5597" s="176"/>
      <c r="I5597" s="73"/>
      <c r="J5597" s="73"/>
      <c r="K5597" s="28"/>
    </row>
    <row r="5598" spans="1:11" ht="15" thickBot="1" x14ac:dyDescent="0.4">
      <c r="A5598" s="74"/>
      <c r="D5598" s="176"/>
      <c r="I5598" s="73"/>
      <c r="J5598" s="73"/>
      <c r="K5598" s="28"/>
    </row>
    <row r="5599" spans="1:11" ht="15" thickBot="1" x14ac:dyDescent="0.4">
      <c r="A5599" s="74"/>
      <c r="D5599" s="176"/>
      <c r="I5599" s="73"/>
      <c r="J5599" s="73"/>
      <c r="K5599" s="28"/>
    </row>
    <row r="5600" spans="1:11" ht="15" thickBot="1" x14ac:dyDescent="0.4">
      <c r="A5600" s="74"/>
      <c r="D5600" s="176"/>
      <c r="I5600" s="73"/>
      <c r="J5600" s="73"/>
      <c r="K5600" s="28"/>
    </row>
    <row r="5601" spans="1:11" ht="15" thickBot="1" x14ac:dyDescent="0.4">
      <c r="A5601" s="74"/>
      <c r="D5601" s="176"/>
      <c r="I5601" s="73"/>
      <c r="J5601" s="73"/>
      <c r="K5601" s="28"/>
    </row>
    <row r="5602" spans="1:11" ht="15" thickBot="1" x14ac:dyDescent="0.4">
      <c r="A5602" s="74"/>
      <c r="D5602" s="176"/>
      <c r="I5602" s="73"/>
      <c r="J5602" s="73"/>
      <c r="K5602" s="28"/>
    </row>
    <row r="5603" spans="1:11" ht="15" thickBot="1" x14ac:dyDescent="0.4">
      <c r="A5603" s="74"/>
      <c r="D5603" s="176"/>
      <c r="I5603" s="73"/>
      <c r="J5603" s="73"/>
      <c r="K5603" s="28"/>
    </row>
    <row r="5604" spans="1:11" ht="15" thickBot="1" x14ac:dyDescent="0.4">
      <c r="A5604" s="74"/>
      <c r="D5604" s="176"/>
      <c r="I5604" s="73"/>
      <c r="J5604" s="73"/>
      <c r="K5604" s="28"/>
    </row>
    <row r="5605" spans="1:11" ht="15" thickBot="1" x14ac:dyDescent="0.4">
      <c r="A5605" s="74"/>
      <c r="D5605" s="176"/>
      <c r="I5605" s="73"/>
      <c r="J5605" s="73"/>
      <c r="K5605" s="28"/>
    </row>
    <row r="5606" spans="1:11" ht="15" thickBot="1" x14ac:dyDescent="0.4">
      <c r="A5606" s="74"/>
      <c r="D5606" s="176"/>
      <c r="I5606" s="73"/>
      <c r="J5606" s="73"/>
      <c r="K5606" s="28"/>
    </row>
    <row r="5607" spans="1:11" ht="15" thickBot="1" x14ac:dyDescent="0.4">
      <c r="A5607" s="74"/>
      <c r="D5607" s="176"/>
      <c r="I5607" s="73"/>
      <c r="J5607" s="73"/>
      <c r="K5607" s="28"/>
    </row>
    <row r="5608" spans="1:11" ht="15" thickBot="1" x14ac:dyDescent="0.4">
      <c r="A5608" s="74"/>
      <c r="D5608" s="176"/>
      <c r="I5608" s="73"/>
      <c r="J5608" s="73"/>
      <c r="K5608" s="28"/>
    </row>
    <row r="5609" spans="1:11" ht="15" thickBot="1" x14ac:dyDescent="0.4">
      <c r="A5609" s="74"/>
      <c r="D5609" s="176"/>
      <c r="I5609" s="73"/>
      <c r="J5609" s="73"/>
      <c r="K5609" s="28"/>
    </row>
    <row r="5610" spans="1:11" ht="15" thickBot="1" x14ac:dyDescent="0.4">
      <c r="A5610" s="74"/>
      <c r="D5610" s="176"/>
      <c r="I5610" s="73"/>
      <c r="J5610" s="73"/>
      <c r="K5610" s="28"/>
    </row>
    <row r="5611" spans="1:11" ht="15" thickBot="1" x14ac:dyDescent="0.4">
      <c r="A5611" s="74"/>
      <c r="D5611" s="176"/>
      <c r="I5611" s="73"/>
      <c r="J5611" s="73"/>
      <c r="K5611" s="28"/>
    </row>
    <row r="5612" spans="1:11" ht="15" thickBot="1" x14ac:dyDescent="0.4">
      <c r="A5612" s="74"/>
      <c r="D5612" s="176"/>
      <c r="I5612" s="73"/>
      <c r="J5612" s="73"/>
      <c r="K5612" s="28"/>
    </row>
    <row r="5613" spans="1:11" ht="15" thickBot="1" x14ac:dyDescent="0.4">
      <c r="A5613" s="74"/>
      <c r="D5613" s="176"/>
      <c r="I5613" s="73"/>
      <c r="J5613" s="73"/>
      <c r="K5613" s="28"/>
    </row>
    <row r="5614" spans="1:11" ht="15" thickBot="1" x14ac:dyDescent="0.4">
      <c r="A5614" s="74"/>
      <c r="D5614" s="176"/>
      <c r="I5614" s="73"/>
      <c r="J5614" s="73"/>
      <c r="K5614" s="28"/>
    </row>
    <row r="5615" spans="1:11" ht="15" thickBot="1" x14ac:dyDescent="0.4">
      <c r="A5615" s="74"/>
      <c r="D5615" s="176"/>
      <c r="I5615" s="73"/>
      <c r="J5615" s="73"/>
      <c r="K5615" s="28"/>
    </row>
    <row r="5616" spans="1:11" ht="15" thickBot="1" x14ac:dyDescent="0.4">
      <c r="A5616" s="74"/>
      <c r="D5616" s="176"/>
      <c r="I5616" s="73"/>
      <c r="J5616" s="73"/>
      <c r="K5616" s="28"/>
    </row>
    <row r="5617" spans="1:11" ht="15" thickBot="1" x14ac:dyDescent="0.4">
      <c r="A5617" s="74"/>
      <c r="D5617" s="176"/>
      <c r="I5617" s="73"/>
      <c r="J5617" s="73"/>
      <c r="K5617" s="28"/>
    </row>
    <row r="5618" spans="1:11" ht="15" thickBot="1" x14ac:dyDescent="0.4">
      <c r="A5618" s="74"/>
      <c r="D5618" s="176"/>
      <c r="I5618" s="73"/>
      <c r="J5618" s="73"/>
      <c r="K5618" s="28"/>
    </row>
    <row r="5619" spans="1:11" ht="15" thickBot="1" x14ac:dyDescent="0.4">
      <c r="A5619" s="74"/>
      <c r="D5619" s="176"/>
      <c r="I5619" s="73"/>
      <c r="J5619" s="73"/>
      <c r="K5619" s="28"/>
    </row>
    <row r="5620" spans="1:11" ht="15" thickBot="1" x14ac:dyDescent="0.4">
      <c r="A5620" s="74"/>
      <c r="D5620" s="176"/>
      <c r="I5620" s="73"/>
      <c r="J5620" s="73"/>
      <c r="K5620" s="28"/>
    </row>
    <row r="5621" spans="1:11" ht="15" thickBot="1" x14ac:dyDescent="0.4">
      <c r="A5621" s="74"/>
      <c r="D5621" s="176"/>
      <c r="I5621" s="73"/>
      <c r="J5621" s="73"/>
      <c r="K5621" s="28"/>
    </row>
    <row r="5622" spans="1:11" ht="15" thickBot="1" x14ac:dyDescent="0.4">
      <c r="A5622" s="74"/>
      <c r="D5622" s="176"/>
      <c r="I5622" s="73"/>
      <c r="J5622" s="73"/>
      <c r="K5622" s="28"/>
    </row>
    <row r="5623" spans="1:11" ht="15" thickBot="1" x14ac:dyDescent="0.4">
      <c r="A5623" s="74"/>
      <c r="D5623" s="176"/>
      <c r="I5623" s="73"/>
      <c r="J5623" s="73"/>
      <c r="K5623" s="28"/>
    </row>
    <row r="5624" spans="1:11" ht="15" thickBot="1" x14ac:dyDescent="0.4">
      <c r="A5624" s="74"/>
      <c r="D5624" s="176"/>
      <c r="I5624" s="73"/>
      <c r="J5624" s="73"/>
      <c r="K5624" s="28"/>
    </row>
    <row r="5625" spans="1:11" ht="15" thickBot="1" x14ac:dyDescent="0.4">
      <c r="A5625" s="74"/>
      <c r="D5625" s="176"/>
      <c r="I5625" s="73"/>
      <c r="J5625" s="73"/>
      <c r="K5625" s="28"/>
    </row>
    <row r="5626" spans="1:11" ht="15" thickBot="1" x14ac:dyDescent="0.4">
      <c r="A5626" s="74"/>
      <c r="D5626" s="176"/>
      <c r="I5626" s="73"/>
      <c r="J5626" s="73"/>
      <c r="K5626" s="28"/>
    </row>
    <row r="5627" spans="1:11" ht="15" thickBot="1" x14ac:dyDescent="0.4">
      <c r="A5627" s="74"/>
      <c r="D5627" s="176"/>
      <c r="I5627" s="73"/>
      <c r="J5627" s="73"/>
      <c r="K5627" s="28"/>
    </row>
    <row r="5628" spans="1:11" ht="15" thickBot="1" x14ac:dyDescent="0.4">
      <c r="A5628" s="74"/>
      <c r="D5628" s="176"/>
      <c r="I5628" s="73"/>
      <c r="J5628" s="73"/>
      <c r="K5628" s="28"/>
    </row>
    <row r="5629" spans="1:11" ht="15" thickBot="1" x14ac:dyDescent="0.4">
      <c r="A5629" s="74"/>
      <c r="D5629" s="176"/>
      <c r="I5629" s="73"/>
      <c r="J5629" s="73"/>
      <c r="K5629" s="28"/>
    </row>
    <row r="5630" spans="1:11" ht="15" thickBot="1" x14ac:dyDescent="0.4">
      <c r="A5630" s="74"/>
      <c r="D5630" s="176"/>
      <c r="I5630" s="73"/>
      <c r="J5630" s="73"/>
      <c r="K5630" s="28"/>
    </row>
    <row r="5631" spans="1:11" ht="15" thickBot="1" x14ac:dyDescent="0.4">
      <c r="A5631" s="74"/>
      <c r="D5631" s="176"/>
      <c r="I5631" s="73"/>
      <c r="J5631" s="73"/>
      <c r="K5631" s="28"/>
    </row>
    <row r="5632" spans="1:11" ht="15" thickBot="1" x14ac:dyDescent="0.4">
      <c r="A5632" s="74"/>
      <c r="D5632" s="176"/>
      <c r="I5632" s="73"/>
      <c r="J5632" s="73"/>
      <c r="K5632" s="28"/>
    </row>
    <row r="5633" spans="1:11" ht="15" thickBot="1" x14ac:dyDescent="0.4">
      <c r="A5633" s="74"/>
      <c r="D5633" s="176"/>
      <c r="I5633" s="73"/>
      <c r="J5633" s="73"/>
      <c r="K5633" s="28"/>
    </row>
    <row r="5634" spans="1:11" ht="15" thickBot="1" x14ac:dyDescent="0.4">
      <c r="A5634" s="74"/>
      <c r="D5634" s="176"/>
      <c r="I5634" s="73"/>
      <c r="J5634" s="73"/>
      <c r="K5634" s="28"/>
    </row>
    <row r="5635" spans="1:11" ht="15" thickBot="1" x14ac:dyDescent="0.4">
      <c r="A5635" s="74"/>
      <c r="D5635" s="176"/>
      <c r="I5635" s="73"/>
      <c r="J5635" s="73"/>
      <c r="K5635" s="28"/>
    </row>
    <row r="5636" spans="1:11" ht="15" thickBot="1" x14ac:dyDescent="0.4">
      <c r="A5636" s="74"/>
      <c r="D5636" s="176"/>
      <c r="I5636" s="73"/>
      <c r="J5636" s="73"/>
      <c r="K5636" s="28"/>
    </row>
    <row r="5637" spans="1:11" ht="15" thickBot="1" x14ac:dyDescent="0.4">
      <c r="A5637" s="74"/>
      <c r="D5637" s="176"/>
      <c r="I5637" s="73"/>
      <c r="J5637" s="73"/>
      <c r="K5637" s="28"/>
    </row>
    <row r="5638" spans="1:11" ht="15" thickBot="1" x14ac:dyDescent="0.4">
      <c r="A5638" s="74"/>
      <c r="D5638" s="176"/>
      <c r="I5638" s="73"/>
      <c r="J5638" s="73"/>
      <c r="K5638" s="28"/>
    </row>
    <row r="5639" spans="1:11" ht="15" thickBot="1" x14ac:dyDescent="0.4">
      <c r="A5639" s="74"/>
      <c r="D5639" s="176"/>
      <c r="I5639" s="73"/>
      <c r="J5639" s="73"/>
      <c r="K5639" s="28"/>
    </row>
    <row r="5640" spans="1:11" ht="15" thickBot="1" x14ac:dyDescent="0.4">
      <c r="A5640" s="74"/>
      <c r="D5640" s="176"/>
      <c r="I5640" s="73"/>
      <c r="J5640" s="73"/>
      <c r="K5640" s="28"/>
    </row>
    <row r="5641" spans="1:11" ht="15" thickBot="1" x14ac:dyDescent="0.4">
      <c r="A5641" s="74"/>
      <c r="D5641" s="176"/>
      <c r="I5641" s="73"/>
      <c r="J5641" s="73"/>
      <c r="K5641" s="28"/>
    </row>
    <row r="5642" spans="1:11" ht="15" thickBot="1" x14ac:dyDescent="0.4">
      <c r="A5642" s="74"/>
      <c r="D5642" s="176"/>
      <c r="I5642" s="73"/>
      <c r="J5642" s="73"/>
      <c r="K5642" s="28"/>
    </row>
    <row r="5643" spans="1:11" ht="15" thickBot="1" x14ac:dyDescent="0.4">
      <c r="A5643" s="74"/>
      <c r="D5643" s="176"/>
      <c r="I5643" s="73"/>
      <c r="J5643" s="73"/>
      <c r="K5643" s="28"/>
    </row>
    <row r="5644" spans="1:11" ht="15" thickBot="1" x14ac:dyDescent="0.4">
      <c r="A5644" s="74"/>
      <c r="D5644" s="176"/>
      <c r="I5644" s="73"/>
      <c r="J5644" s="73"/>
      <c r="K5644" s="28"/>
    </row>
    <row r="5645" spans="1:11" ht="15" thickBot="1" x14ac:dyDescent="0.4">
      <c r="A5645" s="74"/>
      <c r="D5645" s="176"/>
      <c r="I5645" s="73"/>
      <c r="J5645" s="73"/>
      <c r="K5645" s="28"/>
    </row>
    <row r="5646" spans="1:11" ht="15" thickBot="1" x14ac:dyDescent="0.4">
      <c r="A5646" s="74"/>
      <c r="D5646" s="176"/>
      <c r="I5646" s="73"/>
      <c r="J5646" s="73"/>
      <c r="K5646" s="28"/>
    </row>
    <row r="5647" spans="1:11" ht="15" thickBot="1" x14ac:dyDescent="0.4">
      <c r="A5647" s="74"/>
      <c r="D5647" s="176"/>
      <c r="I5647" s="73"/>
      <c r="J5647" s="73"/>
      <c r="K5647" s="28"/>
    </row>
    <row r="5648" spans="1:11" ht="15" thickBot="1" x14ac:dyDescent="0.4">
      <c r="A5648" s="74"/>
      <c r="D5648" s="176"/>
      <c r="I5648" s="73"/>
      <c r="J5648" s="73"/>
      <c r="K5648" s="28"/>
    </row>
    <row r="5649" spans="1:11" ht="15" thickBot="1" x14ac:dyDescent="0.4">
      <c r="A5649" s="74"/>
      <c r="D5649" s="176"/>
      <c r="I5649" s="73"/>
      <c r="J5649" s="73"/>
      <c r="K5649" s="28"/>
    </row>
    <row r="5650" spans="1:11" ht="15" thickBot="1" x14ac:dyDescent="0.4">
      <c r="A5650" s="74"/>
      <c r="D5650" s="176"/>
      <c r="I5650" s="73"/>
      <c r="J5650" s="73"/>
      <c r="K5650" s="28"/>
    </row>
    <row r="5651" spans="1:11" ht="15" thickBot="1" x14ac:dyDescent="0.4">
      <c r="A5651" s="74"/>
      <c r="D5651" s="176"/>
      <c r="I5651" s="73"/>
      <c r="J5651" s="73"/>
      <c r="K5651" s="28"/>
    </row>
    <row r="5652" spans="1:11" ht="15" thickBot="1" x14ac:dyDescent="0.4">
      <c r="A5652" s="74"/>
      <c r="D5652" s="176"/>
      <c r="I5652" s="73"/>
      <c r="J5652" s="73"/>
      <c r="K5652" s="28"/>
    </row>
    <row r="5653" spans="1:11" ht="15" thickBot="1" x14ac:dyDescent="0.4">
      <c r="A5653" s="74"/>
      <c r="D5653" s="176"/>
      <c r="I5653" s="73"/>
      <c r="J5653" s="73"/>
      <c r="K5653" s="28"/>
    </row>
    <row r="5654" spans="1:11" ht="15" thickBot="1" x14ac:dyDescent="0.4">
      <c r="A5654" s="74"/>
      <c r="D5654" s="176"/>
      <c r="I5654" s="73"/>
      <c r="J5654" s="73"/>
      <c r="K5654" s="28"/>
    </row>
    <row r="5655" spans="1:11" ht="15" thickBot="1" x14ac:dyDescent="0.4">
      <c r="A5655" s="74"/>
      <c r="D5655" s="176"/>
      <c r="I5655" s="73"/>
      <c r="J5655" s="73"/>
      <c r="K5655" s="28"/>
    </row>
    <row r="5656" spans="1:11" ht="15" thickBot="1" x14ac:dyDescent="0.4">
      <c r="A5656" s="74"/>
      <c r="D5656" s="176"/>
      <c r="I5656" s="73"/>
      <c r="J5656" s="73"/>
      <c r="K5656" s="28"/>
    </row>
    <row r="5657" spans="1:11" ht="15" thickBot="1" x14ac:dyDescent="0.4">
      <c r="A5657" s="74"/>
      <c r="D5657" s="176"/>
      <c r="I5657" s="73"/>
      <c r="J5657" s="73"/>
      <c r="K5657" s="28"/>
    </row>
    <row r="5658" spans="1:11" ht="15" thickBot="1" x14ac:dyDescent="0.4">
      <c r="A5658" s="74"/>
      <c r="D5658" s="176"/>
      <c r="I5658" s="73"/>
      <c r="J5658" s="73"/>
      <c r="K5658" s="28"/>
    </row>
    <row r="5659" spans="1:11" ht="15" thickBot="1" x14ac:dyDescent="0.4">
      <c r="A5659" s="74"/>
      <c r="D5659" s="176"/>
      <c r="I5659" s="73"/>
      <c r="J5659" s="73"/>
      <c r="K5659" s="28"/>
    </row>
    <row r="5660" spans="1:11" ht="15" thickBot="1" x14ac:dyDescent="0.4">
      <c r="A5660" s="74"/>
      <c r="D5660" s="176"/>
      <c r="I5660" s="73"/>
      <c r="J5660" s="73"/>
      <c r="K5660" s="28"/>
    </row>
    <row r="5661" spans="1:11" ht="15" thickBot="1" x14ac:dyDescent="0.4">
      <c r="A5661" s="74"/>
      <c r="D5661" s="176"/>
      <c r="I5661" s="73"/>
      <c r="J5661" s="73"/>
      <c r="K5661" s="28"/>
    </row>
    <row r="5662" spans="1:11" ht="15" thickBot="1" x14ac:dyDescent="0.4">
      <c r="A5662" s="74"/>
      <c r="D5662" s="176"/>
      <c r="I5662" s="73"/>
      <c r="J5662" s="73"/>
      <c r="K5662" s="28"/>
    </row>
    <row r="5663" spans="1:11" ht="15" thickBot="1" x14ac:dyDescent="0.4">
      <c r="A5663" s="74"/>
      <c r="D5663" s="176"/>
      <c r="I5663" s="73"/>
      <c r="J5663" s="73"/>
      <c r="K5663" s="28"/>
    </row>
    <row r="5664" spans="1:11" ht="15" thickBot="1" x14ac:dyDescent="0.4">
      <c r="A5664" s="74"/>
      <c r="D5664" s="176"/>
      <c r="I5664" s="73"/>
      <c r="J5664" s="73"/>
      <c r="K5664" s="28"/>
    </row>
    <row r="5665" spans="1:11" ht="15" thickBot="1" x14ac:dyDescent="0.4">
      <c r="A5665" s="74"/>
      <c r="D5665" s="176"/>
      <c r="I5665" s="73"/>
      <c r="J5665" s="73"/>
      <c r="K5665" s="28"/>
    </row>
    <row r="5666" spans="1:11" ht="15" thickBot="1" x14ac:dyDescent="0.4">
      <c r="A5666" s="74"/>
      <c r="D5666" s="176"/>
      <c r="I5666" s="73"/>
      <c r="J5666" s="73"/>
      <c r="K5666" s="28"/>
    </row>
    <row r="5667" spans="1:11" ht="15" thickBot="1" x14ac:dyDescent="0.4">
      <c r="A5667" s="74"/>
      <c r="D5667" s="176"/>
      <c r="I5667" s="73"/>
      <c r="J5667" s="73"/>
      <c r="K5667" s="28"/>
    </row>
    <row r="5668" spans="1:11" ht="15" thickBot="1" x14ac:dyDescent="0.4">
      <c r="A5668" s="74"/>
      <c r="D5668" s="176"/>
      <c r="I5668" s="73"/>
      <c r="J5668" s="73"/>
      <c r="K5668" s="28"/>
    </row>
    <row r="5669" spans="1:11" ht="15" thickBot="1" x14ac:dyDescent="0.4">
      <c r="A5669" s="74"/>
      <c r="D5669" s="176"/>
      <c r="I5669" s="73"/>
      <c r="J5669" s="73"/>
      <c r="K5669" s="28"/>
    </row>
    <row r="5670" spans="1:11" ht="15" thickBot="1" x14ac:dyDescent="0.4">
      <c r="A5670" s="74"/>
      <c r="D5670" s="176"/>
      <c r="I5670" s="73"/>
      <c r="J5670" s="73"/>
      <c r="K5670" s="28"/>
    </row>
    <row r="5671" spans="1:11" ht="15" thickBot="1" x14ac:dyDescent="0.4">
      <c r="A5671" s="74"/>
      <c r="D5671" s="176"/>
      <c r="I5671" s="73"/>
      <c r="J5671" s="73"/>
      <c r="K5671" s="28"/>
    </row>
    <row r="5672" spans="1:11" ht="15" thickBot="1" x14ac:dyDescent="0.4">
      <c r="A5672" s="74"/>
      <c r="D5672" s="176"/>
      <c r="I5672" s="73"/>
      <c r="J5672" s="73"/>
      <c r="K5672" s="28"/>
    </row>
    <row r="5673" spans="1:11" ht="15" thickBot="1" x14ac:dyDescent="0.4">
      <c r="A5673" s="74"/>
      <c r="D5673" s="176"/>
      <c r="I5673" s="73"/>
      <c r="J5673" s="73"/>
      <c r="K5673" s="28"/>
    </row>
    <row r="5674" spans="1:11" ht="15" thickBot="1" x14ac:dyDescent="0.4">
      <c r="A5674" s="74"/>
      <c r="D5674" s="176"/>
      <c r="I5674" s="73"/>
      <c r="J5674" s="73"/>
      <c r="K5674" s="28"/>
    </row>
    <row r="5675" spans="1:11" ht="15" thickBot="1" x14ac:dyDescent="0.4">
      <c r="A5675" s="74"/>
      <c r="D5675" s="176"/>
      <c r="I5675" s="73"/>
      <c r="J5675" s="73"/>
      <c r="K5675" s="28"/>
    </row>
    <row r="5676" spans="1:11" ht="15" thickBot="1" x14ac:dyDescent="0.4">
      <c r="A5676" s="74"/>
      <c r="D5676" s="176"/>
      <c r="I5676" s="73"/>
      <c r="J5676" s="73"/>
      <c r="K5676" s="28"/>
    </row>
    <row r="5677" spans="1:11" ht="15" thickBot="1" x14ac:dyDescent="0.4">
      <c r="A5677" s="74"/>
      <c r="D5677" s="176"/>
      <c r="I5677" s="73"/>
      <c r="J5677" s="73"/>
      <c r="K5677" s="28"/>
    </row>
    <row r="5678" spans="1:11" ht="15" thickBot="1" x14ac:dyDescent="0.4">
      <c r="A5678" s="74"/>
      <c r="D5678" s="176"/>
      <c r="I5678" s="73"/>
      <c r="J5678" s="73"/>
      <c r="K5678" s="28"/>
    </row>
    <row r="5679" spans="1:11" ht="15" thickBot="1" x14ac:dyDescent="0.4">
      <c r="A5679" s="74"/>
      <c r="D5679" s="176"/>
      <c r="I5679" s="73"/>
      <c r="J5679" s="73"/>
      <c r="K5679" s="28"/>
    </row>
    <row r="5680" spans="1:11" ht="15" thickBot="1" x14ac:dyDescent="0.4">
      <c r="A5680" s="74"/>
      <c r="D5680" s="176"/>
      <c r="I5680" s="73"/>
      <c r="J5680" s="73"/>
      <c r="K5680" s="28"/>
    </row>
    <row r="5681" spans="1:11" ht="15" thickBot="1" x14ac:dyDescent="0.4">
      <c r="A5681" s="74"/>
      <c r="D5681" s="176"/>
      <c r="I5681" s="73"/>
      <c r="J5681" s="73"/>
      <c r="K5681" s="28"/>
    </row>
    <row r="5682" spans="1:11" ht="15" thickBot="1" x14ac:dyDescent="0.4">
      <c r="A5682" s="74"/>
      <c r="D5682" s="176"/>
      <c r="I5682" s="73"/>
      <c r="J5682" s="73"/>
      <c r="K5682" s="28"/>
    </row>
    <row r="5683" spans="1:11" ht="15" thickBot="1" x14ac:dyDescent="0.4">
      <c r="A5683" s="74"/>
      <c r="D5683" s="176"/>
      <c r="I5683" s="73"/>
      <c r="J5683" s="73"/>
      <c r="K5683" s="28"/>
    </row>
    <row r="5684" spans="1:11" ht="15" thickBot="1" x14ac:dyDescent="0.4">
      <c r="A5684" s="74"/>
      <c r="D5684" s="176"/>
      <c r="I5684" s="73"/>
      <c r="J5684" s="73"/>
      <c r="K5684" s="28"/>
    </row>
    <row r="5685" spans="1:11" ht="15" thickBot="1" x14ac:dyDescent="0.4">
      <c r="A5685" s="74"/>
      <c r="D5685" s="176"/>
      <c r="I5685" s="73"/>
      <c r="J5685" s="73"/>
      <c r="K5685" s="28"/>
    </row>
    <row r="5686" spans="1:11" ht="15" thickBot="1" x14ac:dyDescent="0.4">
      <c r="A5686" s="74"/>
      <c r="D5686" s="176"/>
      <c r="I5686" s="73"/>
      <c r="J5686" s="73"/>
      <c r="K5686" s="28"/>
    </row>
    <row r="5687" spans="1:11" ht="15" thickBot="1" x14ac:dyDescent="0.4">
      <c r="A5687" s="74"/>
      <c r="D5687" s="176"/>
      <c r="I5687" s="73"/>
      <c r="J5687" s="73"/>
      <c r="K5687" s="28"/>
    </row>
    <row r="5688" spans="1:11" ht="15" thickBot="1" x14ac:dyDescent="0.4">
      <c r="A5688" s="74"/>
      <c r="D5688" s="176"/>
      <c r="I5688" s="73"/>
      <c r="J5688" s="73"/>
      <c r="K5688" s="28"/>
    </row>
    <row r="5689" spans="1:11" ht="15" thickBot="1" x14ac:dyDescent="0.4">
      <c r="A5689" s="74"/>
      <c r="D5689" s="176"/>
      <c r="I5689" s="73"/>
      <c r="J5689" s="73"/>
      <c r="K5689" s="28"/>
    </row>
    <row r="5690" spans="1:11" ht="15" thickBot="1" x14ac:dyDescent="0.4">
      <c r="A5690" s="74"/>
      <c r="D5690" s="176"/>
      <c r="I5690" s="73"/>
      <c r="J5690" s="73"/>
      <c r="K5690" s="28"/>
    </row>
    <row r="5691" spans="1:11" ht="15" thickBot="1" x14ac:dyDescent="0.4">
      <c r="A5691" s="74"/>
      <c r="D5691" s="176"/>
      <c r="I5691" s="73"/>
      <c r="J5691" s="73"/>
      <c r="K5691" s="28"/>
    </row>
    <row r="5692" spans="1:11" ht="15" thickBot="1" x14ac:dyDescent="0.4">
      <c r="A5692" s="74"/>
      <c r="D5692" s="176"/>
      <c r="I5692" s="73"/>
      <c r="J5692" s="73"/>
      <c r="K5692" s="28"/>
    </row>
    <row r="5693" spans="1:11" ht="15" thickBot="1" x14ac:dyDescent="0.4">
      <c r="A5693" s="74"/>
      <c r="D5693" s="176"/>
      <c r="I5693" s="73"/>
      <c r="J5693" s="73"/>
      <c r="K5693" s="28"/>
    </row>
    <row r="5694" spans="1:11" ht="15" thickBot="1" x14ac:dyDescent="0.4">
      <c r="A5694" s="74"/>
      <c r="D5694" s="176"/>
      <c r="I5694" s="73"/>
      <c r="J5694" s="73"/>
      <c r="K5694" s="28"/>
    </row>
    <row r="5695" spans="1:11" ht="15" thickBot="1" x14ac:dyDescent="0.4">
      <c r="A5695" s="74"/>
      <c r="D5695" s="176"/>
      <c r="I5695" s="73"/>
      <c r="J5695" s="73"/>
      <c r="K5695" s="28"/>
    </row>
    <row r="5696" spans="1:11" ht="15" thickBot="1" x14ac:dyDescent="0.4">
      <c r="A5696" s="74"/>
      <c r="D5696" s="176"/>
      <c r="I5696" s="73"/>
      <c r="J5696" s="73"/>
      <c r="K5696" s="28"/>
    </row>
    <row r="5697" spans="1:11" ht="15" thickBot="1" x14ac:dyDescent="0.4">
      <c r="A5697" s="74"/>
      <c r="D5697" s="176"/>
      <c r="I5697" s="73"/>
      <c r="J5697" s="73"/>
      <c r="K5697" s="28"/>
    </row>
    <row r="5698" spans="1:11" ht="15" thickBot="1" x14ac:dyDescent="0.4">
      <c r="A5698" s="74"/>
      <c r="D5698" s="176"/>
      <c r="I5698" s="73"/>
      <c r="J5698" s="73"/>
      <c r="K5698" s="28"/>
    </row>
    <row r="5699" spans="1:11" ht="15" thickBot="1" x14ac:dyDescent="0.4">
      <c r="A5699" s="74"/>
      <c r="D5699" s="176"/>
      <c r="I5699" s="73"/>
      <c r="J5699" s="73"/>
      <c r="K5699" s="28"/>
    </row>
    <row r="5700" spans="1:11" ht="15" thickBot="1" x14ac:dyDescent="0.4">
      <c r="A5700" s="74"/>
      <c r="D5700" s="176"/>
      <c r="I5700" s="73"/>
      <c r="J5700" s="73"/>
      <c r="K5700" s="28"/>
    </row>
    <row r="5701" spans="1:11" ht="15" thickBot="1" x14ac:dyDescent="0.4">
      <c r="A5701" s="74"/>
      <c r="D5701" s="176"/>
      <c r="I5701" s="73"/>
      <c r="J5701" s="73"/>
      <c r="K5701" s="28"/>
    </row>
    <row r="5702" spans="1:11" ht="15" thickBot="1" x14ac:dyDescent="0.4">
      <c r="A5702" s="74"/>
      <c r="D5702" s="176"/>
      <c r="I5702" s="73"/>
      <c r="J5702" s="73"/>
      <c r="K5702" s="28"/>
    </row>
    <row r="5703" spans="1:11" ht="15" thickBot="1" x14ac:dyDescent="0.4">
      <c r="A5703" s="74"/>
      <c r="D5703" s="176"/>
      <c r="I5703" s="73"/>
      <c r="J5703" s="73"/>
      <c r="K5703" s="28"/>
    </row>
    <row r="5704" spans="1:11" ht="15" thickBot="1" x14ac:dyDescent="0.4">
      <c r="A5704" s="74"/>
      <c r="D5704" s="176"/>
      <c r="I5704" s="73"/>
      <c r="J5704" s="73"/>
      <c r="K5704" s="28"/>
    </row>
    <row r="5705" spans="1:11" ht="15" thickBot="1" x14ac:dyDescent="0.4">
      <c r="A5705" s="74"/>
      <c r="D5705" s="176"/>
      <c r="I5705" s="73"/>
      <c r="J5705" s="73"/>
      <c r="K5705" s="28"/>
    </row>
    <row r="5706" spans="1:11" ht="15" thickBot="1" x14ac:dyDescent="0.4">
      <c r="A5706" s="74"/>
      <c r="D5706" s="176"/>
      <c r="I5706" s="73"/>
      <c r="J5706" s="73"/>
      <c r="K5706" s="28"/>
    </row>
    <row r="5707" spans="1:11" ht="15" thickBot="1" x14ac:dyDescent="0.4">
      <c r="A5707" s="74"/>
      <c r="D5707" s="176"/>
      <c r="I5707" s="73"/>
      <c r="J5707" s="73"/>
      <c r="K5707" s="28"/>
    </row>
    <row r="5708" spans="1:11" ht="15" thickBot="1" x14ac:dyDescent="0.4">
      <c r="A5708" s="74"/>
      <c r="D5708" s="176"/>
      <c r="I5708" s="73"/>
      <c r="J5708" s="73"/>
      <c r="K5708" s="28"/>
    </row>
    <row r="5709" spans="1:11" ht="15" thickBot="1" x14ac:dyDescent="0.4">
      <c r="A5709" s="74"/>
      <c r="D5709" s="176"/>
      <c r="I5709" s="73"/>
      <c r="J5709" s="73"/>
      <c r="K5709" s="28"/>
    </row>
    <row r="5710" spans="1:11" ht="15" thickBot="1" x14ac:dyDescent="0.4">
      <c r="A5710" s="74"/>
      <c r="D5710" s="176"/>
      <c r="I5710" s="73"/>
      <c r="J5710" s="73"/>
      <c r="K5710" s="28"/>
    </row>
    <row r="5711" spans="1:11" ht="15" thickBot="1" x14ac:dyDescent="0.4">
      <c r="A5711" s="74"/>
      <c r="D5711" s="176"/>
      <c r="I5711" s="73"/>
      <c r="J5711" s="73"/>
      <c r="K5711" s="28"/>
    </row>
    <row r="5712" spans="1:11" ht="15" thickBot="1" x14ac:dyDescent="0.4">
      <c r="A5712" s="74"/>
      <c r="D5712" s="176"/>
      <c r="I5712" s="73"/>
      <c r="J5712" s="73"/>
      <c r="K5712" s="28"/>
    </row>
    <row r="5713" spans="1:11" ht="15" thickBot="1" x14ac:dyDescent="0.4">
      <c r="A5713" s="74"/>
      <c r="D5713" s="176"/>
      <c r="I5713" s="73"/>
      <c r="J5713" s="73"/>
      <c r="K5713" s="28"/>
    </row>
    <row r="5714" spans="1:11" ht="15" thickBot="1" x14ac:dyDescent="0.4">
      <c r="A5714" s="74"/>
      <c r="D5714" s="176"/>
      <c r="I5714" s="73"/>
      <c r="J5714" s="73"/>
      <c r="K5714" s="28"/>
    </row>
    <row r="5715" spans="1:11" ht="15" thickBot="1" x14ac:dyDescent="0.4">
      <c r="A5715" s="74"/>
      <c r="D5715" s="176"/>
      <c r="I5715" s="73"/>
      <c r="J5715" s="73"/>
      <c r="K5715" s="28"/>
    </row>
    <row r="5716" spans="1:11" ht="15" thickBot="1" x14ac:dyDescent="0.4">
      <c r="A5716" s="74"/>
      <c r="D5716" s="176"/>
      <c r="I5716" s="73"/>
      <c r="J5716" s="73"/>
      <c r="K5716" s="28"/>
    </row>
    <row r="5717" spans="1:11" ht="15" thickBot="1" x14ac:dyDescent="0.4">
      <c r="A5717" s="74"/>
      <c r="D5717" s="176"/>
      <c r="I5717" s="73"/>
      <c r="J5717" s="73"/>
      <c r="K5717" s="28"/>
    </row>
    <row r="5718" spans="1:11" ht="15" thickBot="1" x14ac:dyDescent="0.4">
      <c r="A5718" s="74"/>
      <c r="D5718" s="176"/>
      <c r="I5718" s="73"/>
      <c r="J5718" s="73"/>
      <c r="K5718" s="28"/>
    </row>
    <row r="5719" spans="1:11" ht="15" thickBot="1" x14ac:dyDescent="0.4">
      <c r="A5719" s="74"/>
      <c r="D5719" s="176"/>
      <c r="I5719" s="73"/>
      <c r="J5719" s="73"/>
      <c r="K5719" s="28"/>
    </row>
    <row r="5720" spans="1:11" ht="15" thickBot="1" x14ac:dyDescent="0.4">
      <c r="A5720" s="74"/>
      <c r="D5720" s="176"/>
      <c r="I5720" s="73"/>
      <c r="J5720" s="73"/>
      <c r="K5720" s="28"/>
    </row>
    <row r="5721" spans="1:11" ht="15" thickBot="1" x14ac:dyDescent="0.4">
      <c r="A5721" s="74"/>
      <c r="D5721" s="176"/>
      <c r="I5721" s="73"/>
      <c r="J5721" s="73"/>
      <c r="K5721" s="28"/>
    </row>
    <row r="5722" spans="1:11" ht="15" thickBot="1" x14ac:dyDescent="0.4">
      <c r="A5722" s="74"/>
      <c r="D5722" s="176"/>
      <c r="I5722" s="73"/>
      <c r="J5722" s="73"/>
      <c r="K5722" s="28"/>
    </row>
    <row r="5723" spans="1:11" ht="15" thickBot="1" x14ac:dyDescent="0.4">
      <c r="A5723" s="74"/>
      <c r="D5723" s="176"/>
      <c r="I5723" s="73"/>
      <c r="J5723" s="73"/>
      <c r="K5723" s="28"/>
    </row>
    <row r="5724" spans="1:11" ht="15" thickBot="1" x14ac:dyDescent="0.4">
      <c r="A5724" s="74"/>
      <c r="D5724" s="176"/>
      <c r="I5724" s="73"/>
      <c r="J5724" s="73"/>
      <c r="K5724" s="28"/>
    </row>
    <row r="5725" spans="1:11" ht="15" thickBot="1" x14ac:dyDescent="0.4">
      <c r="A5725" s="74"/>
      <c r="D5725" s="176"/>
      <c r="I5725" s="73"/>
      <c r="J5725" s="73"/>
      <c r="K5725" s="28"/>
    </row>
    <row r="5726" spans="1:11" ht="15" thickBot="1" x14ac:dyDescent="0.4">
      <c r="A5726" s="74"/>
      <c r="D5726" s="176"/>
      <c r="I5726" s="73"/>
      <c r="J5726" s="73"/>
      <c r="K5726" s="28"/>
    </row>
    <row r="5727" spans="1:11" ht="15" thickBot="1" x14ac:dyDescent="0.4">
      <c r="A5727" s="74"/>
      <c r="D5727" s="176"/>
      <c r="I5727" s="73"/>
      <c r="J5727" s="73"/>
      <c r="K5727" s="28"/>
    </row>
    <row r="5728" spans="1:11" ht="15" thickBot="1" x14ac:dyDescent="0.4">
      <c r="A5728" s="74"/>
      <c r="D5728" s="176"/>
      <c r="I5728" s="73"/>
      <c r="J5728" s="73"/>
      <c r="K5728" s="28"/>
    </row>
    <row r="5729" spans="1:11" ht="15" thickBot="1" x14ac:dyDescent="0.4">
      <c r="A5729" s="74"/>
      <c r="D5729" s="176"/>
      <c r="I5729" s="73"/>
      <c r="J5729" s="73"/>
      <c r="K5729" s="28"/>
    </row>
    <row r="5730" spans="1:11" ht="15" thickBot="1" x14ac:dyDescent="0.4">
      <c r="A5730" s="74"/>
      <c r="D5730" s="176"/>
      <c r="I5730" s="73"/>
      <c r="J5730" s="73"/>
      <c r="K5730" s="28"/>
    </row>
    <row r="5731" spans="1:11" ht="15" thickBot="1" x14ac:dyDescent="0.4">
      <c r="A5731" s="74"/>
      <c r="D5731" s="176"/>
      <c r="I5731" s="73"/>
      <c r="J5731" s="73"/>
      <c r="K5731" s="28"/>
    </row>
    <row r="5732" spans="1:11" ht="15" thickBot="1" x14ac:dyDescent="0.4">
      <c r="A5732" s="74"/>
      <c r="D5732" s="176"/>
      <c r="I5732" s="73"/>
      <c r="J5732" s="73"/>
      <c r="K5732" s="28"/>
    </row>
    <row r="5733" spans="1:11" ht="15" thickBot="1" x14ac:dyDescent="0.4">
      <c r="A5733" s="74"/>
      <c r="D5733" s="176"/>
      <c r="I5733" s="73"/>
      <c r="J5733" s="73"/>
      <c r="K5733" s="28"/>
    </row>
    <row r="5734" spans="1:11" x14ac:dyDescent="0.35">
      <c r="A5734" s="74"/>
      <c r="D5734" s="176"/>
      <c r="I5734" s="73"/>
      <c r="J5734" s="73"/>
      <c r="K5734" s="28"/>
    </row>
    <row r="5735" spans="1:11" x14ac:dyDescent="0.35">
      <c r="A5735" s="74"/>
      <c r="I5735" s="73"/>
      <c r="J5735" s="73"/>
      <c r="K5735" s="28"/>
    </row>
    <row r="5736" spans="1:11" x14ac:dyDescent="0.35">
      <c r="A5736" s="74"/>
      <c r="I5736" s="73"/>
      <c r="J5736" s="73"/>
      <c r="K5736" s="28"/>
    </row>
    <row r="5737" spans="1:11" x14ac:dyDescent="0.35">
      <c r="A5737" s="74"/>
      <c r="I5737" s="73"/>
      <c r="J5737" s="73"/>
      <c r="K5737" s="28"/>
    </row>
    <row r="5738" spans="1:11" x14ac:dyDescent="0.35">
      <c r="A5738" s="74"/>
      <c r="I5738" s="73"/>
      <c r="J5738" s="73"/>
      <c r="K5738" s="28"/>
    </row>
    <row r="5739" spans="1:11" x14ac:dyDescent="0.35">
      <c r="A5739" s="74"/>
      <c r="I5739" s="73"/>
      <c r="J5739" s="73"/>
      <c r="K5739" s="28"/>
    </row>
    <row r="5740" spans="1:11" x14ac:dyDescent="0.35">
      <c r="A5740" s="74"/>
      <c r="I5740" s="73"/>
      <c r="J5740" s="73"/>
      <c r="K5740" s="28"/>
    </row>
    <row r="5741" spans="1:11" x14ac:dyDescent="0.35">
      <c r="A5741" s="74"/>
      <c r="I5741" s="73"/>
      <c r="J5741" s="73"/>
      <c r="K5741" s="28"/>
    </row>
    <row r="5742" spans="1:11" x14ac:dyDescent="0.35">
      <c r="A5742" s="74"/>
      <c r="I5742" s="73"/>
      <c r="J5742" s="73"/>
      <c r="K5742" s="28"/>
    </row>
    <row r="5743" spans="1:11" x14ac:dyDescent="0.35">
      <c r="A5743" s="74"/>
      <c r="I5743" s="73"/>
      <c r="J5743" s="73"/>
      <c r="K5743" s="28"/>
    </row>
    <row r="5744" spans="1:11" x14ac:dyDescent="0.35">
      <c r="A5744" s="74"/>
      <c r="I5744" s="73"/>
      <c r="J5744" s="73"/>
      <c r="K5744" s="28"/>
    </row>
    <row r="5745" spans="1:11" x14ac:dyDescent="0.35">
      <c r="A5745" s="74"/>
      <c r="I5745" s="73"/>
      <c r="J5745" s="73"/>
      <c r="K5745" s="28"/>
    </row>
    <row r="5746" spans="1:11" x14ac:dyDescent="0.35">
      <c r="A5746" s="74"/>
      <c r="I5746" s="73"/>
      <c r="J5746" s="73"/>
      <c r="K5746" s="28"/>
    </row>
    <row r="5747" spans="1:11" x14ac:dyDescent="0.35">
      <c r="A5747" s="74"/>
      <c r="I5747" s="73"/>
      <c r="J5747" s="73"/>
      <c r="K5747" s="28"/>
    </row>
    <row r="5748" spans="1:11" x14ac:dyDescent="0.35">
      <c r="A5748" s="74"/>
      <c r="I5748" s="73"/>
      <c r="J5748" s="73"/>
      <c r="K5748" s="28"/>
    </row>
    <row r="5749" spans="1:11" x14ac:dyDescent="0.35">
      <c r="A5749" s="74"/>
      <c r="I5749" s="73"/>
      <c r="J5749" s="73"/>
      <c r="K5749" s="28"/>
    </row>
    <row r="5750" spans="1:11" x14ac:dyDescent="0.35">
      <c r="A5750" s="74"/>
      <c r="I5750" s="73"/>
      <c r="J5750" s="73"/>
      <c r="K5750" s="28"/>
    </row>
    <row r="5751" spans="1:11" x14ac:dyDescent="0.35">
      <c r="A5751" s="74"/>
      <c r="I5751" s="73"/>
      <c r="J5751" s="73"/>
      <c r="K5751" s="28"/>
    </row>
    <row r="5752" spans="1:11" x14ac:dyDescent="0.35">
      <c r="A5752" s="74"/>
      <c r="I5752" s="73"/>
      <c r="J5752" s="73"/>
      <c r="K5752" s="28"/>
    </row>
    <row r="5753" spans="1:11" x14ac:dyDescent="0.35">
      <c r="A5753" s="74"/>
      <c r="I5753" s="73"/>
      <c r="J5753" s="73"/>
      <c r="K5753" s="28"/>
    </row>
    <row r="5754" spans="1:11" x14ac:dyDescent="0.35">
      <c r="A5754" s="74"/>
      <c r="I5754" s="73"/>
      <c r="J5754" s="73"/>
      <c r="K5754" s="28"/>
    </row>
    <row r="5755" spans="1:11" x14ac:dyDescent="0.35">
      <c r="A5755" s="74"/>
      <c r="I5755" s="73"/>
      <c r="J5755" s="73"/>
      <c r="K5755" s="28"/>
    </row>
    <row r="5756" spans="1:11" x14ac:dyDescent="0.35">
      <c r="A5756" s="74"/>
      <c r="I5756" s="73"/>
      <c r="J5756" s="73"/>
      <c r="K5756" s="28"/>
    </row>
    <row r="5757" spans="1:11" x14ac:dyDescent="0.35">
      <c r="A5757" s="74"/>
      <c r="I5757" s="73"/>
      <c r="J5757" s="73"/>
      <c r="K5757" s="28"/>
    </row>
    <row r="5758" spans="1:11" x14ac:dyDescent="0.35">
      <c r="A5758" s="74"/>
      <c r="I5758" s="73"/>
      <c r="J5758" s="73"/>
      <c r="K5758" s="28"/>
    </row>
    <row r="5759" spans="1:11" x14ac:dyDescent="0.35">
      <c r="A5759" s="74"/>
      <c r="I5759" s="73"/>
      <c r="J5759" s="73"/>
      <c r="K5759" s="28"/>
    </row>
    <row r="5760" spans="1:11" x14ac:dyDescent="0.35">
      <c r="A5760" s="74"/>
      <c r="I5760" s="73"/>
      <c r="J5760" s="73"/>
      <c r="K5760" s="28"/>
    </row>
    <row r="5761" spans="1:11" x14ac:dyDescent="0.35">
      <c r="A5761" s="74"/>
      <c r="I5761" s="73"/>
      <c r="J5761" s="73"/>
      <c r="K5761" s="28"/>
    </row>
    <row r="5762" spans="1:11" x14ac:dyDescent="0.35">
      <c r="A5762" s="74"/>
      <c r="I5762" s="73"/>
      <c r="J5762" s="73"/>
      <c r="K5762" s="28"/>
    </row>
    <row r="5763" spans="1:11" x14ac:dyDescent="0.35">
      <c r="A5763" s="74"/>
      <c r="I5763" s="73"/>
      <c r="J5763" s="73"/>
      <c r="K5763" s="28"/>
    </row>
    <row r="5764" spans="1:11" x14ac:dyDescent="0.35">
      <c r="A5764" s="74"/>
      <c r="I5764" s="73"/>
      <c r="J5764" s="73"/>
      <c r="K5764" s="28"/>
    </row>
    <row r="5765" spans="1:11" x14ac:dyDescent="0.35">
      <c r="A5765" s="74"/>
      <c r="I5765" s="73"/>
      <c r="J5765" s="73"/>
      <c r="K5765" s="28"/>
    </row>
    <row r="5766" spans="1:11" x14ac:dyDescent="0.35">
      <c r="A5766" s="74"/>
      <c r="I5766" s="73"/>
      <c r="J5766" s="73"/>
      <c r="K5766" s="28"/>
    </row>
    <row r="5767" spans="1:11" x14ac:dyDescent="0.35">
      <c r="A5767" s="74"/>
      <c r="I5767" s="73"/>
      <c r="J5767" s="73"/>
      <c r="K5767" s="28"/>
    </row>
    <row r="5768" spans="1:11" x14ac:dyDescent="0.35">
      <c r="A5768" s="74"/>
      <c r="I5768" s="73"/>
      <c r="J5768" s="73"/>
      <c r="K5768" s="28"/>
    </row>
    <row r="5769" spans="1:11" x14ac:dyDescent="0.35">
      <c r="A5769" s="74"/>
      <c r="I5769" s="73"/>
      <c r="J5769" s="73"/>
      <c r="K5769" s="28"/>
    </row>
    <row r="5770" spans="1:11" x14ac:dyDescent="0.35">
      <c r="A5770" s="74"/>
      <c r="I5770" s="73"/>
      <c r="J5770" s="73"/>
      <c r="K5770" s="28"/>
    </row>
    <row r="5771" spans="1:11" x14ac:dyDescent="0.35">
      <c r="A5771" s="74"/>
      <c r="I5771" s="73"/>
      <c r="J5771" s="73"/>
      <c r="K5771" s="28"/>
    </row>
    <row r="5772" spans="1:11" x14ac:dyDescent="0.35">
      <c r="A5772" s="74"/>
      <c r="I5772" s="73"/>
      <c r="J5772" s="73"/>
      <c r="K5772" s="28"/>
    </row>
    <row r="5773" spans="1:11" x14ac:dyDescent="0.35">
      <c r="A5773" s="74"/>
      <c r="I5773" s="73"/>
      <c r="J5773" s="73"/>
      <c r="K5773" s="28"/>
    </row>
    <row r="5774" spans="1:11" x14ac:dyDescent="0.35">
      <c r="A5774" s="74"/>
      <c r="I5774" s="73"/>
      <c r="J5774" s="73"/>
      <c r="K5774" s="28"/>
    </row>
    <row r="5775" spans="1:11" x14ac:dyDescent="0.35">
      <c r="A5775" s="74"/>
      <c r="I5775" s="73"/>
      <c r="J5775" s="73"/>
      <c r="K5775" s="28"/>
    </row>
    <row r="5776" spans="1:11" x14ac:dyDescent="0.35">
      <c r="A5776" s="74"/>
      <c r="I5776" s="73"/>
      <c r="J5776" s="73"/>
      <c r="K5776" s="28"/>
    </row>
    <row r="5777" spans="1:11" x14ac:dyDescent="0.35">
      <c r="A5777" s="74"/>
      <c r="I5777" s="73"/>
      <c r="J5777" s="73"/>
      <c r="K5777" s="28"/>
    </row>
    <row r="5778" spans="1:11" x14ac:dyDescent="0.35">
      <c r="A5778" s="74"/>
      <c r="I5778" s="73"/>
      <c r="J5778" s="73"/>
      <c r="K5778" s="28"/>
    </row>
    <row r="5779" spans="1:11" x14ac:dyDescent="0.35">
      <c r="A5779" s="74"/>
      <c r="I5779" s="73"/>
      <c r="J5779" s="73"/>
      <c r="K5779" s="28"/>
    </row>
    <row r="5780" spans="1:11" x14ac:dyDescent="0.35">
      <c r="A5780" s="74"/>
      <c r="I5780" s="73"/>
      <c r="J5780" s="73"/>
      <c r="K5780" s="28"/>
    </row>
    <row r="5781" spans="1:11" x14ac:dyDescent="0.35">
      <c r="A5781" s="74"/>
      <c r="I5781" s="73"/>
      <c r="J5781" s="73"/>
      <c r="K5781" s="28"/>
    </row>
    <row r="5782" spans="1:11" x14ac:dyDescent="0.35">
      <c r="A5782" s="74"/>
      <c r="I5782" s="73"/>
      <c r="J5782" s="73"/>
      <c r="K5782" s="28"/>
    </row>
    <row r="5783" spans="1:11" x14ac:dyDescent="0.35">
      <c r="A5783" s="74"/>
      <c r="I5783" s="73"/>
      <c r="J5783" s="73"/>
      <c r="K5783" s="28"/>
    </row>
    <row r="5784" spans="1:11" x14ac:dyDescent="0.35">
      <c r="A5784" s="74"/>
      <c r="I5784" s="73"/>
      <c r="J5784" s="73"/>
      <c r="K5784" s="28"/>
    </row>
    <row r="5785" spans="1:11" x14ac:dyDescent="0.35">
      <c r="A5785" s="74"/>
      <c r="I5785" s="73"/>
      <c r="J5785" s="73"/>
      <c r="K5785" s="28"/>
    </row>
    <row r="5786" spans="1:11" x14ac:dyDescent="0.35">
      <c r="A5786" s="74"/>
      <c r="I5786" s="73"/>
      <c r="J5786" s="73"/>
      <c r="K5786" s="28"/>
    </row>
    <row r="5787" spans="1:11" x14ac:dyDescent="0.35">
      <c r="A5787" s="74"/>
      <c r="I5787" s="73"/>
      <c r="J5787" s="73"/>
      <c r="K5787" s="28"/>
    </row>
    <row r="5788" spans="1:11" x14ac:dyDescent="0.35">
      <c r="A5788" s="74"/>
      <c r="I5788" s="73"/>
      <c r="J5788" s="73"/>
      <c r="K5788" s="28"/>
    </row>
    <row r="5789" spans="1:11" x14ac:dyDescent="0.35">
      <c r="A5789" s="74"/>
      <c r="I5789" s="73"/>
      <c r="J5789" s="73"/>
      <c r="K5789" s="28"/>
    </row>
    <row r="5790" spans="1:11" x14ac:dyDescent="0.35">
      <c r="A5790" s="74"/>
      <c r="I5790" s="73"/>
      <c r="J5790" s="73"/>
      <c r="K5790" s="28"/>
    </row>
    <row r="5791" spans="1:11" x14ac:dyDescent="0.35">
      <c r="A5791" s="74"/>
      <c r="I5791" s="73"/>
      <c r="J5791" s="73"/>
      <c r="K5791" s="28"/>
    </row>
    <row r="5792" spans="1:11" x14ac:dyDescent="0.35">
      <c r="A5792" s="74"/>
      <c r="I5792" s="73"/>
      <c r="J5792" s="73"/>
      <c r="K5792" s="28"/>
    </row>
    <row r="5793" spans="1:11" x14ac:dyDescent="0.35">
      <c r="A5793" s="74"/>
      <c r="I5793" s="73"/>
      <c r="J5793" s="73"/>
      <c r="K5793" s="28"/>
    </row>
    <row r="5794" spans="1:11" x14ac:dyDescent="0.35">
      <c r="A5794" s="74"/>
      <c r="I5794" s="73"/>
      <c r="J5794" s="73"/>
      <c r="K5794" s="28"/>
    </row>
    <row r="5795" spans="1:11" x14ac:dyDescent="0.35">
      <c r="A5795" s="74"/>
      <c r="I5795" s="73"/>
      <c r="J5795" s="73"/>
      <c r="K5795" s="28"/>
    </row>
    <row r="5796" spans="1:11" x14ac:dyDescent="0.35">
      <c r="A5796" s="74"/>
      <c r="I5796" s="73"/>
      <c r="J5796" s="73"/>
      <c r="K5796" s="28"/>
    </row>
    <row r="5797" spans="1:11" x14ac:dyDescent="0.35">
      <c r="A5797" s="74"/>
      <c r="I5797" s="73"/>
      <c r="J5797" s="73"/>
      <c r="K5797" s="28"/>
    </row>
    <row r="5798" spans="1:11" x14ac:dyDescent="0.35">
      <c r="A5798" s="74"/>
      <c r="I5798" s="73"/>
      <c r="J5798" s="73"/>
      <c r="K5798" s="28"/>
    </row>
    <row r="5799" spans="1:11" x14ac:dyDescent="0.35">
      <c r="A5799" s="74"/>
      <c r="I5799" s="73"/>
      <c r="J5799" s="73"/>
      <c r="K5799" s="28"/>
    </row>
    <row r="5800" spans="1:11" x14ac:dyDescent="0.35">
      <c r="A5800" s="74"/>
      <c r="I5800" s="73"/>
      <c r="J5800" s="73"/>
      <c r="K5800" s="28"/>
    </row>
    <row r="5801" spans="1:11" x14ac:dyDescent="0.35">
      <c r="A5801" s="74"/>
      <c r="I5801" s="73"/>
      <c r="J5801" s="73"/>
      <c r="K5801" s="28"/>
    </row>
    <row r="5802" spans="1:11" x14ac:dyDescent="0.35">
      <c r="A5802" s="74"/>
      <c r="I5802" s="73"/>
      <c r="J5802" s="73"/>
      <c r="K5802" s="28"/>
    </row>
    <row r="5803" spans="1:11" x14ac:dyDescent="0.35">
      <c r="A5803" s="74"/>
      <c r="I5803" s="73"/>
      <c r="J5803" s="73"/>
      <c r="K5803" s="28"/>
    </row>
    <row r="5804" spans="1:11" x14ac:dyDescent="0.35">
      <c r="A5804" s="74"/>
      <c r="I5804" s="73"/>
      <c r="J5804" s="73"/>
      <c r="K5804" s="28"/>
    </row>
    <row r="5805" spans="1:11" x14ac:dyDescent="0.35">
      <c r="A5805" s="74"/>
      <c r="I5805" s="73"/>
      <c r="J5805" s="73"/>
      <c r="K5805" s="28"/>
    </row>
    <row r="5806" spans="1:11" x14ac:dyDescent="0.35">
      <c r="A5806" s="74"/>
      <c r="I5806" s="73"/>
      <c r="J5806" s="73"/>
      <c r="K5806" s="28"/>
    </row>
    <row r="5807" spans="1:11" x14ac:dyDescent="0.35">
      <c r="A5807" s="74"/>
      <c r="I5807" s="73"/>
      <c r="J5807" s="73"/>
      <c r="K5807" s="28"/>
    </row>
    <row r="5808" spans="1:11" x14ac:dyDescent="0.35">
      <c r="A5808" s="74"/>
      <c r="I5808" s="73"/>
      <c r="J5808" s="73"/>
      <c r="K5808" s="28"/>
    </row>
    <row r="5809" spans="1:11" x14ac:dyDescent="0.35">
      <c r="A5809" s="74"/>
      <c r="I5809" s="73"/>
      <c r="J5809" s="73"/>
      <c r="K5809" s="28"/>
    </row>
    <row r="5810" spans="1:11" x14ac:dyDescent="0.35">
      <c r="A5810" s="74"/>
      <c r="I5810" s="73"/>
      <c r="J5810" s="73"/>
      <c r="K5810" s="28"/>
    </row>
    <row r="5811" spans="1:11" x14ac:dyDescent="0.35">
      <c r="A5811" s="74"/>
      <c r="I5811" s="73"/>
      <c r="J5811" s="73"/>
      <c r="K5811" s="28"/>
    </row>
    <row r="5812" spans="1:11" x14ac:dyDescent="0.35">
      <c r="A5812" s="74"/>
      <c r="I5812" s="73"/>
      <c r="J5812" s="73"/>
      <c r="K5812" s="28"/>
    </row>
    <row r="5813" spans="1:11" x14ac:dyDescent="0.35">
      <c r="A5813" s="74"/>
      <c r="I5813" s="73"/>
      <c r="J5813" s="73"/>
      <c r="K5813" s="28"/>
    </row>
    <row r="5814" spans="1:11" x14ac:dyDescent="0.35">
      <c r="A5814" s="74"/>
      <c r="I5814" s="73"/>
      <c r="J5814" s="73"/>
      <c r="K5814" s="28"/>
    </row>
    <row r="5815" spans="1:11" x14ac:dyDescent="0.35">
      <c r="A5815" s="74"/>
      <c r="I5815" s="73"/>
      <c r="J5815" s="73"/>
      <c r="K5815" s="28"/>
    </row>
    <row r="5816" spans="1:11" x14ac:dyDescent="0.35">
      <c r="A5816" s="74"/>
      <c r="I5816" s="73"/>
      <c r="J5816" s="73"/>
      <c r="K5816" s="28"/>
    </row>
    <row r="5817" spans="1:11" x14ac:dyDescent="0.35">
      <c r="A5817" s="74"/>
      <c r="I5817" s="73"/>
      <c r="J5817" s="73"/>
      <c r="K5817" s="28"/>
    </row>
    <row r="5818" spans="1:11" x14ac:dyDescent="0.35">
      <c r="A5818" s="74"/>
      <c r="I5818" s="73"/>
      <c r="J5818" s="73"/>
      <c r="K5818" s="28"/>
    </row>
    <row r="5819" spans="1:11" x14ac:dyDescent="0.35">
      <c r="A5819" s="74"/>
      <c r="I5819" s="73"/>
      <c r="J5819" s="73"/>
      <c r="K5819" s="28"/>
    </row>
    <row r="5820" spans="1:11" x14ac:dyDescent="0.35">
      <c r="A5820" s="74"/>
      <c r="I5820" s="73"/>
      <c r="J5820" s="73"/>
      <c r="K5820" s="28"/>
    </row>
    <row r="5821" spans="1:11" x14ac:dyDescent="0.35">
      <c r="A5821" s="74"/>
      <c r="I5821" s="73"/>
      <c r="J5821" s="73"/>
      <c r="K5821" s="28"/>
    </row>
    <row r="5822" spans="1:11" x14ac:dyDescent="0.35">
      <c r="A5822" s="74"/>
      <c r="I5822" s="73"/>
      <c r="J5822" s="73"/>
      <c r="K5822" s="28"/>
    </row>
    <row r="5823" spans="1:11" x14ac:dyDescent="0.35">
      <c r="A5823" s="74"/>
      <c r="I5823" s="73"/>
      <c r="J5823" s="73"/>
      <c r="K5823" s="28"/>
    </row>
    <row r="5824" spans="1:11" x14ac:dyDescent="0.35">
      <c r="A5824" s="74"/>
      <c r="I5824" s="73"/>
      <c r="J5824" s="73"/>
      <c r="K5824" s="28"/>
    </row>
    <row r="5825" spans="1:11" x14ac:dyDescent="0.35">
      <c r="A5825" s="74"/>
      <c r="I5825" s="73"/>
      <c r="J5825" s="73"/>
      <c r="K5825" s="28"/>
    </row>
    <row r="5826" spans="1:11" x14ac:dyDescent="0.35">
      <c r="A5826" s="74"/>
      <c r="I5826" s="73"/>
      <c r="J5826" s="73"/>
      <c r="K5826" s="28"/>
    </row>
    <row r="5827" spans="1:11" x14ac:dyDescent="0.35">
      <c r="A5827" s="74"/>
      <c r="I5827" s="73"/>
      <c r="J5827" s="73"/>
      <c r="K5827" s="28"/>
    </row>
    <row r="5828" spans="1:11" x14ac:dyDescent="0.35">
      <c r="A5828" s="74"/>
      <c r="I5828" s="73"/>
      <c r="J5828" s="73"/>
      <c r="K5828" s="28"/>
    </row>
    <row r="5829" spans="1:11" x14ac:dyDescent="0.35">
      <c r="A5829" s="74"/>
      <c r="I5829" s="73"/>
      <c r="J5829" s="73"/>
      <c r="K5829" s="28"/>
    </row>
    <row r="5830" spans="1:11" x14ac:dyDescent="0.35">
      <c r="A5830" s="74"/>
      <c r="I5830" s="73"/>
      <c r="J5830" s="73"/>
      <c r="K5830" s="28"/>
    </row>
    <row r="5831" spans="1:11" x14ac:dyDescent="0.35">
      <c r="A5831" s="74"/>
      <c r="I5831" s="73"/>
      <c r="J5831" s="73"/>
      <c r="K5831" s="28"/>
    </row>
    <row r="5832" spans="1:11" x14ac:dyDescent="0.35">
      <c r="A5832" s="74"/>
      <c r="I5832" s="73"/>
      <c r="J5832" s="73"/>
      <c r="K5832" s="28"/>
    </row>
    <row r="5833" spans="1:11" x14ac:dyDescent="0.35">
      <c r="A5833" s="74"/>
      <c r="I5833" s="73"/>
      <c r="J5833" s="73"/>
      <c r="K5833" s="28"/>
    </row>
    <row r="5834" spans="1:11" x14ac:dyDescent="0.35">
      <c r="A5834" s="74"/>
      <c r="I5834" s="73"/>
      <c r="J5834" s="73"/>
      <c r="K5834" s="28"/>
    </row>
    <row r="5835" spans="1:11" x14ac:dyDescent="0.35">
      <c r="A5835" s="74"/>
      <c r="I5835" s="73"/>
      <c r="J5835" s="73"/>
      <c r="K5835" s="28"/>
    </row>
    <row r="5836" spans="1:11" x14ac:dyDescent="0.35">
      <c r="A5836" s="74"/>
      <c r="I5836" s="73"/>
      <c r="J5836" s="73"/>
      <c r="K5836" s="28"/>
    </row>
    <row r="5837" spans="1:11" x14ac:dyDescent="0.35">
      <c r="A5837" s="74"/>
      <c r="I5837" s="73"/>
      <c r="J5837" s="73"/>
      <c r="K5837" s="28"/>
    </row>
    <row r="5838" spans="1:11" x14ac:dyDescent="0.35">
      <c r="A5838" s="74"/>
      <c r="I5838" s="73"/>
      <c r="J5838" s="73"/>
      <c r="K5838" s="28"/>
    </row>
    <row r="5839" spans="1:11" x14ac:dyDescent="0.35">
      <c r="A5839" s="74"/>
      <c r="I5839" s="73"/>
      <c r="J5839" s="73"/>
      <c r="K5839" s="28"/>
    </row>
    <row r="5840" spans="1:11" x14ac:dyDescent="0.35">
      <c r="A5840" s="74"/>
      <c r="I5840" s="73"/>
      <c r="J5840" s="73"/>
      <c r="K5840" s="28"/>
    </row>
    <row r="5841" spans="1:11" x14ac:dyDescent="0.35">
      <c r="A5841" s="74"/>
      <c r="I5841" s="73"/>
      <c r="J5841" s="73"/>
      <c r="K5841" s="28"/>
    </row>
    <row r="5842" spans="1:11" x14ac:dyDescent="0.35">
      <c r="A5842" s="74"/>
      <c r="I5842" s="73"/>
      <c r="J5842" s="73"/>
      <c r="K5842" s="28"/>
    </row>
    <row r="5843" spans="1:11" x14ac:dyDescent="0.35">
      <c r="A5843" s="74"/>
      <c r="I5843" s="73"/>
      <c r="J5843" s="73"/>
      <c r="K5843" s="28"/>
    </row>
    <row r="5844" spans="1:11" x14ac:dyDescent="0.35">
      <c r="A5844" s="74"/>
      <c r="I5844" s="73"/>
      <c r="J5844" s="73"/>
      <c r="K5844" s="28"/>
    </row>
    <row r="5845" spans="1:11" x14ac:dyDescent="0.35">
      <c r="A5845" s="74"/>
      <c r="I5845" s="73"/>
      <c r="J5845" s="73"/>
      <c r="K5845" s="28"/>
    </row>
    <row r="5846" spans="1:11" x14ac:dyDescent="0.35">
      <c r="A5846" s="74"/>
      <c r="I5846" s="73"/>
      <c r="J5846" s="73"/>
      <c r="K5846" s="28"/>
    </row>
    <row r="5847" spans="1:11" x14ac:dyDescent="0.35">
      <c r="A5847" s="74"/>
      <c r="I5847" s="73"/>
      <c r="J5847" s="73"/>
      <c r="K5847" s="28"/>
    </row>
    <row r="5848" spans="1:11" x14ac:dyDescent="0.35">
      <c r="A5848" s="74"/>
      <c r="I5848" s="73"/>
      <c r="J5848" s="73"/>
      <c r="K5848" s="28"/>
    </row>
    <row r="5849" spans="1:11" x14ac:dyDescent="0.35">
      <c r="A5849" s="74"/>
      <c r="I5849" s="73"/>
      <c r="J5849" s="73"/>
      <c r="K5849" s="28"/>
    </row>
    <row r="5850" spans="1:11" x14ac:dyDescent="0.35">
      <c r="A5850" s="74"/>
      <c r="I5850" s="73"/>
      <c r="J5850" s="73"/>
      <c r="K5850" s="28"/>
    </row>
    <row r="5851" spans="1:11" x14ac:dyDescent="0.35">
      <c r="A5851" s="74"/>
      <c r="I5851" s="73"/>
      <c r="J5851" s="73"/>
      <c r="K5851" s="28"/>
    </row>
    <row r="5852" spans="1:11" x14ac:dyDescent="0.35">
      <c r="A5852" s="74"/>
      <c r="I5852" s="73"/>
      <c r="J5852" s="73"/>
      <c r="K5852" s="28"/>
    </row>
    <row r="5853" spans="1:11" x14ac:dyDescent="0.35">
      <c r="A5853" s="74"/>
      <c r="I5853" s="73"/>
      <c r="J5853" s="73"/>
      <c r="K5853" s="28"/>
    </row>
    <row r="5854" spans="1:11" x14ac:dyDescent="0.35">
      <c r="A5854" s="74"/>
      <c r="I5854" s="73"/>
      <c r="J5854" s="73"/>
      <c r="K5854" s="28"/>
    </row>
    <row r="5855" spans="1:11" x14ac:dyDescent="0.35">
      <c r="A5855" s="74"/>
      <c r="I5855" s="73"/>
      <c r="J5855" s="73"/>
      <c r="K5855" s="28"/>
    </row>
    <row r="5856" spans="1:11" x14ac:dyDescent="0.35">
      <c r="A5856" s="74"/>
      <c r="I5856" s="73"/>
      <c r="J5856" s="73"/>
      <c r="K5856" s="28"/>
    </row>
    <row r="5857" spans="1:11" x14ac:dyDescent="0.35">
      <c r="A5857" s="74"/>
      <c r="I5857" s="73"/>
      <c r="J5857" s="73"/>
      <c r="K5857" s="28"/>
    </row>
    <row r="5858" spans="1:11" x14ac:dyDescent="0.35">
      <c r="A5858" s="74"/>
      <c r="I5858" s="73"/>
      <c r="J5858" s="73"/>
      <c r="K5858" s="28"/>
    </row>
    <row r="5859" spans="1:11" x14ac:dyDescent="0.35">
      <c r="A5859" s="74"/>
      <c r="I5859" s="73"/>
      <c r="J5859" s="73"/>
      <c r="K5859" s="28"/>
    </row>
    <row r="5860" spans="1:11" x14ac:dyDescent="0.35">
      <c r="A5860" s="74"/>
      <c r="I5860" s="73"/>
      <c r="J5860" s="73"/>
      <c r="K5860" s="28"/>
    </row>
    <row r="5861" spans="1:11" x14ac:dyDescent="0.35">
      <c r="A5861" s="74"/>
      <c r="I5861" s="73"/>
      <c r="J5861" s="73"/>
      <c r="K5861" s="28"/>
    </row>
    <row r="5862" spans="1:11" x14ac:dyDescent="0.35">
      <c r="A5862" s="74"/>
      <c r="I5862" s="73"/>
      <c r="J5862" s="73"/>
      <c r="K5862" s="28"/>
    </row>
    <row r="5863" spans="1:11" x14ac:dyDescent="0.35">
      <c r="A5863" s="74"/>
      <c r="I5863" s="73"/>
      <c r="J5863" s="73"/>
      <c r="K5863" s="28"/>
    </row>
    <row r="5864" spans="1:11" x14ac:dyDescent="0.35">
      <c r="A5864" s="74"/>
      <c r="I5864" s="73"/>
      <c r="J5864" s="73"/>
      <c r="K5864" s="28"/>
    </row>
    <row r="5865" spans="1:11" x14ac:dyDescent="0.35">
      <c r="A5865" s="74"/>
      <c r="I5865" s="73"/>
      <c r="J5865" s="73"/>
      <c r="K5865" s="28"/>
    </row>
    <row r="5866" spans="1:11" x14ac:dyDescent="0.35">
      <c r="A5866" s="74"/>
      <c r="I5866" s="73"/>
      <c r="J5866" s="73"/>
      <c r="K5866" s="28"/>
    </row>
    <row r="5867" spans="1:11" x14ac:dyDescent="0.35">
      <c r="A5867" s="74"/>
      <c r="I5867" s="73"/>
      <c r="J5867" s="73"/>
      <c r="K5867" s="28"/>
    </row>
    <row r="5868" spans="1:11" x14ac:dyDescent="0.35">
      <c r="A5868" s="74"/>
      <c r="I5868" s="73"/>
      <c r="J5868" s="73"/>
      <c r="K5868" s="28"/>
    </row>
    <row r="5869" spans="1:11" x14ac:dyDescent="0.35">
      <c r="A5869" s="74"/>
      <c r="I5869" s="73"/>
      <c r="J5869" s="73"/>
      <c r="K5869" s="28"/>
    </row>
    <row r="5870" spans="1:11" x14ac:dyDescent="0.35">
      <c r="A5870" s="74"/>
      <c r="I5870" s="73"/>
      <c r="J5870" s="73"/>
      <c r="K5870" s="28"/>
    </row>
    <row r="5871" spans="1:11" x14ac:dyDescent="0.35">
      <c r="A5871" s="74"/>
      <c r="I5871" s="73"/>
      <c r="J5871" s="73"/>
      <c r="K5871" s="28"/>
    </row>
    <row r="5872" spans="1:11" x14ac:dyDescent="0.35">
      <c r="A5872" s="74"/>
      <c r="I5872" s="73"/>
      <c r="J5872" s="73"/>
      <c r="K5872" s="28"/>
    </row>
    <row r="5873" spans="1:11" x14ac:dyDescent="0.35">
      <c r="A5873" s="74"/>
      <c r="I5873" s="73"/>
      <c r="J5873" s="73"/>
      <c r="K5873" s="28"/>
    </row>
    <row r="5874" spans="1:11" x14ac:dyDescent="0.35">
      <c r="A5874" s="74"/>
      <c r="I5874" s="73"/>
      <c r="J5874" s="73"/>
      <c r="K5874" s="28"/>
    </row>
    <row r="5875" spans="1:11" x14ac:dyDescent="0.35">
      <c r="A5875" s="74"/>
      <c r="I5875" s="73"/>
      <c r="J5875" s="73"/>
      <c r="K5875" s="28"/>
    </row>
    <row r="5876" spans="1:11" x14ac:dyDescent="0.35">
      <c r="A5876" s="74"/>
      <c r="I5876" s="73"/>
      <c r="J5876" s="73"/>
      <c r="K5876" s="28"/>
    </row>
    <row r="5877" spans="1:11" x14ac:dyDescent="0.35">
      <c r="A5877" s="74"/>
      <c r="I5877" s="73"/>
      <c r="J5877" s="73"/>
      <c r="K5877" s="28"/>
    </row>
    <row r="5878" spans="1:11" x14ac:dyDescent="0.35">
      <c r="A5878" s="74"/>
      <c r="I5878" s="73"/>
      <c r="J5878" s="73"/>
      <c r="K5878" s="28"/>
    </row>
    <row r="5879" spans="1:11" x14ac:dyDescent="0.35">
      <c r="A5879" s="74"/>
      <c r="I5879" s="73"/>
      <c r="J5879" s="73"/>
      <c r="K5879" s="28"/>
    </row>
    <row r="5880" spans="1:11" x14ac:dyDescent="0.35">
      <c r="A5880" s="74"/>
      <c r="I5880" s="73"/>
      <c r="J5880" s="73"/>
      <c r="K5880" s="28"/>
    </row>
    <row r="5881" spans="1:11" x14ac:dyDescent="0.35">
      <c r="A5881" s="74"/>
      <c r="I5881" s="73"/>
      <c r="J5881" s="73"/>
      <c r="K5881" s="28"/>
    </row>
    <row r="5882" spans="1:11" x14ac:dyDescent="0.35">
      <c r="A5882" s="74"/>
      <c r="I5882" s="73"/>
      <c r="J5882" s="73"/>
      <c r="K5882" s="28"/>
    </row>
    <row r="5883" spans="1:11" x14ac:dyDescent="0.35">
      <c r="A5883" s="74"/>
      <c r="I5883" s="73"/>
      <c r="J5883" s="73"/>
      <c r="K5883" s="28"/>
    </row>
    <row r="5884" spans="1:11" x14ac:dyDescent="0.35">
      <c r="A5884" s="74"/>
      <c r="I5884" s="73"/>
      <c r="J5884" s="73"/>
      <c r="K5884" s="28"/>
    </row>
    <row r="5885" spans="1:11" x14ac:dyDescent="0.35">
      <c r="A5885" s="74"/>
      <c r="I5885" s="73"/>
      <c r="J5885" s="73"/>
      <c r="K5885" s="28"/>
    </row>
    <row r="5886" spans="1:11" x14ac:dyDescent="0.35">
      <c r="A5886" s="74"/>
      <c r="I5886" s="73"/>
      <c r="J5886" s="73"/>
      <c r="K5886" s="28"/>
    </row>
    <row r="5887" spans="1:11" x14ac:dyDescent="0.35">
      <c r="A5887" s="74"/>
      <c r="I5887" s="73"/>
      <c r="J5887" s="73"/>
      <c r="K5887" s="28"/>
    </row>
    <row r="5888" spans="1:11" x14ac:dyDescent="0.35">
      <c r="A5888" s="74"/>
      <c r="I5888" s="73"/>
      <c r="J5888" s="73"/>
      <c r="K5888" s="28"/>
    </row>
    <row r="5889" spans="1:11" x14ac:dyDescent="0.35">
      <c r="A5889" s="74"/>
      <c r="I5889" s="73"/>
      <c r="J5889" s="73"/>
      <c r="K5889" s="28"/>
    </row>
    <row r="5890" spans="1:11" x14ac:dyDescent="0.35">
      <c r="A5890" s="74"/>
      <c r="I5890" s="73"/>
      <c r="J5890" s="73"/>
      <c r="K5890" s="28"/>
    </row>
    <row r="5891" spans="1:11" x14ac:dyDescent="0.35">
      <c r="A5891" s="74"/>
      <c r="I5891" s="73"/>
      <c r="J5891" s="73"/>
      <c r="K5891" s="28"/>
    </row>
    <row r="5892" spans="1:11" x14ac:dyDescent="0.35">
      <c r="A5892" s="74"/>
      <c r="I5892" s="73"/>
      <c r="J5892" s="73"/>
      <c r="K5892" s="28"/>
    </row>
    <row r="5893" spans="1:11" x14ac:dyDescent="0.35">
      <c r="A5893" s="74"/>
      <c r="I5893" s="73"/>
      <c r="J5893" s="73"/>
      <c r="K5893" s="28"/>
    </row>
    <row r="5894" spans="1:11" x14ac:dyDescent="0.35">
      <c r="A5894" s="74"/>
      <c r="I5894" s="73"/>
      <c r="J5894" s="73"/>
      <c r="K5894" s="28"/>
    </row>
    <row r="5895" spans="1:11" x14ac:dyDescent="0.35">
      <c r="A5895" s="74"/>
      <c r="I5895" s="73"/>
      <c r="J5895" s="73"/>
      <c r="K5895" s="28"/>
    </row>
    <row r="5896" spans="1:11" x14ac:dyDescent="0.35">
      <c r="A5896" s="74"/>
      <c r="I5896" s="73"/>
      <c r="J5896" s="73"/>
      <c r="K5896" s="28"/>
    </row>
    <row r="5897" spans="1:11" x14ac:dyDescent="0.35">
      <c r="A5897" s="74"/>
      <c r="I5897" s="73"/>
      <c r="J5897" s="73"/>
      <c r="K5897" s="28"/>
    </row>
    <row r="5898" spans="1:11" x14ac:dyDescent="0.35">
      <c r="A5898" s="74"/>
      <c r="I5898" s="73"/>
      <c r="J5898" s="73"/>
      <c r="K5898" s="28"/>
    </row>
    <row r="5899" spans="1:11" x14ac:dyDescent="0.35">
      <c r="A5899" s="74"/>
      <c r="I5899" s="73"/>
      <c r="J5899" s="73"/>
      <c r="K5899" s="28"/>
    </row>
    <row r="5900" spans="1:11" x14ac:dyDescent="0.35">
      <c r="A5900" s="74"/>
      <c r="I5900" s="73"/>
      <c r="J5900" s="73"/>
      <c r="K5900" s="28"/>
    </row>
    <row r="5901" spans="1:11" x14ac:dyDescent="0.35">
      <c r="A5901" s="74"/>
      <c r="I5901" s="73"/>
      <c r="J5901" s="73"/>
      <c r="K5901" s="28"/>
    </row>
    <row r="5902" spans="1:11" x14ac:dyDescent="0.35">
      <c r="A5902" s="74"/>
      <c r="I5902" s="73"/>
      <c r="J5902" s="73"/>
      <c r="K5902" s="28"/>
    </row>
    <row r="5903" spans="1:11" x14ac:dyDescent="0.35">
      <c r="A5903" s="74"/>
      <c r="I5903" s="73"/>
      <c r="J5903" s="73"/>
      <c r="K5903" s="28"/>
    </row>
    <row r="5904" spans="1:11" x14ac:dyDescent="0.35">
      <c r="A5904" s="74"/>
      <c r="I5904" s="73"/>
      <c r="J5904" s="73"/>
      <c r="K5904" s="28"/>
    </row>
    <row r="5905" spans="1:11" x14ac:dyDescent="0.35">
      <c r="A5905" s="74"/>
      <c r="I5905" s="73"/>
      <c r="J5905" s="73"/>
      <c r="K5905" s="28"/>
    </row>
    <row r="5906" spans="1:11" x14ac:dyDescent="0.35">
      <c r="A5906" s="74"/>
      <c r="I5906" s="73"/>
      <c r="J5906" s="73"/>
      <c r="K5906" s="28"/>
    </row>
    <row r="5907" spans="1:11" x14ac:dyDescent="0.35">
      <c r="A5907" s="74"/>
      <c r="I5907" s="73"/>
      <c r="J5907" s="73"/>
      <c r="K5907" s="28"/>
    </row>
    <row r="5908" spans="1:11" x14ac:dyDescent="0.35">
      <c r="A5908" s="74"/>
      <c r="I5908" s="73"/>
      <c r="J5908" s="73"/>
      <c r="K5908" s="28"/>
    </row>
    <row r="5909" spans="1:11" x14ac:dyDescent="0.35">
      <c r="A5909" s="74"/>
      <c r="I5909" s="73"/>
      <c r="J5909" s="73"/>
      <c r="K5909" s="28"/>
    </row>
    <row r="5910" spans="1:11" x14ac:dyDescent="0.35">
      <c r="A5910" s="74"/>
      <c r="I5910" s="73"/>
      <c r="J5910" s="73"/>
      <c r="K5910" s="28"/>
    </row>
    <row r="5911" spans="1:11" x14ac:dyDescent="0.35">
      <c r="A5911" s="74"/>
      <c r="I5911" s="73"/>
      <c r="J5911" s="73"/>
      <c r="K5911" s="28"/>
    </row>
    <row r="5912" spans="1:11" x14ac:dyDescent="0.35">
      <c r="A5912" s="74"/>
      <c r="I5912" s="73"/>
      <c r="J5912" s="73"/>
      <c r="K5912" s="28"/>
    </row>
    <row r="5913" spans="1:11" x14ac:dyDescent="0.35">
      <c r="A5913" s="74"/>
      <c r="I5913" s="73"/>
      <c r="J5913" s="73"/>
      <c r="K5913" s="28"/>
    </row>
    <row r="5914" spans="1:11" x14ac:dyDescent="0.35">
      <c r="A5914" s="74"/>
      <c r="I5914" s="73"/>
      <c r="J5914" s="73"/>
      <c r="K5914" s="28"/>
    </row>
    <row r="5915" spans="1:11" x14ac:dyDescent="0.35">
      <c r="A5915" s="74"/>
      <c r="I5915" s="73"/>
      <c r="J5915" s="73"/>
      <c r="K5915" s="28"/>
    </row>
    <row r="5916" spans="1:11" x14ac:dyDescent="0.35">
      <c r="A5916" s="74"/>
      <c r="I5916" s="73"/>
      <c r="J5916" s="73"/>
      <c r="K5916" s="28"/>
    </row>
    <row r="5917" spans="1:11" x14ac:dyDescent="0.35">
      <c r="A5917" s="74"/>
      <c r="I5917" s="73"/>
      <c r="J5917" s="73"/>
      <c r="K5917" s="28"/>
    </row>
    <row r="5918" spans="1:11" x14ac:dyDescent="0.35">
      <c r="A5918" s="74"/>
      <c r="I5918" s="73"/>
      <c r="J5918" s="73"/>
      <c r="K5918" s="28"/>
    </row>
    <row r="5919" spans="1:11" x14ac:dyDescent="0.35">
      <c r="A5919" s="74"/>
      <c r="I5919" s="73"/>
      <c r="J5919" s="73"/>
      <c r="K5919" s="28"/>
    </row>
    <row r="5920" spans="1:11" x14ac:dyDescent="0.35">
      <c r="A5920" s="74"/>
      <c r="I5920" s="73"/>
      <c r="J5920" s="73"/>
      <c r="K5920" s="28"/>
    </row>
    <row r="5921" spans="1:11" x14ac:dyDescent="0.35">
      <c r="A5921" s="74"/>
      <c r="I5921" s="73"/>
      <c r="J5921" s="73"/>
      <c r="K5921" s="28"/>
    </row>
    <row r="5922" spans="1:11" x14ac:dyDescent="0.35">
      <c r="A5922" s="74"/>
      <c r="I5922" s="73"/>
      <c r="J5922" s="73"/>
      <c r="K5922" s="28"/>
    </row>
    <row r="5923" spans="1:11" x14ac:dyDescent="0.35">
      <c r="A5923" s="74"/>
      <c r="I5923" s="73"/>
      <c r="J5923" s="73"/>
      <c r="K5923" s="28"/>
    </row>
    <row r="5924" spans="1:11" x14ac:dyDescent="0.35">
      <c r="A5924" s="74"/>
      <c r="I5924" s="73"/>
      <c r="J5924" s="73"/>
      <c r="K5924" s="28"/>
    </row>
    <row r="5925" spans="1:11" x14ac:dyDescent="0.35">
      <c r="A5925" s="74"/>
      <c r="I5925" s="73"/>
      <c r="J5925" s="73"/>
      <c r="K5925" s="28"/>
    </row>
    <row r="5926" spans="1:11" x14ac:dyDescent="0.35">
      <c r="A5926" s="74"/>
      <c r="I5926" s="73"/>
      <c r="J5926" s="73"/>
      <c r="K5926" s="28"/>
    </row>
    <row r="5927" spans="1:11" x14ac:dyDescent="0.35">
      <c r="A5927" s="74"/>
      <c r="I5927" s="73"/>
      <c r="J5927" s="73"/>
      <c r="K5927" s="28"/>
    </row>
    <row r="5928" spans="1:11" x14ac:dyDescent="0.35">
      <c r="A5928" s="74"/>
      <c r="I5928" s="73"/>
      <c r="J5928" s="73"/>
      <c r="K5928" s="28"/>
    </row>
    <row r="5929" spans="1:11" x14ac:dyDescent="0.35">
      <c r="A5929" s="74"/>
      <c r="I5929" s="73"/>
      <c r="J5929" s="73"/>
      <c r="K5929" s="28"/>
    </row>
    <row r="5930" spans="1:11" x14ac:dyDescent="0.35">
      <c r="A5930" s="74"/>
      <c r="I5930" s="73"/>
      <c r="J5930" s="73"/>
      <c r="K5930" s="28"/>
    </row>
    <row r="5931" spans="1:11" x14ac:dyDescent="0.35">
      <c r="A5931" s="74"/>
      <c r="I5931" s="73"/>
      <c r="J5931" s="73"/>
      <c r="K5931" s="28"/>
    </row>
    <row r="5932" spans="1:11" x14ac:dyDescent="0.35">
      <c r="A5932" s="74"/>
      <c r="I5932" s="73"/>
      <c r="J5932" s="73"/>
      <c r="K5932" s="28"/>
    </row>
    <row r="5933" spans="1:11" x14ac:dyDescent="0.35">
      <c r="A5933" s="74"/>
      <c r="I5933" s="73"/>
      <c r="J5933" s="73"/>
      <c r="K5933" s="28"/>
    </row>
    <row r="5934" spans="1:11" x14ac:dyDescent="0.35">
      <c r="A5934" s="74"/>
      <c r="I5934" s="73"/>
      <c r="J5934" s="73"/>
      <c r="K5934" s="28"/>
    </row>
    <row r="5935" spans="1:11" x14ac:dyDescent="0.35">
      <c r="A5935" s="74"/>
      <c r="I5935" s="73"/>
      <c r="J5935" s="73"/>
      <c r="K5935" s="28"/>
    </row>
    <row r="5936" spans="1:11" x14ac:dyDescent="0.35">
      <c r="A5936" s="74"/>
      <c r="I5936" s="73"/>
      <c r="J5936" s="73"/>
      <c r="K5936" s="28"/>
    </row>
    <row r="5937" spans="1:11" x14ac:dyDescent="0.35">
      <c r="A5937" s="74"/>
      <c r="I5937" s="73"/>
      <c r="J5937" s="73"/>
      <c r="K5937" s="28"/>
    </row>
    <row r="5938" spans="1:11" x14ac:dyDescent="0.35">
      <c r="A5938" s="74"/>
      <c r="I5938" s="73"/>
      <c r="J5938" s="73"/>
      <c r="K5938" s="28"/>
    </row>
    <row r="5939" spans="1:11" x14ac:dyDescent="0.35">
      <c r="A5939" s="74"/>
      <c r="I5939" s="73"/>
      <c r="J5939" s="73"/>
      <c r="K5939" s="28"/>
    </row>
    <row r="5940" spans="1:11" x14ac:dyDescent="0.35">
      <c r="A5940" s="74"/>
      <c r="I5940" s="73"/>
      <c r="J5940" s="73"/>
      <c r="K5940" s="28"/>
    </row>
    <row r="5941" spans="1:11" x14ac:dyDescent="0.35">
      <c r="A5941" s="74"/>
      <c r="I5941" s="73"/>
      <c r="J5941" s="73"/>
      <c r="K5941" s="28"/>
    </row>
    <row r="5942" spans="1:11" x14ac:dyDescent="0.35">
      <c r="A5942" s="74"/>
      <c r="I5942" s="73"/>
      <c r="J5942" s="73"/>
      <c r="K5942" s="28"/>
    </row>
    <row r="5943" spans="1:11" x14ac:dyDescent="0.35">
      <c r="A5943" s="74"/>
      <c r="I5943" s="73"/>
      <c r="J5943" s="73"/>
      <c r="K5943" s="28"/>
    </row>
    <row r="5944" spans="1:11" x14ac:dyDescent="0.35">
      <c r="A5944" s="74"/>
      <c r="I5944" s="73"/>
      <c r="J5944" s="73"/>
      <c r="K5944" s="28"/>
    </row>
    <row r="5945" spans="1:11" x14ac:dyDescent="0.35">
      <c r="A5945" s="74"/>
      <c r="I5945" s="73"/>
      <c r="J5945" s="73"/>
      <c r="K5945" s="28"/>
    </row>
    <row r="5946" spans="1:11" x14ac:dyDescent="0.35">
      <c r="A5946" s="74"/>
      <c r="I5946" s="73"/>
      <c r="J5946" s="73"/>
      <c r="K5946" s="28"/>
    </row>
    <row r="5947" spans="1:11" x14ac:dyDescent="0.35">
      <c r="A5947" s="74"/>
      <c r="I5947" s="73"/>
      <c r="J5947" s="73"/>
      <c r="K5947" s="28"/>
    </row>
    <row r="5948" spans="1:11" x14ac:dyDescent="0.35">
      <c r="A5948" s="74"/>
      <c r="I5948" s="73"/>
      <c r="J5948" s="73"/>
      <c r="K5948" s="28"/>
    </row>
    <row r="5949" spans="1:11" x14ac:dyDescent="0.35">
      <c r="A5949" s="74"/>
      <c r="I5949" s="73"/>
      <c r="J5949" s="73"/>
      <c r="K5949" s="28"/>
    </row>
    <row r="5950" spans="1:11" x14ac:dyDescent="0.35">
      <c r="A5950" s="74"/>
      <c r="I5950" s="73"/>
      <c r="J5950" s="73"/>
      <c r="K5950" s="28"/>
    </row>
    <row r="5951" spans="1:11" x14ac:dyDescent="0.35">
      <c r="A5951" s="74"/>
      <c r="I5951" s="73"/>
      <c r="J5951" s="73"/>
      <c r="K5951" s="28"/>
    </row>
    <row r="5952" spans="1:11" x14ac:dyDescent="0.35">
      <c r="A5952" s="74"/>
      <c r="I5952" s="73"/>
      <c r="J5952" s="73"/>
      <c r="K5952" s="28"/>
    </row>
    <row r="5953" spans="1:11" x14ac:dyDescent="0.35">
      <c r="A5953" s="74"/>
      <c r="I5953" s="73"/>
      <c r="J5953" s="73"/>
      <c r="K5953" s="28"/>
    </row>
    <row r="5954" spans="1:11" x14ac:dyDescent="0.35">
      <c r="A5954" s="74"/>
      <c r="I5954" s="73"/>
      <c r="J5954" s="73"/>
      <c r="K5954" s="28"/>
    </row>
    <row r="5955" spans="1:11" x14ac:dyDescent="0.35">
      <c r="A5955" s="74"/>
      <c r="I5955" s="73"/>
      <c r="J5955" s="73"/>
      <c r="K5955" s="28"/>
    </row>
    <row r="5956" spans="1:11" x14ac:dyDescent="0.35">
      <c r="A5956" s="74"/>
      <c r="I5956" s="73"/>
      <c r="J5956" s="73"/>
      <c r="K5956" s="28"/>
    </row>
    <row r="5957" spans="1:11" x14ac:dyDescent="0.35">
      <c r="A5957" s="74"/>
      <c r="I5957" s="73"/>
      <c r="J5957" s="73"/>
      <c r="K5957" s="28"/>
    </row>
    <row r="5958" spans="1:11" x14ac:dyDescent="0.35">
      <c r="A5958" s="74"/>
      <c r="I5958" s="73"/>
      <c r="J5958" s="73"/>
      <c r="K5958" s="28"/>
    </row>
    <row r="5959" spans="1:11" x14ac:dyDescent="0.35">
      <c r="A5959" s="74"/>
      <c r="I5959" s="73"/>
      <c r="J5959" s="73"/>
      <c r="K5959" s="28"/>
    </row>
    <row r="5960" spans="1:11" x14ac:dyDescent="0.35">
      <c r="A5960" s="74"/>
      <c r="I5960" s="73"/>
      <c r="J5960" s="73"/>
      <c r="K5960" s="28"/>
    </row>
    <row r="5961" spans="1:11" x14ac:dyDescent="0.35">
      <c r="A5961" s="74"/>
      <c r="I5961" s="73"/>
      <c r="J5961" s="73"/>
      <c r="K5961" s="28"/>
    </row>
    <row r="5962" spans="1:11" x14ac:dyDescent="0.35">
      <c r="A5962" s="74"/>
      <c r="I5962" s="73"/>
      <c r="J5962" s="73"/>
      <c r="K5962" s="28"/>
    </row>
    <row r="5963" spans="1:11" x14ac:dyDescent="0.35">
      <c r="A5963" s="74"/>
      <c r="I5963" s="73"/>
      <c r="J5963" s="73"/>
      <c r="K5963" s="28"/>
    </row>
    <row r="5964" spans="1:11" x14ac:dyDescent="0.35">
      <c r="A5964" s="74"/>
      <c r="I5964" s="73"/>
      <c r="J5964" s="73"/>
      <c r="K5964" s="28"/>
    </row>
    <row r="5965" spans="1:11" x14ac:dyDescent="0.35">
      <c r="A5965" s="74"/>
      <c r="I5965" s="73"/>
      <c r="J5965" s="73"/>
      <c r="K5965" s="28"/>
    </row>
    <row r="5966" spans="1:11" x14ac:dyDescent="0.35">
      <c r="A5966" s="74"/>
      <c r="I5966" s="73"/>
      <c r="J5966" s="73"/>
      <c r="K5966" s="28"/>
    </row>
    <row r="5967" spans="1:11" x14ac:dyDescent="0.35">
      <c r="A5967" s="74"/>
      <c r="I5967" s="73"/>
      <c r="J5967" s="73"/>
      <c r="K5967" s="28"/>
    </row>
    <row r="5968" spans="1:11" x14ac:dyDescent="0.35">
      <c r="A5968" s="74"/>
      <c r="I5968" s="73"/>
      <c r="J5968" s="73"/>
      <c r="K5968" s="28"/>
    </row>
    <row r="5969" spans="1:11" x14ac:dyDescent="0.35">
      <c r="A5969" s="74"/>
      <c r="D5969" s="174"/>
      <c r="I5969" s="73"/>
      <c r="J5969" s="73"/>
      <c r="K5969" s="28"/>
    </row>
    <row r="5970" spans="1:11" x14ac:dyDescent="0.35">
      <c r="A5970" s="74"/>
      <c r="D5970" s="174"/>
      <c r="I5970" s="73"/>
      <c r="J5970" s="73"/>
      <c r="K5970" s="28"/>
    </row>
    <row r="5971" spans="1:11" x14ac:dyDescent="0.35">
      <c r="A5971" s="74"/>
      <c r="D5971" s="174"/>
      <c r="I5971" s="73"/>
      <c r="J5971" s="73"/>
      <c r="K5971" s="28"/>
    </row>
    <row r="5972" spans="1:11" x14ac:dyDescent="0.35">
      <c r="A5972" s="74"/>
      <c r="D5972" s="174"/>
      <c r="I5972" s="73"/>
      <c r="J5972" s="73"/>
      <c r="K5972" s="28"/>
    </row>
    <row r="5973" spans="1:11" x14ac:dyDescent="0.35">
      <c r="A5973" s="74"/>
      <c r="D5973" s="174"/>
      <c r="I5973" s="73"/>
      <c r="J5973" s="73"/>
      <c r="K5973" s="28"/>
    </row>
    <row r="5974" spans="1:11" x14ac:dyDescent="0.35">
      <c r="A5974" s="74"/>
      <c r="D5974" s="174"/>
      <c r="I5974" s="73"/>
      <c r="J5974" s="73"/>
      <c r="K5974" s="28"/>
    </row>
    <row r="5975" spans="1:11" x14ac:dyDescent="0.35">
      <c r="A5975" s="74"/>
      <c r="D5975" s="174"/>
      <c r="I5975" s="73"/>
      <c r="J5975" s="73"/>
      <c r="K5975" s="28"/>
    </row>
    <row r="5976" spans="1:11" x14ac:dyDescent="0.35">
      <c r="A5976" s="74"/>
      <c r="D5976" s="174"/>
      <c r="I5976" s="73"/>
      <c r="J5976" s="73"/>
      <c r="K5976" s="28"/>
    </row>
    <row r="5977" spans="1:11" x14ac:dyDescent="0.35">
      <c r="A5977" s="74"/>
      <c r="D5977" s="174"/>
      <c r="I5977" s="73"/>
      <c r="J5977" s="73"/>
      <c r="K5977" s="28"/>
    </row>
    <row r="5978" spans="1:11" x14ac:dyDescent="0.35">
      <c r="A5978" s="74"/>
      <c r="D5978" s="174"/>
      <c r="I5978" s="73"/>
      <c r="J5978" s="73"/>
      <c r="K5978" s="28"/>
    </row>
    <row r="5979" spans="1:11" x14ac:dyDescent="0.35">
      <c r="A5979" s="74"/>
      <c r="D5979" s="174"/>
      <c r="I5979" s="73"/>
      <c r="J5979" s="73"/>
      <c r="K5979" s="28"/>
    </row>
    <row r="5980" spans="1:11" x14ac:dyDescent="0.35">
      <c r="A5980" s="74"/>
      <c r="D5980" s="174"/>
      <c r="I5980" s="73"/>
      <c r="J5980" s="73"/>
      <c r="K5980" s="28"/>
    </row>
    <row r="5981" spans="1:11" x14ac:dyDescent="0.35">
      <c r="A5981" s="74"/>
      <c r="D5981" s="174"/>
      <c r="I5981" s="73"/>
      <c r="J5981" s="73"/>
      <c r="K5981" s="28"/>
    </row>
    <row r="5982" spans="1:11" x14ac:dyDescent="0.35">
      <c r="A5982" s="74"/>
      <c r="D5982" s="174"/>
      <c r="I5982" s="73"/>
      <c r="J5982" s="73"/>
      <c r="K5982" s="28"/>
    </row>
    <row r="5983" spans="1:11" x14ac:dyDescent="0.35">
      <c r="A5983" s="74"/>
      <c r="D5983" s="174"/>
      <c r="I5983" s="73"/>
      <c r="J5983" s="73"/>
      <c r="K5983" s="28"/>
    </row>
    <row r="5984" spans="1:11" x14ac:dyDescent="0.35">
      <c r="A5984" s="74"/>
      <c r="D5984" s="174"/>
      <c r="I5984" s="73"/>
      <c r="J5984" s="73"/>
      <c r="K5984" s="28"/>
    </row>
    <row r="5985" spans="1:11" x14ac:dyDescent="0.35">
      <c r="A5985" s="74"/>
      <c r="D5985" s="174"/>
      <c r="I5985" s="73"/>
      <c r="J5985" s="73"/>
      <c r="K5985" s="28"/>
    </row>
    <row r="5986" spans="1:11" x14ac:dyDescent="0.35">
      <c r="A5986" s="74"/>
      <c r="D5986" s="174"/>
      <c r="I5986" s="73"/>
      <c r="J5986" s="73"/>
      <c r="K5986" s="28"/>
    </row>
    <row r="5987" spans="1:11" x14ac:dyDescent="0.35">
      <c r="A5987" s="74"/>
      <c r="D5987" s="174"/>
      <c r="I5987" s="73"/>
      <c r="J5987" s="73"/>
      <c r="K5987" s="28"/>
    </row>
    <row r="5988" spans="1:11" x14ac:dyDescent="0.35">
      <c r="A5988" s="74"/>
      <c r="D5988" s="174"/>
      <c r="I5988" s="73"/>
      <c r="J5988" s="73"/>
      <c r="K5988" s="28"/>
    </row>
    <row r="5989" spans="1:11" x14ac:dyDescent="0.35">
      <c r="A5989" s="74"/>
      <c r="D5989" s="174"/>
      <c r="I5989" s="73"/>
      <c r="J5989" s="73"/>
      <c r="K5989" s="28"/>
    </row>
    <row r="5990" spans="1:11" x14ac:dyDescent="0.35">
      <c r="A5990" s="74"/>
      <c r="D5990" s="174"/>
      <c r="I5990" s="73"/>
      <c r="J5990" s="73"/>
      <c r="K5990" s="28"/>
    </row>
    <row r="5991" spans="1:11" x14ac:dyDescent="0.35">
      <c r="A5991" s="74"/>
      <c r="D5991" s="174"/>
      <c r="I5991" s="73"/>
      <c r="J5991" s="73"/>
      <c r="K5991" s="28"/>
    </row>
    <row r="5992" spans="1:11" x14ac:dyDescent="0.35">
      <c r="A5992" s="74"/>
      <c r="D5992" s="174"/>
      <c r="I5992" s="73"/>
      <c r="J5992" s="73"/>
      <c r="K5992" s="28"/>
    </row>
    <row r="5993" spans="1:11" x14ac:dyDescent="0.35">
      <c r="A5993" s="74"/>
      <c r="D5993" s="174"/>
      <c r="I5993" s="73"/>
      <c r="J5993" s="73"/>
      <c r="K5993" s="28"/>
    </row>
    <row r="5994" spans="1:11" x14ac:dyDescent="0.35">
      <c r="A5994" s="74"/>
      <c r="D5994" s="174"/>
      <c r="I5994" s="73"/>
      <c r="J5994" s="73"/>
      <c r="K5994" s="28"/>
    </row>
    <row r="5995" spans="1:11" x14ac:dyDescent="0.35">
      <c r="A5995" s="74"/>
      <c r="D5995" s="174"/>
      <c r="I5995" s="73"/>
      <c r="J5995" s="73"/>
      <c r="K5995" s="28"/>
    </row>
    <row r="5996" spans="1:11" x14ac:dyDescent="0.35">
      <c r="A5996" s="74"/>
      <c r="D5996" s="174"/>
      <c r="I5996" s="73"/>
      <c r="J5996" s="73"/>
      <c r="K5996" s="28"/>
    </row>
    <row r="5997" spans="1:11" x14ac:dyDescent="0.35">
      <c r="A5997" s="74"/>
      <c r="D5997" s="174"/>
      <c r="I5997" s="73"/>
      <c r="J5997" s="73"/>
      <c r="K5997" s="28"/>
    </row>
    <row r="5998" spans="1:11" x14ac:dyDescent="0.35">
      <c r="A5998" s="74"/>
      <c r="D5998" s="174"/>
      <c r="I5998" s="73"/>
      <c r="J5998" s="73"/>
      <c r="K5998" s="28"/>
    </row>
    <row r="5999" spans="1:11" x14ac:dyDescent="0.35">
      <c r="A5999" s="74"/>
      <c r="D5999" s="174"/>
      <c r="I5999" s="73"/>
      <c r="J5999" s="73"/>
      <c r="K5999" s="28"/>
    </row>
    <row r="6000" spans="1:11" x14ac:dyDescent="0.35">
      <c r="A6000" s="74"/>
      <c r="D6000" s="174"/>
      <c r="I6000" s="73"/>
      <c r="J6000" s="73"/>
      <c r="K6000" s="28"/>
    </row>
    <row r="6001" spans="1:11" x14ac:dyDescent="0.35">
      <c r="A6001" s="74"/>
      <c r="D6001" s="174"/>
      <c r="I6001" s="73"/>
      <c r="J6001" s="73"/>
      <c r="K6001" s="28"/>
    </row>
    <row r="6002" spans="1:11" x14ac:dyDescent="0.35">
      <c r="A6002" s="74"/>
      <c r="D6002" s="174"/>
      <c r="I6002" s="73"/>
      <c r="J6002" s="73"/>
      <c r="K6002" s="28"/>
    </row>
    <row r="6003" spans="1:11" x14ac:dyDescent="0.35">
      <c r="A6003" s="74"/>
      <c r="D6003" s="174"/>
      <c r="I6003" s="73"/>
      <c r="J6003" s="73"/>
      <c r="K6003" s="28"/>
    </row>
    <row r="6004" spans="1:11" x14ac:dyDescent="0.35">
      <c r="A6004" s="74"/>
      <c r="D6004" s="174"/>
      <c r="I6004" s="73"/>
      <c r="J6004" s="73"/>
      <c r="K6004" s="28"/>
    </row>
    <row r="6005" spans="1:11" x14ac:dyDescent="0.35">
      <c r="A6005" s="74"/>
      <c r="D6005" s="174"/>
      <c r="I6005" s="73"/>
      <c r="J6005" s="73"/>
      <c r="K6005" s="28"/>
    </row>
    <row r="6006" spans="1:11" x14ac:dyDescent="0.35">
      <c r="A6006" s="74"/>
      <c r="D6006" s="174"/>
      <c r="I6006" s="73"/>
      <c r="J6006" s="73"/>
      <c r="K6006" s="28"/>
    </row>
    <row r="6007" spans="1:11" x14ac:dyDescent="0.35">
      <c r="A6007" s="74"/>
      <c r="D6007" s="174"/>
      <c r="I6007" s="73"/>
      <c r="J6007" s="73"/>
      <c r="K6007" s="28"/>
    </row>
    <row r="6008" spans="1:11" x14ac:dyDescent="0.35">
      <c r="A6008" s="74"/>
      <c r="D6008" s="174"/>
      <c r="I6008" s="73"/>
      <c r="J6008" s="73"/>
      <c r="K6008" s="28"/>
    </row>
    <row r="6009" spans="1:11" x14ac:dyDescent="0.35">
      <c r="A6009" s="74"/>
      <c r="D6009" s="174"/>
      <c r="I6009" s="73"/>
      <c r="J6009" s="73"/>
      <c r="K6009" s="28"/>
    </row>
    <row r="6010" spans="1:11" x14ac:dyDescent="0.35">
      <c r="A6010" s="74"/>
      <c r="D6010" s="174"/>
      <c r="I6010" s="73"/>
      <c r="J6010" s="73"/>
      <c r="K6010" s="28"/>
    </row>
    <row r="6011" spans="1:11" x14ac:dyDescent="0.35">
      <c r="A6011" s="74"/>
      <c r="D6011" s="174"/>
      <c r="I6011" s="73"/>
      <c r="J6011" s="73"/>
      <c r="K6011" s="28"/>
    </row>
    <row r="6012" spans="1:11" x14ac:dyDescent="0.35">
      <c r="A6012" s="74"/>
      <c r="D6012" s="174"/>
      <c r="I6012" s="73"/>
      <c r="J6012" s="73"/>
      <c r="K6012" s="28"/>
    </row>
    <row r="6013" spans="1:11" x14ac:dyDescent="0.35">
      <c r="A6013" s="74"/>
      <c r="D6013" s="174"/>
      <c r="I6013" s="73"/>
      <c r="J6013" s="73"/>
      <c r="K6013" s="28"/>
    </row>
    <row r="6014" spans="1:11" x14ac:dyDescent="0.35">
      <c r="A6014" s="74"/>
      <c r="D6014" s="174"/>
      <c r="I6014" s="73"/>
      <c r="J6014" s="73"/>
      <c r="K6014" s="28"/>
    </row>
    <row r="6015" spans="1:11" x14ac:dyDescent="0.35">
      <c r="A6015" s="74"/>
      <c r="D6015" s="174"/>
      <c r="I6015" s="73"/>
      <c r="J6015" s="73"/>
      <c r="K6015" s="28"/>
    </row>
    <row r="6016" spans="1:11" x14ac:dyDescent="0.35">
      <c r="A6016" s="74"/>
      <c r="D6016" s="174"/>
      <c r="I6016" s="73"/>
      <c r="J6016" s="73"/>
      <c r="K6016" s="28"/>
    </row>
    <row r="6017" spans="1:11" x14ac:dyDescent="0.35">
      <c r="A6017" s="74"/>
      <c r="D6017" s="174"/>
      <c r="I6017" s="73"/>
      <c r="J6017" s="73"/>
      <c r="K6017" s="28"/>
    </row>
    <row r="6018" spans="1:11" x14ac:dyDescent="0.35">
      <c r="A6018" s="74"/>
      <c r="D6018" s="174"/>
      <c r="I6018" s="73"/>
      <c r="J6018" s="73"/>
      <c r="K6018" s="28"/>
    </row>
    <row r="6019" spans="1:11" x14ac:dyDescent="0.35">
      <c r="A6019" s="74"/>
      <c r="D6019" s="174"/>
      <c r="I6019" s="73"/>
      <c r="J6019" s="73"/>
      <c r="K6019" s="28"/>
    </row>
    <row r="6020" spans="1:11" x14ac:dyDescent="0.35">
      <c r="A6020" s="74"/>
      <c r="D6020" s="174"/>
      <c r="I6020" s="73"/>
      <c r="J6020" s="73"/>
      <c r="K6020" s="28"/>
    </row>
    <row r="6021" spans="1:11" x14ac:dyDescent="0.35">
      <c r="A6021" s="74"/>
      <c r="D6021" s="174"/>
      <c r="I6021" s="73"/>
      <c r="J6021" s="73"/>
      <c r="K6021" s="28"/>
    </row>
    <row r="6022" spans="1:11" x14ac:dyDescent="0.35">
      <c r="A6022" s="74"/>
      <c r="D6022" s="174"/>
      <c r="I6022" s="73"/>
      <c r="J6022" s="73"/>
      <c r="K6022" s="28"/>
    </row>
    <row r="6023" spans="1:11" x14ac:dyDescent="0.35">
      <c r="A6023" s="74"/>
      <c r="D6023" s="174"/>
      <c r="I6023" s="73"/>
      <c r="J6023" s="73"/>
      <c r="K6023" s="28"/>
    </row>
    <row r="6024" spans="1:11" x14ac:dyDescent="0.35">
      <c r="A6024" s="74"/>
      <c r="D6024" s="174"/>
      <c r="I6024" s="73"/>
      <c r="J6024" s="73"/>
      <c r="K6024" s="28"/>
    </row>
    <row r="6025" spans="1:11" x14ac:dyDescent="0.35">
      <c r="A6025" s="74"/>
      <c r="D6025" s="174"/>
      <c r="I6025" s="73"/>
      <c r="J6025" s="73"/>
      <c r="K6025" s="28"/>
    </row>
    <row r="6026" spans="1:11" x14ac:dyDescent="0.35">
      <c r="A6026" s="74"/>
      <c r="D6026" s="174"/>
      <c r="I6026" s="73"/>
      <c r="J6026" s="73"/>
      <c r="K6026" s="28"/>
    </row>
    <row r="6027" spans="1:11" x14ac:dyDescent="0.35">
      <c r="A6027" s="74"/>
      <c r="D6027" s="174"/>
      <c r="I6027" s="73"/>
      <c r="J6027" s="73"/>
      <c r="K6027" s="28"/>
    </row>
    <row r="6028" spans="1:11" x14ac:dyDescent="0.35">
      <c r="A6028" s="74"/>
      <c r="D6028" s="174"/>
      <c r="I6028" s="73"/>
      <c r="J6028" s="73"/>
      <c r="K6028" s="28"/>
    </row>
    <row r="6029" spans="1:11" x14ac:dyDescent="0.35">
      <c r="A6029" s="74"/>
      <c r="D6029" s="174"/>
      <c r="I6029" s="73"/>
      <c r="J6029" s="73"/>
      <c r="K6029" s="28"/>
    </row>
    <row r="6030" spans="1:11" x14ac:dyDescent="0.35">
      <c r="A6030" s="74"/>
      <c r="D6030" s="174"/>
      <c r="I6030" s="73"/>
      <c r="J6030" s="73"/>
      <c r="K6030" s="28"/>
    </row>
    <row r="6031" spans="1:11" x14ac:dyDescent="0.35">
      <c r="A6031" s="74"/>
      <c r="D6031" s="174"/>
      <c r="I6031" s="73"/>
      <c r="J6031" s="73"/>
      <c r="K6031" s="28"/>
    </row>
    <row r="6032" spans="1:11" x14ac:dyDescent="0.35">
      <c r="A6032" s="74"/>
      <c r="D6032" s="174"/>
      <c r="I6032" s="73"/>
      <c r="J6032" s="73"/>
      <c r="K6032" s="28"/>
    </row>
    <row r="6033" spans="1:11" x14ac:dyDescent="0.35">
      <c r="A6033" s="74"/>
      <c r="D6033" s="174"/>
      <c r="I6033" s="73"/>
      <c r="J6033" s="73"/>
      <c r="K6033" s="28"/>
    </row>
    <row r="6034" spans="1:11" x14ac:dyDescent="0.35">
      <c r="A6034" s="74"/>
      <c r="D6034" s="174"/>
      <c r="I6034" s="73"/>
      <c r="J6034" s="73"/>
      <c r="K6034" s="28"/>
    </row>
    <row r="6035" spans="1:11" x14ac:dyDescent="0.35">
      <c r="A6035" s="74"/>
      <c r="D6035" s="174"/>
      <c r="I6035" s="73"/>
      <c r="J6035" s="73"/>
      <c r="K6035" s="28"/>
    </row>
    <row r="6036" spans="1:11" x14ac:dyDescent="0.35">
      <c r="A6036" s="74"/>
      <c r="D6036" s="174"/>
      <c r="I6036" s="73"/>
      <c r="J6036" s="73"/>
      <c r="K6036" s="28"/>
    </row>
    <row r="6037" spans="1:11" x14ac:dyDescent="0.35">
      <c r="A6037" s="74"/>
      <c r="D6037" s="174"/>
      <c r="I6037" s="73"/>
      <c r="J6037" s="73"/>
      <c r="K6037" s="28"/>
    </row>
    <row r="6038" spans="1:11" x14ac:dyDescent="0.35">
      <c r="A6038" s="74"/>
      <c r="D6038" s="174"/>
      <c r="I6038" s="73"/>
      <c r="J6038" s="73"/>
      <c r="K6038" s="28"/>
    </row>
    <row r="6039" spans="1:11" x14ac:dyDescent="0.35">
      <c r="A6039" s="74"/>
      <c r="D6039" s="174"/>
      <c r="I6039" s="73"/>
      <c r="J6039" s="73"/>
      <c r="K6039" s="28"/>
    </row>
    <row r="6040" spans="1:11" x14ac:dyDescent="0.35">
      <c r="A6040" s="74"/>
      <c r="D6040" s="174"/>
      <c r="I6040" s="73"/>
      <c r="J6040" s="73"/>
      <c r="K6040" s="28"/>
    </row>
    <row r="6041" spans="1:11" x14ac:dyDescent="0.35">
      <c r="A6041" s="74"/>
      <c r="D6041" s="174"/>
      <c r="I6041" s="73"/>
      <c r="J6041" s="73"/>
      <c r="K6041" s="28"/>
    </row>
    <row r="6042" spans="1:11" x14ac:dyDescent="0.35">
      <c r="A6042" s="74"/>
      <c r="D6042" s="174"/>
      <c r="I6042" s="73"/>
      <c r="J6042" s="73"/>
      <c r="K6042" s="28"/>
    </row>
    <row r="6043" spans="1:11" x14ac:dyDescent="0.35">
      <c r="A6043" s="74"/>
      <c r="D6043" s="174"/>
      <c r="I6043" s="73"/>
      <c r="J6043" s="73"/>
      <c r="K6043" s="28"/>
    </row>
    <row r="6044" spans="1:11" x14ac:dyDescent="0.35">
      <c r="A6044" s="74"/>
      <c r="D6044" s="174"/>
      <c r="I6044" s="73"/>
      <c r="J6044" s="73"/>
      <c r="K6044" s="28"/>
    </row>
    <row r="6045" spans="1:11" x14ac:dyDescent="0.35">
      <c r="A6045" s="74"/>
      <c r="D6045" s="174"/>
      <c r="I6045" s="73"/>
      <c r="J6045" s="73"/>
      <c r="K6045" s="28"/>
    </row>
    <row r="6046" spans="1:11" x14ac:dyDescent="0.35">
      <c r="A6046" s="74"/>
      <c r="D6046" s="174"/>
      <c r="I6046" s="73"/>
      <c r="J6046" s="73"/>
      <c r="K6046" s="28"/>
    </row>
    <row r="6047" spans="1:11" x14ac:dyDescent="0.35">
      <c r="A6047" s="74"/>
      <c r="D6047" s="174"/>
      <c r="I6047" s="73"/>
      <c r="J6047" s="73"/>
      <c r="K6047" s="28"/>
    </row>
    <row r="6048" spans="1:11" x14ac:dyDescent="0.35">
      <c r="A6048" s="74"/>
      <c r="D6048" s="174"/>
      <c r="I6048" s="73"/>
      <c r="J6048" s="73"/>
      <c r="K6048" s="28"/>
    </row>
    <row r="6049" spans="1:11" x14ac:dyDescent="0.35">
      <c r="A6049" s="74"/>
      <c r="D6049" s="174"/>
      <c r="I6049" s="73"/>
      <c r="J6049" s="73"/>
      <c r="K6049" s="28"/>
    </row>
    <row r="6050" spans="1:11" x14ac:dyDescent="0.35">
      <c r="A6050" s="74"/>
      <c r="D6050" s="174"/>
      <c r="I6050" s="73"/>
      <c r="J6050" s="73"/>
      <c r="K6050" s="28"/>
    </row>
    <row r="6051" spans="1:11" x14ac:dyDescent="0.35">
      <c r="A6051" s="74"/>
      <c r="D6051" s="174"/>
      <c r="I6051" s="73"/>
      <c r="J6051" s="73"/>
      <c r="K6051" s="28"/>
    </row>
    <row r="6052" spans="1:11" x14ac:dyDescent="0.35">
      <c r="A6052" s="74"/>
      <c r="D6052" s="174"/>
      <c r="I6052" s="73"/>
      <c r="J6052" s="73"/>
      <c r="K6052" s="28"/>
    </row>
    <row r="6053" spans="1:11" x14ac:dyDescent="0.35">
      <c r="A6053" s="74"/>
      <c r="D6053" s="174"/>
      <c r="I6053" s="73"/>
      <c r="J6053" s="73"/>
      <c r="K6053" s="28"/>
    </row>
    <row r="6054" spans="1:11" x14ac:dyDescent="0.35">
      <c r="A6054" s="74"/>
      <c r="D6054" s="174"/>
      <c r="I6054" s="73"/>
      <c r="J6054" s="73"/>
      <c r="K6054" s="28"/>
    </row>
    <row r="6055" spans="1:11" x14ac:dyDescent="0.35">
      <c r="A6055" s="74"/>
      <c r="D6055" s="174"/>
      <c r="I6055" s="73"/>
      <c r="J6055" s="73"/>
      <c r="K6055" s="28"/>
    </row>
    <row r="6056" spans="1:11" x14ac:dyDescent="0.35">
      <c r="A6056" s="74"/>
      <c r="D6056" s="174"/>
      <c r="I6056" s="73"/>
      <c r="J6056" s="73"/>
      <c r="K6056" s="28"/>
    </row>
    <row r="6057" spans="1:11" x14ac:dyDescent="0.35">
      <c r="A6057" s="74"/>
      <c r="D6057" s="174"/>
      <c r="I6057" s="73"/>
      <c r="J6057" s="73"/>
      <c r="K6057" s="28"/>
    </row>
    <row r="6058" spans="1:11" x14ac:dyDescent="0.35">
      <c r="A6058" s="74"/>
      <c r="D6058" s="174"/>
      <c r="I6058" s="73"/>
      <c r="J6058" s="73"/>
      <c r="K6058" s="28"/>
    </row>
    <row r="6059" spans="1:11" x14ac:dyDescent="0.35">
      <c r="A6059" s="74"/>
      <c r="D6059" s="174"/>
      <c r="I6059" s="73"/>
      <c r="J6059" s="73"/>
      <c r="K6059" s="28"/>
    </row>
    <row r="6060" spans="1:11" x14ac:dyDescent="0.35">
      <c r="A6060" s="74"/>
      <c r="D6060" s="174"/>
      <c r="I6060" s="73"/>
      <c r="J6060" s="73"/>
      <c r="K6060" s="28"/>
    </row>
    <row r="6061" spans="1:11" x14ac:dyDescent="0.35">
      <c r="A6061" s="74"/>
      <c r="D6061" s="174"/>
      <c r="I6061" s="73"/>
      <c r="J6061" s="73"/>
      <c r="K6061" s="28"/>
    </row>
    <row r="6062" spans="1:11" x14ac:dyDescent="0.35">
      <c r="A6062" s="74"/>
      <c r="D6062" s="174"/>
      <c r="I6062" s="73"/>
      <c r="J6062" s="73"/>
      <c r="K6062" s="28"/>
    </row>
    <row r="6063" spans="1:11" x14ac:dyDescent="0.35">
      <c r="A6063" s="74"/>
      <c r="D6063" s="174"/>
      <c r="I6063" s="73"/>
      <c r="J6063" s="73"/>
      <c r="K6063" s="28"/>
    </row>
    <row r="6064" spans="1:11" x14ac:dyDescent="0.35">
      <c r="A6064" s="74"/>
      <c r="D6064" s="174"/>
      <c r="I6064" s="73"/>
      <c r="J6064" s="73"/>
      <c r="K6064" s="28"/>
    </row>
    <row r="6065" spans="1:11" x14ac:dyDescent="0.35">
      <c r="A6065" s="74"/>
      <c r="D6065" s="174"/>
      <c r="I6065" s="73"/>
      <c r="J6065" s="73"/>
      <c r="K6065" s="28"/>
    </row>
    <row r="6066" spans="1:11" x14ac:dyDescent="0.35">
      <c r="A6066" s="74"/>
      <c r="D6066" s="174"/>
      <c r="I6066" s="73"/>
      <c r="J6066" s="73"/>
      <c r="K6066" s="28"/>
    </row>
    <row r="6067" spans="1:11" x14ac:dyDescent="0.35">
      <c r="A6067" s="74"/>
      <c r="D6067" s="174"/>
      <c r="I6067" s="73"/>
      <c r="J6067" s="73"/>
      <c r="K6067" s="28"/>
    </row>
    <row r="6068" spans="1:11" x14ac:dyDescent="0.35">
      <c r="A6068" s="74"/>
      <c r="D6068" s="174"/>
      <c r="I6068" s="73"/>
      <c r="J6068" s="73"/>
      <c r="K6068" s="28"/>
    </row>
    <row r="6069" spans="1:11" x14ac:dyDescent="0.35">
      <c r="A6069" s="74"/>
      <c r="D6069" s="174"/>
      <c r="I6069" s="73"/>
      <c r="J6069" s="73"/>
      <c r="K6069" s="28"/>
    </row>
    <row r="6070" spans="1:11" x14ac:dyDescent="0.35">
      <c r="A6070" s="74"/>
      <c r="D6070" s="174"/>
      <c r="I6070" s="73"/>
      <c r="J6070" s="73"/>
      <c r="K6070" s="28"/>
    </row>
    <row r="6071" spans="1:11" x14ac:dyDescent="0.35">
      <c r="A6071" s="74"/>
      <c r="D6071" s="174"/>
      <c r="I6071" s="73"/>
      <c r="J6071" s="73"/>
      <c r="K6071" s="28"/>
    </row>
    <row r="6072" spans="1:11" x14ac:dyDescent="0.35">
      <c r="A6072" s="74"/>
      <c r="D6072" s="174"/>
      <c r="I6072" s="73"/>
      <c r="J6072" s="73"/>
      <c r="K6072" s="28"/>
    </row>
    <row r="6073" spans="1:11" x14ac:dyDescent="0.35">
      <c r="A6073" s="74"/>
      <c r="D6073" s="174"/>
      <c r="I6073" s="73"/>
      <c r="J6073" s="73"/>
      <c r="K6073" s="28"/>
    </row>
    <row r="6074" spans="1:11" x14ac:dyDescent="0.35">
      <c r="A6074" s="74"/>
      <c r="D6074" s="174"/>
      <c r="I6074" s="73"/>
      <c r="J6074" s="73"/>
      <c r="K6074" s="28"/>
    </row>
    <row r="6075" spans="1:11" x14ac:dyDescent="0.35">
      <c r="A6075" s="74"/>
      <c r="D6075" s="174"/>
      <c r="I6075" s="73"/>
      <c r="J6075" s="73"/>
      <c r="K6075" s="28"/>
    </row>
    <row r="6076" spans="1:11" x14ac:dyDescent="0.35">
      <c r="A6076" s="74"/>
      <c r="D6076" s="174"/>
      <c r="I6076" s="73"/>
      <c r="J6076" s="73"/>
      <c r="K6076" s="28"/>
    </row>
    <row r="6077" spans="1:11" x14ac:dyDescent="0.35">
      <c r="A6077" s="74"/>
      <c r="D6077" s="174"/>
      <c r="I6077" s="73"/>
      <c r="J6077" s="73"/>
      <c r="K6077" s="28"/>
    </row>
    <row r="6078" spans="1:11" x14ac:dyDescent="0.35">
      <c r="A6078" s="74"/>
      <c r="D6078" s="174"/>
      <c r="I6078" s="73"/>
      <c r="J6078" s="73"/>
      <c r="K6078" s="28"/>
    </row>
    <row r="6079" spans="1:11" x14ac:dyDescent="0.35">
      <c r="A6079" s="74"/>
      <c r="D6079" s="174"/>
      <c r="I6079" s="73"/>
      <c r="J6079" s="73"/>
      <c r="K6079" s="28"/>
    </row>
    <row r="6080" spans="1:11" x14ac:dyDescent="0.35">
      <c r="A6080" s="74"/>
      <c r="D6080" s="174"/>
      <c r="I6080" s="73"/>
      <c r="J6080" s="73"/>
      <c r="K6080" s="28"/>
    </row>
    <row r="6081" spans="1:11" x14ac:dyDescent="0.35">
      <c r="A6081" s="74"/>
      <c r="D6081" s="174"/>
      <c r="I6081" s="73"/>
      <c r="J6081" s="73"/>
      <c r="K6081" s="28"/>
    </row>
    <row r="6082" spans="1:11" x14ac:dyDescent="0.35">
      <c r="A6082" s="74"/>
      <c r="D6082" s="174"/>
      <c r="I6082" s="73"/>
      <c r="J6082" s="73"/>
      <c r="K6082" s="28"/>
    </row>
    <row r="6083" spans="1:11" x14ac:dyDescent="0.35">
      <c r="A6083" s="74"/>
      <c r="D6083" s="174"/>
      <c r="I6083" s="73"/>
      <c r="J6083" s="73"/>
      <c r="K6083" s="28"/>
    </row>
    <row r="6084" spans="1:11" x14ac:dyDescent="0.35">
      <c r="A6084" s="74"/>
      <c r="D6084" s="174"/>
      <c r="I6084" s="73"/>
      <c r="J6084" s="73"/>
      <c r="K6084" s="28"/>
    </row>
    <row r="6085" spans="1:11" ht="15" thickBot="1" x14ac:dyDescent="0.4">
      <c r="A6085" s="74"/>
      <c r="D6085" s="174"/>
      <c r="I6085" s="73"/>
      <c r="J6085" s="73"/>
      <c r="K6085" s="28"/>
    </row>
    <row r="6086" spans="1:11" ht="15" thickBot="1" x14ac:dyDescent="0.4">
      <c r="A6086" s="74"/>
      <c r="D6086" s="175"/>
      <c r="I6086" s="73"/>
      <c r="J6086" s="73"/>
      <c r="K6086" s="28"/>
    </row>
    <row r="6087" spans="1:11" ht="15" thickBot="1" x14ac:dyDescent="0.4">
      <c r="A6087" s="74"/>
      <c r="D6087" s="175"/>
      <c r="I6087" s="73"/>
      <c r="J6087" s="73"/>
      <c r="K6087" s="28"/>
    </row>
    <row r="6088" spans="1:11" ht="15" thickBot="1" x14ac:dyDescent="0.4">
      <c r="A6088" s="74"/>
      <c r="D6088" s="175"/>
      <c r="I6088" s="73"/>
      <c r="J6088" s="73"/>
      <c r="K6088" s="28"/>
    </row>
    <row r="6089" spans="1:11" ht="15" thickBot="1" x14ac:dyDescent="0.4">
      <c r="A6089" s="74"/>
      <c r="D6089" s="175"/>
      <c r="I6089" s="73"/>
      <c r="J6089" s="73"/>
      <c r="K6089" s="28"/>
    </row>
    <row r="6090" spans="1:11" ht="15" thickBot="1" x14ac:dyDescent="0.4">
      <c r="A6090" s="74"/>
      <c r="D6090" s="175"/>
      <c r="I6090" s="73"/>
      <c r="J6090" s="73"/>
      <c r="K6090" s="28"/>
    </row>
    <row r="6091" spans="1:11" ht="15" thickBot="1" x14ac:dyDescent="0.4">
      <c r="A6091" s="74"/>
      <c r="D6091" s="175"/>
      <c r="I6091" s="73"/>
      <c r="J6091" s="73"/>
      <c r="K6091" s="28"/>
    </row>
    <row r="6092" spans="1:11" ht="15" thickBot="1" x14ac:dyDescent="0.4">
      <c r="A6092" s="74"/>
      <c r="D6092" s="175"/>
      <c r="I6092" s="73"/>
      <c r="J6092" s="73"/>
      <c r="K6092" s="28"/>
    </row>
    <row r="6093" spans="1:11" ht="15" thickBot="1" x14ac:dyDescent="0.4">
      <c r="A6093" s="74"/>
      <c r="D6093" s="175"/>
      <c r="I6093" s="73"/>
      <c r="J6093" s="73"/>
      <c r="K6093" s="28"/>
    </row>
    <row r="6094" spans="1:11" ht="15" thickBot="1" x14ac:dyDescent="0.4">
      <c r="A6094" s="74"/>
      <c r="D6094" s="175"/>
      <c r="I6094" s="73"/>
      <c r="J6094" s="73"/>
      <c r="K6094" s="28"/>
    </row>
    <row r="6095" spans="1:11" ht="15" thickBot="1" x14ac:dyDescent="0.4">
      <c r="A6095" s="74"/>
      <c r="D6095" s="175"/>
      <c r="I6095" s="73"/>
      <c r="J6095" s="73"/>
      <c r="K6095" s="28"/>
    </row>
    <row r="6096" spans="1:11" ht="15" thickBot="1" x14ac:dyDescent="0.4">
      <c r="A6096" s="74"/>
      <c r="D6096" s="175"/>
      <c r="I6096" s="73"/>
      <c r="J6096" s="73"/>
      <c r="K6096" s="28"/>
    </row>
    <row r="6097" spans="1:11" ht="15" thickBot="1" x14ac:dyDescent="0.4">
      <c r="A6097" s="74"/>
      <c r="D6097" s="175"/>
      <c r="I6097" s="73"/>
      <c r="J6097" s="73"/>
      <c r="K6097" s="28"/>
    </row>
    <row r="6098" spans="1:11" ht="15" thickBot="1" x14ac:dyDescent="0.4">
      <c r="A6098" s="74"/>
      <c r="D6098" s="175"/>
      <c r="I6098" s="73"/>
      <c r="J6098" s="73"/>
      <c r="K6098" s="28"/>
    </row>
    <row r="6099" spans="1:11" ht="15" thickBot="1" x14ac:dyDescent="0.4">
      <c r="A6099" s="74"/>
      <c r="D6099" s="175"/>
      <c r="I6099" s="73"/>
      <c r="J6099" s="73"/>
      <c r="K6099" s="28"/>
    </row>
    <row r="6100" spans="1:11" ht="15" thickBot="1" x14ac:dyDescent="0.4">
      <c r="A6100" s="74"/>
      <c r="D6100" s="175"/>
      <c r="I6100" s="73"/>
      <c r="J6100" s="73"/>
      <c r="K6100" s="28"/>
    </row>
    <row r="6101" spans="1:11" ht="15" thickBot="1" x14ac:dyDescent="0.4">
      <c r="A6101" s="74"/>
      <c r="D6101" s="175"/>
      <c r="I6101" s="73"/>
      <c r="J6101" s="73"/>
      <c r="K6101" s="28"/>
    </row>
    <row r="6102" spans="1:11" ht="15" thickBot="1" x14ac:dyDescent="0.4">
      <c r="A6102" s="74"/>
      <c r="D6102" s="175"/>
      <c r="I6102" s="73"/>
      <c r="J6102" s="73"/>
      <c r="K6102" s="28"/>
    </row>
    <row r="6103" spans="1:11" ht="15" thickBot="1" x14ac:dyDescent="0.4">
      <c r="A6103" s="74"/>
      <c r="D6103" s="175"/>
      <c r="I6103" s="73"/>
      <c r="J6103" s="73"/>
      <c r="K6103" s="28"/>
    </row>
    <row r="6104" spans="1:11" ht="15" thickBot="1" x14ac:dyDescent="0.4">
      <c r="A6104" s="74"/>
      <c r="D6104" s="175"/>
      <c r="I6104" s="73"/>
      <c r="J6104" s="73"/>
      <c r="K6104" s="28"/>
    </row>
    <row r="6105" spans="1:11" ht="15" thickBot="1" x14ac:dyDescent="0.4">
      <c r="A6105" s="74"/>
      <c r="D6105" s="175"/>
      <c r="I6105" s="73"/>
      <c r="J6105" s="73"/>
      <c r="K6105" s="28"/>
    </row>
    <row r="6106" spans="1:11" ht="15" thickBot="1" x14ac:dyDescent="0.4">
      <c r="A6106" s="74"/>
      <c r="D6106" s="175"/>
      <c r="I6106" s="73"/>
      <c r="J6106" s="73"/>
      <c r="K6106" s="28"/>
    </row>
    <row r="6107" spans="1:11" ht="15" thickBot="1" x14ac:dyDescent="0.4">
      <c r="A6107" s="74"/>
      <c r="D6107" s="175"/>
      <c r="I6107" s="73"/>
      <c r="J6107" s="73"/>
      <c r="K6107" s="28"/>
    </row>
    <row r="6108" spans="1:11" ht="15" thickBot="1" x14ac:dyDescent="0.4">
      <c r="A6108" s="74"/>
      <c r="D6108" s="175"/>
      <c r="I6108" s="73"/>
      <c r="J6108" s="73"/>
      <c r="K6108" s="28"/>
    </row>
    <row r="6109" spans="1:11" ht="15" thickBot="1" x14ac:dyDescent="0.4">
      <c r="A6109" s="74"/>
      <c r="D6109" s="175"/>
      <c r="I6109" s="73"/>
      <c r="J6109" s="73"/>
      <c r="K6109" s="28"/>
    </row>
    <row r="6110" spans="1:11" ht="15" thickBot="1" x14ac:dyDescent="0.4">
      <c r="A6110" s="74"/>
      <c r="D6110" s="175"/>
      <c r="I6110" s="73"/>
      <c r="J6110" s="73"/>
      <c r="K6110" s="28"/>
    </row>
    <row r="6111" spans="1:11" ht="15" thickBot="1" x14ac:dyDescent="0.4">
      <c r="A6111" s="74"/>
      <c r="D6111" s="175"/>
      <c r="I6111" s="73"/>
      <c r="J6111" s="73"/>
      <c r="K6111" s="28"/>
    </row>
    <row r="6112" spans="1:11" ht="15" thickBot="1" x14ac:dyDescent="0.4">
      <c r="A6112" s="74"/>
      <c r="D6112" s="175"/>
      <c r="I6112" s="73"/>
      <c r="J6112" s="73"/>
      <c r="K6112" s="28"/>
    </row>
    <row r="6113" spans="1:11" ht="15" thickBot="1" x14ac:dyDescent="0.4">
      <c r="A6113" s="74"/>
      <c r="D6113" s="175"/>
      <c r="I6113" s="73"/>
      <c r="J6113" s="73"/>
      <c r="K6113" s="28"/>
    </row>
    <row r="6114" spans="1:11" ht="15" thickBot="1" x14ac:dyDescent="0.4">
      <c r="A6114" s="74"/>
      <c r="D6114" s="175"/>
      <c r="I6114" s="73"/>
      <c r="J6114" s="73"/>
      <c r="K6114" s="28"/>
    </row>
    <row r="6115" spans="1:11" ht="15" thickBot="1" x14ac:dyDescent="0.4">
      <c r="A6115" s="74"/>
      <c r="D6115" s="175"/>
      <c r="I6115" s="73"/>
      <c r="J6115" s="73"/>
      <c r="K6115" s="28"/>
    </row>
    <row r="6116" spans="1:11" ht="15" thickBot="1" x14ac:dyDescent="0.4">
      <c r="A6116" s="74"/>
      <c r="D6116" s="175"/>
      <c r="I6116" s="73"/>
      <c r="J6116" s="73"/>
      <c r="K6116" s="28"/>
    </row>
    <row r="6117" spans="1:11" ht="15" thickBot="1" x14ac:dyDescent="0.4">
      <c r="A6117" s="74"/>
      <c r="D6117" s="175"/>
      <c r="I6117" s="73"/>
      <c r="J6117" s="73"/>
      <c r="K6117" s="28"/>
    </row>
    <row r="6118" spans="1:11" ht="15" thickBot="1" x14ac:dyDescent="0.4">
      <c r="A6118" s="74"/>
      <c r="D6118" s="175"/>
      <c r="I6118" s="73"/>
      <c r="J6118" s="73"/>
      <c r="K6118" s="28"/>
    </row>
    <row r="6119" spans="1:11" ht="15" thickBot="1" x14ac:dyDescent="0.4">
      <c r="A6119" s="74"/>
      <c r="D6119" s="175"/>
      <c r="I6119" s="73"/>
      <c r="J6119" s="73"/>
      <c r="K6119" s="28"/>
    </row>
    <row r="6120" spans="1:11" ht="15" thickBot="1" x14ac:dyDescent="0.4">
      <c r="A6120" s="74"/>
      <c r="D6120" s="175"/>
      <c r="I6120" s="73"/>
      <c r="J6120" s="73"/>
      <c r="K6120" s="28"/>
    </row>
    <row r="6121" spans="1:11" ht="15" thickBot="1" x14ac:dyDescent="0.4">
      <c r="A6121" s="74"/>
      <c r="D6121" s="175"/>
      <c r="I6121" s="73"/>
      <c r="J6121" s="73"/>
      <c r="K6121" s="28"/>
    </row>
    <row r="6122" spans="1:11" ht="15" thickBot="1" x14ac:dyDescent="0.4">
      <c r="A6122" s="74"/>
      <c r="D6122" s="175"/>
      <c r="I6122" s="73"/>
      <c r="J6122" s="73"/>
      <c r="K6122" s="28"/>
    </row>
    <row r="6123" spans="1:11" ht="15" thickBot="1" x14ac:dyDescent="0.4">
      <c r="A6123" s="74"/>
      <c r="D6123" s="175"/>
      <c r="I6123" s="73"/>
      <c r="J6123" s="73"/>
      <c r="K6123" s="28"/>
    </row>
    <row r="6124" spans="1:11" ht="15" thickBot="1" x14ac:dyDescent="0.4">
      <c r="A6124" s="74"/>
      <c r="D6124" s="175"/>
      <c r="I6124" s="73"/>
      <c r="J6124" s="73"/>
      <c r="K6124" s="28"/>
    </row>
    <row r="6125" spans="1:11" ht="15" thickBot="1" x14ac:dyDescent="0.4">
      <c r="A6125" s="74"/>
      <c r="D6125" s="175"/>
      <c r="I6125" s="73"/>
      <c r="J6125" s="73"/>
      <c r="K6125" s="28"/>
    </row>
    <row r="6126" spans="1:11" ht="15" thickBot="1" x14ac:dyDescent="0.4">
      <c r="A6126" s="74"/>
      <c r="D6126" s="175"/>
      <c r="I6126" s="73"/>
      <c r="J6126" s="73"/>
      <c r="K6126" s="28"/>
    </row>
    <row r="6127" spans="1:11" ht="15" thickBot="1" x14ac:dyDescent="0.4">
      <c r="A6127" s="74"/>
      <c r="D6127" s="175"/>
      <c r="I6127" s="73"/>
      <c r="J6127" s="73"/>
      <c r="K6127" s="28"/>
    </row>
    <row r="6128" spans="1:11" ht="15" thickBot="1" x14ac:dyDescent="0.4">
      <c r="A6128" s="74"/>
      <c r="D6128" s="175"/>
      <c r="I6128" s="73"/>
      <c r="J6128" s="73"/>
      <c r="K6128" s="28"/>
    </row>
    <row r="6129" spans="1:11" ht="15" thickBot="1" x14ac:dyDescent="0.4">
      <c r="A6129" s="74"/>
      <c r="D6129" s="175"/>
      <c r="I6129" s="73"/>
      <c r="J6129" s="73"/>
      <c r="K6129" s="28"/>
    </row>
    <row r="6130" spans="1:11" ht="15" thickBot="1" x14ac:dyDescent="0.4">
      <c r="A6130" s="74"/>
      <c r="D6130" s="175"/>
      <c r="I6130" s="73"/>
      <c r="J6130" s="73"/>
      <c r="K6130" s="28"/>
    </row>
    <row r="6131" spans="1:11" ht="15" thickBot="1" x14ac:dyDescent="0.4">
      <c r="A6131" s="74"/>
      <c r="D6131" s="175"/>
      <c r="I6131" s="73"/>
      <c r="J6131" s="73"/>
      <c r="K6131" s="28"/>
    </row>
    <row r="6132" spans="1:11" ht="15" thickBot="1" x14ac:dyDescent="0.4">
      <c r="A6132" s="74"/>
      <c r="D6132" s="175"/>
      <c r="I6132" s="73"/>
      <c r="J6132" s="73"/>
      <c r="K6132" s="28"/>
    </row>
    <row r="6133" spans="1:11" ht="15" thickBot="1" x14ac:dyDescent="0.4">
      <c r="A6133" s="74"/>
      <c r="D6133" s="175"/>
      <c r="I6133" s="73"/>
      <c r="J6133" s="73"/>
      <c r="K6133" s="28"/>
    </row>
    <row r="6134" spans="1:11" ht="15" thickBot="1" x14ac:dyDescent="0.4">
      <c r="A6134" s="74"/>
      <c r="D6134" s="175"/>
      <c r="I6134" s="73"/>
      <c r="J6134" s="73"/>
      <c r="K6134" s="28"/>
    </row>
    <row r="6135" spans="1:11" ht="15" thickBot="1" x14ac:dyDescent="0.4">
      <c r="A6135" s="74"/>
      <c r="D6135" s="175"/>
      <c r="I6135" s="73"/>
      <c r="J6135" s="73"/>
      <c r="K6135" s="28"/>
    </row>
    <row r="6136" spans="1:11" ht="15" thickBot="1" x14ac:dyDescent="0.4">
      <c r="A6136" s="74"/>
      <c r="D6136" s="175"/>
      <c r="I6136" s="73"/>
      <c r="J6136" s="73"/>
      <c r="K6136" s="28"/>
    </row>
    <row r="6137" spans="1:11" ht="15" thickBot="1" x14ac:dyDescent="0.4">
      <c r="A6137" s="74"/>
      <c r="D6137" s="175"/>
      <c r="I6137" s="73"/>
      <c r="J6137" s="73"/>
      <c r="K6137" s="28"/>
    </row>
    <row r="6138" spans="1:11" ht="15" thickBot="1" x14ac:dyDescent="0.4">
      <c r="A6138" s="74"/>
      <c r="D6138" s="175"/>
      <c r="I6138" s="73"/>
      <c r="J6138" s="73"/>
      <c r="K6138" s="28"/>
    </row>
    <row r="6139" spans="1:11" ht="15" thickBot="1" x14ac:dyDescent="0.4">
      <c r="A6139" s="74"/>
      <c r="D6139" s="175"/>
      <c r="I6139" s="73"/>
      <c r="J6139" s="73"/>
      <c r="K6139" s="28"/>
    </row>
    <row r="6140" spans="1:11" ht="15" thickBot="1" x14ac:dyDescent="0.4">
      <c r="A6140" s="74"/>
      <c r="D6140" s="175"/>
      <c r="I6140" s="73"/>
      <c r="J6140" s="73"/>
      <c r="K6140" s="28"/>
    </row>
    <row r="6141" spans="1:11" ht="15" thickBot="1" x14ac:dyDescent="0.4">
      <c r="A6141" s="74"/>
      <c r="D6141" s="175"/>
      <c r="I6141" s="73"/>
      <c r="J6141" s="73"/>
      <c r="K6141" s="28"/>
    </row>
    <row r="6142" spans="1:11" ht="15" thickBot="1" x14ac:dyDescent="0.4">
      <c r="A6142" s="74"/>
      <c r="D6142" s="175"/>
      <c r="I6142" s="73"/>
      <c r="J6142" s="73"/>
      <c r="K6142" s="28"/>
    </row>
    <row r="6143" spans="1:11" ht="15" thickBot="1" x14ac:dyDescent="0.4">
      <c r="A6143" s="74"/>
      <c r="D6143" s="175"/>
      <c r="I6143" s="73"/>
      <c r="J6143" s="73"/>
      <c r="K6143" s="28"/>
    </row>
    <row r="6144" spans="1:11" ht="15" thickBot="1" x14ac:dyDescent="0.4">
      <c r="A6144" s="74"/>
      <c r="D6144" s="175"/>
      <c r="I6144" s="73"/>
      <c r="J6144" s="73"/>
      <c r="K6144" s="28"/>
    </row>
    <row r="6145" spans="1:11" ht="15" thickBot="1" x14ac:dyDescent="0.4">
      <c r="A6145" s="74"/>
      <c r="D6145" s="175"/>
      <c r="I6145" s="73"/>
      <c r="J6145" s="73"/>
      <c r="K6145" s="28"/>
    </row>
    <row r="6146" spans="1:11" ht="15" thickBot="1" x14ac:dyDescent="0.4">
      <c r="A6146" s="74"/>
      <c r="D6146" s="175"/>
      <c r="I6146" s="73"/>
      <c r="J6146" s="73"/>
      <c r="K6146" s="28"/>
    </row>
    <row r="6147" spans="1:11" ht="15" thickBot="1" x14ac:dyDescent="0.4">
      <c r="A6147" s="74"/>
      <c r="D6147" s="175"/>
      <c r="I6147" s="73"/>
      <c r="J6147" s="73"/>
      <c r="K6147" s="28"/>
    </row>
    <row r="6148" spans="1:11" ht="15" thickBot="1" x14ac:dyDescent="0.4">
      <c r="A6148" s="74"/>
      <c r="D6148" s="175"/>
      <c r="I6148" s="73"/>
      <c r="J6148" s="73"/>
      <c r="K6148" s="28"/>
    </row>
    <row r="6149" spans="1:11" ht="15" thickBot="1" x14ac:dyDescent="0.4">
      <c r="A6149" s="74"/>
      <c r="D6149" s="175"/>
      <c r="I6149" s="73"/>
      <c r="J6149" s="73"/>
      <c r="K6149" s="28"/>
    </row>
    <row r="6150" spans="1:11" ht="15" thickBot="1" x14ac:dyDescent="0.4">
      <c r="A6150" s="74"/>
      <c r="D6150" s="175"/>
      <c r="I6150" s="73"/>
      <c r="J6150" s="73"/>
      <c r="K6150" s="28"/>
    </row>
    <row r="6151" spans="1:11" ht="15" thickBot="1" x14ac:dyDescent="0.4">
      <c r="A6151" s="74"/>
      <c r="D6151" s="175"/>
      <c r="I6151" s="73"/>
      <c r="J6151" s="73"/>
      <c r="K6151" s="28"/>
    </row>
    <row r="6152" spans="1:11" ht="15" thickBot="1" x14ac:dyDescent="0.4">
      <c r="A6152" s="74"/>
      <c r="D6152" s="175"/>
      <c r="I6152" s="73"/>
      <c r="J6152" s="73"/>
      <c r="K6152" s="28"/>
    </row>
    <row r="6153" spans="1:11" ht="15" thickBot="1" x14ac:dyDescent="0.4">
      <c r="A6153" s="74"/>
      <c r="D6153" s="175"/>
      <c r="I6153" s="73"/>
      <c r="J6153" s="73"/>
      <c r="K6153" s="28"/>
    </row>
    <row r="6154" spans="1:11" ht="15" thickBot="1" x14ac:dyDescent="0.4">
      <c r="A6154" s="74"/>
      <c r="D6154" s="175"/>
      <c r="I6154" s="73"/>
      <c r="J6154" s="73"/>
      <c r="K6154" s="28"/>
    </row>
    <row r="6155" spans="1:11" ht="15" thickBot="1" x14ac:dyDescent="0.4">
      <c r="A6155" s="74"/>
      <c r="D6155" s="175"/>
      <c r="I6155" s="73"/>
      <c r="J6155" s="73"/>
      <c r="K6155" s="28"/>
    </row>
    <row r="6156" spans="1:11" ht="15" thickBot="1" x14ac:dyDescent="0.4">
      <c r="A6156" s="74"/>
      <c r="D6156" s="175"/>
      <c r="I6156" s="73"/>
      <c r="J6156" s="73"/>
      <c r="K6156" s="28"/>
    </row>
    <row r="6157" spans="1:11" ht="15" thickBot="1" x14ac:dyDescent="0.4">
      <c r="A6157" s="74"/>
      <c r="D6157" s="175"/>
      <c r="I6157" s="73"/>
      <c r="J6157" s="73"/>
      <c r="K6157" s="28"/>
    </row>
    <row r="6158" spans="1:11" ht="15" thickBot="1" x14ac:dyDescent="0.4">
      <c r="A6158" s="74"/>
      <c r="D6158" s="175"/>
      <c r="I6158" s="73"/>
      <c r="J6158" s="73"/>
      <c r="K6158" s="28"/>
    </row>
    <row r="6159" spans="1:11" ht="15" thickBot="1" x14ac:dyDescent="0.4">
      <c r="A6159" s="74"/>
      <c r="D6159" s="175"/>
      <c r="I6159" s="73"/>
      <c r="J6159" s="73"/>
      <c r="K6159" s="28"/>
    </row>
    <row r="6160" spans="1:11" ht="15" thickBot="1" x14ac:dyDescent="0.4">
      <c r="A6160" s="74"/>
      <c r="D6160" s="175"/>
      <c r="I6160" s="73"/>
      <c r="J6160" s="73"/>
      <c r="K6160" s="28"/>
    </row>
    <row r="6161" spans="1:11" ht="15" thickBot="1" x14ac:dyDescent="0.4">
      <c r="A6161" s="74"/>
      <c r="D6161" s="175"/>
      <c r="I6161" s="73"/>
      <c r="J6161" s="73"/>
      <c r="K6161" s="28"/>
    </row>
    <row r="6162" spans="1:11" ht="15" thickBot="1" x14ac:dyDescent="0.4">
      <c r="A6162" s="74"/>
      <c r="D6162" s="175"/>
      <c r="I6162" s="73"/>
      <c r="J6162" s="73"/>
      <c r="K6162" s="28"/>
    </row>
    <row r="6163" spans="1:11" ht="15" thickBot="1" x14ac:dyDescent="0.4">
      <c r="A6163" s="74"/>
      <c r="D6163" s="175"/>
      <c r="I6163" s="73"/>
      <c r="J6163" s="73"/>
      <c r="K6163" s="28"/>
    </row>
    <row r="6164" spans="1:11" ht="15" thickBot="1" x14ac:dyDescent="0.4">
      <c r="A6164" s="74"/>
      <c r="D6164" s="175"/>
      <c r="I6164" s="73"/>
      <c r="J6164" s="73"/>
      <c r="K6164" s="28"/>
    </row>
    <row r="6165" spans="1:11" ht="15" thickBot="1" x14ac:dyDescent="0.4">
      <c r="A6165" s="74"/>
      <c r="D6165" s="175"/>
      <c r="I6165" s="73"/>
      <c r="J6165" s="73"/>
      <c r="K6165" s="28"/>
    </row>
    <row r="6166" spans="1:11" ht="15" thickBot="1" x14ac:dyDescent="0.4">
      <c r="A6166" s="74"/>
      <c r="D6166" s="175"/>
      <c r="I6166" s="73"/>
      <c r="J6166" s="73"/>
      <c r="K6166" s="28"/>
    </row>
    <row r="6167" spans="1:11" ht="15" thickBot="1" x14ac:dyDescent="0.4">
      <c r="A6167" s="74"/>
      <c r="D6167" s="175"/>
      <c r="I6167" s="73"/>
      <c r="J6167" s="73"/>
      <c r="K6167" s="28"/>
    </row>
    <row r="6168" spans="1:11" ht="15" thickBot="1" x14ac:dyDescent="0.4">
      <c r="A6168" s="74"/>
      <c r="D6168" s="175"/>
      <c r="I6168" s="73"/>
      <c r="J6168" s="73"/>
      <c r="K6168" s="28"/>
    </row>
    <row r="6169" spans="1:11" ht="15" thickBot="1" x14ac:dyDescent="0.4">
      <c r="A6169" s="74"/>
      <c r="D6169" s="175"/>
      <c r="I6169" s="73"/>
      <c r="J6169" s="73"/>
      <c r="K6169" s="28"/>
    </row>
    <row r="6170" spans="1:11" ht="15" thickBot="1" x14ac:dyDescent="0.4">
      <c r="A6170" s="74"/>
      <c r="D6170" s="175"/>
      <c r="I6170" s="73"/>
      <c r="J6170" s="73"/>
      <c r="K6170" s="28"/>
    </row>
    <row r="6171" spans="1:11" ht="15" thickBot="1" x14ac:dyDescent="0.4">
      <c r="A6171" s="74"/>
      <c r="D6171" s="175"/>
      <c r="I6171" s="73"/>
      <c r="J6171" s="73"/>
      <c r="K6171" s="28"/>
    </row>
    <row r="6172" spans="1:11" ht="15" thickBot="1" x14ac:dyDescent="0.4">
      <c r="A6172" s="74"/>
      <c r="D6172" s="175"/>
      <c r="I6172" s="73"/>
      <c r="J6172" s="73"/>
      <c r="K6172" s="28"/>
    </row>
    <row r="6173" spans="1:11" ht="15" thickBot="1" x14ac:dyDescent="0.4">
      <c r="A6173" s="74"/>
      <c r="D6173" s="175"/>
      <c r="I6173" s="73"/>
      <c r="J6173" s="73"/>
      <c r="K6173" s="28"/>
    </row>
    <row r="6174" spans="1:11" ht="15" thickBot="1" x14ac:dyDescent="0.4">
      <c r="A6174" s="74"/>
      <c r="D6174" s="175"/>
      <c r="I6174" s="73"/>
      <c r="J6174" s="73"/>
      <c r="K6174" s="28"/>
    </row>
    <row r="6175" spans="1:11" ht="15" thickBot="1" x14ac:dyDescent="0.4">
      <c r="A6175" s="74"/>
      <c r="D6175" s="175"/>
      <c r="I6175" s="73"/>
      <c r="J6175" s="73"/>
      <c r="K6175" s="28"/>
    </row>
    <row r="6176" spans="1:11" ht="15" thickBot="1" x14ac:dyDescent="0.4">
      <c r="A6176" s="74"/>
      <c r="D6176" s="175"/>
      <c r="I6176" s="73"/>
      <c r="J6176" s="73"/>
      <c r="K6176" s="28"/>
    </row>
    <row r="6177" spans="1:11" ht="15" thickBot="1" x14ac:dyDescent="0.4">
      <c r="A6177" s="74"/>
      <c r="D6177" s="175"/>
      <c r="I6177" s="73"/>
      <c r="J6177" s="73"/>
      <c r="K6177" s="28"/>
    </row>
    <row r="6178" spans="1:11" ht="15" thickBot="1" x14ac:dyDescent="0.4">
      <c r="A6178" s="74"/>
      <c r="D6178" s="175"/>
      <c r="I6178" s="73"/>
      <c r="J6178" s="73"/>
      <c r="K6178" s="28"/>
    </row>
    <row r="6179" spans="1:11" ht="15" thickBot="1" x14ac:dyDescent="0.4">
      <c r="A6179" s="74"/>
      <c r="D6179" s="175"/>
      <c r="I6179" s="73"/>
      <c r="J6179" s="73"/>
      <c r="K6179" s="28"/>
    </row>
    <row r="6180" spans="1:11" ht="15" thickBot="1" x14ac:dyDescent="0.4">
      <c r="A6180" s="74"/>
      <c r="D6180" s="175"/>
      <c r="I6180" s="73"/>
      <c r="J6180" s="73"/>
      <c r="K6180" s="28"/>
    </row>
    <row r="6181" spans="1:11" ht="15" thickBot="1" x14ac:dyDescent="0.4">
      <c r="A6181" s="74"/>
      <c r="D6181" s="175"/>
      <c r="I6181" s="73"/>
      <c r="J6181" s="73"/>
      <c r="K6181" s="28"/>
    </row>
    <row r="6182" spans="1:11" ht="15" thickBot="1" x14ac:dyDescent="0.4">
      <c r="A6182" s="74"/>
      <c r="D6182" s="175"/>
      <c r="I6182" s="73"/>
      <c r="J6182" s="73"/>
      <c r="K6182" s="28"/>
    </row>
    <row r="6183" spans="1:11" ht="15" thickBot="1" x14ac:dyDescent="0.4">
      <c r="A6183" s="74"/>
      <c r="D6183" s="175"/>
      <c r="I6183" s="73"/>
      <c r="J6183" s="73"/>
      <c r="K6183" s="28"/>
    </row>
    <row r="6184" spans="1:11" ht="15" thickBot="1" x14ac:dyDescent="0.4">
      <c r="A6184" s="74"/>
      <c r="D6184" s="175"/>
      <c r="I6184" s="73"/>
      <c r="J6184" s="73"/>
      <c r="K6184" s="28"/>
    </row>
    <row r="6185" spans="1:11" ht="15" thickBot="1" x14ac:dyDescent="0.4">
      <c r="A6185" s="74"/>
      <c r="D6185" s="175"/>
      <c r="I6185" s="73"/>
      <c r="J6185" s="73"/>
      <c r="K6185" s="28"/>
    </row>
    <row r="6186" spans="1:11" ht="15" thickBot="1" x14ac:dyDescent="0.4">
      <c r="A6186" s="74"/>
      <c r="D6186" s="175"/>
      <c r="I6186" s="73"/>
      <c r="J6186" s="73"/>
      <c r="K6186" s="28"/>
    </row>
    <row r="6187" spans="1:11" ht="15" thickBot="1" x14ac:dyDescent="0.4">
      <c r="A6187" s="74"/>
      <c r="D6187" s="175"/>
      <c r="I6187" s="73"/>
      <c r="J6187" s="73"/>
      <c r="K6187" s="28"/>
    </row>
    <row r="6188" spans="1:11" ht="15" thickBot="1" x14ac:dyDescent="0.4">
      <c r="A6188" s="74"/>
      <c r="D6188" s="175"/>
      <c r="I6188" s="73"/>
      <c r="J6188" s="73"/>
      <c r="K6188" s="28"/>
    </row>
    <row r="6189" spans="1:11" ht="15" thickBot="1" x14ac:dyDescent="0.4">
      <c r="A6189" s="74"/>
      <c r="D6189" s="175"/>
      <c r="I6189" s="73"/>
      <c r="J6189" s="73"/>
      <c r="K6189" s="28"/>
    </row>
    <row r="6190" spans="1:11" ht="15" thickBot="1" x14ac:dyDescent="0.4">
      <c r="A6190" s="74"/>
      <c r="D6190" s="175"/>
      <c r="I6190" s="73"/>
      <c r="J6190" s="73"/>
      <c r="K6190" s="28"/>
    </row>
    <row r="6191" spans="1:11" ht="15" thickBot="1" x14ac:dyDescent="0.4">
      <c r="A6191" s="74"/>
      <c r="D6191" s="175"/>
      <c r="I6191" s="73"/>
      <c r="J6191" s="73"/>
      <c r="K6191" s="28"/>
    </row>
    <row r="6192" spans="1:11" ht="15" thickBot="1" x14ac:dyDescent="0.4">
      <c r="A6192" s="74"/>
      <c r="D6192" s="175"/>
      <c r="I6192" s="73"/>
      <c r="J6192" s="73"/>
      <c r="K6192" s="28"/>
    </row>
    <row r="6193" spans="1:11" ht="15" thickBot="1" x14ac:dyDescent="0.4">
      <c r="A6193" s="74"/>
      <c r="D6193" s="175"/>
      <c r="I6193" s="73"/>
      <c r="J6193" s="73"/>
      <c r="K6193" s="28"/>
    </row>
    <row r="6194" spans="1:11" ht="15" thickBot="1" x14ac:dyDescent="0.4">
      <c r="A6194" s="74"/>
      <c r="D6194" s="175"/>
      <c r="I6194" s="73"/>
      <c r="J6194" s="73"/>
      <c r="K6194" s="28"/>
    </row>
    <row r="6195" spans="1:11" ht="15" thickBot="1" x14ac:dyDescent="0.4">
      <c r="A6195" s="74"/>
      <c r="D6195" s="175"/>
      <c r="I6195" s="73"/>
      <c r="J6195" s="73"/>
      <c r="K6195" s="28"/>
    </row>
    <row r="6196" spans="1:11" ht="15" thickBot="1" x14ac:dyDescent="0.4">
      <c r="A6196" s="74"/>
      <c r="D6196" s="175"/>
      <c r="I6196" s="73"/>
      <c r="J6196" s="73"/>
      <c r="K6196" s="28"/>
    </row>
    <row r="6197" spans="1:11" ht="15" thickBot="1" x14ac:dyDescent="0.4">
      <c r="A6197" s="74"/>
      <c r="D6197" s="175"/>
      <c r="I6197" s="73"/>
      <c r="J6197" s="73"/>
      <c r="K6197" s="28"/>
    </row>
    <row r="6198" spans="1:11" ht="15" thickBot="1" x14ac:dyDescent="0.4">
      <c r="A6198" s="74"/>
      <c r="D6198" s="175"/>
      <c r="I6198" s="73"/>
      <c r="J6198" s="73"/>
      <c r="K6198" s="28"/>
    </row>
    <row r="6199" spans="1:11" ht="15" thickBot="1" x14ac:dyDescent="0.4">
      <c r="A6199" s="74"/>
      <c r="D6199" s="175"/>
      <c r="I6199" s="73"/>
      <c r="J6199" s="73"/>
      <c r="K6199" s="28"/>
    </row>
    <row r="6200" spans="1:11" ht="15" thickBot="1" x14ac:dyDescent="0.4">
      <c r="A6200" s="74"/>
      <c r="D6200" s="175"/>
      <c r="I6200" s="73"/>
      <c r="J6200" s="73"/>
      <c r="K6200" s="28"/>
    </row>
    <row r="6201" spans="1:11" ht="15" thickBot="1" x14ac:dyDescent="0.4">
      <c r="A6201" s="74"/>
      <c r="D6201" s="175"/>
      <c r="I6201" s="73"/>
      <c r="J6201" s="73"/>
      <c r="K6201" s="28"/>
    </row>
    <row r="6202" spans="1:11" x14ac:dyDescent="0.35">
      <c r="A6202" s="74"/>
      <c r="D6202" s="175"/>
      <c r="I6202" s="73"/>
      <c r="J6202" s="73"/>
      <c r="K6202" s="28"/>
    </row>
    <row r="6203" spans="1:11" x14ac:dyDescent="0.35">
      <c r="A6203" s="74"/>
      <c r="I6203" s="73"/>
      <c r="J6203" s="73"/>
      <c r="K6203" s="28"/>
    </row>
    <row r="6204" spans="1:11" x14ac:dyDescent="0.35">
      <c r="A6204" s="74"/>
      <c r="I6204" s="73"/>
      <c r="J6204" s="73"/>
      <c r="K6204" s="28"/>
    </row>
    <row r="6205" spans="1:11" x14ac:dyDescent="0.35">
      <c r="A6205" s="74"/>
      <c r="I6205" s="73"/>
      <c r="J6205" s="73"/>
      <c r="K6205" s="28"/>
    </row>
    <row r="6206" spans="1:11" x14ac:dyDescent="0.35">
      <c r="A6206" s="74"/>
      <c r="I6206" s="73"/>
      <c r="J6206" s="73"/>
      <c r="K6206" s="28"/>
    </row>
    <row r="6207" spans="1:11" x14ac:dyDescent="0.35">
      <c r="A6207" s="74"/>
      <c r="I6207" s="73"/>
      <c r="J6207" s="73"/>
      <c r="K6207" s="28"/>
    </row>
    <row r="6208" spans="1:11" x14ac:dyDescent="0.35">
      <c r="A6208" s="74"/>
      <c r="I6208" s="73"/>
      <c r="J6208" s="73"/>
      <c r="K6208" s="28"/>
    </row>
    <row r="6209" spans="1:11" x14ac:dyDescent="0.35">
      <c r="A6209" s="74"/>
      <c r="I6209" s="73"/>
      <c r="J6209" s="73"/>
      <c r="K6209" s="28"/>
    </row>
    <row r="6210" spans="1:11" x14ac:dyDescent="0.35">
      <c r="A6210" s="74"/>
      <c r="I6210" s="73"/>
      <c r="J6210" s="73"/>
      <c r="K6210" s="28"/>
    </row>
    <row r="6211" spans="1:11" x14ac:dyDescent="0.35">
      <c r="A6211" s="74"/>
      <c r="I6211" s="73"/>
      <c r="J6211" s="73"/>
      <c r="K6211" s="28"/>
    </row>
    <row r="6212" spans="1:11" x14ac:dyDescent="0.35">
      <c r="A6212" s="74"/>
      <c r="I6212" s="73"/>
      <c r="J6212" s="73"/>
      <c r="K6212" s="28"/>
    </row>
    <row r="6213" spans="1:11" x14ac:dyDescent="0.35">
      <c r="A6213" s="74"/>
      <c r="I6213" s="73"/>
      <c r="J6213" s="73"/>
      <c r="K6213" s="28"/>
    </row>
    <row r="6214" spans="1:11" x14ac:dyDescent="0.35">
      <c r="A6214" s="74"/>
      <c r="I6214" s="73"/>
      <c r="J6214" s="73"/>
      <c r="K6214" s="28"/>
    </row>
    <row r="6215" spans="1:11" x14ac:dyDescent="0.35">
      <c r="A6215" s="74"/>
      <c r="I6215" s="73"/>
      <c r="J6215" s="73"/>
      <c r="K6215" s="28"/>
    </row>
    <row r="6216" spans="1:11" x14ac:dyDescent="0.35">
      <c r="A6216" s="74"/>
      <c r="I6216" s="73"/>
      <c r="J6216" s="73"/>
      <c r="K6216" s="28"/>
    </row>
    <row r="6217" spans="1:11" x14ac:dyDescent="0.35">
      <c r="A6217" s="74"/>
      <c r="I6217" s="73"/>
      <c r="J6217" s="73"/>
      <c r="K6217" s="28"/>
    </row>
    <row r="6218" spans="1:11" x14ac:dyDescent="0.35">
      <c r="A6218" s="74"/>
      <c r="I6218" s="73"/>
      <c r="J6218" s="73"/>
      <c r="K6218" s="28"/>
    </row>
    <row r="6219" spans="1:11" x14ac:dyDescent="0.35">
      <c r="A6219" s="74"/>
      <c r="I6219" s="73"/>
      <c r="J6219" s="73"/>
      <c r="K6219" s="28"/>
    </row>
    <row r="6220" spans="1:11" x14ac:dyDescent="0.35">
      <c r="A6220" s="74"/>
      <c r="I6220" s="73"/>
      <c r="J6220" s="73"/>
      <c r="K6220" s="28"/>
    </row>
    <row r="6221" spans="1:11" x14ac:dyDescent="0.35">
      <c r="A6221" s="74"/>
      <c r="I6221" s="73"/>
      <c r="J6221" s="73"/>
      <c r="K6221" s="28"/>
    </row>
    <row r="6222" spans="1:11" x14ac:dyDescent="0.35">
      <c r="A6222" s="74"/>
      <c r="I6222" s="73"/>
      <c r="J6222" s="73"/>
      <c r="K6222" s="28"/>
    </row>
    <row r="6223" spans="1:11" x14ac:dyDescent="0.35">
      <c r="A6223" s="74"/>
      <c r="I6223" s="73"/>
      <c r="J6223" s="73"/>
      <c r="K6223" s="28"/>
    </row>
    <row r="6224" spans="1:11" x14ac:dyDescent="0.35">
      <c r="A6224" s="74"/>
      <c r="I6224" s="73"/>
      <c r="J6224" s="73"/>
      <c r="K6224" s="28"/>
    </row>
    <row r="6225" spans="1:11" x14ac:dyDescent="0.35">
      <c r="A6225" s="74"/>
      <c r="I6225" s="73"/>
      <c r="J6225" s="73"/>
      <c r="K6225" s="28"/>
    </row>
    <row r="6226" spans="1:11" x14ac:dyDescent="0.35">
      <c r="A6226" s="74"/>
      <c r="I6226" s="73"/>
      <c r="J6226" s="73"/>
      <c r="K6226" s="28"/>
    </row>
    <row r="6227" spans="1:11" x14ac:dyDescent="0.35">
      <c r="A6227" s="74"/>
      <c r="I6227" s="73"/>
      <c r="J6227" s="73"/>
      <c r="K6227" s="28"/>
    </row>
    <row r="6228" spans="1:11" x14ac:dyDescent="0.35">
      <c r="A6228" s="74"/>
      <c r="I6228" s="73"/>
      <c r="J6228" s="73"/>
      <c r="K6228" s="28"/>
    </row>
    <row r="6229" spans="1:11" x14ac:dyDescent="0.35">
      <c r="A6229" s="74"/>
      <c r="I6229" s="73"/>
      <c r="J6229" s="73"/>
      <c r="K6229" s="28"/>
    </row>
    <row r="6230" spans="1:11" x14ac:dyDescent="0.35">
      <c r="A6230" s="74"/>
      <c r="I6230" s="73"/>
      <c r="J6230" s="73"/>
      <c r="K6230" s="28"/>
    </row>
    <row r="6231" spans="1:11" x14ac:dyDescent="0.35">
      <c r="A6231" s="74"/>
      <c r="I6231" s="73"/>
      <c r="J6231" s="73"/>
      <c r="K6231" s="28"/>
    </row>
    <row r="6232" spans="1:11" x14ac:dyDescent="0.35">
      <c r="A6232" s="74"/>
      <c r="I6232" s="73"/>
      <c r="J6232" s="73"/>
      <c r="K6232" s="28"/>
    </row>
    <row r="6233" spans="1:11" x14ac:dyDescent="0.35">
      <c r="A6233" s="74"/>
      <c r="I6233" s="73"/>
      <c r="J6233" s="73"/>
      <c r="K6233" s="28"/>
    </row>
    <row r="6234" spans="1:11" x14ac:dyDescent="0.35">
      <c r="A6234" s="74"/>
      <c r="I6234" s="73"/>
      <c r="J6234" s="73"/>
      <c r="K6234" s="28"/>
    </row>
    <row r="6235" spans="1:11" x14ac:dyDescent="0.35">
      <c r="A6235" s="74"/>
      <c r="I6235" s="73"/>
      <c r="J6235" s="73"/>
      <c r="K6235" s="28"/>
    </row>
    <row r="6236" spans="1:11" x14ac:dyDescent="0.35">
      <c r="A6236" s="74"/>
      <c r="I6236" s="73"/>
      <c r="J6236" s="73"/>
      <c r="K6236" s="28"/>
    </row>
    <row r="6237" spans="1:11" x14ac:dyDescent="0.35">
      <c r="A6237" s="74"/>
      <c r="I6237" s="73"/>
      <c r="J6237" s="73"/>
      <c r="K6237" s="28"/>
    </row>
    <row r="6238" spans="1:11" x14ac:dyDescent="0.35">
      <c r="A6238" s="74"/>
      <c r="I6238" s="73"/>
      <c r="J6238" s="73"/>
      <c r="K6238" s="28"/>
    </row>
    <row r="6239" spans="1:11" x14ac:dyDescent="0.35">
      <c r="A6239" s="74"/>
      <c r="I6239" s="73"/>
      <c r="J6239" s="73"/>
      <c r="K6239" s="28"/>
    </row>
    <row r="6240" spans="1:11" x14ac:dyDescent="0.35">
      <c r="A6240" s="74"/>
      <c r="I6240" s="73"/>
      <c r="J6240" s="73"/>
      <c r="K6240" s="28"/>
    </row>
    <row r="6241" spans="1:11" x14ac:dyDescent="0.35">
      <c r="A6241" s="74"/>
      <c r="I6241" s="73"/>
      <c r="J6241" s="73"/>
      <c r="K6241" s="28"/>
    </row>
    <row r="6242" spans="1:11" x14ac:dyDescent="0.35">
      <c r="A6242" s="74"/>
      <c r="I6242" s="73"/>
      <c r="J6242" s="73"/>
      <c r="K6242" s="28"/>
    </row>
    <row r="6243" spans="1:11" x14ac:dyDescent="0.35">
      <c r="A6243" s="74"/>
      <c r="I6243" s="73"/>
      <c r="J6243" s="73"/>
      <c r="K6243" s="28"/>
    </row>
    <row r="6244" spans="1:11" x14ac:dyDescent="0.35">
      <c r="A6244" s="74"/>
      <c r="I6244" s="73"/>
      <c r="J6244" s="73"/>
      <c r="K6244" s="28"/>
    </row>
    <row r="6245" spans="1:11" x14ac:dyDescent="0.35">
      <c r="A6245" s="74"/>
      <c r="I6245" s="73"/>
      <c r="J6245" s="73"/>
      <c r="K6245" s="28"/>
    </row>
    <row r="6246" spans="1:11" x14ac:dyDescent="0.35">
      <c r="A6246" s="74"/>
      <c r="I6246" s="73"/>
      <c r="J6246" s="73"/>
      <c r="K6246" s="28"/>
    </row>
    <row r="6247" spans="1:11" x14ac:dyDescent="0.35">
      <c r="A6247" s="74"/>
      <c r="I6247" s="73"/>
      <c r="J6247" s="73"/>
      <c r="K6247" s="28"/>
    </row>
    <row r="6248" spans="1:11" x14ac:dyDescent="0.35">
      <c r="A6248" s="74"/>
      <c r="I6248" s="73"/>
      <c r="J6248" s="73"/>
      <c r="K6248" s="28"/>
    </row>
    <row r="6249" spans="1:11" x14ac:dyDescent="0.35">
      <c r="A6249" s="74"/>
      <c r="I6249" s="73"/>
      <c r="J6249" s="73"/>
      <c r="K6249" s="28"/>
    </row>
    <row r="6250" spans="1:11" x14ac:dyDescent="0.35">
      <c r="A6250" s="74"/>
      <c r="I6250" s="73"/>
      <c r="J6250" s="73"/>
      <c r="K6250" s="28"/>
    </row>
    <row r="6251" spans="1:11" x14ac:dyDescent="0.35">
      <c r="A6251" s="74"/>
      <c r="I6251" s="73"/>
      <c r="J6251" s="73"/>
      <c r="K6251" s="28"/>
    </row>
    <row r="6252" spans="1:11" x14ac:dyDescent="0.35">
      <c r="A6252" s="74"/>
      <c r="I6252" s="73"/>
      <c r="J6252" s="73"/>
      <c r="K6252" s="28"/>
    </row>
    <row r="6253" spans="1:11" x14ac:dyDescent="0.35">
      <c r="A6253" s="74"/>
      <c r="I6253" s="73"/>
      <c r="J6253" s="73"/>
      <c r="K6253" s="28"/>
    </row>
    <row r="6254" spans="1:11" x14ac:dyDescent="0.35">
      <c r="A6254" s="74"/>
      <c r="I6254" s="73"/>
      <c r="J6254" s="73"/>
      <c r="K6254" s="28"/>
    </row>
    <row r="6255" spans="1:11" x14ac:dyDescent="0.35">
      <c r="A6255" s="74"/>
      <c r="I6255" s="73"/>
      <c r="J6255" s="73"/>
      <c r="K6255" s="28"/>
    </row>
    <row r="6256" spans="1:11" x14ac:dyDescent="0.35">
      <c r="A6256" s="74"/>
      <c r="I6256" s="73"/>
      <c r="J6256" s="73"/>
      <c r="K6256" s="28"/>
    </row>
    <row r="6257" spans="1:11" x14ac:dyDescent="0.35">
      <c r="A6257" s="74"/>
      <c r="I6257" s="73"/>
      <c r="J6257" s="73"/>
      <c r="K6257" s="28"/>
    </row>
    <row r="6258" spans="1:11" x14ac:dyDescent="0.35">
      <c r="A6258" s="74"/>
      <c r="I6258" s="73"/>
      <c r="J6258" s="73"/>
      <c r="K6258" s="28"/>
    </row>
    <row r="6259" spans="1:11" x14ac:dyDescent="0.35">
      <c r="A6259" s="74"/>
      <c r="I6259" s="73"/>
      <c r="J6259" s="73"/>
      <c r="K6259" s="28"/>
    </row>
    <row r="6260" spans="1:11" x14ac:dyDescent="0.35">
      <c r="A6260" s="74"/>
      <c r="I6260" s="73"/>
      <c r="J6260" s="73"/>
      <c r="K6260" s="28"/>
    </row>
    <row r="6261" spans="1:11" x14ac:dyDescent="0.35">
      <c r="A6261" s="74"/>
      <c r="I6261" s="73"/>
      <c r="J6261" s="73"/>
      <c r="K6261" s="28"/>
    </row>
    <row r="6262" spans="1:11" x14ac:dyDescent="0.35">
      <c r="A6262" s="74"/>
      <c r="I6262" s="73"/>
      <c r="J6262" s="73"/>
      <c r="K6262" s="28"/>
    </row>
    <row r="6263" spans="1:11" x14ac:dyDescent="0.35">
      <c r="A6263" s="74"/>
      <c r="I6263" s="73"/>
      <c r="J6263" s="73"/>
      <c r="K6263" s="28"/>
    </row>
    <row r="6264" spans="1:11" x14ac:dyDescent="0.35">
      <c r="A6264" s="74"/>
      <c r="I6264" s="73"/>
      <c r="J6264" s="73"/>
      <c r="K6264" s="28"/>
    </row>
    <row r="6265" spans="1:11" x14ac:dyDescent="0.35">
      <c r="A6265" s="74"/>
      <c r="I6265" s="73"/>
      <c r="J6265" s="73"/>
      <c r="K6265" s="28"/>
    </row>
    <row r="6266" spans="1:11" x14ac:dyDescent="0.35">
      <c r="A6266" s="74"/>
      <c r="I6266" s="73"/>
      <c r="J6266" s="73"/>
      <c r="K6266" s="28"/>
    </row>
    <row r="6267" spans="1:11" x14ac:dyDescent="0.35">
      <c r="A6267" s="74"/>
      <c r="I6267" s="73"/>
      <c r="J6267" s="73"/>
      <c r="K6267" s="28"/>
    </row>
    <row r="6268" spans="1:11" x14ac:dyDescent="0.35">
      <c r="A6268" s="74"/>
      <c r="I6268" s="73"/>
      <c r="J6268" s="73"/>
      <c r="K6268" s="28"/>
    </row>
    <row r="6269" spans="1:11" x14ac:dyDescent="0.35">
      <c r="A6269" s="74"/>
      <c r="I6269" s="73"/>
      <c r="J6269" s="73"/>
      <c r="K6269" s="28"/>
    </row>
    <row r="6270" spans="1:11" x14ac:dyDescent="0.35">
      <c r="A6270" s="74"/>
      <c r="I6270" s="73"/>
      <c r="J6270" s="73"/>
      <c r="K6270" s="28"/>
    </row>
    <row r="6271" spans="1:11" x14ac:dyDescent="0.35">
      <c r="A6271" s="74"/>
      <c r="I6271" s="73"/>
      <c r="J6271" s="73"/>
      <c r="K6271" s="28"/>
    </row>
    <row r="6272" spans="1:11" x14ac:dyDescent="0.35">
      <c r="A6272" s="74"/>
      <c r="I6272" s="73"/>
      <c r="J6272" s="73"/>
      <c r="K6272" s="28"/>
    </row>
    <row r="6273" spans="1:11" x14ac:dyDescent="0.35">
      <c r="A6273" s="74"/>
      <c r="I6273" s="73"/>
      <c r="J6273" s="73"/>
      <c r="K6273" s="28"/>
    </row>
    <row r="6274" spans="1:11" x14ac:dyDescent="0.35">
      <c r="A6274" s="74"/>
      <c r="I6274" s="73"/>
      <c r="J6274" s="73"/>
      <c r="K6274" s="28"/>
    </row>
    <row r="6275" spans="1:11" x14ac:dyDescent="0.35">
      <c r="A6275" s="74"/>
      <c r="I6275" s="73"/>
      <c r="J6275" s="73"/>
      <c r="K6275" s="28"/>
    </row>
    <row r="6276" spans="1:11" x14ac:dyDescent="0.35">
      <c r="A6276" s="74"/>
      <c r="I6276" s="73"/>
      <c r="J6276" s="73"/>
      <c r="K6276" s="28"/>
    </row>
    <row r="6277" spans="1:11" x14ac:dyDescent="0.35">
      <c r="A6277" s="74"/>
      <c r="I6277" s="73"/>
      <c r="J6277" s="73"/>
      <c r="K6277" s="28"/>
    </row>
    <row r="6278" spans="1:11" x14ac:dyDescent="0.35">
      <c r="A6278" s="74"/>
      <c r="I6278" s="73"/>
      <c r="J6278" s="73"/>
      <c r="K6278" s="28"/>
    </row>
    <row r="6279" spans="1:11" x14ac:dyDescent="0.35">
      <c r="A6279" s="74"/>
      <c r="I6279" s="73"/>
      <c r="J6279" s="73"/>
      <c r="K6279" s="28"/>
    </row>
    <row r="6280" spans="1:11" x14ac:dyDescent="0.35">
      <c r="A6280" s="74"/>
      <c r="I6280" s="73"/>
      <c r="J6280" s="73"/>
      <c r="K6280" s="28"/>
    </row>
    <row r="6281" spans="1:11" x14ac:dyDescent="0.35">
      <c r="A6281" s="74"/>
      <c r="I6281" s="73"/>
      <c r="J6281" s="73"/>
      <c r="K6281" s="28"/>
    </row>
    <row r="6282" spans="1:11" x14ac:dyDescent="0.35">
      <c r="A6282" s="74"/>
      <c r="I6282" s="73"/>
      <c r="J6282" s="73"/>
      <c r="K6282" s="28"/>
    </row>
    <row r="6283" spans="1:11" x14ac:dyDescent="0.35">
      <c r="A6283" s="74"/>
      <c r="I6283" s="73"/>
      <c r="J6283" s="73"/>
      <c r="K6283" s="28"/>
    </row>
    <row r="6284" spans="1:11" x14ac:dyDescent="0.35">
      <c r="A6284" s="74"/>
      <c r="I6284" s="73"/>
      <c r="J6284" s="73"/>
      <c r="K6284" s="28"/>
    </row>
    <row r="6285" spans="1:11" x14ac:dyDescent="0.35">
      <c r="A6285" s="74"/>
      <c r="I6285" s="73"/>
      <c r="J6285" s="73"/>
      <c r="K6285" s="28"/>
    </row>
    <row r="6286" spans="1:11" x14ac:dyDescent="0.35">
      <c r="A6286" s="74"/>
      <c r="I6286" s="73"/>
      <c r="J6286" s="73"/>
      <c r="K6286" s="28"/>
    </row>
    <row r="6287" spans="1:11" x14ac:dyDescent="0.35">
      <c r="A6287" s="74"/>
      <c r="I6287" s="73"/>
      <c r="J6287" s="73"/>
      <c r="K6287" s="28"/>
    </row>
    <row r="6288" spans="1:11" x14ac:dyDescent="0.35">
      <c r="A6288" s="74"/>
      <c r="I6288" s="73"/>
      <c r="J6288" s="73"/>
      <c r="K6288" s="28"/>
    </row>
    <row r="6289" spans="1:11" x14ac:dyDescent="0.35">
      <c r="A6289" s="74"/>
      <c r="I6289" s="73"/>
      <c r="J6289" s="73"/>
      <c r="K6289" s="28"/>
    </row>
    <row r="6290" spans="1:11" x14ac:dyDescent="0.35">
      <c r="A6290" s="74"/>
      <c r="I6290" s="73"/>
      <c r="J6290" s="73"/>
      <c r="K6290" s="28"/>
    </row>
    <row r="6291" spans="1:11" x14ac:dyDescent="0.35">
      <c r="A6291" s="74"/>
      <c r="I6291" s="73"/>
      <c r="J6291" s="73"/>
      <c r="K6291" s="28"/>
    </row>
    <row r="6292" spans="1:11" x14ac:dyDescent="0.35">
      <c r="A6292" s="74"/>
      <c r="I6292" s="73"/>
      <c r="J6292" s="73"/>
      <c r="K6292" s="28"/>
    </row>
    <row r="6293" spans="1:11" x14ac:dyDescent="0.35">
      <c r="A6293" s="74"/>
      <c r="I6293" s="73"/>
      <c r="J6293" s="73"/>
      <c r="K6293" s="28"/>
    </row>
    <row r="6294" spans="1:11" x14ac:dyDescent="0.35">
      <c r="A6294" s="74"/>
      <c r="I6294" s="73"/>
      <c r="J6294" s="73"/>
      <c r="K6294" s="28"/>
    </row>
    <row r="6295" spans="1:11" x14ac:dyDescent="0.35">
      <c r="A6295" s="74"/>
      <c r="I6295" s="73"/>
      <c r="J6295" s="73"/>
      <c r="K6295" s="28"/>
    </row>
    <row r="6296" spans="1:11" x14ac:dyDescent="0.35">
      <c r="A6296" s="74"/>
      <c r="I6296" s="73"/>
      <c r="J6296" s="73"/>
      <c r="K6296" s="28"/>
    </row>
    <row r="6297" spans="1:11" x14ac:dyDescent="0.35">
      <c r="A6297" s="74"/>
      <c r="I6297" s="73"/>
      <c r="J6297" s="73"/>
      <c r="K6297" s="28"/>
    </row>
    <row r="6298" spans="1:11" x14ac:dyDescent="0.35">
      <c r="A6298" s="74"/>
      <c r="I6298" s="73"/>
      <c r="J6298" s="73"/>
      <c r="K6298" s="28"/>
    </row>
    <row r="6299" spans="1:11" x14ac:dyDescent="0.35">
      <c r="A6299" s="74"/>
      <c r="I6299" s="73"/>
      <c r="J6299" s="73"/>
      <c r="K6299" s="28"/>
    </row>
    <row r="6300" spans="1:11" x14ac:dyDescent="0.35">
      <c r="A6300" s="74"/>
      <c r="I6300" s="73"/>
      <c r="J6300" s="73"/>
      <c r="K6300" s="28"/>
    </row>
    <row r="6301" spans="1:11" x14ac:dyDescent="0.35">
      <c r="A6301" s="74"/>
      <c r="I6301" s="73"/>
      <c r="J6301" s="73"/>
      <c r="K6301" s="28"/>
    </row>
    <row r="6302" spans="1:11" x14ac:dyDescent="0.35">
      <c r="A6302" s="74"/>
      <c r="I6302" s="73"/>
      <c r="J6302" s="73"/>
      <c r="K6302" s="28"/>
    </row>
    <row r="6303" spans="1:11" x14ac:dyDescent="0.35">
      <c r="A6303" s="74"/>
      <c r="I6303" s="73"/>
      <c r="J6303" s="73"/>
      <c r="K6303" s="28"/>
    </row>
    <row r="6304" spans="1:11" x14ac:dyDescent="0.35">
      <c r="A6304" s="74"/>
      <c r="I6304" s="73"/>
      <c r="J6304" s="73"/>
      <c r="K6304" s="28"/>
    </row>
    <row r="6305" spans="1:11" x14ac:dyDescent="0.35">
      <c r="A6305" s="74"/>
      <c r="I6305" s="73"/>
      <c r="J6305" s="73"/>
      <c r="K6305" s="28"/>
    </row>
    <row r="6306" spans="1:11" x14ac:dyDescent="0.35">
      <c r="A6306" s="74"/>
      <c r="I6306" s="73"/>
      <c r="J6306" s="73"/>
      <c r="K6306" s="28"/>
    </row>
    <row r="6307" spans="1:11" x14ac:dyDescent="0.35">
      <c r="A6307" s="74"/>
      <c r="I6307" s="73"/>
      <c r="J6307" s="73"/>
      <c r="K6307" s="28"/>
    </row>
    <row r="6308" spans="1:11" x14ac:dyDescent="0.35">
      <c r="A6308" s="74"/>
      <c r="I6308" s="73"/>
      <c r="J6308" s="73"/>
      <c r="K6308" s="28"/>
    </row>
    <row r="6309" spans="1:11" x14ac:dyDescent="0.35">
      <c r="A6309" s="74"/>
      <c r="I6309" s="73"/>
      <c r="J6309" s="73"/>
      <c r="K6309" s="28"/>
    </row>
    <row r="6310" spans="1:11" x14ac:dyDescent="0.35">
      <c r="A6310" s="74"/>
      <c r="I6310" s="73"/>
      <c r="J6310" s="73"/>
      <c r="K6310" s="28"/>
    </row>
    <row r="6311" spans="1:11" x14ac:dyDescent="0.35">
      <c r="A6311" s="74"/>
      <c r="I6311" s="73"/>
      <c r="J6311" s="73"/>
      <c r="K6311" s="28"/>
    </row>
    <row r="6312" spans="1:11" x14ac:dyDescent="0.35">
      <c r="A6312" s="74"/>
      <c r="I6312" s="73"/>
      <c r="J6312" s="73"/>
      <c r="K6312" s="28"/>
    </row>
    <row r="6313" spans="1:11" x14ac:dyDescent="0.35">
      <c r="A6313" s="74"/>
      <c r="I6313" s="73"/>
      <c r="J6313" s="73"/>
      <c r="K6313" s="28"/>
    </row>
    <row r="6314" spans="1:11" x14ac:dyDescent="0.35">
      <c r="A6314" s="74"/>
      <c r="I6314" s="73"/>
      <c r="J6314" s="73"/>
      <c r="K6314" s="28"/>
    </row>
    <row r="6315" spans="1:11" x14ac:dyDescent="0.35">
      <c r="A6315" s="74"/>
      <c r="I6315" s="73"/>
      <c r="J6315" s="73"/>
      <c r="K6315" s="28"/>
    </row>
    <row r="6316" spans="1:11" x14ac:dyDescent="0.35">
      <c r="A6316" s="74"/>
      <c r="I6316" s="73"/>
      <c r="J6316" s="73"/>
      <c r="K6316" s="28"/>
    </row>
    <row r="6317" spans="1:11" x14ac:dyDescent="0.35">
      <c r="A6317" s="74"/>
      <c r="I6317" s="73"/>
      <c r="J6317" s="73"/>
      <c r="K6317" s="28"/>
    </row>
    <row r="6318" spans="1:11" x14ac:dyDescent="0.35">
      <c r="A6318" s="74"/>
      <c r="I6318" s="73"/>
      <c r="J6318" s="73"/>
      <c r="K6318" s="28"/>
    </row>
    <row r="6319" spans="1:11" x14ac:dyDescent="0.35">
      <c r="A6319" s="74"/>
      <c r="I6319" s="73"/>
      <c r="J6319" s="73"/>
      <c r="K6319" s="28"/>
    </row>
    <row r="6320" spans="1:11" x14ac:dyDescent="0.35">
      <c r="A6320" s="74"/>
      <c r="I6320" s="73"/>
      <c r="J6320" s="73"/>
      <c r="K6320" s="28"/>
    </row>
    <row r="6321" spans="1:11" x14ac:dyDescent="0.35">
      <c r="A6321" s="74"/>
      <c r="I6321" s="73"/>
      <c r="J6321" s="73"/>
      <c r="K6321" s="28"/>
    </row>
    <row r="6322" spans="1:11" x14ac:dyDescent="0.35">
      <c r="A6322" s="74"/>
      <c r="I6322" s="73"/>
      <c r="J6322" s="73"/>
      <c r="K6322" s="28"/>
    </row>
    <row r="6323" spans="1:11" x14ac:dyDescent="0.35">
      <c r="A6323" s="74"/>
      <c r="I6323" s="73"/>
      <c r="J6323" s="73"/>
      <c r="K6323" s="28"/>
    </row>
    <row r="6324" spans="1:11" x14ac:dyDescent="0.35">
      <c r="A6324" s="74"/>
      <c r="I6324" s="73"/>
      <c r="J6324" s="73"/>
      <c r="K6324" s="28"/>
    </row>
    <row r="6325" spans="1:11" x14ac:dyDescent="0.35">
      <c r="A6325" s="74"/>
      <c r="I6325" s="73"/>
      <c r="J6325" s="73"/>
      <c r="K6325" s="28"/>
    </row>
    <row r="6326" spans="1:11" x14ac:dyDescent="0.35">
      <c r="A6326" s="74"/>
      <c r="I6326" s="73"/>
      <c r="J6326" s="73"/>
      <c r="K6326" s="28"/>
    </row>
    <row r="6327" spans="1:11" x14ac:dyDescent="0.35">
      <c r="A6327" s="74"/>
      <c r="I6327" s="73"/>
      <c r="J6327" s="73"/>
      <c r="K6327" s="28"/>
    </row>
    <row r="6328" spans="1:11" x14ac:dyDescent="0.35">
      <c r="A6328" s="74"/>
      <c r="I6328" s="73"/>
      <c r="J6328" s="73"/>
      <c r="K6328" s="28"/>
    </row>
    <row r="6329" spans="1:11" x14ac:dyDescent="0.35">
      <c r="A6329" s="74"/>
      <c r="I6329" s="73"/>
      <c r="J6329" s="73"/>
      <c r="K6329" s="28"/>
    </row>
    <row r="6330" spans="1:11" x14ac:dyDescent="0.35">
      <c r="A6330" s="74"/>
      <c r="I6330" s="73"/>
      <c r="J6330" s="73"/>
      <c r="K6330" s="28"/>
    </row>
    <row r="6331" spans="1:11" x14ac:dyDescent="0.35">
      <c r="A6331" s="74"/>
      <c r="I6331" s="73"/>
      <c r="J6331" s="73"/>
      <c r="K6331" s="28"/>
    </row>
    <row r="6332" spans="1:11" x14ac:dyDescent="0.35">
      <c r="A6332" s="74"/>
      <c r="I6332" s="73"/>
      <c r="J6332" s="73"/>
      <c r="K6332" s="28"/>
    </row>
    <row r="6333" spans="1:11" x14ac:dyDescent="0.35">
      <c r="A6333" s="74"/>
      <c r="I6333" s="73"/>
      <c r="J6333" s="73"/>
      <c r="K6333" s="28"/>
    </row>
    <row r="6334" spans="1:11" x14ac:dyDescent="0.35">
      <c r="A6334" s="74"/>
      <c r="I6334" s="73"/>
      <c r="J6334" s="73"/>
      <c r="K6334" s="28"/>
    </row>
    <row r="6335" spans="1:11" x14ac:dyDescent="0.35">
      <c r="A6335" s="74"/>
      <c r="I6335" s="73"/>
      <c r="J6335" s="73"/>
      <c r="K6335" s="28"/>
    </row>
    <row r="6336" spans="1:11" x14ac:dyDescent="0.35">
      <c r="A6336" s="74"/>
      <c r="I6336" s="73"/>
      <c r="J6336" s="73"/>
      <c r="K6336" s="28"/>
    </row>
    <row r="6337" spans="1:11" x14ac:dyDescent="0.35">
      <c r="A6337" s="74"/>
      <c r="I6337" s="73"/>
      <c r="J6337" s="73"/>
      <c r="K6337" s="28"/>
    </row>
    <row r="6338" spans="1:11" x14ac:dyDescent="0.35">
      <c r="A6338" s="74"/>
      <c r="I6338" s="73"/>
      <c r="J6338" s="73"/>
      <c r="K6338" s="28"/>
    </row>
    <row r="6339" spans="1:11" x14ac:dyDescent="0.35">
      <c r="A6339" s="74"/>
      <c r="I6339" s="73"/>
      <c r="J6339" s="73"/>
      <c r="K6339" s="28"/>
    </row>
    <row r="6340" spans="1:11" x14ac:dyDescent="0.35">
      <c r="A6340" s="74"/>
      <c r="I6340" s="73"/>
      <c r="J6340" s="73"/>
      <c r="K6340" s="28"/>
    </row>
    <row r="6341" spans="1:11" x14ac:dyDescent="0.35">
      <c r="A6341" s="74"/>
      <c r="I6341" s="73"/>
      <c r="J6341" s="73"/>
      <c r="K6341" s="28"/>
    </row>
    <row r="6342" spans="1:11" x14ac:dyDescent="0.35">
      <c r="A6342" s="74"/>
      <c r="I6342" s="73"/>
      <c r="J6342" s="73"/>
      <c r="K6342" s="28"/>
    </row>
    <row r="6343" spans="1:11" x14ac:dyDescent="0.35">
      <c r="A6343" s="74"/>
      <c r="I6343" s="73"/>
      <c r="J6343" s="73"/>
      <c r="K6343" s="28"/>
    </row>
    <row r="6344" spans="1:11" x14ac:dyDescent="0.35">
      <c r="A6344" s="74"/>
      <c r="I6344" s="73"/>
      <c r="J6344" s="73"/>
      <c r="K6344" s="28"/>
    </row>
    <row r="6345" spans="1:11" x14ac:dyDescent="0.35">
      <c r="A6345" s="74"/>
      <c r="I6345" s="73"/>
      <c r="J6345" s="73"/>
      <c r="K6345" s="28"/>
    </row>
    <row r="6346" spans="1:11" x14ac:dyDescent="0.35">
      <c r="A6346" s="74"/>
      <c r="I6346" s="73"/>
      <c r="J6346" s="73"/>
      <c r="K6346" s="28"/>
    </row>
    <row r="6347" spans="1:11" x14ac:dyDescent="0.35">
      <c r="A6347" s="74"/>
      <c r="I6347" s="73"/>
      <c r="J6347" s="73"/>
      <c r="K6347" s="28"/>
    </row>
    <row r="6348" spans="1:11" x14ac:dyDescent="0.35">
      <c r="A6348" s="74"/>
      <c r="I6348" s="73"/>
      <c r="J6348" s="73"/>
      <c r="K6348" s="28"/>
    </row>
    <row r="6349" spans="1:11" x14ac:dyDescent="0.35">
      <c r="A6349" s="74"/>
      <c r="I6349" s="73"/>
      <c r="J6349" s="73"/>
      <c r="K6349" s="28"/>
    </row>
    <row r="6350" spans="1:11" x14ac:dyDescent="0.35">
      <c r="A6350" s="74"/>
      <c r="I6350" s="73"/>
      <c r="J6350" s="73"/>
      <c r="K6350" s="28"/>
    </row>
    <row r="6351" spans="1:11" x14ac:dyDescent="0.35">
      <c r="A6351" s="74"/>
      <c r="I6351" s="73"/>
      <c r="J6351" s="73"/>
      <c r="K6351" s="28"/>
    </row>
    <row r="6352" spans="1:11" x14ac:dyDescent="0.35">
      <c r="A6352" s="74"/>
      <c r="I6352" s="73"/>
      <c r="J6352" s="73"/>
      <c r="K6352" s="28"/>
    </row>
    <row r="6353" spans="1:11" x14ac:dyDescent="0.35">
      <c r="A6353" s="74"/>
      <c r="I6353" s="73"/>
      <c r="J6353" s="73"/>
      <c r="K6353" s="28"/>
    </row>
    <row r="6354" spans="1:11" x14ac:dyDescent="0.35">
      <c r="A6354" s="74"/>
      <c r="I6354" s="73"/>
      <c r="J6354" s="73"/>
      <c r="K6354" s="28"/>
    </row>
    <row r="6355" spans="1:11" x14ac:dyDescent="0.35">
      <c r="A6355" s="74"/>
      <c r="I6355" s="73"/>
      <c r="J6355" s="73"/>
      <c r="K6355" s="28"/>
    </row>
    <row r="6356" spans="1:11" x14ac:dyDescent="0.35">
      <c r="A6356" s="74"/>
      <c r="I6356" s="73"/>
      <c r="J6356" s="73"/>
      <c r="K6356" s="28"/>
    </row>
    <row r="6357" spans="1:11" x14ac:dyDescent="0.35">
      <c r="A6357" s="74"/>
      <c r="I6357" s="73"/>
      <c r="J6357" s="73"/>
      <c r="K6357" s="28"/>
    </row>
    <row r="6358" spans="1:11" x14ac:dyDescent="0.35">
      <c r="A6358" s="74"/>
      <c r="I6358" s="73"/>
      <c r="J6358" s="73"/>
      <c r="K6358" s="28"/>
    </row>
    <row r="6359" spans="1:11" x14ac:dyDescent="0.35">
      <c r="A6359" s="74"/>
      <c r="I6359" s="73"/>
      <c r="J6359" s="73"/>
      <c r="K6359" s="28"/>
    </row>
    <row r="6360" spans="1:11" x14ac:dyDescent="0.35">
      <c r="A6360" s="74"/>
      <c r="I6360" s="73"/>
      <c r="J6360" s="73"/>
      <c r="K6360" s="28"/>
    </row>
    <row r="6361" spans="1:11" x14ac:dyDescent="0.35">
      <c r="A6361" s="74"/>
      <c r="I6361" s="73"/>
      <c r="J6361" s="73"/>
      <c r="K6361" s="28"/>
    </row>
    <row r="6362" spans="1:11" x14ac:dyDescent="0.35">
      <c r="A6362" s="74"/>
      <c r="I6362" s="73"/>
      <c r="J6362" s="73"/>
      <c r="K6362" s="28"/>
    </row>
    <row r="6363" spans="1:11" x14ac:dyDescent="0.35">
      <c r="A6363" s="74"/>
      <c r="I6363" s="73"/>
      <c r="J6363" s="73"/>
      <c r="K6363" s="28"/>
    </row>
    <row r="6364" spans="1:11" x14ac:dyDescent="0.35">
      <c r="A6364" s="74"/>
      <c r="I6364" s="73"/>
      <c r="J6364" s="73"/>
      <c r="K6364" s="28"/>
    </row>
    <row r="6365" spans="1:11" x14ac:dyDescent="0.35">
      <c r="A6365" s="74"/>
      <c r="I6365" s="73"/>
      <c r="J6365" s="73"/>
      <c r="K6365" s="28"/>
    </row>
    <row r="6366" spans="1:11" x14ac:dyDescent="0.35">
      <c r="A6366" s="74"/>
      <c r="I6366" s="73"/>
      <c r="J6366" s="73"/>
      <c r="K6366" s="28"/>
    </row>
    <row r="6367" spans="1:11" x14ac:dyDescent="0.35">
      <c r="A6367" s="74"/>
      <c r="I6367" s="73"/>
      <c r="J6367" s="73"/>
      <c r="K6367" s="28"/>
    </row>
    <row r="6368" spans="1:11" x14ac:dyDescent="0.35">
      <c r="A6368" s="74"/>
      <c r="I6368" s="73"/>
      <c r="J6368" s="73"/>
      <c r="K6368" s="28"/>
    </row>
    <row r="6369" spans="1:11" x14ac:dyDescent="0.35">
      <c r="A6369" s="74"/>
      <c r="I6369" s="73"/>
      <c r="J6369" s="73"/>
      <c r="K6369" s="28"/>
    </row>
    <row r="6370" spans="1:11" x14ac:dyDescent="0.35">
      <c r="A6370" s="74"/>
      <c r="I6370" s="73"/>
      <c r="J6370" s="73"/>
      <c r="K6370" s="28"/>
    </row>
    <row r="6371" spans="1:11" x14ac:dyDescent="0.35">
      <c r="A6371" s="74"/>
      <c r="I6371" s="73"/>
      <c r="J6371" s="73"/>
      <c r="K6371" s="28"/>
    </row>
    <row r="6372" spans="1:11" x14ac:dyDescent="0.35">
      <c r="A6372" s="74"/>
      <c r="I6372" s="73"/>
      <c r="J6372" s="73"/>
      <c r="K6372" s="28"/>
    </row>
    <row r="6373" spans="1:11" x14ac:dyDescent="0.35">
      <c r="A6373" s="74"/>
      <c r="I6373" s="73"/>
      <c r="J6373" s="73"/>
      <c r="K6373" s="28"/>
    </row>
    <row r="6374" spans="1:11" x14ac:dyDescent="0.35">
      <c r="A6374" s="74"/>
      <c r="I6374" s="73"/>
      <c r="J6374" s="73"/>
      <c r="K6374" s="28"/>
    </row>
    <row r="6375" spans="1:11" x14ac:dyDescent="0.35">
      <c r="A6375" s="74"/>
      <c r="I6375" s="73"/>
      <c r="J6375" s="73"/>
      <c r="K6375" s="28"/>
    </row>
    <row r="6376" spans="1:11" x14ac:dyDescent="0.35">
      <c r="A6376" s="74"/>
      <c r="I6376" s="73"/>
      <c r="J6376" s="73"/>
      <c r="K6376" s="28"/>
    </row>
    <row r="6377" spans="1:11" x14ac:dyDescent="0.35">
      <c r="A6377" s="74"/>
      <c r="I6377" s="73"/>
      <c r="J6377" s="73"/>
      <c r="K6377" s="28"/>
    </row>
    <row r="6378" spans="1:11" x14ac:dyDescent="0.35">
      <c r="A6378" s="74"/>
      <c r="I6378" s="73"/>
      <c r="J6378" s="73"/>
      <c r="K6378" s="28"/>
    </row>
    <row r="6379" spans="1:11" x14ac:dyDescent="0.35">
      <c r="A6379" s="74"/>
      <c r="I6379" s="73"/>
      <c r="J6379" s="73"/>
      <c r="K6379" s="28"/>
    </row>
    <row r="6380" spans="1:11" x14ac:dyDescent="0.35">
      <c r="A6380" s="74"/>
      <c r="I6380" s="73"/>
      <c r="J6380" s="73"/>
      <c r="K6380" s="28"/>
    </row>
    <row r="6381" spans="1:11" x14ac:dyDescent="0.35">
      <c r="A6381" s="74"/>
      <c r="I6381" s="73"/>
      <c r="J6381" s="73"/>
      <c r="K6381" s="28"/>
    </row>
    <row r="6382" spans="1:11" x14ac:dyDescent="0.35">
      <c r="A6382" s="74"/>
      <c r="I6382" s="73"/>
      <c r="J6382" s="73"/>
      <c r="K6382" s="28"/>
    </row>
    <row r="6383" spans="1:11" x14ac:dyDescent="0.35">
      <c r="A6383" s="74"/>
      <c r="I6383" s="73"/>
      <c r="J6383" s="73"/>
      <c r="K6383" s="28"/>
    </row>
    <row r="6384" spans="1:11" x14ac:dyDescent="0.35">
      <c r="A6384" s="74"/>
      <c r="I6384" s="73"/>
      <c r="J6384" s="73"/>
      <c r="K6384" s="28"/>
    </row>
    <row r="6385" spans="1:11" x14ac:dyDescent="0.35">
      <c r="A6385" s="74"/>
      <c r="I6385" s="73"/>
      <c r="J6385" s="73"/>
      <c r="K6385" s="28"/>
    </row>
    <row r="6386" spans="1:11" x14ac:dyDescent="0.35">
      <c r="A6386" s="74"/>
      <c r="I6386" s="73"/>
      <c r="J6386" s="73"/>
      <c r="K6386" s="28"/>
    </row>
    <row r="6387" spans="1:11" x14ac:dyDescent="0.35">
      <c r="A6387" s="74"/>
      <c r="I6387" s="73"/>
      <c r="J6387" s="73"/>
      <c r="K6387" s="28"/>
    </row>
    <row r="6388" spans="1:11" x14ac:dyDescent="0.35">
      <c r="A6388" s="74"/>
      <c r="I6388" s="73"/>
      <c r="J6388" s="73"/>
      <c r="K6388" s="28"/>
    </row>
    <row r="6389" spans="1:11" x14ac:dyDescent="0.35">
      <c r="A6389" s="74"/>
      <c r="I6389" s="73"/>
      <c r="J6389" s="73"/>
      <c r="K6389" s="28"/>
    </row>
    <row r="6390" spans="1:11" x14ac:dyDescent="0.35">
      <c r="A6390" s="74"/>
      <c r="I6390" s="73"/>
      <c r="J6390" s="73"/>
      <c r="K6390" s="28"/>
    </row>
    <row r="6391" spans="1:11" x14ac:dyDescent="0.35">
      <c r="A6391" s="74"/>
      <c r="I6391" s="73"/>
      <c r="J6391" s="73"/>
      <c r="K6391" s="28"/>
    </row>
    <row r="6392" spans="1:11" x14ac:dyDescent="0.35">
      <c r="A6392" s="74"/>
      <c r="I6392" s="73"/>
      <c r="J6392" s="73"/>
      <c r="K6392" s="28"/>
    </row>
    <row r="6393" spans="1:11" x14ac:dyDescent="0.35">
      <c r="A6393" s="74"/>
      <c r="I6393" s="73"/>
      <c r="J6393" s="73"/>
      <c r="K6393" s="28"/>
    </row>
    <row r="6394" spans="1:11" x14ac:dyDescent="0.35">
      <c r="A6394" s="74"/>
      <c r="I6394" s="73"/>
      <c r="J6394" s="73"/>
      <c r="K6394" s="28"/>
    </row>
    <row r="6395" spans="1:11" x14ac:dyDescent="0.35">
      <c r="A6395" s="74"/>
      <c r="I6395" s="73"/>
      <c r="J6395" s="73"/>
      <c r="K6395" s="28"/>
    </row>
    <row r="6396" spans="1:11" x14ac:dyDescent="0.35">
      <c r="A6396" s="74"/>
      <c r="I6396" s="73"/>
      <c r="J6396" s="73"/>
      <c r="K6396" s="28"/>
    </row>
    <row r="6397" spans="1:11" x14ac:dyDescent="0.35">
      <c r="A6397" s="74"/>
      <c r="I6397" s="73"/>
      <c r="J6397" s="73"/>
      <c r="K6397" s="28"/>
    </row>
    <row r="6398" spans="1:11" x14ac:dyDescent="0.35">
      <c r="A6398" s="74"/>
      <c r="I6398" s="73"/>
      <c r="J6398" s="73"/>
      <c r="K6398" s="28"/>
    </row>
    <row r="6399" spans="1:11" x14ac:dyDescent="0.35">
      <c r="A6399" s="74"/>
      <c r="I6399" s="73"/>
      <c r="J6399" s="73"/>
      <c r="K6399" s="28"/>
    </row>
    <row r="6400" spans="1:11" x14ac:dyDescent="0.35">
      <c r="A6400" s="74"/>
      <c r="I6400" s="73"/>
      <c r="J6400" s="73"/>
      <c r="K6400" s="28"/>
    </row>
    <row r="6401" spans="1:11" x14ac:dyDescent="0.35">
      <c r="A6401" s="74"/>
      <c r="I6401" s="73"/>
      <c r="J6401" s="73"/>
      <c r="K6401" s="28"/>
    </row>
    <row r="6402" spans="1:11" x14ac:dyDescent="0.35">
      <c r="A6402" s="74"/>
      <c r="I6402" s="73"/>
      <c r="J6402" s="73"/>
      <c r="K6402" s="28"/>
    </row>
    <row r="6403" spans="1:11" x14ac:dyDescent="0.35">
      <c r="A6403" s="74"/>
      <c r="I6403" s="73"/>
      <c r="J6403" s="73"/>
      <c r="K6403" s="28"/>
    </row>
    <row r="6404" spans="1:11" x14ac:dyDescent="0.35">
      <c r="A6404" s="74"/>
      <c r="I6404" s="73"/>
      <c r="J6404" s="73"/>
      <c r="K6404" s="28"/>
    </row>
    <row r="6405" spans="1:11" x14ac:dyDescent="0.35">
      <c r="A6405" s="74"/>
      <c r="I6405" s="73"/>
      <c r="J6405" s="73"/>
      <c r="K6405" s="28"/>
    </row>
    <row r="6406" spans="1:11" x14ac:dyDescent="0.35">
      <c r="A6406" s="74"/>
      <c r="I6406" s="73"/>
      <c r="J6406" s="73"/>
      <c r="K6406" s="28"/>
    </row>
    <row r="6407" spans="1:11" x14ac:dyDescent="0.35">
      <c r="A6407" s="74"/>
      <c r="I6407" s="73"/>
      <c r="J6407" s="73"/>
      <c r="K6407" s="28"/>
    </row>
    <row r="6408" spans="1:11" x14ac:dyDescent="0.35">
      <c r="A6408" s="74"/>
      <c r="I6408" s="73"/>
      <c r="J6408" s="73"/>
      <c r="K6408" s="28"/>
    </row>
    <row r="6409" spans="1:11" x14ac:dyDescent="0.35">
      <c r="A6409" s="74"/>
      <c r="I6409" s="73"/>
      <c r="J6409" s="73"/>
      <c r="K6409" s="28"/>
    </row>
    <row r="6410" spans="1:11" x14ac:dyDescent="0.35">
      <c r="A6410" s="74"/>
      <c r="I6410" s="73"/>
      <c r="J6410" s="73"/>
      <c r="K6410" s="28"/>
    </row>
    <row r="6411" spans="1:11" x14ac:dyDescent="0.35">
      <c r="A6411" s="74"/>
      <c r="I6411" s="73"/>
      <c r="J6411" s="73"/>
      <c r="K6411" s="28"/>
    </row>
    <row r="6412" spans="1:11" x14ac:dyDescent="0.35">
      <c r="A6412" s="74"/>
      <c r="I6412" s="73"/>
      <c r="J6412" s="73"/>
      <c r="K6412" s="28"/>
    </row>
    <row r="6413" spans="1:11" x14ac:dyDescent="0.35">
      <c r="A6413" s="74"/>
      <c r="I6413" s="73"/>
      <c r="J6413" s="73"/>
      <c r="K6413" s="28"/>
    </row>
    <row r="6414" spans="1:11" x14ac:dyDescent="0.35">
      <c r="A6414" s="74"/>
      <c r="I6414" s="73"/>
      <c r="J6414" s="73"/>
      <c r="K6414" s="28"/>
    </row>
    <row r="6415" spans="1:11" x14ac:dyDescent="0.35">
      <c r="A6415" s="74"/>
      <c r="I6415" s="73"/>
      <c r="J6415" s="73"/>
      <c r="K6415" s="28"/>
    </row>
    <row r="6416" spans="1:11" x14ac:dyDescent="0.35">
      <c r="A6416" s="74"/>
      <c r="I6416" s="73"/>
      <c r="J6416" s="73"/>
      <c r="K6416" s="28"/>
    </row>
    <row r="6417" spans="1:11" x14ac:dyDescent="0.35">
      <c r="A6417" s="74"/>
      <c r="I6417" s="73"/>
      <c r="J6417" s="73"/>
      <c r="K6417" s="28"/>
    </row>
    <row r="6418" spans="1:11" x14ac:dyDescent="0.35">
      <c r="A6418" s="74"/>
      <c r="I6418" s="73"/>
      <c r="J6418" s="73"/>
      <c r="K6418" s="28"/>
    </row>
    <row r="6419" spans="1:11" x14ac:dyDescent="0.35">
      <c r="A6419" s="74"/>
      <c r="I6419" s="73"/>
      <c r="J6419" s="73"/>
      <c r="K6419" s="28"/>
    </row>
    <row r="6420" spans="1:11" x14ac:dyDescent="0.35">
      <c r="A6420" s="74"/>
      <c r="I6420" s="73"/>
      <c r="J6420" s="73"/>
      <c r="K6420" s="28"/>
    </row>
    <row r="6421" spans="1:11" x14ac:dyDescent="0.35">
      <c r="A6421" s="74"/>
      <c r="I6421" s="73"/>
      <c r="J6421" s="73"/>
      <c r="K6421" s="28"/>
    </row>
    <row r="6422" spans="1:11" x14ac:dyDescent="0.35">
      <c r="A6422" s="74"/>
      <c r="I6422" s="73"/>
      <c r="J6422" s="73"/>
      <c r="K6422" s="28"/>
    </row>
    <row r="6423" spans="1:11" x14ac:dyDescent="0.35">
      <c r="A6423" s="74"/>
      <c r="I6423" s="73"/>
      <c r="J6423" s="73"/>
      <c r="K6423" s="28"/>
    </row>
    <row r="6424" spans="1:11" x14ac:dyDescent="0.35">
      <c r="A6424" s="74"/>
      <c r="I6424" s="73"/>
      <c r="J6424" s="73"/>
      <c r="K6424" s="28"/>
    </row>
    <row r="6425" spans="1:11" x14ac:dyDescent="0.35">
      <c r="A6425" s="74"/>
      <c r="I6425" s="73"/>
      <c r="J6425" s="73"/>
      <c r="K6425" s="28"/>
    </row>
    <row r="6426" spans="1:11" x14ac:dyDescent="0.35">
      <c r="A6426" s="74"/>
      <c r="I6426" s="73"/>
      <c r="J6426" s="73"/>
      <c r="K6426" s="28"/>
    </row>
    <row r="6427" spans="1:11" x14ac:dyDescent="0.35">
      <c r="A6427" s="74"/>
      <c r="I6427" s="73"/>
      <c r="J6427" s="73"/>
      <c r="K6427" s="28"/>
    </row>
    <row r="6428" spans="1:11" x14ac:dyDescent="0.35">
      <c r="A6428" s="74"/>
      <c r="I6428" s="73"/>
      <c r="J6428" s="73"/>
      <c r="K6428" s="28"/>
    </row>
    <row r="6429" spans="1:11" x14ac:dyDescent="0.35">
      <c r="A6429" s="74"/>
      <c r="I6429" s="73"/>
      <c r="J6429" s="73"/>
      <c r="K6429" s="28"/>
    </row>
    <row r="6430" spans="1:11" x14ac:dyDescent="0.35">
      <c r="A6430" s="74"/>
      <c r="I6430" s="73"/>
      <c r="J6430" s="73"/>
      <c r="K6430" s="28"/>
    </row>
    <row r="6431" spans="1:11" x14ac:dyDescent="0.35">
      <c r="A6431" s="74"/>
      <c r="I6431" s="73"/>
      <c r="J6431" s="73"/>
      <c r="K6431" s="28"/>
    </row>
    <row r="6432" spans="1:11" x14ac:dyDescent="0.35">
      <c r="A6432" s="74"/>
      <c r="I6432" s="73"/>
      <c r="J6432" s="73"/>
      <c r="K6432" s="28"/>
    </row>
    <row r="6433" spans="1:11" x14ac:dyDescent="0.35">
      <c r="A6433" s="74"/>
      <c r="I6433" s="73"/>
      <c r="J6433" s="73"/>
      <c r="K6433" s="28"/>
    </row>
    <row r="6434" spans="1:11" x14ac:dyDescent="0.35">
      <c r="A6434" s="74"/>
      <c r="I6434" s="73"/>
      <c r="J6434" s="73"/>
      <c r="K6434" s="28"/>
    </row>
    <row r="6435" spans="1:11" x14ac:dyDescent="0.35">
      <c r="A6435" s="74"/>
      <c r="I6435" s="73"/>
      <c r="J6435" s="73"/>
      <c r="K6435" s="28"/>
    </row>
    <row r="6436" spans="1:11" x14ac:dyDescent="0.35">
      <c r="A6436" s="74"/>
      <c r="I6436" s="73"/>
      <c r="J6436" s="73"/>
      <c r="K6436" s="28"/>
    </row>
    <row r="6437" spans="1:11" x14ac:dyDescent="0.35">
      <c r="A6437" s="74"/>
      <c r="I6437" s="73"/>
      <c r="J6437" s="73"/>
      <c r="K6437" s="28"/>
    </row>
    <row r="6438" spans="1:11" x14ac:dyDescent="0.35">
      <c r="A6438" s="74"/>
      <c r="I6438" s="73"/>
      <c r="J6438" s="73"/>
      <c r="K6438" s="28"/>
    </row>
    <row r="6439" spans="1:11" x14ac:dyDescent="0.35">
      <c r="A6439" s="74"/>
      <c r="I6439" s="73"/>
      <c r="J6439" s="73"/>
      <c r="K6439" s="28"/>
    </row>
    <row r="6440" spans="1:11" x14ac:dyDescent="0.35">
      <c r="A6440" s="74"/>
      <c r="I6440" s="73"/>
      <c r="J6440" s="73"/>
      <c r="K6440" s="28"/>
    </row>
    <row r="6441" spans="1:11" x14ac:dyDescent="0.35">
      <c r="A6441" s="74"/>
      <c r="I6441" s="73"/>
      <c r="J6441" s="73"/>
      <c r="K6441" s="28"/>
    </row>
    <row r="6442" spans="1:11" x14ac:dyDescent="0.35">
      <c r="A6442" s="74"/>
      <c r="I6442" s="73"/>
      <c r="J6442" s="73"/>
      <c r="K6442" s="28"/>
    </row>
    <row r="6443" spans="1:11" x14ac:dyDescent="0.35">
      <c r="A6443" s="74"/>
      <c r="I6443" s="73"/>
      <c r="J6443" s="73"/>
      <c r="K6443" s="28"/>
    </row>
    <row r="6444" spans="1:11" x14ac:dyDescent="0.35">
      <c r="A6444" s="74"/>
      <c r="I6444" s="73"/>
      <c r="J6444" s="73"/>
      <c r="K6444" s="28"/>
    </row>
    <row r="6445" spans="1:11" x14ac:dyDescent="0.35">
      <c r="A6445" s="74"/>
      <c r="I6445" s="73"/>
      <c r="J6445" s="73"/>
      <c r="K6445" s="28"/>
    </row>
    <row r="6446" spans="1:11" x14ac:dyDescent="0.35">
      <c r="A6446" s="74"/>
      <c r="I6446" s="73"/>
      <c r="J6446" s="73"/>
      <c r="K6446" s="28"/>
    </row>
    <row r="6447" spans="1:11" x14ac:dyDescent="0.35">
      <c r="A6447" s="74"/>
      <c r="I6447" s="73"/>
      <c r="J6447" s="73"/>
      <c r="K6447" s="28"/>
    </row>
    <row r="6448" spans="1:11" x14ac:dyDescent="0.35">
      <c r="A6448" s="74"/>
      <c r="I6448" s="73"/>
      <c r="J6448" s="73"/>
      <c r="K6448" s="28"/>
    </row>
    <row r="6449" spans="1:11" x14ac:dyDescent="0.35">
      <c r="A6449" s="74"/>
      <c r="I6449" s="73"/>
      <c r="J6449" s="73"/>
      <c r="K6449" s="28"/>
    </row>
    <row r="6450" spans="1:11" x14ac:dyDescent="0.35">
      <c r="A6450" s="74"/>
      <c r="I6450" s="73"/>
      <c r="J6450" s="73"/>
      <c r="K6450" s="28"/>
    </row>
    <row r="6451" spans="1:11" x14ac:dyDescent="0.35">
      <c r="A6451" s="74"/>
      <c r="I6451" s="73"/>
      <c r="J6451" s="73"/>
      <c r="K6451" s="28"/>
    </row>
    <row r="6452" spans="1:11" x14ac:dyDescent="0.35">
      <c r="A6452" s="74"/>
      <c r="I6452" s="73"/>
      <c r="J6452" s="73"/>
      <c r="K6452" s="28"/>
    </row>
    <row r="6453" spans="1:11" x14ac:dyDescent="0.35">
      <c r="A6453" s="74"/>
      <c r="I6453" s="73"/>
      <c r="J6453" s="73"/>
      <c r="K6453" s="28"/>
    </row>
    <row r="6454" spans="1:11" x14ac:dyDescent="0.35">
      <c r="A6454" s="74"/>
      <c r="I6454" s="73"/>
      <c r="J6454" s="73"/>
      <c r="K6454" s="28"/>
    </row>
    <row r="6455" spans="1:11" x14ac:dyDescent="0.35">
      <c r="A6455" s="74"/>
      <c r="I6455" s="73"/>
      <c r="J6455" s="73"/>
      <c r="K6455" s="28"/>
    </row>
    <row r="6456" spans="1:11" x14ac:dyDescent="0.35">
      <c r="A6456" s="74"/>
      <c r="I6456" s="73"/>
      <c r="J6456" s="73"/>
      <c r="K6456" s="28"/>
    </row>
    <row r="6457" spans="1:11" x14ac:dyDescent="0.35">
      <c r="A6457" s="74"/>
      <c r="I6457" s="73"/>
      <c r="J6457" s="73"/>
      <c r="K6457" s="28"/>
    </row>
    <row r="6458" spans="1:11" x14ac:dyDescent="0.35">
      <c r="A6458" s="74"/>
      <c r="I6458" s="73"/>
      <c r="J6458" s="73"/>
      <c r="K6458" s="28"/>
    </row>
    <row r="6459" spans="1:11" x14ac:dyDescent="0.35">
      <c r="A6459" s="74"/>
      <c r="I6459" s="73"/>
      <c r="J6459" s="73"/>
      <c r="K6459" s="28"/>
    </row>
    <row r="6460" spans="1:11" x14ac:dyDescent="0.35">
      <c r="A6460" s="74"/>
      <c r="I6460" s="73"/>
      <c r="J6460" s="73"/>
      <c r="K6460" s="28"/>
    </row>
    <row r="6461" spans="1:11" x14ac:dyDescent="0.35">
      <c r="A6461" s="74"/>
      <c r="I6461" s="73"/>
      <c r="J6461" s="73"/>
      <c r="K6461" s="28"/>
    </row>
    <row r="6462" spans="1:11" x14ac:dyDescent="0.35">
      <c r="A6462" s="74"/>
      <c r="I6462" s="73"/>
      <c r="J6462" s="73"/>
      <c r="K6462" s="28"/>
    </row>
    <row r="6463" spans="1:11" x14ac:dyDescent="0.35">
      <c r="A6463" s="74"/>
      <c r="I6463" s="73"/>
      <c r="J6463" s="73"/>
      <c r="K6463" s="28"/>
    </row>
    <row r="6464" spans="1:11" x14ac:dyDescent="0.35">
      <c r="A6464" s="74"/>
      <c r="I6464" s="73"/>
      <c r="J6464" s="73"/>
      <c r="K6464" s="28"/>
    </row>
    <row r="6465" spans="1:11" x14ac:dyDescent="0.35">
      <c r="A6465" s="74"/>
      <c r="I6465" s="73"/>
      <c r="J6465" s="73"/>
      <c r="K6465" s="28"/>
    </row>
    <row r="6466" spans="1:11" x14ac:dyDescent="0.35">
      <c r="A6466" s="74"/>
      <c r="I6466" s="73"/>
      <c r="J6466" s="73"/>
      <c r="K6466" s="28"/>
    </row>
    <row r="6467" spans="1:11" x14ac:dyDescent="0.35">
      <c r="A6467" s="74"/>
      <c r="I6467" s="73"/>
      <c r="J6467" s="73"/>
      <c r="K6467" s="28"/>
    </row>
    <row r="6468" spans="1:11" x14ac:dyDescent="0.35">
      <c r="A6468" s="74"/>
      <c r="I6468" s="73"/>
      <c r="J6468" s="73"/>
      <c r="K6468" s="28"/>
    </row>
    <row r="6469" spans="1:11" x14ac:dyDescent="0.35">
      <c r="A6469" s="74"/>
      <c r="I6469" s="73"/>
      <c r="J6469" s="73"/>
      <c r="K6469" s="28"/>
    </row>
    <row r="6470" spans="1:11" x14ac:dyDescent="0.35">
      <c r="A6470" s="74"/>
      <c r="I6470" s="73"/>
      <c r="J6470" s="73"/>
      <c r="K6470" s="28"/>
    </row>
    <row r="6471" spans="1:11" x14ac:dyDescent="0.35">
      <c r="A6471" s="74"/>
      <c r="I6471" s="73"/>
      <c r="J6471" s="73"/>
      <c r="K6471" s="28"/>
    </row>
    <row r="6472" spans="1:11" x14ac:dyDescent="0.35">
      <c r="A6472" s="74"/>
      <c r="I6472" s="73"/>
      <c r="J6472" s="73"/>
      <c r="K6472" s="28"/>
    </row>
    <row r="6473" spans="1:11" x14ac:dyDescent="0.35">
      <c r="A6473" s="74"/>
      <c r="I6473" s="73"/>
      <c r="J6473" s="73"/>
      <c r="K6473" s="28"/>
    </row>
    <row r="6474" spans="1:11" x14ac:dyDescent="0.35">
      <c r="A6474" s="74"/>
      <c r="I6474" s="73"/>
      <c r="J6474" s="73"/>
      <c r="K6474" s="28"/>
    </row>
    <row r="6475" spans="1:11" x14ac:dyDescent="0.35">
      <c r="A6475" s="74"/>
      <c r="I6475" s="73"/>
      <c r="J6475" s="73"/>
      <c r="K6475" s="28"/>
    </row>
    <row r="6476" spans="1:11" x14ac:dyDescent="0.35">
      <c r="A6476" s="74"/>
      <c r="I6476" s="73"/>
      <c r="J6476" s="73"/>
      <c r="K6476" s="28"/>
    </row>
    <row r="6477" spans="1:11" x14ac:dyDescent="0.35">
      <c r="A6477" s="74"/>
      <c r="I6477" s="73"/>
      <c r="J6477" s="73"/>
      <c r="K6477" s="28"/>
    </row>
    <row r="6478" spans="1:11" x14ac:dyDescent="0.35">
      <c r="A6478" s="74"/>
      <c r="I6478" s="73"/>
      <c r="J6478" s="73"/>
      <c r="K6478" s="28"/>
    </row>
    <row r="6479" spans="1:11" x14ac:dyDescent="0.35">
      <c r="A6479" s="74"/>
      <c r="I6479" s="73"/>
      <c r="J6479" s="73"/>
      <c r="K6479" s="28"/>
    </row>
    <row r="6480" spans="1:11" x14ac:dyDescent="0.35">
      <c r="A6480" s="74"/>
      <c r="I6480" s="73"/>
      <c r="J6480" s="73"/>
      <c r="K6480" s="28"/>
    </row>
    <row r="6481" spans="1:11" x14ac:dyDescent="0.35">
      <c r="A6481" s="74"/>
      <c r="I6481" s="73"/>
      <c r="J6481" s="73"/>
      <c r="K6481" s="28"/>
    </row>
    <row r="6482" spans="1:11" x14ac:dyDescent="0.35">
      <c r="A6482" s="74"/>
      <c r="I6482" s="73"/>
      <c r="J6482" s="73"/>
      <c r="K6482" s="28"/>
    </row>
    <row r="6483" spans="1:11" x14ac:dyDescent="0.35">
      <c r="A6483" s="74"/>
      <c r="I6483" s="73"/>
      <c r="J6483" s="73"/>
      <c r="K6483" s="28"/>
    </row>
    <row r="6484" spans="1:11" x14ac:dyDescent="0.35">
      <c r="A6484" s="74"/>
      <c r="I6484" s="73"/>
      <c r="J6484" s="73"/>
      <c r="K6484" s="28"/>
    </row>
    <row r="6485" spans="1:11" x14ac:dyDescent="0.35">
      <c r="A6485" s="74"/>
      <c r="I6485" s="73"/>
      <c r="J6485" s="73"/>
      <c r="K6485" s="28"/>
    </row>
    <row r="6486" spans="1:11" x14ac:dyDescent="0.35">
      <c r="A6486" s="74"/>
      <c r="I6486" s="73"/>
      <c r="J6486" s="73"/>
      <c r="K6486" s="28"/>
    </row>
    <row r="6487" spans="1:11" x14ac:dyDescent="0.35">
      <c r="A6487" s="74"/>
      <c r="I6487" s="73"/>
      <c r="J6487" s="73"/>
      <c r="K6487" s="28"/>
    </row>
    <row r="6488" spans="1:11" x14ac:dyDescent="0.35">
      <c r="A6488" s="74"/>
      <c r="I6488" s="73"/>
      <c r="J6488" s="73"/>
      <c r="K6488" s="28"/>
    </row>
    <row r="6489" spans="1:11" x14ac:dyDescent="0.35">
      <c r="A6489" s="74"/>
      <c r="I6489" s="73"/>
      <c r="J6489" s="73"/>
      <c r="K6489" s="28"/>
    </row>
    <row r="6490" spans="1:11" x14ac:dyDescent="0.35">
      <c r="A6490" s="74"/>
      <c r="I6490" s="73"/>
      <c r="J6490" s="73"/>
      <c r="K6490" s="28"/>
    </row>
    <row r="6491" spans="1:11" x14ac:dyDescent="0.35">
      <c r="A6491" s="74"/>
      <c r="I6491" s="73"/>
      <c r="J6491" s="73"/>
      <c r="K6491" s="28"/>
    </row>
    <row r="6492" spans="1:11" x14ac:dyDescent="0.35">
      <c r="A6492" s="74"/>
      <c r="I6492" s="73"/>
      <c r="J6492" s="73"/>
      <c r="K6492" s="28"/>
    </row>
    <row r="6493" spans="1:11" x14ac:dyDescent="0.35">
      <c r="A6493" s="74"/>
      <c r="I6493" s="73"/>
      <c r="J6493" s="73"/>
      <c r="K6493" s="28"/>
    </row>
    <row r="6494" spans="1:11" x14ac:dyDescent="0.35">
      <c r="A6494" s="74"/>
      <c r="I6494" s="73"/>
      <c r="J6494" s="73"/>
      <c r="K6494" s="28"/>
    </row>
    <row r="6495" spans="1:11" x14ac:dyDescent="0.35">
      <c r="A6495" s="74"/>
      <c r="I6495" s="73"/>
      <c r="J6495" s="73"/>
      <c r="K6495" s="28"/>
    </row>
    <row r="6496" spans="1:11" x14ac:dyDescent="0.35">
      <c r="A6496" s="74"/>
      <c r="I6496" s="73"/>
      <c r="J6496" s="73"/>
      <c r="K6496" s="28"/>
    </row>
    <row r="6497" spans="1:11" x14ac:dyDescent="0.35">
      <c r="A6497" s="74"/>
      <c r="I6497" s="73"/>
      <c r="J6497" s="73"/>
      <c r="K6497" s="28"/>
    </row>
    <row r="6498" spans="1:11" x14ac:dyDescent="0.35">
      <c r="A6498" s="74"/>
      <c r="I6498" s="73"/>
      <c r="J6498" s="73"/>
      <c r="K6498" s="28"/>
    </row>
    <row r="6499" spans="1:11" x14ac:dyDescent="0.35">
      <c r="A6499" s="74"/>
      <c r="I6499" s="73"/>
      <c r="J6499" s="73"/>
      <c r="K6499" s="28"/>
    </row>
    <row r="6500" spans="1:11" x14ac:dyDescent="0.35">
      <c r="A6500" s="74"/>
      <c r="I6500" s="73"/>
      <c r="J6500" s="73"/>
      <c r="K6500" s="28"/>
    </row>
    <row r="6501" spans="1:11" x14ac:dyDescent="0.35">
      <c r="A6501" s="74"/>
      <c r="I6501" s="73"/>
      <c r="J6501" s="73"/>
      <c r="K6501" s="28"/>
    </row>
    <row r="6502" spans="1:11" x14ac:dyDescent="0.35">
      <c r="A6502" s="74"/>
      <c r="I6502" s="73"/>
      <c r="J6502" s="73"/>
      <c r="K6502" s="28"/>
    </row>
    <row r="6503" spans="1:11" x14ac:dyDescent="0.35">
      <c r="A6503" s="74"/>
      <c r="I6503" s="73"/>
      <c r="J6503" s="73"/>
      <c r="K6503" s="28"/>
    </row>
    <row r="6504" spans="1:11" x14ac:dyDescent="0.35">
      <c r="A6504" s="74"/>
      <c r="I6504" s="73"/>
      <c r="J6504" s="73"/>
      <c r="K6504" s="28"/>
    </row>
    <row r="6505" spans="1:11" x14ac:dyDescent="0.35">
      <c r="A6505" s="74"/>
      <c r="I6505" s="73"/>
      <c r="J6505" s="73"/>
      <c r="K6505" s="28"/>
    </row>
    <row r="6506" spans="1:11" x14ac:dyDescent="0.35">
      <c r="A6506" s="74"/>
      <c r="I6506" s="73"/>
      <c r="J6506" s="73"/>
      <c r="K6506" s="28"/>
    </row>
    <row r="6507" spans="1:11" x14ac:dyDescent="0.35">
      <c r="A6507" s="74"/>
      <c r="I6507" s="73"/>
      <c r="J6507" s="73"/>
      <c r="K6507" s="28"/>
    </row>
    <row r="6508" spans="1:11" x14ac:dyDescent="0.35">
      <c r="A6508" s="74"/>
      <c r="I6508" s="73"/>
      <c r="J6508" s="73"/>
      <c r="K6508" s="28"/>
    </row>
    <row r="6509" spans="1:11" x14ac:dyDescent="0.35">
      <c r="A6509" s="74"/>
      <c r="I6509" s="73"/>
      <c r="J6509" s="73"/>
      <c r="K6509" s="28"/>
    </row>
    <row r="6510" spans="1:11" x14ac:dyDescent="0.35">
      <c r="A6510" s="74"/>
      <c r="I6510" s="73"/>
      <c r="J6510" s="73"/>
      <c r="K6510" s="28"/>
    </row>
    <row r="6511" spans="1:11" x14ac:dyDescent="0.35">
      <c r="A6511" s="74"/>
      <c r="I6511" s="73"/>
      <c r="J6511" s="73"/>
      <c r="K6511" s="28"/>
    </row>
    <row r="6512" spans="1:11" x14ac:dyDescent="0.35">
      <c r="A6512" s="74"/>
      <c r="I6512" s="73"/>
      <c r="J6512" s="73"/>
      <c r="K6512" s="28"/>
    </row>
    <row r="6513" spans="1:11" x14ac:dyDescent="0.35">
      <c r="A6513" s="74"/>
      <c r="I6513" s="73"/>
      <c r="J6513" s="73"/>
      <c r="K6513" s="28"/>
    </row>
    <row r="6514" spans="1:11" x14ac:dyDescent="0.35">
      <c r="A6514" s="74"/>
      <c r="I6514" s="73"/>
      <c r="J6514" s="73"/>
      <c r="K6514" s="28"/>
    </row>
    <row r="6515" spans="1:11" x14ac:dyDescent="0.35">
      <c r="A6515" s="74"/>
      <c r="I6515" s="73"/>
      <c r="J6515" s="73"/>
      <c r="K6515" s="28"/>
    </row>
    <row r="6516" spans="1:11" x14ac:dyDescent="0.35">
      <c r="A6516" s="74"/>
      <c r="I6516" s="73"/>
      <c r="J6516" s="73"/>
      <c r="K6516" s="28"/>
    </row>
    <row r="6517" spans="1:11" x14ac:dyDescent="0.35">
      <c r="A6517" s="74"/>
      <c r="I6517" s="73"/>
      <c r="J6517" s="73"/>
      <c r="K6517" s="28"/>
    </row>
    <row r="6518" spans="1:11" x14ac:dyDescent="0.35">
      <c r="A6518" s="74"/>
      <c r="I6518" s="73"/>
      <c r="J6518" s="73"/>
      <c r="K6518" s="28"/>
    </row>
    <row r="6519" spans="1:11" x14ac:dyDescent="0.35">
      <c r="A6519" s="74"/>
      <c r="I6519" s="73"/>
      <c r="J6519" s="73"/>
      <c r="K6519" s="28"/>
    </row>
    <row r="6520" spans="1:11" x14ac:dyDescent="0.35">
      <c r="A6520" s="74"/>
      <c r="I6520" s="73"/>
      <c r="J6520" s="73"/>
      <c r="K6520" s="28"/>
    </row>
    <row r="6521" spans="1:11" x14ac:dyDescent="0.35">
      <c r="A6521" s="74"/>
      <c r="I6521" s="73"/>
      <c r="J6521" s="73"/>
      <c r="K6521" s="28"/>
    </row>
    <row r="6522" spans="1:11" x14ac:dyDescent="0.35">
      <c r="A6522" s="74"/>
      <c r="I6522" s="73"/>
      <c r="J6522" s="73"/>
      <c r="K6522" s="28"/>
    </row>
    <row r="6523" spans="1:11" x14ac:dyDescent="0.35">
      <c r="A6523" s="74"/>
      <c r="I6523" s="73"/>
      <c r="J6523" s="73"/>
      <c r="K6523" s="28"/>
    </row>
    <row r="6524" spans="1:11" x14ac:dyDescent="0.35">
      <c r="A6524" s="74"/>
      <c r="I6524" s="73"/>
      <c r="J6524" s="73"/>
      <c r="K6524" s="28"/>
    </row>
    <row r="6525" spans="1:11" x14ac:dyDescent="0.35">
      <c r="A6525" s="74"/>
      <c r="I6525" s="73"/>
      <c r="J6525" s="73"/>
      <c r="K6525" s="28"/>
    </row>
    <row r="6526" spans="1:11" x14ac:dyDescent="0.35">
      <c r="A6526" s="74"/>
      <c r="I6526" s="73"/>
      <c r="J6526" s="73"/>
      <c r="K6526" s="28"/>
    </row>
    <row r="6527" spans="1:11" x14ac:dyDescent="0.35">
      <c r="A6527" s="74"/>
      <c r="I6527" s="73"/>
      <c r="J6527" s="73"/>
      <c r="K6527" s="28"/>
    </row>
    <row r="6528" spans="1:11" x14ac:dyDescent="0.35">
      <c r="A6528" s="74"/>
      <c r="I6528" s="73"/>
      <c r="J6528" s="73"/>
      <c r="K6528" s="28"/>
    </row>
    <row r="6529" spans="1:11" x14ac:dyDescent="0.35">
      <c r="A6529" s="74"/>
      <c r="I6529" s="73"/>
      <c r="J6529" s="73"/>
      <c r="K6529" s="28"/>
    </row>
    <row r="6530" spans="1:11" x14ac:dyDescent="0.35">
      <c r="A6530" s="74"/>
      <c r="I6530" s="73"/>
      <c r="J6530" s="73"/>
      <c r="K6530" s="28"/>
    </row>
    <row r="6531" spans="1:11" x14ac:dyDescent="0.35">
      <c r="A6531" s="74"/>
      <c r="I6531" s="73"/>
      <c r="J6531" s="73"/>
      <c r="K6531" s="28"/>
    </row>
    <row r="6532" spans="1:11" x14ac:dyDescent="0.35">
      <c r="A6532" s="74"/>
      <c r="I6532" s="73"/>
      <c r="J6532" s="73"/>
      <c r="K6532" s="28"/>
    </row>
    <row r="6533" spans="1:11" x14ac:dyDescent="0.35">
      <c r="A6533" s="74"/>
      <c r="I6533" s="73"/>
      <c r="J6533" s="73"/>
      <c r="K6533" s="28"/>
    </row>
    <row r="6534" spans="1:11" x14ac:dyDescent="0.35">
      <c r="A6534" s="74"/>
      <c r="I6534" s="73"/>
      <c r="J6534" s="73"/>
      <c r="K6534" s="28"/>
    </row>
    <row r="6535" spans="1:11" x14ac:dyDescent="0.35">
      <c r="A6535" s="74"/>
      <c r="I6535" s="73"/>
      <c r="J6535" s="73"/>
      <c r="K6535" s="28"/>
    </row>
    <row r="6536" spans="1:11" x14ac:dyDescent="0.35">
      <c r="A6536" s="74"/>
      <c r="I6536" s="73"/>
      <c r="J6536" s="73"/>
      <c r="K6536" s="28"/>
    </row>
    <row r="6537" spans="1:11" x14ac:dyDescent="0.35">
      <c r="A6537" s="74"/>
      <c r="I6537" s="73"/>
      <c r="J6537" s="73"/>
      <c r="K6537" s="28"/>
    </row>
    <row r="6538" spans="1:11" x14ac:dyDescent="0.35">
      <c r="A6538" s="74"/>
      <c r="I6538" s="73"/>
      <c r="J6538" s="73"/>
      <c r="K6538" s="28"/>
    </row>
    <row r="6539" spans="1:11" x14ac:dyDescent="0.35">
      <c r="A6539" s="74"/>
      <c r="I6539" s="73"/>
      <c r="J6539" s="73"/>
      <c r="K6539" s="28"/>
    </row>
    <row r="6540" spans="1:11" x14ac:dyDescent="0.35">
      <c r="A6540" s="74"/>
      <c r="I6540" s="73"/>
      <c r="J6540" s="73"/>
      <c r="K6540" s="28"/>
    </row>
    <row r="6541" spans="1:11" x14ac:dyDescent="0.35">
      <c r="A6541" s="74"/>
      <c r="I6541" s="73"/>
      <c r="J6541" s="73"/>
      <c r="K6541" s="28"/>
    </row>
    <row r="6542" spans="1:11" x14ac:dyDescent="0.35">
      <c r="A6542" s="74"/>
      <c r="I6542" s="73"/>
      <c r="J6542" s="73"/>
      <c r="K6542" s="28"/>
    </row>
    <row r="6543" spans="1:11" x14ac:dyDescent="0.35">
      <c r="A6543" s="74"/>
      <c r="I6543" s="73"/>
      <c r="J6543" s="73"/>
      <c r="K6543" s="28"/>
    </row>
    <row r="6544" spans="1:11" x14ac:dyDescent="0.35">
      <c r="A6544" s="74"/>
      <c r="I6544" s="73"/>
      <c r="J6544" s="73"/>
      <c r="K6544" s="28"/>
    </row>
    <row r="6545" spans="1:11" x14ac:dyDescent="0.35">
      <c r="A6545" s="74"/>
      <c r="I6545" s="73"/>
      <c r="J6545" s="73"/>
      <c r="K6545" s="28"/>
    </row>
    <row r="6546" spans="1:11" x14ac:dyDescent="0.35">
      <c r="A6546" s="74"/>
      <c r="I6546" s="73"/>
      <c r="J6546" s="73"/>
      <c r="K6546" s="28"/>
    </row>
    <row r="6547" spans="1:11" x14ac:dyDescent="0.35">
      <c r="A6547" s="74"/>
      <c r="I6547" s="73"/>
      <c r="J6547" s="73"/>
      <c r="K6547" s="28"/>
    </row>
    <row r="6548" spans="1:11" x14ac:dyDescent="0.35">
      <c r="A6548" s="74"/>
      <c r="I6548" s="73"/>
      <c r="J6548" s="73"/>
      <c r="K6548" s="28"/>
    </row>
    <row r="6549" spans="1:11" x14ac:dyDescent="0.35">
      <c r="A6549" s="74"/>
      <c r="I6549" s="73"/>
      <c r="J6549" s="73"/>
      <c r="K6549" s="28"/>
    </row>
    <row r="6550" spans="1:11" x14ac:dyDescent="0.35">
      <c r="A6550" s="74"/>
      <c r="I6550" s="73"/>
      <c r="J6550" s="73"/>
      <c r="K6550" s="28"/>
    </row>
    <row r="6551" spans="1:11" x14ac:dyDescent="0.35">
      <c r="A6551" s="74"/>
      <c r="I6551" s="73"/>
      <c r="J6551" s="73"/>
      <c r="K6551" s="28"/>
    </row>
    <row r="6552" spans="1:11" x14ac:dyDescent="0.35">
      <c r="A6552" s="74"/>
      <c r="I6552" s="73"/>
      <c r="J6552" s="73"/>
      <c r="K6552" s="28"/>
    </row>
    <row r="6553" spans="1:11" x14ac:dyDescent="0.35">
      <c r="A6553" s="74"/>
      <c r="I6553" s="73"/>
      <c r="J6553" s="73"/>
      <c r="K6553" s="28"/>
    </row>
    <row r="6554" spans="1:11" x14ac:dyDescent="0.35">
      <c r="A6554" s="74"/>
      <c r="I6554" s="73"/>
      <c r="J6554" s="73"/>
      <c r="K6554" s="28"/>
    </row>
    <row r="6555" spans="1:11" x14ac:dyDescent="0.35">
      <c r="A6555" s="74"/>
      <c r="I6555" s="73"/>
      <c r="J6555" s="73"/>
      <c r="K6555" s="28"/>
    </row>
    <row r="6556" spans="1:11" x14ac:dyDescent="0.35">
      <c r="A6556" s="74"/>
      <c r="I6556" s="73"/>
      <c r="J6556" s="73"/>
      <c r="K6556" s="28"/>
    </row>
    <row r="6557" spans="1:11" x14ac:dyDescent="0.35">
      <c r="A6557" s="74"/>
      <c r="I6557" s="73"/>
      <c r="J6557" s="73"/>
      <c r="K6557" s="28"/>
    </row>
    <row r="6558" spans="1:11" x14ac:dyDescent="0.35">
      <c r="A6558" s="74"/>
      <c r="I6558" s="73"/>
      <c r="J6558" s="73"/>
      <c r="K6558" s="28"/>
    </row>
    <row r="6559" spans="1:11" x14ac:dyDescent="0.35">
      <c r="A6559" s="74"/>
      <c r="I6559" s="73"/>
      <c r="J6559" s="73"/>
      <c r="K6559" s="28"/>
    </row>
    <row r="6560" spans="1:11" x14ac:dyDescent="0.35">
      <c r="A6560" s="74"/>
      <c r="I6560" s="73"/>
      <c r="J6560" s="73"/>
      <c r="K6560" s="28"/>
    </row>
    <row r="6561" spans="1:11" x14ac:dyDescent="0.35">
      <c r="A6561" s="74"/>
      <c r="I6561" s="73"/>
      <c r="J6561" s="73"/>
      <c r="K6561" s="28"/>
    </row>
    <row r="6562" spans="1:11" x14ac:dyDescent="0.35">
      <c r="A6562" s="74"/>
      <c r="I6562" s="73"/>
      <c r="J6562" s="73"/>
      <c r="K6562" s="28"/>
    </row>
    <row r="6563" spans="1:11" x14ac:dyDescent="0.35">
      <c r="A6563" s="74"/>
      <c r="I6563" s="73"/>
      <c r="J6563" s="73"/>
      <c r="K6563" s="28"/>
    </row>
    <row r="6564" spans="1:11" x14ac:dyDescent="0.35">
      <c r="A6564" s="74"/>
      <c r="I6564" s="73"/>
      <c r="J6564" s="73"/>
      <c r="K6564" s="28"/>
    </row>
    <row r="6565" spans="1:11" x14ac:dyDescent="0.35">
      <c r="A6565" s="74"/>
      <c r="I6565" s="73"/>
      <c r="J6565" s="73"/>
      <c r="K6565" s="28"/>
    </row>
    <row r="6566" spans="1:11" x14ac:dyDescent="0.35">
      <c r="A6566" s="74"/>
      <c r="I6566" s="73"/>
      <c r="J6566" s="73"/>
      <c r="K6566" s="28"/>
    </row>
    <row r="6567" spans="1:11" x14ac:dyDescent="0.35">
      <c r="A6567" s="74"/>
      <c r="I6567" s="73"/>
      <c r="J6567" s="73"/>
      <c r="K6567" s="28"/>
    </row>
    <row r="6568" spans="1:11" x14ac:dyDescent="0.35">
      <c r="A6568" s="74"/>
      <c r="I6568" s="73"/>
      <c r="J6568" s="73"/>
      <c r="K6568" s="28"/>
    </row>
    <row r="6569" spans="1:11" x14ac:dyDescent="0.35">
      <c r="A6569" s="74"/>
      <c r="I6569" s="73"/>
      <c r="J6569" s="73"/>
      <c r="K6569" s="28"/>
    </row>
    <row r="6570" spans="1:11" x14ac:dyDescent="0.35">
      <c r="A6570" s="74"/>
      <c r="I6570" s="73"/>
      <c r="J6570" s="73"/>
      <c r="K6570" s="28"/>
    </row>
    <row r="6571" spans="1:11" x14ac:dyDescent="0.35">
      <c r="A6571" s="74"/>
      <c r="I6571" s="73"/>
      <c r="J6571" s="73"/>
      <c r="K6571" s="28"/>
    </row>
    <row r="6572" spans="1:11" x14ac:dyDescent="0.35">
      <c r="A6572" s="74"/>
      <c r="I6572" s="73"/>
      <c r="J6572" s="73"/>
      <c r="K6572" s="28"/>
    </row>
    <row r="6573" spans="1:11" x14ac:dyDescent="0.35">
      <c r="A6573" s="74"/>
      <c r="I6573" s="73"/>
      <c r="J6573" s="73"/>
      <c r="K6573" s="28"/>
    </row>
    <row r="6574" spans="1:11" x14ac:dyDescent="0.35">
      <c r="A6574" s="74"/>
      <c r="I6574" s="73"/>
      <c r="J6574" s="73"/>
      <c r="K6574" s="28"/>
    </row>
    <row r="6575" spans="1:11" x14ac:dyDescent="0.35">
      <c r="A6575" s="74"/>
      <c r="I6575" s="73"/>
      <c r="J6575" s="73"/>
      <c r="K6575" s="28"/>
    </row>
    <row r="6576" spans="1:11" x14ac:dyDescent="0.35">
      <c r="A6576" s="74"/>
      <c r="I6576" s="73"/>
      <c r="J6576" s="73"/>
      <c r="K6576" s="28"/>
    </row>
    <row r="6577" spans="1:11" x14ac:dyDescent="0.35">
      <c r="A6577" s="74"/>
      <c r="I6577" s="73"/>
      <c r="J6577" s="73"/>
      <c r="K6577" s="28"/>
    </row>
    <row r="6578" spans="1:11" x14ac:dyDescent="0.35">
      <c r="A6578" s="74"/>
      <c r="I6578" s="73"/>
      <c r="J6578" s="73"/>
      <c r="K6578" s="28"/>
    </row>
    <row r="6579" spans="1:11" x14ac:dyDescent="0.35">
      <c r="A6579" s="74"/>
      <c r="I6579" s="73"/>
      <c r="J6579" s="73"/>
      <c r="K6579" s="28"/>
    </row>
    <row r="6580" spans="1:11" x14ac:dyDescent="0.35">
      <c r="A6580" s="74"/>
      <c r="I6580" s="73"/>
      <c r="J6580" s="73"/>
      <c r="K6580" s="28"/>
    </row>
    <row r="6581" spans="1:11" x14ac:dyDescent="0.35">
      <c r="A6581" s="74"/>
      <c r="I6581" s="73"/>
      <c r="J6581" s="73"/>
      <c r="K6581" s="28"/>
    </row>
    <row r="6582" spans="1:11" x14ac:dyDescent="0.35">
      <c r="A6582" s="74"/>
      <c r="I6582" s="73"/>
      <c r="J6582" s="73"/>
      <c r="K6582" s="28"/>
    </row>
    <row r="6583" spans="1:11" x14ac:dyDescent="0.35">
      <c r="A6583" s="74"/>
      <c r="I6583" s="73"/>
      <c r="J6583" s="73"/>
      <c r="K6583" s="28"/>
    </row>
    <row r="6584" spans="1:11" x14ac:dyDescent="0.35">
      <c r="A6584" s="74"/>
      <c r="I6584" s="73"/>
      <c r="J6584" s="73"/>
      <c r="K6584" s="28"/>
    </row>
    <row r="6585" spans="1:11" x14ac:dyDescent="0.35">
      <c r="A6585" s="74"/>
      <c r="I6585" s="73"/>
      <c r="J6585" s="73"/>
      <c r="K6585" s="28"/>
    </row>
    <row r="6586" spans="1:11" x14ac:dyDescent="0.35">
      <c r="A6586" s="74"/>
      <c r="I6586" s="73"/>
      <c r="J6586" s="73"/>
      <c r="K6586" s="28"/>
    </row>
    <row r="6587" spans="1:11" x14ac:dyDescent="0.35">
      <c r="A6587" s="74"/>
      <c r="I6587" s="73"/>
      <c r="J6587" s="73"/>
      <c r="K6587" s="28"/>
    </row>
    <row r="6588" spans="1:11" x14ac:dyDescent="0.35">
      <c r="A6588" s="74"/>
      <c r="I6588" s="73"/>
      <c r="J6588" s="73"/>
      <c r="K6588" s="28"/>
    </row>
    <row r="6589" spans="1:11" x14ac:dyDescent="0.35">
      <c r="A6589" s="74"/>
      <c r="I6589" s="73"/>
      <c r="J6589" s="73"/>
      <c r="K6589" s="28"/>
    </row>
    <row r="6590" spans="1:11" x14ac:dyDescent="0.35">
      <c r="A6590" s="74"/>
      <c r="I6590" s="73"/>
      <c r="J6590" s="73"/>
      <c r="K6590" s="28"/>
    </row>
    <row r="6591" spans="1:11" x14ac:dyDescent="0.35">
      <c r="A6591" s="74"/>
      <c r="I6591" s="73"/>
      <c r="J6591" s="73"/>
      <c r="K6591" s="28"/>
    </row>
    <row r="6592" spans="1:11" x14ac:dyDescent="0.35">
      <c r="A6592" s="74"/>
      <c r="I6592" s="73"/>
      <c r="J6592" s="73"/>
      <c r="K6592" s="28"/>
    </row>
    <row r="6593" spans="1:11" x14ac:dyDescent="0.35">
      <c r="A6593" s="74"/>
      <c r="I6593" s="73"/>
      <c r="J6593" s="73"/>
      <c r="K6593" s="28"/>
    </row>
    <row r="6594" spans="1:11" x14ac:dyDescent="0.35">
      <c r="A6594" s="74"/>
      <c r="I6594" s="73"/>
      <c r="J6594" s="73"/>
      <c r="K6594" s="28"/>
    </row>
    <row r="6595" spans="1:11" x14ac:dyDescent="0.35">
      <c r="A6595" s="74"/>
      <c r="I6595" s="73"/>
      <c r="J6595" s="73"/>
      <c r="K6595" s="28"/>
    </row>
    <row r="6596" spans="1:11" x14ac:dyDescent="0.35">
      <c r="A6596" s="74"/>
      <c r="I6596" s="73"/>
      <c r="J6596" s="73"/>
      <c r="K6596" s="28"/>
    </row>
    <row r="6597" spans="1:11" x14ac:dyDescent="0.35">
      <c r="A6597" s="74"/>
      <c r="I6597" s="73"/>
      <c r="J6597" s="73"/>
      <c r="K6597" s="28"/>
    </row>
    <row r="6598" spans="1:11" x14ac:dyDescent="0.35">
      <c r="A6598" s="74"/>
      <c r="I6598" s="73"/>
      <c r="J6598" s="73"/>
      <c r="K6598" s="28"/>
    </row>
    <row r="6599" spans="1:11" x14ac:dyDescent="0.35">
      <c r="A6599" s="74"/>
      <c r="I6599" s="73"/>
      <c r="J6599" s="73"/>
      <c r="K6599" s="28"/>
    </row>
    <row r="6600" spans="1:11" x14ac:dyDescent="0.35">
      <c r="A6600" s="74"/>
      <c r="I6600" s="73"/>
      <c r="J6600" s="73"/>
      <c r="K6600" s="28"/>
    </row>
    <row r="6601" spans="1:11" x14ac:dyDescent="0.35">
      <c r="A6601" s="74"/>
      <c r="I6601" s="73"/>
      <c r="J6601" s="73"/>
      <c r="K6601" s="28"/>
    </row>
    <row r="6602" spans="1:11" x14ac:dyDescent="0.35">
      <c r="A6602" s="74"/>
      <c r="I6602" s="73"/>
      <c r="J6602" s="73"/>
      <c r="K6602" s="28"/>
    </row>
    <row r="6603" spans="1:11" x14ac:dyDescent="0.35">
      <c r="A6603" s="74"/>
      <c r="I6603" s="73"/>
      <c r="J6603" s="73"/>
      <c r="K6603" s="28"/>
    </row>
    <row r="6604" spans="1:11" x14ac:dyDescent="0.35">
      <c r="A6604" s="74"/>
      <c r="I6604" s="73"/>
      <c r="J6604" s="73"/>
      <c r="K6604" s="28"/>
    </row>
    <row r="6605" spans="1:11" x14ac:dyDescent="0.35">
      <c r="A6605" s="74"/>
      <c r="I6605" s="73"/>
      <c r="J6605" s="73"/>
      <c r="K6605" s="28"/>
    </row>
    <row r="6606" spans="1:11" x14ac:dyDescent="0.35">
      <c r="A6606" s="74"/>
      <c r="I6606" s="73"/>
      <c r="J6606" s="73"/>
      <c r="K6606" s="28"/>
    </row>
    <row r="6607" spans="1:11" x14ac:dyDescent="0.35">
      <c r="A6607" s="74"/>
      <c r="I6607" s="73"/>
      <c r="J6607" s="73"/>
      <c r="K6607" s="28"/>
    </row>
    <row r="6608" spans="1:11" x14ac:dyDescent="0.35">
      <c r="A6608" s="74"/>
      <c r="I6608" s="73"/>
      <c r="J6608" s="73"/>
      <c r="K6608" s="28"/>
    </row>
    <row r="6609" spans="1:11" x14ac:dyDescent="0.35">
      <c r="A6609" s="74"/>
      <c r="I6609" s="73"/>
      <c r="J6609" s="73"/>
      <c r="K6609" s="28"/>
    </row>
    <row r="6610" spans="1:11" x14ac:dyDescent="0.35">
      <c r="A6610" s="74"/>
      <c r="I6610" s="73"/>
      <c r="J6610" s="73"/>
      <c r="K6610" s="28"/>
    </row>
    <row r="6611" spans="1:11" x14ac:dyDescent="0.35">
      <c r="A6611" s="74"/>
      <c r="I6611" s="73"/>
      <c r="J6611" s="73"/>
      <c r="K6611" s="28"/>
    </row>
    <row r="6612" spans="1:11" x14ac:dyDescent="0.35">
      <c r="A6612" s="74"/>
      <c r="I6612" s="73"/>
      <c r="J6612" s="73"/>
      <c r="K6612" s="28"/>
    </row>
    <row r="6613" spans="1:11" x14ac:dyDescent="0.35">
      <c r="A6613" s="74"/>
      <c r="I6613" s="73"/>
      <c r="J6613" s="73"/>
      <c r="K6613" s="28"/>
    </row>
    <row r="6614" spans="1:11" x14ac:dyDescent="0.35">
      <c r="A6614" s="74"/>
      <c r="I6614" s="73"/>
      <c r="J6614" s="73"/>
      <c r="K6614" s="28"/>
    </row>
    <row r="6615" spans="1:11" x14ac:dyDescent="0.35">
      <c r="A6615" s="74"/>
      <c r="I6615" s="73"/>
      <c r="J6615" s="73"/>
      <c r="K6615" s="28"/>
    </row>
    <row r="6616" spans="1:11" x14ac:dyDescent="0.35">
      <c r="A6616" s="74"/>
      <c r="I6616" s="73"/>
      <c r="J6616" s="73"/>
      <c r="K6616" s="28"/>
    </row>
    <row r="6617" spans="1:11" x14ac:dyDescent="0.35">
      <c r="A6617" s="74"/>
      <c r="I6617" s="73"/>
      <c r="J6617" s="73"/>
      <c r="K6617" s="28"/>
    </row>
    <row r="6618" spans="1:11" x14ac:dyDescent="0.35">
      <c r="A6618" s="74"/>
      <c r="I6618" s="73"/>
      <c r="J6618" s="73"/>
      <c r="K6618" s="28"/>
    </row>
    <row r="6619" spans="1:11" x14ac:dyDescent="0.35">
      <c r="A6619" s="74"/>
      <c r="I6619" s="73"/>
      <c r="J6619" s="73"/>
      <c r="K6619" s="28"/>
    </row>
    <row r="6620" spans="1:11" x14ac:dyDescent="0.35">
      <c r="A6620" s="74"/>
      <c r="I6620" s="73"/>
      <c r="J6620" s="73"/>
      <c r="K6620" s="28"/>
    </row>
    <row r="6621" spans="1:11" x14ac:dyDescent="0.35">
      <c r="A6621" s="74"/>
      <c r="I6621" s="73"/>
      <c r="J6621" s="73"/>
      <c r="K6621" s="28"/>
    </row>
    <row r="6622" spans="1:11" x14ac:dyDescent="0.35">
      <c r="A6622" s="74"/>
      <c r="I6622" s="73"/>
      <c r="J6622" s="73"/>
      <c r="K6622" s="28"/>
    </row>
    <row r="6623" spans="1:11" x14ac:dyDescent="0.35">
      <c r="A6623" s="74"/>
      <c r="I6623" s="73"/>
      <c r="J6623" s="73"/>
      <c r="K6623" s="28"/>
    </row>
    <row r="6624" spans="1:11" x14ac:dyDescent="0.35">
      <c r="A6624" s="74"/>
      <c r="I6624" s="73"/>
      <c r="J6624" s="73"/>
      <c r="K6624" s="28"/>
    </row>
    <row r="6625" spans="1:11" x14ac:dyDescent="0.35">
      <c r="A6625" s="74"/>
      <c r="I6625" s="73"/>
      <c r="J6625" s="73"/>
      <c r="K6625" s="28"/>
    </row>
    <row r="6626" spans="1:11" x14ac:dyDescent="0.35">
      <c r="A6626" s="74"/>
      <c r="I6626" s="73"/>
      <c r="J6626" s="73"/>
      <c r="K6626" s="28"/>
    </row>
    <row r="6627" spans="1:11" x14ac:dyDescent="0.35">
      <c r="A6627" s="74"/>
      <c r="I6627" s="73"/>
      <c r="J6627" s="73"/>
      <c r="K6627" s="28"/>
    </row>
    <row r="6628" spans="1:11" x14ac:dyDescent="0.35">
      <c r="A6628" s="74"/>
      <c r="I6628" s="73"/>
      <c r="J6628" s="73"/>
      <c r="K6628" s="28"/>
    </row>
    <row r="6629" spans="1:11" x14ac:dyDescent="0.35">
      <c r="A6629" s="74"/>
      <c r="I6629" s="73"/>
      <c r="J6629" s="73"/>
      <c r="K6629" s="28"/>
    </row>
    <row r="6630" spans="1:11" x14ac:dyDescent="0.35">
      <c r="A6630" s="74"/>
      <c r="I6630" s="73"/>
      <c r="J6630" s="73"/>
      <c r="K6630" s="28"/>
    </row>
    <row r="6631" spans="1:11" x14ac:dyDescent="0.35">
      <c r="A6631" s="74"/>
      <c r="I6631" s="73"/>
      <c r="J6631" s="73"/>
      <c r="K6631" s="28"/>
    </row>
    <row r="6632" spans="1:11" x14ac:dyDescent="0.35">
      <c r="A6632" s="74"/>
      <c r="I6632" s="73"/>
      <c r="J6632" s="73"/>
      <c r="K6632" s="28"/>
    </row>
    <row r="6633" spans="1:11" x14ac:dyDescent="0.35">
      <c r="A6633" s="74"/>
      <c r="I6633" s="73"/>
      <c r="J6633" s="73"/>
      <c r="K6633" s="28"/>
    </row>
    <row r="6634" spans="1:11" x14ac:dyDescent="0.35">
      <c r="A6634" s="74"/>
      <c r="I6634" s="73"/>
      <c r="J6634" s="73"/>
      <c r="K6634" s="28"/>
    </row>
    <row r="6635" spans="1:11" x14ac:dyDescent="0.35">
      <c r="A6635" s="74"/>
      <c r="I6635" s="73"/>
      <c r="J6635" s="73"/>
      <c r="K6635" s="28"/>
    </row>
    <row r="6636" spans="1:11" x14ac:dyDescent="0.35">
      <c r="A6636" s="74"/>
      <c r="I6636" s="73"/>
      <c r="J6636" s="73"/>
      <c r="K6636" s="28"/>
    </row>
    <row r="6637" spans="1:11" x14ac:dyDescent="0.35">
      <c r="A6637" s="74"/>
      <c r="I6637" s="73"/>
      <c r="J6637" s="73"/>
      <c r="K6637" s="28"/>
    </row>
    <row r="6638" spans="1:11" x14ac:dyDescent="0.35">
      <c r="A6638" s="74"/>
      <c r="I6638" s="73"/>
      <c r="J6638" s="73"/>
      <c r="K6638" s="28"/>
    </row>
    <row r="6639" spans="1:11" x14ac:dyDescent="0.35">
      <c r="A6639" s="74"/>
      <c r="I6639" s="73"/>
      <c r="J6639" s="73"/>
      <c r="K6639" s="28"/>
    </row>
    <row r="6640" spans="1:11" x14ac:dyDescent="0.35">
      <c r="A6640" s="74"/>
      <c r="I6640" s="73"/>
      <c r="J6640" s="73"/>
      <c r="K6640" s="28"/>
    </row>
    <row r="6641" spans="1:11" x14ac:dyDescent="0.35">
      <c r="A6641" s="74"/>
      <c r="I6641" s="73"/>
      <c r="J6641" s="73"/>
      <c r="K6641" s="28"/>
    </row>
    <row r="6642" spans="1:11" x14ac:dyDescent="0.35">
      <c r="A6642" s="74"/>
      <c r="I6642" s="73"/>
      <c r="J6642" s="73"/>
      <c r="K6642" s="28"/>
    </row>
    <row r="6643" spans="1:11" x14ac:dyDescent="0.35">
      <c r="A6643" s="74"/>
      <c r="I6643" s="73"/>
      <c r="J6643" s="73"/>
      <c r="K6643" s="28"/>
    </row>
    <row r="6644" spans="1:11" x14ac:dyDescent="0.35">
      <c r="A6644" s="74"/>
      <c r="I6644" s="73"/>
      <c r="J6644" s="73"/>
      <c r="K6644" s="28"/>
    </row>
    <row r="6645" spans="1:11" x14ac:dyDescent="0.35">
      <c r="A6645" s="74"/>
      <c r="I6645" s="73"/>
      <c r="J6645" s="73"/>
      <c r="K6645" s="28"/>
    </row>
    <row r="6646" spans="1:11" x14ac:dyDescent="0.35">
      <c r="A6646" s="74"/>
      <c r="I6646" s="73"/>
      <c r="J6646" s="73"/>
      <c r="K6646" s="28"/>
    </row>
    <row r="6647" spans="1:11" x14ac:dyDescent="0.35">
      <c r="A6647" s="74"/>
      <c r="I6647" s="73"/>
      <c r="J6647" s="73"/>
      <c r="K6647" s="28"/>
    </row>
    <row r="6648" spans="1:11" x14ac:dyDescent="0.35">
      <c r="A6648" s="74"/>
      <c r="I6648" s="73"/>
      <c r="J6648" s="73"/>
      <c r="K6648" s="28"/>
    </row>
    <row r="6649" spans="1:11" x14ac:dyDescent="0.35">
      <c r="A6649" s="74"/>
      <c r="I6649" s="73"/>
      <c r="J6649" s="73"/>
      <c r="K6649" s="28"/>
    </row>
    <row r="6650" spans="1:11" x14ac:dyDescent="0.35">
      <c r="A6650" s="74"/>
      <c r="I6650" s="73"/>
      <c r="J6650" s="73"/>
      <c r="K6650" s="28"/>
    </row>
    <row r="6651" spans="1:11" x14ac:dyDescent="0.35">
      <c r="A6651" s="74"/>
      <c r="I6651" s="73"/>
      <c r="J6651" s="73"/>
      <c r="K6651" s="28"/>
    </row>
    <row r="6652" spans="1:11" x14ac:dyDescent="0.35">
      <c r="A6652" s="74"/>
      <c r="I6652" s="73"/>
      <c r="J6652" s="73"/>
      <c r="K6652" s="28"/>
    </row>
    <row r="6653" spans="1:11" x14ac:dyDescent="0.35">
      <c r="A6653" s="74"/>
      <c r="I6653" s="73"/>
      <c r="J6653" s="73"/>
      <c r="K6653" s="28"/>
    </row>
    <row r="6654" spans="1:11" x14ac:dyDescent="0.35">
      <c r="A6654" s="74"/>
      <c r="I6654" s="73"/>
      <c r="J6654" s="73"/>
      <c r="K6654" s="28"/>
    </row>
    <row r="6655" spans="1:11" x14ac:dyDescent="0.35">
      <c r="A6655" s="74"/>
      <c r="I6655" s="73"/>
      <c r="J6655" s="73"/>
      <c r="K6655" s="28"/>
    </row>
    <row r="6656" spans="1:11" x14ac:dyDescent="0.35">
      <c r="A6656" s="74"/>
      <c r="I6656" s="73"/>
      <c r="J6656" s="73"/>
      <c r="K6656" s="28"/>
    </row>
    <row r="6657" spans="1:11" x14ac:dyDescent="0.35">
      <c r="A6657" s="74"/>
      <c r="I6657" s="73"/>
      <c r="J6657" s="73"/>
      <c r="K6657" s="28"/>
    </row>
    <row r="6658" spans="1:11" x14ac:dyDescent="0.35">
      <c r="A6658" s="74"/>
      <c r="I6658" s="73"/>
      <c r="J6658" s="73"/>
      <c r="K6658" s="28"/>
    </row>
    <row r="6659" spans="1:11" x14ac:dyDescent="0.35">
      <c r="A6659" s="74"/>
      <c r="I6659" s="73"/>
      <c r="J6659" s="73"/>
      <c r="K6659" s="28"/>
    </row>
    <row r="6660" spans="1:11" x14ac:dyDescent="0.35">
      <c r="A6660" s="74"/>
      <c r="I6660" s="73"/>
      <c r="J6660" s="73"/>
      <c r="K6660" s="28"/>
    </row>
    <row r="6661" spans="1:11" x14ac:dyDescent="0.35">
      <c r="A6661" s="74"/>
      <c r="I6661" s="73"/>
      <c r="J6661" s="73"/>
      <c r="K6661" s="28"/>
    </row>
    <row r="6662" spans="1:11" x14ac:dyDescent="0.35">
      <c r="A6662" s="74"/>
      <c r="I6662" s="73"/>
      <c r="J6662" s="73"/>
      <c r="K6662" s="28"/>
    </row>
    <row r="6663" spans="1:11" x14ac:dyDescent="0.35">
      <c r="A6663" s="74"/>
      <c r="I6663" s="73"/>
      <c r="J6663" s="73"/>
      <c r="K6663" s="28"/>
    </row>
    <row r="6664" spans="1:11" x14ac:dyDescent="0.35">
      <c r="A6664" s="74"/>
      <c r="I6664" s="73"/>
      <c r="J6664" s="73"/>
      <c r="K6664" s="28"/>
    </row>
    <row r="6665" spans="1:11" x14ac:dyDescent="0.35">
      <c r="A6665" s="74"/>
      <c r="I6665" s="73"/>
      <c r="J6665" s="73"/>
      <c r="K6665" s="28"/>
    </row>
    <row r="6666" spans="1:11" x14ac:dyDescent="0.35">
      <c r="A6666" s="74"/>
      <c r="I6666" s="73"/>
      <c r="J6666" s="73"/>
      <c r="K6666" s="28"/>
    </row>
    <row r="6667" spans="1:11" x14ac:dyDescent="0.35">
      <c r="A6667" s="74"/>
      <c r="I6667" s="73"/>
      <c r="J6667" s="73"/>
      <c r="K6667" s="28"/>
    </row>
    <row r="6668" spans="1:11" x14ac:dyDescent="0.35">
      <c r="A6668" s="74"/>
      <c r="I6668" s="73"/>
      <c r="J6668" s="73"/>
      <c r="K6668" s="28"/>
    </row>
    <row r="6669" spans="1:11" x14ac:dyDescent="0.35">
      <c r="A6669" s="74"/>
      <c r="I6669" s="73"/>
      <c r="J6669" s="73"/>
      <c r="K6669" s="28"/>
    </row>
    <row r="6670" spans="1:11" x14ac:dyDescent="0.35">
      <c r="A6670" s="74"/>
      <c r="I6670" s="73"/>
      <c r="J6670" s="73"/>
      <c r="K6670" s="28"/>
    </row>
    <row r="6671" spans="1:11" x14ac:dyDescent="0.35">
      <c r="A6671" s="74"/>
      <c r="I6671" s="73"/>
      <c r="J6671" s="73"/>
      <c r="K6671" s="28"/>
    </row>
    <row r="6672" spans="1:11" x14ac:dyDescent="0.35">
      <c r="A6672" s="74"/>
      <c r="I6672" s="73"/>
      <c r="J6672" s="73"/>
      <c r="K6672" s="28"/>
    </row>
    <row r="6673" spans="1:11" x14ac:dyDescent="0.35">
      <c r="A6673" s="74"/>
      <c r="I6673" s="73"/>
      <c r="J6673" s="73"/>
      <c r="K6673" s="28"/>
    </row>
    <row r="6674" spans="1:11" x14ac:dyDescent="0.35">
      <c r="A6674" s="74"/>
      <c r="I6674" s="73"/>
      <c r="J6674" s="73"/>
      <c r="K6674" s="28"/>
    </row>
    <row r="6675" spans="1:11" x14ac:dyDescent="0.35">
      <c r="A6675" s="74"/>
      <c r="I6675" s="73"/>
      <c r="J6675" s="73"/>
      <c r="K6675" s="28"/>
    </row>
    <row r="6676" spans="1:11" x14ac:dyDescent="0.35">
      <c r="A6676" s="74"/>
      <c r="I6676" s="73"/>
      <c r="J6676" s="73"/>
      <c r="K6676" s="28"/>
    </row>
    <row r="6677" spans="1:11" x14ac:dyDescent="0.35">
      <c r="A6677" s="74"/>
      <c r="I6677" s="73"/>
      <c r="J6677" s="73"/>
      <c r="K6677" s="28"/>
    </row>
    <row r="6678" spans="1:11" x14ac:dyDescent="0.35">
      <c r="A6678" s="74"/>
      <c r="I6678" s="73"/>
      <c r="J6678" s="73"/>
      <c r="K6678" s="28"/>
    </row>
    <row r="6679" spans="1:11" x14ac:dyDescent="0.35">
      <c r="A6679" s="74"/>
      <c r="I6679" s="73"/>
      <c r="J6679" s="73"/>
      <c r="K6679" s="28"/>
    </row>
    <row r="6680" spans="1:11" x14ac:dyDescent="0.35">
      <c r="A6680" s="74"/>
      <c r="I6680" s="73"/>
      <c r="J6680" s="73"/>
      <c r="K6680" s="28"/>
    </row>
    <row r="6681" spans="1:11" x14ac:dyDescent="0.35">
      <c r="A6681" s="74"/>
      <c r="I6681" s="73"/>
      <c r="J6681" s="73"/>
      <c r="K6681" s="28"/>
    </row>
    <row r="6682" spans="1:11" x14ac:dyDescent="0.35">
      <c r="A6682" s="74"/>
      <c r="I6682" s="73"/>
      <c r="J6682" s="73"/>
      <c r="K6682" s="28"/>
    </row>
    <row r="6683" spans="1:11" x14ac:dyDescent="0.35">
      <c r="A6683" s="74"/>
      <c r="I6683" s="73"/>
      <c r="J6683" s="73"/>
      <c r="K6683" s="28"/>
    </row>
    <row r="6684" spans="1:11" x14ac:dyDescent="0.35">
      <c r="A6684" s="74"/>
      <c r="I6684" s="73"/>
      <c r="J6684" s="73"/>
      <c r="K6684" s="28"/>
    </row>
    <row r="6685" spans="1:11" x14ac:dyDescent="0.35">
      <c r="A6685" s="74"/>
      <c r="I6685" s="73"/>
      <c r="J6685" s="73"/>
      <c r="K6685" s="28"/>
    </row>
    <row r="6686" spans="1:11" x14ac:dyDescent="0.35">
      <c r="A6686" s="74"/>
      <c r="I6686" s="73"/>
      <c r="J6686" s="73"/>
      <c r="K6686" s="28"/>
    </row>
    <row r="6687" spans="1:11" x14ac:dyDescent="0.35">
      <c r="A6687" s="74"/>
      <c r="I6687" s="73"/>
      <c r="J6687" s="73"/>
      <c r="K6687" s="28"/>
    </row>
    <row r="6688" spans="1:11" x14ac:dyDescent="0.35">
      <c r="A6688" s="74"/>
      <c r="I6688" s="73"/>
      <c r="J6688" s="73"/>
      <c r="K6688" s="28"/>
    </row>
    <row r="6689" spans="1:11" x14ac:dyDescent="0.35">
      <c r="A6689" s="74"/>
      <c r="I6689" s="73"/>
      <c r="J6689" s="73"/>
      <c r="K6689" s="28"/>
    </row>
    <row r="6690" spans="1:11" x14ac:dyDescent="0.35">
      <c r="A6690" s="74"/>
      <c r="I6690" s="73"/>
      <c r="J6690" s="73"/>
      <c r="K6690" s="28"/>
    </row>
    <row r="6691" spans="1:11" x14ac:dyDescent="0.35">
      <c r="A6691" s="74"/>
      <c r="I6691" s="73"/>
      <c r="J6691" s="73"/>
      <c r="K6691" s="28"/>
    </row>
    <row r="6692" spans="1:11" x14ac:dyDescent="0.35">
      <c r="A6692" s="74"/>
      <c r="I6692" s="73"/>
      <c r="J6692" s="73"/>
      <c r="K6692" s="28"/>
    </row>
    <row r="6693" spans="1:11" x14ac:dyDescent="0.35">
      <c r="A6693" s="74"/>
      <c r="I6693" s="73"/>
      <c r="J6693" s="73"/>
      <c r="K6693" s="28"/>
    </row>
    <row r="6694" spans="1:11" x14ac:dyDescent="0.35">
      <c r="A6694" s="74"/>
      <c r="I6694" s="73"/>
      <c r="J6694" s="73"/>
      <c r="K6694" s="28"/>
    </row>
    <row r="6695" spans="1:11" x14ac:dyDescent="0.35">
      <c r="A6695" s="74"/>
      <c r="I6695" s="73"/>
      <c r="J6695" s="73"/>
      <c r="K6695" s="28"/>
    </row>
    <row r="6696" spans="1:11" x14ac:dyDescent="0.35">
      <c r="A6696" s="74"/>
      <c r="I6696" s="73"/>
      <c r="J6696" s="73"/>
      <c r="K6696" s="28"/>
    </row>
    <row r="6697" spans="1:11" x14ac:dyDescent="0.35">
      <c r="A6697" s="74"/>
      <c r="I6697" s="73"/>
      <c r="J6697" s="73"/>
      <c r="K6697" s="28"/>
    </row>
    <row r="6698" spans="1:11" x14ac:dyDescent="0.35">
      <c r="A6698" s="74"/>
      <c r="I6698" s="73"/>
      <c r="J6698" s="73"/>
      <c r="K6698" s="28"/>
    </row>
    <row r="6699" spans="1:11" x14ac:dyDescent="0.35">
      <c r="A6699" s="74"/>
      <c r="I6699" s="73"/>
      <c r="J6699" s="73"/>
      <c r="K6699" s="28"/>
    </row>
    <row r="6700" spans="1:11" x14ac:dyDescent="0.35">
      <c r="A6700" s="74"/>
      <c r="I6700" s="73"/>
      <c r="J6700" s="73"/>
      <c r="K6700" s="28"/>
    </row>
    <row r="6701" spans="1:11" x14ac:dyDescent="0.35">
      <c r="A6701" s="74"/>
      <c r="I6701" s="73"/>
      <c r="J6701" s="73"/>
      <c r="K6701" s="28"/>
    </row>
    <row r="6702" spans="1:11" x14ac:dyDescent="0.35">
      <c r="A6702" s="74"/>
      <c r="I6702" s="73"/>
      <c r="J6702" s="73"/>
      <c r="K6702" s="28"/>
    </row>
    <row r="6703" spans="1:11" x14ac:dyDescent="0.35">
      <c r="A6703" s="74"/>
      <c r="I6703" s="73"/>
      <c r="J6703" s="73"/>
      <c r="K6703" s="28"/>
    </row>
    <row r="6704" spans="1:11" x14ac:dyDescent="0.35">
      <c r="A6704" s="74"/>
      <c r="I6704" s="73"/>
      <c r="J6704" s="73"/>
      <c r="K6704" s="28"/>
    </row>
    <row r="6705" spans="1:11" x14ac:dyDescent="0.35">
      <c r="A6705" s="74"/>
      <c r="I6705" s="73"/>
      <c r="J6705" s="73"/>
      <c r="K6705" s="28"/>
    </row>
    <row r="6706" spans="1:11" x14ac:dyDescent="0.35">
      <c r="A6706" s="74"/>
      <c r="I6706" s="73"/>
      <c r="J6706" s="73"/>
      <c r="K6706" s="28"/>
    </row>
    <row r="6707" spans="1:11" x14ac:dyDescent="0.35">
      <c r="A6707" s="74"/>
      <c r="I6707" s="73"/>
      <c r="J6707" s="73"/>
      <c r="K6707" s="28"/>
    </row>
    <row r="6708" spans="1:11" x14ac:dyDescent="0.35">
      <c r="A6708" s="74"/>
      <c r="I6708" s="73"/>
      <c r="J6708" s="73"/>
      <c r="K6708" s="28"/>
    </row>
    <row r="6709" spans="1:11" x14ac:dyDescent="0.35">
      <c r="A6709" s="74"/>
      <c r="I6709" s="73"/>
      <c r="J6709" s="73"/>
      <c r="K6709" s="28"/>
    </row>
    <row r="6710" spans="1:11" x14ac:dyDescent="0.35">
      <c r="A6710" s="74"/>
      <c r="I6710" s="73"/>
      <c r="J6710" s="73"/>
      <c r="K6710" s="28"/>
    </row>
    <row r="6711" spans="1:11" x14ac:dyDescent="0.35">
      <c r="A6711" s="74"/>
      <c r="I6711" s="73"/>
      <c r="J6711" s="73"/>
      <c r="K6711" s="28"/>
    </row>
    <row r="6712" spans="1:11" x14ac:dyDescent="0.35">
      <c r="A6712" s="74"/>
      <c r="I6712" s="73"/>
      <c r="J6712" s="73"/>
      <c r="K6712" s="28"/>
    </row>
    <row r="6713" spans="1:11" x14ac:dyDescent="0.35">
      <c r="A6713" s="74"/>
      <c r="I6713" s="73"/>
      <c r="J6713" s="73"/>
      <c r="K6713" s="28"/>
    </row>
    <row r="6714" spans="1:11" x14ac:dyDescent="0.35">
      <c r="A6714" s="74"/>
      <c r="I6714" s="73"/>
      <c r="J6714" s="73"/>
      <c r="K6714" s="28"/>
    </row>
    <row r="6715" spans="1:11" x14ac:dyDescent="0.35">
      <c r="A6715" s="74"/>
      <c r="I6715" s="73"/>
      <c r="J6715" s="73"/>
      <c r="K6715" s="28"/>
    </row>
    <row r="6716" spans="1:11" x14ac:dyDescent="0.35">
      <c r="A6716" s="74"/>
      <c r="I6716" s="73"/>
      <c r="J6716" s="73"/>
      <c r="K6716" s="28"/>
    </row>
    <row r="6717" spans="1:11" x14ac:dyDescent="0.35">
      <c r="A6717" s="74"/>
      <c r="I6717" s="73"/>
      <c r="J6717" s="73"/>
      <c r="K6717" s="28"/>
    </row>
    <row r="6718" spans="1:11" x14ac:dyDescent="0.35">
      <c r="A6718" s="74"/>
      <c r="I6718" s="73"/>
      <c r="J6718" s="73"/>
      <c r="K6718" s="28"/>
    </row>
    <row r="6719" spans="1:11" x14ac:dyDescent="0.35">
      <c r="A6719" s="74"/>
      <c r="I6719" s="73"/>
      <c r="J6719" s="73"/>
      <c r="K6719" s="28"/>
    </row>
    <row r="6720" spans="1:11" x14ac:dyDescent="0.35">
      <c r="A6720" s="74"/>
      <c r="I6720" s="73"/>
      <c r="J6720" s="73"/>
      <c r="K6720" s="28"/>
    </row>
    <row r="6721" spans="1:11" x14ac:dyDescent="0.35">
      <c r="A6721" s="74"/>
      <c r="I6721" s="73"/>
      <c r="J6721" s="73"/>
      <c r="K6721" s="28"/>
    </row>
    <row r="6722" spans="1:11" x14ac:dyDescent="0.35">
      <c r="A6722" s="74"/>
      <c r="I6722" s="73"/>
      <c r="J6722" s="73"/>
      <c r="K6722" s="28"/>
    </row>
    <row r="6723" spans="1:11" x14ac:dyDescent="0.35">
      <c r="A6723" s="74"/>
      <c r="I6723" s="73"/>
      <c r="J6723" s="73"/>
      <c r="K6723" s="28"/>
    </row>
    <row r="6724" spans="1:11" x14ac:dyDescent="0.35">
      <c r="A6724" s="74"/>
      <c r="I6724" s="73"/>
      <c r="J6724" s="73"/>
      <c r="K6724" s="28"/>
    </row>
    <row r="6725" spans="1:11" x14ac:dyDescent="0.35">
      <c r="A6725" s="74"/>
      <c r="I6725" s="73"/>
      <c r="J6725" s="73"/>
      <c r="K6725" s="28"/>
    </row>
    <row r="6726" spans="1:11" x14ac:dyDescent="0.35">
      <c r="A6726" s="74"/>
      <c r="I6726" s="73"/>
      <c r="J6726" s="73"/>
      <c r="K6726" s="28"/>
    </row>
    <row r="6727" spans="1:11" x14ac:dyDescent="0.35">
      <c r="A6727" s="74"/>
      <c r="I6727" s="73"/>
      <c r="J6727" s="73"/>
      <c r="K6727" s="28"/>
    </row>
    <row r="6728" spans="1:11" x14ac:dyDescent="0.35">
      <c r="A6728" s="74"/>
      <c r="I6728" s="73"/>
      <c r="J6728" s="73"/>
      <c r="K6728" s="28"/>
    </row>
    <row r="6729" spans="1:11" x14ac:dyDescent="0.35">
      <c r="A6729" s="74"/>
      <c r="I6729" s="73"/>
      <c r="J6729" s="73"/>
      <c r="K6729" s="28"/>
    </row>
    <row r="6730" spans="1:11" x14ac:dyDescent="0.35">
      <c r="A6730" s="74"/>
      <c r="I6730" s="73"/>
      <c r="J6730" s="73"/>
      <c r="K6730" s="28"/>
    </row>
    <row r="6731" spans="1:11" x14ac:dyDescent="0.35">
      <c r="A6731" s="74"/>
      <c r="I6731" s="73"/>
      <c r="J6731" s="73"/>
      <c r="K6731" s="28"/>
    </row>
    <row r="6732" spans="1:11" x14ac:dyDescent="0.35">
      <c r="A6732" s="74"/>
      <c r="I6732" s="73"/>
      <c r="J6732" s="73"/>
      <c r="K6732" s="28"/>
    </row>
    <row r="6733" spans="1:11" x14ac:dyDescent="0.35">
      <c r="A6733" s="74"/>
      <c r="I6733" s="73"/>
      <c r="J6733" s="73"/>
      <c r="K6733" s="28"/>
    </row>
    <row r="6734" spans="1:11" x14ac:dyDescent="0.35">
      <c r="A6734" s="74"/>
      <c r="I6734" s="73"/>
      <c r="J6734" s="73"/>
      <c r="K6734" s="28"/>
    </row>
    <row r="6735" spans="1:11" x14ac:dyDescent="0.35">
      <c r="A6735" s="74"/>
      <c r="I6735" s="73"/>
      <c r="J6735" s="73"/>
      <c r="K6735" s="28"/>
    </row>
    <row r="6736" spans="1:11" x14ac:dyDescent="0.35">
      <c r="A6736" s="74"/>
      <c r="I6736" s="73"/>
      <c r="J6736" s="73"/>
      <c r="K6736" s="28"/>
    </row>
    <row r="6737" spans="1:11" x14ac:dyDescent="0.35">
      <c r="A6737" s="74"/>
      <c r="I6737" s="73"/>
      <c r="J6737" s="73"/>
      <c r="K6737" s="28"/>
    </row>
    <row r="6738" spans="1:11" x14ac:dyDescent="0.35">
      <c r="A6738" s="74"/>
      <c r="I6738" s="73"/>
      <c r="J6738" s="73"/>
      <c r="K6738" s="28"/>
    </row>
    <row r="6739" spans="1:11" x14ac:dyDescent="0.35">
      <c r="A6739" s="74"/>
      <c r="I6739" s="73"/>
      <c r="J6739" s="73"/>
      <c r="K6739" s="28"/>
    </row>
    <row r="6740" spans="1:11" x14ac:dyDescent="0.35">
      <c r="A6740" s="74"/>
      <c r="I6740" s="73"/>
      <c r="J6740" s="73"/>
      <c r="K6740" s="28"/>
    </row>
    <row r="6741" spans="1:11" x14ac:dyDescent="0.35">
      <c r="A6741" s="74"/>
      <c r="I6741" s="73"/>
      <c r="J6741" s="73"/>
      <c r="K6741" s="28"/>
    </row>
    <row r="6742" spans="1:11" x14ac:dyDescent="0.35">
      <c r="A6742" s="74"/>
      <c r="I6742" s="73"/>
      <c r="J6742" s="73"/>
      <c r="K6742" s="28"/>
    </row>
    <row r="6743" spans="1:11" x14ac:dyDescent="0.35">
      <c r="A6743" s="74"/>
      <c r="I6743" s="73"/>
      <c r="J6743" s="73"/>
      <c r="K6743" s="28"/>
    </row>
    <row r="6744" spans="1:11" x14ac:dyDescent="0.35">
      <c r="A6744" s="74"/>
      <c r="I6744" s="73"/>
      <c r="J6744" s="73"/>
      <c r="K6744" s="28"/>
    </row>
    <row r="6745" spans="1:11" x14ac:dyDescent="0.35">
      <c r="A6745" s="74"/>
      <c r="I6745" s="73"/>
      <c r="J6745" s="73"/>
      <c r="K6745" s="28"/>
    </row>
    <row r="6746" spans="1:11" x14ac:dyDescent="0.35">
      <c r="A6746" s="74"/>
      <c r="I6746" s="73"/>
      <c r="J6746" s="73"/>
      <c r="K6746" s="28"/>
    </row>
    <row r="6747" spans="1:11" x14ac:dyDescent="0.35">
      <c r="A6747" s="74"/>
      <c r="I6747" s="73"/>
      <c r="J6747" s="73"/>
      <c r="K6747" s="28"/>
    </row>
    <row r="6748" spans="1:11" x14ac:dyDescent="0.35">
      <c r="A6748" s="74"/>
      <c r="I6748" s="73"/>
      <c r="J6748" s="73"/>
      <c r="K6748" s="28"/>
    </row>
    <row r="6749" spans="1:11" x14ac:dyDescent="0.35">
      <c r="A6749" s="74"/>
      <c r="I6749" s="73"/>
      <c r="J6749" s="73"/>
      <c r="K6749" s="28"/>
    </row>
    <row r="6750" spans="1:11" x14ac:dyDescent="0.35">
      <c r="A6750" s="74"/>
      <c r="I6750" s="73"/>
      <c r="J6750" s="73"/>
      <c r="K6750" s="28"/>
    </row>
    <row r="6751" spans="1:11" x14ac:dyDescent="0.35">
      <c r="A6751" s="74"/>
      <c r="I6751" s="73"/>
      <c r="J6751" s="73"/>
      <c r="K6751" s="28"/>
    </row>
    <row r="6752" spans="1:11" x14ac:dyDescent="0.35">
      <c r="A6752" s="74"/>
      <c r="I6752" s="73"/>
      <c r="J6752" s="73"/>
      <c r="K6752" s="28"/>
    </row>
    <row r="6753" spans="1:11" x14ac:dyDescent="0.35">
      <c r="A6753" s="74"/>
      <c r="I6753" s="73"/>
      <c r="J6753" s="73"/>
      <c r="K6753" s="28"/>
    </row>
    <row r="6754" spans="1:11" x14ac:dyDescent="0.35">
      <c r="A6754" s="74"/>
      <c r="I6754" s="73"/>
      <c r="J6754" s="73"/>
      <c r="K6754" s="28"/>
    </row>
    <row r="6755" spans="1:11" x14ac:dyDescent="0.35">
      <c r="A6755" s="74"/>
      <c r="I6755" s="73"/>
      <c r="J6755" s="73"/>
      <c r="K6755" s="28"/>
    </row>
    <row r="6756" spans="1:11" x14ac:dyDescent="0.35">
      <c r="A6756" s="74"/>
      <c r="I6756" s="73"/>
      <c r="J6756" s="73"/>
      <c r="K6756" s="28"/>
    </row>
    <row r="6757" spans="1:11" x14ac:dyDescent="0.35">
      <c r="A6757" s="74"/>
      <c r="I6757" s="73"/>
      <c r="J6757" s="73"/>
      <c r="K6757" s="28"/>
    </row>
    <row r="6758" spans="1:11" x14ac:dyDescent="0.35">
      <c r="A6758" s="74"/>
      <c r="I6758" s="73"/>
      <c r="J6758" s="73"/>
      <c r="K6758" s="28"/>
    </row>
    <row r="6759" spans="1:11" x14ac:dyDescent="0.35">
      <c r="A6759" s="74"/>
      <c r="I6759" s="73"/>
      <c r="J6759" s="73"/>
      <c r="K6759" s="28"/>
    </row>
    <row r="6760" spans="1:11" x14ac:dyDescent="0.35">
      <c r="A6760" s="74"/>
      <c r="I6760" s="73"/>
      <c r="J6760" s="73"/>
      <c r="K6760" s="28"/>
    </row>
    <row r="6761" spans="1:11" x14ac:dyDescent="0.35">
      <c r="A6761" s="74"/>
      <c r="I6761" s="73"/>
      <c r="J6761" s="73"/>
      <c r="K6761" s="28"/>
    </row>
    <row r="6762" spans="1:11" x14ac:dyDescent="0.35">
      <c r="A6762" s="74"/>
      <c r="I6762" s="73"/>
      <c r="J6762" s="73"/>
      <c r="K6762" s="28"/>
    </row>
    <row r="6763" spans="1:11" x14ac:dyDescent="0.35">
      <c r="A6763" s="74"/>
      <c r="I6763" s="73"/>
      <c r="J6763" s="73"/>
      <c r="K6763" s="28"/>
    </row>
    <row r="6764" spans="1:11" x14ac:dyDescent="0.35">
      <c r="A6764" s="74"/>
      <c r="I6764" s="73"/>
      <c r="J6764" s="73"/>
      <c r="K6764" s="28"/>
    </row>
    <row r="6765" spans="1:11" x14ac:dyDescent="0.35">
      <c r="A6765" s="74"/>
      <c r="I6765" s="73"/>
      <c r="J6765" s="73"/>
      <c r="K6765" s="28"/>
    </row>
    <row r="6766" spans="1:11" x14ac:dyDescent="0.35">
      <c r="A6766" s="74"/>
      <c r="I6766" s="73"/>
      <c r="J6766" s="73"/>
      <c r="K6766" s="28"/>
    </row>
    <row r="6767" spans="1:11" x14ac:dyDescent="0.35">
      <c r="A6767" s="74"/>
      <c r="I6767" s="73"/>
      <c r="J6767" s="73"/>
      <c r="K6767" s="28"/>
    </row>
    <row r="6768" spans="1:11" x14ac:dyDescent="0.35">
      <c r="A6768" s="74"/>
      <c r="I6768" s="73"/>
      <c r="J6768" s="73"/>
      <c r="K6768" s="28"/>
    </row>
    <row r="6769" spans="1:11" x14ac:dyDescent="0.35">
      <c r="A6769" s="74"/>
      <c r="I6769" s="73"/>
      <c r="J6769" s="73"/>
      <c r="K6769" s="28"/>
    </row>
    <row r="6770" spans="1:11" x14ac:dyDescent="0.35">
      <c r="A6770" s="74"/>
      <c r="I6770" s="73"/>
      <c r="J6770" s="73"/>
      <c r="K6770" s="28"/>
    </row>
    <row r="6771" spans="1:11" x14ac:dyDescent="0.35">
      <c r="A6771" s="74"/>
      <c r="I6771" s="73"/>
      <c r="J6771" s="73"/>
      <c r="K6771" s="28"/>
    </row>
    <row r="6772" spans="1:11" x14ac:dyDescent="0.35">
      <c r="A6772" s="74"/>
      <c r="I6772" s="73"/>
      <c r="J6772" s="73"/>
      <c r="K6772" s="28"/>
    </row>
    <row r="6773" spans="1:11" x14ac:dyDescent="0.35">
      <c r="A6773" s="74"/>
      <c r="I6773" s="73"/>
      <c r="J6773" s="73"/>
      <c r="K6773" s="28"/>
    </row>
    <row r="6774" spans="1:11" x14ac:dyDescent="0.35">
      <c r="A6774" s="74"/>
      <c r="I6774" s="73"/>
      <c r="J6774" s="73"/>
      <c r="K6774" s="28"/>
    </row>
    <row r="6775" spans="1:11" x14ac:dyDescent="0.35">
      <c r="A6775" s="74"/>
      <c r="I6775" s="73"/>
      <c r="J6775" s="73"/>
      <c r="K6775" s="28"/>
    </row>
    <row r="6776" spans="1:11" x14ac:dyDescent="0.35">
      <c r="A6776" s="74"/>
      <c r="I6776" s="73"/>
      <c r="J6776" s="73"/>
      <c r="K6776" s="28"/>
    </row>
    <row r="6777" spans="1:11" x14ac:dyDescent="0.35">
      <c r="A6777" s="74"/>
      <c r="I6777" s="73"/>
      <c r="J6777" s="73"/>
      <c r="K6777" s="28"/>
    </row>
    <row r="6778" spans="1:11" x14ac:dyDescent="0.35">
      <c r="A6778" s="74"/>
      <c r="I6778" s="73"/>
      <c r="J6778" s="73"/>
      <c r="K6778" s="28"/>
    </row>
    <row r="6779" spans="1:11" x14ac:dyDescent="0.35">
      <c r="A6779" s="74"/>
      <c r="I6779" s="73"/>
      <c r="J6779" s="73"/>
      <c r="K6779" s="28"/>
    </row>
    <row r="6780" spans="1:11" x14ac:dyDescent="0.35">
      <c r="A6780" s="74"/>
      <c r="I6780" s="73"/>
      <c r="J6780" s="73"/>
      <c r="K6780" s="28"/>
    </row>
    <row r="6781" spans="1:11" x14ac:dyDescent="0.35">
      <c r="A6781" s="74"/>
      <c r="I6781" s="73"/>
      <c r="J6781" s="73"/>
      <c r="K6781" s="28"/>
    </row>
    <row r="6782" spans="1:11" x14ac:dyDescent="0.35">
      <c r="A6782" s="74"/>
      <c r="I6782" s="73"/>
      <c r="J6782" s="73"/>
      <c r="K6782" s="28"/>
    </row>
    <row r="6783" spans="1:11" x14ac:dyDescent="0.35">
      <c r="A6783" s="74"/>
      <c r="I6783" s="73"/>
      <c r="J6783" s="73"/>
      <c r="K6783" s="28"/>
    </row>
    <row r="6784" spans="1:11" x14ac:dyDescent="0.35">
      <c r="A6784" s="74"/>
      <c r="I6784" s="73"/>
      <c r="J6784" s="73"/>
      <c r="K6784" s="28"/>
    </row>
    <row r="6785" spans="1:11" x14ac:dyDescent="0.35">
      <c r="A6785" s="74"/>
      <c r="I6785" s="73"/>
      <c r="J6785" s="73"/>
      <c r="K6785" s="28"/>
    </row>
    <row r="6786" spans="1:11" x14ac:dyDescent="0.35">
      <c r="A6786" s="74"/>
      <c r="I6786" s="73"/>
      <c r="J6786" s="73"/>
      <c r="K6786" s="28"/>
    </row>
    <row r="6787" spans="1:11" x14ac:dyDescent="0.35">
      <c r="A6787" s="74"/>
      <c r="I6787" s="73"/>
      <c r="J6787" s="73"/>
      <c r="K6787" s="28"/>
    </row>
    <row r="6788" spans="1:11" x14ac:dyDescent="0.35">
      <c r="A6788" s="74"/>
      <c r="I6788" s="73"/>
      <c r="J6788" s="73"/>
      <c r="K6788" s="28"/>
    </row>
    <row r="6789" spans="1:11" x14ac:dyDescent="0.35">
      <c r="A6789" s="74"/>
      <c r="I6789" s="73"/>
      <c r="J6789" s="73"/>
      <c r="K6789" s="28"/>
    </row>
    <row r="6790" spans="1:11" x14ac:dyDescent="0.35">
      <c r="A6790" s="74"/>
      <c r="I6790" s="73"/>
      <c r="J6790" s="73"/>
      <c r="K6790" s="28"/>
    </row>
    <row r="6791" spans="1:11" x14ac:dyDescent="0.35">
      <c r="A6791" s="74"/>
      <c r="I6791" s="73"/>
      <c r="J6791" s="73"/>
      <c r="K6791" s="28"/>
    </row>
    <row r="6792" spans="1:11" x14ac:dyDescent="0.35">
      <c r="A6792" s="74"/>
      <c r="I6792" s="73"/>
      <c r="J6792" s="73"/>
      <c r="K6792" s="28"/>
    </row>
    <row r="6793" spans="1:11" x14ac:dyDescent="0.35">
      <c r="A6793" s="74"/>
      <c r="I6793" s="73"/>
      <c r="J6793" s="73"/>
      <c r="K6793" s="28"/>
    </row>
    <row r="6794" spans="1:11" x14ac:dyDescent="0.35">
      <c r="A6794" s="74"/>
      <c r="I6794" s="73"/>
      <c r="J6794" s="73"/>
      <c r="K6794" s="28"/>
    </row>
    <row r="6795" spans="1:11" x14ac:dyDescent="0.35">
      <c r="A6795" s="74"/>
      <c r="I6795" s="73"/>
      <c r="J6795" s="73"/>
      <c r="K6795" s="28"/>
    </row>
    <row r="6796" spans="1:11" x14ac:dyDescent="0.35">
      <c r="A6796" s="74"/>
      <c r="I6796" s="73"/>
      <c r="J6796" s="73"/>
      <c r="K6796" s="28"/>
    </row>
    <row r="6797" spans="1:11" x14ac:dyDescent="0.35">
      <c r="A6797" s="74"/>
      <c r="I6797" s="73"/>
      <c r="J6797" s="73"/>
      <c r="K6797" s="28"/>
    </row>
    <row r="6798" spans="1:11" x14ac:dyDescent="0.35">
      <c r="A6798" s="74"/>
      <c r="I6798" s="73"/>
      <c r="J6798" s="73"/>
      <c r="K6798" s="28"/>
    </row>
    <row r="6799" spans="1:11" x14ac:dyDescent="0.35">
      <c r="A6799" s="74"/>
      <c r="I6799" s="73"/>
      <c r="J6799" s="73"/>
      <c r="K6799" s="28"/>
    </row>
    <row r="6800" spans="1:11" x14ac:dyDescent="0.35">
      <c r="A6800" s="74"/>
      <c r="I6800" s="73"/>
      <c r="J6800" s="73"/>
      <c r="K6800" s="28"/>
    </row>
    <row r="6801" spans="1:11" x14ac:dyDescent="0.35">
      <c r="A6801" s="74"/>
      <c r="I6801" s="73"/>
      <c r="J6801" s="73"/>
      <c r="K6801" s="28"/>
    </row>
    <row r="6802" spans="1:11" x14ac:dyDescent="0.35">
      <c r="A6802" s="74"/>
      <c r="I6802" s="73"/>
      <c r="J6802" s="73"/>
      <c r="K6802" s="28"/>
    </row>
    <row r="6803" spans="1:11" x14ac:dyDescent="0.35">
      <c r="A6803" s="74"/>
      <c r="I6803" s="73"/>
      <c r="J6803" s="73"/>
      <c r="K6803" s="28"/>
    </row>
    <row r="6804" spans="1:11" x14ac:dyDescent="0.35">
      <c r="A6804" s="74"/>
      <c r="I6804" s="73"/>
      <c r="J6804" s="73"/>
      <c r="K6804" s="28"/>
    </row>
    <row r="6805" spans="1:11" x14ac:dyDescent="0.35">
      <c r="A6805" s="74"/>
      <c r="I6805" s="73"/>
      <c r="J6805" s="73"/>
      <c r="K6805" s="28"/>
    </row>
    <row r="6806" spans="1:11" x14ac:dyDescent="0.35">
      <c r="A6806" s="74"/>
      <c r="I6806" s="73"/>
      <c r="J6806" s="73"/>
      <c r="K6806" s="28"/>
    </row>
    <row r="6807" spans="1:11" x14ac:dyDescent="0.35">
      <c r="A6807" s="74"/>
      <c r="I6807" s="73"/>
      <c r="J6807" s="73"/>
      <c r="K6807" s="28"/>
    </row>
    <row r="6808" spans="1:11" x14ac:dyDescent="0.35">
      <c r="A6808" s="74"/>
      <c r="I6808" s="73"/>
      <c r="J6808" s="73"/>
      <c r="K6808" s="28"/>
    </row>
    <row r="6809" spans="1:11" x14ac:dyDescent="0.35">
      <c r="A6809" s="74"/>
      <c r="I6809" s="73"/>
      <c r="J6809" s="73"/>
      <c r="K6809" s="28"/>
    </row>
    <row r="6810" spans="1:11" x14ac:dyDescent="0.35">
      <c r="A6810" s="74"/>
      <c r="I6810" s="73"/>
      <c r="J6810" s="73"/>
      <c r="K6810" s="28"/>
    </row>
    <row r="6811" spans="1:11" x14ac:dyDescent="0.35">
      <c r="A6811" s="74"/>
      <c r="I6811" s="73"/>
      <c r="J6811" s="73"/>
      <c r="K6811" s="28"/>
    </row>
    <row r="6812" spans="1:11" x14ac:dyDescent="0.35">
      <c r="A6812" s="74"/>
      <c r="I6812" s="73"/>
      <c r="J6812" s="73"/>
      <c r="K6812" s="28"/>
    </row>
    <row r="6813" spans="1:11" x14ac:dyDescent="0.35">
      <c r="A6813" s="74"/>
      <c r="I6813" s="73"/>
      <c r="J6813" s="73"/>
      <c r="K6813" s="28"/>
    </row>
    <row r="6814" spans="1:11" x14ac:dyDescent="0.35">
      <c r="A6814" s="74"/>
      <c r="I6814" s="73"/>
      <c r="J6814" s="73"/>
      <c r="K6814" s="28"/>
    </row>
    <row r="6815" spans="1:11" x14ac:dyDescent="0.35">
      <c r="A6815" s="74"/>
      <c r="I6815" s="73"/>
      <c r="J6815" s="73"/>
      <c r="K6815" s="28"/>
    </row>
    <row r="6816" spans="1:11" x14ac:dyDescent="0.35">
      <c r="A6816" s="74"/>
      <c r="I6816" s="73"/>
      <c r="J6816" s="73"/>
      <c r="K6816" s="28"/>
    </row>
    <row r="6817" spans="1:11" x14ac:dyDescent="0.35">
      <c r="A6817" s="74"/>
      <c r="I6817" s="73"/>
      <c r="J6817" s="73"/>
      <c r="K6817" s="28"/>
    </row>
    <row r="6818" spans="1:11" x14ac:dyDescent="0.35">
      <c r="A6818" s="74"/>
      <c r="I6818" s="73"/>
      <c r="J6818" s="73"/>
      <c r="K6818" s="28"/>
    </row>
    <row r="6819" spans="1:11" x14ac:dyDescent="0.35">
      <c r="A6819" s="74"/>
      <c r="I6819" s="73"/>
      <c r="J6819" s="73"/>
      <c r="K6819" s="28"/>
    </row>
    <row r="6820" spans="1:11" x14ac:dyDescent="0.35">
      <c r="A6820" s="74"/>
      <c r="I6820" s="73"/>
      <c r="J6820" s="73"/>
      <c r="K6820" s="28"/>
    </row>
    <row r="6821" spans="1:11" x14ac:dyDescent="0.35">
      <c r="A6821" s="74"/>
      <c r="I6821" s="73"/>
      <c r="J6821" s="73"/>
      <c r="K6821" s="28"/>
    </row>
    <row r="6822" spans="1:11" x14ac:dyDescent="0.35">
      <c r="A6822" s="74"/>
      <c r="I6822" s="73"/>
      <c r="J6822" s="73"/>
      <c r="K6822" s="28"/>
    </row>
    <row r="6823" spans="1:11" x14ac:dyDescent="0.35">
      <c r="A6823" s="74"/>
      <c r="I6823" s="73"/>
      <c r="J6823" s="73"/>
      <c r="K6823" s="28"/>
    </row>
    <row r="6824" spans="1:11" x14ac:dyDescent="0.35">
      <c r="A6824" s="74"/>
      <c r="I6824" s="73"/>
      <c r="J6824" s="73"/>
      <c r="K6824" s="28"/>
    </row>
    <row r="6825" spans="1:11" x14ac:dyDescent="0.35">
      <c r="A6825" s="74"/>
      <c r="I6825" s="73"/>
      <c r="J6825" s="73"/>
      <c r="K6825" s="28"/>
    </row>
    <row r="6826" spans="1:11" x14ac:dyDescent="0.35">
      <c r="A6826" s="74"/>
      <c r="I6826" s="73"/>
      <c r="J6826" s="73"/>
      <c r="K6826" s="28"/>
    </row>
    <row r="6827" spans="1:11" x14ac:dyDescent="0.35">
      <c r="A6827" s="74"/>
      <c r="I6827" s="73"/>
      <c r="J6827" s="73"/>
      <c r="K6827" s="28"/>
    </row>
    <row r="6828" spans="1:11" x14ac:dyDescent="0.35">
      <c r="A6828" s="74"/>
      <c r="I6828" s="73"/>
      <c r="J6828" s="73"/>
      <c r="K6828" s="28"/>
    </row>
    <row r="6829" spans="1:11" x14ac:dyDescent="0.35">
      <c r="A6829" s="74"/>
      <c r="I6829" s="73"/>
      <c r="J6829" s="73"/>
      <c r="K6829" s="28"/>
    </row>
    <row r="6830" spans="1:11" x14ac:dyDescent="0.35">
      <c r="A6830" s="74"/>
      <c r="I6830" s="73"/>
      <c r="J6830" s="73"/>
      <c r="K6830" s="28"/>
    </row>
    <row r="6831" spans="1:11" x14ac:dyDescent="0.35">
      <c r="A6831" s="74"/>
      <c r="I6831" s="73"/>
      <c r="J6831" s="73"/>
      <c r="K6831" s="28"/>
    </row>
    <row r="6832" spans="1:11" x14ac:dyDescent="0.35">
      <c r="A6832" s="74"/>
      <c r="I6832" s="73"/>
      <c r="J6832" s="73"/>
      <c r="K6832" s="28"/>
    </row>
    <row r="6833" spans="1:11" x14ac:dyDescent="0.35">
      <c r="A6833" s="74"/>
      <c r="I6833" s="73"/>
      <c r="J6833" s="73"/>
      <c r="K6833" s="28"/>
    </row>
    <row r="6834" spans="1:11" x14ac:dyDescent="0.35">
      <c r="A6834" s="74"/>
      <c r="I6834" s="73"/>
      <c r="J6834" s="73"/>
      <c r="K6834" s="28"/>
    </row>
    <row r="6835" spans="1:11" x14ac:dyDescent="0.35">
      <c r="A6835" s="74"/>
      <c r="I6835" s="73"/>
      <c r="J6835" s="73"/>
      <c r="K6835" s="28"/>
    </row>
    <row r="6836" spans="1:11" x14ac:dyDescent="0.35">
      <c r="A6836" s="74"/>
      <c r="I6836" s="73"/>
      <c r="J6836" s="73"/>
      <c r="K6836" s="28"/>
    </row>
    <row r="6837" spans="1:11" x14ac:dyDescent="0.35">
      <c r="A6837" s="74"/>
      <c r="I6837" s="73"/>
      <c r="J6837" s="73"/>
      <c r="K6837" s="28"/>
    </row>
    <row r="6838" spans="1:11" x14ac:dyDescent="0.35">
      <c r="A6838" s="74"/>
      <c r="I6838" s="73"/>
      <c r="J6838" s="73"/>
      <c r="K6838" s="28"/>
    </row>
    <row r="6839" spans="1:11" x14ac:dyDescent="0.35">
      <c r="A6839" s="74"/>
      <c r="I6839" s="73"/>
      <c r="J6839" s="73"/>
      <c r="K6839" s="28"/>
    </row>
    <row r="6840" spans="1:11" x14ac:dyDescent="0.35">
      <c r="A6840" s="74"/>
      <c r="I6840" s="73"/>
      <c r="J6840" s="73"/>
      <c r="K6840" s="28"/>
    </row>
    <row r="6841" spans="1:11" x14ac:dyDescent="0.35">
      <c r="A6841" s="74"/>
      <c r="I6841" s="73"/>
      <c r="J6841" s="73"/>
      <c r="K6841" s="28"/>
    </row>
    <row r="6842" spans="1:11" x14ac:dyDescent="0.35">
      <c r="A6842" s="74"/>
      <c r="I6842" s="73"/>
      <c r="J6842" s="73"/>
      <c r="K6842" s="28"/>
    </row>
    <row r="6843" spans="1:11" x14ac:dyDescent="0.35">
      <c r="A6843" s="74"/>
      <c r="I6843" s="73"/>
      <c r="J6843" s="73"/>
      <c r="K6843" s="28"/>
    </row>
    <row r="6844" spans="1:11" x14ac:dyDescent="0.35">
      <c r="A6844" s="74"/>
      <c r="I6844" s="73"/>
      <c r="J6844" s="73"/>
      <c r="K6844" s="28"/>
    </row>
    <row r="6845" spans="1:11" x14ac:dyDescent="0.35">
      <c r="A6845" s="74"/>
      <c r="I6845" s="73"/>
      <c r="J6845" s="73"/>
      <c r="K6845" s="28"/>
    </row>
    <row r="6846" spans="1:11" x14ac:dyDescent="0.35">
      <c r="A6846" s="74"/>
      <c r="I6846" s="73"/>
      <c r="J6846" s="73"/>
      <c r="K6846" s="28"/>
    </row>
    <row r="6847" spans="1:11" x14ac:dyDescent="0.35">
      <c r="A6847" s="74"/>
      <c r="I6847" s="73"/>
      <c r="J6847" s="73"/>
      <c r="K6847" s="28"/>
    </row>
    <row r="6848" spans="1:11" x14ac:dyDescent="0.35">
      <c r="A6848" s="74"/>
      <c r="I6848" s="73"/>
      <c r="J6848" s="73"/>
      <c r="K6848" s="28"/>
    </row>
    <row r="6849" spans="1:11" x14ac:dyDescent="0.35">
      <c r="A6849" s="74"/>
      <c r="I6849" s="73"/>
      <c r="J6849" s="73"/>
      <c r="K6849" s="28"/>
    </row>
    <row r="6850" spans="1:11" x14ac:dyDescent="0.35">
      <c r="A6850" s="74"/>
      <c r="I6850" s="73"/>
      <c r="J6850" s="73"/>
      <c r="K6850" s="28"/>
    </row>
    <row r="6851" spans="1:11" x14ac:dyDescent="0.35">
      <c r="A6851" s="74"/>
      <c r="I6851" s="73"/>
      <c r="J6851" s="73"/>
      <c r="K6851" s="28"/>
    </row>
    <row r="6852" spans="1:11" x14ac:dyDescent="0.35">
      <c r="A6852" s="74"/>
      <c r="I6852" s="73"/>
      <c r="J6852" s="73"/>
      <c r="K6852" s="28"/>
    </row>
    <row r="6853" spans="1:11" x14ac:dyDescent="0.35">
      <c r="A6853" s="74"/>
      <c r="I6853" s="73"/>
      <c r="J6853" s="73"/>
      <c r="K6853" s="28"/>
    </row>
    <row r="6854" spans="1:11" x14ac:dyDescent="0.35">
      <c r="A6854" s="74"/>
      <c r="I6854" s="73"/>
      <c r="J6854" s="73"/>
      <c r="K6854" s="28"/>
    </row>
    <row r="6855" spans="1:11" x14ac:dyDescent="0.35">
      <c r="A6855" s="74"/>
      <c r="I6855" s="73"/>
      <c r="J6855" s="73"/>
      <c r="K6855" s="28"/>
    </row>
    <row r="6856" spans="1:11" x14ac:dyDescent="0.35">
      <c r="A6856" s="74"/>
      <c r="I6856" s="73"/>
      <c r="J6856" s="73"/>
      <c r="K6856" s="28"/>
    </row>
    <row r="6857" spans="1:11" x14ac:dyDescent="0.35">
      <c r="A6857" s="74"/>
      <c r="I6857" s="73"/>
      <c r="J6857" s="73"/>
      <c r="K6857" s="28"/>
    </row>
    <row r="6858" spans="1:11" x14ac:dyDescent="0.35">
      <c r="A6858" s="74"/>
      <c r="I6858" s="73"/>
      <c r="J6858" s="73"/>
      <c r="K6858" s="28"/>
    </row>
    <row r="6859" spans="1:11" x14ac:dyDescent="0.35">
      <c r="A6859" s="74"/>
      <c r="I6859" s="73"/>
      <c r="J6859" s="73"/>
      <c r="K6859" s="28"/>
    </row>
    <row r="6860" spans="1:11" x14ac:dyDescent="0.35">
      <c r="A6860" s="74"/>
      <c r="I6860" s="73"/>
      <c r="J6860" s="73"/>
      <c r="K6860" s="28"/>
    </row>
    <row r="6861" spans="1:11" x14ac:dyDescent="0.35">
      <c r="A6861" s="74"/>
      <c r="I6861" s="73"/>
      <c r="J6861" s="73"/>
      <c r="K6861" s="28"/>
    </row>
    <row r="6862" spans="1:11" x14ac:dyDescent="0.35">
      <c r="A6862" s="74"/>
      <c r="I6862" s="73"/>
      <c r="J6862" s="73"/>
      <c r="K6862" s="28"/>
    </row>
    <row r="6863" spans="1:11" x14ac:dyDescent="0.35">
      <c r="A6863" s="74"/>
      <c r="I6863" s="73"/>
      <c r="J6863" s="73"/>
      <c r="K6863" s="28"/>
    </row>
    <row r="6864" spans="1:11" x14ac:dyDescent="0.35">
      <c r="A6864" s="74"/>
      <c r="I6864" s="73"/>
      <c r="J6864" s="73"/>
      <c r="K6864" s="28"/>
    </row>
    <row r="6865" spans="1:11" x14ac:dyDescent="0.35">
      <c r="A6865" s="74"/>
      <c r="I6865" s="73"/>
      <c r="J6865" s="73"/>
      <c r="K6865" s="28"/>
    </row>
    <row r="6866" spans="1:11" x14ac:dyDescent="0.35">
      <c r="A6866" s="74"/>
      <c r="I6866" s="73"/>
      <c r="J6866" s="73"/>
      <c r="K6866" s="28"/>
    </row>
    <row r="6867" spans="1:11" x14ac:dyDescent="0.35">
      <c r="A6867" s="74"/>
      <c r="I6867" s="73"/>
      <c r="J6867" s="73"/>
      <c r="K6867" s="28"/>
    </row>
    <row r="6868" spans="1:11" x14ac:dyDescent="0.35">
      <c r="A6868" s="74"/>
      <c r="I6868" s="73"/>
      <c r="J6868" s="73"/>
      <c r="K6868" s="28"/>
    </row>
    <row r="6869" spans="1:11" x14ac:dyDescent="0.35">
      <c r="A6869" s="74"/>
      <c r="I6869" s="73"/>
      <c r="J6869" s="73"/>
      <c r="K6869" s="28"/>
    </row>
    <row r="6870" spans="1:11" x14ac:dyDescent="0.35">
      <c r="A6870" s="74"/>
      <c r="I6870" s="73"/>
      <c r="J6870" s="73"/>
      <c r="K6870" s="28"/>
    </row>
    <row r="6871" spans="1:11" x14ac:dyDescent="0.35">
      <c r="A6871" s="74"/>
      <c r="I6871" s="73"/>
      <c r="J6871" s="73"/>
      <c r="K6871" s="28"/>
    </row>
    <row r="6872" spans="1:11" x14ac:dyDescent="0.35">
      <c r="A6872" s="74"/>
      <c r="I6872" s="73"/>
      <c r="J6872" s="73"/>
      <c r="K6872" s="28"/>
    </row>
    <row r="6873" spans="1:11" x14ac:dyDescent="0.35">
      <c r="A6873" s="74"/>
      <c r="I6873" s="73"/>
      <c r="J6873" s="73"/>
      <c r="K6873" s="28"/>
    </row>
    <row r="6874" spans="1:11" x14ac:dyDescent="0.35">
      <c r="A6874" s="74"/>
      <c r="I6874" s="73"/>
      <c r="J6874" s="73"/>
      <c r="K6874" s="28"/>
    </row>
    <row r="6875" spans="1:11" x14ac:dyDescent="0.35">
      <c r="A6875" s="74"/>
      <c r="I6875" s="73"/>
      <c r="J6875" s="73"/>
      <c r="K6875" s="28"/>
    </row>
    <row r="6876" spans="1:11" x14ac:dyDescent="0.35">
      <c r="A6876" s="74"/>
      <c r="I6876" s="73"/>
      <c r="J6876" s="73"/>
      <c r="K6876" s="28"/>
    </row>
    <row r="6877" spans="1:11" x14ac:dyDescent="0.35">
      <c r="A6877" s="74"/>
      <c r="I6877" s="73"/>
      <c r="J6877" s="73"/>
      <c r="K6877" s="28"/>
    </row>
    <row r="6878" spans="1:11" x14ac:dyDescent="0.35">
      <c r="A6878" s="74"/>
      <c r="I6878" s="73"/>
      <c r="J6878" s="73"/>
      <c r="K6878" s="28"/>
    </row>
    <row r="6879" spans="1:11" x14ac:dyDescent="0.35">
      <c r="A6879" s="74"/>
      <c r="I6879" s="73"/>
      <c r="J6879" s="73"/>
      <c r="K6879" s="28"/>
    </row>
    <row r="6880" spans="1:11" x14ac:dyDescent="0.35">
      <c r="A6880" s="74"/>
      <c r="I6880" s="73"/>
      <c r="J6880" s="73"/>
      <c r="K6880" s="28"/>
    </row>
    <row r="6881" spans="1:11" x14ac:dyDescent="0.35">
      <c r="A6881" s="74"/>
      <c r="I6881" s="73"/>
      <c r="J6881" s="73"/>
      <c r="K6881" s="28"/>
    </row>
    <row r="6882" spans="1:11" x14ac:dyDescent="0.35">
      <c r="A6882" s="74"/>
      <c r="I6882" s="73"/>
      <c r="J6882" s="73"/>
      <c r="K6882" s="28"/>
    </row>
    <row r="6883" spans="1:11" x14ac:dyDescent="0.35">
      <c r="A6883" s="74"/>
      <c r="I6883" s="73"/>
      <c r="J6883" s="73"/>
      <c r="K6883" s="28"/>
    </row>
    <row r="6884" spans="1:11" x14ac:dyDescent="0.35">
      <c r="A6884" s="74"/>
      <c r="I6884" s="73"/>
      <c r="J6884" s="73"/>
      <c r="K6884" s="28"/>
    </row>
    <row r="6885" spans="1:11" x14ac:dyDescent="0.35">
      <c r="A6885" s="74"/>
      <c r="I6885" s="73"/>
      <c r="J6885" s="73"/>
      <c r="K6885" s="28"/>
    </row>
    <row r="6886" spans="1:11" x14ac:dyDescent="0.35">
      <c r="A6886" s="74"/>
      <c r="I6886" s="73"/>
      <c r="J6886" s="73"/>
      <c r="K6886" s="28"/>
    </row>
    <row r="6887" spans="1:11" x14ac:dyDescent="0.35">
      <c r="A6887" s="74"/>
      <c r="I6887" s="73"/>
      <c r="J6887" s="73"/>
      <c r="K6887" s="28"/>
    </row>
    <row r="6888" spans="1:11" x14ac:dyDescent="0.35">
      <c r="A6888" s="74"/>
      <c r="I6888" s="73"/>
      <c r="J6888" s="73"/>
      <c r="K6888" s="28"/>
    </row>
    <row r="6889" spans="1:11" x14ac:dyDescent="0.35">
      <c r="A6889" s="74"/>
      <c r="I6889" s="73"/>
      <c r="J6889" s="73"/>
      <c r="K6889" s="28"/>
    </row>
    <row r="6890" spans="1:11" x14ac:dyDescent="0.35">
      <c r="A6890" s="74"/>
      <c r="I6890" s="73"/>
      <c r="J6890" s="73"/>
      <c r="K6890" s="28"/>
    </row>
    <row r="6891" spans="1:11" x14ac:dyDescent="0.35">
      <c r="A6891" s="74"/>
      <c r="I6891" s="73"/>
      <c r="J6891" s="73"/>
      <c r="K6891" s="28"/>
    </row>
    <row r="6892" spans="1:11" x14ac:dyDescent="0.35">
      <c r="A6892" s="74"/>
      <c r="I6892" s="73"/>
      <c r="J6892" s="73"/>
      <c r="K6892" s="28"/>
    </row>
    <row r="6893" spans="1:11" x14ac:dyDescent="0.35">
      <c r="A6893" s="74"/>
      <c r="I6893" s="73"/>
      <c r="J6893" s="73"/>
      <c r="K6893" s="28"/>
    </row>
    <row r="6894" spans="1:11" x14ac:dyDescent="0.35">
      <c r="A6894" s="74"/>
      <c r="I6894" s="73"/>
      <c r="J6894" s="73"/>
      <c r="K6894" s="28"/>
    </row>
    <row r="6895" spans="1:11" x14ac:dyDescent="0.35">
      <c r="A6895" s="74"/>
      <c r="I6895" s="73"/>
      <c r="J6895" s="73"/>
      <c r="K6895" s="28"/>
    </row>
    <row r="6896" spans="1:11" x14ac:dyDescent="0.35">
      <c r="A6896" s="74"/>
      <c r="I6896" s="73"/>
      <c r="J6896" s="73"/>
      <c r="K6896" s="28"/>
    </row>
    <row r="6897" spans="1:11" x14ac:dyDescent="0.35">
      <c r="A6897" s="74"/>
      <c r="I6897" s="73"/>
      <c r="J6897" s="73"/>
      <c r="K6897" s="28"/>
    </row>
    <row r="6898" spans="1:11" x14ac:dyDescent="0.35">
      <c r="A6898" s="74"/>
      <c r="I6898" s="73"/>
      <c r="J6898" s="73"/>
      <c r="K6898" s="28"/>
    </row>
    <row r="6899" spans="1:11" x14ac:dyDescent="0.35">
      <c r="A6899" s="74"/>
      <c r="I6899" s="73"/>
      <c r="J6899" s="73"/>
      <c r="K6899" s="28"/>
    </row>
    <row r="6900" spans="1:11" x14ac:dyDescent="0.35">
      <c r="A6900" s="74"/>
      <c r="I6900" s="73"/>
      <c r="J6900" s="73"/>
      <c r="K6900" s="28"/>
    </row>
    <row r="6901" spans="1:11" x14ac:dyDescent="0.35">
      <c r="A6901" s="74"/>
      <c r="I6901" s="73"/>
      <c r="J6901" s="73"/>
      <c r="K6901" s="28"/>
    </row>
    <row r="6902" spans="1:11" x14ac:dyDescent="0.35">
      <c r="A6902" s="74"/>
      <c r="I6902" s="73"/>
      <c r="J6902" s="73"/>
      <c r="K6902" s="28"/>
    </row>
    <row r="6903" spans="1:11" x14ac:dyDescent="0.35">
      <c r="A6903" s="74"/>
      <c r="I6903" s="73"/>
      <c r="J6903" s="73"/>
      <c r="K6903" s="28"/>
    </row>
    <row r="6904" spans="1:11" x14ac:dyDescent="0.35">
      <c r="A6904" s="74"/>
      <c r="I6904" s="73"/>
      <c r="J6904" s="73"/>
      <c r="K6904" s="28"/>
    </row>
    <row r="6905" spans="1:11" x14ac:dyDescent="0.35">
      <c r="A6905" s="74"/>
      <c r="I6905" s="73"/>
      <c r="J6905" s="73"/>
      <c r="K6905" s="28"/>
    </row>
    <row r="6906" spans="1:11" x14ac:dyDescent="0.35">
      <c r="A6906" s="74"/>
      <c r="I6906" s="73"/>
      <c r="J6906" s="73"/>
      <c r="K6906" s="28"/>
    </row>
    <row r="6907" spans="1:11" x14ac:dyDescent="0.35">
      <c r="A6907" s="74"/>
      <c r="I6907" s="73"/>
      <c r="J6907" s="73"/>
      <c r="K6907" s="28"/>
    </row>
    <row r="6908" spans="1:11" x14ac:dyDescent="0.35">
      <c r="A6908" s="74"/>
      <c r="I6908" s="73"/>
      <c r="J6908" s="73"/>
      <c r="K6908" s="28"/>
    </row>
    <row r="6909" spans="1:11" x14ac:dyDescent="0.35">
      <c r="A6909" s="74"/>
      <c r="I6909" s="73"/>
      <c r="J6909" s="73"/>
      <c r="K6909" s="28"/>
    </row>
    <row r="6910" spans="1:11" x14ac:dyDescent="0.35">
      <c r="A6910" s="74"/>
      <c r="I6910" s="73"/>
      <c r="J6910" s="73"/>
      <c r="K6910" s="28"/>
    </row>
    <row r="6911" spans="1:11" x14ac:dyDescent="0.35">
      <c r="A6911" s="74"/>
      <c r="I6911" s="73"/>
      <c r="J6911" s="73"/>
      <c r="K6911" s="28"/>
    </row>
    <row r="6912" spans="1:11" x14ac:dyDescent="0.35">
      <c r="A6912" s="74"/>
      <c r="I6912" s="73"/>
      <c r="J6912" s="73"/>
      <c r="K6912" s="28"/>
    </row>
    <row r="6913" spans="1:11" x14ac:dyDescent="0.35">
      <c r="A6913" s="74"/>
      <c r="I6913" s="73"/>
      <c r="J6913" s="73"/>
      <c r="K6913" s="28"/>
    </row>
    <row r="6914" spans="1:11" x14ac:dyDescent="0.35">
      <c r="A6914" s="74"/>
      <c r="I6914" s="73"/>
      <c r="J6914" s="73"/>
      <c r="K6914" s="28"/>
    </row>
    <row r="6915" spans="1:11" x14ac:dyDescent="0.35">
      <c r="A6915" s="74"/>
      <c r="I6915" s="73"/>
      <c r="J6915" s="73"/>
      <c r="K6915" s="28"/>
    </row>
    <row r="6916" spans="1:11" x14ac:dyDescent="0.35">
      <c r="A6916" s="74"/>
      <c r="I6916" s="73"/>
      <c r="J6916" s="73"/>
      <c r="K6916" s="28"/>
    </row>
    <row r="6917" spans="1:11" x14ac:dyDescent="0.35">
      <c r="A6917" s="74"/>
      <c r="I6917" s="73"/>
      <c r="J6917" s="73"/>
      <c r="K6917" s="28"/>
    </row>
    <row r="6918" spans="1:11" x14ac:dyDescent="0.35">
      <c r="A6918" s="74"/>
      <c r="I6918" s="73"/>
      <c r="J6918" s="73"/>
      <c r="K6918" s="28"/>
    </row>
    <row r="6919" spans="1:11" x14ac:dyDescent="0.35">
      <c r="A6919" s="74"/>
      <c r="I6919" s="73"/>
      <c r="J6919" s="73"/>
      <c r="K6919" s="28"/>
    </row>
    <row r="6920" spans="1:11" x14ac:dyDescent="0.35">
      <c r="A6920" s="74"/>
      <c r="I6920" s="73"/>
      <c r="J6920" s="73"/>
      <c r="K6920" s="28"/>
    </row>
    <row r="6921" spans="1:11" x14ac:dyDescent="0.35">
      <c r="A6921" s="74"/>
      <c r="I6921" s="73"/>
      <c r="J6921" s="73"/>
      <c r="K6921" s="28"/>
    </row>
    <row r="6922" spans="1:11" x14ac:dyDescent="0.35">
      <c r="A6922" s="74"/>
      <c r="I6922" s="73"/>
      <c r="J6922" s="73"/>
      <c r="K6922" s="28"/>
    </row>
    <row r="6923" spans="1:11" x14ac:dyDescent="0.35">
      <c r="A6923" s="74"/>
      <c r="I6923" s="73"/>
      <c r="J6923" s="73"/>
      <c r="K6923" s="28"/>
    </row>
    <row r="6924" spans="1:11" x14ac:dyDescent="0.35">
      <c r="A6924" s="74"/>
      <c r="I6924" s="73"/>
      <c r="J6924" s="73"/>
      <c r="K6924" s="28"/>
    </row>
    <row r="6925" spans="1:11" x14ac:dyDescent="0.35">
      <c r="A6925" s="74"/>
      <c r="I6925" s="73"/>
      <c r="J6925" s="73"/>
      <c r="K6925" s="28"/>
    </row>
    <row r="6926" spans="1:11" x14ac:dyDescent="0.35">
      <c r="A6926" s="74"/>
      <c r="I6926" s="73"/>
      <c r="J6926" s="73"/>
      <c r="K6926" s="28"/>
    </row>
    <row r="6927" spans="1:11" x14ac:dyDescent="0.35">
      <c r="A6927" s="74"/>
      <c r="I6927" s="73"/>
      <c r="J6927" s="73"/>
      <c r="K6927" s="28"/>
    </row>
    <row r="6928" spans="1:11" x14ac:dyDescent="0.35">
      <c r="A6928" s="74"/>
      <c r="I6928" s="73"/>
      <c r="J6928" s="73"/>
      <c r="K6928" s="28"/>
    </row>
    <row r="6929" spans="1:11" x14ac:dyDescent="0.35">
      <c r="A6929" s="74"/>
      <c r="I6929" s="73"/>
      <c r="J6929" s="73"/>
      <c r="K6929" s="28"/>
    </row>
    <row r="6930" spans="1:11" x14ac:dyDescent="0.35">
      <c r="A6930" s="74"/>
      <c r="I6930" s="73"/>
      <c r="J6930" s="73"/>
      <c r="K6930" s="28"/>
    </row>
    <row r="6931" spans="1:11" x14ac:dyDescent="0.35">
      <c r="A6931" s="74"/>
      <c r="I6931" s="73"/>
      <c r="J6931" s="73"/>
      <c r="K6931" s="28"/>
    </row>
    <row r="6932" spans="1:11" x14ac:dyDescent="0.35">
      <c r="A6932" s="74"/>
      <c r="I6932" s="73"/>
      <c r="J6932" s="73"/>
      <c r="K6932" s="28"/>
    </row>
    <row r="6933" spans="1:11" x14ac:dyDescent="0.35">
      <c r="A6933" s="74"/>
      <c r="I6933" s="73"/>
      <c r="J6933" s="73"/>
      <c r="K6933" s="28"/>
    </row>
    <row r="6934" spans="1:11" x14ac:dyDescent="0.35">
      <c r="A6934" s="74"/>
      <c r="I6934" s="73"/>
      <c r="J6934" s="73"/>
      <c r="K6934" s="28"/>
    </row>
    <row r="6935" spans="1:11" x14ac:dyDescent="0.35">
      <c r="A6935" s="74"/>
      <c r="I6935" s="73"/>
      <c r="J6935" s="73"/>
      <c r="K6935" s="28"/>
    </row>
    <row r="6936" spans="1:11" x14ac:dyDescent="0.35">
      <c r="A6936" s="74"/>
      <c r="I6936" s="73"/>
      <c r="J6936" s="73"/>
      <c r="K6936" s="28"/>
    </row>
    <row r="6937" spans="1:11" x14ac:dyDescent="0.35">
      <c r="A6937" s="74"/>
      <c r="I6937" s="73"/>
      <c r="J6937" s="73"/>
      <c r="K6937" s="28"/>
    </row>
    <row r="6938" spans="1:11" x14ac:dyDescent="0.35">
      <c r="A6938" s="74"/>
      <c r="I6938" s="73"/>
      <c r="J6938" s="73"/>
      <c r="K6938" s="28"/>
    </row>
    <row r="6939" spans="1:11" x14ac:dyDescent="0.35">
      <c r="A6939" s="74"/>
      <c r="I6939" s="73"/>
      <c r="J6939" s="73"/>
      <c r="K6939" s="28"/>
    </row>
    <row r="6940" spans="1:11" x14ac:dyDescent="0.35">
      <c r="A6940" s="74"/>
      <c r="I6940" s="73"/>
      <c r="J6940" s="73"/>
      <c r="K6940" s="28"/>
    </row>
    <row r="6941" spans="1:11" x14ac:dyDescent="0.35">
      <c r="A6941" s="74"/>
      <c r="I6941" s="73"/>
      <c r="J6941" s="73"/>
      <c r="K6941" s="28"/>
    </row>
    <row r="6942" spans="1:11" x14ac:dyDescent="0.35">
      <c r="A6942" s="74"/>
      <c r="I6942" s="73"/>
      <c r="J6942" s="73"/>
      <c r="K6942" s="28"/>
    </row>
    <row r="6943" spans="1:11" x14ac:dyDescent="0.35">
      <c r="A6943" s="74"/>
      <c r="I6943" s="73"/>
      <c r="J6943" s="73"/>
      <c r="K6943" s="28"/>
    </row>
    <row r="6944" spans="1:11" x14ac:dyDescent="0.35">
      <c r="A6944" s="74"/>
      <c r="I6944" s="73"/>
      <c r="J6944" s="73"/>
      <c r="K6944" s="28"/>
    </row>
    <row r="6945" spans="1:11" x14ac:dyDescent="0.35">
      <c r="A6945" s="74"/>
      <c r="I6945" s="73"/>
      <c r="J6945" s="73"/>
      <c r="K6945" s="28"/>
    </row>
    <row r="6946" spans="1:11" x14ac:dyDescent="0.35">
      <c r="A6946" s="74"/>
      <c r="I6946" s="73"/>
      <c r="J6946" s="73"/>
      <c r="K6946" s="28"/>
    </row>
    <row r="6947" spans="1:11" x14ac:dyDescent="0.35">
      <c r="A6947" s="74"/>
      <c r="I6947" s="73"/>
      <c r="J6947" s="73"/>
      <c r="K6947" s="28"/>
    </row>
    <row r="6948" spans="1:11" x14ac:dyDescent="0.35">
      <c r="A6948" s="74"/>
      <c r="I6948" s="73"/>
      <c r="J6948" s="73"/>
      <c r="K6948" s="28"/>
    </row>
    <row r="6949" spans="1:11" x14ac:dyDescent="0.35">
      <c r="A6949" s="74"/>
      <c r="I6949" s="73"/>
      <c r="J6949" s="73"/>
      <c r="K6949" s="28"/>
    </row>
    <row r="6950" spans="1:11" x14ac:dyDescent="0.35">
      <c r="A6950" s="74"/>
      <c r="I6950" s="73"/>
      <c r="J6950" s="73"/>
      <c r="K6950" s="28"/>
    </row>
    <row r="6951" spans="1:11" x14ac:dyDescent="0.35">
      <c r="A6951" s="74"/>
      <c r="I6951" s="73"/>
      <c r="J6951" s="73"/>
      <c r="K6951" s="28"/>
    </row>
    <row r="6952" spans="1:11" x14ac:dyDescent="0.35">
      <c r="A6952" s="74"/>
      <c r="I6952" s="73"/>
      <c r="J6952" s="73"/>
      <c r="K6952" s="28"/>
    </row>
    <row r="6953" spans="1:11" x14ac:dyDescent="0.35">
      <c r="A6953" s="74"/>
      <c r="I6953" s="73"/>
      <c r="J6953" s="73"/>
      <c r="K6953" s="28"/>
    </row>
    <row r="6954" spans="1:11" x14ac:dyDescent="0.35">
      <c r="A6954" s="74"/>
      <c r="I6954" s="73"/>
      <c r="J6954" s="73"/>
      <c r="K6954" s="28"/>
    </row>
    <row r="6955" spans="1:11" x14ac:dyDescent="0.35">
      <c r="A6955" s="74"/>
      <c r="I6955" s="73"/>
      <c r="J6955" s="73"/>
      <c r="K6955" s="28"/>
    </row>
    <row r="6956" spans="1:11" x14ac:dyDescent="0.35">
      <c r="A6956" s="74"/>
      <c r="I6956" s="73"/>
      <c r="J6956" s="73"/>
      <c r="K6956" s="28"/>
    </row>
    <row r="6957" spans="1:11" x14ac:dyDescent="0.35">
      <c r="A6957" s="74"/>
      <c r="I6957" s="73"/>
      <c r="J6957" s="73"/>
      <c r="K6957" s="28"/>
    </row>
    <row r="6958" spans="1:11" x14ac:dyDescent="0.35">
      <c r="A6958" s="74"/>
      <c r="I6958" s="73"/>
      <c r="J6958" s="73"/>
      <c r="K6958" s="28"/>
    </row>
    <row r="6959" spans="1:11" x14ac:dyDescent="0.35">
      <c r="A6959" s="74"/>
      <c r="I6959" s="73"/>
      <c r="J6959" s="73"/>
      <c r="K6959" s="28"/>
    </row>
    <row r="6960" spans="1:11" x14ac:dyDescent="0.35">
      <c r="A6960" s="74"/>
      <c r="I6960" s="73"/>
      <c r="J6960" s="73"/>
      <c r="K6960" s="28"/>
    </row>
    <row r="6961" spans="1:11" x14ac:dyDescent="0.35">
      <c r="A6961" s="74"/>
      <c r="I6961" s="73"/>
      <c r="J6961" s="73"/>
      <c r="K6961" s="28"/>
    </row>
    <row r="6962" spans="1:11" x14ac:dyDescent="0.35">
      <c r="A6962" s="74"/>
      <c r="I6962" s="73"/>
      <c r="J6962" s="73"/>
      <c r="K6962" s="28"/>
    </row>
    <row r="6963" spans="1:11" x14ac:dyDescent="0.35">
      <c r="A6963" s="74"/>
      <c r="I6963" s="73"/>
      <c r="J6963" s="73"/>
      <c r="K6963" s="28"/>
    </row>
    <row r="6964" spans="1:11" x14ac:dyDescent="0.35">
      <c r="A6964" s="74"/>
      <c r="I6964" s="73"/>
      <c r="J6964" s="73"/>
      <c r="K6964" s="28"/>
    </row>
    <row r="6965" spans="1:11" x14ac:dyDescent="0.35">
      <c r="A6965" s="74"/>
      <c r="I6965" s="73"/>
      <c r="J6965" s="73"/>
      <c r="K6965" s="28"/>
    </row>
    <row r="6966" spans="1:11" x14ac:dyDescent="0.35">
      <c r="A6966" s="74"/>
      <c r="I6966" s="73"/>
      <c r="J6966" s="73"/>
      <c r="K6966" s="28"/>
    </row>
    <row r="6967" spans="1:11" x14ac:dyDescent="0.35">
      <c r="A6967" s="74"/>
      <c r="I6967" s="73"/>
      <c r="J6967" s="73"/>
      <c r="K6967" s="28"/>
    </row>
    <row r="6968" spans="1:11" x14ac:dyDescent="0.35">
      <c r="A6968" s="74"/>
      <c r="I6968" s="73"/>
      <c r="J6968" s="73"/>
      <c r="K6968" s="28"/>
    </row>
    <row r="6969" spans="1:11" x14ac:dyDescent="0.35">
      <c r="A6969" s="74"/>
      <c r="I6969" s="73"/>
      <c r="J6969" s="73"/>
      <c r="K6969" s="28"/>
    </row>
    <row r="6970" spans="1:11" x14ac:dyDescent="0.35">
      <c r="A6970" s="74"/>
      <c r="I6970" s="73"/>
      <c r="J6970" s="73"/>
      <c r="K6970" s="28"/>
    </row>
    <row r="6971" spans="1:11" x14ac:dyDescent="0.35">
      <c r="A6971" s="74"/>
      <c r="I6971" s="73"/>
      <c r="J6971" s="73"/>
      <c r="K6971" s="28"/>
    </row>
    <row r="6972" spans="1:11" x14ac:dyDescent="0.35">
      <c r="A6972" s="74"/>
      <c r="I6972" s="73"/>
      <c r="J6972" s="73"/>
      <c r="K6972" s="28"/>
    </row>
    <row r="6973" spans="1:11" x14ac:dyDescent="0.35">
      <c r="A6973" s="74"/>
      <c r="I6973" s="73"/>
      <c r="J6973" s="73"/>
      <c r="K6973" s="28"/>
    </row>
    <row r="6974" spans="1:11" x14ac:dyDescent="0.35">
      <c r="A6974" s="74"/>
      <c r="I6974" s="73"/>
      <c r="J6974" s="73"/>
      <c r="K6974" s="28"/>
    </row>
    <row r="6975" spans="1:11" x14ac:dyDescent="0.35">
      <c r="A6975" s="74"/>
      <c r="I6975" s="73"/>
      <c r="J6975" s="73"/>
      <c r="K6975" s="28"/>
    </row>
    <row r="6976" spans="1:11" x14ac:dyDescent="0.35">
      <c r="A6976" s="74"/>
      <c r="I6976" s="73"/>
      <c r="J6976" s="73"/>
      <c r="K6976" s="28"/>
    </row>
    <row r="6977" spans="1:11" x14ac:dyDescent="0.35">
      <c r="A6977" s="74"/>
      <c r="I6977" s="73"/>
      <c r="J6977" s="73"/>
      <c r="K6977" s="28"/>
    </row>
    <row r="6978" spans="1:11" x14ac:dyDescent="0.35">
      <c r="A6978" s="74"/>
      <c r="I6978" s="73"/>
      <c r="J6978" s="73"/>
      <c r="K6978" s="28"/>
    </row>
    <row r="6979" spans="1:11" x14ac:dyDescent="0.35">
      <c r="A6979" s="74"/>
      <c r="I6979" s="73"/>
      <c r="J6979" s="73"/>
      <c r="K6979" s="28"/>
    </row>
    <row r="6980" spans="1:11" x14ac:dyDescent="0.35">
      <c r="A6980" s="74"/>
      <c r="I6980" s="73"/>
      <c r="J6980" s="73"/>
      <c r="K6980" s="28"/>
    </row>
    <row r="6981" spans="1:11" x14ac:dyDescent="0.35">
      <c r="A6981" s="74"/>
      <c r="I6981" s="73"/>
      <c r="J6981" s="73"/>
      <c r="K6981" s="28"/>
    </row>
    <row r="6982" spans="1:11" x14ac:dyDescent="0.35">
      <c r="A6982" s="74"/>
      <c r="I6982" s="73"/>
      <c r="J6982" s="73"/>
      <c r="K6982" s="28"/>
    </row>
    <row r="6983" spans="1:11" x14ac:dyDescent="0.35">
      <c r="A6983" s="74"/>
      <c r="I6983" s="73"/>
      <c r="J6983" s="73"/>
      <c r="K6983" s="28"/>
    </row>
    <row r="6984" spans="1:11" x14ac:dyDescent="0.35">
      <c r="A6984" s="74"/>
      <c r="I6984" s="73"/>
      <c r="J6984" s="73"/>
      <c r="K6984" s="28"/>
    </row>
    <row r="6985" spans="1:11" x14ac:dyDescent="0.35">
      <c r="A6985" s="74"/>
      <c r="I6985" s="73"/>
      <c r="J6985" s="73"/>
      <c r="K6985" s="28"/>
    </row>
    <row r="6986" spans="1:11" x14ac:dyDescent="0.35">
      <c r="A6986" s="74"/>
      <c r="I6986" s="73"/>
      <c r="J6986" s="73"/>
      <c r="K6986" s="28"/>
    </row>
    <row r="6987" spans="1:11" x14ac:dyDescent="0.35">
      <c r="A6987" s="74"/>
      <c r="I6987" s="73"/>
      <c r="J6987" s="73"/>
      <c r="K6987" s="28"/>
    </row>
    <row r="6988" spans="1:11" x14ac:dyDescent="0.35">
      <c r="A6988" s="74"/>
      <c r="I6988" s="73"/>
      <c r="J6988" s="73"/>
      <c r="K6988" s="28"/>
    </row>
    <row r="6989" spans="1:11" x14ac:dyDescent="0.35">
      <c r="A6989" s="74"/>
      <c r="I6989" s="73"/>
      <c r="J6989" s="73"/>
      <c r="K6989" s="28"/>
    </row>
    <row r="6990" spans="1:11" x14ac:dyDescent="0.35">
      <c r="A6990" s="74"/>
      <c r="I6990" s="73"/>
      <c r="J6990" s="73"/>
      <c r="K6990" s="28"/>
    </row>
    <row r="6991" spans="1:11" x14ac:dyDescent="0.35">
      <c r="A6991" s="74"/>
      <c r="I6991" s="73"/>
      <c r="J6991" s="73"/>
      <c r="K6991" s="28"/>
    </row>
    <row r="6992" spans="1:11" x14ac:dyDescent="0.35">
      <c r="A6992" s="74"/>
      <c r="I6992" s="73"/>
      <c r="J6992" s="73"/>
      <c r="K6992" s="28"/>
    </row>
    <row r="6993" spans="1:11" x14ac:dyDescent="0.35">
      <c r="A6993" s="74"/>
      <c r="I6993" s="73"/>
      <c r="J6993" s="73"/>
      <c r="K6993" s="28"/>
    </row>
    <row r="6994" spans="1:11" x14ac:dyDescent="0.35">
      <c r="A6994" s="74"/>
      <c r="I6994" s="73"/>
      <c r="J6994" s="73"/>
      <c r="K6994" s="28"/>
    </row>
    <row r="6995" spans="1:11" x14ac:dyDescent="0.35">
      <c r="A6995" s="74"/>
      <c r="I6995" s="73"/>
      <c r="J6995" s="73"/>
      <c r="K6995" s="28"/>
    </row>
    <row r="6996" spans="1:11" x14ac:dyDescent="0.35">
      <c r="A6996" s="74"/>
      <c r="I6996" s="73"/>
      <c r="J6996" s="73"/>
      <c r="K6996" s="28"/>
    </row>
    <row r="6997" spans="1:11" x14ac:dyDescent="0.35">
      <c r="A6997" s="74"/>
      <c r="I6997" s="73"/>
      <c r="J6997" s="73"/>
      <c r="K6997" s="28"/>
    </row>
    <row r="6998" spans="1:11" x14ac:dyDescent="0.35">
      <c r="A6998" s="74"/>
      <c r="I6998" s="73"/>
      <c r="J6998" s="73"/>
      <c r="K6998" s="28"/>
    </row>
    <row r="6999" spans="1:11" x14ac:dyDescent="0.35">
      <c r="A6999" s="74"/>
      <c r="I6999" s="73"/>
      <c r="J6999" s="73"/>
      <c r="K6999" s="28"/>
    </row>
    <row r="7000" spans="1:11" x14ac:dyDescent="0.35">
      <c r="A7000" s="74"/>
      <c r="I7000" s="73"/>
      <c r="J7000" s="73"/>
      <c r="K7000" s="28"/>
    </row>
    <row r="7001" spans="1:11" x14ac:dyDescent="0.35">
      <c r="A7001" s="74"/>
      <c r="I7001" s="73"/>
      <c r="J7001" s="73"/>
      <c r="K7001" s="28"/>
    </row>
    <row r="7002" spans="1:11" x14ac:dyDescent="0.35">
      <c r="A7002" s="74"/>
      <c r="I7002" s="73"/>
      <c r="J7002" s="73"/>
      <c r="K7002" s="28"/>
    </row>
    <row r="7003" spans="1:11" x14ac:dyDescent="0.35">
      <c r="A7003" s="74"/>
      <c r="I7003" s="73"/>
      <c r="J7003" s="73"/>
      <c r="K7003" s="28"/>
    </row>
    <row r="7004" spans="1:11" x14ac:dyDescent="0.35">
      <c r="A7004" s="74"/>
      <c r="I7004" s="73"/>
      <c r="J7004" s="73"/>
      <c r="K7004" s="28"/>
    </row>
    <row r="7005" spans="1:11" x14ac:dyDescent="0.35">
      <c r="A7005" s="74"/>
      <c r="I7005" s="73"/>
      <c r="J7005" s="73"/>
      <c r="K7005" s="28"/>
    </row>
    <row r="7006" spans="1:11" x14ac:dyDescent="0.35">
      <c r="A7006" s="74"/>
      <c r="I7006" s="73"/>
      <c r="J7006" s="73"/>
      <c r="K7006" s="28"/>
    </row>
    <row r="7007" spans="1:11" x14ac:dyDescent="0.35">
      <c r="A7007" s="74"/>
      <c r="I7007" s="73"/>
      <c r="J7007" s="73"/>
      <c r="K7007" s="28"/>
    </row>
    <row r="7008" spans="1:11" x14ac:dyDescent="0.35">
      <c r="A7008" s="74"/>
      <c r="I7008" s="73"/>
      <c r="J7008" s="73"/>
      <c r="K7008" s="28"/>
    </row>
    <row r="7009" spans="1:11" x14ac:dyDescent="0.35">
      <c r="A7009" s="74"/>
      <c r="I7009" s="73"/>
      <c r="J7009" s="73"/>
      <c r="K7009" s="28"/>
    </row>
    <row r="7010" spans="1:11" x14ac:dyDescent="0.35">
      <c r="A7010" s="74"/>
      <c r="I7010" s="73"/>
      <c r="J7010" s="73"/>
      <c r="K7010" s="28"/>
    </row>
    <row r="7011" spans="1:11" x14ac:dyDescent="0.35">
      <c r="A7011" s="74"/>
      <c r="I7011" s="73"/>
      <c r="J7011" s="73"/>
      <c r="K7011" s="28"/>
    </row>
    <row r="7012" spans="1:11" x14ac:dyDescent="0.35">
      <c r="A7012" s="74"/>
      <c r="I7012" s="73"/>
      <c r="J7012" s="73"/>
      <c r="K7012" s="28"/>
    </row>
    <row r="7013" spans="1:11" x14ac:dyDescent="0.35">
      <c r="A7013" s="74"/>
      <c r="I7013" s="73"/>
      <c r="J7013" s="73"/>
      <c r="K7013" s="28"/>
    </row>
    <row r="7014" spans="1:11" x14ac:dyDescent="0.35">
      <c r="A7014" s="74"/>
      <c r="I7014" s="73"/>
      <c r="J7014" s="73"/>
      <c r="K7014" s="28"/>
    </row>
    <row r="7015" spans="1:11" x14ac:dyDescent="0.35">
      <c r="A7015" s="74"/>
      <c r="I7015" s="73"/>
      <c r="J7015" s="73"/>
      <c r="K7015" s="28"/>
    </row>
    <row r="7016" spans="1:11" x14ac:dyDescent="0.35">
      <c r="A7016" s="74"/>
      <c r="I7016" s="73"/>
      <c r="J7016" s="73"/>
      <c r="K7016" s="28"/>
    </row>
    <row r="7017" spans="1:11" x14ac:dyDescent="0.35">
      <c r="A7017" s="74"/>
      <c r="I7017" s="73"/>
      <c r="J7017" s="73"/>
      <c r="K7017" s="28"/>
    </row>
    <row r="7018" spans="1:11" x14ac:dyDescent="0.35">
      <c r="A7018" s="74"/>
      <c r="I7018" s="73"/>
      <c r="J7018" s="73"/>
      <c r="K7018" s="28"/>
    </row>
    <row r="7019" spans="1:11" x14ac:dyDescent="0.35">
      <c r="A7019" s="74"/>
      <c r="I7019" s="73"/>
      <c r="J7019" s="73"/>
      <c r="K7019" s="28"/>
    </row>
    <row r="7020" spans="1:11" x14ac:dyDescent="0.35">
      <c r="A7020" s="74"/>
      <c r="I7020" s="73"/>
      <c r="J7020" s="73"/>
      <c r="K7020" s="28"/>
    </row>
    <row r="7021" spans="1:11" x14ac:dyDescent="0.35">
      <c r="A7021" s="74"/>
      <c r="I7021" s="73"/>
      <c r="J7021" s="73"/>
      <c r="K7021" s="28"/>
    </row>
    <row r="7022" spans="1:11" x14ac:dyDescent="0.35">
      <c r="A7022" s="74"/>
      <c r="D7022" s="174"/>
      <c r="I7022" s="73"/>
      <c r="J7022" s="73"/>
      <c r="K7022" s="28"/>
    </row>
    <row r="7023" spans="1:11" x14ac:dyDescent="0.35">
      <c r="A7023" s="74"/>
      <c r="D7023" s="174"/>
      <c r="I7023" s="73"/>
      <c r="J7023" s="73"/>
      <c r="K7023" s="28"/>
    </row>
    <row r="7024" spans="1:11" x14ac:dyDescent="0.35">
      <c r="A7024" s="74"/>
      <c r="D7024" s="174"/>
      <c r="I7024" s="73"/>
      <c r="J7024" s="73"/>
      <c r="K7024" s="28"/>
    </row>
    <row r="7025" spans="1:11" x14ac:dyDescent="0.35">
      <c r="A7025" s="74"/>
      <c r="D7025" s="174"/>
      <c r="I7025" s="73"/>
      <c r="J7025" s="73"/>
      <c r="K7025" s="28"/>
    </row>
    <row r="7026" spans="1:11" x14ac:dyDescent="0.35">
      <c r="A7026" s="74"/>
      <c r="D7026" s="174"/>
      <c r="I7026" s="73"/>
      <c r="J7026" s="73"/>
      <c r="K7026" s="28"/>
    </row>
    <row r="7027" spans="1:11" x14ac:dyDescent="0.35">
      <c r="A7027" s="74"/>
      <c r="D7027" s="174"/>
      <c r="I7027" s="73"/>
      <c r="J7027" s="73"/>
      <c r="K7027" s="28"/>
    </row>
    <row r="7028" spans="1:11" x14ac:dyDescent="0.35">
      <c r="A7028" s="74"/>
      <c r="D7028" s="174"/>
      <c r="I7028" s="73"/>
      <c r="J7028" s="73"/>
      <c r="K7028" s="28"/>
    </row>
    <row r="7029" spans="1:11" x14ac:dyDescent="0.35">
      <c r="A7029" s="74"/>
      <c r="D7029" s="174"/>
      <c r="I7029" s="73"/>
      <c r="J7029" s="73"/>
      <c r="K7029" s="28"/>
    </row>
    <row r="7030" spans="1:11" x14ac:dyDescent="0.35">
      <c r="A7030" s="74"/>
      <c r="D7030" s="174"/>
      <c r="I7030" s="73"/>
      <c r="J7030" s="73"/>
      <c r="K7030" s="28"/>
    </row>
    <row r="7031" spans="1:11" x14ac:dyDescent="0.35">
      <c r="A7031" s="74"/>
      <c r="D7031" s="174"/>
      <c r="I7031" s="73"/>
      <c r="J7031" s="73"/>
      <c r="K7031" s="28"/>
    </row>
    <row r="7032" spans="1:11" x14ac:dyDescent="0.35">
      <c r="A7032" s="74"/>
      <c r="D7032" s="174"/>
      <c r="I7032" s="73"/>
      <c r="J7032" s="73"/>
      <c r="K7032" s="28"/>
    </row>
    <row r="7033" spans="1:11" x14ac:dyDescent="0.35">
      <c r="A7033" s="74"/>
      <c r="D7033" s="174"/>
      <c r="I7033" s="73"/>
      <c r="J7033" s="73"/>
      <c r="K7033" s="28"/>
    </row>
    <row r="7034" spans="1:11" x14ac:dyDescent="0.35">
      <c r="A7034" s="74"/>
      <c r="D7034" s="174"/>
      <c r="I7034" s="73"/>
      <c r="J7034" s="73"/>
      <c r="K7034" s="28"/>
    </row>
    <row r="7035" spans="1:11" x14ac:dyDescent="0.35">
      <c r="A7035" s="74"/>
      <c r="D7035" s="174"/>
      <c r="I7035" s="73"/>
      <c r="J7035" s="73"/>
      <c r="K7035" s="28"/>
    </row>
    <row r="7036" spans="1:11" x14ac:dyDescent="0.35">
      <c r="A7036" s="74"/>
      <c r="D7036" s="174"/>
      <c r="I7036" s="73"/>
      <c r="J7036" s="73"/>
      <c r="K7036" s="28"/>
    </row>
    <row r="7037" spans="1:11" x14ac:dyDescent="0.35">
      <c r="A7037" s="74"/>
      <c r="D7037" s="174"/>
      <c r="I7037" s="73"/>
      <c r="J7037" s="73"/>
      <c r="K7037" s="28"/>
    </row>
    <row r="7038" spans="1:11" x14ac:dyDescent="0.35">
      <c r="A7038" s="74"/>
      <c r="D7038" s="174"/>
      <c r="I7038" s="73"/>
      <c r="J7038" s="73"/>
      <c r="K7038" s="28"/>
    </row>
    <row r="7039" spans="1:11" x14ac:dyDescent="0.35">
      <c r="A7039" s="74"/>
      <c r="D7039" s="174"/>
      <c r="I7039" s="73"/>
      <c r="J7039" s="73"/>
      <c r="K7039" s="28"/>
    </row>
    <row r="7040" spans="1:11" x14ac:dyDescent="0.35">
      <c r="A7040" s="74"/>
      <c r="D7040" s="174"/>
      <c r="I7040" s="73"/>
      <c r="J7040" s="73"/>
      <c r="K7040" s="28"/>
    </row>
    <row r="7041" spans="1:11" x14ac:dyDescent="0.35">
      <c r="A7041" s="74"/>
      <c r="D7041" s="174"/>
      <c r="I7041" s="73"/>
      <c r="J7041" s="73"/>
      <c r="K7041" s="28"/>
    </row>
    <row r="7042" spans="1:11" x14ac:dyDescent="0.35">
      <c r="A7042" s="74"/>
      <c r="D7042" s="174"/>
      <c r="I7042" s="73"/>
      <c r="J7042" s="73"/>
      <c r="K7042" s="28"/>
    </row>
    <row r="7043" spans="1:11" x14ac:dyDescent="0.35">
      <c r="A7043" s="74"/>
      <c r="D7043" s="174"/>
      <c r="I7043" s="73"/>
      <c r="J7043" s="73"/>
      <c r="K7043" s="28"/>
    </row>
    <row r="7044" spans="1:11" x14ac:dyDescent="0.35">
      <c r="A7044" s="74"/>
      <c r="D7044" s="174"/>
      <c r="I7044" s="73"/>
      <c r="J7044" s="73"/>
      <c r="K7044" s="28"/>
    </row>
    <row r="7045" spans="1:11" x14ac:dyDescent="0.35">
      <c r="A7045" s="74"/>
      <c r="D7045" s="174"/>
      <c r="I7045" s="73"/>
      <c r="J7045" s="73"/>
      <c r="K7045" s="28"/>
    </row>
    <row r="7046" spans="1:11" x14ac:dyDescent="0.35">
      <c r="A7046" s="74"/>
      <c r="D7046" s="174"/>
      <c r="I7046" s="73"/>
      <c r="J7046" s="73"/>
      <c r="K7046" s="28"/>
    </row>
    <row r="7047" spans="1:11" x14ac:dyDescent="0.35">
      <c r="A7047" s="74"/>
      <c r="D7047" s="174"/>
      <c r="I7047" s="73"/>
      <c r="J7047" s="73"/>
      <c r="K7047" s="28"/>
    </row>
    <row r="7048" spans="1:11" x14ac:dyDescent="0.35">
      <c r="A7048" s="74"/>
      <c r="D7048" s="174"/>
      <c r="I7048" s="73"/>
      <c r="J7048" s="73"/>
      <c r="K7048" s="28"/>
    </row>
    <row r="7049" spans="1:11" x14ac:dyDescent="0.35">
      <c r="A7049" s="74"/>
      <c r="D7049" s="174"/>
      <c r="I7049" s="73"/>
      <c r="J7049" s="73"/>
      <c r="K7049" s="28"/>
    </row>
    <row r="7050" spans="1:11" x14ac:dyDescent="0.35">
      <c r="A7050" s="74"/>
      <c r="D7050" s="174"/>
      <c r="I7050" s="73"/>
      <c r="J7050" s="73"/>
      <c r="K7050" s="28"/>
    </row>
    <row r="7051" spans="1:11" x14ac:dyDescent="0.35">
      <c r="A7051" s="74"/>
      <c r="D7051" s="174"/>
      <c r="I7051" s="73"/>
      <c r="J7051" s="73"/>
      <c r="K7051" s="28"/>
    </row>
    <row r="7052" spans="1:11" x14ac:dyDescent="0.35">
      <c r="A7052" s="74"/>
      <c r="D7052" s="174"/>
      <c r="I7052" s="73"/>
      <c r="J7052" s="73"/>
      <c r="K7052" s="28"/>
    </row>
    <row r="7053" spans="1:11" x14ac:dyDescent="0.35">
      <c r="A7053" s="74"/>
      <c r="D7053" s="174"/>
      <c r="I7053" s="73"/>
      <c r="J7053" s="73"/>
      <c r="K7053" s="28"/>
    </row>
    <row r="7054" spans="1:11" x14ac:dyDescent="0.35">
      <c r="A7054" s="74"/>
      <c r="D7054" s="174"/>
      <c r="I7054" s="73"/>
      <c r="J7054" s="73"/>
      <c r="K7054" s="28"/>
    </row>
    <row r="7055" spans="1:11" x14ac:dyDescent="0.35">
      <c r="A7055" s="74"/>
      <c r="D7055" s="174"/>
      <c r="I7055" s="73"/>
      <c r="J7055" s="73"/>
      <c r="K7055" s="28"/>
    </row>
    <row r="7056" spans="1:11" x14ac:dyDescent="0.35">
      <c r="A7056" s="74"/>
      <c r="D7056" s="174"/>
      <c r="I7056" s="73"/>
      <c r="J7056" s="73"/>
      <c r="K7056" s="28"/>
    </row>
    <row r="7057" spans="1:11" x14ac:dyDescent="0.35">
      <c r="A7057" s="74"/>
      <c r="D7057" s="174"/>
      <c r="I7057" s="73"/>
      <c r="J7057" s="73"/>
      <c r="K7057" s="28"/>
    </row>
    <row r="7058" spans="1:11" x14ac:dyDescent="0.35">
      <c r="A7058" s="74"/>
      <c r="D7058" s="174"/>
      <c r="I7058" s="73"/>
      <c r="J7058" s="73"/>
      <c r="K7058" s="28"/>
    </row>
    <row r="7059" spans="1:11" x14ac:dyDescent="0.35">
      <c r="A7059" s="74"/>
      <c r="D7059" s="174"/>
      <c r="I7059" s="73"/>
      <c r="J7059" s="73"/>
      <c r="K7059" s="28"/>
    </row>
    <row r="7060" spans="1:11" x14ac:dyDescent="0.35">
      <c r="A7060" s="74"/>
      <c r="D7060" s="174"/>
      <c r="I7060" s="73"/>
      <c r="J7060" s="73"/>
      <c r="K7060" s="28"/>
    </row>
    <row r="7061" spans="1:11" x14ac:dyDescent="0.35">
      <c r="A7061" s="74"/>
      <c r="D7061" s="174"/>
      <c r="I7061" s="73"/>
      <c r="J7061" s="73"/>
      <c r="K7061" s="28"/>
    </row>
    <row r="7062" spans="1:11" x14ac:dyDescent="0.35">
      <c r="A7062" s="74"/>
      <c r="D7062" s="174"/>
      <c r="I7062" s="73"/>
      <c r="J7062" s="73"/>
      <c r="K7062" s="28"/>
    </row>
    <row r="7063" spans="1:11" x14ac:dyDescent="0.35">
      <c r="A7063" s="74"/>
      <c r="D7063" s="174"/>
      <c r="I7063" s="73"/>
      <c r="J7063" s="73"/>
      <c r="K7063" s="28"/>
    </row>
    <row r="7064" spans="1:11" x14ac:dyDescent="0.35">
      <c r="A7064" s="74"/>
      <c r="D7064" s="174"/>
      <c r="I7064" s="73"/>
      <c r="J7064" s="73"/>
      <c r="K7064" s="28"/>
    </row>
    <row r="7065" spans="1:11" x14ac:dyDescent="0.35">
      <c r="A7065" s="74"/>
      <c r="D7065" s="174"/>
      <c r="I7065" s="73"/>
      <c r="J7065" s="73"/>
      <c r="K7065" s="28"/>
    </row>
    <row r="7066" spans="1:11" x14ac:dyDescent="0.35">
      <c r="A7066" s="74"/>
      <c r="D7066" s="174"/>
      <c r="I7066" s="73"/>
      <c r="J7066" s="73"/>
      <c r="K7066" s="28"/>
    </row>
    <row r="7067" spans="1:11" x14ac:dyDescent="0.35">
      <c r="A7067" s="74"/>
      <c r="D7067" s="174"/>
      <c r="I7067" s="73"/>
      <c r="J7067" s="73"/>
      <c r="K7067" s="28"/>
    </row>
    <row r="7068" spans="1:11" x14ac:dyDescent="0.35">
      <c r="A7068" s="74"/>
      <c r="D7068" s="174"/>
      <c r="I7068" s="73"/>
      <c r="J7068" s="73"/>
      <c r="K7068" s="28"/>
    </row>
    <row r="7069" spans="1:11" x14ac:dyDescent="0.35">
      <c r="A7069" s="74"/>
      <c r="D7069" s="174"/>
      <c r="I7069" s="73"/>
      <c r="J7069" s="73"/>
      <c r="K7069" s="28"/>
    </row>
    <row r="7070" spans="1:11" x14ac:dyDescent="0.35">
      <c r="A7070" s="74"/>
      <c r="D7070" s="174"/>
      <c r="I7070" s="73"/>
      <c r="J7070" s="73"/>
      <c r="K7070" s="28"/>
    </row>
    <row r="7071" spans="1:11" x14ac:dyDescent="0.35">
      <c r="A7071" s="74"/>
      <c r="D7071" s="174"/>
      <c r="I7071" s="73"/>
      <c r="J7071" s="73"/>
      <c r="K7071" s="28"/>
    </row>
    <row r="7072" spans="1:11" x14ac:dyDescent="0.35">
      <c r="A7072" s="74"/>
      <c r="D7072" s="174"/>
      <c r="I7072" s="73"/>
      <c r="J7072" s="73"/>
      <c r="K7072" s="28"/>
    </row>
    <row r="7073" spans="1:11" x14ac:dyDescent="0.35">
      <c r="A7073" s="74"/>
      <c r="D7073" s="174"/>
      <c r="I7073" s="73"/>
      <c r="J7073" s="73"/>
      <c r="K7073" s="28"/>
    </row>
    <row r="7074" spans="1:11" x14ac:dyDescent="0.35">
      <c r="A7074" s="74"/>
      <c r="D7074" s="174"/>
      <c r="I7074" s="73"/>
      <c r="J7074" s="73"/>
      <c r="K7074" s="28"/>
    </row>
    <row r="7075" spans="1:11" x14ac:dyDescent="0.35">
      <c r="A7075" s="74"/>
      <c r="D7075" s="174"/>
      <c r="I7075" s="73"/>
      <c r="J7075" s="73"/>
      <c r="K7075" s="28"/>
    </row>
    <row r="7076" spans="1:11" x14ac:dyDescent="0.35">
      <c r="A7076" s="74"/>
      <c r="D7076" s="174"/>
      <c r="I7076" s="73"/>
      <c r="J7076" s="73"/>
      <c r="K7076" s="28"/>
    </row>
    <row r="7077" spans="1:11" x14ac:dyDescent="0.35">
      <c r="A7077" s="74"/>
      <c r="D7077" s="174"/>
      <c r="I7077" s="73"/>
      <c r="J7077" s="73"/>
      <c r="K7077" s="28"/>
    </row>
    <row r="7078" spans="1:11" x14ac:dyDescent="0.35">
      <c r="A7078" s="74"/>
      <c r="D7078" s="174"/>
      <c r="I7078" s="73"/>
      <c r="J7078" s="73"/>
      <c r="K7078" s="28"/>
    </row>
    <row r="7079" spans="1:11" x14ac:dyDescent="0.35">
      <c r="A7079" s="74"/>
      <c r="D7079" s="174"/>
      <c r="I7079" s="73"/>
      <c r="J7079" s="73"/>
      <c r="K7079" s="28"/>
    </row>
    <row r="7080" spans="1:11" x14ac:dyDescent="0.35">
      <c r="A7080" s="74"/>
      <c r="D7080" s="174"/>
      <c r="I7080" s="73"/>
      <c r="J7080" s="73"/>
      <c r="K7080" s="28"/>
    </row>
    <row r="7081" spans="1:11" x14ac:dyDescent="0.35">
      <c r="A7081" s="74"/>
      <c r="D7081" s="174"/>
      <c r="I7081" s="73"/>
      <c r="J7081" s="73"/>
      <c r="K7081" s="28"/>
    </row>
    <row r="7082" spans="1:11" x14ac:dyDescent="0.35">
      <c r="A7082" s="74"/>
      <c r="D7082" s="174"/>
      <c r="I7082" s="73"/>
      <c r="J7082" s="73"/>
      <c r="K7082" s="28"/>
    </row>
    <row r="7083" spans="1:11" x14ac:dyDescent="0.35">
      <c r="A7083" s="74"/>
      <c r="D7083" s="174"/>
      <c r="I7083" s="73"/>
      <c r="J7083" s="73"/>
      <c r="K7083" s="28"/>
    </row>
    <row r="7084" spans="1:11" x14ac:dyDescent="0.35">
      <c r="A7084" s="74"/>
      <c r="D7084" s="174"/>
      <c r="I7084" s="73"/>
      <c r="J7084" s="73"/>
      <c r="K7084" s="28"/>
    </row>
    <row r="7085" spans="1:11" x14ac:dyDescent="0.35">
      <c r="A7085" s="74"/>
      <c r="D7085" s="174"/>
      <c r="I7085" s="73"/>
      <c r="J7085" s="73"/>
      <c r="K7085" s="28"/>
    </row>
    <row r="7086" spans="1:11" x14ac:dyDescent="0.35">
      <c r="A7086" s="74"/>
      <c r="D7086" s="174"/>
      <c r="I7086" s="73"/>
      <c r="J7086" s="73"/>
      <c r="K7086" s="28"/>
    </row>
    <row r="7087" spans="1:11" x14ac:dyDescent="0.35">
      <c r="A7087" s="74"/>
      <c r="D7087" s="174"/>
      <c r="I7087" s="73"/>
      <c r="J7087" s="73"/>
      <c r="K7087" s="28"/>
    </row>
    <row r="7088" spans="1:11" x14ac:dyDescent="0.35">
      <c r="A7088" s="74"/>
      <c r="D7088" s="174"/>
      <c r="I7088" s="73"/>
      <c r="J7088" s="73"/>
      <c r="K7088" s="28"/>
    </row>
    <row r="7089" spans="1:11" x14ac:dyDescent="0.35">
      <c r="A7089" s="74"/>
      <c r="D7089" s="174"/>
      <c r="I7089" s="73"/>
      <c r="J7089" s="73"/>
      <c r="K7089" s="28"/>
    </row>
    <row r="7090" spans="1:11" x14ac:dyDescent="0.35">
      <c r="A7090" s="74"/>
      <c r="D7090" s="174"/>
      <c r="I7090" s="73"/>
      <c r="J7090" s="73"/>
      <c r="K7090" s="28"/>
    </row>
    <row r="7091" spans="1:11" x14ac:dyDescent="0.35">
      <c r="A7091" s="74"/>
      <c r="D7091" s="174"/>
      <c r="I7091" s="73"/>
      <c r="J7091" s="73"/>
      <c r="K7091" s="28"/>
    </row>
    <row r="7092" spans="1:11" x14ac:dyDescent="0.35">
      <c r="A7092" s="74"/>
      <c r="D7092" s="174"/>
      <c r="I7092" s="73"/>
      <c r="J7092" s="73"/>
      <c r="K7092" s="28"/>
    </row>
    <row r="7093" spans="1:11" x14ac:dyDescent="0.35">
      <c r="A7093" s="74"/>
      <c r="D7093" s="174"/>
      <c r="I7093" s="73"/>
      <c r="J7093" s="73"/>
      <c r="K7093" s="28"/>
    </row>
    <row r="7094" spans="1:11" x14ac:dyDescent="0.35">
      <c r="A7094" s="74"/>
      <c r="D7094" s="174"/>
      <c r="I7094" s="73"/>
      <c r="J7094" s="73"/>
      <c r="K7094" s="28"/>
    </row>
    <row r="7095" spans="1:11" x14ac:dyDescent="0.35">
      <c r="A7095" s="74"/>
      <c r="D7095" s="174"/>
      <c r="I7095" s="73"/>
      <c r="J7095" s="73"/>
      <c r="K7095" s="28"/>
    </row>
    <row r="7096" spans="1:11" x14ac:dyDescent="0.35">
      <c r="A7096" s="74"/>
      <c r="D7096" s="174"/>
      <c r="I7096" s="73"/>
      <c r="J7096" s="73"/>
      <c r="K7096" s="28"/>
    </row>
    <row r="7097" spans="1:11" x14ac:dyDescent="0.35">
      <c r="A7097" s="74"/>
      <c r="D7097" s="174"/>
      <c r="I7097" s="73"/>
      <c r="J7097" s="73"/>
      <c r="K7097" s="28"/>
    </row>
    <row r="7098" spans="1:11" x14ac:dyDescent="0.35">
      <c r="A7098" s="74"/>
      <c r="D7098" s="174"/>
      <c r="I7098" s="73"/>
      <c r="J7098" s="73"/>
      <c r="K7098" s="28"/>
    </row>
    <row r="7099" spans="1:11" x14ac:dyDescent="0.35">
      <c r="A7099" s="74"/>
      <c r="D7099" s="174"/>
      <c r="I7099" s="73"/>
      <c r="J7099" s="73"/>
      <c r="K7099" s="28"/>
    </row>
    <row r="7100" spans="1:11" x14ac:dyDescent="0.35">
      <c r="A7100" s="74"/>
      <c r="D7100" s="174"/>
      <c r="I7100" s="73"/>
      <c r="J7100" s="73"/>
      <c r="K7100" s="28"/>
    </row>
    <row r="7101" spans="1:11" x14ac:dyDescent="0.35">
      <c r="A7101" s="74"/>
      <c r="D7101" s="174"/>
      <c r="I7101" s="73"/>
      <c r="J7101" s="73"/>
      <c r="K7101" s="28"/>
    </row>
    <row r="7102" spans="1:11" x14ac:dyDescent="0.35">
      <c r="A7102" s="74"/>
      <c r="D7102" s="174"/>
      <c r="I7102" s="73"/>
      <c r="J7102" s="73"/>
      <c r="K7102" s="28"/>
    </row>
    <row r="7103" spans="1:11" x14ac:dyDescent="0.35">
      <c r="A7103" s="74"/>
      <c r="D7103" s="174"/>
      <c r="I7103" s="73"/>
      <c r="J7103" s="73"/>
      <c r="K7103" s="28"/>
    </row>
    <row r="7104" spans="1:11" x14ac:dyDescent="0.35">
      <c r="A7104" s="74"/>
      <c r="D7104" s="174"/>
      <c r="I7104" s="73"/>
      <c r="J7104" s="73"/>
      <c r="K7104" s="28"/>
    </row>
    <row r="7105" spans="1:11" x14ac:dyDescent="0.35">
      <c r="A7105" s="74"/>
      <c r="D7105" s="174"/>
      <c r="I7105" s="73"/>
      <c r="J7105" s="73"/>
      <c r="K7105" s="28"/>
    </row>
    <row r="7106" spans="1:11" x14ac:dyDescent="0.35">
      <c r="A7106" s="74"/>
      <c r="D7106" s="174"/>
      <c r="I7106" s="73"/>
      <c r="J7106" s="73"/>
      <c r="K7106" s="28"/>
    </row>
    <row r="7107" spans="1:11" x14ac:dyDescent="0.35">
      <c r="A7107" s="74"/>
      <c r="D7107" s="174"/>
      <c r="I7107" s="73"/>
      <c r="J7107" s="73"/>
      <c r="K7107" s="28"/>
    </row>
    <row r="7108" spans="1:11" x14ac:dyDescent="0.35">
      <c r="A7108" s="74"/>
      <c r="D7108" s="174"/>
      <c r="I7108" s="73"/>
      <c r="J7108" s="73"/>
      <c r="K7108" s="28"/>
    </row>
    <row r="7109" spans="1:11" x14ac:dyDescent="0.35">
      <c r="A7109" s="74"/>
      <c r="D7109" s="174"/>
      <c r="I7109" s="73"/>
      <c r="J7109" s="73"/>
      <c r="K7109" s="28"/>
    </row>
    <row r="7110" spans="1:11" x14ac:dyDescent="0.35">
      <c r="A7110" s="74"/>
      <c r="D7110" s="174"/>
      <c r="I7110" s="73"/>
      <c r="J7110" s="73"/>
      <c r="K7110" s="28"/>
    </row>
    <row r="7111" spans="1:11" x14ac:dyDescent="0.35">
      <c r="A7111" s="74"/>
      <c r="D7111" s="174"/>
      <c r="I7111" s="73"/>
      <c r="J7111" s="73"/>
      <c r="K7111" s="28"/>
    </row>
    <row r="7112" spans="1:11" x14ac:dyDescent="0.35">
      <c r="A7112" s="74"/>
      <c r="D7112" s="174"/>
      <c r="I7112" s="73"/>
      <c r="J7112" s="73"/>
      <c r="K7112" s="28"/>
    </row>
    <row r="7113" spans="1:11" x14ac:dyDescent="0.35">
      <c r="A7113" s="74"/>
      <c r="D7113" s="174"/>
      <c r="I7113" s="73"/>
      <c r="J7113" s="73"/>
      <c r="K7113" s="28"/>
    </row>
    <row r="7114" spans="1:11" x14ac:dyDescent="0.35">
      <c r="A7114" s="74"/>
      <c r="D7114" s="174"/>
      <c r="I7114" s="73"/>
      <c r="J7114" s="73"/>
      <c r="K7114" s="28"/>
    </row>
    <row r="7115" spans="1:11" x14ac:dyDescent="0.35">
      <c r="A7115" s="74"/>
      <c r="D7115" s="174"/>
      <c r="I7115" s="73"/>
      <c r="J7115" s="73"/>
      <c r="K7115" s="28"/>
    </row>
    <row r="7116" spans="1:11" x14ac:dyDescent="0.35">
      <c r="A7116" s="74"/>
      <c r="D7116" s="174"/>
      <c r="I7116" s="73"/>
      <c r="J7116" s="73"/>
      <c r="K7116" s="28"/>
    </row>
    <row r="7117" spans="1:11" x14ac:dyDescent="0.35">
      <c r="A7117" s="74"/>
      <c r="D7117" s="174"/>
      <c r="I7117" s="73"/>
      <c r="J7117" s="73"/>
      <c r="K7117" s="28"/>
    </row>
    <row r="7118" spans="1:11" x14ac:dyDescent="0.35">
      <c r="A7118" s="74"/>
      <c r="D7118" s="174"/>
      <c r="I7118" s="73"/>
      <c r="J7118" s="73"/>
      <c r="K7118" s="28"/>
    </row>
    <row r="7119" spans="1:11" x14ac:dyDescent="0.35">
      <c r="A7119" s="74"/>
      <c r="D7119" s="174"/>
      <c r="I7119" s="73"/>
      <c r="J7119" s="73"/>
      <c r="K7119" s="28"/>
    </row>
    <row r="7120" spans="1:11" x14ac:dyDescent="0.35">
      <c r="A7120" s="74"/>
      <c r="D7120" s="174"/>
      <c r="I7120" s="73"/>
      <c r="J7120" s="73"/>
      <c r="K7120" s="28"/>
    </row>
    <row r="7121" spans="1:11" x14ac:dyDescent="0.35">
      <c r="A7121" s="74"/>
      <c r="D7121" s="174"/>
      <c r="I7121" s="73"/>
      <c r="J7121" s="73"/>
      <c r="K7121" s="28"/>
    </row>
    <row r="7122" spans="1:11" x14ac:dyDescent="0.35">
      <c r="A7122" s="74"/>
      <c r="D7122" s="174"/>
      <c r="I7122" s="73"/>
      <c r="J7122" s="73"/>
      <c r="K7122" s="28"/>
    </row>
    <row r="7123" spans="1:11" x14ac:dyDescent="0.35">
      <c r="A7123" s="74"/>
      <c r="D7123" s="174"/>
      <c r="I7123" s="73"/>
      <c r="J7123" s="73"/>
      <c r="K7123" s="28"/>
    </row>
    <row r="7124" spans="1:11" x14ac:dyDescent="0.35">
      <c r="A7124" s="74"/>
      <c r="D7124" s="174"/>
      <c r="I7124" s="73"/>
      <c r="J7124" s="73"/>
      <c r="K7124" s="28"/>
    </row>
    <row r="7125" spans="1:11" x14ac:dyDescent="0.35">
      <c r="A7125" s="74"/>
      <c r="D7125" s="174"/>
      <c r="I7125" s="73"/>
      <c r="J7125" s="73"/>
      <c r="K7125" s="28"/>
    </row>
    <row r="7126" spans="1:11" x14ac:dyDescent="0.35">
      <c r="A7126" s="74"/>
      <c r="D7126" s="174"/>
      <c r="I7126" s="73"/>
      <c r="J7126" s="73"/>
      <c r="K7126" s="28"/>
    </row>
    <row r="7127" spans="1:11" x14ac:dyDescent="0.35">
      <c r="A7127" s="74"/>
      <c r="D7127" s="174"/>
      <c r="I7127" s="73"/>
      <c r="J7127" s="73"/>
      <c r="K7127" s="28"/>
    </row>
    <row r="7128" spans="1:11" x14ac:dyDescent="0.35">
      <c r="A7128" s="74"/>
      <c r="D7128" s="174"/>
      <c r="I7128" s="73"/>
      <c r="J7128" s="73"/>
      <c r="K7128" s="28"/>
    </row>
    <row r="7129" spans="1:11" x14ac:dyDescent="0.35">
      <c r="A7129" s="74"/>
      <c r="D7129" s="174"/>
      <c r="I7129" s="73"/>
      <c r="J7129" s="73"/>
      <c r="K7129" s="28"/>
    </row>
    <row r="7130" spans="1:11" x14ac:dyDescent="0.35">
      <c r="A7130" s="74"/>
      <c r="D7130" s="174"/>
      <c r="I7130" s="73"/>
      <c r="J7130" s="73"/>
      <c r="K7130" s="28"/>
    </row>
    <row r="7131" spans="1:11" x14ac:dyDescent="0.35">
      <c r="A7131" s="74"/>
      <c r="D7131" s="174"/>
      <c r="I7131" s="73"/>
      <c r="J7131" s="73"/>
      <c r="K7131" s="28"/>
    </row>
    <row r="7132" spans="1:11" x14ac:dyDescent="0.35">
      <c r="A7132" s="74"/>
      <c r="D7132" s="174"/>
      <c r="I7132" s="73"/>
      <c r="J7132" s="73"/>
      <c r="K7132" s="28"/>
    </row>
    <row r="7133" spans="1:11" x14ac:dyDescent="0.35">
      <c r="A7133" s="74"/>
      <c r="D7133" s="174"/>
      <c r="I7133" s="73"/>
      <c r="J7133" s="73"/>
      <c r="K7133" s="28"/>
    </row>
    <row r="7134" spans="1:11" x14ac:dyDescent="0.35">
      <c r="A7134" s="74"/>
      <c r="D7134" s="174"/>
      <c r="I7134" s="73"/>
      <c r="J7134" s="73"/>
      <c r="K7134" s="28"/>
    </row>
    <row r="7135" spans="1:11" x14ac:dyDescent="0.35">
      <c r="A7135" s="74"/>
      <c r="D7135" s="174"/>
      <c r="I7135" s="73"/>
      <c r="J7135" s="73"/>
      <c r="K7135" s="28"/>
    </row>
    <row r="7136" spans="1:11" x14ac:dyDescent="0.35">
      <c r="A7136" s="74"/>
      <c r="D7136" s="174"/>
      <c r="I7136" s="73"/>
      <c r="J7136" s="73"/>
      <c r="K7136" s="28"/>
    </row>
    <row r="7137" spans="1:11" x14ac:dyDescent="0.35">
      <c r="A7137" s="74"/>
      <c r="D7137" s="174"/>
      <c r="I7137" s="73"/>
      <c r="J7137" s="73"/>
      <c r="K7137" s="28"/>
    </row>
    <row r="7138" spans="1:11" x14ac:dyDescent="0.35">
      <c r="A7138" s="74"/>
      <c r="D7138" s="174"/>
      <c r="I7138" s="73"/>
      <c r="J7138" s="73"/>
      <c r="K7138" s="28"/>
    </row>
    <row r="7139" spans="1:11" x14ac:dyDescent="0.35">
      <c r="A7139" s="74"/>
      <c r="I7139" s="73"/>
      <c r="J7139" s="73"/>
      <c r="K7139" s="28"/>
    </row>
    <row r="7140" spans="1:11" x14ac:dyDescent="0.35">
      <c r="A7140" s="74"/>
      <c r="I7140" s="73"/>
      <c r="J7140" s="73"/>
      <c r="K7140" s="28"/>
    </row>
    <row r="7141" spans="1:11" x14ac:dyDescent="0.35">
      <c r="A7141" s="74"/>
      <c r="I7141" s="73"/>
      <c r="J7141" s="73"/>
      <c r="K7141" s="28"/>
    </row>
    <row r="7142" spans="1:11" x14ac:dyDescent="0.35">
      <c r="A7142" s="74"/>
      <c r="I7142" s="73"/>
      <c r="J7142" s="73"/>
      <c r="K7142" s="28"/>
    </row>
    <row r="7143" spans="1:11" x14ac:dyDescent="0.35">
      <c r="A7143" s="74"/>
      <c r="I7143" s="73"/>
      <c r="J7143" s="73"/>
      <c r="K7143" s="28"/>
    </row>
    <row r="7144" spans="1:11" x14ac:dyDescent="0.35">
      <c r="A7144" s="74"/>
      <c r="I7144" s="73"/>
      <c r="J7144" s="73"/>
      <c r="K7144" s="28"/>
    </row>
    <row r="7145" spans="1:11" x14ac:dyDescent="0.35">
      <c r="A7145" s="74"/>
      <c r="I7145" s="73"/>
      <c r="J7145" s="73"/>
      <c r="K7145" s="28"/>
    </row>
    <row r="7146" spans="1:11" x14ac:dyDescent="0.35">
      <c r="A7146" s="74"/>
      <c r="I7146" s="73"/>
      <c r="J7146" s="73"/>
      <c r="K7146" s="28"/>
    </row>
    <row r="7147" spans="1:11" x14ac:dyDescent="0.35">
      <c r="A7147" s="74"/>
      <c r="I7147" s="73"/>
      <c r="J7147" s="73"/>
      <c r="K7147" s="28"/>
    </row>
    <row r="7148" spans="1:11" x14ac:dyDescent="0.35">
      <c r="A7148" s="74"/>
      <c r="I7148" s="73"/>
      <c r="J7148" s="73"/>
      <c r="K7148" s="28"/>
    </row>
    <row r="7149" spans="1:11" x14ac:dyDescent="0.35">
      <c r="A7149" s="74"/>
      <c r="I7149" s="73"/>
      <c r="J7149" s="73"/>
      <c r="K7149" s="28"/>
    </row>
    <row r="7150" spans="1:11" x14ac:dyDescent="0.35">
      <c r="A7150" s="74"/>
      <c r="I7150" s="73"/>
      <c r="J7150" s="73"/>
      <c r="K7150" s="28"/>
    </row>
    <row r="7151" spans="1:11" x14ac:dyDescent="0.35">
      <c r="A7151" s="74"/>
      <c r="I7151" s="73"/>
      <c r="J7151" s="73"/>
      <c r="K7151" s="28"/>
    </row>
    <row r="7152" spans="1:11" x14ac:dyDescent="0.35">
      <c r="A7152" s="74"/>
      <c r="I7152" s="73"/>
      <c r="J7152" s="73"/>
      <c r="K7152" s="28"/>
    </row>
    <row r="7153" spans="1:11" x14ac:dyDescent="0.35">
      <c r="A7153" s="74"/>
      <c r="I7153" s="73"/>
      <c r="J7153" s="73"/>
      <c r="K7153" s="28"/>
    </row>
    <row r="7154" spans="1:11" x14ac:dyDescent="0.35">
      <c r="A7154" s="74"/>
      <c r="I7154" s="73"/>
      <c r="J7154" s="73"/>
      <c r="K7154" s="28"/>
    </row>
    <row r="7155" spans="1:11" x14ac:dyDescent="0.35">
      <c r="A7155" s="74"/>
      <c r="I7155" s="73"/>
      <c r="J7155" s="73"/>
      <c r="K7155" s="28"/>
    </row>
    <row r="7156" spans="1:11" x14ac:dyDescent="0.35">
      <c r="A7156" s="74"/>
      <c r="I7156" s="73"/>
      <c r="J7156" s="73"/>
      <c r="K7156" s="28"/>
    </row>
    <row r="7157" spans="1:11" x14ac:dyDescent="0.35">
      <c r="A7157" s="74"/>
      <c r="I7157" s="73"/>
      <c r="J7157" s="73"/>
      <c r="K7157" s="28"/>
    </row>
    <row r="7158" spans="1:11" x14ac:dyDescent="0.35">
      <c r="A7158" s="74"/>
      <c r="I7158" s="73"/>
      <c r="J7158" s="73"/>
      <c r="K7158" s="28"/>
    </row>
    <row r="7159" spans="1:11" x14ac:dyDescent="0.35">
      <c r="A7159" s="74"/>
      <c r="I7159" s="73"/>
      <c r="J7159" s="73"/>
      <c r="K7159" s="28"/>
    </row>
    <row r="7160" spans="1:11" x14ac:dyDescent="0.35">
      <c r="A7160" s="74"/>
      <c r="I7160" s="73"/>
      <c r="J7160" s="73"/>
      <c r="K7160" s="28"/>
    </row>
    <row r="7161" spans="1:11" x14ac:dyDescent="0.35">
      <c r="A7161" s="74"/>
      <c r="I7161" s="73"/>
      <c r="J7161" s="73"/>
      <c r="K7161" s="28"/>
    </row>
    <row r="7162" spans="1:11" x14ac:dyDescent="0.35">
      <c r="A7162" s="74"/>
      <c r="I7162" s="73"/>
      <c r="J7162" s="73"/>
      <c r="K7162" s="28"/>
    </row>
    <row r="7163" spans="1:11" x14ac:dyDescent="0.35">
      <c r="A7163" s="74"/>
      <c r="I7163" s="73"/>
      <c r="J7163" s="73"/>
      <c r="K7163" s="28"/>
    </row>
    <row r="7164" spans="1:11" x14ac:dyDescent="0.35">
      <c r="A7164" s="74"/>
      <c r="I7164" s="73"/>
      <c r="J7164" s="73"/>
      <c r="K7164" s="28"/>
    </row>
    <row r="7165" spans="1:11" x14ac:dyDescent="0.35">
      <c r="A7165" s="74"/>
      <c r="I7165" s="73"/>
      <c r="J7165" s="73"/>
      <c r="K7165" s="28"/>
    </row>
    <row r="7166" spans="1:11" x14ac:dyDescent="0.35">
      <c r="A7166" s="74"/>
      <c r="I7166" s="73"/>
      <c r="J7166" s="73"/>
      <c r="K7166" s="28"/>
    </row>
    <row r="7167" spans="1:11" x14ac:dyDescent="0.35">
      <c r="A7167" s="74"/>
      <c r="I7167" s="73"/>
      <c r="J7167" s="73"/>
      <c r="K7167" s="28"/>
    </row>
    <row r="7168" spans="1:11" x14ac:dyDescent="0.35">
      <c r="A7168" s="74"/>
      <c r="I7168" s="73"/>
      <c r="J7168" s="73"/>
      <c r="K7168" s="28"/>
    </row>
    <row r="7169" spans="1:11" x14ac:dyDescent="0.35">
      <c r="A7169" s="74"/>
      <c r="I7169" s="73"/>
      <c r="J7169" s="73"/>
      <c r="K7169" s="28"/>
    </row>
    <row r="7170" spans="1:11" x14ac:dyDescent="0.35">
      <c r="A7170" s="74"/>
      <c r="I7170" s="73"/>
      <c r="J7170" s="73"/>
      <c r="K7170" s="28"/>
    </row>
    <row r="7171" spans="1:11" x14ac:dyDescent="0.35">
      <c r="A7171" s="74"/>
      <c r="I7171" s="73"/>
      <c r="J7171" s="73"/>
      <c r="K7171" s="28"/>
    </row>
    <row r="7172" spans="1:11" x14ac:dyDescent="0.35">
      <c r="A7172" s="74"/>
      <c r="I7172" s="73"/>
      <c r="J7172" s="73"/>
      <c r="K7172" s="28"/>
    </row>
    <row r="7173" spans="1:11" x14ac:dyDescent="0.35">
      <c r="A7173" s="74"/>
      <c r="I7173" s="73"/>
      <c r="J7173" s="73"/>
      <c r="K7173" s="28"/>
    </row>
    <row r="7174" spans="1:11" x14ac:dyDescent="0.35">
      <c r="A7174" s="74"/>
      <c r="I7174" s="73"/>
      <c r="J7174" s="73"/>
      <c r="K7174" s="28"/>
    </row>
    <row r="7175" spans="1:11" x14ac:dyDescent="0.35">
      <c r="A7175" s="74"/>
      <c r="I7175" s="73"/>
      <c r="J7175" s="73"/>
      <c r="K7175" s="28"/>
    </row>
    <row r="7176" spans="1:11" x14ac:dyDescent="0.35">
      <c r="A7176" s="74"/>
      <c r="I7176" s="73"/>
      <c r="J7176" s="73"/>
      <c r="K7176" s="28"/>
    </row>
    <row r="7177" spans="1:11" x14ac:dyDescent="0.35">
      <c r="A7177" s="74"/>
      <c r="I7177" s="73"/>
      <c r="J7177" s="73"/>
      <c r="K7177" s="28"/>
    </row>
    <row r="7178" spans="1:11" x14ac:dyDescent="0.35">
      <c r="A7178" s="74"/>
      <c r="I7178" s="73"/>
      <c r="J7178" s="73"/>
      <c r="K7178" s="28"/>
    </row>
    <row r="7179" spans="1:11" x14ac:dyDescent="0.35">
      <c r="A7179" s="74"/>
      <c r="I7179" s="73"/>
      <c r="J7179" s="73"/>
      <c r="K7179" s="28"/>
    </row>
    <row r="7180" spans="1:11" x14ac:dyDescent="0.35">
      <c r="A7180" s="74"/>
      <c r="I7180" s="73"/>
      <c r="J7180" s="73"/>
      <c r="K7180" s="28"/>
    </row>
    <row r="7181" spans="1:11" x14ac:dyDescent="0.35">
      <c r="A7181" s="74"/>
      <c r="I7181" s="73"/>
      <c r="J7181" s="73"/>
      <c r="K7181" s="28"/>
    </row>
    <row r="7182" spans="1:11" x14ac:dyDescent="0.35">
      <c r="A7182" s="74"/>
      <c r="I7182" s="73"/>
      <c r="J7182" s="73"/>
      <c r="K7182" s="28"/>
    </row>
    <row r="7183" spans="1:11" x14ac:dyDescent="0.35">
      <c r="A7183" s="74"/>
      <c r="I7183" s="73"/>
      <c r="J7183" s="73"/>
      <c r="K7183" s="28"/>
    </row>
    <row r="7184" spans="1:11" x14ac:dyDescent="0.35">
      <c r="A7184" s="74"/>
      <c r="I7184" s="73"/>
      <c r="J7184" s="73"/>
      <c r="K7184" s="28"/>
    </row>
    <row r="7185" spans="1:11" x14ac:dyDescent="0.35">
      <c r="A7185" s="74"/>
      <c r="I7185" s="73"/>
      <c r="J7185" s="73"/>
      <c r="K7185" s="28"/>
    </row>
    <row r="7186" spans="1:11" x14ac:dyDescent="0.35">
      <c r="A7186" s="74"/>
      <c r="I7186" s="73"/>
      <c r="J7186" s="73"/>
      <c r="K7186" s="28"/>
    </row>
    <row r="7187" spans="1:11" x14ac:dyDescent="0.35">
      <c r="A7187" s="74"/>
      <c r="I7187" s="73"/>
      <c r="J7187" s="73"/>
      <c r="K7187" s="28"/>
    </row>
    <row r="7188" spans="1:11" x14ac:dyDescent="0.35">
      <c r="A7188" s="74"/>
      <c r="I7188" s="73"/>
      <c r="J7188" s="73"/>
      <c r="K7188" s="28"/>
    </row>
    <row r="7189" spans="1:11" x14ac:dyDescent="0.35">
      <c r="A7189" s="74"/>
      <c r="I7189" s="73"/>
      <c r="J7189" s="73"/>
      <c r="K7189" s="28"/>
    </row>
    <row r="7190" spans="1:11" x14ac:dyDescent="0.35">
      <c r="A7190" s="74"/>
      <c r="I7190" s="73"/>
      <c r="J7190" s="73"/>
      <c r="K7190" s="28"/>
    </row>
    <row r="7191" spans="1:11" x14ac:dyDescent="0.35">
      <c r="A7191" s="74"/>
      <c r="I7191" s="73"/>
      <c r="J7191" s="73"/>
      <c r="K7191" s="28"/>
    </row>
    <row r="7192" spans="1:11" x14ac:dyDescent="0.35">
      <c r="A7192" s="74"/>
      <c r="I7192" s="73"/>
      <c r="J7192" s="73"/>
      <c r="K7192" s="28"/>
    </row>
    <row r="7193" spans="1:11" x14ac:dyDescent="0.35">
      <c r="A7193" s="74"/>
      <c r="I7193" s="73"/>
      <c r="J7193" s="73"/>
      <c r="K7193" s="28"/>
    </row>
    <row r="7194" spans="1:11" x14ac:dyDescent="0.35">
      <c r="A7194" s="74"/>
      <c r="I7194" s="73"/>
      <c r="J7194" s="73"/>
      <c r="K7194" s="28"/>
    </row>
    <row r="7195" spans="1:11" x14ac:dyDescent="0.35">
      <c r="A7195" s="74"/>
      <c r="I7195" s="73"/>
      <c r="J7195" s="73"/>
      <c r="K7195" s="28"/>
    </row>
    <row r="7196" spans="1:11" x14ac:dyDescent="0.35">
      <c r="A7196" s="74"/>
      <c r="I7196" s="73"/>
      <c r="J7196" s="73"/>
      <c r="K7196" s="28"/>
    </row>
    <row r="7197" spans="1:11" x14ac:dyDescent="0.35">
      <c r="A7197" s="74"/>
      <c r="I7197" s="73"/>
      <c r="J7197" s="73"/>
      <c r="K7197" s="28"/>
    </row>
    <row r="7198" spans="1:11" x14ac:dyDescent="0.35">
      <c r="A7198" s="74"/>
      <c r="I7198" s="73"/>
      <c r="J7198" s="73"/>
      <c r="K7198" s="28"/>
    </row>
    <row r="7199" spans="1:11" x14ac:dyDescent="0.35">
      <c r="A7199" s="74"/>
      <c r="I7199" s="73"/>
      <c r="J7199" s="73"/>
      <c r="K7199" s="28"/>
    </row>
    <row r="7200" spans="1:11" x14ac:dyDescent="0.35">
      <c r="A7200" s="74"/>
      <c r="I7200" s="73"/>
      <c r="J7200" s="73"/>
      <c r="K7200" s="28"/>
    </row>
    <row r="7201" spans="1:11" x14ac:dyDescent="0.35">
      <c r="A7201" s="74"/>
      <c r="I7201" s="73"/>
      <c r="J7201" s="73"/>
      <c r="K7201" s="28"/>
    </row>
    <row r="7202" spans="1:11" x14ac:dyDescent="0.35">
      <c r="A7202" s="74"/>
      <c r="I7202" s="73"/>
      <c r="J7202" s="73"/>
      <c r="K7202" s="28"/>
    </row>
    <row r="7203" spans="1:11" x14ac:dyDescent="0.35">
      <c r="A7203" s="74"/>
      <c r="I7203" s="73"/>
      <c r="J7203" s="73"/>
      <c r="K7203" s="28"/>
    </row>
    <row r="7204" spans="1:11" x14ac:dyDescent="0.35">
      <c r="A7204" s="74"/>
      <c r="I7204" s="73"/>
      <c r="J7204" s="73"/>
      <c r="K7204" s="28"/>
    </row>
    <row r="7205" spans="1:11" x14ac:dyDescent="0.35">
      <c r="A7205" s="74"/>
      <c r="I7205" s="73"/>
      <c r="J7205" s="73"/>
      <c r="K7205" s="28"/>
    </row>
    <row r="7206" spans="1:11" x14ac:dyDescent="0.35">
      <c r="A7206" s="74"/>
      <c r="I7206" s="73"/>
      <c r="J7206" s="73"/>
      <c r="K7206" s="28"/>
    </row>
    <row r="7207" spans="1:11" x14ac:dyDescent="0.35">
      <c r="A7207" s="74"/>
      <c r="I7207" s="73"/>
      <c r="J7207" s="73"/>
      <c r="K7207" s="28"/>
    </row>
    <row r="7208" spans="1:11" x14ac:dyDescent="0.35">
      <c r="A7208" s="74"/>
      <c r="I7208" s="73"/>
      <c r="J7208" s="73"/>
      <c r="K7208" s="28"/>
    </row>
    <row r="7209" spans="1:11" x14ac:dyDescent="0.35">
      <c r="A7209" s="74"/>
      <c r="I7209" s="73"/>
      <c r="J7209" s="73"/>
      <c r="K7209" s="28"/>
    </row>
    <row r="7210" spans="1:11" x14ac:dyDescent="0.35">
      <c r="A7210" s="74"/>
      <c r="I7210" s="73"/>
      <c r="J7210" s="73"/>
      <c r="K7210" s="28"/>
    </row>
    <row r="7211" spans="1:11" x14ac:dyDescent="0.35">
      <c r="A7211" s="74"/>
      <c r="I7211" s="73"/>
      <c r="J7211" s="73"/>
      <c r="K7211" s="28"/>
    </row>
    <row r="7212" spans="1:11" x14ac:dyDescent="0.35">
      <c r="A7212" s="74"/>
      <c r="I7212" s="73"/>
      <c r="J7212" s="73"/>
      <c r="K7212" s="28"/>
    </row>
    <row r="7213" spans="1:11" x14ac:dyDescent="0.35">
      <c r="A7213" s="74"/>
      <c r="I7213" s="73"/>
      <c r="J7213" s="73"/>
      <c r="K7213" s="28"/>
    </row>
    <row r="7214" spans="1:11" x14ac:dyDescent="0.35">
      <c r="A7214" s="74"/>
      <c r="I7214" s="73"/>
      <c r="J7214" s="73"/>
      <c r="K7214" s="28"/>
    </row>
    <row r="7215" spans="1:11" x14ac:dyDescent="0.35">
      <c r="A7215" s="74"/>
      <c r="I7215" s="73"/>
      <c r="J7215" s="73"/>
      <c r="K7215" s="28"/>
    </row>
    <row r="7216" spans="1:11" x14ac:dyDescent="0.35">
      <c r="A7216" s="74"/>
      <c r="I7216" s="73"/>
      <c r="J7216" s="73"/>
      <c r="K7216" s="28"/>
    </row>
    <row r="7217" spans="1:11" x14ac:dyDescent="0.35">
      <c r="A7217" s="74"/>
      <c r="I7217" s="73"/>
      <c r="J7217" s="73"/>
      <c r="K7217" s="28"/>
    </row>
    <row r="7218" spans="1:11" x14ac:dyDescent="0.35">
      <c r="A7218" s="74"/>
      <c r="I7218" s="73"/>
      <c r="J7218" s="73"/>
      <c r="K7218" s="28"/>
    </row>
    <row r="7219" spans="1:11" x14ac:dyDescent="0.35">
      <c r="A7219" s="74"/>
      <c r="I7219" s="73"/>
      <c r="J7219" s="73"/>
      <c r="K7219" s="28"/>
    </row>
    <row r="7220" spans="1:11" x14ac:dyDescent="0.35">
      <c r="A7220" s="74"/>
      <c r="I7220" s="73"/>
      <c r="J7220" s="73"/>
      <c r="K7220" s="28"/>
    </row>
    <row r="7221" spans="1:11" x14ac:dyDescent="0.35">
      <c r="A7221" s="74"/>
      <c r="I7221" s="73"/>
      <c r="J7221" s="73"/>
      <c r="K7221" s="28"/>
    </row>
    <row r="7222" spans="1:11" x14ac:dyDescent="0.35">
      <c r="A7222" s="74"/>
      <c r="I7222" s="73"/>
      <c r="J7222" s="73"/>
      <c r="K7222" s="28"/>
    </row>
    <row r="7223" spans="1:11" x14ac:dyDescent="0.35">
      <c r="A7223" s="74"/>
      <c r="I7223" s="73"/>
      <c r="J7223" s="73"/>
      <c r="K7223" s="28"/>
    </row>
    <row r="7224" spans="1:11" x14ac:dyDescent="0.35">
      <c r="A7224" s="74"/>
      <c r="I7224" s="73"/>
      <c r="J7224" s="73"/>
      <c r="K7224" s="28"/>
    </row>
    <row r="7225" spans="1:11" x14ac:dyDescent="0.35">
      <c r="A7225" s="74"/>
      <c r="I7225" s="73"/>
      <c r="J7225" s="73"/>
      <c r="K7225" s="28"/>
    </row>
    <row r="7226" spans="1:11" x14ac:dyDescent="0.35">
      <c r="A7226" s="74"/>
      <c r="I7226" s="73"/>
      <c r="J7226" s="73"/>
      <c r="K7226" s="28"/>
    </row>
    <row r="7227" spans="1:11" x14ac:dyDescent="0.35">
      <c r="A7227" s="74"/>
      <c r="I7227" s="73"/>
      <c r="J7227" s="73"/>
      <c r="K7227" s="28"/>
    </row>
    <row r="7228" spans="1:11" x14ac:dyDescent="0.35">
      <c r="A7228" s="74"/>
      <c r="I7228" s="73"/>
      <c r="J7228" s="73"/>
      <c r="K7228" s="28"/>
    </row>
    <row r="7229" spans="1:11" x14ac:dyDescent="0.35">
      <c r="A7229" s="74"/>
      <c r="I7229" s="73"/>
      <c r="J7229" s="73"/>
      <c r="K7229" s="28"/>
    </row>
    <row r="7230" spans="1:11" x14ac:dyDescent="0.35">
      <c r="A7230" s="74"/>
      <c r="I7230" s="73"/>
      <c r="J7230" s="73"/>
      <c r="K7230" s="28"/>
    </row>
    <row r="7231" spans="1:11" x14ac:dyDescent="0.35">
      <c r="A7231" s="74"/>
      <c r="I7231" s="73"/>
      <c r="J7231" s="73"/>
      <c r="K7231" s="28"/>
    </row>
    <row r="7232" spans="1:11" x14ac:dyDescent="0.35">
      <c r="A7232" s="74"/>
      <c r="I7232" s="73"/>
      <c r="J7232" s="73"/>
      <c r="K7232" s="28"/>
    </row>
    <row r="7233" spans="1:11" x14ac:dyDescent="0.35">
      <c r="A7233" s="74"/>
      <c r="I7233" s="73"/>
      <c r="J7233" s="73"/>
      <c r="K7233" s="28"/>
    </row>
    <row r="7234" spans="1:11" x14ac:dyDescent="0.35">
      <c r="A7234" s="74"/>
      <c r="I7234" s="73"/>
      <c r="J7234" s="73"/>
      <c r="K7234" s="28"/>
    </row>
    <row r="7235" spans="1:11" x14ac:dyDescent="0.35">
      <c r="A7235" s="74"/>
      <c r="I7235" s="73"/>
      <c r="J7235" s="73"/>
      <c r="K7235" s="28"/>
    </row>
    <row r="7236" spans="1:11" x14ac:dyDescent="0.35">
      <c r="A7236" s="74"/>
      <c r="I7236" s="73"/>
      <c r="J7236" s="73"/>
      <c r="K7236" s="28"/>
    </row>
    <row r="7237" spans="1:11" x14ac:dyDescent="0.35">
      <c r="A7237" s="74"/>
      <c r="I7237" s="73"/>
      <c r="J7237" s="73"/>
      <c r="K7237" s="28"/>
    </row>
    <row r="7238" spans="1:11" x14ac:dyDescent="0.35">
      <c r="A7238" s="74"/>
      <c r="I7238" s="73"/>
      <c r="J7238" s="73"/>
      <c r="K7238" s="28"/>
    </row>
    <row r="7239" spans="1:11" x14ac:dyDescent="0.35">
      <c r="A7239" s="74"/>
      <c r="I7239" s="73"/>
      <c r="J7239" s="73"/>
      <c r="K7239" s="28"/>
    </row>
    <row r="7240" spans="1:11" x14ac:dyDescent="0.35">
      <c r="A7240" s="74"/>
      <c r="I7240" s="73"/>
      <c r="J7240" s="73"/>
      <c r="K7240" s="28"/>
    </row>
    <row r="7241" spans="1:11" x14ac:dyDescent="0.35">
      <c r="A7241" s="74"/>
      <c r="I7241" s="73"/>
      <c r="J7241" s="73"/>
      <c r="K7241" s="28"/>
    </row>
    <row r="7242" spans="1:11" x14ac:dyDescent="0.35">
      <c r="A7242" s="74"/>
      <c r="I7242" s="73"/>
      <c r="J7242" s="73"/>
      <c r="K7242" s="28"/>
    </row>
    <row r="7243" spans="1:11" x14ac:dyDescent="0.35">
      <c r="A7243" s="74"/>
      <c r="I7243" s="73"/>
      <c r="J7243" s="73"/>
      <c r="K7243" s="28"/>
    </row>
    <row r="7244" spans="1:11" x14ac:dyDescent="0.35">
      <c r="A7244" s="74"/>
      <c r="I7244" s="73"/>
      <c r="J7244" s="73"/>
      <c r="K7244" s="28"/>
    </row>
    <row r="7245" spans="1:11" x14ac:dyDescent="0.35">
      <c r="A7245" s="74"/>
      <c r="I7245" s="73"/>
      <c r="J7245" s="73"/>
      <c r="K7245" s="28"/>
    </row>
    <row r="7246" spans="1:11" x14ac:dyDescent="0.35">
      <c r="A7246" s="74"/>
      <c r="I7246" s="73"/>
      <c r="J7246" s="73"/>
      <c r="K7246" s="28"/>
    </row>
    <row r="7247" spans="1:11" x14ac:dyDescent="0.35">
      <c r="A7247" s="74"/>
      <c r="I7247" s="73"/>
      <c r="J7247" s="73"/>
      <c r="K7247" s="28"/>
    </row>
    <row r="7248" spans="1:11" x14ac:dyDescent="0.35">
      <c r="A7248" s="74"/>
      <c r="I7248" s="73"/>
      <c r="J7248" s="73"/>
      <c r="K7248" s="28"/>
    </row>
    <row r="7249" spans="1:11" x14ac:dyDescent="0.35">
      <c r="A7249" s="74"/>
      <c r="I7249" s="73"/>
      <c r="J7249" s="73"/>
      <c r="K7249" s="28"/>
    </row>
    <row r="7250" spans="1:11" x14ac:dyDescent="0.35">
      <c r="A7250" s="74"/>
      <c r="I7250" s="73"/>
      <c r="J7250" s="73"/>
      <c r="K7250" s="28"/>
    </row>
    <row r="7251" spans="1:11" x14ac:dyDescent="0.35">
      <c r="A7251" s="74"/>
      <c r="I7251" s="73"/>
      <c r="J7251" s="73"/>
      <c r="K7251" s="28"/>
    </row>
    <row r="7252" spans="1:11" x14ac:dyDescent="0.35">
      <c r="A7252" s="74"/>
      <c r="I7252" s="73"/>
      <c r="J7252" s="73"/>
      <c r="K7252" s="28"/>
    </row>
    <row r="7253" spans="1:11" x14ac:dyDescent="0.35">
      <c r="A7253" s="74"/>
      <c r="I7253" s="73"/>
      <c r="J7253" s="73"/>
      <c r="K7253" s="28"/>
    </row>
    <row r="7254" spans="1:11" x14ac:dyDescent="0.35">
      <c r="A7254" s="74"/>
      <c r="I7254" s="73"/>
      <c r="J7254" s="73"/>
      <c r="K7254" s="28"/>
    </row>
    <row r="7255" spans="1:11" x14ac:dyDescent="0.35">
      <c r="A7255" s="74"/>
      <c r="I7255" s="73"/>
      <c r="J7255" s="73"/>
      <c r="K7255" s="28"/>
    </row>
    <row r="7256" spans="1:11" x14ac:dyDescent="0.35">
      <c r="A7256" s="74"/>
      <c r="I7256" s="73"/>
      <c r="J7256" s="73"/>
      <c r="K7256" s="28"/>
    </row>
    <row r="7257" spans="1:11" x14ac:dyDescent="0.35">
      <c r="A7257" s="74"/>
      <c r="I7257" s="73"/>
      <c r="J7257" s="73"/>
      <c r="K7257" s="28"/>
    </row>
    <row r="7258" spans="1:11" x14ac:dyDescent="0.35">
      <c r="A7258" s="74"/>
      <c r="I7258" s="73"/>
      <c r="J7258" s="73"/>
      <c r="K7258" s="28"/>
    </row>
    <row r="7259" spans="1:11" x14ac:dyDescent="0.35">
      <c r="A7259" s="74"/>
      <c r="I7259" s="73"/>
      <c r="J7259" s="73"/>
      <c r="K7259" s="28"/>
    </row>
    <row r="7260" spans="1:11" x14ac:dyDescent="0.35">
      <c r="A7260" s="74"/>
      <c r="I7260" s="73"/>
      <c r="J7260" s="73"/>
      <c r="K7260" s="28"/>
    </row>
    <row r="7261" spans="1:11" x14ac:dyDescent="0.35">
      <c r="A7261" s="74"/>
      <c r="I7261" s="73"/>
      <c r="J7261" s="73"/>
      <c r="K7261" s="28"/>
    </row>
    <row r="7262" spans="1:11" x14ac:dyDescent="0.35">
      <c r="A7262" s="74"/>
      <c r="I7262" s="73"/>
      <c r="J7262" s="73"/>
      <c r="K7262" s="28"/>
    </row>
    <row r="7263" spans="1:11" x14ac:dyDescent="0.35">
      <c r="A7263" s="74"/>
      <c r="I7263" s="73"/>
      <c r="J7263" s="73"/>
      <c r="K7263" s="28"/>
    </row>
    <row r="7264" spans="1:11" x14ac:dyDescent="0.35">
      <c r="A7264" s="74"/>
      <c r="I7264" s="73"/>
      <c r="J7264" s="73"/>
      <c r="K7264" s="28"/>
    </row>
    <row r="7265" spans="1:11" x14ac:dyDescent="0.35">
      <c r="A7265" s="74"/>
      <c r="I7265" s="73"/>
      <c r="J7265" s="73"/>
      <c r="K7265" s="28"/>
    </row>
    <row r="7266" spans="1:11" x14ac:dyDescent="0.35">
      <c r="A7266" s="74"/>
      <c r="I7266" s="73"/>
      <c r="J7266" s="73"/>
      <c r="K7266" s="28"/>
    </row>
    <row r="7267" spans="1:11" x14ac:dyDescent="0.35">
      <c r="A7267" s="74"/>
      <c r="I7267" s="73"/>
      <c r="J7267" s="73"/>
      <c r="K7267" s="28"/>
    </row>
    <row r="7268" spans="1:11" x14ac:dyDescent="0.35">
      <c r="A7268" s="74"/>
      <c r="I7268" s="73"/>
      <c r="J7268" s="73"/>
      <c r="K7268" s="28"/>
    </row>
    <row r="7269" spans="1:11" x14ac:dyDescent="0.35">
      <c r="A7269" s="74"/>
      <c r="I7269" s="73"/>
      <c r="J7269" s="73"/>
      <c r="K7269" s="28"/>
    </row>
    <row r="7270" spans="1:11" x14ac:dyDescent="0.35">
      <c r="A7270" s="74"/>
      <c r="I7270" s="73"/>
      <c r="J7270" s="73"/>
      <c r="K7270" s="28"/>
    </row>
    <row r="7271" spans="1:11" x14ac:dyDescent="0.35">
      <c r="A7271" s="74"/>
      <c r="I7271" s="73"/>
      <c r="J7271" s="73"/>
      <c r="K7271" s="28"/>
    </row>
    <row r="7272" spans="1:11" x14ac:dyDescent="0.35">
      <c r="A7272" s="74"/>
      <c r="I7272" s="73"/>
      <c r="J7272" s="73"/>
      <c r="K7272" s="28"/>
    </row>
    <row r="7273" spans="1:11" x14ac:dyDescent="0.35">
      <c r="A7273" s="74"/>
      <c r="I7273" s="73"/>
      <c r="J7273" s="73"/>
      <c r="K7273" s="28"/>
    </row>
    <row r="7274" spans="1:11" x14ac:dyDescent="0.35">
      <c r="A7274" s="74"/>
      <c r="I7274" s="73"/>
      <c r="J7274" s="73"/>
      <c r="K7274" s="28"/>
    </row>
    <row r="7275" spans="1:11" x14ac:dyDescent="0.35">
      <c r="A7275" s="74"/>
      <c r="I7275" s="73"/>
      <c r="J7275" s="73"/>
      <c r="K7275" s="28"/>
    </row>
    <row r="7276" spans="1:11" x14ac:dyDescent="0.35">
      <c r="A7276" s="74"/>
      <c r="I7276" s="73"/>
      <c r="J7276" s="73"/>
      <c r="K7276" s="28"/>
    </row>
    <row r="7277" spans="1:11" x14ac:dyDescent="0.35">
      <c r="A7277" s="74"/>
      <c r="I7277" s="73"/>
      <c r="J7277" s="73"/>
      <c r="K7277" s="28"/>
    </row>
    <row r="7278" spans="1:11" x14ac:dyDescent="0.35">
      <c r="A7278" s="74"/>
      <c r="I7278" s="73"/>
      <c r="J7278" s="73"/>
      <c r="K7278" s="28"/>
    </row>
    <row r="7279" spans="1:11" x14ac:dyDescent="0.35">
      <c r="A7279" s="74"/>
      <c r="I7279" s="73"/>
      <c r="J7279" s="73"/>
      <c r="K7279" s="28"/>
    </row>
    <row r="7280" spans="1:11" x14ac:dyDescent="0.35">
      <c r="A7280" s="74"/>
      <c r="I7280" s="73"/>
      <c r="J7280" s="73"/>
      <c r="K7280" s="28"/>
    </row>
    <row r="7281" spans="1:11" x14ac:dyDescent="0.35">
      <c r="A7281" s="74"/>
      <c r="I7281" s="73"/>
      <c r="J7281" s="73"/>
      <c r="K7281" s="28"/>
    </row>
    <row r="7282" spans="1:11" x14ac:dyDescent="0.35">
      <c r="A7282" s="74"/>
      <c r="I7282" s="73"/>
      <c r="J7282" s="73"/>
      <c r="K7282" s="28"/>
    </row>
    <row r="7283" spans="1:11" x14ac:dyDescent="0.35">
      <c r="A7283" s="74"/>
      <c r="I7283" s="73"/>
      <c r="J7283" s="73"/>
      <c r="K7283" s="28"/>
    </row>
    <row r="7284" spans="1:11" x14ac:dyDescent="0.35">
      <c r="A7284" s="74"/>
      <c r="I7284" s="73"/>
      <c r="J7284" s="73"/>
      <c r="K7284" s="28"/>
    </row>
    <row r="7285" spans="1:11" x14ac:dyDescent="0.35">
      <c r="A7285" s="74"/>
      <c r="I7285" s="73"/>
      <c r="J7285" s="73"/>
      <c r="K7285" s="28"/>
    </row>
    <row r="7286" spans="1:11" x14ac:dyDescent="0.35">
      <c r="A7286" s="74"/>
      <c r="I7286" s="73"/>
      <c r="J7286" s="73"/>
      <c r="K7286" s="28"/>
    </row>
    <row r="7287" spans="1:11" x14ac:dyDescent="0.35">
      <c r="A7287" s="74"/>
      <c r="I7287" s="73"/>
      <c r="J7287" s="73"/>
      <c r="K7287" s="28"/>
    </row>
    <row r="7288" spans="1:11" x14ac:dyDescent="0.35">
      <c r="A7288" s="74"/>
      <c r="I7288" s="73"/>
      <c r="J7288" s="73"/>
      <c r="K7288" s="28"/>
    </row>
    <row r="7289" spans="1:11" x14ac:dyDescent="0.35">
      <c r="A7289" s="74"/>
      <c r="I7289" s="73"/>
      <c r="J7289" s="73"/>
      <c r="K7289" s="28"/>
    </row>
    <row r="7290" spans="1:11" x14ac:dyDescent="0.35">
      <c r="A7290" s="74"/>
      <c r="I7290" s="73"/>
      <c r="J7290" s="73"/>
      <c r="K7290" s="28"/>
    </row>
    <row r="7291" spans="1:11" x14ac:dyDescent="0.35">
      <c r="A7291" s="74"/>
      <c r="I7291" s="73"/>
      <c r="J7291" s="73"/>
      <c r="K7291" s="28"/>
    </row>
    <row r="7292" spans="1:11" x14ac:dyDescent="0.35">
      <c r="A7292" s="74"/>
      <c r="I7292" s="73"/>
      <c r="J7292" s="73"/>
      <c r="K7292" s="28"/>
    </row>
    <row r="7293" spans="1:11" x14ac:dyDescent="0.35">
      <c r="A7293" s="74"/>
      <c r="I7293" s="73"/>
      <c r="J7293" s="73"/>
      <c r="K7293" s="28"/>
    </row>
    <row r="7294" spans="1:11" x14ac:dyDescent="0.35">
      <c r="A7294" s="74"/>
      <c r="I7294" s="73"/>
      <c r="J7294" s="73"/>
      <c r="K7294" s="28"/>
    </row>
    <row r="7295" spans="1:11" x14ac:dyDescent="0.35">
      <c r="A7295" s="74"/>
      <c r="I7295" s="73"/>
      <c r="J7295" s="73"/>
      <c r="K7295" s="28"/>
    </row>
    <row r="7296" spans="1:11" x14ac:dyDescent="0.35">
      <c r="A7296" s="74"/>
      <c r="I7296" s="73"/>
      <c r="J7296" s="73"/>
      <c r="K7296" s="28"/>
    </row>
    <row r="7297" spans="1:11" x14ac:dyDescent="0.35">
      <c r="A7297" s="74"/>
      <c r="I7297" s="73"/>
      <c r="J7297" s="73"/>
      <c r="K7297" s="28"/>
    </row>
    <row r="7298" spans="1:11" x14ac:dyDescent="0.35">
      <c r="A7298" s="74"/>
      <c r="I7298" s="73"/>
      <c r="J7298" s="73"/>
      <c r="K7298" s="28"/>
    </row>
    <row r="7299" spans="1:11" x14ac:dyDescent="0.35">
      <c r="A7299" s="74"/>
      <c r="I7299" s="73"/>
      <c r="J7299" s="73"/>
      <c r="K7299" s="28"/>
    </row>
    <row r="7300" spans="1:11" x14ac:dyDescent="0.35">
      <c r="A7300" s="74"/>
      <c r="I7300" s="73"/>
      <c r="J7300" s="73"/>
      <c r="K7300" s="28"/>
    </row>
    <row r="7301" spans="1:11" x14ac:dyDescent="0.35">
      <c r="A7301" s="74"/>
      <c r="I7301" s="73"/>
      <c r="J7301" s="73"/>
      <c r="K7301" s="28"/>
    </row>
    <row r="7302" spans="1:11" x14ac:dyDescent="0.35">
      <c r="A7302" s="74"/>
      <c r="I7302" s="73"/>
      <c r="J7302" s="73"/>
      <c r="K7302" s="28"/>
    </row>
    <row r="7303" spans="1:11" x14ac:dyDescent="0.35">
      <c r="A7303" s="74"/>
      <c r="I7303" s="73"/>
      <c r="J7303" s="73"/>
      <c r="K7303" s="28"/>
    </row>
    <row r="7304" spans="1:11" x14ac:dyDescent="0.35">
      <c r="A7304" s="74"/>
      <c r="I7304" s="73"/>
      <c r="J7304" s="73"/>
      <c r="K7304" s="28"/>
    </row>
    <row r="7305" spans="1:11" x14ac:dyDescent="0.35">
      <c r="A7305" s="74"/>
      <c r="I7305" s="73"/>
      <c r="J7305" s="73"/>
      <c r="K7305" s="28"/>
    </row>
    <row r="7306" spans="1:11" x14ac:dyDescent="0.35">
      <c r="A7306" s="74"/>
      <c r="I7306" s="73"/>
      <c r="J7306" s="73"/>
      <c r="K7306" s="28"/>
    </row>
    <row r="7307" spans="1:11" x14ac:dyDescent="0.35">
      <c r="A7307" s="74"/>
      <c r="I7307" s="73"/>
      <c r="J7307" s="73"/>
      <c r="K7307" s="28"/>
    </row>
    <row r="7308" spans="1:11" x14ac:dyDescent="0.35">
      <c r="A7308" s="74"/>
      <c r="I7308" s="73"/>
      <c r="J7308" s="73"/>
      <c r="K7308" s="28"/>
    </row>
    <row r="7309" spans="1:11" x14ac:dyDescent="0.35">
      <c r="A7309" s="74"/>
      <c r="I7309" s="73"/>
      <c r="J7309" s="73"/>
      <c r="K7309" s="28"/>
    </row>
    <row r="7310" spans="1:11" x14ac:dyDescent="0.35">
      <c r="A7310" s="74"/>
      <c r="I7310" s="73"/>
      <c r="J7310" s="73"/>
      <c r="K7310" s="28"/>
    </row>
    <row r="7311" spans="1:11" x14ac:dyDescent="0.35">
      <c r="A7311" s="74"/>
      <c r="I7311" s="73"/>
      <c r="J7311" s="73"/>
      <c r="K7311" s="28"/>
    </row>
    <row r="7312" spans="1:11" x14ac:dyDescent="0.35">
      <c r="A7312" s="74"/>
      <c r="I7312" s="73"/>
      <c r="J7312" s="73"/>
      <c r="K7312" s="28"/>
    </row>
    <row r="7313" spans="1:11" x14ac:dyDescent="0.35">
      <c r="A7313" s="74"/>
      <c r="I7313" s="73"/>
      <c r="J7313" s="73"/>
      <c r="K7313" s="28"/>
    </row>
    <row r="7314" spans="1:11" x14ac:dyDescent="0.35">
      <c r="A7314" s="74"/>
      <c r="I7314" s="73"/>
      <c r="J7314" s="73"/>
      <c r="K7314" s="28"/>
    </row>
    <row r="7315" spans="1:11" x14ac:dyDescent="0.35">
      <c r="A7315" s="74"/>
      <c r="I7315" s="73"/>
      <c r="J7315" s="73"/>
      <c r="K7315" s="28"/>
    </row>
    <row r="7316" spans="1:11" x14ac:dyDescent="0.35">
      <c r="A7316" s="74"/>
      <c r="I7316" s="73"/>
      <c r="J7316" s="73"/>
      <c r="K7316" s="28"/>
    </row>
    <row r="7317" spans="1:11" x14ac:dyDescent="0.35">
      <c r="A7317" s="74"/>
      <c r="I7317" s="73"/>
      <c r="J7317" s="73"/>
      <c r="K7317" s="28"/>
    </row>
    <row r="7318" spans="1:11" x14ac:dyDescent="0.35">
      <c r="A7318" s="74"/>
      <c r="I7318" s="73"/>
      <c r="J7318" s="73"/>
      <c r="K7318" s="28"/>
    </row>
    <row r="7319" spans="1:11" x14ac:dyDescent="0.35">
      <c r="A7319" s="74"/>
      <c r="I7319" s="73"/>
      <c r="J7319" s="73"/>
      <c r="K7319" s="28"/>
    </row>
    <row r="7320" spans="1:11" x14ac:dyDescent="0.35">
      <c r="A7320" s="74"/>
      <c r="I7320" s="73"/>
      <c r="J7320" s="73"/>
      <c r="K7320" s="28"/>
    </row>
    <row r="7321" spans="1:11" x14ac:dyDescent="0.35">
      <c r="A7321" s="74"/>
      <c r="I7321" s="73"/>
      <c r="J7321" s="73"/>
      <c r="K7321" s="28"/>
    </row>
    <row r="7322" spans="1:11" x14ac:dyDescent="0.35">
      <c r="A7322" s="74"/>
      <c r="I7322" s="73"/>
      <c r="J7322" s="73"/>
      <c r="K7322" s="28"/>
    </row>
    <row r="7323" spans="1:11" x14ac:dyDescent="0.35">
      <c r="A7323" s="74"/>
      <c r="I7323" s="73"/>
      <c r="J7323" s="73"/>
      <c r="K7323" s="28"/>
    </row>
    <row r="7324" spans="1:11" x14ac:dyDescent="0.35">
      <c r="A7324" s="74"/>
      <c r="I7324" s="73"/>
      <c r="J7324" s="73"/>
      <c r="K7324" s="28"/>
    </row>
    <row r="7325" spans="1:11" x14ac:dyDescent="0.35">
      <c r="A7325" s="74"/>
      <c r="I7325" s="73"/>
      <c r="J7325" s="73"/>
      <c r="K7325" s="28"/>
    </row>
    <row r="7326" spans="1:11" x14ac:dyDescent="0.35">
      <c r="A7326" s="74"/>
      <c r="I7326" s="73"/>
      <c r="J7326" s="73"/>
      <c r="K7326" s="28"/>
    </row>
    <row r="7327" spans="1:11" x14ac:dyDescent="0.35">
      <c r="A7327" s="74"/>
      <c r="I7327" s="73"/>
      <c r="J7327" s="73"/>
      <c r="K7327" s="28"/>
    </row>
    <row r="7328" spans="1:11" x14ac:dyDescent="0.35">
      <c r="A7328" s="74"/>
      <c r="I7328" s="73"/>
      <c r="J7328" s="73"/>
      <c r="K7328" s="28"/>
    </row>
    <row r="7329" spans="1:11" x14ac:dyDescent="0.35">
      <c r="A7329" s="74"/>
      <c r="I7329" s="73"/>
      <c r="J7329" s="73"/>
      <c r="K7329" s="28"/>
    </row>
    <row r="7330" spans="1:11" x14ac:dyDescent="0.35">
      <c r="A7330" s="74"/>
      <c r="I7330" s="73"/>
      <c r="J7330" s="73"/>
      <c r="K7330" s="28"/>
    </row>
    <row r="7331" spans="1:11" x14ac:dyDescent="0.35">
      <c r="A7331" s="74"/>
      <c r="I7331" s="73"/>
      <c r="J7331" s="73"/>
      <c r="K7331" s="28"/>
    </row>
    <row r="7332" spans="1:11" x14ac:dyDescent="0.35">
      <c r="A7332" s="74"/>
      <c r="I7332" s="73"/>
      <c r="J7332" s="73"/>
      <c r="K7332" s="28"/>
    </row>
    <row r="7333" spans="1:11" x14ac:dyDescent="0.35">
      <c r="A7333" s="74"/>
      <c r="I7333" s="73"/>
      <c r="J7333" s="73"/>
      <c r="K7333" s="28"/>
    </row>
    <row r="7334" spans="1:11" x14ac:dyDescent="0.35">
      <c r="A7334" s="74"/>
      <c r="I7334" s="73"/>
      <c r="J7334" s="73"/>
      <c r="K7334" s="28"/>
    </row>
    <row r="7335" spans="1:11" x14ac:dyDescent="0.35">
      <c r="A7335" s="74"/>
      <c r="I7335" s="73"/>
      <c r="J7335" s="73"/>
      <c r="K7335" s="28"/>
    </row>
    <row r="7336" spans="1:11" x14ac:dyDescent="0.35">
      <c r="A7336" s="74"/>
      <c r="I7336" s="73"/>
      <c r="J7336" s="73"/>
      <c r="K7336" s="28"/>
    </row>
    <row r="7337" spans="1:11" x14ac:dyDescent="0.35">
      <c r="A7337" s="74"/>
      <c r="I7337" s="73"/>
      <c r="J7337" s="73"/>
      <c r="K7337" s="28"/>
    </row>
    <row r="7338" spans="1:11" x14ac:dyDescent="0.35">
      <c r="A7338" s="74"/>
      <c r="I7338" s="73"/>
      <c r="J7338" s="73"/>
      <c r="K7338" s="28"/>
    </row>
    <row r="7339" spans="1:11" x14ac:dyDescent="0.35">
      <c r="A7339" s="74"/>
      <c r="I7339" s="73"/>
      <c r="J7339" s="73"/>
      <c r="K7339" s="28"/>
    </row>
    <row r="7340" spans="1:11" x14ac:dyDescent="0.35">
      <c r="A7340" s="74"/>
      <c r="I7340" s="73"/>
      <c r="J7340" s="73"/>
      <c r="K7340" s="28"/>
    </row>
    <row r="7341" spans="1:11" x14ac:dyDescent="0.35">
      <c r="A7341" s="74"/>
      <c r="I7341" s="73"/>
      <c r="J7341" s="73"/>
      <c r="K7341" s="28"/>
    </row>
    <row r="7342" spans="1:11" x14ac:dyDescent="0.35">
      <c r="A7342" s="74"/>
      <c r="I7342" s="73"/>
      <c r="J7342" s="73"/>
      <c r="K7342" s="28"/>
    </row>
    <row r="7343" spans="1:11" x14ac:dyDescent="0.35">
      <c r="A7343" s="74"/>
      <c r="I7343" s="73"/>
      <c r="J7343" s="73"/>
      <c r="K7343" s="28"/>
    </row>
    <row r="7344" spans="1:11" x14ac:dyDescent="0.35">
      <c r="A7344" s="74"/>
      <c r="I7344" s="73"/>
      <c r="J7344" s="73"/>
      <c r="K7344" s="28"/>
    </row>
    <row r="7345" spans="1:11" x14ac:dyDescent="0.35">
      <c r="A7345" s="74"/>
      <c r="I7345" s="73"/>
      <c r="J7345" s="73"/>
      <c r="K7345" s="28"/>
    </row>
    <row r="7346" spans="1:11" x14ac:dyDescent="0.35">
      <c r="A7346" s="74"/>
      <c r="I7346" s="73"/>
      <c r="J7346" s="73"/>
      <c r="K7346" s="28"/>
    </row>
    <row r="7347" spans="1:11" x14ac:dyDescent="0.35">
      <c r="A7347" s="74"/>
      <c r="I7347" s="73"/>
      <c r="J7347" s="73"/>
      <c r="K7347" s="28"/>
    </row>
    <row r="7348" spans="1:11" x14ac:dyDescent="0.35">
      <c r="A7348" s="74"/>
      <c r="I7348" s="73"/>
      <c r="J7348" s="73"/>
      <c r="K7348" s="28"/>
    </row>
    <row r="7349" spans="1:11" x14ac:dyDescent="0.35">
      <c r="A7349" s="74"/>
      <c r="I7349" s="73"/>
      <c r="J7349" s="73"/>
      <c r="K7349" s="28"/>
    </row>
    <row r="7350" spans="1:11" x14ac:dyDescent="0.35">
      <c r="A7350" s="74"/>
      <c r="I7350" s="73"/>
      <c r="J7350" s="73"/>
      <c r="K7350" s="28"/>
    </row>
    <row r="7351" spans="1:11" x14ac:dyDescent="0.35">
      <c r="A7351" s="74"/>
      <c r="I7351" s="73"/>
      <c r="J7351" s="73"/>
      <c r="K7351" s="28"/>
    </row>
    <row r="7352" spans="1:11" x14ac:dyDescent="0.35">
      <c r="A7352" s="74"/>
      <c r="I7352" s="73"/>
      <c r="J7352" s="73"/>
      <c r="K7352" s="28"/>
    </row>
    <row r="7353" spans="1:11" x14ac:dyDescent="0.35">
      <c r="A7353" s="74"/>
      <c r="I7353" s="73"/>
      <c r="J7353" s="73"/>
      <c r="K7353" s="28"/>
    </row>
    <row r="7354" spans="1:11" x14ac:dyDescent="0.35">
      <c r="A7354" s="74"/>
      <c r="I7354" s="73"/>
      <c r="J7354" s="73"/>
      <c r="K7354" s="28"/>
    </row>
    <row r="7355" spans="1:11" x14ac:dyDescent="0.35">
      <c r="A7355" s="74"/>
      <c r="I7355" s="73"/>
      <c r="J7355" s="73"/>
      <c r="K7355" s="28"/>
    </row>
    <row r="7356" spans="1:11" x14ac:dyDescent="0.35">
      <c r="A7356" s="74"/>
      <c r="I7356" s="73"/>
      <c r="J7356" s="73"/>
      <c r="K7356" s="28"/>
    </row>
    <row r="7357" spans="1:11" x14ac:dyDescent="0.35">
      <c r="A7357" s="74"/>
      <c r="I7357" s="73"/>
      <c r="J7357" s="73"/>
      <c r="K7357" s="28"/>
    </row>
    <row r="7358" spans="1:11" x14ac:dyDescent="0.35">
      <c r="A7358" s="74"/>
      <c r="I7358" s="73"/>
      <c r="J7358" s="73"/>
      <c r="K7358" s="28"/>
    </row>
    <row r="7359" spans="1:11" x14ac:dyDescent="0.35">
      <c r="A7359" s="74"/>
      <c r="I7359" s="73"/>
      <c r="J7359" s="73"/>
      <c r="K7359" s="28"/>
    </row>
    <row r="7360" spans="1:11" x14ac:dyDescent="0.35">
      <c r="A7360" s="74"/>
      <c r="I7360" s="73"/>
      <c r="J7360" s="73"/>
      <c r="K7360" s="28"/>
    </row>
    <row r="7361" spans="1:11" x14ac:dyDescent="0.35">
      <c r="A7361" s="74"/>
      <c r="I7361" s="73"/>
      <c r="J7361" s="73"/>
      <c r="K7361" s="28"/>
    </row>
    <row r="7362" spans="1:11" x14ac:dyDescent="0.35">
      <c r="A7362" s="74"/>
      <c r="I7362" s="73"/>
      <c r="J7362" s="73"/>
      <c r="K7362" s="28"/>
    </row>
    <row r="7363" spans="1:11" x14ac:dyDescent="0.35">
      <c r="A7363" s="74"/>
      <c r="I7363" s="73"/>
      <c r="J7363" s="73"/>
      <c r="K7363" s="28"/>
    </row>
    <row r="7364" spans="1:11" x14ac:dyDescent="0.35">
      <c r="A7364" s="74"/>
      <c r="I7364" s="73"/>
      <c r="J7364" s="73"/>
      <c r="K7364" s="28"/>
    </row>
    <row r="7365" spans="1:11" x14ac:dyDescent="0.35">
      <c r="A7365" s="74"/>
      <c r="I7365" s="73"/>
      <c r="J7365" s="73"/>
      <c r="K7365" s="28"/>
    </row>
    <row r="7366" spans="1:11" x14ac:dyDescent="0.35">
      <c r="A7366" s="74"/>
      <c r="I7366" s="73"/>
      <c r="J7366" s="73"/>
      <c r="K7366" s="28"/>
    </row>
    <row r="7367" spans="1:11" x14ac:dyDescent="0.35">
      <c r="A7367" s="74"/>
      <c r="I7367" s="73"/>
      <c r="J7367" s="73"/>
      <c r="K7367" s="28"/>
    </row>
    <row r="7368" spans="1:11" x14ac:dyDescent="0.35">
      <c r="A7368" s="74"/>
      <c r="I7368" s="73"/>
      <c r="J7368" s="73"/>
      <c r="K7368" s="28"/>
    </row>
    <row r="7369" spans="1:11" x14ac:dyDescent="0.35">
      <c r="A7369" s="74"/>
      <c r="I7369" s="73"/>
      <c r="J7369" s="73"/>
      <c r="K7369" s="28"/>
    </row>
    <row r="7370" spans="1:11" x14ac:dyDescent="0.35">
      <c r="A7370" s="74"/>
      <c r="I7370" s="73"/>
      <c r="J7370" s="73"/>
      <c r="K7370" s="28"/>
    </row>
    <row r="7371" spans="1:11" x14ac:dyDescent="0.35">
      <c r="A7371" s="74"/>
      <c r="I7371" s="73"/>
      <c r="J7371" s="73"/>
      <c r="K7371" s="28"/>
    </row>
    <row r="7372" spans="1:11" x14ac:dyDescent="0.35">
      <c r="A7372" s="74"/>
      <c r="I7372" s="73"/>
      <c r="J7372" s="73"/>
      <c r="K7372" s="28"/>
    </row>
    <row r="7373" spans="1:11" x14ac:dyDescent="0.35">
      <c r="A7373" s="74"/>
      <c r="I7373" s="73"/>
      <c r="J7373" s="73"/>
      <c r="K7373" s="28"/>
    </row>
    <row r="7374" spans="1:11" x14ac:dyDescent="0.35">
      <c r="A7374" s="74"/>
      <c r="I7374" s="73"/>
      <c r="J7374" s="73"/>
      <c r="K7374" s="28"/>
    </row>
    <row r="7375" spans="1:11" x14ac:dyDescent="0.35">
      <c r="A7375" s="74"/>
      <c r="I7375" s="73"/>
      <c r="J7375" s="73"/>
      <c r="K7375" s="28"/>
    </row>
    <row r="7376" spans="1:11" x14ac:dyDescent="0.35">
      <c r="A7376" s="74"/>
      <c r="I7376" s="73"/>
      <c r="J7376" s="73"/>
      <c r="K7376" s="28"/>
    </row>
    <row r="7377" spans="1:11" x14ac:dyDescent="0.35">
      <c r="A7377" s="74"/>
      <c r="I7377" s="73"/>
      <c r="J7377" s="73"/>
      <c r="K7377" s="28"/>
    </row>
    <row r="7378" spans="1:11" x14ac:dyDescent="0.35">
      <c r="A7378" s="74"/>
      <c r="I7378" s="73"/>
      <c r="J7378" s="73"/>
      <c r="K7378" s="28"/>
    </row>
    <row r="7379" spans="1:11" x14ac:dyDescent="0.35">
      <c r="A7379" s="74"/>
      <c r="I7379" s="73"/>
      <c r="J7379" s="73"/>
      <c r="K7379" s="28"/>
    </row>
    <row r="7380" spans="1:11" x14ac:dyDescent="0.35">
      <c r="A7380" s="74"/>
      <c r="I7380" s="73"/>
      <c r="J7380" s="73"/>
      <c r="K7380" s="28"/>
    </row>
    <row r="7381" spans="1:11" x14ac:dyDescent="0.35">
      <c r="A7381" s="74"/>
      <c r="I7381" s="73"/>
      <c r="J7381" s="73"/>
      <c r="K7381" s="28"/>
    </row>
    <row r="7382" spans="1:11" x14ac:dyDescent="0.35">
      <c r="A7382" s="74"/>
      <c r="I7382" s="73"/>
      <c r="J7382" s="73"/>
      <c r="K7382" s="28"/>
    </row>
    <row r="7383" spans="1:11" x14ac:dyDescent="0.35">
      <c r="A7383" s="74"/>
      <c r="I7383" s="73"/>
      <c r="J7383" s="73"/>
      <c r="K7383" s="28"/>
    </row>
    <row r="7384" spans="1:11" x14ac:dyDescent="0.35">
      <c r="A7384" s="74"/>
      <c r="I7384" s="73"/>
      <c r="J7384" s="73"/>
      <c r="K7384" s="28"/>
    </row>
    <row r="7385" spans="1:11" x14ac:dyDescent="0.35">
      <c r="A7385" s="74"/>
      <c r="I7385" s="73"/>
      <c r="J7385" s="73"/>
      <c r="K7385" s="28"/>
    </row>
    <row r="7386" spans="1:11" x14ac:dyDescent="0.35">
      <c r="A7386" s="74"/>
      <c r="I7386" s="73"/>
      <c r="J7386" s="73"/>
      <c r="K7386" s="28"/>
    </row>
    <row r="7387" spans="1:11" x14ac:dyDescent="0.35">
      <c r="A7387" s="74"/>
      <c r="I7387" s="73"/>
      <c r="J7387" s="73"/>
      <c r="K7387" s="28"/>
    </row>
    <row r="7388" spans="1:11" x14ac:dyDescent="0.35">
      <c r="A7388" s="74"/>
      <c r="I7388" s="73"/>
      <c r="J7388" s="73"/>
      <c r="K7388" s="28"/>
    </row>
    <row r="7389" spans="1:11" x14ac:dyDescent="0.35">
      <c r="A7389" s="74"/>
      <c r="I7389" s="73"/>
      <c r="J7389" s="73"/>
      <c r="K7389" s="28"/>
    </row>
    <row r="7390" spans="1:11" x14ac:dyDescent="0.35">
      <c r="A7390" s="74"/>
      <c r="I7390" s="73"/>
      <c r="J7390" s="73"/>
      <c r="K7390" s="28"/>
    </row>
    <row r="7391" spans="1:11" x14ac:dyDescent="0.35">
      <c r="A7391" s="74"/>
      <c r="I7391" s="73"/>
      <c r="J7391" s="73"/>
      <c r="K7391" s="28"/>
    </row>
    <row r="7392" spans="1:11" x14ac:dyDescent="0.35">
      <c r="A7392" s="74"/>
      <c r="I7392" s="73"/>
      <c r="J7392" s="73"/>
      <c r="K7392" s="28"/>
    </row>
    <row r="7393" spans="1:11" x14ac:dyDescent="0.35">
      <c r="A7393" s="74"/>
      <c r="I7393" s="73"/>
      <c r="J7393" s="73"/>
      <c r="K7393" s="28"/>
    </row>
    <row r="7394" spans="1:11" x14ac:dyDescent="0.35">
      <c r="A7394" s="74"/>
      <c r="I7394" s="73"/>
      <c r="J7394" s="73"/>
      <c r="K7394" s="28"/>
    </row>
    <row r="7395" spans="1:11" x14ac:dyDescent="0.35">
      <c r="A7395" s="74"/>
      <c r="I7395" s="73"/>
      <c r="J7395" s="73"/>
      <c r="K7395" s="28"/>
    </row>
    <row r="7396" spans="1:11" x14ac:dyDescent="0.35">
      <c r="A7396" s="74"/>
      <c r="I7396" s="73"/>
      <c r="J7396" s="73"/>
      <c r="K7396" s="28"/>
    </row>
    <row r="7397" spans="1:11" x14ac:dyDescent="0.35">
      <c r="A7397" s="74"/>
      <c r="I7397" s="73"/>
      <c r="J7397" s="73"/>
      <c r="K7397" s="28"/>
    </row>
    <row r="7398" spans="1:11" x14ac:dyDescent="0.35">
      <c r="A7398" s="74"/>
      <c r="I7398" s="73"/>
      <c r="J7398" s="73"/>
      <c r="K7398" s="28"/>
    </row>
    <row r="7399" spans="1:11" x14ac:dyDescent="0.35">
      <c r="A7399" s="74"/>
      <c r="I7399" s="73"/>
      <c r="J7399" s="73"/>
      <c r="K7399" s="28"/>
    </row>
    <row r="7400" spans="1:11" x14ac:dyDescent="0.35">
      <c r="A7400" s="74"/>
      <c r="I7400" s="73"/>
      <c r="J7400" s="73"/>
      <c r="K7400" s="28"/>
    </row>
    <row r="7401" spans="1:11" x14ac:dyDescent="0.35">
      <c r="A7401" s="74"/>
      <c r="I7401" s="73"/>
      <c r="J7401" s="73"/>
      <c r="K7401" s="28"/>
    </row>
    <row r="7402" spans="1:11" x14ac:dyDescent="0.35">
      <c r="A7402" s="74"/>
      <c r="I7402" s="73"/>
      <c r="J7402" s="73"/>
      <c r="K7402" s="28"/>
    </row>
    <row r="7403" spans="1:11" x14ac:dyDescent="0.35">
      <c r="A7403" s="74"/>
      <c r="I7403" s="73"/>
      <c r="J7403" s="73"/>
      <c r="K7403" s="28"/>
    </row>
    <row r="7404" spans="1:11" x14ac:dyDescent="0.35">
      <c r="A7404" s="74"/>
      <c r="I7404" s="73"/>
      <c r="J7404" s="73"/>
      <c r="K7404" s="28"/>
    </row>
    <row r="7405" spans="1:11" x14ac:dyDescent="0.35">
      <c r="A7405" s="74"/>
      <c r="I7405" s="73"/>
      <c r="J7405" s="73"/>
      <c r="K7405" s="28"/>
    </row>
    <row r="7406" spans="1:11" x14ac:dyDescent="0.35">
      <c r="A7406" s="74"/>
      <c r="I7406" s="73"/>
      <c r="J7406" s="73"/>
      <c r="K7406" s="28"/>
    </row>
    <row r="7407" spans="1:11" x14ac:dyDescent="0.35">
      <c r="A7407" s="74"/>
      <c r="I7407" s="73"/>
      <c r="J7407" s="73"/>
      <c r="K7407" s="28"/>
    </row>
    <row r="7408" spans="1:11" x14ac:dyDescent="0.35">
      <c r="A7408" s="74"/>
      <c r="I7408" s="73"/>
      <c r="J7408" s="73"/>
      <c r="K7408" s="28"/>
    </row>
    <row r="7409" spans="1:11" x14ac:dyDescent="0.35">
      <c r="A7409" s="74"/>
      <c r="I7409" s="73"/>
      <c r="J7409" s="73"/>
      <c r="K7409" s="28"/>
    </row>
    <row r="7410" spans="1:11" x14ac:dyDescent="0.35">
      <c r="A7410" s="74"/>
      <c r="I7410" s="73"/>
      <c r="J7410" s="73"/>
      <c r="K7410" s="28"/>
    </row>
    <row r="7411" spans="1:11" x14ac:dyDescent="0.35">
      <c r="A7411" s="74"/>
      <c r="I7411" s="73"/>
      <c r="J7411" s="73"/>
      <c r="K7411" s="28"/>
    </row>
    <row r="7412" spans="1:11" x14ac:dyDescent="0.35">
      <c r="A7412" s="74"/>
      <c r="I7412" s="73"/>
      <c r="J7412" s="73"/>
      <c r="K7412" s="28"/>
    </row>
    <row r="7413" spans="1:11" x14ac:dyDescent="0.35">
      <c r="A7413" s="74"/>
      <c r="I7413" s="73"/>
      <c r="J7413" s="73"/>
      <c r="K7413" s="28"/>
    </row>
    <row r="7414" spans="1:11" x14ac:dyDescent="0.35">
      <c r="A7414" s="74"/>
      <c r="I7414" s="73"/>
      <c r="J7414" s="73"/>
      <c r="K7414" s="28"/>
    </row>
    <row r="7415" spans="1:11" x14ac:dyDescent="0.35">
      <c r="A7415" s="74"/>
      <c r="I7415" s="73"/>
      <c r="J7415" s="73"/>
      <c r="K7415" s="28"/>
    </row>
    <row r="7416" spans="1:11" x14ac:dyDescent="0.35">
      <c r="A7416" s="74"/>
      <c r="I7416" s="73"/>
      <c r="J7416" s="73"/>
      <c r="K7416" s="28"/>
    </row>
    <row r="7417" spans="1:11" x14ac:dyDescent="0.35">
      <c r="A7417" s="74"/>
      <c r="I7417" s="73"/>
      <c r="J7417" s="73"/>
      <c r="K7417" s="28"/>
    </row>
    <row r="7418" spans="1:11" x14ac:dyDescent="0.35">
      <c r="A7418" s="74"/>
      <c r="I7418" s="73"/>
      <c r="J7418" s="73"/>
      <c r="K7418" s="28"/>
    </row>
    <row r="7419" spans="1:11" x14ac:dyDescent="0.35">
      <c r="A7419" s="74"/>
      <c r="I7419" s="73"/>
      <c r="J7419" s="73"/>
      <c r="K7419" s="28"/>
    </row>
    <row r="7420" spans="1:11" x14ac:dyDescent="0.35">
      <c r="A7420" s="74"/>
      <c r="I7420" s="73"/>
      <c r="J7420" s="73"/>
      <c r="K7420" s="28"/>
    </row>
    <row r="7421" spans="1:11" x14ac:dyDescent="0.35">
      <c r="A7421" s="74"/>
      <c r="I7421" s="73"/>
      <c r="J7421" s="73"/>
      <c r="K7421" s="28"/>
    </row>
    <row r="7422" spans="1:11" x14ac:dyDescent="0.35">
      <c r="A7422" s="74"/>
      <c r="I7422" s="73"/>
      <c r="J7422" s="73"/>
      <c r="K7422" s="28"/>
    </row>
    <row r="7423" spans="1:11" x14ac:dyDescent="0.35">
      <c r="A7423" s="74"/>
      <c r="I7423" s="73"/>
      <c r="J7423" s="73"/>
      <c r="K7423" s="28"/>
    </row>
    <row r="7424" spans="1:11" x14ac:dyDescent="0.35">
      <c r="A7424" s="74"/>
      <c r="I7424" s="73"/>
      <c r="J7424" s="73"/>
      <c r="K7424" s="28"/>
    </row>
    <row r="7425" spans="1:11" x14ac:dyDescent="0.35">
      <c r="A7425" s="74"/>
      <c r="I7425" s="73"/>
      <c r="J7425" s="73"/>
      <c r="K7425" s="28"/>
    </row>
    <row r="7426" spans="1:11" x14ac:dyDescent="0.35">
      <c r="A7426" s="74"/>
      <c r="I7426" s="73"/>
      <c r="J7426" s="73"/>
      <c r="K7426" s="28"/>
    </row>
    <row r="7427" spans="1:11" x14ac:dyDescent="0.35">
      <c r="A7427" s="74"/>
      <c r="I7427" s="73"/>
      <c r="J7427" s="73"/>
      <c r="K7427" s="28"/>
    </row>
    <row r="7428" spans="1:11" x14ac:dyDescent="0.35">
      <c r="A7428" s="74"/>
      <c r="I7428" s="73"/>
      <c r="J7428" s="73"/>
      <c r="K7428" s="28"/>
    </row>
    <row r="7429" spans="1:11" x14ac:dyDescent="0.35">
      <c r="A7429" s="74"/>
      <c r="I7429" s="73"/>
      <c r="J7429" s="73"/>
      <c r="K7429" s="28"/>
    </row>
    <row r="7430" spans="1:11" x14ac:dyDescent="0.35">
      <c r="A7430" s="74"/>
      <c r="I7430" s="73"/>
      <c r="J7430" s="73"/>
      <c r="K7430" s="28"/>
    </row>
    <row r="7431" spans="1:11" x14ac:dyDescent="0.35">
      <c r="A7431" s="74"/>
      <c r="I7431" s="73"/>
      <c r="J7431" s="73"/>
      <c r="K7431" s="28"/>
    </row>
    <row r="7432" spans="1:11" x14ac:dyDescent="0.35">
      <c r="A7432" s="74"/>
      <c r="I7432" s="73"/>
      <c r="J7432" s="73"/>
      <c r="K7432" s="28"/>
    </row>
    <row r="7433" spans="1:11" x14ac:dyDescent="0.35">
      <c r="A7433" s="74"/>
      <c r="I7433" s="73"/>
      <c r="J7433" s="73"/>
      <c r="K7433" s="28"/>
    </row>
    <row r="7434" spans="1:11" x14ac:dyDescent="0.35">
      <c r="A7434" s="74"/>
      <c r="I7434" s="73"/>
      <c r="J7434" s="73"/>
      <c r="K7434" s="28"/>
    </row>
    <row r="7435" spans="1:11" x14ac:dyDescent="0.35">
      <c r="A7435" s="74"/>
      <c r="I7435" s="73"/>
      <c r="J7435" s="73"/>
      <c r="K7435" s="28"/>
    </row>
    <row r="7436" spans="1:11" x14ac:dyDescent="0.35">
      <c r="A7436" s="74"/>
      <c r="I7436" s="73"/>
      <c r="J7436" s="73"/>
      <c r="K7436" s="28"/>
    </row>
    <row r="7437" spans="1:11" x14ac:dyDescent="0.35">
      <c r="A7437" s="74"/>
      <c r="I7437" s="73"/>
      <c r="J7437" s="73"/>
      <c r="K7437" s="28"/>
    </row>
    <row r="7438" spans="1:11" x14ac:dyDescent="0.35">
      <c r="A7438" s="74"/>
      <c r="I7438" s="73"/>
      <c r="J7438" s="73"/>
      <c r="K7438" s="28"/>
    </row>
    <row r="7439" spans="1:11" x14ac:dyDescent="0.35">
      <c r="A7439" s="74"/>
      <c r="I7439" s="73"/>
      <c r="J7439" s="73"/>
      <c r="K7439" s="28"/>
    </row>
    <row r="7440" spans="1:11" x14ac:dyDescent="0.35">
      <c r="A7440" s="74"/>
      <c r="I7440" s="73"/>
      <c r="J7440" s="73"/>
      <c r="K7440" s="28"/>
    </row>
    <row r="7441" spans="1:11" x14ac:dyDescent="0.35">
      <c r="A7441" s="74"/>
      <c r="I7441" s="73"/>
      <c r="J7441" s="73"/>
      <c r="K7441" s="28"/>
    </row>
    <row r="7442" spans="1:11" x14ac:dyDescent="0.35">
      <c r="A7442" s="74"/>
      <c r="I7442" s="73"/>
      <c r="J7442" s="73"/>
      <c r="K7442" s="28"/>
    </row>
    <row r="7443" spans="1:11" x14ac:dyDescent="0.35">
      <c r="A7443" s="74"/>
      <c r="I7443" s="73"/>
      <c r="J7443" s="73"/>
      <c r="K7443" s="28"/>
    </row>
    <row r="7444" spans="1:11" x14ac:dyDescent="0.35">
      <c r="A7444" s="74"/>
      <c r="I7444" s="73"/>
      <c r="J7444" s="73"/>
      <c r="K7444" s="28"/>
    </row>
    <row r="7445" spans="1:11" x14ac:dyDescent="0.35">
      <c r="A7445" s="74"/>
      <c r="I7445" s="73"/>
      <c r="J7445" s="73"/>
      <c r="K7445" s="28"/>
    </row>
    <row r="7446" spans="1:11" x14ac:dyDescent="0.35">
      <c r="A7446" s="74"/>
      <c r="I7446" s="73"/>
      <c r="J7446" s="73"/>
      <c r="K7446" s="28"/>
    </row>
    <row r="7447" spans="1:11" x14ac:dyDescent="0.35">
      <c r="A7447" s="74"/>
      <c r="I7447" s="73"/>
      <c r="J7447" s="73"/>
      <c r="K7447" s="28"/>
    </row>
    <row r="7448" spans="1:11" x14ac:dyDescent="0.35">
      <c r="A7448" s="74"/>
      <c r="I7448" s="73"/>
      <c r="J7448" s="73"/>
      <c r="K7448" s="28"/>
    </row>
    <row r="7449" spans="1:11" x14ac:dyDescent="0.35">
      <c r="A7449" s="74"/>
      <c r="I7449" s="73"/>
      <c r="J7449" s="73"/>
      <c r="K7449" s="28"/>
    </row>
    <row r="7450" spans="1:11" x14ac:dyDescent="0.35">
      <c r="A7450" s="74"/>
      <c r="I7450" s="73"/>
      <c r="J7450" s="73"/>
      <c r="K7450" s="28"/>
    </row>
    <row r="7451" spans="1:11" x14ac:dyDescent="0.35">
      <c r="A7451" s="74"/>
      <c r="I7451" s="73"/>
      <c r="J7451" s="73"/>
      <c r="K7451" s="28"/>
    </row>
    <row r="7452" spans="1:11" x14ac:dyDescent="0.35">
      <c r="A7452" s="74"/>
      <c r="I7452" s="73"/>
      <c r="J7452" s="73"/>
      <c r="K7452" s="28"/>
    </row>
    <row r="7453" spans="1:11" x14ac:dyDescent="0.35">
      <c r="A7453" s="74"/>
      <c r="I7453" s="73"/>
      <c r="J7453" s="73"/>
      <c r="K7453" s="28"/>
    </row>
    <row r="7454" spans="1:11" x14ac:dyDescent="0.35">
      <c r="A7454" s="74"/>
      <c r="I7454" s="73"/>
      <c r="J7454" s="73"/>
      <c r="K7454" s="28"/>
    </row>
    <row r="7455" spans="1:11" x14ac:dyDescent="0.35">
      <c r="A7455" s="74"/>
      <c r="I7455" s="73"/>
      <c r="J7455" s="73"/>
      <c r="K7455" s="28"/>
    </row>
    <row r="7456" spans="1:11" x14ac:dyDescent="0.35">
      <c r="A7456" s="74"/>
      <c r="I7456" s="73"/>
      <c r="J7456" s="73"/>
      <c r="K7456" s="28"/>
    </row>
    <row r="7457" spans="1:11" x14ac:dyDescent="0.35">
      <c r="A7457" s="74"/>
      <c r="I7457" s="73"/>
      <c r="J7457" s="73"/>
      <c r="K7457" s="28"/>
    </row>
    <row r="7458" spans="1:11" x14ac:dyDescent="0.35">
      <c r="A7458" s="74"/>
      <c r="I7458" s="73"/>
      <c r="J7458" s="73"/>
      <c r="K7458" s="28"/>
    </row>
    <row r="7459" spans="1:11" x14ac:dyDescent="0.35">
      <c r="A7459" s="74"/>
      <c r="I7459" s="73"/>
      <c r="J7459" s="73"/>
      <c r="K7459" s="28"/>
    </row>
    <row r="7460" spans="1:11" x14ac:dyDescent="0.35">
      <c r="A7460" s="74"/>
      <c r="I7460" s="73"/>
      <c r="J7460" s="73"/>
      <c r="K7460" s="28"/>
    </row>
    <row r="7461" spans="1:11" x14ac:dyDescent="0.35">
      <c r="A7461" s="74"/>
      <c r="I7461" s="73"/>
      <c r="J7461" s="73"/>
      <c r="K7461" s="28"/>
    </row>
    <row r="7462" spans="1:11" x14ac:dyDescent="0.35">
      <c r="A7462" s="74"/>
      <c r="I7462" s="73"/>
      <c r="J7462" s="73"/>
      <c r="K7462" s="28"/>
    </row>
    <row r="7463" spans="1:11" x14ac:dyDescent="0.35">
      <c r="A7463" s="74"/>
      <c r="I7463" s="73"/>
      <c r="J7463" s="73"/>
      <c r="K7463" s="28"/>
    </row>
    <row r="7464" spans="1:11" x14ac:dyDescent="0.35">
      <c r="A7464" s="74"/>
      <c r="I7464" s="73"/>
      <c r="J7464" s="73"/>
      <c r="K7464" s="28"/>
    </row>
    <row r="7465" spans="1:11" x14ac:dyDescent="0.35">
      <c r="A7465" s="74"/>
      <c r="I7465" s="73"/>
      <c r="J7465" s="73"/>
      <c r="K7465" s="28"/>
    </row>
    <row r="7466" spans="1:11" x14ac:dyDescent="0.35">
      <c r="A7466" s="74"/>
      <c r="I7466" s="73"/>
      <c r="J7466" s="73"/>
      <c r="K7466" s="28"/>
    </row>
    <row r="7467" spans="1:11" x14ac:dyDescent="0.35">
      <c r="A7467" s="74"/>
      <c r="I7467" s="73"/>
      <c r="J7467" s="73"/>
      <c r="K7467" s="28"/>
    </row>
    <row r="7468" spans="1:11" x14ac:dyDescent="0.35">
      <c r="A7468" s="74"/>
      <c r="I7468" s="73"/>
      <c r="J7468" s="73"/>
      <c r="K7468" s="28"/>
    </row>
    <row r="7469" spans="1:11" x14ac:dyDescent="0.35">
      <c r="A7469" s="74"/>
      <c r="I7469" s="73"/>
      <c r="J7469" s="73"/>
      <c r="K7469" s="28"/>
    </row>
    <row r="7470" spans="1:11" x14ac:dyDescent="0.35">
      <c r="A7470" s="74"/>
      <c r="I7470" s="73"/>
      <c r="J7470" s="73"/>
      <c r="K7470" s="28"/>
    </row>
    <row r="7471" spans="1:11" x14ac:dyDescent="0.35">
      <c r="A7471" s="74"/>
      <c r="I7471" s="73"/>
      <c r="J7471" s="73"/>
      <c r="K7471" s="28"/>
    </row>
    <row r="7472" spans="1:11" x14ac:dyDescent="0.35">
      <c r="A7472" s="74"/>
      <c r="I7472" s="73"/>
      <c r="J7472" s="73"/>
      <c r="K7472" s="28"/>
    </row>
    <row r="7473" spans="1:11" x14ac:dyDescent="0.35">
      <c r="A7473" s="74"/>
      <c r="I7473" s="73"/>
      <c r="J7473" s="73"/>
      <c r="K7473" s="28"/>
    </row>
    <row r="7474" spans="1:11" x14ac:dyDescent="0.35">
      <c r="A7474" s="74"/>
      <c r="I7474" s="73"/>
      <c r="J7474" s="73"/>
      <c r="K7474" s="28"/>
    </row>
    <row r="7475" spans="1:11" x14ac:dyDescent="0.35">
      <c r="A7475" s="74"/>
      <c r="I7475" s="73"/>
      <c r="J7475" s="73"/>
      <c r="K7475" s="28"/>
    </row>
    <row r="7476" spans="1:11" x14ac:dyDescent="0.35">
      <c r="A7476" s="74"/>
      <c r="I7476" s="73"/>
      <c r="J7476" s="73"/>
      <c r="K7476" s="28"/>
    </row>
    <row r="7477" spans="1:11" x14ac:dyDescent="0.35">
      <c r="A7477" s="74"/>
      <c r="I7477" s="73"/>
      <c r="J7477" s="73"/>
      <c r="K7477" s="28"/>
    </row>
    <row r="7478" spans="1:11" x14ac:dyDescent="0.35">
      <c r="A7478" s="74"/>
      <c r="I7478" s="73"/>
      <c r="J7478" s="73"/>
      <c r="K7478" s="28"/>
    </row>
    <row r="7479" spans="1:11" x14ac:dyDescent="0.35">
      <c r="A7479" s="74"/>
      <c r="I7479" s="73"/>
      <c r="J7479" s="73"/>
      <c r="K7479" s="28"/>
    </row>
    <row r="7480" spans="1:11" x14ac:dyDescent="0.35">
      <c r="A7480" s="74"/>
      <c r="I7480" s="73"/>
      <c r="J7480" s="73"/>
      <c r="K7480" s="28"/>
    </row>
    <row r="7481" spans="1:11" x14ac:dyDescent="0.35">
      <c r="A7481" s="74"/>
      <c r="I7481" s="73"/>
      <c r="J7481" s="73"/>
      <c r="K7481" s="28"/>
    </row>
    <row r="7482" spans="1:11" x14ac:dyDescent="0.35">
      <c r="A7482" s="74"/>
      <c r="I7482" s="73"/>
      <c r="J7482" s="73"/>
      <c r="K7482" s="28"/>
    </row>
    <row r="7483" spans="1:11" x14ac:dyDescent="0.35">
      <c r="A7483" s="74"/>
      <c r="I7483" s="73"/>
      <c r="J7483" s="73"/>
      <c r="K7483" s="28"/>
    </row>
    <row r="7484" spans="1:11" x14ac:dyDescent="0.35">
      <c r="A7484" s="74"/>
      <c r="I7484" s="73"/>
      <c r="J7484" s="73"/>
      <c r="K7484" s="28"/>
    </row>
    <row r="7485" spans="1:11" x14ac:dyDescent="0.35">
      <c r="A7485" s="74"/>
      <c r="I7485" s="73"/>
      <c r="J7485" s="73"/>
      <c r="K7485" s="28"/>
    </row>
    <row r="7486" spans="1:11" x14ac:dyDescent="0.35">
      <c r="A7486" s="74"/>
      <c r="I7486" s="73"/>
      <c r="J7486" s="73"/>
      <c r="K7486" s="28"/>
    </row>
    <row r="7487" spans="1:11" x14ac:dyDescent="0.35">
      <c r="A7487" s="74"/>
      <c r="I7487" s="73"/>
      <c r="J7487" s="73"/>
      <c r="K7487" s="28"/>
    </row>
    <row r="7488" spans="1:11" x14ac:dyDescent="0.35">
      <c r="A7488" s="74"/>
      <c r="I7488" s="73"/>
      <c r="J7488" s="73"/>
      <c r="K7488" s="28"/>
    </row>
    <row r="7489" spans="1:11" x14ac:dyDescent="0.35">
      <c r="A7489" s="74"/>
      <c r="I7489" s="73"/>
      <c r="J7489" s="73"/>
      <c r="K7489" s="28"/>
    </row>
    <row r="7490" spans="1:11" x14ac:dyDescent="0.35">
      <c r="A7490" s="74"/>
      <c r="I7490" s="73"/>
      <c r="J7490" s="73"/>
      <c r="K7490" s="28"/>
    </row>
    <row r="7491" spans="1:11" x14ac:dyDescent="0.35">
      <c r="A7491" s="74"/>
      <c r="I7491" s="73"/>
      <c r="J7491" s="73"/>
      <c r="K7491" s="28"/>
    </row>
    <row r="7492" spans="1:11" x14ac:dyDescent="0.35">
      <c r="A7492" s="74"/>
      <c r="I7492" s="73"/>
      <c r="J7492" s="73"/>
      <c r="K7492" s="28"/>
    </row>
    <row r="7493" spans="1:11" x14ac:dyDescent="0.35">
      <c r="A7493" s="74"/>
      <c r="I7493" s="73"/>
      <c r="J7493" s="73"/>
      <c r="K7493" s="28"/>
    </row>
    <row r="7494" spans="1:11" x14ac:dyDescent="0.35">
      <c r="A7494" s="74"/>
      <c r="I7494" s="73"/>
      <c r="J7494" s="73"/>
      <c r="K7494" s="28"/>
    </row>
    <row r="7495" spans="1:11" x14ac:dyDescent="0.35">
      <c r="A7495" s="74"/>
      <c r="I7495" s="73"/>
      <c r="J7495" s="73"/>
      <c r="K7495" s="28"/>
    </row>
    <row r="7496" spans="1:11" x14ac:dyDescent="0.35">
      <c r="A7496" s="74"/>
      <c r="I7496" s="73"/>
      <c r="J7496" s="73"/>
      <c r="K7496" s="28"/>
    </row>
    <row r="7497" spans="1:11" x14ac:dyDescent="0.35">
      <c r="A7497" s="74"/>
      <c r="I7497" s="73"/>
      <c r="J7497" s="73"/>
      <c r="K7497" s="28"/>
    </row>
    <row r="7498" spans="1:11" x14ac:dyDescent="0.35">
      <c r="A7498" s="74"/>
      <c r="I7498" s="73"/>
      <c r="J7498" s="73"/>
      <c r="K7498" s="28"/>
    </row>
    <row r="7499" spans="1:11" x14ac:dyDescent="0.35">
      <c r="A7499" s="74"/>
      <c r="I7499" s="73"/>
      <c r="J7499" s="73"/>
      <c r="K7499" s="28"/>
    </row>
    <row r="7500" spans="1:11" x14ac:dyDescent="0.35">
      <c r="A7500" s="74"/>
      <c r="I7500" s="73"/>
      <c r="J7500" s="73"/>
      <c r="K7500" s="28"/>
    </row>
    <row r="7501" spans="1:11" x14ac:dyDescent="0.35">
      <c r="A7501" s="74"/>
      <c r="I7501" s="73"/>
      <c r="J7501" s="73"/>
      <c r="K7501" s="28"/>
    </row>
    <row r="7502" spans="1:11" x14ac:dyDescent="0.35">
      <c r="A7502" s="74"/>
      <c r="I7502" s="73"/>
      <c r="J7502" s="73"/>
      <c r="K7502" s="28"/>
    </row>
    <row r="7503" spans="1:11" x14ac:dyDescent="0.35">
      <c r="A7503" s="74"/>
      <c r="I7503" s="73"/>
      <c r="J7503" s="73"/>
      <c r="K7503" s="28"/>
    </row>
    <row r="7504" spans="1:11" x14ac:dyDescent="0.35">
      <c r="A7504" s="74"/>
      <c r="I7504" s="73"/>
      <c r="J7504" s="73"/>
      <c r="K7504" s="28"/>
    </row>
    <row r="7505" spans="1:11" x14ac:dyDescent="0.35">
      <c r="A7505" s="74"/>
      <c r="I7505" s="73"/>
      <c r="J7505" s="73"/>
      <c r="K7505" s="28"/>
    </row>
    <row r="7506" spans="1:11" x14ac:dyDescent="0.35">
      <c r="A7506" s="74"/>
      <c r="I7506" s="73"/>
      <c r="J7506" s="73"/>
      <c r="K7506" s="28"/>
    </row>
    <row r="7507" spans="1:11" x14ac:dyDescent="0.35">
      <c r="A7507" s="74"/>
      <c r="I7507" s="73"/>
      <c r="J7507" s="73"/>
      <c r="K7507" s="28"/>
    </row>
    <row r="7508" spans="1:11" x14ac:dyDescent="0.35">
      <c r="A7508" s="74"/>
      <c r="I7508" s="73"/>
      <c r="J7508" s="73"/>
      <c r="K7508" s="28"/>
    </row>
    <row r="7509" spans="1:11" x14ac:dyDescent="0.35">
      <c r="A7509" s="74"/>
      <c r="I7509" s="73"/>
      <c r="J7509" s="73"/>
      <c r="K7509" s="28"/>
    </row>
    <row r="7510" spans="1:11" x14ac:dyDescent="0.35">
      <c r="A7510" s="74"/>
      <c r="I7510" s="73"/>
      <c r="J7510" s="73"/>
      <c r="K7510" s="28"/>
    </row>
    <row r="7511" spans="1:11" x14ac:dyDescent="0.35">
      <c r="A7511" s="74"/>
      <c r="I7511" s="73"/>
      <c r="J7511" s="73"/>
      <c r="K7511" s="28"/>
    </row>
    <row r="7512" spans="1:11" x14ac:dyDescent="0.35">
      <c r="A7512" s="74"/>
      <c r="I7512" s="73"/>
      <c r="J7512" s="73"/>
      <c r="K7512" s="28"/>
    </row>
    <row r="7513" spans="1:11" x14ac:dyDescent="0.35">
      <c r="A7513" s="74"/>
      <c r="I7513" s="73"/>
      <c r="J7513" s="73"/>
      <c r="K7513" s="28"/>
    </row>
    <row r="7514" spans="1:11" x14ac:dyDescent="0.35">
      <c r="A7514" s="74"/>
      <c r="I7514" s="73"/>
      <c r="J7514" s="73"/>
      <c r="K7514" s="28"/>
    </row>
    <row r="7515" spans="1:11" x14ac:dyDescent="0.35">
      <c r="A7515" s="74"/>
      <c r="I7515" s="73"/>
      <c r="J7515" s="73"/>
      <c r="K7515" s="28"/>
    </row>
    <row r="7516" spans="1:11" x14ac:dyDescent="0.35">
      <c r="A7516" s="74"/>
      <c r="I7516" s="73"/>
      <c r="J7516" s="73"/>
      <c r="K7516" s="28"/>
    </row>
    <row r="7517" spans="1:11" x14ac:dyDescent="0.35">
      <c r="A7517" s="74"/>
      <c r="I7517" s="73"/>
      <c r="J7517" s="73"/>
      <c r="K7517" s="28"/>
    </row>
    <row r="7518" spans="1:11" x14ac:dyDescent="0.35">
      <c r="A7518" s="74"/>
      <c r="I7518" s="73"/>
      <c r="J7518" s="73"/>
      <c r="K7518" s="28"/>
    </row>
    <row r="7519" spans="1:11" x14ac:dyDescent="0.35">
      <c r="A7519" s="74"/>
      <c r="I7519" s="73"/>
      <c r="J7519" s="73"/>
      <c r="K7519" s="28"/>
    </row>
    <row r="7520" spans="1:11" x14ac:dyDescent="0.35">
      <c r="A7520" s="74"/>
      <c r="I7520" s="73"/>
      <c r="J7520" s="73"/>
      <c r="K7520" s="28"/>
    </row>
    <row r="7521" spans="1:11" x14ac:dyDescent="0.35">
      <c r="A7521" s="74"/>
      <c r="I7521" s="73"/>
      <c r="J7521" s="73"/>
      <c r="K7521" s="28"/>
    </row>
    <row r="7522" spans="1:11" x14ac:dyDescent="0.35">
      <c r="A7522" s="74"/>
      <c r="I7522" s="73"/>
      <c r="J7522" s="73"/>
      <c r="K7522" s="28"/>
    </row>
    <row r="7523" spans="1:11" x14ac:dyDescent="0.35">
      <c r="A7523" s="74"/>
      <c r="I7523" s="73"/>
      <c r="J7523" s="73"/>
      <c r="K7523" s="28"/>
    </row>
    <row r="7524" spans="1:11" x14ac:dyDescent="0.35">
      <c r="A7524" s="74"/>
      <c r="I7524" s="73"/>
      <c r="J7524" s="73"/>
      <c r="K7524" s="28"/>
    </row>
    <row r="7525" spans="1:11" x14ac:dyDescent="0.35">
      <c r="A7525" s="74"/>
      <c r="I7525" s="73"/>
      <c r="J7525" s="73"/>
      <c r="K7525" s="28"/>
    </row>
    <row r="7526" spans="1:11" x14ac:dyDescent="0.35">
      <c r="A7526" s="74"/>
      <c r="I7526" s="73"/>
      <c r="J7526" s="73"/>
      <c r="K7526" s="28"/>
    </row>
    <row r="7527" spans="1:11" x14ac:dyDescent="0.35">
      <c r="A7527" s="74"/>
      <c r="I7527" s="73"/>
      <c r="J7527" s="73"/>
      <c r="K7527" s="28"/>
    </row>
    <row r="7528" spans="1:11" x14ac:dyDescent="0.35">
      <c r="A7528" s="74"/>
      <c r="I7528" s="73"/>
      <c r="J7528" s="73"/>
      <c r="K7528" s="28"/>
    </row>
    <row r="7529" spans="1:11" x14ac:dyDescent="0.35">
      <c r="A7529" s="74"/>
      <c r="I7529" s="73"/>
      <c r="J7529" s="73"/>
      <c r="K7529" s="28"/>
    </row>
    <row r="7530" spans="1:11" x14ac:dyDescent="0.35">
      <c r="A7530" s="74"/>
      <c r="I7530" s="73"/>
      <c r="J7530" s="73"/>
      <c r="K7530" s="28"/>
    </row>
    <row r="7531" spans="1:11" x14ac:dyDescent="0.35">
      <c r="A7531" s="74"/>
      <c r="I7531" s="73"/>
      <c r="J7531" s="73"/>
      <c r="K7531" s="28"/>
    </row>
    <row r="7532" spans="1:11" x14ac:dyDescent="0.35">
      <c r="A7532" s="74"/>
      <c r="I7532" s="73"/>
      <c r="J7532" s="73"/>
      <c r="K7532" s="28"/>
    </row>
    <row r="7533" spans="1:11" x14ac:dyDescent="0.35">
      <c r="A7533" s="74"/>
      <c r="I7533" s="73"/>
      <c r="J7533" s="73"/>
      <c r="K7533" s="28"/>
    </row>
    <row r="7534" spans="1:11" x14ac:dyDescent="0.35">
      <c r="A7534" s="74"/>
      <c r="I7534" s="73"/>
      <c r="J7534" s="73"/>
      <c r="K7534" s="28"/>
    </row>
    <row r="7535" spans="1:11" x14ac:dyDescent="0.35">
      <c r="A7535" s="74"/>
      <c r="I7535" s="73"/>
      <c r="J7535" s="73"/>
      <c r="K7535" s="28"/>
    </row>
    <row r="7536" spans="1:11" x14ac:dyDescent="0.35">
      <c r="A7536" s="74"/>
      <c r="I7536" s="73"/>
      <c r="J7536" s="73"/>
      <c r="K7536" s="28"/>
    </row>
    <row r="7537" spans="1:11" x14ac:dyDescent="0.35">
      <c r="A7537" s="74"/>
      <c r="I7537" s="73"/>
      <c r="J7537" s="73"/>
      <c r="K7537" s="28"/>
    </row>
    <row r="7538" spans="1:11" x14ac:dyDescent="0.35">
      <c r="A7538" s="74"/>
      <c r="I7538" s="73"/>
      <c r="J7538" s="73"/>
      <c r="K7538" s="28"/>
    </row>
    <row r="7539" spans="1:11" x14ac:dyDescent="0.35">
      <c r="A7539" s="74"/>
      <c r="I7539" s="73"/>
      <c r="J7539" s="73"/>
      <c r="K7539" s="28"/>
    </row>
    <row r="7540" spans="1:11" x14ac:dyDescent="0.35">
      <c r="A7540" s="74"/>
      <c r="I7540" s="73"/>
      <c r="J7540" s="73"/>
      <c r="K7540" s="28"/>
    </row>
    <row r="7541" spans="1:11" x14ac:dyDescent="0.35">
      <c r="A7541" s="74"/>
      <c r="I7541" s="73"/>
      <c r="J7541" s="73"/>
      <c r="K7541" s="28"/>
    </row>
    <row r="7542" spans="1:11" x14ac:dyDescent="0.35">
      <c r="A7542" s="74"/>
      <c r="I7542" s="73"/>
      <c r="J7542" s="73"/>
      <c r="K7542" s="28"/>
    </row>
    <row r="7543" spans="1:11" x14ac:dyDescent="0.35">
      <c r="A7543" s="74"/>
      <c r="I7543" s="73"/>
      <c r="J7543" s="73"/>
      <c r="K7543" s="28"/>
    </row>
    <row r="7544" spans="1:11" x14ac:dyDescent="0.35">
      <c r="A7544" s="74"/>
      <c r="I7544" s="73"/>
      <c r="J7544" s="73"/>
      <c r="K7544" s="28"/>
    </row>
    <row r="7545" spans="1:11" x14ac:dyDescent="0.35">
      <c r="A7545" s="74"/>
      <c r="I7545" s="73"/>
      <c r="J7545" s="73"/>
      <c r="K7545" s="28"/>
    </row>
    <row r="7546" spans="1:11" x14ac:dyDescent="0.35">
      <c r="A7546" s="74"/>
      <c r="I7546" s="73"/>
      <c r="J7546" s="73"/>
      <c r="K7546" s="28"/>
    </row>
    <row r="7547" spans="1:11" x14ac:dyDescent="0.35">
      <c r="A7547" s="74"/>
      <c r="I7547" s="73"/>
      <c r="J7547" s="73"/>
      <c r="K7547" s="28"/>
    </row>
    <row r="7548" spans="1:11" x14ac:dyDescent="0.35">
      <c r="A7548" s="74"/>
      <c r="I7548" s="73"/>
      <c r="J7548" s="73"/>
      <c r="K7548" s="28"/>
    </row>
    <row r="7549" spans="1:11" x14ac:dyDescent="0.35">
      <c r="A7549" s="74"/>
      <c r="I7549" s="73"/>
      <c r="J7549" s="73"/>
      <c r="K7549" s="28"/>
    </row>
    <row r="7550" spans="1:11" x14ac:dyDescent="0.35">
      <c r="A7550" s="74"/>
      <c r="I7550" s="73"/>
      <c r="J7550" s="73"/>
      <c r="K7550" s="28"/>
    </row>
    <row r="7551" spans="1:11" x14ac:dyDescent="0.35">
      <c r="A7551" s="74"/>
      <c r="I7551" s="73"/>
      <c r="J7551" s="73"/>
      <c r="K7551" s="28"/>
    </row>
    <row r="7552" spans="1:11" x14ac:dyDescent="0.35">
      <c r="A7552" s="74"/>
      <c r="I7552" s="73"/>
      <c r="J7552" s="73"/>
      <c r="K7552" s="28"/>
    </row>
    <row r="7553" spans="1:11" x14ac:dyDescent="0.35">
      <c r="A7553" s="74"/>
      <c r="I7553" s="73"/>
      <c r="J7553" s="73"/>
      <c r="K7553" s="28"/>
    </row>
    <row r="7554" spans="1:11" x14ac:dyDescent="0.35">
      <c r="A7554" s="74"/>
      <c r="I7554" s="73"/>
      <c r="J7554" s="73"/>
      <c r="K7554" s="28"/>
    </row>
    <row r="7555" spans="1:11" x14ac:dyDescent="0.35">
      <c r="A7555" s="74"/>
      <c r="I7555" s="73"/>
      <c r="J7555" s="73"/>
      <c r="K7555" s="28"/>
    </row>
    <row r="7556" spans="1:11" x14ac:dyDescent="0.35">
      <c r="A7556" s="74"/>
      <c r="I7556" s="73"/>
      <c r="J7556" s="73"/>
      <c r="K7556" s="28"/>
    </row>
    <row r="7557" spans="1:11" x14ac:dyDescent="0.35">
      <c r="A7557" s="74"/>
      <c r="I7557" s="73"/>
      <c r="J7557" s="73"/>
      <c r="K7557" s="28"/>
    </row>
    <row r="7558" spans="1:11" x14ac:dyDescent="0.35">
      <c r="A7558" s="74"/>
      <c r="I7558" s="73"/>
      <c r="J7558" s="73"/>
      <c r="K7558" s="28"/>
    </row>
    <row r="7559" spans="1:11" x14ac:dyDescent="0.35">
      <c r="A7559" s="74"/>
      <c r="I7559" s="73"/>
      <c r="J7559" s="73"/>
      <c r="K7559" s="28"/>
    </row>
    <row r="7560" spans="1:11" x14ac:dyDescent="0.35">
      <c r="A7560" s="74"/>
      <c r="I7560" s="73"/>
      <c r="J7560" s="73"/>
      <c r="K7560" s="28"/>
    </row>
    <row r="7561" spans="1:11" x14ac:dyDescent="0.35">
      <c r="A7561" s="74"/>
      <c r="I7561" s="73"/>
      <c r="J7561" s="73"/>
      <c r="K7561" s="28"/>
    </row>
    <row r="7562" spans="1:11" x14ac:dyDescent="0.35">
      <c r="A7562" s="74"/>
      <c r="I7562" s="73"/>
      <c r="J7562" s="73"/>
      <c r="K7562" s="28"/>
    </row>
    <row r="7563" spans="1:11" x14ac:dyDescent="0.35">
      <c r="A7563" s="74"/>
      <c r="I7563" s="73"/>
      <c r="J7563" s="73"/>
      <c r="K7563" s="28"/>
    </row>
    <row r="7564" spans="1:11" x14ac:dyDescent="0.35">
      <c r="A7564" s="74"/>
      <c r="I7564" s="73"/>
      <c r="J7564" s="73"/>
      <c r="K7564" s="28"/>
    </row>
    <row r="7565" spans="1:11" x14ac:dyDescent="0.35">
      <c r="A7565" s="74"/>
      <c r="I7565" s="73"/>
      <c r="J7565" s="73"/>
      <c r="K7565" s="28"/>
    </row>
    <row r="7566" spans="1:11" x14ac:dyDescent="0.35">
      <c r="A7566" s="74"/>
      <c r="I7566" s="73"/>
      <c r="J7566" s="73"/>
      <c r="K7566" s="28"/>
    </row>
    <row r="7567" spans="1:11" x14ac:dyDescent="0.35">
      <c r="A7567" s="74"/>
      <c r="I7567" s="73"/>
      <c r="J7567" s="73"/>
      <c r="K7567" s="28"/>
    </row>
    <row r="7568" spans="1:11" x14ac:dyDescent="0.35">
      <c r="A7568" s="74"/>
      <c r="I7568" s="73"/>
      <c r="J7568" s="73"/>
      <c r="K7568" s="28"/>
    </row>
    <row r="7569" spans="1:11" x14ac:dyDescent="0.35">
      <c r="A7569" s="74"/>
      <c r="I7569" s="73"/>
      <c r="J7569" s="73"/>
      <c r="K7569" s="28"/>
    </row>
    <row r="7570" spans="1:11" x14ac:dyDescent="0.35">
      <c r="A7570" s="74"/>
      <c r="I7570" s="73"/>
      <c r="J7570" s="73"/>
      <c r="K7570" s="28"/>
    </row>
    <row r="7571" spans="1:11" x14ac:dyDescent="0.35">
      <c r="A7571" s="74"/>
      <c r="I7571" s="73"/>
      <c r="J7571" s="73"/>
      <c r="K7571" s="28"/>
    </row>
    <row r="7572" spans="1:11" x14ac:dyDescent="0.35">
      <c r="A7572" s="74"/>
      <c r="I7572" s="73"/>
      <c r="J7572" s="73"/>
      <c r="K7572" s="28"/>
    </row>
    <row r="7573" spans="1:11" x14ac:dyDescent="0.35">
      <c r="A7573" s="74"/>
      <c r="I7573" s="73"/>
      <c r="J7573" s="73"/>
      <c r="K7573" s="28"/>
    </row>
    <row r="7574" spans="1:11" x14ac:dyDescent="0.35">
      <c r="A7574" s="74"/>
      <c r="I7574" s="73"/>
      <c r="J7574" s="73"/>
      <c r="K7574" s="28"/>
    </row>
    <row r="7575" spans="1:11" x14ac:dyDescent="0.35">
      <c r="A7575" s="74"/>
      <c r="I7575" s="73"/>
      <c r="J7575" s="73"/>
      <c r="K7575" s="28"/>
    </row>
    <row r="7576" spans="1:11" x14ac:dyDescent="0.35">
      <c r="A7576" s="74"/>
      <c r="I7576" s="73"/>
      <c r="J7576" s="73"/>
      <c r="K7576" s="28"/>
    </row>
    <row r="7577" spans="1:11" x14ac:dyDescent="0.35">
      <c r="A7577" s="74"/>
      <c r="I7577" s="73"/>
      <c r="J7577" s="73"/>
      <c r="K7577" s="28"/>
    </row>
    <row r="7578" spans="1:11" x14ac:dyDescent="0.35">
      <c r="A7578" s="74"/>
      <c r="I7578" s="73"/>
      <c r="J7578" s="73"/>
      <c r="K7578" s="28"/>
    </row>
    <row r="7579" spans="1:11" x14ac:dyDescent="0.35">
      <c r="A7579" s="74"/>
      <c r="I7579" s="73"/>
      <c r="J7579" s="73"/>
      <c r="K7579" s="28"/>
    </row>
    <row r="7580" spans="1:11" x14ac:dyDescent="0.35">
      <c r="A7580" s="74"/>
      <c r="I7580" s="73"/>
      <c r="J7580" s="73"/>
      <c r="K7580" s="28"/>
    </row>
    <row r="7581" spans="1:11" x14ac:dyDescent="0.35">
      <c r="A7581" s="74"/>
      <c r="I7581" s="73"/>
      <c r="J7581" s="73"/>
      <c r="K7581" s="28"/>
    </row>
    <row r="7582" spans="1:11" x14ac:dyDescent="0.35">
      <c r="A7582" s="74"/>
      <c r="I7582" s="73"/>
      <c r="J7582" s="73"/>
      <c r="K7582" s="28"/>
    </row>
    <row r="7583" spans="1:11" x14ac:dyDescent="0.35">
      <c r="A7583" s="74"/>
      <c r="I7583" s="73"/>
      <c r="J7583" s="73"/>
      <c r="K7583" s="28"/>
    </row>
    <row r="7584" spans="1:11" x14ac:dyDescent="0.35">
      <c r="A7584" s="74"/>
      <c r="I7584" s="73"/>
      <c r="J7584" s="73"/>
      <c r="K7584" s="28"/>
    </row>
    <row r="7585" spans="1:11" x14ac:dyDescent="0.35">
      <c r="A7585" s="74"/>
      <c r="I7585" s="73"/>
      <c r="J7585" s="73"/>
      <c r="K7585" s="28"/>
    </row>
    <row r="7586" spans="1:11" x14ac:dyDescent="0.35">
      <c r="A7586" s="74"/>
      <c r="I7586" s="73"/>
      <c r="J7586" s="73"/>
      <c r="K7586" s="28"/>
    </row>
    <row r="7587" spans="1:11" x14ac:dyDescent="0.35">
      <c r="A7587" s="74"/>
      <c r="I7587" s="73"/>
      <c r="J7587" s="73"/>
      <c r="K7587" s="28"/>
    </row>
    <row r="7588" spans="1:11" x14ac:dyDescent="0.35">
      <c r="A7588" s="74"/>
      <c r="I7588" s="73"/>
      <c r="J7588" s="73"/>
      <c r="K7588" s="28"/>
    </row>
    <row r="7589" spans="1:11" x14ac:dyDescent="0.35">
      <c r="A7589" s="74"/>
      <c r="I7589" s="73"/>
      <c r="J7589" s="73"/>
      <c r="K7589" s="28"/>
    </row>
    <row r="7590" spans="1:11" x14ac:dyDescent="0.35">
      <c r="A7590" s="74"/>
      <c r="I7590" s="73"/>
      <c r="J7590" s="73"/>
      <c r="K7590" s="28"/>
    </row>
    <row r="7591" spans="1:11" x14ac:dyDescent="0.35">
      <c r="A7591" s="74"/>
      <c r="I7591" s="73"/>
      <c r="J7591" s="73"/>
      <c r="K7591" s="28"/>
    </row>
    <row r="7592" spans="1:11" x14ac:dyDescent="0.35">
      <c r="A7592" s="74"/>
      <c r="I7592" s="73"/>
      <c r="J7592" s="73"/>
      <c r="K7592" s="28"/>
    </row>
    <row r="7593" spans="1:11" x14ac:dyDescent="0.35">
      <c r="A7593" s="74"/>
      <c r="I7593" s="73"/>
      <c r="J7593" s="73"/>
      <c r="K7593" s="28"/>
    </row>
    <row r="7594" spans="1:11" x14ac:dyDescent="0.35">
      <c r="A7594" s="74"/>
      <c r="I7594" s="73"/>
      <c r="J7594" s="73"/>
      <c r="K7594" s="28"/>
    </row>
    <row r="7595" spans="1:11" x14ac:dyDescent="0.35">
      <c r="A7595" s="74"/>
      <c r="I7595" s="73"/>
      <c r="J7595" s="73"/>
      <c r="K7595" s="28"/>
    </row>
    <row r="7596" spans="1:11" x14ac:dyDescent="0.35">
      <c r="A7596" s="74"/>
      <c r="I7596" s="73"/>
      <c r="J7596" s="73"/>
      <c r="K7596" s="28"/>
    </row>
    <row r="7597" spans="1:11" x14ac:dyDescent="0.35">
      <c r="A7597" s="74"/>
      <c r="I7597" s="73"/>
      <c r="J7597" s="73"/>
      <c r="K7597" s="28"/>
    </row>
    <row r="7598" spans="1:11" x14ac:dyDescent="0.35">
      <c r="A7598" s="74"/>
      <c r="I7598" s="73"/>
      <c r="J7598" s="73"/>
      <c r="K7598" s="28"/>
    </row>
    <row r="7599" spans="1:11" x14ac:dyDescent="0.35">
      <c r="A7599" s="74"/>
      <c r="I7599" s="73"/>
      <c r="J7599" s="73"/>
      <c r="K7599" s="28"/>
    </row>
    <row r="7600" spans="1:11" x14ac:dyDescent="0.35">
      <c r="A7600" s="74"/>
      <c r="I7600" s="73"/>
      <c r="J7600" s="73"/>
      <c r="K7600" s="28"/>
    </row>
    <row r="7601" spans="1:11" x14ac:dyDescent="0.35">
      <c r="A7601" s="74"/>
      <c r="I7601" s="73"/>
      <c r="J7601" s="73"/>
      <c r="K7601" s="28"/>
    </row>
    <row r="7602" spans="1:11" x14ac:dyDescent="0.35">
      <c r="A7602" s="74"/>
      <c r="I7602" s="73"/>
      <c r="J7602" s="73"/>
      <c r="K7602" s="28"/>
    </row>
    <row r="7603" spans="1:11" x14ac:dyDescent="0.35">
      <c r="A7603" s="74"/>
      <c r="I7603" s="73"/>
      <c r="J7603" s="73"/>
      <c r="K7603" s="28"/>
    </row>
    <row r="7604" spans="1:11" x14ac:dyDescent="0.35">
      <c r="A7604" s="74"/>
      <c r="I7604" s="73"/>
      <c r="J7604" s="73"/>
      <c r="K7604" s="28"/>
    </row>
    <row r="7605" spans="1:11" x14ac:dyDescent="0.35">
      <c r="A7605" s="74"/>
      <c r="I7605" s="73"/>
      <c r="J7605" s="73"/>
      <c r="K7605" s="28"/>
    </row>
    <row r="7606" spans="1:11" x14ac:dyDescent="0.35">
      <c r="A7606" s="74"/>
      <c r="I7606" s="73"/>
      <c r="J7606" s="73"/>
      <c r="K7606" s="28"/>
    </row>
    <row r="7607" spans="1:11" x14ac:dyDescent="0.35">
      <c r="A7607" s="74"/>
      <c r="I7607" s="73"/>
      <c r="J7607" s="73"/>
      <c r="K7607" s="28"/>
    </row>
    <row r="7608" spans="1:11" x14ac:dyDescent="0.35">
      <c r="A7608" s="74"/>
      <c r="I7608" s="73"/>
      <c r="J7608" s="73"/>
      <c r="K7608" s="28"/>
    </row>
    <row r="7609" spans="1:11" x14ac:dyDescent="0.35">
      <c r="A7609" s="74"/>
      <c r="I7609" s="73"/>
      <c r="J7609" s="73"/>
      <c r="K7609" s="28"/>
    </row>
    <row r="7610" spans="1:11" x14ac:dyDescent="0.35">
      <c r="A7610" s="74"/>
      <c r="I7610" s="73"/>
      <c r="J7610" s="73"/>
      <c r="K7610" s="28"/>
    </row>
    <row r="7611" spans="1:11" x14ac:dyDescent="0.35">
      <c r="A7611" s="74"/>
      <c r="I7611" s="73"/>
      <c r="J7611" s="73"/>
      <c r="K7611" s="28"/>
    </row>
    <row r="7612" spans="1:11" x14ac:dyDescent="0.35">
      <c r="A7612" s="74"/>
      <c r="I7612" s="73"/>
      <c r="J7612" s="73"/>
      <c r="K7612" s="28"/>
    </row>
    <row r="7613" spans="1:11" x14ac:dyDescent="0.35">
      <c r="A7613" s="74"/>
      <c r="I7613" s="73"/>
      <c r="J7613" s="73"/>
      <c r="K7613" s="28"/>
    </row>
    <row r="7614" spans="1:11" x14ac:dyDescent="0.35">
      <c r="A7614" s="74"/>
      <c r="I7614" s="73"/>
      <c r="J7614" s="73"/>
      <c r="K7614" s="28"/>
    </row>
    <row r="7615" spans="1:11" x14ac:dyDescent="0.35">
      <c r="A7615" s="74"/>
      <c r="I7615" s="73"/>
      <c r="J7615" s="73"/>
      <c r="K7615" s="28"/>
    </row>
    <row r="7616" spans="1:11" x14ac:dyDescent="0.35">
      <c r="A7616" s="74"/>
      <c r="I7616" s="73"/>
      <c r="J7616" s="73"/>
      <c r="K7616" s="28"/>
    </row>
    <row r="7617" spans="1:11" x14ac:dyDescent="0.35">
      <c r="A7617" s="74"/>
      <c r="I7617" s="73"/>
      <c r="J7617" s="73"/>
      <c r="K7617" s="28"/>
    </row>
    <row r="7618" spans="1:11" x14ac:dyDescent="0.35">
      <c r="A7618" s="74"/>
      <c r="I7618" s="73"/>
      <c r="J7618" s="73"/>
      <c r="K7618" s="28"/>
    </row>
    <row r="7619" spans="1:11" x14ac:dyDescent="0.35">
      <c r="A7619" s="74"/>
      <c r="I7619" s="73"/>
      <c r="J7619" s="73"/>
      <c r="K7619" s="28"/>
    </row>
    <row r="7620" spans="1:11" x14ac:dyDescent="0.35">
      <c r="A7620" s="74"/>
      <c r="I7620" s="73"/>
      <c r="J7620" s="73"/>
      <c r="K7620" s="28"/>
    </row>
    <row r="7621" spans="1:11" x14ac:dyDescent="0.35">
      <c r="A7621" s="74"/>
      <c r="I7621" s="73"/>
      <c r="J7621" s="73"/>
      <c r="K7621" s="28"/>
    </row>
    <row r="7622" spans="1:11" x14ac:dyDescent="0.35">
      <c r="A7622" s="74"/>
      <c r="I7622" s="73"/>
      <c r="J7622" s="73"/>
      <c r="K7622" s="28"/>
    </row>
    <row r="7623" spans="1:11" x14ac:dyDescent="0.35">
      <c r="A7623" s="74"/>
      <c r="I7623" s="73"/>
      <c r="J7623" s="73"/>
      <c r="K7623" s="28"/>
    </row>
    <row r="7624" spans="1:11" x14ac:dyDescent="0.35">
      <c r="A7624" s="74"/>
      <c r="I7624" s="73"/>
      <c r="J7624" s="73"/>
      <c r="K7624" s="28"/>
    </row>
    <row r="7625" spans="1:11" x14ac:dyDescent="0.35">
      <c r="A7625" s="74"/>
      <c r="I7625" s="73"/>
      <c r="J7625" s="73"/>
      <c r="K7625" s="28"/>
    </row>
    <row r="7626" spans="1:11" x14ac:dyDescent="0.35">
      <c r="A7626" s="74"/>
      <c r="I7626" s="73"/>
      <c r="J7626" s="73"/>
      <c r="K7626" s="28"/>
    </row>
    <row r="7627" spans="1:11" x14ac:dyDescent="0.35">
      <c r="A7627" s="74"/>
      <c r="I7627" s="73"/>
      <c r="J7627" s="73"/>
      <c r="K7627" s="28"/>
    </row>
    <row r="7628" spans="1:11" x14ac:dyDescent="0.35">
      <c r="A7628" s="74"/>
      <c r="I7628" s="73"/>
      <c r="J7628" s="73"/>
      <c r="K7628" s="28"/>
    </row>
    <row r="7629" spans="1:11" x14ac:dyDescent="0.35">
      <c r="A7629" s="74"/>
      <c r="I7629" s="73"/>
      <c r="J7629" s="73"/>
      <c r="K7629" s="28"/>
    </row>
    <row r="7630" spans="1:11" x14ac:dyDescent="0.35">
      <c r="A7630" s="74"/>
      <c r="I7630" s="73"/>
      <c r="J7630" s="73"/>
      <c r="K7630" s="28"/>
    </row>
    <row r="7631" spans="1:11" x14ac:dyDescent="0.35">
      <c r="A7631" s="74"/>
      <c r="I7631" s="73"/>
      <c r="J7631" s="73"/>
      <c r="K7631" s="28"/>
    </row>
    <row r="7632" spans="1:11" x14ac:dyDescent="0.35">
      <c r="A7632" s="74"/>
      <c r="I7632" s="73"/>
      <c r="J7632" s="73"/>
      <c r="K7632" s="28"/>
    </row>
    <row r="7633" spans="1:11" x14ac:dyDescent="0.35">
      <c r="A7633" s="74"/>
      <c r="I7633" s="73"/>
      <c r="J7633" s="73"/>
      <c r="K7633" s="28"/>
    </row>
    <row r="7634" spans="1:11" x14ac:dyDescent="0.35">
      <c r="A7634" s="74"/>
      <c r="I7634" s="73"/>
      <c r="J7634" s="73"/>
      <c r="K7634" s="28"/>
    </row>
    <row r="7635" spans="1:11" x14ac:dyDescent="0.35">
      <c r="A7635" s="74"/>
      <c r="I7635" s="73"/>
      <c r="J7635" s="73"/>
      <c r="K7635" s="28"/>
    </row>
    <row r="7636" spans="1:11" x14ac:dyDescent="0.35">
      <c r="A7636" s="74"/>
      <c r="I7636" s="73"/>
      <c r="J7636" s="73"/>
      <c r="K7636" s="28"/>
    </row>
    <row r="7637" spans="1:11" x14ac:dyDescent="0.35">
      <c r="A7637" s="74"/>
      <c r="I7637" s="73"/>
      <c r="J7637" s="73"/>
      <c r="K7637" s="28"/>
    </row>
    <row r="7638" spans="1:11" x14ac:dyDescent="0.35">
      <c r="A7638" s="74"/>
      <c r="I7638" s="73"/>
      <c r="J7638" s="73"/>
      <c r="K7638" s="28"/>
    </row>
    <row r="7639" spans="1:11" x14ac:dyDescent="0.35">
      <c r="A7639" s="74"/>
      <c r="I7639" s="73"/>
      <c r="J7639" s="73"/>
      <c r="K7639" s="28"/>
    </row>
    <row r="7640" spans="1:11" x14ac:dyDescent="0.35">
      <c r="A7640" s="74"/>
      <c r="I7640" s="73"/>
      <c r="J7640" s="73"/>
      <c r="K7640" s="28"/>
    </row>
    <row r="7641" spans="1:11" x14ac:dyDescent="0.35">
      <c r="A7641" s="74"/>
      <c r="I7641" s="73"/>
      <c r="J7641" s="73"/>
      <c r="K7641" s="28"/>
    </row>
    <row r="7642" spans="1:11" x14ac:dyDescent="0.35">
      <c r="A7642" s="74"/>
      <c r="I7642" s="73"/>
      <c r="J7642" s="73"/>
      <c r="K7642" s="28"/>
    </row>
    <row r="7643" spans="1:11" x14ac:dyDescent="0.35">
      <c r="A7643" s="74"/>
      <c r="I7643" s="73"/>
      <c r="J7643" s="73"/>
      <c r="K7643" s="28"/>
    </row>
    <row r="7644" spans="1:11" x14ac:dyDescent="0.35">
      <c r="A7644" s="74"/>
      <c r="I7644" s="73"/>
      <c r="J7644" s="73"/>
      <c r="K7644" s="28"/>
    </row>
    <row r="7645" spans="1:11" x14ac:dyDescent="0.35">
      <c r="A7645" s="74"/>
      <c r="I7645" s="73"/>
      <c r="J7645" s="73"/>
      <c r="K7645" s="28"/>
    </row>
    <row r="7646" spans="1:11" x14ac:dyDescent="0.35">
      <c r="A7646" s="74"/>
      <c r="I7646" s="73"/>
      <c r="J7646" s="73"/>
      <c r="K7646" s="28"/>
    </row>
    <row r="7647" spans="1:11" x14ac:dyDescent="0.35">
      <c r="A7647" s="74"/>
      <c r="I7647" s="73"/>
      <c r="J7647" s="73"/>
      <c r="K7647" s="28"/>
    </row>
    <row r="7648" spans="1:11" x14ac:dyDescent="0.35">
      <c r="A7648" s="74"/>
      <c r="I7648" s="73"/>
      <c r="J7648" s="73"/>
      <c r="K7648" s="28"/>
    </row>
    <row r="7649" spans="1:11" x14ac:dyDescent="0.35">
      <c r="A7649" s="74"/>
      <c r="I7649" s="73"/>
      <c r="J7649" s="73"/>
      <c r="K7649" s="28"/>
    </row>
    <row r="7650" spans="1:11" x14ac:dyDescent="0.35">
      <c r="A7650" s="74"/>
      <c r="I7650" s="73"/>
      <c r="J7650" s="73"/>
      <c r="K7650" s="28"/>
    </row>
    <row r="7651" spans="1:11" x14ac:dyDescent="0.35">
      <c r="A7651" s="74"/>
      <c r="I7651" s="73"/>
      <c r="J7651" s="73"/>
      <c r="K7651" s="28"/>
    </row>
    <row r="7652" spans="1:11" x14ac:dyDescent="0.35">
      <c r="A7652" s="74"/>
      <c r="I7652" s="73"/>
      <c r="J7652" s="73"/>
      <c r="K7652" s="28"/>
    </row>
    <row r="7653" spans="1:11" x14ac:dyDescent="0.35">
      <c r="A7653" s="74"/>
      <c r="I7653" s="73"/>
      <c r="J7653" s="73"/>
      <c r="K7653" s="28"/>
    </row>
    <row r="7654" spans="1:11" x14ac:dyDescent="0.35">
      <c r="A7654" s="74"/>
      <c r="I7654" s="73"/>
      <c r="J7654" s="73"/>
      <c r="K7654" s="28"/>
    </row>
    <row r="7655" spans="1:11" x14ac:dyDescent="0.35">
      <c r="A7655" s="74"/>
      <c r="I7655" s="73"/>
      <c r="J7655" s="73"/>
      <c r="K7655" s="28"/>
    </row>
    <row r="7656" spans="1:11" x14ac:dyDescent="0.35">
      <c r="A7656" s="74"/>
      <c r="I7656" s="73"/>
      <c r="J7656" s="73"/>
      <c r="K7656" s="28"/>
    </row>
    <row r="7657" spans="1:11" x14ac:dyDescent="0.35">
      <c r="A7657" s="74"/>
      <c r="I7657" s="73"/>
      <c r="J7657" s="73"/>
      <c r="K7657" s="28"/>
    </row>
    <row r="7658" spans="1:11" x14ac:dyDescent="0.35">
      <c r="A7658" s="74"/>
      <c r="I7658" s="73"/>
      <c r="J7658" s="73"/>
      <c r="K7658" s="28"/>
    </row>
    <row r="7659" spans="1:11" x14ac:dyDescent="0.35">
      <c r="A7659" s="74"/>
      <c r="I7659" s="73"/>
      <c r="J7659" s="73"/>
      <c r="K7659" s="28"/>
    </row>
    <row r="7660" spans="1:11" x14ac:dyDescent="0.35">
      <c r="A7660" s="74"/>
      <c r="I7660" s="73"/>
      <c r="J7660" s="73"/>
      <c r="K7660" s="28"/>
    </row>
    <row r="7661" spans="1:11" x14ac:dyDescent="0.35">
      <c r="A7661" s="74"/>
      <c r="I7661" s="73"/>
      <c r="J7661" s="73"/>
      <c r="K7661" s="28"/>
    </row>
    <row r="7662" spans="1:11" x14ac:dyDescent="0.35">
      <c r="A7662" s="74"/>
      <c r="I7662" s="73"/>
      <c r="J7662" s="73"/>
      <c r="K7662" s="28"/>
    </row>
    <row r="7663" spans="1:11" x14ac:dyDescent="0.35">
      <c r="A7663" s="74"/>
      <c r="I7663" s="73"/>
      <c r="J7663" s="73"/>
      <c r="K7663" s="28"/>
    </row>
    <row r="7664" spans="1:11" x14ac:dyDescent="0.35">
      <c r="A7664" s="74"/>
      <c r="I7664" s="73"/>
      <c r="J7664" s="73"/>
      <c r="K7664" s="28"/>
    </row>
    <row r="7665" spans="1:11" x14ac:dyDescent="0.35">
      <c r="A7665" s="74"/>
      <c r="I7665" s="73"/>
      <c r="J7665" s="73"/>
      <c r="K7665" s="28"/>
    </row>
    <row r="7666" spans="1:11" x14ac:dyDescent="0.35">
      <c r="A7666" s="74"/>
      <c r="I7666" s="73"/>
      <c r="J7666" s="73"/>
      <c r="K7666" s="28"/>
    </row>
    <row r="7667" spans="1:11" x14ac:dyDescent="0.35">
      <c r="A7667" s="74"/>
      <c r="I7667" s="73"/>
      <c r="J7667" s="73"/>
      <c r="K7667" s="28"/>
    </row>
    <row r="7668" spans="1:11" x14ac:dyDescent="0.35">
      <c r="A7668" s="74"/>
      <c r="I7668" s="73"/>
      <c r="J7668" s="73"/>
      <c r="K7668" s="28"/>
    </row>
    <row r="7669" spans="1:11" x14ac:dyDescent="0.35">
      <c r="A7669" s="74"/>
      <c r="I7669" s="73"/>
      <c r="J7669" s="73"/>
      <c r="K7669" s="28"/>
    </row>
    <row r="7670" spans="1:11" x14ac:dyDescent="0.35">
      <c r="A7670" s="74"/>
      <c r="I7670" s="73"/>
      <c r="J7670" s="73"/>
      <c r="K7670" s="28"/>
    </row>
    <row r="7671" spans="1:11" x14ac:dyDescent="0.35">
      <c r="A7671" s="74"/>
      <c r="I7671" s="73"/>
      <c r="J7671" s="73"/>
      <c r="K7671" s="28"/>
    </row>
    <row r="7672" spans="1:11" x14ac:dyDescent="0.35">
      <c r="A7672" s="74"/>
      <c r="I7672" s="73"/>
      <c r="J7672" s="73"/>
      <c r="K7672" s="28"/>
    </row>
    <row r="7673" spans="1:11" x14ac:dyDescent="0.35">
      <c r="A7673" s="74"/>
      <c r="I7673" s="73"/>
      <c r="J7673" s="73"/>
      <c r="K7673" s="28"/>
    </row>
    <row r="7674" spans="1:11" x14ac:dyDescent="0.35">
      <c r="A7674" s="74"/>
      <c r="I7674" s="73"/>
      <c r="J7674" s="73"/>
      <c r="K7674" s="28"/>
    </row>
    <row r="7675" spans="1:11" x14ac:dyDescent="0.35">
      <c r="A7675" s="74"/>
      <c r="I7675" s="73"/>
      <c r="J7675" s="73"/>
      <c r="K7675" s="28"/>
    </row>
    <row r="7676" spans="1:11" x14ac:dyDescent="0.35">
      <c r="A7676" s="74"/>
      <c r="I7676" s="73"/>
      <c r="J7676" s="73"/>
      <c r="K7676" s="28"/>
    </row>
    <row r="7677" spans="1:11" x14ac:dyDescent="0.35">
      <c r="A7677" s="74"/>
      <c r="I7677" s="73"/>
      <c r="J7677" s="73"/>
      <c r="K7677" s="28"/>
    </row>
    <row r="7678" spans="1:11" x14ac:dyDescent="0.35">
      <c r="A7678" s="74"/>
      <c r="I7678" s="73"/>
      <c r="J7678" s="73"/>
      <c r="K7678" s="28"/>
    </row>
    <row r="7679" spans="1:11" x14ac:dyDescent="0.35">
      <c r="A7679" s="74"/>
      <c r="I7679" s="73"/>
      <c r="J7679" s="73"/>
      <c r="K7679" s="28"/>
    </row>
    <row r="7680" spans="1:11" x14ac:dyDescent="0.35">
      <c r="A7680" s="74"/>
      <c r="I7680" s="73"/>
      <c r="J7680" s="73"/>
      <c r="K7680" s="28"/>
    </row>
    <row r="7681" spans="1:11" x14ac:dyDescent="0.35">
      <c r="A7681" s="74"/>
      <c r="I7681" s="73"/>
      <c r="J7681" s="73"/>
      <c r="K7681" s="28"/>
    </row>
    <row r="7682" spans="1:11" x14ac:dyDescent="0.35">
      <c r="A7682" s="74"/>
      <c r="I7682" s="73"/>
      <c r="J7682" s="73"/>
      <c r="K7682" s="28"/>
    </row>
    <row r="7683" spans="1:11" x14ac:dyDescent="0.35">
      <c r="A7683" s="74"/>
      <c r="I7683" s="73"/>
      <c r="J7683" s="73"/>
      <c r="K7683" s="28"/>
    </row>
    <row r="7684" spans="1:11" x14ac:dyDescent="0.35">
      <c r="A7684" s="74"/>
      <c r="I7684" s="73"/>
      <c r="J7684" s="73"/>
      <c r="K7684" s="28"/>
    </row>
    <row r="7685" spans="1:11" x14ac:dyDescent="0.35">
      <c r="A7685" s="74"/>
      <c r="I7685" s="73"/>
      <c r="J7685" s="73"/>
      <c r="K7685" s="28"/>
    </row>
    <row r="7686" spans="1:11" x14ac:dyDescent="0.35">
      <c r="A7686" s="74"/>
      <c r="I7686" s="73"/>
      <c r="J7686" s="73"/>
      <c r="K7686" s="28"/>
    </row>
    <row r="7687" spans="1:11" x14ac:dyDescent="0.35">
      <c r="A7687" s="74"/>
      <c r="I7687" s="73"/>
      <c r="J7687" s="73"/>
      <c r="K7687" s="28"/>
    </row>
    <row r="7688" spans="1:11" x14ac:dyDescent="0.35">
      <c r="A7688" s="74"/>
      <c r="I7688" s="73"/>
      <c r="J7688" s="73"/>
      <c r="K7688" s="28"/>
    </row>
    <row r="7689" spans="1:11" x14ac:dyDescent="0.35">
      <c r="A7689" s="74"/>
      <c r="I7689" s="73"/>
      <c r="J7689" s="73"/>
      <c r="K7689" s="28"/>
    </row>
    <row r="7690" spans="1:11" x14ac:dyDescent="0.35">
      <c r="A7690" s="74"/>
      <c r="I7690" s="73"/>
      <c r="J7690" s="73"/>
      <c r="K7690" s="28"/>
    </row>
    <row r="7691" spans="1:11" x14ac:dyDescent="0.35">
      <c r="A7691" s="74"/>
      <c r="I7691" s="73"/>
      <c r="J7691" s="73"/>
      <c r="K7691" s="28"/>
    </row>
    <row r="7692" spans="1:11" x14ac:dyDescent="0.35">
      <c r="A7692" s="74"/>
      <c r="I7692" s="73"/>
      <c r="J7692" s="73"/>
      <c r="K7692" s="28"/>
    </row>
    <row r="7693" spans="1:11" x14ac:dyDescent="0.35">
      <c r="A7693" s="74"/>
      <c r="I7693" s="73"/>
      <c r="J7693" s="73"/>
      <c r="K7693" s="28"/>
    </row>
    <row r="7694" spans="1:11" x14ac:dyDescent="0.35">
      <c r="A7694" s="74"/>
      <c r="I7694" s="73"/>
      <c r="J7694" s="73"/>
      <c r="K7694" s="28"/>
    </row>
    <row r="7695" spans="1:11" x14ac:dyDescent="0.35">
      <c r="A7695" s="74"/>
      <c r="I7695" s="73"/>
      <c r="J7695" s="73"/>
      <c r="K7695" s="28"/>
    </row>
    <row r="7696" spans="1:11" x14ac:dyDescent="0.35">
      <c r="A7696" s="74"/>
      <c r="I7696" s="73"/>
      <c r="J7696" s="73"/>
      <c r="K7696" s="28"/>
    </row>
    <row r="7697" spans="1:11" x14ac:dyDescent="0.35">
      <c r="A7697" s="74"/>
      <c r="I7697" s="73"/>
      <c r="J7697" s="73"/>
      <c r="K7697" s="28"/>
    </row>
    <row r="7698" spans="1:11" x14ac:dyDescent="0.35">
      <c r="A7698" s="74"/>
      <c r="I7698" s="73"/>
      <c r="J7698" s="73"/>
      <c r="K7698" s="28"/>
    </row>
    <row r="7699" spans="1:11" x14ac:dyDescent="0.35">
      <c r="A7699" s="74"/>
      <c r="I7699" s="73"/>
      <c r="J7699" s="73"/>
      <c r="K7699" s="28"/>
    </row>
    <row r="7700" spans="1:11" x14ac:dyDescent="0.35">
      <c r="A7700" s="74"/>
      <c r="I7700" s="73"/>
      <c r="J7700" s="73"/>
      <c r="K7700" s="28"/>
    </row>
    <row r="7701" spans="1:11" x14ac:dyDescent="0.35">
      <c r="A7701" s="74"/>
      <c r="I7701" s="73"/>
      <c r="J7701" s="73"/>
      <c r="K7701" s="28"/>
    </row>
    <row r="7702" spans="1:11" x14ac:dyDescent="0.35">
      <c r="A7702" s="74"/>
      <c r="I7702" s="73"/>
      <c r="J7702" s="73"/>
      <c r="K7702" s="28"/>
    </row>
    <row r="7703" spans="1:11" x14ac:dyDescent="0.35">
      <c r="A7703" s="74"/>
      <c r="I7703" s="73"/>
      <c r="J7703" s="73"/>
      <c r="K7703" s="28"/>
    </row>
    <row r="7704" spans="1:11" x14ac:dyDescent="0.35">
      <c r="A7704" s="74"/>
      <c r="I7704" s="73"/>
      <c r="J7704" s="73"/>
      <c r="K7704" s="28"/>
    </row>
    <row r="7705" spans="1:11" x14ac:dyDescent="0.35">
      <c r="A7705" s="74"/>
      <c r="I7705" s="73"/>
      <c r="J7705" s="73"/>
      <c r="K7705" s="28"/>
    </row>
    <row r="7706" spans="1:11" x14ac:dyDescent="0.35">
      <c r="A7706" s="74"/>
      <c r="I7706" s="73"/>
      <c r="J7706" s="73"/>
      <c r="K7706" s="28"/>
    </row>
    <row r="7707" spans="1:11" x14ac:dyDescent="0.35">
      <c r="A7707" s="74"/>
      <c r="I7707" s="73"/>
      <c r="J7707" s="73"/>
      <c r="K7707" s="28"/>
    </row>
    <row r="7708" spans="1:11" x14ac:dyDescent="0.35">
      <c r="A7708" s="74"/>
      <c r="I7708" s="73"/>
      <c r="J7708" s="73"/>
      <c r="K7708" s="28"/>
    </row>
    <row r="7709" spans="1:11" x14ac:dyDescent="0.35">
      <c r="A7709" s="74"/>
      <c r="I7709" s="73"/>
      <c r="J7709" s="73"/>
      <c r="K7709" s="28"/>
    </row>
    <row r="7710" spans="1:11" x14ac:dyDescent="0.35">
      <c r="A7710" s="74"/>
      <c r="I7710" s="73"/>
      <c r="J7710" s="73"/>
      <c r="K7710" s="28"/>
    </row>
    <row r="7711" spans="1:11" x14ac:dyDescent="0.35">
      <c r="A7711" s="74"/>
      <c r="I7711" s="73"/>
      <c r="J7711" s="73"/>
      <c r="K7711" s="28"/>
    </row>
    <row r="7712" spans="1:11" x14ac:dyDescent="0.35">
      <c r="A7712" s="74"/>
      <c r="I7712" s="73"/>
      <c r="J7712" s="73"/>
      <c r="K7712" s="28"/>
    </row>
    <row r="7713" spans="1:11" x14ac:dyDescent="0.35">
      <c r="A7713" s="74"/>
      <c r="I7713" s="73"/>
      <c r="J7713" s="73"/>
      <c r="K7713" s="28"/>
    </row>
    <row r="7714" spans="1:11" x14ac:dyDescent="0.35">
      <c r="A7714" s="74"/>
      <c r="I7714" s="73"/>
      <c r="J7714" s="73"/>
      <c r="K7714" s="28"/>
    </row>
    <row r="7715" spans="1:11" x14ac:dyDescent="0.35">
      <c r="A7715" s="74"/>
      <c r="I7715" s="73"/>
      <c r="J7715" s="73"/>
      <c r="K7715" s="28"/>
    </row>
    <row r="7716" spans="1:11" x14ac:dyDescent="0.35">
      <c r="A7716" s="74"/>
      <c r="I7716" s="73"/>
      <c r="J7716" s="73"/>
      <c r="K7716" s="28"/>
    </row>
    <row r="7717" spans="1:11" x14ac:dyDescent="0.35">
      <c r="A7717" s="74"/>
      <c r="I7717" s="73"/>
      <c r="J7717" s="73"/>
      <c r="K7717" s="28"/>
    </row>
    <row r="7718" spans="1:11" x14ac:dyDescent="0.35">
      <c r="A7718" s="74"/>
      <c r="I7718" s="73"/>
      <c r="J7718" s="73"/>
      <c r="K7718" s="28"/>
    </row>
    <row r="7719" spans="1:11" x14ac:dyDescent="0.35">
      <c r="A7719" s="74"/>
      <c r="I7719" s="73"/>
      <c r="J7719" s="73"/>
      <c r="K7719" s="28"/>
    </row>
    <row r="7720" spans="1:11" x14ac:dyDescent="0.35">
      <c r="A7720" s="74"/>
      <c r="I7720" s="73"/>
      <c r="J7720" s="73"/>
      <c r="K7720" s="28"/>
    </row>
    <row r="7721" spans="1:11" x14ac:dyDescent="0.35">
      <c r="A7721" s="74"/>
      <c r="I7721" s="73"/>
      <c r="J7721" s="73"/>
      <c r="K7721" s="28"/>
    </row>
    <row r="7722" spans="1:11" x14ac:dyDescent="0.35">
      <c r="A7722" s="74"/>
      <c r="I7722" s="73"/>
      <c r="J7722" s="73"/>
      <c r="K7722" s="28"/>
    </row>
    <row r="7723" spans="1:11" x14ac:dyDescent="0.35">
      <c r="A7723" s="74"/>
      <c r="I7723" s="73"/>
      <c r="J7723" s="73"/>
      <c r="K7723" s="28"/>
    </row>
    <row r="7724" spans="1:11" x14ac:dyDescent="0.35">
      <c r="A7724" s="74"/>
      <c r="I7724" s="73"/>
      <c r="J7724" s="73"/>
      <c r="K7724" s="28"/>
    </row>
    <row r="7725" spans="1:11" x14ac:dyDescent="0.35">
      <c r="A7725" s="74"/>
      <c r="I7725" s="73"/>
      <c r="J7725" s="73"/>
      <c r="K7725" s="28"/>
    </row>
    <row r="7726" spans="1:11" x14ac:dyDescent="0.35">
      <c r="A7726" s="74"/>
      <c r="I7726" s="73"/>
      <c r="J7726" s="73"/>
      <c r="K7726" s="28"/>
    </row>
    <row r="7727" spans="1:11" x14ac:dyDescent="0.35">
      <c r="A7727" s="74"/>
      <c r="I7727" s="73"/>
      <c r="J7727" s="73"/>
      <c r="K7727" s="28"/>
    </row>
    <row r="7728" spans="1:11" x14ac:dyDescent="0.35">
      <c r="A7728" s="74"/>
      <c r="I7728" s="73"/>
      <c r="J7728" s="73"/>
      <c r="K7728" s="28"/>
    </row>
    <row r="7729" spans="1:11" x14ac:dyDescent="0.35">
      <c r="A7729" s="74"/>
      <c r="I7729" s="73"/>
      <c r="J7729" s="73"/>
      <c r="K7729" s="28"/>
    </row>
    <row r="7730" spans="1:11" x14ac:dyDescent="0.35">
      <c r="A7730" s="74"/>
      <c r="I7730" s="73"/>
      <c r="J7730" s="73"/>
      <c r="K7730" s="28"/>
    </row>
    <row r="7731" spans="1:11" x14ac:dyDescent="0.35">
      <c r="A7731" s="74"/>
      <c r="I7731" s="73"/>
      <c r="J7731" s="73"/>
      <c r="K7731" s="28"/>
    </row>
    <row r="7732" spans="1:11" x14ac:dyDescent="0.35">
      <c r="A7732" s="74"/>
      <c r="I7732" s="73"/>
      <c r="J7732" s="73"/>
      <c r="K7732" s="28"/>
    </row>
    <row r="7733" spans="1:11" x14ac:dyDescent="0.35">
      <c r="A7733" s="74"/>
      <c r="I7733" s="73"/>
      <c r="J7733" s="73"/>
      <c r="K7733" s="28"/>
    </row>
    <row r="7734" spans="1:11" x14ac:dyDescent="0.35">
      <c r="A7734" s="74"/>
      <c r="I7734" s="73"/>
      <c r="J7734" s="73"/>
      <c r="K7734" s="28"/>
    </row>
    <row r="7735" spans="1:11" x14ac:dyDescent="0.35">
      <c r="A7735" s="74"/>
      <c r="I7735" s="73"/>
      <c r="J7735" s="73"/>
      <c r="K7735" s="28"/>
    </row>
    <row r="7736" spans="1:11" x14ac:dyDescent="0.35">
      <c r="A7736" s="74"/>
      <c r="I7736" s="73"/>
      <c r="J7736" s="73"/>
      <c r="K7736" s="28"/>
    </row>
    <row r="7737" spans="1:11" x14ac:dyDescent="0.35">
      <c r="A7737" s="74"/>
      <c r="I7737" s="73"/>
      <c r="J7737" s="73"/>
      <c r="K7737" s="28"/>
    </row>
    <row r="7738" spans="1:11" x14ac:dyDescent="0.35">
      <c r="A7738" s="74"/>
      <c r="I7738" s="73"/>
      <c r="J7738" s="73"/>
      <c r="K7738" s="28"/>
    </row>
    <row r="7739" spans="1:11" x14ac:dyDescent="0.35">
      <c r="A7739" s="74"/>
      <c r="I7739" s="73"/>
      <c r="J7739" s="73"/>
      <c r="K7739" s="28"/>
    </row>
    <row r="7740" spans="1:11" x14ac:dyDescent="0.35">
      <c r="A7740" s="74"/>
      <c r="I7740" s="73"/>
      <c r="J7740" s="73"/>
      <c r="K7740" s="28"/>
    </row>
    <row r="7741" spans="1:11" x14ac:dyDescent="0.35">
      <c r="A7741" s="74"/>
      <c r="I7741" s="73"/>
      <c r="J7741" s="73"/>
      <c r="K7741" s="28"/>
    </row>
    <row r="7742" spans="1:11" x14ac:dyDescent="0.35">
      <c r="A7742" s="74"/>
      <c r="I7742" s="73"/>
      <c r="J7742" s="73"/>
      <c r="K7742" s="28"/>
    </row>
    <row r="7743" spans="1:11" x14ac:dyDescent="0.35">
      <c r="A7743" s="74"/>
      <c r="I7743" s="73"/>
      <c r="J7743" s="73"/>
      <c r="K7743" s="28"/>
    </row>
    <row r="7744" spans="1:11" x14ac:dyDescent="0.35">
      <c r="A7744" s="74"/>
      <c r="I7744" s="73"/>
      <c r="J7744" s="73"/>
      <c r="K7744" s="28"/>
    </row>
    <row r="7745" spans="1:11" x14ac:dyDescent="0.35">
      <c r="A7745" s="74"/>
      <c r="I7745" s="73"/>
      <c r="J7745" s="73"/>
      <c r="K7745" s="28"/>
    </row>
    <row r="7746" spans="1:11" x14ac:dyDescent="0.35">
      <c r="A7746" s="74"/>
      <c r="I7746" s="73"/>
      <c r="J7746" s="73"/>
      <c r="K7746" s="28"/>
    </row>
    <row r="7747" spans="1:11" x14ac:dyDescent="0.35">
      <c r="A7747" s="74"/>
      <c r="I7747" s="73"/>
      <c r="J7747" s="73"/>
      <c r="K7747" s="28"/>
    </row>
    <row r="7748" spans="1:11" x14ac:dyDescent="0.35">
      <c r="A7748" s="74"/>
      <c r="I7748" s="73"/>
      <c r="J7748" s="73"/>
      <c r="K7748" s="28"/>
    </row>
    <row r="7749" spans="1:11" x14ac:dyDescent="0.35">
      <c r="A7749" s="74"/>
      <c r="I7749" s="73"/>
      <c r="J7749" s="73"/>
      <c r="K7749" s="28"/>
    </row>
    <row r="7750" spans="1:11" x14ac:dyDescent="0.35">
      <c r="A7750" s="74"/>
      <c r="I7750" s="73"/>
      <c r="J7750" s="73"/>
      <c r="K7750" s="28"/>
    </row>
    <row r="7751" spans="1:11" x14ac:dyDescent="0.35">
      <c r="A7751" s="74"/>
      <c r="I7751" s="73"/>
      <c r="J7751" s="73"/>
      <c r="K7751" s="28"/>
    </row>
    <row r="7752" spans="1:11" x14ac:dyDescent="0.35">
      <c r="A7752" s="74"/>
      <c r="I7752" s="73"/>
      <c r="J7752" s="73"/>
      <c r="K7752" s="28"/>
    </row>
    <row r="7753" spans="1:11" x14ac:dyDescent="0.35">
      <c r="A7753" s="74"/>
      <c r="I7753" s="73"/>
      <c r="J7753" s="73"/>
      <c r="K7753" s="28"/>
    </row>
    <row r="7754" spans="1:11" x14ac:dyDescent="0.35">
      <c r="A7754" s="74"/>
      <c r="I7754" s="73"/>
      <c r="J7754" s="73"/>
      <c r="K7754" s="28"/>
    </row>
    <row r="7755" spans="1:11" x14ac:dyDescent="0.35">
      <c r="A7755" s="74"/>
      <c r="I7755" s="73"/>
      <c r="J7755" s="73"/>
      <c r="K7755" s="28"/>
    </row>
    <row r="7756" spans="1:11" x14ac:dyDescent="0.35">
      <c r="A7756" s="74"/>
      <c r="I7756" s="73"/>
      <c r="J7756" s="73"/>
      <c r="K7756" s="28"/>
    </row>
    <row r="7757" spans="1:11" x14ac:dyDescent="0.35">
      <c r="A7757" s="74"/>
      <c r="I7757" s="73"/>
      <c r="J7757" s="73"/>
      <c r="K7757" s="28"/>
    </row>
    <row r="7758" spans="1:11" x14ac:dyDescent="0.35">
      <c r="A7758" s="74"/>
      <c r="I7758" s="73"/>
      <c r="J7758" s="73"/>
      <c r="K7758" s="28"/>
    </row>
    <row r="7759" spans="1:11" x14ac:dyDescent="0.35">
      <c r="A7759" s="74"/>
      <c r="I7759" s="73"/>
      <c r="J7759" s="73"/>
      <c r="K7759" s="28"/>
    </row>
    <row r="7760" spans="1:11" x14ac:dyDescent="0.35">
      <c r="A7760" s="74"/>
      <c r="I7760" s="73"/>
      <c r="J7760" s="73"/>
      <c r="K7760" s="28"/>
    </row>
    <row r="7761" spans="1:11" x14ac:dyDescent="0.35">
      <c r="A7761" s="74"/>
      <c r="I7761" s="73"/>
      <c r="J7761" s="73"/>
      <c r="K7761" s="28"/>
    </row>
    <row r="7762" spans="1:11" x14ac:dyDescent="0.35">
      <c r="A7762" s="74"/>
      <c r="I7762" s="73"/>
      <c r="J7762" s="73"/>
      <c r="K7762" s="28"/>
    </row>
    <row r="7763" spans="1:11" x14ac:dyDescent="0.35">
      <c r="A7763" s="74"/>
      <c r="I7763" s="73"/>
      <c r="J7763" s="73"/>
      <c r="K7763" s="28"/>
    </row>
    <row r="7764" spans="1:11" x14ac:dyDescent="0.35">
      <c r="A7764" s="74"/>
      <c r="I7764" s="73"/>
      <c r="J7764" s="73"/>
      <c r="K7764" s="28"/>
    </row>
    <row r="7765" spans="1:11" x14ac:dyDescent="0.35">
      <c r="A7765" s="74"/>
      <c r="I7765" s="73"/>
      <c r="J7765" s="73"/>
      <c r="K7765" s="28"/>
    </row>
    <row r="7766" spans="1:11" x14ac:dyDescent="0.35">
      <c r="A7766" s="74"/>
      <c r="I7766" s="73"/>
      <c r="J7766" s="73"/>
      <c r="K7766" s="28"/>
    </row>
    <row r="7767" spans="1:11" x14ac:dyDescent="0.35">
      <c r="A7767" s="74"/>
      <c r="I7767" s="73"/>
      <c r="J7767" s="73"/>
      <c r="K7767" s="28"/>
    </row>
    <row r="7768" spans="1:11" x14ac:dyDescent="0.35">
      <c r="A7768" s="74"/>
      <c r="I7768" s="73"/>
      <c r="J7768" s="73"/>
      <c r="K7768" s="28"/>
    </row>
    <row r="7769" spans="1:11" x14ac:dyDescent="0.35">
      <c r="A7769" s="74"/>
      <c r="I7769" s="73"/>
      <c r="J7769" s="73"/>
      <c r="K7769" s="28"/>
    </row>
    <row r="7770" spans="1:11" x14ac:dyDescent="0.35">
      <c r="A7770" s="74"/>
      <c r="I7770" s="73"/>
      <c r="J7770" s="73"/>
      <c r="K7770" s="28"/>
    </row>
    <row r="7771" spans="1:11" x14ac:dyDescent="0.35">
      <c r="A7771" s="74"/>
      <c r="I7771" s="73"/>
      <c r="J7771" s="73"/>
      <c r="K7771" s="28"/>
    </row>
    <row r="7772" spans="1:11" x14ac:dyDescent="0.35">
      <c r="A7772" s="74"/>
      <c r="I7772" s="73"/>
      <c r="J7772" s="73"/>
      <c r="K7772" s="28"/>
    </row>
    <row r="7773" spans="1:11" x14ac:dyDescent="0.35">
      <c r="A7773" s="74"/>
      <c r="I7773" s="73"/>
      <c r="J7773" s="73"/>
      <c r="K7773" s="28"/>
    </row>
    <row r="7774" spans="1:11" x14ac:dyDescent="0.35">
      <c r="A7774" s="74"/>
      <c r="I7774" s="73"/>
      <c r="J7774" s="73"/>
      <c r="K7774" s="28"/>
    </row>
    <row r="7775" spans="1:11" x14ac:dyDescent="0.35">
      <c r="A7775" s="74"/>
      <c r="I7775" s="73"/>
      <c r="J7775" s="73"/>
      <c r="K7775" s="28"/>
    </row>
    <row r="7776" spans="1:11" x14ac:dyDescent="0.35">
      <c r="A7776" s="74"/>
      <c r="I7776" s="73"/>
      <c r="J7776" s="73"/>
      <c r="K7776" s="28"/>
    </row>
    <row r="7777" spans="1:11" x14ac:dyDescent="0.35">
      <c r="A7777" s="74"/>
      <c r="I7777" s="73"/>
      <c r="J7777" s="73"/>
      <c r="K7777" s="28"/>
    </row>
    <row r="7778" spans="1:11" x14ac:dyDescent="0.35">
      <c r="A7778" s="74"/>
      <c r="I7778" s="73"/>
      <c r="J7778" s="73"/>
      <c r="K7778" s="28"/>
    </row>
    <row r="7779" spans="1:11" x14ac:dyDescent="0.35">
      <c r="A7779" s="74"/>
      <c r="I7779" s="73"/>
      <c r="J7779" s="73"/>
      <c r="K7779" s="28"/>
    </row>
    <row r="7780" spans="1:11" x14ac:dyDescent="0.35">
      <c r="A7780" s="74"/>
      <c r="I7780" s="73"/>
      <c r="J7780" s="73"/>
      <c r="K7780" s="28"/>
    </row>
    <row r="7781" spans="1:11" x14ac:dyDescent="0.35">
      <c r="A7781" s="74"/>
      <c r="I7781" s="73"/>
      <c r="J7781" s="73"/>
      <c r="K7781" s="28"/>
    </row>
    <row r="7782" spans="1:11" x14ac:dyDescent="0.35">
      <c r="A7782" s="74"/>
      <c r="I7782" s="73"/>
      <c r="J7782" s="73"/>
      <c r="K7782" s="28"/>
    </row>
    <row r="7783" spans="1:11" x14ac:dyDescent="0.35">
      <c r="A7783" s="74"/>
      <c r="I7783" s="73"/>
      <c r="J7783" s="73"/>
      <c r="K7783" s="28"/>
    </row>
    <row r="7784" spans="1:11" x14ac:dyDescent="0.35">
      <c r="A7784" s="74"/>
      <c r="I7784" s="73"/>
      <c r="J7784" s="73"/>
      <c r="K7784" s="28"/>
    </row>
    <row r="7785" spans="1:11" x14ac:dyDescent="0.35">
      <c r="A7785" s="74"/>
      <c r="I7785" s="73"/>
      <c r="J7785" s="73"/>
      <c r="K7785" s="28"/>
    </row>
    <row r="7786" spans="1:11" x14ac:dyDescent="0.35">
      <c r="A7786" s="74"/>
      <c r="I7786" s="73"/>
      <c r="J7786" s="73"/>
      <c r="K7786" s="28"/>
    </row>
    <row r="7787" spans="1:11" x14ac:dyDescent="0.35">
      <c r="A7787" s="74"/>
      <c r="I7787" s="73"/>
      <c r="J7787" s="73"/>
      <c r="K7787" s="28"/>
    </row>
    <row r="7788" spans="1:11" x14ac:dyDescent="0.35">
      <c r="A7788" s="74"/>
      <c r="I7788" s="73"/>
      <c r="J7788" s="73"/>
      <c r="K7788" s="28"/>
    </row>
    <row r="7789" spans="1:11" x14ac:dyDescent="0.35">
      <c r="A7789" s="74"/>
      <c r="I7789" s="73"/>
      <c r="J7789" s="73"/>
      <c r="K7789" s="28"/>
    </row>
    <row r="7790" spans="1:11" x14ac:dyDescent="0.35">
      <c r="A7790" s="74"/>
      <c r="I7790" s="73"/>
      <c r="J7790" s="73"/>
      <c r="K7790" s="28"/>
    </row>
    <row r="7791" spans="1:11" x14ac:dyDescent="0.35">
      <c r="A7791" s="74"/>
      <c r="I7791" s="73"/>
      <c r="J7791" s="73"/>
      <c r="K7791" s="28"/>
    </row>
    <row r="7792" spans="1:11" x14ac:dyDescent="0.35">
      <c r="A7792" s="74"/>
      <c r="I7792" s="73"/>
      <c r="J7792" s="73"/>
      <c r="K7792" s="28"/>
    </row>
    <row r="7793" spans="1:11" x14ac:dyDescent="0.35">
      <c r="A7793" s="74"/>
      <c r="I7793" s="73"/>
      <c r="J7793" s="73"/>
      <c r="K7793" s="28"/>
    </row>
    <row r="7794" spans="1:11" x14ac:dyDescent="0.35">
      <c r="A7794" s="74"/>
      <c r="I7794" s="73"/>
      <c r="J7794" s="73"/>
      <c r="K7794" s="28"/>
    </row>
    <row r="7795" spans="1:11" x14ac:dyDescent="0.35">
      <c r="A7795" s="74"/>
      <c r="I7795" s="73"/>
      <c r="J7795" s="73"/>
      <c r="K7795" s="28"/>
    </row>
    <row r="7796" spans="1:11" x14ac:dyDescent="0.35">
      <c r="A7796" s="74"/>
      <c r="I7796" s="73"/>
      <c r="J7796" s="73"/>
      <c r="K7796" s="28"/>
    </row>
    <row r="7797" spans="1:11" x14ac:dyDescent="0.35">
      <c r="A7797" s="74"/>
      <c r="I7797" s="73"/>
      <c r="J7797" s="73"/>
      <c r="K7797" s="28"/>
    </row>
    <row r="7798" spans="1:11" x14ac:dyDescent="0.35">
      <c r="A7798" s="74"/>
      <c r="I7798" s="73"/>
      <c r="J7798" s="73"/>
      <c r="K7798" s="28"/>
    </row>
    <row r="7799" spans="1:11" x14ac:dyDescent="0.35">
      <c r="A7799" s="74"/>
      <c r="I7799" s="73"/>
      <c r="J7799" s="73"/>
      <c r="K7799" s="28"/>
    </row>
    <row r="7800" spans="1:11" x14ac:dyDescent="0.35">
      <c r="A7800" s="74"/>
      <c r="I7800" s="73"/>
      <c r="J7800" s="73"/>
      <c r="K7800" s="28"/>
    </row>
    <row r="7801" spans="1:11" x14ac:dyDescent="0.35">
      <c r="A7801" s="74"/>
      <c r="I7801" s="73"/>
      <c r="J7801" s="73"/>
      <c r="K7801" s="28"/>
    </row>
    <row r="7802" spans="1:11" x14ac:dyDescent="0.35">
      <c r="A7802" s="74"/>
      <c r="I7802" s="73"/>
      <c r="J7802" s="73"/>
      <c r="K7802" s="28"/>
    </row>
    <row r="7803" spans="1:11" x14ac:dyDescent="0.35">
      <c r="A7803" s="74"/>
      <c r="I7803" s="73"/>
      <c r="J7803" s="73"/>
      <c r="K7803" s="28"/>
    </row>
    <row r="7804" spans="1:11" x14ac:dyDescent="0.35">
      <c r="A7804" s="74"/>
      <c r="I7804" s="73"/>
      <c r="J7804" s="73"/>
      <c r="K7804" s="28"/>
    </row>
    <row r="7805" spans="1:11" x14ac:dyDescent="0.35">
      <c r="A7805" s="74"/>
      <c r="I7805" s="73"/>
      <c r="J7805" s="73"/>
      <c r="K7805" s="28"/>
    </row>
    <row r="7806" spans="1:11" x14ac:dyDescent="0.35">
      <c r="A7806" s="74"/>
      <c r="I7806" s="73"/>
      <c r="J7806" s="73"/>
      <c r="K7806" s="28"/>
    </row>
    <row r="7807" spans="1:11" x14ac:dyDescent="0.35">
      <c r="A7807" s="74"/>
      <c r="I7807" s="73"/>
      <c r="J7807" s="73"/>
      <c r="K7807" s="28"/>
    </row>
    <row r="7808" spans="1:11" x14ac:dyDescent="0.35">
      <c r="A7808" s="74"/>
      <c r="I7808" s="73"/>
      <c r="J7808" s="73"/>
      <c r="K7808" s="28"/>
    </row>
    <row r="7809" spans="1:11" x14ac:dyDescent="0.35">
      <c r="A7809" s="74"/>
      <c r="I7809" s="73"/>
      <c r="J7809" s="73"/>
      <c r="K7809" s="28"/>
    </row>
    <row r="7810" spans="1:11" x14ac:dyDescent="0.35">
      <c r="A7810" s="74"/>
      <c r="I7810" s="73"/>
      <c r="J7810" s="73"/>
      <c r="K7810" s="28"/>
    </row>
    <row r="7811" spans="1:11" x14ac:dyDescent="0.35">
      <c r="A7811" s="74"/>
      <c r="I7811" s="73"/>
      <c r="J7811" s="73"/>
      <c r="K7811" s="28"/>
    </row>
    <row r="7812" spans="1:11" x14ac:dyDescent="0.35">
      <c r="A7812" s="74"/>
      <c r="I7812" s="73"/>
      <c r="J7812" s="73"/>
      <c r="K7812" s="28"/>
    </row>
    <row r="7813" spans="1:11" x14ac:dyDescent="0.35">
      <c r="A7813" s="74"/>
      <c r="I7813" s="73"/>
      <c r="J7813" s="73"/>
      <c r="K7813" s="28"/>
    </row>
    <row r="7814" spans="1:11" x14ac:dyDescent="0.35">
      <c r="A7814" s="74"/>
      <c r="I7814" s="73"/>
      <c r="J7814" s="73"/>
      <c r="K7814" s="28"/>
    </row>
    <row r="7815" spans="1:11" x14ac:dyDescent="0.35">
      <c r="A7815" s="74"/>
      <c r="I7815" s="73"/>
      <c r="J7815" s="73"/>
      <c r="K7815" s="28"/>
    </row>
    <row r="7816" spans="1:11" x14ac:dyDescent="0.35">
      <c r="A7816" s="74"/>
      <c r="I7816" s="73"/>
      <c r="J7816" s="73"/>
      <c r="K7816" s="28"/>
    </row>
    <row r="7817" spans="1:11" x14ac:dyDescent="0.35">
      <c r="A7817" s="74"/>
      <c r="I7817" s="73"/>
      <c r="J7817" s="73"/>
      <c r="K7817" s="28"/>
    </row>
    <row r="7818" spans="1:11" x14ac:dyDescent="0.35">
      <c r="A7818" s="74"/>
      <c r="I7818" s="73"/>
      <c r="J7818" s="73"/>
      <c r="K7818" s="28"/>
    </row>
    <row r="7819" spans="1:11" x14ac:dyDescent="0.35">
      <c r="A7819" s="74"/>
      <c r="I7819" s="73"/>
      <c r="J7819" s="73"/>
      <c r="K7819" s="28"/>
    </row>
    <row r="7820" spans="1:11" x14ac:dyDescent="0.35">
      <c r="A7820" s="74"/>
      <c r="I7820" s="73"/>
      <c r="J7820" s="73"/>
      <c r="K7820" s="28"/>
    </row>
    <row r="7821" spans="1:11" x14ac:dyDescent="0.35">
      <c r="A7821" s="74"/>
      <c r="I7821" s="73"/>
      <c r="J7821" s="73"/>
      <c r="K7821" s="28"/>
    </row>
    <row r="7822" spans="1:11" x14ac:dyDescent="0.35">
      <c r="A7822" s="74"/>
      <c r="I7822" s="73"/>
      <c r="J7822" s="73"/>
      <c r="K7822" s="28"/>
    </row>
    <row r="7823" spans="1:11" x14ac:dyDescent="0.35">
      <c r="A7823" s="74"/>
      <c r="I7823" s="73"/>
      <c r="J7823" s="73"/>
      <c r="K7823" s="28"/>
    </row>
    <row r="7824" spans="1:11" x14ac:dyDescent="0.35">
      <c r="A7824" s="74"/>
      <c r="I7824" s="73"/>
      <c r="J7824" s="73"/>
      <c r="K7824" s="28"/>
    </row>
    <row r="7825" spans="1:11" x14ac:dyDescent="0.35">
      <c r="A7825" s="74"/>
      <c r="I7825" s="73"/>
      <c r="J7825" s="73"/>
      <c r="K7825" s="28"/>
    </row>
    <row r="7826" spans="1:11" x14ac:dyDescent="0.35">
      <c r="A7826" s="74"/>
      <c r="I7826" s="73"/>
      <c r="J7826" s="73"/>
      <c r="K7826" s="28"/>
    </row>
    <row r="7827" spans="1:11" x14ac:dyDescent="0.35">
      <c r="A7827" s="74"/>
      <c r="I7827" s="73"/>
      <c r="J7827" s="73"/>
      <c r="K7827" s="28"/>
    </row>
    <row r="7828" spans="1:11" x14ac:dyDescent="0.35">
      <c r="A7828" s="74"/>
      <c r="I7828" s="73"/>
      <c r="J7828" s="73"/>
      <c r="K7828" s="28"/>
    </row>
    <row r="7829" spans="1:11" x14ac:dyDescent="0.35">
      <c r="A7829" s="74"/>
      <c r="I7829" s="73"/>
      <c r="J7829" s="73"/>
      <c r="K7829" s="28"/>
    </row>
    <row r="7830" spans="1:11" x14ac:dyDescent="0.35">
      <c r="A7830" s="74"/>
      <c r="I7830" s="73"/>
      <c r="J7830" s="73"/>
      <c r="K7830" s="28"/>
    </row>
    <row r="7831" spans="1:11" x14ac:dyDescent="0.35">
      <c r="A7831" s="74"/>
      <c r="I7831" s="73"/>
      <c r="J7831" s="73"/>
      <c r="K7831" s="28"/>
    </row>
    <row r="7832" spans="1:11" x14ac:dyDescent="0.35">
      <c r="A7832" s="74"/>
      <c r="I7832" s="73"/>
      <c r="J7832" s="73"/>
      <c r="K7832" s="28"/>
    </row>
    <row r="7833" spans="1:11" x14ac:dyDescent="0.35">
      <c r="A7833" s="74"/>
      <c r="I7833" s="73"/>
      <c r="J7833" s="73"/>
      <c r="K7833" s="28"/>
    </row>
    <row r="7834" spans="1:11" x14ac:dyDescent="0.35">
      <c r="A7834" s="74"/>
      <c r="I7834" s="73"/>
      <c r="J7834" s="73"/>
      <c r="K7834" s="28"/>
    </row>
    <row r="7835" spans="1:11" x14ac:dyDescent="0.35">
      <c r="A7835" s="74"/>
      <c r="I7835" s="73"/>
      <c r="J7835" s="73"/>
      <c r="K7835" s="28"/>
    </row>
    <row r="7836" spans="1:11" x14ac:dyDescent="0.35">
      <c r="A7836" s="74"/>
      <c r="I7836" s="73"/>
      <c r="J7836" s="73"/>
      <c r="K7836" s="28"/>
    </row>
    <row r="7837" spans="1:11" x14ac:dyDescent="0.35">
      <c r="A7837" s="74"/>
      <c r="I7837" s="73"/>
      <c r="J7837" s="73"/>
      <c r="K7837" s="28"/>
    </row>
    <row r="7838" spans="1:11" x14ac:dyDescent="0.35">
      <c r="A7838" s="74"/>
      <c r="I7838" s="73"/>
      <c r="J7838" s="73"/>
      <c r="K7838" s="28"/>
    </row>
    <row r="7839" spans="1:11" x14ac:dyDescent="0.35">
      <c r="A7839" s="74"/>
      <c r="I7839" s="73"/>
      <c r="J7839" s="73"/>
      <c r="K7839" s="28"/>
    </row>
    <row r="7840" spans="1:11" x14ac:dyDescent="0.35">
      <c r="A7840" s="74"/>
      <c r="I7840" s="73"/>
      <c r="J7840" s="73"/>
      <c r="K7840" s="28"/>
    </row>
    <row r="7841" spans="1:11" x14ac:dyDescent="0.35">
      <c r="A7841" s="74"/>
      <c r="I7841" s="73"/>
      <c r="J7841" s="73"/>
      <c r="K7841" s="28"/>
    </row>
    <row r="7842" spans="1:11" x14ac:dyDescent="0.35">
      <c r="A7842" s="74"/>
      <c r="I7842" s="73"/>
      <c r="J7842" s="73"/>
      <c r="K7842" s="28"/>
    </row>
    <row r="7843" spans="1:11" x14ac:dyDescent="0.35">
      <c r="A7843" s="74"/>
      <c r="I7843" s="73"/>
      <c r="J7843" s="73"/>
      <c r="K7843" s="28"/>
    </row>
    <row r="7844" spans="1:11" x14ac:dyDescent="0.35">
      <c r="A7844" s="74"/>
      <c r="I7844" s="73"/>
      <c r="J7844" s="73"/>
      <c r="K7844" s="28"/>
    </row>
    <row r="7845" spans="1:11" x14ac:dyDescent="0.35">
      <c r="A7845" s="74"/>
      <c r="I7845" s="73"/>
      <c r="J7845" s="73"/>
      <c r="K7845" s="28"/>
    </row>
    <row r="7846" spans="1:11" x14ac:dyDescent="0.35">
      <c r="A7846" s="74"/>
      <c r="I7846" s="73"/>
      <c r="J7846" s="73"/>
      <c r="K7846" s="28"/>
    </row>
    <row r="7847" spans="1:11" x14ac:dyDescent="0.35">
      <c r="A7847" s="74"/>
      <c r="I7847" s="73"/>
      <c r="J7847" s="73"/>
      <c r="K7847" s="28"/>
    </row>
    <row r="7848" spans="1:11" x14ac:dyDescent="0.35">
      <c r="A7848" s="74"/>
      <c r="I7848" s="73"/>
      <c r="J7848" s="73"/>
      <c r="K7848" s="28"/>
    </row>
    <row r="7849" spans="1:11" x14ac:dyDescent="0.35">
      <c r="A7849" s="74"/>
      <c r="I7849" s="73"/>
      <c r="J7849" s="73"/>
      <c r="K7849" s="28"/>
    </row>
    <row r="7850" spans="1:11" x14ac:dyDescent="0.35">
      <c r="A7850" s="74"/>
      <c r="I7850" s="73"/>
      <c r="J7850" s="73"/>
      <c r="K7850" s="28"/>
    </row>
    <row r="7851" spans="1:11" x14ac:dyDescent="0.35">
      <c r="A7851" s="74"/>
      <c r="I7851" s="73"/>
      <c r="J7851" s="73"/>
      <c r="K7851" s="28"/>
    </row>
    <row r="7852" spans="1:11" x14ac:dyDescent="0.35">
      <c r="A7852" s="74"/>
      <c r="I7852" s="73"/>
      <c r="J7852" s="73"/>
      <c r="K7852" s="28"/>
    </row>
    <row r="7853" spans="1:11" x14ac:dyDescent="0.35">
      <c r="A7853" s="74"/>
      <c r="I7853" s="73"/>
      <c r="J7853" s="73"/>
      <c r="K7853" s="28"/>
    </row>
    <row r="7854" spans="1:11" x14ac:dyDescent="0.35">
      <c r="A7854" s="74"/>
      <c r="I7854" s="73"/>
      <c r="J7854" s="73"/>
      <c r="K7854" s="28"/>
    </row>
    <row r="7855" spans="1:11" x14ac:dyDescent="0.35">
      <c r="A7855" s="74"/>
      <c r="I7855" s="73"/>
      <c r="J7855" s="73"/>
      <c r="K7855" s="28"/>
    </row>
    <row r="7856" spans="1:11" x14ac:dyDescent="0.35">
      <c r="A7856" s="74"/>
      <c r="I7856" s="73"/>
      <c r="J7856" s="73"/>
      <c r="K7856" s="28"/>
    </row>
    <row r="7857" spans="1:11" x14ac:dyDescent="0.35">
      <c r="A7857" s="74"/>
      <c r="I7857" s="73"/>
      <c r="J7857" s="73"/>
      <c r="K7857" s="28"/>
    </row>
    <row r="7858" spans="1:11" x14ac:dyDescent="0.35">
      <c r="A7858" s="74"/>
      <c r="I7858" s="73"/>
      <c r="J7858" s="73"/>
      <c r="K7858" s="28"/>
    </row>
    <row r="7859" spans="1:11" x14ac:dyDescent="0.35">
      <c r="A7859" s="74"/>
      <c r="I7859" s="73"/>
      <c r="J7859" s="73"/>
      <c r="K7859" s="28"/>
    </row>
    <row r="7860" spans="1:11" x14ac:dyDescent="0.35">
      <c r="A7860" s="74"/>
      <c r="I7860" s="73"/>
      <c r="J7860" s="73"/>
      <c r="K7860" s="28"/>
    </row>
    <row r="7861" spans="1:11" x14ac:dyDescent="0.35">
      <c r="A7861" s="74"/>
      <c r="I7861" s="73"/>
      <c r="J7861" s="73"/>
      <c r="K7861" s="28"/>
    </row>
    <row r="7862" spans="1:11" x14ac:dyDescent="0.35">
      <c r="A7862" s="74"/>
      <c r="I7862" s="73"/>
      <c r="J7862" s="73"/>
      <c r="K7862" s="28"/>
    </row>
    <row r="7863" spans="1:11" x14ac:dyDescent="0.35">
      <c r="A7863" s="74"/>
      <c r="I7863" s="73"/>
      <c r="J7863" s="73"/>
      <c r="K7863" s="28"/>
    </row>
    <row r="7864" spans="1:11" x14ac:dyDescent="0.35">
      <c r="A7864" s="74"/>
      <c r="I7864" s="73"/>
      <c r="J7864" s="73"/>
      <c r="K7864" s="28"/>
    </row>
    <row r="7865" spans="1:11" x14ac:dyDescent="0.35">
      <c r="A7865" s="74"/>
      <c r="I7865" s="73"/>
      <c r="J7865" s="73"/>
      <c r="K7865" s="28"/>
    </row>
    <row r="7866" spans="1:11" x14ac:dyDescent="0.35">
      <c r="A7866" s="74"/>
      <c r="I7866" s="73"/>
      <c r="J7866" s="73"/>
      <c r="K7866" s="28"/>
    </row>
    <row r="7867" spans="1:11" x14ac:dyDescent="0.35">
      <c r="A7867" s="74"/>
      <c r="I7867" s="73"/>
      <c r="J7867" s="73"/>
      <c r="K7867" s="28"/>
    </row>
    <row r="7868" spans="1:11" x14ac:dyDescent="0.35">
      <c r="A7868" s="74"/>
      <c r="I7868" s="73"/>
      <c r="J7868" s="73"/>
      <c r="K7868" s="28"/>
    </row>
    <row r="7869" spans="1:11" x14ac:dyDescent="0.35">
      <c r="A7869" s="74"/>
      <c r="I7869" s="73"/>
      <c r="J7869" s="73"/>
      <c r="K7869" s="28"/>
    </row>
    <row r="7870" spans="1:11" x14ac:dyDescent="0.35">
      <c r="A7870" s="74"/>
      <c r="I7870" s="73"/>
      <c r="J7870" s="73"/>
      <c r="K7870" s="28"/>
    </row>
    <row r="7871" spans="1:11" x14ac:dyDescent="0.35">
      <c r="A7871" s="74"/>
      <c r="I7871" s="73"/>
      <c r="J7871" s="73"/>
      <c r="K7871" s="28"/>
    </row>
    <row r="7872" spans="1:11" x14ac:dyDescent="0.35">
      <c r="A7872" s="74"/>
      <c r="I7872" s="73"/>
      <c r="J7872" s="73"/>
      <c r="K7872" s="28"/>
    </row>
    <row r="7873" spans="1:11" x14ac:dyDescent="0.35">
      <c r="A7873" s="74"/>
      <c r="I7873" s="73"/>
      <c r="J7873" s="73"/>
      <c r="K7873" s="28"/>
    </row>
    <row r="7874" spans="1:11" x14ac:dyDescent="0.35">
      <c r="A7874" s="74"/>
      <c r="I7874" s="73"/>
      <c r="J7874" s="73"/>
      <c r="K7874" s="28"/>
    </row>
    <row r="7875" spans="1:11" x14ac:dyDescent="0.35">
      <c r="A7875" s="74"/>
      <c r="I7875" s="73"/>
      <c r="J7875" s="73"/>
      <c r="K7875" s="28"/>
    </row>
    <row r="7876" spans="1:11" x14ac:dyDescent="0.35">
      <c r="A7876" s="74"/>
      <c r="I7876" s="73"/>
      <c r="J7876" s="73"/>
      <c r="K7876" s="28"/>
    </row>
    <row r="7877" spans="1:11" x14ac:dyDescent="0.35">
      <c r="A7877" s="74"/>
      <c r="I7877" s="73"/>
      <c r="J7877" s="73"/>
      <c r="K7877" s="28"/>
    </row>
    <row r="7878" spans="1:11" x14ac:dyDescent="0.35">
      <c r="A7878" s="74"/>
      <c r="I7878" s="73"/>
      <c r="J7878" s="73"/>
      <c r="K7878" s="28"/>
    </row>
    <row r="7879" spans="1:11" x14ac:dyDescent="0.35">
      <c r="A7879" s="74"/>
      <c r="I7879" s="73"/>
      <c r="J7879" s="73"/>
      <c r="K7879" s="28"/>
    </row>
    <row r="7880" spans="1:11" x14ac:dyDescent="0.35">
      <c r="A7880" s="74"/>
      <c r="I7880" s="73"/>
      <c r="J7880" s="73"/>
      <c r="K7880" s="28"/>
    </row>
    <row r="7881" spans="1:11" x14ac:dyDescent="0.35">
      <c r="A7881" s="74"/>
      <c r="I7881" s="73"/>
      <c r="J7881" s="73"/>
      <c r="K7881" s="28"/>
    </row>
    <row r="7882" spans="1:11" x14ac:dyDescent="0.35">
      <c r="A7882" s="74"/>
      <c r="I7882" s="73"/>
      <c r="J7882" s="73"/>
      <c r="K7882" s="28"/>
    </row>
    <row r="7883" spans="1:11" x14ac:dyDescent="0.35">
      <c r="A7883" s="74"/>
      <c r="I7883" s="73"/>
      <c r="J7883" s="73"/>
      <c r="K7883" s="28"/>
    </row>
    <row r="7884" spans="1:11" x14ac:dyDescent="0.35">
      <c r="A7884" s="74"/>
      <c r="I7884" s="73"/>
      <c r="J7884" s="73"/>
      <c r="K7884" s="28"/>
    </row>
    <row r="7885" spans="1:11" x14ac:dyDescent="0.35">
      <c r="A7885" s="74"/>
      <c r="I7885" s="73"/>
      <c r="J7885" s="73"/>
      <c r="K7885" s="28"/>
    </row>
    <row r="7886" spans="1:11" x14ac:dyDescent="0.35">
      <c r="A7886" s="74"/>
      <c r="I7886" s="73"/>
      <c r="J7886" s="73"/>
      <c r="K7886" s="28"/>
    </row>
    <row r="7887" spans="1:11" x14ac:dyDescent="0.35">
      <c r="A7887" s="74"/>
      <c r="I7887" s="73"/>
      <c r="J7887" s="73"/>
      <c r="K7887" s="28"/>
    </row>
    <row r="7888" spans="1:11" x14ac:dyDescent="0.35">
      <c r="A7888" s="74"/>
      <c r="I7888" s="73"/>
      <c r="J7888" s="73"/>
      <c r="K7888" s="28"/>
    </row>
    <row r="7889" spans="1:11" x14ac:dyDescent="0.35">
      <c r="A7889" s="74"/>
      <c r="I7889" s="73"/>
      <c r="J7889" s="73"/>
      <c r="K7889" s="28"/>
    </row>
    <row r="7890" spans="1:11" x14ac:dyDescent="0.35">
      <c r="A7890" s="74"/>
      <c r="I7890" s="73"/>
      <c r="J7890" s="73"/>
      <c r="K7890" s="28"/>
    </row>
    <row r="7891" spans="1:11" x14ac:dyDescent="0.35">
      <c r="A7891" s="74"/>
      <c r="I7891" s="73"/>
      <c r="J7891" s="73"/>
      <c r="K7891" s="28"/>
    </row>
    <row r="7892" spans="1:11" x14ac:dyDescent="0.35">
      <c r="A7892" s="74"/>
      <c r="I7892" s="73"/>
      <c r="J7892" s="73"/>
      <c r="K7892" s="28"/>
    </row>
    <row r="7893" spans="1:11" x14ac:dyDescent="0.35">
      <c r="A7893" s="74"/>
      <c r="I7893" s="73"/>
      <c r="J7893" s="73"/>
      <c r="K7893" s="28"/>
    </row>
    <row r="7894" spans="1:11" x14ac:dyDescent="0.35">
      <c r="A7894" s="74"/>
      <c r="I7894" s="73"/>
      <c r="J7894" s="73"/>
      <c r="K7894" s="28"/>
    </row>
    <row r="7895" spans="1:11" x14ac:dyDescent="0.35">
      <c r="A7895" s="74"/>
      <c r="I7895" s="73"/>
      <c r="J7895" s="73"/>
      <c r="K7895" s="28"/>
    </row>
    <row r="7896" spans="1:11" x14ac:dyDescent="0.35">
      <c r="A7896" s="74"/>
      <c r="I7896" s="73"/>
      <c r="J7896" s="73"/>
      <c r="K7896" s="28"/>
    </row>
    <row r="7897" spans="1:11" x14ac:dyDescent="0.35">
      <c r="A7897" s="74"/>
      <c r="I7897" s="73"/>
      <c r="J7897" s="73"/>
      <c r="K7897" s="28"/>
    </row>
    <row r="7898" spans="1:11" x14ac:dyDescent="0.35">
      <c r="A7898" s="74"/>
      <c r="I7898" s="73"/>
      <c r="J7898" s="73"/>
      <c r="K7898" s="28"/>
    </row>
    <row r="7899" spans="1:11" x14ac:dyDescent="0.35">
      <c r="A7899" s="74"/>
      <c r="I7899" s="73"/>
      <c r="J7899" s="73"/>
      <c r="K7899" s="28"/>
    </row>
    <row r="7900" spans="1:11" x14ac:dyDescent="0.35">
      <c r="A7900" s="74"/>
      <c r="I7900" s="73"/>
      <c r="J7900" s="73"/>
      <c r="K7900" s="28"/>
    </row>
    <row r="7901" spans="1:11" x14ac:dyDescent="0.35">
      <c r="A7901" s="74"/>
      <c r="I7901" s="73"/>
      <c r="J7901" s="73"/>
      <c r="K7901" s="28"/>
    </row>
    <row r="7902" spans="1:11" x14ac:dyDescent="0.35">
      <c r="A7902" s="74"/>
      <c r="I7902" s="73"/>
      <c r="J7902" s="73"/>
      <c r="K7902" s="28"/>
    </row>
    <row r="7903" spans="1:11" x14ac:dyDescent="0.35">
      <c r="A7903" s="74"/>
      <c r="I7903" s="73"/>
      <c r="J7903" s="73"/>
      <c r="K7903" s="28"/>
    </row>
    <row r="7904" spans="1:11" x14ac:dyDescent="0.35">
      <c r="A7904" s="74"/>
      <c r="I7904" s="73"/>
      <c r="J7904" s="73"/>
      <c r="K7904" s="28"/>
    </row>
    <row r="7905" spans="1:11" x14ac:dyDescent="0.35">
      <c r="A7905" s="74"/>
      <c r="I7905" s="73"/>
      <c r="J7905" s="73"/>
      <c r="K7905" s="28"/>
    </row>
    <row r="7906" spans="1:11" x14ac:dyDescent="0.35">
      <c r="A7906" s="74"/>
      <c r="I7906" s="73"/>
      <c r="J7906" s="73"/>
      <c r="K7906" s="28"/>
    </row>
    <row r="7907" spans="1:11" x14ac:dyDescent="0.35">
      <c r="A7907" s="74"/>
      <c r="I7907" s="73"/>
      <c r="J7907" s="73"/>
      <c r="K7907" s="28"/>
    </row>
    <row r="7908" spans="1:11" x14ac:dyDescent="0.35">
      <c r="A7908" s="74"/>
      <c r="I7908" s="73"/>
      <c r="J7908" s="73"/>
      <c r="K7908" s="28"/>
    </row>
    <row r="7909" spans="1:11" x14ac:dyDescent="0.35">
      <c r="A7909" s="74"/>
      <c r="I7909" s="73"/>
      <c r="J7909" s="73"/>
      <c r="K7909" s="28"/>
    </row>
    <row r="7910" spans="1:11" x14ac:dyDescent="0.35">
      <c r="A7910" s="74"/>
      <c r="I7910" s="73"/>
      <c r="J7910" s="73"/>
      <c r="K7910" s="28"/>
    </row>
    <row r="7911" spans="1:11" x14ac:dyDescent="0.35">
      <c r="A7911" s="74"/>
      <c r="I7911" s="73"/>
      <c r="J7911" s="73"/>
      <c r="K7911" s="28"/>
    </row>
    <row r="7912" spans="1:11" x14ac:dyDescent="0.35">
      <c r="A7912" s="74"/>
      <c r="I7912" s="73"/>
      <c r="J7912" s="73"/>
      <c r="K7912" s="28"/>
    </row>
    <row r="7913" spans="1:11" x14ac:dyDescent="0.35">
      <c r="A7913" s="74"/>
      <c r="I7913" s="73"/>
      <c r="J7913" s="73"/>
      <c r="K7913" s="28"/>
    </row>
    <row r="7914" spans="1:11" x14ac:dyDescent="0.35">
      <c r="A7914" s="74"/>
      <c r="I7914" s="73"/>
      <c r="J7914" s="73"/>
      <c r="K7914" s="28"/>
    </row>
    <row r="7915" spans="1:11" x14ac:dyDescent="0.35">
      <c r="A7915" s="74"/>
      <c r="I7915" s="73"/>
      <c r="J7915" s="73"/>
      <c r="K7915" s="28"/>
    </row>
    <row r="7916" spans="1:11" x14ac:dyDescent="0.35">
      <c r="A7916" s="74"/>
      <c r="I7916" s="73"/>
      <c r="J7916" s="73"/>
      <c r="K7916" s="28"/>
    </row>
    <row r="7917" spans="1:11" x14ac:dyDescent="0.35">
      <c r="A7917" s="74"/>
      <c r="I7917" s="73"/>
      <c r="J7917" s="73"/>
      <c r="K7917" s="28"/>
    </row>
    <row r="7918" spans="1:11" x14ac:dyDescent="0.35">
      <c r="A7918" s="74"/>
      <c r="I7918" s="73"/>
      <c r="J7918" s="73"/>
      <c r="K7918" s="28"/>
    </row>
    <row r="7919" spans="1:11" x14ac:dyDescent="0.35">
      <c r="A7919" s="74"/>
      <c r="I7919" s="73"/>
      <c r="J7919" s="73"/>
      <c r="K7919" s="28"/>
    </row>
    <row r="7920" spans="1:11" x14ac:dyDescent="0.35">
      <c r="A7920" s="74"/>
      <c r="I7920" s="73"/>
      <c r="J7920" s="73"/>
      <c r="K7920" s="28"/>
    </row>
    <row r="7921" spans="1:11" x14ac:dyDescent="0.35">
      <c r="A7921" s="74"/>
      <c r="I7921" s="73"/>
      <c r="J7921" s="73"/>
      <c r="K7921" s="28"/>
    </row>
    <row r="7922" spans="1:11" x14ac:dyDescent="0.35">
      <c r="A7922" s="74"/>
      <c r="I7922" s="73"/>
      <c r="J7922" s="73"/>
      <c r="K7922" s="28"/>
    </row>
    <row r="7923" spans="1:11" x14ac:dyDescent="0.35">
      <c r="A7923" s="74"/>
      <c r="I7923" s="73"/>
      <c r="J7923" s="73"/>
      <c r="K7923" s="28"/>
    </row>
    <row r="7924" spans="1:11" x14ac:dyDescent="0.35">
      <c r="A7924" s="74"/>
      <c r="I7924" s="73"/>
      <c r="J7924" s="73"/>
      <c r="K7924" s="28"/>
    </row>
    <row r="7925" spans="1:11" x14ac:dyDescent="0.35">
      <c r="A7925" s="74"/>
      <c r="I7925" s="73"/>
      <c r="J7925" s="73"/>
      <c r="K7925" s="28"/>
    </row>
    <row r="7926" spans="1:11" x14ac:dyDescent="0.35">
      <c r="A7926" s="74"/>
      <c r="I7926" s="73"/>
      <c r="J7926" s="73"/>
      <c r="K7926" s="28"/>
    </row>
    <row r="7927" spans="1:11" x14ac:dyDescent="0.35">
      <c r="A7927" s="74"/>
      <c r="I7927" s="73"/>
      <c r="J7927" s="73"/>
      <c r="K7927" s="28"/>
    </row>
    <row r="7928" spans="1:11" x14ac:dyDescent="0.35">
      <c r="A7928" s="74"/>
      <c r="I7928" s="73"/>
      <c r="J7928" s="73"/>
      <c r="K7928" s="28"/>
    </row>
    <row r="7929" spans="1:11" x14ac:dyDescent="0.35">
      <c r="A7929" s="74"/>
      <c r="I7929" s="73"/>
      <c r="J7929" s="73"/>
      <c r="K7929" s="28"/>
    </row>
    <row r="7930" spans="1:11" x14ac:dyDescent="0.35">
      <c r="A7930" s="74"/>
      <c r="I7930" s="73"/>
      <c r="J7930" s="73"/>
      <c r="K7930" s="28"/>
    </row>
    <row r="7931" spans="1:11" x14ac:dyDescent="0.35">
      <c r="A7931" s="74"/>
      <c r="I7931" s="73"/>
      <c r="J7931" s="73"/>
      <c r="K7931" s="28"/>
    </row>
    <row r="7932" spans="1:11" x14ac:dyDescent="0.35">
      <c r="A7932" s="74"/>
      <c r="I7932" s="73"/>
      <c r="J7932" s="73"/>
      <c r="K7932" s="28"/>
    </row>
    <row r="7933" spans="1:11" x14ac:dyDescent="0.35">
      <c r="A7933" s="74"/>
      <c r="I7933" s="73"/>
      <c r="J7933" s="73"/>
      <c r="K7933" s="28"/>
    </row>
    <row r="7934" spans="1:11" x14ac:dyDescent="0.35">
      <c r="A7934" s="74"/>
      <c r="I7934" s="73"/>
      <c r="J7934" s="73"/>
      <c r="K7934" s="28"/>
    </row>
    <row r="7935" spans="1:11" x14ac:dyDescent="0.35">
      <c r="A7935" s="172"/>
    </row>
    <row r="7936" spans="1:11" x14ac:dyDescent="0.35">
      <c r="A7936" s="74"/>
      <c r="I7936" s="73"/>
      <c r="J7936" s="73"/>
      <c r="K7936" s="28"/>
    </row>
    <row r="7937" spans="1:11" x14ac:dyDescent="0.35">
      <c r="A7937" s="74"/>
      <c r="I7937" s="73"/>
      <c r="J7937" s="73"/>
      <c r="K7937" s="28"/>
    </row>
    <row r="7938" spans="1:11" x14ac:dyDescent="0.35">
      <c r="A7938" s="74"/>
      <c r="I7938" s="73"/>
      <c r="J7938" s="73"/>
      <c r="K7938" s="28"/>
    </row>
    <row r="7939" spans="1:11" x14ac:dyDescent="0.35">
      <c r="A7939" s="74"/>
      <c r="I7939" s="73"/>
      <c r="J7939" s="73"/>
      <c r="K7939" s="28"/>
    </row>
    <row r="7940" spans="1:11" x14ac:dyDescent="0.35">
      <c r="A7940" s="74"/>
      <c r="I7940" s="73"/>
      <c r="J7940" s="73"/>
      <c r="K7940" s="28"/>
    </row>
    <row r="7941" spans="1:11" x14ac:dyDescent="0.35">
      <c r="A7941" s="74"/>
      <c r="I7941" s="73"/>
      <c r="J7941" s="73"/>
      <c r="K7941" s="28"/>
    </row>
    <row r="7942" spans="1:11" x14ac:dyDescent="0.35">
      <c r="A7942" s="74"/>
      <c r="I7942" s="73"/>
      <c r="J7942" s="73"/>
      <c r="K7942" s="28"/>
    </row>
    <row r="7943" spans="1:11" x14ac:dyDescent="0.35">
      <c r="A7943" s="74"/>
      <c r="I7943" s="73"/>
      <c r="J7943" s="73"/>
      <c r="K7943" s="28"/>
    </row>
    <row r="7944" spans="1:11" x14ac:dyDescent="0.35">
      <c r="A7944" s="74"/>
      <c r="I7944" s="73"/>
      <c r="J7944" s="73"/>
      <c r="K7944" s="28"/>
    </row>
    <row r="7945" spans="1:11" x14ac:dyDescent="0.35">
      <c r="A7945" s="74"/>
      <c r="I7945" s="73"/>
      <c r="J7945" s="73"/>
      <c r="K7945" s="28"/>
    </row>
    <row r="7946" spans="1:11" x14ac:dyDescent="0.35">
      <c r="A7946" s="74"/>
      <c r="I7946" s="73"/>
      <c r="J7946" s="73"/>
      <c r="K7946" s="28"/>
    </row>
    <row r="7947" spans="1:11" x14ac:dyDescent="0.35">
      <c r="A7947" s="74"/>
      <c r="I7947" s="73"/>
      <c r="J7947" s="73"/>
      <c r="K7947" s="28"/>
    </row>
    <row r="7948" spans="1:11" x14ac:dyDescent="0.35">
      <c r="A7948" s="74"/>
      <c r="I7948" s="73"/>
      <c r="J7948" s="73"/>
      <c r="K7948" s="28"/>
    </row>
    <row r="7949" spans="1:11" x14ac:dyDescent="0.35">
      <c r="A7949" s="74"/>
      <c r="I7949" s="73"/>
      <c r="J7949" s="73"/>
      <c r="K7949" s="28"/>
    </row>
    <row r="7950" spans="1:11" x14ac:dyDescent="0.35">
      <c r="A7950" s="74"/>
      <c r="I7950" s="73"/>
      <c r="J7950" s="73"/>
      <c r="K7950" s="28"/>
    </row>
    <row r="7951" spans="1:11" x14ac:dyDescent="0.35">
      <c r="A7951" s="74"/>
      <c r="I7951" s="73"/>
      <c r="J7951" s="73"/>
      <c r="K7951" s="28"/>
    </row>
    <row r="7952" spans="1:11" x14ac:dyDescent="0.35">
      <c r="A7952" s="74"/>
      <c r="I7952" s="73"/>
      <c r="J7952" s="73"/>
      <c r="K7952" s="28"/>
    </row>
    <row r="7953" spans="1:11" x14ac:dyDescent="0.35">
      <c r="A7953" s="74"/>
      <c r="I7953" s="73"/>
      <c r="J7953" s="73"/>
      <c r="K7953" s="28"/>
    </row>
    <row r="7954" spans="1:11" x14ac:dyDescent="0.35">
      <c r="A7954" s="74"/>
      <c r="I7954" s="73"/>
      <c r="J7954" s="73"/>
      <c r="K7954" s="28"/>
    </row>
    <row r="7955" spans="1:11" x14ac:dyDescent="0.35">
      <c r="A7955" s="74"/>
      <c r="I7955" s="73"/>
      <c r="J7955" s="73"/>
      <c r="K7955" s="28"/>
    </row>
    <row r="7956" spans="1:11" x14ac:dyDescent="0.35">
      <c r="A7956" s="74"/>
      <c r="I7956" s="73"/>
      <c r="J7956" s="73"/>
      <c r="K7956" s="28"/>
    </row>
    <row r="7957" spans="1:11" x14ac:dyDescent="0.35">
      <c r="A7957" s="74"/>
      <c r="I7957" s="73"/>
      <c r="J7957" s="73"/>
      <c r="K7957" s="28"/>
    </row>
    <row r="7958" spans="1:11" x14ac:dyDescent="0.35">
      <c r="A7958" s="74"/>
      <c r="I7958" s="73"/>
      <c r="J7958" s="73"/>
      <c r="K7958" s="28"/>
    </row>
    <row r="7959" spans="1:11" x14ac:dyDescent="0.35">
      <c r="A7959" s="74"/>
      <c r="I7959" s="73"/>
      <c r="J7959" s="73"/>
      <c r="K7959" s="28"/>
    </row>
    <row r="7960" spans="1:11" x14ac:dyDescent="0.35">
      <c r="A7960" s="74"/>
      <c r="I7960" s="73"/>
      <c r="J7960" s="73"/>
      <c r="K7960" s="28"/>
    </row>
    <row r="7961" spans="1:11" x14ac:dyDescent="0.35">
      <c r="A7961" s="74"/>
      <c r="I7961" s="73"/>
      <c r="J7961" s="73"/>
      <c r="K7961" s="28"/>
    </row>
    <row r="7962" spans="1:11" x14ac:dyDescent="0.35">
      <c r="A7962" s="74"/>
      <c r="I7962" s="73"/>
      <c r="J7962" s="73"/>
      <c r="K7962" s="28"/>
    </row>
    <row r="7963" spans="1:11" x14ac:dyDescent="0.35">
      <c r="A7963" s="74"/>
      <c r="I7963" s="73"/>
      <c r="J7963" s="73"/>
      <c r="K7963" s="28"/>
    </row>
    <row r="7964" spans="1:11" x14ac:dyDescent="0.35">
      <c r="A7964" s="74"/>
      <c r="I7964" s="73"/>
      <c r="J7964" s="73"/>
      <c r="K7964" s="28"/>
    </row>
    <row r="7965" spans="1:11" x14ac:dyDescent="0.35">
      <c r="A7965" s="74"/>
      <c r="I7965" s="73"/>
      <c r="J7965" s="73"/>
      <c r="K7965" s="28"/>
    </row>
    <row r="7966" spans="1:11" x14ac:dyDescent="0.35">
      <c r="A7966" s="74"/>
      <c r="I7966" s="73"/>
      <c r="J7966" s="73"/>
      <c r="K7966" s="28"/>
    </row>
    <row r="7967" spans="1:11" x14ac:dyDescent="0.35">
      <c r="A7967" s="74"/>
      <c r="I7967" s="73"/>
      <c r="J7967" s="73"/>
      <c r="K7967" s="28"/>
    </row>
    <row r="7968" spans="1:11" x14ac:dyDescent="0.35">
      <c r="A7968" s="74"/>
      <c r="I7968" s="73"/>
      <c r="J7968" s="73"/>
      <c r="K7968" s="28"/>
    </row>
    <row r="7969" spans="1:11" x14ac:dyDescent="0.35">
      <c r="A7969" s="74"/>
      <c r="I7969" s="73"/>
      <c r="J7969" s="73"/>
      <c r="K7969" s="28"/>
    </row>
    <row r="7970" spans="1:11" x14ac:dyDescent="0.35">
      <c r="A7970" s="74"/>
      <c r="I7970" s="73"/>
      <c r="J7970" s="73"/>
      <c r="K7970" s="28"/>
    </row>
    <row r="7971" spans="1:11" x14ac:dyDescent="0.35">
      <c r="A7971" s="74"/>
      <c r="I7971" s="73"/>
      <c r="J7971" s="73"/>
      <c r="K7971" s="28"/>
    </row>
    <row r="7972" spans="1:11" x14ac:dyDescent="0.35">
      <c r="A7972" s="74"/>
      <c r="I7972" s="73"/>
      <c r="J7972" s="73"/>
      <c r="K7972" s="28"/>
    </row>
    <row r="7973" spans="1:11" x14ac:dyDescent="0.35">
      <c r="A7973" s="74"/>
      <c r="I7973" s="73"/>
      <c r="J7973" s="73"/>
      <c r="K7973" s="28"/>
    </row>
    <row r="7974" spans="1:11" x14ac:dyDescent="0.35">
      <c r="A7974" s="74"/>
      <c r="I7974" s="73"/>
      <c r="J7974" s="73"/>
      <c r="K7974" s="28"/>
    </row>
    <row r="7975" spans="1:11" x14ac:dyDescent="0.35">
      <c r="A7975" s="74"/>
      <c r="I7975" s="73"/>
      <c r="J7975" s="73"/>
      <c r="K7975" s="28"/>
    </row>
    <row r="7976" spans="1:11" x14ac:dyDescent="0.35">
      <c r="A7976" s="74"/>
      <c r="I7976" s="73"/>
      <c r="J7976" s="73"/>
      <c r="K7976" s="28"/>
    </row>
    <row r="7977" spans="1:11" x14ac:dyDescent="0.35">
      <c r="A7977" s="74"/>
      <c r="I7977" s="73"/>
      <c r="J7977" s="73"/>
      <c r="K7977" s="28"/>
    </row>
    <row r="7978" spans="1:11" x14ac:dyDescent="0.35">
      <c r="A7978" s="74"/>
      <c r="I7978" s="73"/>
      <c r="J7978" s="73"/>
      <c r="K7978" s="28"/>
    </row>
    <row r="7979" spans="1:11" x14ac:dyDescent="0.35">
      <c r="A7979" s="74"/>
      <c r="I7979" s="73"/>
      <c r="J7979" s="73"/>
      <c r="K7979" s="28"/>
    </row>
    <row r="7980" spans="1:11" x14ac:dyDescent="0.35">
      <c r="A7980" s="74"/>
      <c r="I7980" s="73"/>
      <c r="J7980" s="73"/>
      <c r="K7980" s="28"/>
    </row>
    <row r="7981" spans="1:11" x14ac:dyDescent="0.35">
      <c r="A7981" s="74"/>
      <c r="I7981" s="73"/>
      <c r="J7981" s="73"/>
      <c r="K7981" s="28"/>
    </row>
    <row r="7982" spans="1:11" x14ac:dyDescent="0.35">
      <c r="A7982" s="74"/>
      <c r="I7982" s="73"/>
      <c r="J7982" s="73"/>
      <c r="K7982" s="28"/>
    </row>
    <row r="7983" spans="1:11" x14ac:dyDescent="0.35">
      <c r="A7983" s="74"/>
      <c r="I7983" s="73"/>
      <c r="J7983" s="73"/>
      <c r="K7983" s="28"/>
    </row>
    <row r="7984" spans="1:11" x14ac:dyDescent="0.35">
      <c r="A7984" s="74"/>
      <c r="I7984" s="73"/>
      <c r="J7984" s="73"/>
      <c r="K7984" s="28"/>
    </row>
    <row r="7985" spans="1:11" x14ac:dyDescent="0.35">
      <c r="A7985" s="74"/>
      <c r="I7985" s="73"/>
      <c r="J7985" s="73"/>
      <c r="K7985" s="28"/>
    </row>
    <row r="7986" spans="1:11" x14ac:dyDescent="0.35">
      <c r="A7986" s="74"/>
      <c r="I7986" s="73"/>
      <c r="J7986" s="73"/>
      <c r="K7986" s="28"/>
    </row>
    <row r="7987" spans="1:11" x14ac:dyDescent="0.35">
      <c r="A7987" s="74"/>
      <c r="I7987" s="73"/>
      <c r="J7987" s="73"/>
      <c r="K7987" s="28"/>
    </row>
    <row r="7988" spans="1:11" x14ac:dyDescent="0.35">
      <c r="A7988" s="74"/>
      <c r="I7988" s="73"/>
      <c r="J7988" s="73"/>
      <c r="K7988" s="28"/>
    </row>
    <row r="7989" spans="1:11" x14ac:dyDescent="0.35">
      <c r="A7989" s="74"/>
      <c r="I7989" s="73"/>
      <c r="J7989" s="73"/>
      <c r="K7989" s="28"/>
    </row>
    <row r="7990" spans="1:11" x14ac:dyDescent="0.35">
      <c r="A7990" s="74"/>
      <c r="I7990" s="73"/>
      <c r="J7990" s="73"/>
      <c r="K7990" s="28"/>
    </row>
    <row r="7991" spans="1:11" x14ac:dyDescent="0.35">
      <c r="A7991" s="74"/>
      <c r="I7991" s="73"/>
      <c r="J7991" s="73"/>
      <c r="K7991" s="28"/>
    </row>
    <row r="7992" spans="1:11" x14ac:dyDescent="0.35">
      <c r="A7992" s="74"/>
      <c r="I7992" s="73"/>
      <c r="J7992" s="73"/>
      <c r="K7992" s="28"/>
    </row>
    <row r="7993" spans="1:11" x14ac:dyDescent="0.35">
      <c r="A7993" s="74"/>
      <c r="I7993" s="73"/>
      <c r="J7993" s="73"/>
      <c r="K7993" s="28"/>
    </row>
    <row r="7994" spans="1:11" x14ac:dyDescent="0.35">
      <c r="A7994" s="74"/>
      <c r="I7994" s="73"/>
      <c r="J7994" s="73"/>
      <c r="K7994" s="28"/>
    </row>
    <row r="7995" spans="1:11" x14ac:dyDescent="0.35">
      <c r="A7995" s="74"/>
      <c r="I7995" s="73"/>
      <c r="J7995" s="73"/>
      <c r="K7995" s="28"/>
    </row>
    <row r="7996" spans="1:11" x14ac:dyDescent="0.35">
      <c r="A7996" s="74"/>
      <c r="I7996" s="73"/>
      <c r="J7996" s="73"/>
      <c r="K7996" s="28"/>
    </row>
    <row r="7997" spans="1:11" x14ac:dyDescent="0.35">
      <c r="A7997" s="74"/>
      <c r="I7997" s="73"/>
      <c r="J7997" s="73"/>
      <c r="K7997" s="28"/>
    </row>
    <row r="7998" spans="1:11" x14ac:dyDescent="0.35">
      <c r="A7998" s="74"/>
      <c r="I7998" s="73"/>
      <c r="J7998" s="73"/>
      <c r="K7998" s="28"/>
    </row>
    <row r="7999" spans="1:11" x14ac:dyDescent="0.35">
      <c r="A7999" s="74"/>
      <c r="I7999" s="73"/>
      <c r="J7999" s="73"/>
      <c r="K7999" s="28"/>
    </row>
    <row r="8000" spans="1:11" x14ac:dyDescent="0.35">
      <c r="A8000" s="74"/>
      <c r="I8000" s="73"/>
      <c r="J8000" s="73"/>
      <c r="K8000" s="28"/>
    </row>
    <row r="8001" spans="1:11" x14ac:dyDescent="0.35">
      <c r="A8001" s="74"/>
      <c r="I8001" s="73"/>
      <c r="J8001" s="73"/>
      <c r="K8001" s="28"/>
    </row>
    <row r="8002" spans="1:11" x14ac:dyDescent="0.35">
      <c r="A8002" s="74"/>
      <c r="I8002" s="73"/>
      <c r="J8002" s="73"/>
      <c r="K8002" s="28"/>
    </row>
    <row r="8003" spans="1:11" x14ac:dyDescent="0.35">
      <c r="A8003" s="74"/>
      <c r="I8003" s="73"/>
      <c r="J8003" s="73"/>
      <c r="K8003" s="28"/>
    </row>
    <row r="8004" spans="1:11" x14ac:dyDescent="0.35">
      <c r="A8004" s="74"/>
      <c r="I8004" s="73"/>
      <c r="J8004" s="73"/>
      <c r="K8004" s="28"/>
    </row>
    <row r="8005" spans="1:11" x14ac:dyDescent="0.35">
      <c r="A8005" s="74"/>
      <c r="I8005" s="73"/>
      <c r="J8005" s="73"/>
      <c r="K8005" s="28"/>
    </row>
    <row r="8006" spans="1:11" x14ac:dyDescent="0.35">
      <c r="A8006" s="74"/>
      <c r="I8006" s="73"/>
      <c r="J8006" s="73"/>
      <c r="K8006" s="28"/>
    </row>
    <row r="8007" spans="1:11" x14ac:dyDescent="0.35">
      <c r="A8007" s="74"/>
      <c r="I8007" s="73"/>
      <c r="J8007" s="73"/>
      <c r="K8007" s="28"/>
    </row>
    <row r="8008" spans="1:11" x14ac:dyDescent="0.35">
      <c r="A8008" s="74"/>
      <c r="I8008" s="73"/>
      <c r="J8008" s="73"/>
      <c r="K8008" s="28"/>
    </row>
    <row r="8009" spans="1:11" x14ac:dyDescent="0.35">
      <c r="A8009" s="74"/>
      <c r="I8009" s="73"/>
      <c r="J8009" s="73"/>
      <c r="K8009" s="28"/>
    </row>
    <row r="8010" spans="1:11" x14ac:dyDescent="0.35">
      <c r="A8010" s="74"/>
      <c r="I8010" s="73"/>
      <c r="J8010" s="73"/>
      <c r="K8010" s="28"/>
    </row>
    <row r="8011" spans="1:11" x14ac:dyDescent="0.35">
      <c r="A8011" s="74"/>
      <c r="I8011" s="73"/>
      <c r="J8011" s="73"/>
      <c r="K8011" s="28"/>
    </row>
    <row r="8012" spans="1:11" x14ac:dyDescent="0.35">
      <c r="A8012" s="74"/>
      <c r="I8012" s="73"/>
      <c r="J8012" s="73"/>
      <c r="K8012" s="28"/>
    </row>
    <row r="8013" spans="1:11" x14ac:dyDescent="0.35">
      <c r="A8013" s="74"/>
      <c r="I8013" s="73"/>
      <c r="J8013" s="73"/>
      <c r="K8013" s="28"/>
    </row>
    <row r="8014" spans="1:11" x14ac:dyDescent="0.35">
      <c r="A8014" s="74"/>
      <c r="I8014" s="73"/>
      <c r="J8014" s="73"/>
      <c r="K8014" s="28"/>
    </row>
    <row r="8015" spans="1:11" x14ac:dyDescent="0.35">
      <c r="A8015" s="74"/>
      <c r="I8015" s="73"/>
      <c r="J8015" s="73"/>
      <c r="K8015" s="28"/>
    </row>
    <row r="8016" spans="1:11" x14ac:dyDescent="0.35">
      <c r="A8016" s="74"/>
      <c r="I8016" s="73"/>
      <c r="J8016" s="73"/>
      <c r="K8016" s="28"/>
    </row>
    <row r="8017" spans="1:11" x14ac:dyDescent="0.35">
      <c r="A8017" s="74"/>
      <c r="I8017" s="73"/>
      <c r="J8017" s="73"/>
      <c r="K8017" s="28"/>
    </row>
    <row r="8018" spans="1:11" x14ac:dyDescent="0.35">
      <c r="A8018" s="74"/>
      <c r="I8018" s="73"/>
      <c r="J8018" s="73"/>
      <c r="K8018" s="28"/>
    </row>
    <row r="8019" spans="1:11" x14ac:dyDescent="0.35">
      <c r="A8019" s="74"/>
      <c r="I8019" s="73"/>
      <c r="J8019" s="73"/>
      <c r="K8019" s="28"/>
    </row>
    <row r="8020" spans="1:11" x14ac:dyDescent="0.35">
      <c r="A8020" s="74"/>
      <c r="I8020" s="73"/>
      <c r="J8020" s="73"/>
      <c r="K8020" s="28"/>
    </row>
    <row r="8021" spans="1:11" x14ac:dyDescent="0.35">
      <c r="A8021" s="74"/>
      <c r="I8021" s="73"/>
      <c r="J8021" s="73"/>
      <c r="K8021" s="28"/>
    </row>
    <row r="8022" spans="1:11" x14ac:dyDescent="0.35">
      <c r="A8022" s="74"/>
      <c r="I8022" s="73"/>
      <c r="J8022" s="73"/>
      <c r="K8022" s="28"/>
    </row>
    <row r="8023" spans="1:11" x14ac:dyDescent="0.35">
      <c r="A8023" s="74"/>
      <c r="I8023" s="73"/>
      <c r="J8023" s="73"/>
      <c r="K8023" s="28"/>
    </row>
    <row r="8024" spans="1:11" x14ac:dyDescent="0.35">
      <c r="A8024" s="74"/>
      <c r="I8024" s="73"/>
      <c r="J8024" s="73"/>
      <c r="K8024" s="28"/>
    </row>
    <row r="8025" spans="1:11" x14ac:dyDescent="0.35">
      <c r="A8025" s="74"/>
      <c r="I8025" s="73"/>
      <c r="J8025" s="73"/>
      <c r="K8025" s="28"/>
    </row>
    <row r="8026" spans="1:11" x14ac:dyDescent="0.35">
      <c r="A8026" s="74"/>
      <c r="I8026" s="73"/>
      <c r="J8026" s="73"/>
      <c r="K8026" s="28"/>
    </row>
    <row r="8027" spans="1:11" x14ac:dyDescent="0.35">
      <c r="A8027" s="74"/>
      <c r="I8027" s="73"/>
      <c r="J8027" s="73"/>
      <c r="K8027" s="28"/>
    </row>
    <row r="8028" spans="1:11" x14ac:dyDescent="0.35">
      <c r="A8028" s="74"/>
      <c r="I8028" s="73"/>
      <c r="J8028" s="73"/>
      <c r="K8028" s="28"/>
    </row>
    <row r="8029" spans="1:11" x14ac:dyDescent="0.35">
      <c r="A8029" s="74"/>
      <c r="I8029" s="73"/>
      <c r="J8029" s="73"/>
      <c r="K8029" s="28"/>
    </row>
    <row r="8030" spans="1:11" x14ac:dyDescent="0.35">
      <c r="A8030" s="74"/>
      <c r="I8030" s="73"/>
      <c r="J8030" s="73"/>
      <c r="K8030" s="28"/>
    </row>
    <row r="8031" spans="1:11" x14ac:dyDescent="0.35">
      <c r="A8031" s="74"/>
      <c r="I8031" s="73"/>
      <c r="J8031" s="73"/>
      <c r="K8031" s="28"/>
    </row>
    <row r="8032" spans="1:11" x14ac:dyDescent="0.35">
      <c r="A8032" s="74"/>
      <c r="I8032" s="73"/>
      <c r="J8032" s="73"/>
      <c r="K8032" s="28"/>
    </row>
    <row r="8033" spans="1:11" x14ac:dyDescent="0.35">
      <c r="A8033" s="74"/>
      <c r="I8033" s="73"/>
      <c r="J8033" s="73"/>
      <c r="K8033" s="28"/>
    </row>
    <row r="8034" spans="1:11" x14ac:dyDescent="0.35">
      <c r="A8034" s="74"/>
      <c r="I8034" s="73"/>
      <c r="J8034" s="73"/>
      <c r="K8034" s="28"/>
    </row>
    <row r="8035" spans="1:11" x14ac:dyDescent="0.35">
      <c r="A8035" s="74"/>
      <c r="I8035" s="73"/>
      <c r="J8035" s="73"/>
      <c r="K8035" s="28"/>
    </row>
    <row r="8036" spans="1:11" x14ac:dyDescent="0.35">
      <c r="A8036" s="74"/>
      <c r="I8036" s="73"/>
      <c r="J8036" s="73"/>
      <c r="K8036" s="28"/>
    </row>
    <row r="8037" spans="1:11" x14ac:dyDescent="0.35">
      <c r="A8037" s="74"/>
      <c r="I8037" s="73"/>
      <c r="J8037" s="73"/>
      <c r="K8037" s="28"/>
    </row>
    <row r="8038" spans="1:11" x14ac:dyDescent="0.35">
      <c r="A8038" s="74"/>
      <c r="I8038" s="73"/>
      <c r="J8038" s="73"/>
      <c r="K8038" s="28"/>
    </row>
    <row r="8039" spans="1:11" x14ac:dyDescent="0.35">
      <c r="A8039" s="74"/>
      <c r="I8039" s="73"/>
      <c r="J8039" s="73"/>
      <c r="K8039" s="28"/>
    </row>
    <row r="8040" spans="1:11" x14ac:dyDescent="0.35">
      <c r="A8040" s="74"/>
      <c r="I8040" s="73"/>
      <c r="J8040" s="73"/>
      <c r="K8040" s="28"/>
    </row>
    <row r="8041" spans="1:11" x14ac:dyDescent="0.35">
      <c r="A8041" s="74"/>
      <c r="I8041" s="73"/>
      <c r="J8041" s="73"/>
      <c r="K8041" s="28"/>
    </row>
    <row r="8042" spans="1:11" x14ac:dyDescent="0.35">
      <c r="A8042" s="74"/>
      <c r="I8042" s="73"/>
      <c r="J8042" s="73"/>
      <c r="K8042" s="28"/>
    </row>
    <row r="8043" spans="1:11" x14ac:dyDescent="0.35">
      <c r="A8043" s="74"/>
      <c r="I8043" s="73"/>
      <c r="J8043" s="73"/>
      <c r="K8043" s="28"/>
    </row>
    <row r="8044" spans="1:11" x14ac:dyDescent="0.35">
      <c r="A8044" s="74"/>
      <c r="I8044" s="73"/>
      <c r="J8044" s="73"/>
      <c r="K8044" s="28"/>
    </row>
    <row r="8045" spans="1:11" x14ac:dyDescent="0.35">
      <c r="A8045" s="74"/>
      <c r="I8045" s="73"/>
      <c r="J8045" s="73"/>
      <c r="K8045" s="28"/>
    </row>
    <row r="8046" spans="1:11" x14ac:dyDescent="0.35">
      <c r="A8046" s="74"/>
      <c r="I8046" s="73"/>
      <c r="J8046" s="73"/>
      <c r="K8046" s="28"/>
    </row>
    <row r="8047" spans="1:11" x14ac:dyDescent="0.35">
      <c r="A8047" s="74"/>
      <c r="I8047" s="73"/>
      <c r="J8047" s="73"/>
      <c r="K8047" s="28"/>
    </row>
    <row r="8048" spans="1:11" x14ac:dyDescent="0.35">
      <c r="A8048" s="74"/>
      <c r="I8048" s="73"/>
      <c r="J8048" s="73"/>
      <c r="K8048" s="28"/>
    </row>
    <row r="8049" spans="1:11" x14ac:dyDescent="0.35">
      <c r="A8049" s="74"/>
      <c r="I8049" s="73"/>
      <c r="J8049" s="73"/>
      <c r="K8049" s="28"/>
    </row>
    <row r="8050" spans="1:11" x14ac:dyDescent="0.35">
      <c r="A8050" s="74"/>
      <c r="I8050" s="73"/>
      <c r="J8050" s="73"/>
      <c r="K8050" s="28"/>
    </row>
    <row r="8051" spans="1:11" x14ac:dyDescent="0.35">
      <c r="A8051" s="74"/>
      <c r="I8051" s="73"/>
      <c r="J8051" s="73"/>
      <c r="K8051" s="28"/>
    </row>
    <row r="8052" spans="1:11" x14ac:dyDescent="0.35">
      <c r="A8052" s="74"/>
      <c r="I8052" s="73"/>
      <c r="J8052" s="73"/>
      <c r="K8052" s="28"/>
    </row>
    <row r="8053" spans="1:11" x14ac:dyDescent="0.35">
      <c r="A8053" s="74"/>
      <c r="I8053" s="73"/>
      <c r="J8053" s="73"/>
      <c r="K8053" s="28"/>
    </row>
    <row r="8054" spans="1:11" x14ac:dyDescent="0.35">
      <c r="A8054" s="74"/>
      <c r="I8054" s="73"/>
      <c r="J8054" s="73"/>
      <c r="K8054" s="28"/>
    </row>
    <row r="8055" spans="1:11" x14ac:dyDescent="0.35">
      <c r="A8055" s="74"/>
      <c r="I8055" s="73"/>
      <c r="J8055" s="73"/>
      <c r="K8055" s="28"/>
    </row>
    <row r="8056" spans="1:11" x14ac:dyDescent="0.35">
      <c r="A8056" s="74"/>
      <c r="I8056" s="73"/>
      <c r="J8056" s="73"/>
      <c r="K8056" s="28"/>
    </row>
    <row r="8057" spans="1:11" x14ac:dyDescent="0.35">
      <c r="A8057" s="74"/>
      <c r="I8057" s="73"/>
      <c r="J8057" s="73"/>
      <c r="K8057" s="28"/>
    </row>
    <row r="8058" spans="1:11" x14ac:dyDescent="0.35">
      <c r="A8058" s="74"/>
      <c r="I8058" s="73"/>
      <c r="J8058" s="73"/>
      <c r="K8058" s="28"/>
    </row>
    <row r="8059" spans="1:11" x14ac:dyDescent="0.35">
      <c r="A8059" s="74"/>
      <c r="I8059" s="73"/>
      <c r="J8059" s="73"/>
      <c r="K8059" s="28"/>
    </row>
    <row r="8060" spans="1:11" x14ac:dyDescent="0.35">
      <c r="A8060" s="74"/>
      <c r="I8060" s="73"/>
      <c r="J8060" s="73"/>
      <c r="K8060" s="28"/>
    </row>
    <row r="8061" spans="1:11" x14ac:dyDescent="0.35">
      <c r="A8061" s="74"/>
      <c r="I8061" s="73"/>
      <c r="J8061" s="73"/>
      <c r="K8061" s="28"/>
    </row>
    <row r="8062" spans="1:11" x14ac:dyDescent="0.35">
      <c r="A8062" s="74"/>
      <c r="I8062" s="73"/>
      <c r="J8062" s="73"/>
      <c r="K8062" s="28"/>
    </row>
    <row r="8063" spans="1:11" x14ac:dyDescent="0.35">
      <c r="A8063" s="74"/>
      <c r="I8063" s="73"/>
      <c r="J8063" s="73"/>
      <c r="K8063" s="28"/>
    </row>
    <row r="8064" spans="1:11" x14ac:dyDescent="0.35">
      <c r="A8064" s="74"/>
      <c r="I8064" s="73"/>
      <c r="J8064" s="73"/>
      <c r="K8064" s="28"/>
    </row>
    <row r="8065" spans="1:11" x14ac:dyDescent="0.35">
      <c r="A8065" s="74"/>
      <c r="I8065" s="73"/>
      <c r="J8065" s="73"/>
      <c r="K8065" s="28"/>
    </row>
    <row r="8066" spans="1:11" x14ac:dyDescent="0.35">
      <c r="A8066" s="74"/>
      <c r="I8066" s="73"/>
      <c r="J8066" s="73"/>
      <c r="K8066" s="28"/>
    </row>
    <row r="8067" spans="1:11" x14ac:dyDescent="0.35">
      <c r="A8067" s="74"/>
      <c r="I8067" s="73"/>
      <c r="J8067" s="73"/>
      <c r="K8067" s="28"/>
    </row>
    <row r="8068" spans="1:11" x14ac:dyDescent="0.35">
      <c r="A8068" s="74"/>
      <c r="I8068" s="73"/>
      <c r="J8068" s="73"/>
      <c r="K8068" s="28"/>
    </row>
    <row r="8069" spans="1:11" x14ac:dyDescent="0.35">
      <c r="A8069" s="74"/>
      <c r="I8069" s="73"/>
      <c r="J8069" s="73"/>
      <c r="K8069" s="28"/>
    </row>
    <row r="8070" spans="1:11" x14ac:dyDescent="0.35">
      <c r="A8070" s="74"/>
      <c r="I8070" s="73"/>
      <c r="J8070" s="73"/>
      <c r="K8070" s="28"/>
    </row>
    <row r="8071" spans="1:11" x14ac:dyDescent="0.35">
      <c r="A8071" s="74"/>
      <c r="I8071" s="73"/>
      <c r="J8071" s="73"/>
      <c r="K8071" s="28"/>
    </row>
    <row r="8072" spans="1:11" x14ac:dyDescent="0.35">
      <c r="A8072" s="74"/>
      <c r="I8072" s="73"/>
      <c r="J8072" s="73"/>
      <c r="K8072" s="28"/>
    </row>
    <row r="8073" spans="1:11" x14ac:dyDescent="0.35">
      <c r="A8073" s="74"/>
      <c r="I8073" s="73"/>
      <c r="J8073" s="73"/>
      <c r="K8073" s="28"/>
    </row>
    <row r="8074" spans="1:11" x14ac:dyDescent="0.35">
      <c r="A8074" s="74"/>
      <c r="I8074" s="73"/>
      <c r="J8074" s="73"/>
      <c r="K8074" s="28"/>
    </row>
    <row r="8075" spans="1:11" x14ac:dyDescent="0.35">
      <c r="A8075" s="74"/>
      <c r="I8075" s="73"/>
      <c r="J8075" s="73"/>
      <c r="K8075" s="28"/>
    </row>
    <row r="8076" spans="1:11" x14ac:dyDescent="0.35">
      <c r="A8076" s="74"/>
      <c r="I8076" s="73"/>
      <c r="J8076" s="73"/>
      <c r="K8076" s="28"/>
    </row>
    <row r="8077" spans="1:11" x14ac:dyDescent="0.35">
      <c r="A8077" s="74"/>
      <c r="I8077" s="73"/>
      <c r="J8077" s="73"/>
      <c r="K8077" s="28"/>
    </row>
    <row r="8078" spans="1:11" x14ac:dyDescent="0.35">
      <c r="A8078" s="74"/>
      <c r="I8078" s="73"/>
      <c r="J8078" s="73"/>
      <c r="K8078" s="28"/>
    </row>
    <row r="8079" spans="1:11" x14ac:dyDescent="0.35">
      <c r="A8079" s="74"/>
      <c r="I8079" s="73"/>
      <c r="J8079" s="73"/>
      <c r="K8079" s="28"/>
    </row>
    <row r="8080" spans="1:11" x14ac:dyDescent="0.35">
      <c r="A8080" s="74"/>
      <c r="I8080" s="73"/>
      <c r="J8080" s="73"/>
      <c r="K8080" s="28"/>
    </row>
    <row r="8081" spans="1:11" x14ac:dyDescent="0.35">
      <c r="A8081" s="74"/>
      <c r="I8081" s="73"/>
      <c r="J8081" s="73"/>
      <c r="K8081" s="28"/>
    </row>
    <row r="8082" spans="1:11" x14ac:dyDescent="0.35">
      <c r="A8082" s="74"/>
      <c r="I8082" s="73"/>
      <c r="J8082" s="73"/>
      <c r="K8082" s="28"/>
    </row>
    <row r="8083" spans="1:11" x14ac:dyDescent="0.35">
      <c r="A8083" s="74"/>
      <c r="I8083" s="73"/>
      <c r="J8083" s="73"/>
      <c r="K8083" s="28"/>
    </row>
    <row r="8084" spans="1:11" x14ac:dyDescent="0.35">
      <c r="A8084" s="74"/>
      <c r="I8084" s="73"/>
      <c r="J8084" s="73"/>
      <c r="K8084" s="28"/>
    </row>
    <row r="8085" spans="1:11" x14ac:dyDescent="0.35">
      <c r="A8085" s="74"/>
      <c r="I8085" s="73"/>
      <c r="J8085" s="73"/>
      <c r="K8085" s="28"/>
    </row>
    <row r="8086" spans="1:11" x14ac:dyDescent="0.35">
      <c r="A8086" s="74"/>
      <c r="I8086" s="73"/>
      <c r="J8086" s="73"/>
      <c r="K8086" s="28"/>
    </row>
    <row r="8087" spans="1:11" x14ac:dyDescent="0.35">
      <c r="A8087" s="74"/>
      <c r="I8087" s="73"/>
      <c r="J8087" s="73"/>
      <c r="K8087" s="28"/>
    </row>
    <row r="8088" spans="1:11" x14ac:dyDescent="0.35">
      <c r="A8088" s="74"/>
      <c r="I8088" s="73"/>
      <c r="J8088" s="73"/>
      <c r="K8088" s="28"/>
    </row>
    <row r="8089" spans="1:11" x14ac:dyDescent="0.35">
      <c r="A8089" s="74"/>
      <c r="I8089" s="73"/>
      <c r="J8089" s="73"/>
      <c r="K8089" s="28"/>
    </row>
    <row r="8090" spans="1:11" x14ac:dyDescent="0.35">
      <c r="A8090" s="74"/>
      <c r="I8090" s="73"/>
      <c r="J8090" s="73"/>
      <c r="K8090" s="28"/>
    </row>
    <row r="8091" spans="1:11" x14ac:dyDescent="0.35">
      <c r="A8091" s="74"/>
      <c r="I8091" s="73"/>
      <c r="J8091" s="73"/>
      <c r="K8091" s="28"/>
    </row>
    <row r="8092" spans="1:11" x14ac:dyDescent="0.35">
      <c r="A8092" s="74"/>
      <c r="I8092" s="73"/>
      <c r="J8092" s="73"/>
      <c r="K8092" s="28"/>
    </row>
    <row r="8093" spans="1:11" x14ac:dyDescent="0.35">
      <c r="A8093" s="74"/>
      <c r="I8093" s="73"/>
      <c r="J8093" s="73"/>
      <c r="K8093" s="28"/>
    </row>
    <row r="8094" spans="1:11" x14ac:dyDescent="0.35">
      <c r="A8094" s="74"/>
      <c r="I8094" s="73"/>
      <c r="J8094" s="73"/>
      <c r="K8094" s="28"/>
    </row>
    <row r="8095" spans="1:11" x14ac:dyDescent="0.35">
      <c r="A8095" s="74"/>
      <c r="I8095" s="73"/>
      <c r="J8095" s="73"/>
      <c r="K8095" s="28"/>
    </row>
    <row r="8096" spans="1:11" x14ac:dyDescent="0.35">
      <c r="A8096" s="74"/>
      <c r="I8096" s="73"/>
      <c r="J8096" s="73"/>
      <c r="K8096" s="28"/>
    </row>
    <row r="8097" spans="1:11" x14ac:dyDescent="0.35">
      <c r="A8097" s="74"/>
      <c r="I8097" s="73"/>
      <c r="J8097" s="73"/>
      <c r="K8097" s="28"/>
    </row>
    <row r="8098" spans="1:11" x14ac:dyDescent="0.35">
      <c r="A8098" s="74"/>
      <c r="I8098" s="73"/>
      <c r="J8098" s="73"/>
      <c r="K8098" s="28"/>
    </row>
    <row r="8099" spans="1:11" x14ac:dyDescent="0.35">
      <c r="A8099" s="74"/>
      <c r="I8099" s="73"/>
      <c r="J8099" s="73"/>
      <c r="K8099" s="28"/>
    </row>
    <row r="8100" spans="1:11" x14ac:dyDescent="0.35">
      <c r="A8100" s="74"/>
      <c r="I8100" s="73"/>
      <c r="J8100" s="73"/>
      <c r="K8100" s="28"/>
    </row>
    <row r="8101" spans="1:11" x14ac:dyDescent="0.35">
      <c r="A8101" s="74"/>
      <c r="I8101" s="73"/>
      <c r="J8101" s="73"/>
      <c r="K8101" s="28"/>
    </row>
    <row r="8102" spans="1:11" x14ac:dyDescent="0.35">
      <c r="A8102" s="74"/>
      <c r="I8102" s="73"/>
      <c r="J8102" s="73"/>
      <c r="K8102" s="28"/>
    </row>
    <row r="8103" spans="1:11" x14ac:dyDescent="0.35">
      <c r="A8103" s="74"/>
      <c r="I8103" s="73"/>
      <c r="J8103" s="73"/>
      <c r="K8103" s="28"/>
    </row>
    <row r="8104" spans="1:11" x14ac:dyDescent="0.35">
      <c r="A8104" s="74"/>
      <c r="I8104" s="73"/>
      <c r="J8104" s="73"/>
      <c r="K8104" s="28"/>
    </row>
    <row r="8105" spans="1:11" x14ac:dyDescent="0.35">
      <c r="A8105" s="74"/>
      <c r="I8105" s="73"/>
      <c r="J8105" s="73"/>
      <c r="K8105" s="28"/>
    </row>
    <row r="8106" spans="1:11" x14ac:dyDescent="0.35">
      <c r="A8106" s="74"/>
      <c r="I8106" s="73"/>
      <c r="J8106" s="73"/>
      <c r="K8106" s="28"/>
    </row>
    <row r="8107" spans="1:11" x14ac:dyDescent="0.35">
      <c r="A8107" s="74"/>
      <c r="I8107" s="73"/>
      <c r="J8107" s="73"/>
      <c r="K8107" s="28"/>
    </row>
    <row r="8108" spans="1:11" x14ac:dyDescent="0.35">
      <c r="A8108" s="74"/>
      <c r="I8108" s="73"/>
      <c r="J8108" s="73"/>
      <c r="K8108" s="28"/>
    </row>
    <row r="8109" spans="1:11" x14ac:dyDescent="0.35">
      <c r="A8109" s="74"/>
      <c r="I8109" s="73"/>
      <c r="J8109" s="73"/>
      <c r="K8109" s="28"/>
    </row>
    <row r="8110" spans="1:11" x14ac:dyDescent="0.35">
      <c r="A8110" s="74"/>
      <c r="I8110" s="73"/>
      <c r="J8110" s="73"/>
      <c r="K8110" s="28"/>
    </row>
    <row r="8111" spans="1:11" x14ac:dyDescent="0.35">
      <c r="A8111" s="74"/>
      <c r="I8111" s="73"/>
      <c r="J8111" s="73"/>
      <c r="K8111" s="28"/>
    </row>
    <row r="8112" spans="1:11" x14ac:dyDescent="0.35">
      <c r="A8112" s="74"/>
      <c r="I8112" s="73"/>
      <c r="J8112" s="73"/>
      <c r="K8112" s="28"/>
    </row>
    <row r="8113" spans="1:11" x14ac:dyDescent="0.35">
      <c r="A8113" s="74"/>
      <c r="I8113" s="73"/>
      <c r="J8113" s="73"/>
      <c r="K8113" s="28"/>
    </row>
    <row r="8114" spans="1:11" x14ac:dyDescent="0.35">
      <c r="A8114" s="74"/>
      <c r="I8114" s="73"/>
      <c r="J8114" s="73"/>
      <c r="K8114" s="28"/>
    </row>
    <row r="8115" spans="1:11" x14ac:dyDescent="0.35">
      <c r="A8115" s="74"/>
      <c r="I8115" s="73"/>
      <c r="J8115" s="73"/>
      <c r="K8115" s="28"/>
    </row>
    <row r="8116" spans="1:11" x14ac:dyDescent="0.35">
      <c r="A8116" s="74"/>
      <c r="I8116" s="73"/>
      <c r="J8116" s="73"/>
      <c r="K8116" s="28"/>
    </row>
    <row r="8117" spans="1:11" x14ac:dyDescent="0.35">
      <c r="A8117" s="74"/>
      <c r="I8117" s="73"/>
      <c r="J8117" s="73"/>
      <c r="K8117" s="28"/>
    </row>
    <row r="8118" spans="1:11" x14ac:dyDescent="0.35">
      <c r="A8118" s="74"/>
      <c r="I8118" s="73"/>
      <c r="J8118" s="73"/>
      <c r="K8118" s="28"/>
    </row>
    <row r="8119" spans="1:11" x14ac:dyDescent="0.35">
      <c r="A8119" s="74"/>
      <c r="I8119" s="73"/>
      <c r="J8119" s="73"/>
      <c r="K8119" s="28"/>
    </row>
    <row r="8120" spans="1:11" x14ac:dyDescent="0.35">
      <c r="A8120" s="74"/>
      <c r="I8120" s="73"/>
      <c r="J8120" s="73"/>
      <c r="K8120" s="28"/>
    </row>
    <row r="8121" spans="1:11" x14ac:dyDescent="0.35">
      <c r="A8121" s="74"/>
      <c r="I8121" s="73"/>
      <c r="J8121" s="73"/>
      <c r="K8121" s="28"/>
    </row>
    <row r="8122" spans="1:11" x14ac:dyDescent="0.35">
      <c r="A8122" s="74"/>
      <c r="I8122" s="73"/>
      <c r="J8122" s="73"/>
      <c r="K8122" s="28"/>
    </row>
    <row r="8123" spans="1:11" x14ac:dyDescent="0.35">
      <c r="A8123" s="74"/>
      <c r="I8123" s="73"/>
      <c r="J8123" s="73"/>
      <c r="K8123" s="28"/>
    </row>
    <row r="8124" spans="1:11" x14ac:dyDescent="0.35">
      <c r="A8124" s="74"/>
      <c r="I8124" s="73"/>
      <c r="J8124" s="73"/>
      <c r="K8124" s="28"/>
    </row>
    <row r="8125" spans="1:11" x14ac:dyDescent="0.35">
      <c r="A8125" s="74"/>
      <c r="I8125" s="73"/>
      <c r="J8125" s="73"/>
      <c r="K8125" s="28"/>
    </row>
    <row r="8126" spans="1:11" x14ac:dyDescent="0.35">
      <c r="A8126" s="74"/>
      <c r="I8126" s="73"/>
      <c r="J8126" s="73"/>
      <c r="K8126" s="28"/>
    </row>
    <row r="8127" spans="1:11" x14ac:dyDescent="0.35">
      <c r="A8127" s="74"/>
      <c r="I8127" s="73"/>
      <c r="J8127" s="73"/>
      <c r="K8127" s="28"/>
    </row>
    <row r="8128" spans="1:11" x14ac:dyDescent="0.35">
      <c r="A8128" s="74"/>
      <c r="I8128" s="73"/>
      <c r="J8128" s="73"/>
      <c r="K8128" s="28"/>
    </row>
    <row r="8129" spans="1:11" x14ac:dyDescent="0.35">
      <c r="A8129" s="74"/>
      <c r="I8129" s="73"/>
      <c r="J8129" s="73"/>
      <c r="K8129" s="28"/>
    </row>
    <row r="8130" spans="1:11" x14ac:dyDescent="0.35">
      <c r="A8130" s="74"/>
      <c r="I8130" s="73"/>
      <c r="J8130" s="73"/>
      <c r="K8130" s="28"/>
    </row>
    <row r="8131" spans="1:11" x14ac:dyDescent="0.35">
      <c r="A8131" s="74"/>
      <c r="I8131" s="73"/>
      <c r="J8131" s="73"/>
      <c r="K8131" s="28"/>
    </row>
    <row r="8132" spans="1:11" x14ac:dyDescent="0.35">
      <c r="A8132" s="74"/>
      <c r="I8132" s="73"/>
      <c r="J8132" s="73"/>
      <c r="K8132" s="28"/>
    </row>
    <row r="8133" spans="1:11" x14ac:dyDescent="0.35">
      <c r="A8133" s="74"/>
      <c r="I8133" s="73"/>
      <c r="J8133" s="73"/>
      <c r="K8133" s="28"/>
    </row>
    <row r="8134" spans="1:11" x14ac:dyDescent="0.35">
      <c r="A8134" s="74"/>
      <c r="I8134" s="73"/>
      <c r="J8134" s="73"/>
      <c r="K8134" s="28"/>
    </row>
    <row r="8135" spans="1:11" x14ac:dyDescent="0.35">
      <c r="A8135" s="74"/>
      <c r="I8135" s="73"/>
      <c r="J8135" s="73"/>
      <c r="K8135" s="28"/>
    </row>
    <row r="8136" spans="1:11" x14ac:dyDescent="0.35">
      <c r="A8136" s="74"/>
      <c r="I8136" s="73"/>
      <c r="J8136" s="73"/>
      <c r="K8136" s="28"/>
    </row>
    <row r="8137" spans="1:11" x14ac:dyDescent="0.35">
      <c r="A8137" s="74"/>
      <c r="I8137" s="73"/>
      <c r="J8137" s="73"/>
      <c r="K8137" s="28"/>
    </row>
    <row r="8138" spans="1:11" x14ac:dyDescent="0.35">
      <c r="A8138" s="74"/>
      <c r="I8138" s="73"/>
      <c r="J8138" s="73"/>
      <c r="K8138" s="28"/>
    </row>
    <row r="8139" spans="1:11" x14ac:dyDescent="0.35">
      <c r="A8139" s="74"/>
      <c r="I8139" s="73"/>
      <c r="J8139" s="73"/>
      <c r="K8139" s="28"/>
    </row>
    <row r="8140" spans="1:11" x14ac:dyDescent="0.35">
      <c r="A8140" s="74"/>
      <c r="I8140" s="73"/>
      <c r="J8140" s="73"/>
      <c r="K8140" s="28"/>
    </row>
    <row r="8141" spans="1:11" x14ac:dyDescent="0.35">
      <c r="A8141" s="74"/>
      <c r="I8141" s="73"/>
      <c r="J8141" s="73"/>
      <c r="K8141" s="28"/>
    </row>
    <row r="8142" spans="1:11" x14ac:dyDescent="0.35">
      <c r="A8142" s="74"/>
      <c r="I8142" s="73"/>
      <c r="J8142" s="73"/>
      <c r="K8142" s="28"/>
    </row>
    <row r="8143" spans="1:11" x14ac:dyDescent="0.35">
      <c r="A8143" s="74"/>
      <c r="I8143" s="73"/>
      <c r="J8143" s="73"/>
      <c r="K8143" s="28"/>
    </row>
    <row r="8144" spans="1:11" x14ac:dyDescent="0.35">
      <c r="A8144" s="74"/>
      <c r="I8144" s="73"/>
      <c r="J8144" s="73"/>
      <c r="K8144" s="28"/>
    </row>
    <row r="8145" spans="1:11" x14ac:dyDescent="0.35">
      <c r="A8145" s="74"/>
      <c r="I8145" s="73"/>
      <c r="J8145" s="73"/>
      <c r="K8145" s="28"/>
    </row>
    <row r="8146" spans="1:11" x14ac:dyDescent="0.35">
      <c r="A8146" s="74"/>
      <c r="I8146" s="73"/>
      <c r="J8146" s="73"/>
      <c r="K8146" s="28"/>
    </row>
    <row r="8147" spans="1:11" x14ac:dyDescent="0.35">
      <c r="A8147" s="74"/>
      <c r="I8147" s="73"/>
      <c r="J8147" s="73"/>
      <c r="K8147" s="28"/>
    </row>
    <row r="8148" spans="1:11" x14ac:dyDescent="0.35">
      <c r="A8148" s="74"/>
      <c r="I8148" s="73"/>
      <c r="J8148" s="73"/>
      <c r="K8148" s="28"/>
    </row>
    <row r="8149" spans="1:11" x14ac:dyDescent="0.35">
      <c r="A8149" s="74"/>
      <c r="I8149" s="73"/>
      <c r="J8149" s="73"/>
      <c r="K8149" s="28"/>
    </row>
    <row r="8150" spans="1:11" x14ac:dyDescent="0.35">
      <c r="A8150" s="74"/>
      <c r="I8150" s="73"/>
      <c r="J8150" s="73"/>
      <c r="K8150" s="28"/>
    </row>
    <row r="8151" spans="1:11" x14ac:dyDescent="0.35">
      <c r="A8151" s="74"/>
      <c r="I8151" s="73"/>
      <c r="J8151" s="73"/>
      <c r="K8151" s="28"/>
    </row>
    <row r="8152" spans="1:11" x14ac:dyDescent="0.35">
      <c r="A8152" s="74"/>
      <c r="I8152" s="73"/>
      <c r="J8152" s="73"/>
      <c r="K8152" s="28"/>
    </row>
    <row r="8153" spans="1:11" x14ac:dyDescent="0.35">
      <c r="A8153" s="74"/>
      <c r="I8153" s="73"/>
      <c r="J8153" s="73"/>
      <c r="K8153" s="28"/>
    </row>
    <row r="8154" spans="1:11" x14ac:dyDescent="0.35">
      <c r="A8154" s="74"/>
      <c r="I8154" s="73"/>
      <c r="J8154" s="73"/>
      <c r="K8154" s="28"/>
    </row>
    <row r="8155" spans="1:11" x14ac:dyDescent="0.35">
      <c r="A8155" s="74"/>
      <c r="I8155" s="73"/>
      <c r="J8155" s="73"/>
      <c r="K8155" s="28"/>
    </row>
    <row r="8156" spans="1:11" x14ac:dyDescent="0.35">
      <c r="A8156" s="74"/>
      <c r="I8156" s="73"/>
      <c r="J8156" s="73"/>
      <c r="K8156" s="28"/>
    </row>
    <row r="8157" spans="1:11" x14ac:dyDescent="0.35">
      <c r="A8157" s="74"/>
      <c r="I8157" s="73"/>
      <c r="J8157" s="73"/>
      <c r="K8157" s="28"/>
    </row>
    <row r="8158" spans="1:11" x14ac:dyDescent="0.35">
      <c r="A8158" s="74"/>
      <c r="I8158" s="73"/>
      <c r="J8158" s="73"/>
      <c r="K8158" s="28"/>
    </row>
    <row r="8159" spans="1:11" x14ac:dyDescent="0.35">
      <c r="A8159" s="74"/>
      <c r="I8159" s="73"/>
      <c r="J8159" s="73"/>
      <c r="K8159" s="28"/>
    </row>
    <row r="8160" spans="1:11" x14ac:dyDescent="0.35">
      <c r="A8160" s="74"/>
      <c r="I8160" s="73"/>
      <c r="J8160" s="73"/>
      <c r="K8160" s="28"/>
    </row>
    <row r="8161" spans="1:11" x14ac:dyDescent="0.35">
      <c r="A8161" s="74"/>
      <c r="I8161" s="73"/>
      <c r="J8161" s="73"/>
      <c r="K8161" s="28"/>
    </row>
    <row r="8162" spans="1:11" x14ac:dyDescent="0.35">
      <c r="A8162" s="74"/>
      <c r="I8162" s="73"/>
      <c r="J8162" s="73"/>
      <c r="K8162" s="28"/>
    </row>
    <row r="8163" spans="1:11" x14ac:dyDescent="0.35">
      <c r="A8163" s="74"/>
      <c r="I8163" s="73"/>
      <c r="J8163" s="73"/>
      <c r="K8163" s="28"/>
    </row>
    <row r="8164" spans="1:11" x14ac:dyDescent="0.35">
      <c r="A8164" s="74"/>
      <c r="I8164" s="73"/>
      <c r="J8164" s="73"/>
      <c r="K8164" s="28"/>
    </row>
    <row r="8165" spans="1:11" x14ac:dyDescent="0.35">
      <c r="A8165" s="74"/>
      <c r="I8165" s="73"/>
      <c r="J8165" s="73"/>
      <c r="K8165" s="28"/>
    </row>
    <row r="8166" spans="1:11" x14ac:dyDescent="0.35">
      <c r="A8166" s="74"/>
      <c r="I8166" s="73"/>
      <c r="J8166" s="73"/>
      <c r="K8166" s="28"/>
    </row>
    <row r="8167" spans="1:11" x14ac:dyDescent="0.35">
      <c r="A8167" s="74"/>
      <c r="I8167" s="73"/>
      <c r="J8167" s="73"/>
      <c r="K8167" s="28"/>
    </row>
    <row r="8168" spans="1:11" x14ac:dyDescent="0.35">
      <c r="A8168" s="74"/>
      <c r="I8168" s="73"/>
      <c r="J8168" s="73"/>
      <c r="K8168" s="28"/>
    </row>
    <row r="8169" spans="1:11" x14ac:dyDescent="0.35">
      <c r="A8169" s="74"/>
      <c r="I8169" s="73"/>
      <c r="J8169" s="73"/>
      <c r="K8169" s="28"/>
    </row>
    <row r="8170" spans="1:11" x14ac:dyDescent="0.35">
      <c r="A8170" s="74"/>
      <c r="I8170" s="73"/>
      <c r="J8170" s="73"/>
      <c r="K8170" s="28"/>
    </row>
    <row r="8171" spans="1:11" x14ac:dyDescent="0.35">
      <c r="A8171" s="74"/>
      <c r="I8171" s="73"/>
      <c r="J8171" s="73"/>
      <c r="K8171" s="28"/>
    </row>
    <row r="8172" spans="1:11" x14ac:dyDescent="0.35">
      <c r="A8172" s="74"/>
      <c r="I8172" s="73"/>
      <c r="J8172" s="73"/>
      <c r="K8172" s="28"/>
    </row>
    <row r="8173" spans="1:11" x14ac:dyDescent="0.35">
      <c r="A8173" s="74"/>
      <c r="I8173" s="73"/>
      <c r="J8173" s="73"/>
      <c r="K8173" s="28"/>
    </row>
    <row r="8174" spans="1:11" x14ac:dyDescent="0.35">
      <c r="A8174" s="74"/>
      <c r="I8174" s="73"/>
      <c r="J8174" s="73"/>
      <c r="K8174" s="28"/>
    </row>
    <row r="8175" spans="1:11" x14ac:dyDescent="0.35">
      <c r="A8175" s="74"/>
      <c r="I8175" s="73"/>
      <c r="J8175" s="73"/>
      <c r="K8175" s="28"/>
    </row>
    <row r="8176" spans="1:11" x14ac:dyDescent="0.35">
      <c r="A8176" s="74"/>
      <c r="I8176" s="73"/>
      <c r="J8176" s="73"/>
      <c r="K8176" s="28"/>
    </row>
    <row r="8177" spans="1:11" x14ac:dyDescent="0.35">
      <c r="A8177" s="74"/>
      <c r="I8177" s="73"/>
      <c r="J8177" s="73"/>
      <c r="K8177" s="28"/>
    </row>
    <row r="8178" spans="1:11" x14ac:dyDescent="0.35">
      <c r="A8178" s="74"/>
      <c r="I8178" s="73"/>
      <c r="J8178" s="73"/>
      <c r="K8178" s="28"/>
    </row>
    <row r="8179" spans="1:11" x14ac:dyDescent="0.35">
      <c r="A8179" s="74"/>
      <c r="I8179" s="73"/>
      <c r="J8179" s="73"/>
      <c r="K8179" s="28"/>
    </row>
    <row r="8180" spans="1:11" x14ac:dyDescent="0.35">
      <c r="A8180" s="74"/>
      <c r="I8180" s="73"/>
      <c r="J8180" s="73"/>
      <c r="K8180" s="28"/>
    </row>
    <row r="8181" spans="1:11" x14ac:dyDescent="0.35">
      <c r="A8181" s="74"/>
      <c r="I8181" s="73"/>
      <c r="J8181" s="73"/>
      <c r="K8181" s="28"/>
    </row>
    <row r="8182" spans="1:11" x14ac:dyDescent="0.35">
      <c r="A8182" s="74"/>
      <c r="I8182" s="73"/>
      <c r="J8182" s="73"/>
      <c r="K8182" s="28"/>
    </row>
    <row r="8183" spans="1:11" x14ac:dyDescent="0.35">
      <c r="A8183" s="74"/>
      <c r="I8183" s="73"/>
      <c r="J8183" s="73"/>
      <c r="K8183" s="28"/>
    </row>
    <row r="8184" spans="1:11" x14ac:dyDescent="0.35">
      <c r="A8184" s="74"/>
      <c r="I8184" s="73"/>
      <c r="J8184" s="73"/>
      <c r="K8184" s="28"/>
    </row>
    <row r="8185" spans="1:11" x14ac:dyDescent="0.35">
      <c r="A8185" s="74"/>
      <c r="I8185" s="73"/>
      <c r="J8185" s="73"/>
      <c r="K8185" s="28"/>
    </row>
    <row r="8186" spans="1:11" x14ac:dyDescent="0.35">
      <c r="A8186" s="74"/>
      <c r="I8186" s="73"/>
      <c r="J8186" s="73"/>
      <c r="K8186" s="28"/>
    </row>
    <row r="8187" spans="1:11" x14ac:dyDescent="0.35">
      <c r="A8187" s="74"/>
      <c r="I8187" s="73"/>
      <c r="J8187" s="73"/>
      <c r="K8187" s="28"/>
    </row>
    <row r="8188" spans="1:11" x14ac:dyDescent="0.35">
      <c r="A8188" s="74"/>
      <c r="I8188" s="73"/>
      <c r="J8188" s="73"/>
      <c r="K8188" s="28"/>
    </row>
    <row r="8189" spans="1:11" x14ac:dyDescent="0.35">
      <c r="A8189" s="74"/>
      <c r="I8189" s="73"/>
      <c r="J8189" s="73"/>
      <c r="K8189" s="28"/>
    </row>
    <row r="8190" spans="1:11" x14ac:dyDescent="0.35">
      <c r="A8190" s="74"/>
      <c r="I8190" s="73"/>
      <c r="J8190" s="73"/>
      <c r="K8190" s="28"/>
    </row>
    <row r="8191" spans="1:11" x14ac:dyDescent="0.35">
      <c r="A8191" s="74"/>
      <c r="I8191" s="73"/>
      <c r="J8191" s="73"/>
      <c r="K8191" s="28"/>
    </row>
    <row r="8192" spans="1:11" x14ac:dyDescent="0.35">
      <c r="A8192" s="74"/>
      <c r="I8192" s="73"/>
      <c r="J8192" s="73"/>
      <c r="K8192" s="28"/>
    </row>
    <row r="8193" spans="1:11" x14ac:dyDescent="0.35">
      <c r="A8193" s="74"/>
      <c r="I8193" s="73"/>
      <c r="J8193" s="73"/>
      <c r="K8193" s="28"/>
    </row>
    <row r="8194" spans="1:11" x14ac:dyDescent="0.35">
      <c r="A8194" s="74"/>
      <c r="I8194" s="73"/>
      <c r="J8194" s="73"/>
      <c r="K8194" s="28"/>
    </row>
    <row r="8195" spans="1:11" x14ac:dyDescent="0.35">
      <c r="A8195" s="74"/>
      <c r="I8195" s="73"/>
      <c r="J8195" s="73"/>
      <c r="K8195" s="28"/>
    </row>
    <row r="8196" spans="1:11" x14ac:dyDescent="0.35">
      <c r="A8196" s="74"/>
      <c r="I8196" s="73"/>
      <c r="J8196" s="73"/>
      <c r="K8196" s="28"/>
    </row>
    <row r="8197" spans="1:11" x14ac:dyDescent="0.35">
      <c r="A8197" s="74"/>
      <c r="I8197" s="73"/>
      <c r="J8197" s="73"/>
      <c r="K8197" s="28"/>
    </row>
    <row r="8198" spans="1:11" x14ac:dyDescent="0.35">
      <c r="A8198" s="74"/>
      <c r="I8198" s="73"/>
      <c r="J8198" s="73"/>
      <c r="K8198" s="28"/>
    </row>
    <row r="8199" spans="1:11" x14ac:dyDescent="0.35">
      <c r="A8199" s="74"/>
      <c r="I8199" s="73"/>
      <c r="J8199" s="73"/>
      <c r="K8199" s="28"/>
    </row>
    <row r="8200" spans="1:11" x14ac:dyDescent="0.35">
      <c r="A8200" s="74"/>
      <c r="I8200" s="73"/>
      <c r="J8200" s="73"/>
      <c r="K8200" s="28"/>
    </row>
    <row r="8201" spans="1:11" x14ac:dyDescent="0.35">
      <c r="A8201" s="74"/>
      <c r="I8201" s="73"/>
      <c r="J8201" s="73"/>
      <c r="K8201" s="28"/>
    </row>
    <row r="8202" spans="1:11" x14ac:dyDescent="0.35">
      <c r="A8202" s="74"/>
      <c r="I8202" s="73"/>
      <c r="J8202" s="73"/>
      <c r="K8202" s="28"/>
    </row>
    <row r="8203" spans="1:11" x14ac:dyDescent="0.35">
      <c r="A8203" s="74"/>
      <c r="I8203" s="73"/>
      <c r="J8203" s="73"/>
      <c r="K8203" s="28"/>
    </row>
    <row r="8204" spans="1:11" x14ac:dyDescent="0.35">
      <c r="A8204" s="74"/>
      <c r="I8204" s="73"/>
      <c r="J8204" s="73"/>
      <c r="K8204" s="28"/>
    </row>
    <row r="8205" spans="1:11" x14ac:dyDescent="0.35">
      <c r="A8205" s="74"/>
      <c r="I8205" s="73"/>
      <c r="J8205" s="73"/>
      <c r="K8205" s="28"/>
    </row>
    <row r="8206" spans="1:11" x14ac:dyDescent="0.35">
      <c r="A8206" s="74"/>
      <c r="I8206" s="73"/>
      <c r="J8206" s="73"/>
      <c r="K8206" s="28"/>
    </row>
    <row r="8207" spans="1:11" x14ac:dyDescent="0.35">
      <c r="A8207" s="74"/>
      <c r="I8207" s="73"/>
      <c r="J8207" s="73"/>
      <c r="K8207" s="28"/>
    </row>
    <row r="8208" spans="1:11" x14ac:dyDescent="0.35">
      <c r="A8208" s="74"/>
      <c r="I8208" s="73"/>
      <c r="J8208" s="73"/>
      <c r="K8208" s="28"/>
    </row>
    <row r="8209" spans="1:11" x14ac:dyDescent="0.35">
      <c r="A8209" s="74"/>
      <c r="I8209" s="73"/>
      <c r="J8209" s="73"/>
      <c r="K8209" s="28"/>
    </row>
    <row r="8210" spans="1:11" x14ac:dyDescent="0.35">
      <c r="A8210" s="74"/>
      <c r="I8210" s="73"/>
      <c r="J8210" s="73"/>
      <c r="K8210" s="28"/>
    </row>
    <row r="8211" spans="1:11" x14ac:dyDescent="0.35">
      <c r="A8211" s="74"/>
      <c r="I8211" s="73"/>
      <c r="J8211" s="73"/>
      <c r="K8211" s="28"/>
    </row>
    <row r="8212" spans="1:11" x14ac:dyDescent="0.35">
      <c r="A8212" s="74"/>
      <c r="I8212" s="73"/>
      <c r="J8212" s="73"/>
      <c r="K8212" s="28"/>
    </row>
    <row r="8213" spans="1:11" x14ac:dyDescent="0.35">
      <c r="A8213" s="74"/>
      <c r="I8213" s="73"/>
      <c r="J8213" s="73"/>
      <c r="K8213" s="28"/>
    </row>
    <row r="8214" spans="1:11" x14ac:dyDescent="0.35">
      <c r="A8214" s="74"/>
      <c r="I8214" s="73"/>
      <c r="J8214" s="73"/>
      <c r="K8214" s="28"/>
    </row>
    <row r="8215" spans="1:11" x14ac:dyDescent="0.35">
      <c r="A8215" s="74"/>
      <c r="I8215" s="73"/>
      <c r="J8215" s="73"/>
      <c r="K8215" s="28"/>
    </row>
    <row r="8216" spans="1:11" x14ac:dyDescent="0.35">
      <c r="A8216" s="74"/>
      <c r="I8216" s="73"/>
      <c r="J8216" s="73"/>
      <c r="K8216" s="28"/>
    </row>
    <row r="8217" spans="1:11" x14ac:dyDescent="0.35">
      <c r="A8217" s="74"/>
      <c r="I8217" s="73"/>
      <c r="J8217" s="73"/>
      <c r="K8217" s="28"/>
    </row>
    <row r="8218" spans="1:11" x14ac:dyDescent="0.35">
      <c r="A8218" s="74"/>
      <c r="I8218" s="73"/>
      <c r="J8218" s="73"/>
      <c r="K8218" s="28"/>
    </row>
    <row r="8219" spans="1:11" x14ac:dyDescent="0.35">
      <c r="A8219" s="74"/>
      <c r="I8219" s="73"/>
      <c r="J8219" s="73"/>
      <c r="K8219" s="28"/>
    </row>
    <row r="8220" spans="1:11" x14ac:dyDescent="0.35">
      <c r="A8220" s="74"/>
      <c r="I8220" s="73"/>
      <c r="J8220" s="73"/>
      <c r="K8220" s="28"/>
    </row>
    <row r="8221" spans="1:11" x14ac:dyDescent="0.35">
      <c r="A8221" s="74"/>
      <c r="I8221" s="73"/>
      <c r="J8221" s="73"/>
      <c r="K8221" s="28"/>
    </row>
    <row r="8222" spans="1:11" x14ac:dyDescent="0.35">
      <c r="A8222" s="74"/>
      <c r="I8222" s="73"/>
      <c r="J8222" s="73"/>
      <c r="K8222" s="28"/>
    </row>
    <row r="8223" spans="1:11" x14ac:dyDescent="0.35">
      <c r="A8223" s="74"/>
      <c r="I8223" s="73"/>
      <c r="J8223" s="73"/>
      <c r="K8223" s="28"/>
    </row>
    <row r="8224" spans="1:11" x14ac:dyDescent="0.35">
      <c r="A8224" s="74"/>
      <c r="I8224" s="73"/>
      <c r="J8224" s="73"/>
      <c r="K8224" s="28"/>
    </row>
    <row r="8225" spans="1:11" x14ac:dyDescent="0.35">
      <c r="A8225" s="74"/>
      <c r="I8225" s="73"/>
      <c r="J8225" s="73"/>
      <c r="K8225" s="28"/>
    </row>
    <row r="8226" spans="1:11" x14ac:dyDescent="0.35">
      <c r="A8226" s="74"/>
      <c r="I8226" s="73"/>
      <c r="J8226" s="73"/>
      <c r="K8226" s="28"/>
    </row>
    <row r="8227" spans="1:11" x14ac:dyDescent="0.35">
      <c r="A8227" s="74"/>
      <c r="I8227" s="73"/>
      <c r="J8227" s="73"/>
      <c r="K8227" s="28"/>
    </row>
    <row r="8228" spans="1:11" x14ac:dyDescent="0.35">
      <c r="A8228" s="74"/>
      <c r="I8228" s="73"/>
      <c r="J8228" s="73"/>
      <c r="K8228" s="28"/>
    </row>
    <row r="8229" spans="1:11" x14ac:dyDescent="0.35">
      <c r="A8229" s="74"/>
      <c r="I8229" s="73"/>
      <c r="J8229" s="73"/>
      <c r="K8229" s="28"/>
    </row>
    <row r="8230" spans="1:11" x14ac:dyDescent="0.35">
      <c r="A8230" s="74"/>
      <c r="I8230" s="73"/>
      <c r="J8230" s="73"/>
      <c r="K8230" s="28"/>
    </row>
    <row r="8231" spans="1:11" x14ac:dyDescent="0.35">
      <c r="A8231" s="74"/>
      <c r="I8231" s="73"/>
      <c r="J8231" s="73"/>
      <c r="K8231" s="28"/>
    </row>
    <row r="8232" spans="1:11" x14ac:dyDescent="0.35">
      <c r="A8232" s="74"/>
      <c r="I8232" s="73"/>
      <c r="J8232" s="73"/>
      <c r="K8232" s="28"/>
    </row>
    <row r="8233" spans="1:11" x14ac:dyDescent="0.35">
      <c r="A8233" s="74"/>
      <c r="I8233" s="73"/>
      <c r="J8233" s="73"/>
      <c r="K8233" s="28"/>
    </row>
    <row r="8234" spans="1:11" x14ac:dyDescent="0.35">
      <c r="A8234" s="74"/>
      <c r="I8234" s="73"/>
      <c r="J8234" s="73"/>
      <c r="K8234" s="28"/>
    </row>
    <row r="8235" spans="1:11" x14ac:dyDescent="0.35">
      <c r="A8235" s="74"/>
      <c r="I8235" s="73"/>
      <c r="J8235" s="73"/>
      <c r="K8235" s="28"/>
    </row>
    <row r="8236" spans="1:11" x14ac:dyDescent="0.35">
      <c r="A8236" s="74"/>
      <c r="I8236" s="73"/>
      <c r="J8236" s="73"/>
      <c r="K8236" s="28"/>
    </row>
    <row r="8237" spans="1:11" x14ac:dyDescent="0.35">
      <c r="A8237" s="74"/>
      <c r="I8237" s="73"/>
      <c r="J8237" s="73"/>
      <c r="K8237" s="28"/>
    </row>
    <row r="8238" spans="1:11" x14ac:dyDescent="0.35">
      <c r="A8238" s="74"/>
      <c r="I8238" s="73"/>
      <c r="J8238" s="73"/>
      <c r="K8238" s="28"/>
    </row>
    <row r="8239" spans="1:11" x14ac:dyDescent="0.35">
      <c r="A8239" s="74"/>
      <c r="I8239" s="73"/>
      <c r="J8239" s="73"/>
      <c r="K8239" s="28"/>
    </row>
    <row r="8240" spans="1:11" x14ac:dyDescent="0.35">
      <c r="A8240" s="74"/>
      <c r="I8240" s="73"/>
      <c r="J8240" s="73"/>
      <c r="K8240" s="28"/>
    </row>
    <row r="8241" spans="1:11" x14ac:dyDescent="0.35">
      <c r="A8241" s="74"/>
      <c r="I8241" s="73"/>
      <c r="J8241" s="73"/>
      <c r="K8241" s="28"/>
    </row>
    <row r="8242" spans="1:11" x14ac:dyDescent="0.35">
      <c r="A8242" s="74"/>
      <c r="I8242" s="73"/>
      <c r="J8242" s="73"/>
      <c r="K8242" s="28"/>
    </row>
    <row r="8243" spans="1:11" x14ac:dyDescent="0.35">
      <c r="A8243" s="74"/>
      <c r="I8243" s="73"/>
      <c r="J8243" s="73"/>
      <c r="K8243" s="28"/>
    </row>
    <row r="8244" spans="1:11" x14ac:dyDescent="0.35">
      <c r="A8244" s="74"/>
      <c r="I8244" s="73"/>
      <c r="J8244" s="73"/>
      <c r="K8244" s="28"/>
    </row>
    <row r="8245" spans="1:11" x14ac:dyDescent="0.35">
      <c r="A8245" s="74"/>
      <c r="I8245" s="73"/>
      <c r="J8245" s="73"/>
      <c r="K8245" s="28"/>
    </row>
    <row r="8246" spans="1:11" x14ac:dyDescent="0.35">
      <c r="A8246" s="74"/>
      <c r="I8246" s="73"/>
      <c r="J8246" s="73"/>
      <c r="K8246" s="28"/>
    </row>
    <row r="8247" spans="1:11" x14ac:dyDescent="0.35">
      <c r="A8247" s="74"/>
      <c r="I8247" s="73"/>
      <c r="J8247" s="73"/>
      <c r="K8247" s="28"/>
    </row>
    <row r="8248" spans="1:11" x14ac:dyDescent="0.35">
      <c r="A8248" s="74"/>
      <c r="I8248" s="73"/>
      <c r="J8248" s="73"/>
      <c r="K8248" s="28"/>
    </row>
    <row r="8249" spans="1:11" x14ac:dyDescent="0.35">
      <c r="A8249" s="74"/>
      <c r="I8249" s="73"/>
      <c r="J8249" s="73"/>
      <c r="K8249" s="28"/>
    </row>
    <row r="8250" spans="1:11" x14ac:dyDescent="0.35">
      <c r="A8250" s="74"/>
      <c r="I8250" s="73"/>
      <c r="J8250" s="73"/>
      <c r="K8250" s="28"/>
    </row>
    <row r="8251" spans="1:11" x14ac:dyDescent="0.35">
      <c r="A8251" s="74"/>
      <c r="I8251" s="73"/>
      <c r="J8251" s="73"/>
      <c r="K8251" s="28"/>
    </row>
    <row r="8252" spans="1:11" x14ac:dyDescent="0.35">
      <c r="A8252" s="74"/>
      <c r="I8252" s="73"/>
      <c r="J8252" s="73"/>
      <c r="K8252" s="28"/>
    </row>
    <row r="8253" spans="1:11" x14ac:dyDescent="0.35">
      <c r="A8253" s="74"/>
      <c r="I8253" s="73"/>
      <c r="J8253" s="73"/>
      <c r="K8253" s="28"/>
    </row>
    <row r="8254" spans="1:11" x14ac:dyDescent="0.35">
      <c r="A8254" s="74"/>
      <c r="I8254" s="73"/>
      <c r="J8254" s="73"/>
      <c r="K8254" s="28"/>
    </row>
    <row r="8255" spans="1:11" x14ac:dyDescent="0.35">
      <c r="A8255" s="74"/>
      <c r="I8255" s="73"/>
      <c r="J8255" s="73"/>
      <c r="K8255" s="28"/>
    </row>
    <row r="8256" spans="1:11" x14ac:dyDescent="0.35">
      <c r="A8256" s="74"/>
      <c r="I8256" s="73"/>
      <c r="J8256" s="73"/>
      <c r="K8256" s="28"/>
    </row>
    <row r="8257" spans="1:11" x14ac:dyDescent="0.35">
      <c r="A8257" s="74"/>
      <c r="I8257" s="73"/>
      <c r="J8257" s="73"/>
      <c r="K8257" s="28"/>
    </row>
    <row r="8258" spans="1:11" x14ac:dyDescent="0.35">
      <c r="A8258" s="74"/>
      <c r="I8258" s="73"/>
      <c r="J8258" s="73"/>
      <c r="K8258" s="28"/>
    </row>
    <row r="8259" spans="1:11" x14ac:dyDescent="0.35">
      <c r="A8259" s="74"/>
      <c r="I8259" s="73"/>
      <c r="J8259" s="73"/>
      <c r="K8259" s="28"/>
    </row>
    <row r="8260" spans="1:11" x14ac:dyDescent="0.35">
      <c r="A8260" s="74"/>
      <c r="I8260" s="73"/>
      <c r="J8260" s="73"/>
      <c r="K8260" s="28"/>
    </row>
    <row r="8261" spans="1:11" x14ac:dyDescent="0.35">
      <c r="A8261" s="74"/>
      <c r="I8261" s="73"/>
      <c r="J8261" s="73"/>
      <c r="K8261" s="28"/>
    </row>
    <row r="8262" spans="1:11" x14ac:dyDescent="0.35">
      <c r="A8262" s="74"/>
      <c r="I8262" s="73"/>
      <c r="J8262" s="73"/>
      <c r="K8262" s="28"/>
    </row>
    <row r="8263" spans="1:11" x14ac:dyDescent="0.35">
      <c r="A8263" s="74"/>
      <c r="I8263" s="73"/>
      <c r="J8263" s="73"/>
      <c r="K8263" s="28"/>
    </row>
    <row r="8264" spans="1:11" x14ac:dyDescent="0.35">
      <c r="A8264" s="74"/>
      <c r="I8264" s="73"/>
      <c r="J8264" s="73"/>
      <c r="K8264" s="28"/>
    </row>
    <row r="8265" spans="1:11" x14ac:dyDescent="0.35">
      <c r="A8265" s="74"/>
      <c r="I8265" s="73"/>
      <c r="J8265" s="73"/>
      <c r="K8265" s="28"/>
    </row>
    <row r="8266" spans="1:11" x14ac:dyDescent="0.35">
      <c r="A8266" s="74"/>
      <c r="I8266" s="73"/>
      <c r="J8266" s="73"/>
      <c r="K8266" s="28"/>
    </row>
    <row r="8267" spans="1:11" x14ac:dyDescent="0.35">
      <c r="A8267" s="74"/>
      <c r="I8267" s="73"/>
      <c r="J8267" s="73"/>
      <c r="K8267" s="28"/>
    </row>
    <row r="8268" spans="1:11" x14ac:dyDescent="0.35">
      <c r="A8268" s="74"/>
      <c r="I8268" s="73"/>
      <c r="J8268" s="73"/>
      <c r="K8268" s="28"/>
    </row>
    <row r="8269" spans="1:11" x14ac:dyDescent="0.35">
      <c r="A8269" s="74"/>
      <c r="I8269" s="73"/>
      <c r="J8269" s="73"/>
      <c r="K8269" s="28"/>
    </row>
    <row r="8270" spans="1:11" x14ac:dyDescent="0.35">
      <c r="A8270" s="74"/>
      <c r="I8270" s="73"/>
      <c r="J8270" s="73"/>
      <c r="K8270" s="28"/>
    </row>
    <row r="8271" spans="1:11" x14ac:dyDescent="0.35">
      <c r="A8271" s="74"/>
      <c r="I8271" s="73"/>
      <c r="J8271" s="73"/>
      <c r="K8271" s="28"/>
    </row>
    <row r="8272" spans="1:11" x14ac:dyDescent="0.35">
      <c r="A8272" s="74"/>
      <c r="I8272" s="73"/>
      <c r="J8272" s="73"/>
      <c r="K8272" s="28"/>
    </row>
    <row r="8273" spans="1:11" x14ac:dyDescent="0.35">
      <c r="A8273" s="74"/>
      <c r="I8273" s="73"/>
      <c r="J8273" s="73"/>
      <c r="K8273" s="28"/>
    </row>
    <row r="8274" spans="1:11" x14ac:dyDescent="0.35">
      <c r="A8274" s="74"/>
      <c r="I8274" s="73"/>
      <c r="J8274" s="73"/>
      <c r="K8274" s="28"/>
    </row>
    <row r="8275" spans="1:11" x14ac:dyDescent="0.35">
      <c r="A8275" s="74"/>
      <c r="I8275" s="73"/>
      <c r="J8275" s="73"/>
      <c r="K8275" s="28"/>
    </row>
    <row r="8276" spans="1:11" x14ac:dyDescent="0.35">
      <c r="A8276" s="74"/>
      <c r="I8276" s="73"/>
      <c r="J8276" s="73"/>
      <c r="K8276" s="28"/>
    </row>
    <row r="8277" spans="1:11" x14ac:dyDescent="0.35">
      <c r="A8277" s="74"/>
      <c r="I8277" s="73"/>
      <c r="J8277" s="73"/>
      <c r="K8277" s="28"/>
    </row>
    <row r="8278" spans="1:11" x14ac:dyDescent="0.35">
      <c r="A8278" s="74"/>
      <c r="I8278" s="73"/>
      <c r="J8278" s="73"/>
      <c r="K8278" s="28"/>
    </row>
    <row r="8279" spans="1:11" x14ac:dyDescent="0.35">
      <c r="A8279" s="74"/>
      <c r="I8279" s="73"/>
      <c r="J8279" s="73"/>
      <c r="K8279" s="28"/>
    </row>
    <row r="8280" spans="1:11" x14ac:dyDescent="0.35">
      <c r="A8280" s="74"/>
      <c r="I8280" s="73"/>
      <c r="J8280" s="73"/>
      <c r="K8280" s="28"/>
    </row>
    <row r="8281" spans="1:11" x14ac:dyDescent="0.35">
      <c r="A8281" s="74"/>
      <c r="I8281" s="73"/>
      <c r="J8281" s="73"/>
      <c r="K8281" s="28"/>
    </row>
    <row r="8282" spans="1:11" x14ac:dyDescent="0.35">
      <c r="A8282" s="74"/>
      <c r="I8282" s="73"/>
      <c r="J8282" s="73"/>
      <c r="K8282" s="28"/>
    </row>
    <row r="8283" spans="1:11" x14ac:dyDescent="0.35">
      <c r="A8283" s="74"/>
      <c r="I8283" s="73"/>
      <c r="J8283" s="73"/>
      <c r="K8283" s="28"/>
    </row>
    <row r="8284" spans="1:11" x14ac:dyDescent="0.35">
      <c r="A8284" s="74"/>
      <c r="I8284" s="73"/>
      <c r="J8284" s="73"/>
      <c r="K8284" s="28"/>
    </row>
    <row r="8285" spans="1:11" x14ac:dyDescent="0.35">
      <c r="A8285" s="74"/>
      <c r="I8285" s="73"/>
      <c r="J8285" s="73"/>
      <c r="K8285" s="28"/>
    </row>
    <row r="8286" spans="1:11" x14ac:dyDescent="0.35">
      <c r="A8286" s="74"/>
      <c r="I8286" s="73"/>
      <c r="J8286" s="73"/>
      <c r="K8286" s="28"/>
    </row>
    <row r="8287" spans="1:11" x14ac:dyDescent="0.35">
      <c r="A8287" s="74"/>
      <c r="I8287" s="73"/>
      <c r="J8287" s="73"/>
      <c r="K8287" s="28"/>
    </row>
    <row r="8288" spans="1:11" x14ac:dyDescent="0.35">
      <c r="A8288" s="74"/>
      <c r="I8288" s="73"/>
      <c r="J8288" s="73"/>
      <c r="K8288" s="28"/>
    </row>
    <row r="8289" spans="1:11" x14ac:dyDescent="0.35">
      <c r="A8289" s="74"/>
      <c r="I8289" s="73"/>
      <c r="J8289" s="73"/>
      <c r="K8289" s="28"/>
    </row>
    <row r="8290" spans="1:11" x14ac:dyDescent="0.35">
      <c r="A8290" s="74"/>
      <c r="I8290" s="73"/>
      <c r="J8290" s="73"/>
      <c r="K8290" s="28"/>
    </row>
    <row r="8291" spans="1:11" x14ac:dyDescent="0.35">
      <c r="A8291" s="74"/>
      <c r="I8291" s="73"/>
      <c r="J8291" s="73"/>
      <c r="K8291" s="28"/>
    </row>
    <row r="8292" spans="1:11" x14ac:dyDescent="0.35">
      <c r="A8292" s="74"/>
      <c r="I8292" s="73"/>
      <c r="J8292" s="73"/>
      <c r="K8292" s="28"/>
    </row>
    <row r="8293" spans="1:11" x14ac:dyDescent="0.35">
      <c r="A8293" s="74"/>
      <c r="I8293" s="73"/>
      <c r="J8293" s="73"/>
      <c r="K8293" s="28"/>
    </row>
    <row r="8294" spans="1:11" x14ac:dyDescent="0.35">
      <c r="A8294" s="74"/>
      <c r="I8294" s="73"/>
      <c r="J8294" s="73"/>
      <c r="K8294" s="28"/>
    </row>
    <row r="8295" spans="1:11" x14ac:dyDescent="0.35">
      <c r="A8295" s="74"/>
      <c r="I8295" s="73"/>
      <c r="J8295" s="73"/>
      <c r="K8295" s="28"/>
    </row>
    <row r="8296" spans="1:11" x14ac:dyDescent="0.35">
      <c r="A8296" s="74"/>
      <c r="I8296" s="73"/>
      <c r="J8296" s="73"/>
      <c r="K8296" s="28"/>
    </row>
    <row r="8297" spans="1:11" x14ac:dyDescent="0.35">
      <c r="A8297" s="74"/>
      <c r="I8297" s="73"/>
      <c r="J8297" s="73"/>
      <c r="K8297" s="28"/>
    </row>
    <row r="8298" spans="1:11" x14ac:dyDescent="0.35">
      <c r="A8298" s="74"/>
      <c r="I8298" s="73"/>
      <c r="J8298" s="73"/>
      <c r="K8298" s="28"/>
    </row>
    <row r="8299" spans="1:11" x14ac:dyDescent="0.35">
      <c r="A8299" s="74"/>
      <c r="I8299" s="73"/>
      <c r="J8299" s="73"/>
      <c r="K8299" s="28"/>
    </row>
    <row r="8300" spans="1:11" x14ac:dyDescent="0.35">
      <c r="A8300" s="74"/>
      <c r="I8300" s="73"/>
      <c r="J8300" s="73"/>
      <c r="K8300" s="28"/>
    </row>
    <row r="8301" spans="1:11" x14ac:dyDescent="0.35">
      <c r="A8301" s="74"/>
      <c r="I8301" s="73"/>
      <c r="J8301" s="73"/>
      <c r="K8301" s="28"/>
    </row>
    <row r="8302" spans="1:11" x14ac:dyDescent="0.35">
      <c r="A8302" s="74"/>
      <c r="I8302" s="73"/>
      <c r="J8302" s="73"/>
      <c r="K8302" s="28"/>
    </row>
    <row r="8303" spans="1:11" x14ac:dyDescent="0.35">
      <c r="A8303" s="74"/>
      <c r="I8303" s="73"/>
      <c r="J8303" s="73"/>
      <c r="K8303" s="28"/>
    </row>
    <row r="8304" spans="1:11" x14ac:dyDescent="0.35">
      <c r="A8304" s="74"/>
      <c r="I8304" s="73"/>
      <c r="J8304" s="73"/>
      <c r="K8304" s="28"/>
    </row>
    <row r="8305" spans="1:11" x14ac:dyDescent="0.35">
      <c r="A8305" s="74"/>
      <c r="I8305" s="73"/>
      <c r="J8305" s="73"/>
      <c r="K8305" s="28"/>
    </row>
    <row r="8306" spans="1:11" x14ac:dyDescent="0.35">
      <c r="A8306" s="74"/>
      <c r="I8306" s="73"/>
      <c r="J8306" s="73"/>
      <c r="K8306" s="28"/>
    </row>
    <row r="8307" spans="1:11" x14ac:dyDescent="0.35">
      <c r="A8307" s="74"/>
      <c r="I8307" s="73"/>
      <c r="J8307" s="73"/>
      <c r="K8307" s="28"/>
    </row>
    <row r="8308" spans="1:11" x14ac:dyDescent="0.35">
      <c r="A8308" s="74"/>
      <c r="I8308" s="73"/>
      <c r="J8308" s="73"/>
      <c r="K8308" s="28"/>
    </row>
    <row r="8309" spans="1:11" x14ac:dyDescent="0.35">
      <c r="A8309" s="74"/>
      <c r="I8309" s="73"/>
      <c r="J8309" s="73"/>
      <c r="K8309" s="28"/>
    </row>
    <row r="8310" spans="1:11" x14ac:dyDescent="0.35">
      <c r="A8310" s="74"/>
      <c r="I8310" s="73"/>
      <c r="J8310" s="73"/>
      <c r="K8310" s="28"/>
    </row>
    <row r="8311" spans="1:11" x14ac:dyDescent="0.35">
      <c r="A8311" s="74"/>
      <c r="I8311" s="73"/>
      <c r="J8311" s="73"/>
      <c r="K8311" s="28"/>
    </row>
    <row r="8312" spans="1:11" x14ac:dyDescent="0.35">
      <c r="A8312" s="74"/>
      <c r="I8312" s="73"/>
      <c r="J8312" s="73"/>
      <c r="K8312" s="28"/>
    </row>
    <row r="8313" spans="1:11" x14ac:dyDescent="0.35">
      <c r="A8313" s="74"/>
      <c r="I8313" s="73"/>
      <c r="J8313" s="73"/>
      <c r="K8313" s="28"/>
    </row>
    <row r="8314" spans="1:11" x14ac:dyDescent="0.35">
      <c r="A8314" s="74"/>
      <c r="I8314" s="73"/>
      <c r="J8314" s="73"/>
      <c r="K8314" s="28"/>
    </row>
    <row r="8315" spans="1:11" x14ac:dyDescent="0.35">
      <c r="A8315" s="74"/>
      <c r="I8315" s="73"/>
      <c r="J8315" s="73"/>
      <c r="K8315" s="28"/>
    </row>
    <row r="8316" spans="1:11" x14ac:dyDescent="0.35">
      <c r="A8316" s="74"/>
      <c r="I8316" s="73"/>
      <c r="J8316" s="73"/>
      <c r="K8316" s="28"/>
    </row>
    <row r="8317" spans="1:11" x14ac:dyDescent="0.35">
      <c r="A8317" s="74"/>
      <c r="I8317" s="73"/>
      <c r="J8317" s="73"/>
      <c r="K8317" s="28"/>
    </row>
    <row r="8318" spans="1:11" x14ac:dyDescent="0.35">
      <c r="A8318" s="74"/>
      <c r="I8318" s="73"/>
      <c r="J8318" s="73"/>
      <c r="K8318" s="28"/>
    </row>
    <row r="8319" spans="1:11" x14ac:dyDescent="0.35">
      <c r="A8319" s="74"/>
      <c r="I8319" s="73"/>
      <c r="J8319" s="73"/>
      <c r="K8319" s="28"/>
    </row>
    <row r="8320" spans="1:11" x14ac:dyDescent="0.35">
      <c r="A8320" s="74"/>
      <c r="I8320" s="73"/>
      <c r="J8320" s="73"/>
      <c r="K8320" s="28"/>
    </row>
    <row r="8321" spans="1:11" x14ac:dyDescent="0.35">
      <c r="A8321" s="74"/>
      <c r="I8321" s="73"/>
      <c r="J8321" s="73"/>
      <c r="K8321" s="28"/>
    </row>
    <row r="8322" spans="1:11" x14ac:dyDescent="0.35">
      <c r="A8322" s="74"/>
      <c r="I8322" s="73"/>
      <c r="J8322" s="73"/>
      <c r="K8322" s="28"/>
    </row>
    <row r="8323" spans="1:11" x14ac:dyDescent="0.35">
      <c r="A8323" s="74"/>
      <c r="I8323" s="73"/>
      <c r="J8323" s="73"/>
      <c r="K8323" s="28"/>
    </row>
    <row r="8324" spans="1:11" x14ac:dyDescent="0.35">
      <c r="A8324" s="74"/>
      <c r="I8324" s="73"/>
      <c r="J8324" s="73"/>
      <c r="K8324" s="28"/>
    </row>
    <row r="8325" spans="1:11" x14ac:dyDescent="0.35">
      <c r="A8325" s="74"/>
      <c r="I8325" s="73"/>
      <c r="J8325" s="73"/>
      <c r="K8325" s="28"/>
    </row>
    <row r="8326" spans="1:11" x14ac:dyDescent="0.35">
      <c r="A8326" s="74"/>
      <c r="I8326" s="73"/>
      <c r="J8326" s="73"/>
      <c r="K8326" s="28"/>
    </row>
    <row r="8327" spans="1:11" x14ac:dyDescent="0.35">
      <c r="A8327" s="74"/>
      <c r="I8327" s="73"/>
      <c r="J8327" s="73"/>
      <c r="K8327" s="28"/>
    </row>
    <row r="8328" spans="1:11" x14ac:dyDescent="0.35">
      <c r="A8328" s="74"/>
      <c r="I8328" s="73"/>
      <c r="J8328" s="73"/>
      <c r="K8328" s="28"/>
    </row>
    <row r="8329" spans="1:11" x14ac:dyDescent="0.35">
      <c r="A8329" s="74"/>
      <c r="I8329" s="73"/>
      <c r="J8329" s="73"/>
      <c r="K8329" s="28"/>
    </row>
    <row r="8330" spans="1:11" x14ac:dyDescent="0.35">
      <c r="A8330" s="74"/>
      <c r="I8330" s="73"/>
      <c r="J8330" s="73"/>
      <c r="K8330" s="28"/>
    </row>
    <row r="8331" spans="1:11" x14ac:dyDescent="0.35">
      <c r="A8331" s="74"/>
      <c r="I8331" s="73"/>
      <c r="J8331" s="73"/>
      <c r="K8331" s="28"/>
    </row>
    <row r="8332" spans="1:11" x14ac:dyDescent="0.35">
      <c r="A8332" s="74"/>
      <c r="I8332" s="73"/>
      <c r="J8332" s="73"/>
      <c r="K8332" s="28"/>
    </row>
    <row r="8333" spans="1:11" x14ac:dyDescent="0.35">
      <c r="A8333" s="74"/>
      <c r="I8333" s="73"/>
      <c r="J8333" s="73"/>
      <c r="K8333" s="28"/>
    </row>
    <row r="8334" spans="1:11" x14ac:dyDescent="0.35">
      <c r="A8334" s="74"/>
      <c r="I8334" s="73"/>
      <c r="J8334" s="73"/>
      <c r="K8334" s="28"/>
    </row>
    <row r="8335" spans="1:11" x14ac:dyDescent="0.35">
      <c r="A8335" s="74"/>
      <c r="I8335" s="73"/>
      <c r="J8335" s="73"/>
      <c r="K8335" s="28"/>
    </row>
    <row r="8336" spans="1:11" x14ac:dyDescent="0.35">
      <c r="A8336" s="74"/>
      <c r="I8336" s="73"/>
      <c r="J8336" s="73"/>
      <c r="K8336" s="28"/>
    </row>
    <row r="8337" spans="1:11" x14ac:dyDescent="0.35">
      <c r="A8337" s="74"/>
      <c r="I8337" s="73"/>
      <c r="J8337" s="73"/>
      <c r="K8337" s="28"/>
    </row>
    <row r="8338" spans="1:11" x14ac:dyDescent="0.35">
      <c r="A8338" s="74"/>
      <c r="I8338" s="73"/>
      <c r="J8338" s="73"/>
      <c r="K8338" s="28"/>
    </row>
    <row r="8339" spans="1:11" x14ac:dyDescent="0.35">
      <c r="A8339" s="74"/>
      <c r="I8339" s="73"/>
      <c r="J8339" s="73"/>
      <c r="K8339" s="28"/>
    </row>
    <row r="8340" spans="1:11" x14ac:dyDescent="0.35">
      <c r="A8340" s="74"/>
      <c r="I8340" s="73"/>
      <c r="J8340" s="73"/>
      <c r="K8340" s="28"/>
    </row>
    <row r="8341" spans="1:11" x14ac:dyDescent="0.35">
      <c r="A8341" s="74"/>
      <c r="I8341" s="73"/>
      <c r="J8341" s="73"/>
      <c r="K8341" s="28"/>
    </row>
    <row r="8342" spans="1:11" x14ac:dyDescent="0.35">
      <c r="A8342" s="74"/>
      <c r="I8342" s="73"/>
      <c r="J8342" s="73"/>
      <c r="K8342" s="28"/>
    </row>
    <row r="8343" spans="1:11" x14ac:dyDescent="0.35">
      <c r="A8343" s="74"/>
      <c r="I8343" s="73"/>
      <c r="J8343" s="73"/>
      <c r="K8343" s="28"/>
    </row>
    <row r="8344" spans="1:11" x14ac:dyDescent="0.35">
      <c r="A8344" s="74"/>
      <c r="I8344" s="73"/>
      <c r="J8344" s="73"/>
      <c r="K8344" s="28"/>
    </row>
    <row r="8345" spans="1:11" x14ac:dyDescent="0.35">
      <c r="A8345" s="74"/>
      <c r="I8345" s="73"/>
      <c r="J8345" s="73"/>
      <c r="K8345" s="28"/>
    </row>
    <row r="8346" spans="1:11" x14ac:dyDescent="0.35">
      <c r="A8346" s="74"/>
      <c r="I8346" s="73"/>
      <c r="J8346" s="73"/>
      <c r="K8346" s="28"/>
    </row>
    <row r="8347" spans="1:11" x14ac:dyDescent="0.35">
      <c r="A8347" s="74"/>
      <c r="I8347" s="73"/>
      <c r="J8347" s="73"/>
      <c r="K8347" s="28"/>
    </row>
    <row r="8348" spans="1:11" x14ac:dyDescent="0.35">
      <c r="A8348" s="74"/>
      <c r="I8348" s="73"/>
      <c r="J8348" s="73"/>
      <c r="K8348" s="28"/>
    </row>
    <row r="8349" spans="1:11" x14ac:dyDescent="0.35">
      <c r="A8349" s="74"/>
      <c r="I8349" s="73"/>
      <c r="J8349" s="73"/>
      <c r="K8349" s="28"/>
    </row>
    <row r="8350" spans="1:11" x14ac:dyDescent="0.35">
      <c r="A8350" s="74"/>
      <c r="I8350" s="73"/>
      <c r="J8350" s="73"/>
      <c r="K8350" s="28"/>
    </row>
    <row r="8351" spans="1:11" x14ac:dyDescent="0.35">
      <c r="A8351" s="74"/>
      <c r="I8351" s="73"/>
      <c r="J8351" s="73"/>
      <c r="K8351" s="28"/>
    </row>
    <row r="8352" spans="1:11" x14ac:dyDescent="0.35">
      <c r="A8352" s="74"/>
      <c r="I8352" s="73"/>
      <c r="J8352" s="73"/>
      <c r="K8352" s="28"/>
    </row>
    <row r="8353" spans="1:11" x14ac:dyDescent="0.35">
      <c r="A8353" s="74"/>
      <c r="I8353" s="73"/>
      <c r="J8353" s="73"/>
      <c r="K8353" s="28"/>
    </row>
    <row r="8354" spans="1:11" x14ac:dyDescent="0.35">
      <c r="A8354" s="74"/>
      <c r="I8354" s="73"/>
      <c r="J8354" s="73"/>
      <c r="K8354" s="28"/>
    </row>
    <row r="8355" spans="1:11" x14ac:dyDescent="0.35">
      <c r="A8355" s="74"/>
      <c r="I8355" s="73"/>
      <c r="J8355" s="73"/>
      <c r="K8355" s="28"/>
    </row>
    <row r="8356" spans="1:11" x14ac:dyDescent="0.35">
      <c r="A8356" s="74"/>
      <c r="I8356" s="73"/>
      <c r="J8356" s="73"/>
      <c r="K8356" s="28"/>
    </row>
    <row r="8357" spans="1:11" x14ac:dyDescent="0.35">
      <c r="A8357" s="74"/>
      <c r="I8357" s="73"/>
      <c r="J8357" s="73"/>
      <c r="K8357" s="28"/>
    </row>
    <row r="8358" spans="1:11" x14ac:dyDescent="0.35">
      <c r="A8358" s="74"/>
      <c r="I8358" s="73"/>
      <c r="J8358" s="73"/>
      <c r="K8358" s="28"/>
    </row>
    <row r="8359" spans="1:11" x14ac:dyDescent="0.35">
      <c r="A8359" s="74"/>
      <c r="I8359" s="73"/>
      <c r="J8359" s="73"/>
      <c r="K8359" s="28"/>
    </row>
    <row r="8360" spans="1:11" x14ac:dyDescent="0.35">
      <c r="A8360" s="74"/>
      <c r="I8360" s="73"/>
      <c r="J8360" s="73"/>
      <c r="K8360" s="28"/>
    </row>
    <row r="8361" spans="1:11" x14ac:dyDescent="0.35">
      <c r="A8361" s="74"/>
      <c r="I8361" s="73"/>
      <c r="J8361" s="73"/>
      <c r="K8361" s="28"/>
    </row>
    <row r="8362" spans="1:11" x14ac:dyDescent="0.35">
      <c r="A8362" s="74"/>
      <c r="I8362" s="73"/>
      <c r="J8362" s="73"/>
      <c r="K8362" s="28"/>
    </row>
    <row r="8363" spans="1:11" x14ac:dyDescent="0.35">
      <c r="A8363" s="74"/>
      <c r="I8363" s="73"/>
      <c r="J8363" s="73"/>
      <c r="K8363" s="28"/>
    </row>
    <row r="8364" spans="1:11" x14ac:dyDescent="0.35">
      <c r="A8364" s="74"/>
      <c r="I8364" s="73"/>
      <c r="J8364" s="73"/>
      <c r="K8364" s="28"/>
    </row>
    <row r="8365" spans="1:11" x14ac:dyDescent="0.35">
      <c r="A8365" s="74"/>
      <c r="I8365" s="73"/>
      <c r="J8365" s="73"/>
      <c r="K8365" s="28"/>
    </row>
    <row r="8366" spans="1:11" x14ac:dyDescent="0.35">
      <c r="A8366" s="74"/>
      <c r="I8366" s="73"/>
      <c r="J8366" s="73"/>
      <c r="K8366" s="28"/>
    </row>
    <row r="8367" spans="1:11" x14ac:dyDescent="0.35">
      <c r="A8367" s="74"/>
      <c r="I8367" s="73"/>
      <c r="J8367" s="73"/>
      <c r="K8367" s="28"/>
    </row>
    <row r="8368" spans="1:11" x14ac:dyDescent="0.35">
      <c r="A8368" s="74"/>
      <c r="I8368" s="73"/>
      <c r="J8368" s="73"/>
      <c r="K8368" s="28"/>
    </row>
    <row r="8369" spans="1:11" x14ac:dyDescent="0.35">
      <c r="A8369" s="74"/>
      <c r="I8369" s="73"/>
      <c r="J8369" s="73"/>
      <c r="K8369" s="28"/>
    </row>
    <row r="8370" spans="1:11" x14ac:dyDescent="0.35">
      <c r="A8370" s="74"/>
      <c r="I8370" s="73"/>
      <c r="J8370" s="73"/>
      <c r="K8370" s="28"/>
    </row>
    <row r="8371" spans="1:11" x14ac:dyDescent="0.35">
      <c r="A8371" s="74"/>
      <c r="I8371" s="73"/>
      <c r="J8371" s="73"/>
      <c r="K8371" s="28"/>
    </row>
    <row r="8372" spans="1:11" x14ac:dyDescent="0.35">
      <c r="A8372" s="74"/>
      <c r="I8372" s="73"/>
      <c r="J8372" s="73"/>
      <c r="K8372" s="28"/>
    </row>
    <row r="8373" spans="1:11" x14ac:dyDescent="0.35">
      <c r="A8373" s="74"/>
      <c r="I8373" s="73"/>
      <c r="J8373" s="73"/>
      <c r="K8373" s="28"/>
    </row>
    <row r="8374" spans="1:11" x14ac:dyDescent="0.35">
      <c r="A8374" s="74"/>
      <c r="I8374" s="73"/>
      <c r="J8374" s="73"/>
      <c r="K8374" s="28"/>
    </row>
    <row r="8375" spans="1:11" x14ac:dyDescent="0.35">
      <c r="A8375" s="74"/>
      <c r="I8375" s="73"/>
      <c r="J8375" s="73"/>
      <c r="K8375" s="28"/>
    </row>
    <row r="8376" spans="1:11" x14ac:dyDescent="0.35">
      <c r="A8376" s="74"/>
      <c r="I8376" s="73"/>
      <c r="J8376" s="73"/>
      <c r="K8376" s="28"/>
    </row>
    <row r="8377" spans="1:11" x14ac:dyDescent="0.35">
      <c r="A8377" s="74"/>
      <c r="I8377" s="73"/>
      <c r="J8377" s="73"/>
      <c r="K8377" s="28"/>
    </row>
    <row r="8378" spans="1:11" x14ac:dyDescent="0.35">
      <c r="A8378" s="74"/>
      <c r="I8378" s="73"/>
      <c r="J8378" s="73"/>
      <c r="K8378" s="28"/>
    </row>
    <row r="8379" spans="1:11" x14ac:dyDescent="0.35">
      <c r="A8379" s="74"/>
      <c r="I8379" s="73"/>
      <c r="J8379" s="73"/>
      <c r="K8379" s="28"/>
    </row>
    <row r="8380" spans="1:11" x14ac:dyDescent="0.35">
      <c r="A8380" s="74"/>
      <c r="I8380" s="73"/>
      <c r="J8380" s="73"/>
      <c r="K8380" s="28"/>
    </row>
    <row r="8381" spans="1:11" x14ac:dyDescent="0.35">
      <c r="A8381" s="74"/>
      <c r="I8381" s="73"/>
      <c r="J8381" s="73"/>
      <c r="K8381" s="28"/>
    </row>
    <row r="8382" spans="1:11" x14ac:dyDescent="0.35">
      <c r="A8382" s="74"/>
      <c r="I8382" s="73"/>
      <c r="J8382" s="73"/>
      <c r="K8382" s="28"/>
    </row>
    <row r="8383" spans="1:11" x14ac:dyDescent="0.35">
      <c r="A8383" s="74"/>
      <c r="I8383" s="73"/>
      <c r="J8383" s="73"/>
      <c r="K8383" s="28"/>
    </row>
    <row r="8384" spans="1:11" x14ac:dyDescent="0.35">
      <c r="A8384" s="74"/>
      <c r="I8384" s="73"/>
      <c r="J8384" s="73"/>
      <c r="K8384" s="28"/>
    </row>
    <row r="8385" spans="1:11" x14ac:dyDescent="0.35">
      <c r="A8385" s="74"/>
      <c r="I8385" s="73"/>
      <c r="J8385" s="73"/>
      <c r="K8385" s="28"/>
    </row>
    <row r="8386" spans="1:11" x14ac:dyDescent="0.35">
      <c r="A8386" s="74"/>
      <c r="I8386" s="73"/>
      <c r="J8386" s="73"/>
      <c r="K8386" s="28"/>
    </row>
    <row r="8387" spans="1:11" x14ac:dyDescent="0.35">
      <c r="A8387" s="74"/>
      <c r="I8387" s="73"/>
      <c r="J8387" s="73"/>
      <c r="K8387" s="28"/>
    </row>
    <row r="8388" spans="1:11" x14ac:dyDescent="0.35">
      <c r="A8388" s="74"/>
      <c r="I8388" s="73"/>
      <c r="J8388" s="73"/>
      <c r="K8388" s="28"/>
    </row>
    <row r="8389" spans="1:11" x14ac:dyDescent="0.35">
      <c r="A8389" s="74"/>
      <c r="I8389" s="73"/>
      <c r="J8389" s="73"/>
      <c r="K8389" s="28"/>
    </row>
    <row r="8390" spans="1:11" x14ac:dyDescent="0.35">
      <c r="A8390" s="74"/>
      <c r="I8390" s="73"/>
      <c r="J8390" s="73"/>
      <c r="K8390" s="28"/>
    </row>
    <row r="8391" spans="1:11" x14ac:dyDescent="0.35">
      <c r="A8391" s="74"/>
      <c r="I8391" s="73"/>
      <c r="J8391" s="73"/>
      <c r="K8391" s="28"/>
    </row>
    <row r="8392" spans="1:11" x14ac:dyDescent="0.35">
      <c r="A8392" s="74"/>
      <c r="I8392" s="73"/>
      <c r="J8392" s="73"/>
      <c r="K8392" s="28"/>
    </row>
    <row r="8393" spans="1:11" x14ac:dyDescent="0.35">
      <c r="A8393" s="74"/>
      <c r="I8393" s="73"/>
      <c r="J8393" s="73"/>
      <c r="K8393" s="28"/>
    </row>
    <row r="8394" spans="1:11" x14ac:dyDescent="0.35">
      <c r="A8394" s="74"/>
      <c r="I8394" s="73"/>
      <c r="J8394" s="73"/>
      <c r="K8394" s="28"/>
    </row>
    <row r="8395" spans="1:11" x14ac:dyDescent="0.35">
      <c r="A8395" s="74"/>
      <c r="I8395" s="73"/>
      <c r="J8395" s="73"/>
      <c r="K8395" s="28"/>
    </row>
    <row r="8396" spans="1:11" x14ac:dyDescent="0.35">
      <c r="A8396" s="74"/>
      <c r="I8396" s="73"/>
      <c r="J8396" s="73"/>
      <c r="K8396" s="28"/>
    </row>
    <row r="8397" spans="1:11" x14ac:dyDescent="0.35">
      <c r="A8397" s="74"/>
      <c r="I8397" s="73"/>
      <c r="J8397" s="73"/>
      <c r="K8397" s="28"/>
    </row>
    <row r="8398" spans="1:11" x14ac:dyDescent="0.35">
      <c r="A8398" s="74"/>
      <c r="I8398" s="73"/>
      <c r="J8398" s="73"/>
      <c r="K8398" s="28"/>
    </row>
    <row r="8399" spans="1:11" x14ac:dyDescent="0.35">
      <c r="A8399" s="74"/>
      <c r="I8399" s="73"/>
      <c r="J8399" s="73"/>
      <c r="K8399" s="28"/>
    </row>
    <row r="8400" spans="1:11" x14ac:dyDescent="0.35">
      <c r="A8400" s="74"/>
      <c r="I8400" s="73"/>
      <c r="J8400" s="73"/>
      <c r="K8400" s="28"/>
    </row>
    <row r="8401" spans="1:11" x14ac:dyDescent="0.35">
      <c r="A8401" s="74"/>
      <c r="I8401" s="73"/>
      <c r="J8401" s="73"/>
      <c r="K8401" s="28"/>
    </row>
    <row r="8402" spans="1:11" x14ac:dyDescent="0.35">
      <c r="A8402" s="74"/>
      <c r="I8402" s="73"/>
      <c r="J8402" s="73"/>
      <c r="K8402" s="28"/>
    </row>
    <row r="8403" spans="1:11" x14ac:dyDescent="0.35">
      <c r="A8403" s="74"/>
      <c r="I8403" s="73"/>
      <c r="J8403" s="73"/>
      <c r="K8403" s="28"/>
    </row>
    <row r="8404" spans="1:11" x14ac:dyDescent="0.35">
      <c r="A8404" s="74"/>
      <c r="I8404" s="73"/>
      <c r="J8404" s="73"/>
      <c r="K8404" s="28"/>
    </row>
    <row r="8405" spans="1:11" x14ac:dyDescent="0.35">
      <c r="A8405" s="74"/>
      <c r="I8405" s="73"/>
      <c r="J8405" s="73"/>
      <c r="K8405" s="28"/>
    </row>
    <row r="8406" spans="1:11" x14ac:dyDescent="0.35">
      <c r="A8406" s="74"/>
      <c r="I8406" s="73"/>
      <c r="J8406" s="73"/>
      <c r="K8406" s="28"/>
    </row>
    <row r="8407" spans="1:11" x14ac:dyDescent="0.35">
      <c r="A8407" s="74"/>
      <c r="I8407" s="73"/>
      <c r="J8407" s="73"/>
      <c r="K8407" s="28"/>
    </row>
    <row r="8408" spans="1:11" x14ac:dyDescent="0.35">
      <c r="A8408" s="74"/>
      <c r="I8408" s="73"/>
      <c r="J8408" s="73"/>
      <c r="K8408" s="28"/>
    </row>
    <row r="8409" spans="1:11" x14ac:dyDescent="0.35">
      <c r="A8409" s="74"/>
      <c r="I8409" s="73"/>
      <c r="J8409" s="73"/>
      <c r="K8409" s="28"/>
    </row>
    <row r="8410" spans="1:11" x14ac:dyDescent="0.35">
      <c r="A8410" s="74"/>
      <c r="I8410" s="73"/>
      <c r="J8410" s="73"/>
      <c r="K8410" s="28"/>
    </row>
    <row r="8411" spans="1:11" x14ac:dyDescent="0.35">
      <c r="A8411" s="74"/>
      <c r="I8411" s="73"/>
      <c r="J8411" s="73"/>
      <c r="K8411" s="28"/>
    </row>
    <row r="8412" spans="1:11" x14ac:dyDescent="0.35">
      <c r="A8412" s="74"/>
      <c r="I8412" s="73"/>
      <c r="J8412" s="73"/>
      <c r="K8412" s="28"/>
    </row>
    <row r="8413" spans="1:11" x14ac:dyDescent="0.35">
      <c r="A8413" s="74"/>
      <c r="I8413" s="73"/>
      <c r="J8413" s="73"/>
      <c r="K8413" s="28"/>
    </row>
    <row r="8414" spans="1:11" x14ac:dyDescent="0.35">
      <c r="A8414" s="74"/>
      <c r="I8414" s="73"/>
      <c r="J8414" s="73"/>
      <c r="K8414" s="28"/>
    </row>
    <row r="8415" spans="1:11" x14ac:dyDescent="0.35">
      <c r="A8415" s="74"/>
      <c r="I8415" s="73"/>
      <c r="J8415" s="73"/>
      <c r="K8415" s="28"/>
    </row>
    <row r="8416" spans="1:11" x14ac:dyDescent="0.35">
      <c r="A8416" s="74"/>
      <c r="I8416" s="73"/>
      <c r="J8416" s="73"/>
      <c r="K8416" s="28"/>
    </row>
    <row r="8417" spans="1:11" x14ac:dyDescent="0.35">
      <c r="A8417" s="74"/>
      <c r="I8417" s="73"/>
      <c r="J8417" s="73"/>
      <c r="K8417" s="28"/>
    </row>
    <row r="8418" spans="1:11" x14ac:dyDescent="0.35">
      <c r="A8418" s="74"/>
      <c r="I8418" s="73"/>
      <c r="J8418" s="73"/>
      <c r="K8418" s="28"/>
    </row>
    <row r="8419" spans="1:11" x14ac:dyDescent="0.35">
      <c r="A8419" s="74"/>
      <c r="I8419" s="73"/>
      <c r="J8419" s="73"/>
      <c r="K8419" s="28"/>
    </row>
    <row r="8420" spans="1:11" x14ac:dyDescent="0.35">
      <c r="A8420" s="74"/>
      <c r="I8420" s="73"/>
      <c r="J8420" s="73"/>
      <c r="K8420" s="28"/>
    </row>
    <row r="8421" spans="1:11" x14ac:dyDescent="0.35">
      <c r="A8421" s="74"/>
      <c r="I8421" s="73"/>
      <c r="J8421" s="73"/>
      <c r="K8421" s="28"/>
    </row>
    <row r="8422" spans="1:11" x14ac:dyDescent="0.35">
      <c r="A8422" s="74"/>
      <c r="I8422" s="73"/>
      <c r="J8422" s="73"/>
      <c r="K8422" s="28"/>
    </row>
    <row r="8423" spans="1:11" x14ac:dyDescent="0.35">
      <c r="A8423" s="74"/>
      <c r="I8423" s="73"/>
      <c r="J8423" s="73"/>
      <c r="K8423" s="28"/>
    </row>
    <row r="8424" spans="1:11" x14ac:dyDescent="0.35">
      <c r="A8424" s="74"/>
      <c r="I8424" s="73"/>
      <c r="J8424" s="73"/>
      <c r="K8424" s="28"/>
    </row>
    <row r="8425" spans="1:11" x14ac:dyDescent="0.35">
      <c r="A8425" s="74"/>
      <c r="I8425" s="73"/>
      <c r="J8425" s="73"/>
      <c r="K8425" s="28"/>
    </row>
    <row r="8426" spans="1:11" x14ac:dyDescent="0.35">
      <c r="A8426" s="74"/>
      <c r="I8426" s="73"/>
      <c r="J8426" s="73"/>
      <c r="K8426" s="28"/>
    </row>
    <row r="8427" spans="1:11" x14ac:dyDescent="0.35">
      <c r="A8427" s="74"/>
      <c r="I8427" s="73"/>
      <c r="J8427" s="73"/>
      <c r="K8427" s="28"/>
    </row>
    <row r="8428" spans="1:11" x14ac:dyDescent="0.35">
      <c r="A8428" s="74"/>
      <c r="I8428" s="73"/>
      <c r="J8428" s="73"/>
      <c r="K8428" s="28"/>
    </row>
    <row r="8429" spans="1:11" x14ac:dyDescent="0.35">
      <c r="A8429" s="74"/>
      <c r="I8429" s="73"/>
      <c r="J8429" s="73"/>
      <c r="K8429" s="28"/>
    </row>
    <row r="8430" spans="1:11" x14ac:dyDescent="0.35">
      <c r="A8430" s="74"/>
      <c r="I8430" s="73"/>
      <c r="J8430" s="73"/>
      <c r="K8430" s="28"/>
    </row>
    <row r="8431" spans="1:11" x14ac:dyDescent="0.35">
      <c r="A8431" s="74"/>
      <c r="I8431" s="73"/>
      <c r="J8431" s="73"/>
      <c r="K8431" s="28"/>
    </row>
    <row r="8432" spans="1:11" x14ac:dyDescent="0.35">
      <c r="A8432" s="74"/>
      <c r="I8432" s="73"/>
      <c r="J8432" s="73"/>
      <c r="K8432" s="28"/>
    </row>
    <row r="8433" spans="1:11" x14ac:dyDescent="0.35">
      <c r="A8433" s="74"/>
      <c r="I8433" s="73"/>
      <c r="J8433" s="73"/>
      <c r="K8433" s="28"/>
    </row>
    <row r="8434" spans="1:11" x14ac:dyDescent="0.35">
      <c r="A8434" s="74"/>
      <c r="I8434" s="73"/>
      <c r="J8434" s="73"/>
      <c r="K8434" s="28"/>
    </row>
    <row r="8435" spans="1:11" x14ac:dyDescent="0.35">
      <c r="A8435" s="74"/>
      <c r="I8435" s="73"/>
      <c r="J8435" s="73"/>
      <c r="K8435" s="28"/>
    </row>
    <row r="8436" spans="1:11" x14ac:dyDescent="0.35">
      <c r="A8436" s="74"/>
      <c r="I8436" s="73"/>
      <c r="J8436" s="73"/>
      <c r="K8436" s="28"/>
    </row>
    <row r="8437" spans="1:11" x14ac:dyDescent="0.35">
      <c r="A8437" s="74"/>
      <c r="I8437" s="73"/>
      <c r="J8437" s="73"/>
      <c r="K8437" s="28"/>
    </row>
    <row r="8438" spans="1:11" x14ac:dyDescent="0.35">
      <c r="A8438" s="74"/>
      <c r="I8438" s="73"/>
      <c r="J8438" s="73"/>
      <c r="K8438" s="28"/>
    </row>
    <row r="8439" spans="1:11" x14ac:dyDescent="0.35">
      <c r="A8439" s="74"/>
      <c r="I8439" s="73"/>
      <c r="J8439" s="73"/>
      <c r="K8439" s="28"/>
    </row>
    <row r="8440" spans="1:11" x14ac:dyDescent="0.35">
      <c r="A8440" s="74"/>
      <c r="I8440" s="73"/>
      <c r="J8440" s="73"/>
      <c r="K8440" s="28"/>
    </row>
    <row r="8441" spans="1:11" x14ac:dyDescent="0.35">
      <c r="A8441" s="74"/>
      <c r="I8441" s="73"/>
      <c r="J8441" s="73"/>
      <c r="K8441" s="28"/>
    </row>
    <row r="8442" spans="1:11" x14ac:dyDescent="0.35">
      <c r="A8442" s="74"/>
      <c r="I8442" s="73"/>
      <c r="J8442" s="73"/>
      <c r="K8442" s="28"/>
    </row>
    <row r="8443" spans="1:11" x14ac:dyDescent="0.35">
      <c r="A8443" s="74"/>
      <c r="I8443" s="73"/>
      <c r="J8443" s="73"/>
      <c r="K8443" s="28"/>
    </row>
    <row r="8444" spans="1:11" x14ac:dyDescent="0.35">
      <c r="A8444" s="74"/>
      <c r="I8444" s="73"/>
      <c r="J8444" s="73"/>
      <c r="K8444" s="28"/>
    </row>
    <row r="8445" spans="1:11" x14ac:dyDescent="0.35">
      <c r="A8445" s="74"/>
      <c r="I8445" s="73"/>
      <c r="J8445" s="73"/>
      <c r="K8445" s="28"/>
    </row>
    <row r="8446" spans="1:11" x14ac:dyDescent="0.35">
      <c r="A8446" s="74"/>
      <c r="I8446" s="73"/>
      <c r="J8446" s="73"/>
      <c r="K8446" s="28"/>
    </row>
    <row r="8447" spans="1:11" x14ac:dyDescent="0.35">
      <c r="A8447" s="74"/>
      <c r="I8447" s="73"/>
      <c r="J8447" s="73"/>
      <c r="K8447" s="28"/>
    </row>
    <row r="8448" spans="1:11" x14ac:dyDescent="0.35">
      <c r="A8448" s="74"/>
      <c r="I8448" s="73"/>
      <c r="J8448" s="73"/>
      <c r="K8448" s="28"/>
    </row>
    <row r="8449" spans="1:11" x14ac:dyDescent="0.35">
      <c r="A8449" s="74"/>
      <c r="I8449" s="73"/>
      <c r="J8449" s="73"/>
      <c r="K8449" s="28"/>
    </row>
    <row r="8450" spans="1:11" x14ac:dyDescent="0.35">
      <c r="A8450" s="74"/>
      <c r="I8450" s="73"/>
      <c r="J8450" s="73"/>
      <c r="K8450" s="28"/>
    </row>
    <row r="8451" spans="1:11" x14ac:dyDescent="0.35">
      <c r="A8451" s="74"/>
      <c r="I8451" s="73"/>
      <c r="J8451" s="73"/>
      <c r="K8451" s="28"/>
    </row>
    <row r="8452" spans="1:11" x14ac:dyDescent="0.35">
      <c r="A8452" s="74"/>
      <c r="I8452" s="73"/>
      <c r="J8452" s="73"/>
      <c r="K8452" s="28"/>
    </row>
    <row r="8453" spans="1:11" x14ac:dyDescent="0.35">
      <c r="A8453" s="74"/>
      <c r="I8453" s="73"/>
      <c r="J8453" s="73"/>
      <c r="K8453" s="28"/>
    </row>
    <row r="8454" spans="1:11" x14ac:dyDescent="0.35">
      <c r="A8454" s="74"/>
      <c r="I8454" s="73"/>
      <c r="J8454" s="73"/>
      <c r="K8454" s="28"/>
    </row>
    <row r="8455" spans="1:11" x14ac:dyDescent="0.35">
      <c r="A8455" s="74"/>
      <c r="I8455" s="73"/>
      <c r="J8455" s="73"/>
      <c r="K8455" s="28"/>
    </row>
    <row r="8456" spans="1:11" x14ac:dyDescent="0.35">
      <c r="A8456" s="74"/>
      <c r="I8456" s="73"/>
      <c r="J8456" s="73"/>
      <c r="K8456" s="28"/>
    </row>
    <row r="8457" spans="1:11" x14ac:dyDescent="0.35">
      <c r="A8457" s="74"/>
      <c r="I8457" s="73"/>
      <c r="J8457" s="73"/>
      <c r="K8457" s="28"/>
    </row>
    <row r="8458" spans="1:11" x14ac:dyDescent="0.35">
      <c r="A8458" s="74"/>
      <c r="I8458" s="73"/>
      <c r="J8458" s="73"/>
      <c r="K8458" s="28"/>
    </row>
    <row r="8459" spans="1:11" x14ac:dyDescent="0.35">
      <c r="A8459" s="74"/>
      <c r="I8459" s="73"/>
      <c r="J8459" s="73"/>
      <c r="K8459" s="28"/>
    </row>
    <row r="8460" spans="1:11" x14ac:dyDescent="0.35">
      <c r="A8460" s="74"/>
      <c r="I8460" s="73"/>
      <c r="J8460" s="73"/>
      <c r="K8460" s="28"/>
    </row>
    <row r="8461" spans="1:11" x14ac:dyDescent="0.35">
      <c r="A8461" s="74"/>
      <c r="I8461" s="73"/>
      <c r="J8461" s="73"/>
      <c r="K8461" s="28"/>
    </row>
    <row r="8462" spans="1:11" x14ac:dyDescent="0.35">
      <c r="A8462" s="74"/>
      <c r="I8462" s="73"/>
      <c r="J8462" s="73"/>
      <c r="K8462" s="28"/>
    </row>
    <row r="8463" spans="1:11" x14ac:dyDescent="0.35">
      <c r="A8463" s="74"/>
      <c r="I8463" s="73"/>
      <c r="J8463" s="73"/>
      <c r="K8463" s="28"/>
    </row>
    <row r="8464" spans="1:11" x14ac:dyDescent="0.35">
      <c r="A8464" s="74"/>
      <c r="I8464" s="73"/>
      <c r="J8464" s="73"/>
      <c r="K8464" s="28"/>
    </row>
    <row r="8465" spans="1:11" x14ac:dyDescent="0.35">
      <c r="A8465" s="74"/>
      <c r="I8465" s="73"/>
      <c r="J8465" s="73"/>
      <c r="K8465" s="28"/>
    </row>
    <row r="8466" spans="1:11" x14ac:dyDescent="0.35">
      <c r="A8466" s="74"/>
      <c r="I8466" s="73"/>
      <c r="J8466" s="73"/>
      <c r="K8466" s="28"/>
    </row>
    <row r="8467" spans="1:11" x14ac:dyDescent="0.35">
      <c r="A8467" s="74"/>
      <c r="I8467" s="73"/>
      <c r="J8467" s="73"/>
      <c r="K8467" s="28"/>
    </row>
    <row r="8468" spans="1:11" x14ac:dyDescent="0.35">
      <c r="A8468" s="74"/>
      <c r="I8468" s="73"/>
      <c r="J8468" s="73"/>
      <c r="K8468" s="28"/>
    </row>
    <row r="8469" spans="1:11" x14ac:dyDescent="0.35">
      <c r="A8469" s="74"/>
      <c r="I8469" s="73"/>
      <c r="J8469" s="73"/>
      <c r="K8469" s="28"/>
    </row>
    <row r="8470" spans="1:11" x14ac:dyDescent="0.35">
      <c r="A8470" s="74"/>
      <c r="I8470" s="73"/>
      <c r="J8470" s="73"/>
      <c r="K8470" s="28"/>
    </row>
    <row r="8471" spans="1:11" x14ac:dyDescent="0.35">
      <c r="A8471" s="74"/>
      <c r="I8471" s="73"/>
      <c r="J8471" s="73"/>
      <c r="K8471" s="28"/>
    </row>
    <row r="8472" spans="1:11" x14ac:dyDescent="0.35">
      <c r="A8472" s="74"/>
      <c r="I8472" s="73"/>
      <c r="J8472" s="73"/>
      <c r="K8472" s="28"/>
    </row>
    <row r="8473" spans="1:11" x14ac:dyDescent="0.35">
      <c r="A8473" s="74"/>
      <c r="I8473" s="73"/>
      <c r="J8473" s="73"/>
      <c r="K8473" s="28"/>
    </row>
    <row r="8474" spans="1:11" x14ac:dyDescent="0.35">
      <c r="A8474" s="74"/>
      <c r="I8474" s="73"/>
      <c r="J8474" s="73"/>
      <c r="K8474" s="28"/>
    </row>
    <row r="8475" spans="1:11" x14ac:dyDescent="0.35">
      <c r="A8475" s="74"/>
      <c r="I8475" s="73"/>
      <c r="J8475" s="73"/>
      <c r="K8475" s="28"/>
    </row>
    <row r="8476" spans="1:11" x14ac:dyDescent="0.35">
      <c r="A8476" s="74"/>
      <c r="I8476" s="73"/>
      <c r="J8476" s="73"/>
      <c r="K8476" s="28"/>
    </row>
    <row r="8477" spans="1:11" x14ac:dyDescent="0.35">
      <c r="A8477" s="74"/>
      <c r="I8477" s="73"/>
      <c r="J8477" s="73"/>
      <c r="K8477" s="28"/>
    </row>
    <row r="8478" spans="1:11" x14ac:dyDescent="0.35">
      <c r="A8478" s="74"/>
      <c r="I8478" s="73"/>
      <c r="J8478" s="73"/>
      <c r="K8478" s="28"/>
    </row>
    <row r="8479" spans="1:11" x14ac:dyDescent="0.35">
      <c r="A8479" s="74"/>
      <c r="I8479" s="73"/>
      <c r="J8479" s="73"/>
      <c r="K8479" s="28"/>
    </row>
    <row r="8480" spans="1:11" x14ac:dyDescent="0.35">
      <c r="A8480" s="74"/>
      <c r="I8480" s="73"/>
      <c r="J8480" s="73"/>
      <c r="K8480" s="28"/>
    </row>
    <row r="8481" spans="1:11" x14ac:dyDescent="0.35">
      <c r="A8481" s="74"/>
      <c r="I8481" s="73"/>
      <c r="J8481" s="73"/>
      <c r="K8481" s="28"/>
    </row>
    <row r="8482" spans="1:11" x14ac:dyDescent="0.35">
      <c r="A8482" s="74"/>
      <c r="I8482" s="73"/>
      <c r="J8482" s="73"/>
      <c r="K8482" s="28"/>
    </row>
    <row r="8483" spans="1:11" x14ac:dyDescent="0.35">
      <c r="A8483" s="74"/>
      <c r="I8483" s="73"/>
      <c r="J8483" s="73"/>
      <c r="K8483" s="28"/>
    </row>
    <row r="8484" spans="1:11" x14ac:dyDescent="0.35">
      <c r="A8484" s="74"/>
      <c r="I8484" s="73"/>
      <c r="J8484" s="73"/>
      <c r="K8484" s="28"/>
    </row>
    <row r="8485" spans="1:11" x14ac:dyDescent="0.35">
      <c r="A8485" s="74"/>
      <c r="I8485" s="73"/>
      <c r="J8485" s="73"/>
      <c r="K8485" s="28"/>
    </row>
    <row r="8486" spans="1:11" x14ac:dyDescent="0.35">
      <c r="A8486" s="74"/>
      <c r="I8486" s="73"/>
      <c r="J8486" s="73"/>
      <c r="K8486" s="28"/>
    </row>
    <row r="8487" spans="1:11" x14ac:dyDescent="0.35">
      <c r="A8487" s="74"/>
      <c r="I8487" s="73"/>
      <c r="J8487" s="73"/>
      <c r="K8487" s="28"/>
    </row>
    <row r="8488" spans="1:11" x14ac:dyDescent="0.35">
      <c r="A8488" s="74"/>
      <c r="I8488" s="73"/>
      <c r="J8488" s="73"/>
      <c r="K8488" s="28"/>
    </row>
    <row r="8489" spans="1:11" x14ac:dyDescent="0.35">
      <c r="A8489" s="74"/>
      <c r="I8489" s="73"/>
      <c r="J8489" s="73"/>
      <c r="K8489" s="28"/>
    </row>
    <row r="8490" spans="1:11" x14ac:dyDescent="0.35">
      <c r="A8490" s="74"/>
      <c r="I8490" s="73"/>
      <c r="J8490" s="73"/>
      <c r="K8490" s="28"/>
    </row>
    <row r="8491" spans="1:11" x14ac:dyDescent="0.35">
      <c r="A8491" s="74"/>
      <c r="I8491" s="73"/>
      <c r="J8491" s="73"/>
      <c r="K8491" s="28"/>
    </row>
    <row r="8492" spans="1:11" x14ac:dyDescent="0.35">
      <c r="A8492" s="74"/>
      <c r="I8492" s="73"/>
      <c r="J8492" s="73"/>
      <c r="K8492" s="28"/>
    </row>
    <row r="8493" spans="1:11" x14ac:dyDescent="0.35">
      <c r="A8493" s="74"/>
      <c r="I8493" s="73"/>
      <c r="J8493" s="73"/>
      <c r="K8493" s="28"/>
    </row>
    <row r="8494" spans="1:11" x14ac:dyDescent="0.35">
      <c r="A8494" s="74"/>
      <c r="I8494" s="73"/>
      <c r="J8494" s="73"/>
      <c r="K8494" s="28"/>
    </row>
    <row r="8495" spans="1:11" x14ac:dyDescent="0.35">
      <c r="A8495" s="74"/>
      <c r="I8495" s="73"/>
      <c r="J8495" s="73"/>
      <c r="K8495" s="28"/>
    </row>
    <row r="8496" spans="1:11" x14ac:dyDescent="0.35">
      <c r="A8496" s="74"/>
      <c r="I8496" s="73"/>
      <c r="J8496" s="73"/>
      <c r="K8496" s="28"/>
    </row>
    <row r="8497" spans="1:11" x14ac:dyDescent="0.35">
      <c r="A8497" s="74"/>
      <c r="I8497" s="73"/>
      <c r="J8497" s="73"/>
      <c r="K8497" s="28"/>
    </row>
    <row r="8498" spans="1:11" x14ac:dyDescent="0.35">
      <c r="A8498" s="74"/>
      <c r="I8498" s="73"/>
      <c r="J8498" s="73"/>
      <c r="K8498" s="28"/>
    </row>
    <row r="8499" spans="1:11" x14ac:dyDescent="0.35">
      <c r="A8499" s="74"/>
      <c r="I8499" s="73"/>
      <c r="J8499" s="73"/>
      <c r="K8499" s="28"/>
    </row>
    <row r="8500" spans="1:11" x14ac:dyDescent="0.35">
      <c r="A8500" s="74"/>
      <c r="I8500" s="73"/>
      <c r="J8500" s="73"/>
      <c r="K8500" s="28"/>
    </row>
    <row r="8501" spans="1:11" x14ac:dyDescent="0.35">
      <c r="A8501" s="74"/>
      <c r="I8501" s="73"/>
      <c r="J8501" s="73"/>
      <c r="K8501" s="28"/>
    </row>
    <row r="8502" spans="1:11" x14ac:dyDescent="0.35">
      <c r="A8502" s="74"/>
      <c r="I8502" s="73"/>
      <c r="J8502" s="73"/>
      <c r="K8502" s="28"/>
    </row>
    <row r="8503" spans="1:11" x14ac:dyDescent="0.35">
      <c r="A8503" s="74"/>
      <c r="I8503" s="73"/>
      <c r="J8503" s="73"/>
      <c r="K8503" s="28"/>
    </row>
    <row r="8504" spans="1:11" x14ac:dyDescent="0.35">
      <c r="A8504" s="74"/>
      <c r="I8504" s="73"/>
      <c r="J8504" s="73"/>
      <c r="K8504" s="28"/>
    </row>
    <row r="8505" spans="1:11" x14ac:dyDescent="0.35">
      <c r="A8505" s="74"/>
      <c r="I8505" s="73"/>
      <c r="J8505" s="73"/>
      <c r="K8505" s="28"/>
    </row>
    <row r="8506" spans="1:11" x14ac:dyDescent="0.35">
      <c r="A8506" s="74"/>
      <c r="I8506" s="73"/>
      <c r="J8506" s="73"/>
      <c r="K8506" s="28"/>
    </row>
    <row r="8507" spans="1:11" x14ac:dyDescent="0.35">
      <c r="A8507" s="74"/>
      <c r="I8507" s="73"/>
      <c r="J8507" s="73"/>
      <c r="K8507" s="28"/>
    </row>
    <row r="8508" spans="1:11" x14ac:dyDescent="0.35">
      <c r="A8508" s="74"/>
      <c r="I8508" s="73"/>
      <c r="J8508" s="73"/>
      <c r="K8508" s="28"/>
    </row>
    <row r="8509" spans="1:11" x14ac:dyDescent="0.35">
      <c r="A8509" s="74"/>
      <c r="I8509" s="73"/>
      <c r="J8509" s="73"/>
      <c r="K8509" s="28"/>
    </row>
    <row r="8510" spans="1:11" x14ac:dyDescent="0.35">
      <c r="A8510" s="74"/>
      <c r="I8510" s="73"/>
      <c r="J8510" s="73"/>
      <c r="K8510" s="28"/>
    </row>
    <row r="8511" spans="1:11" x14ac:dyDescent="0.35">
      <c r="A8511" s="74"/>
      <c r="I8511" s="73"/>
      <c r="J8511" s="73"/>
      <c r="K8511" s="28"/>
    </row>
    <row r="8512" spans="1:11" x14ac:dyDescent="0.35">
      <c r="A8512" s="74"/>
      <c r="I8512" s="73"/>
      <c r="J8512" s="73"/>
      <c r="K8512" s="28"/>
    </row>
    <row r="8513" spans="1:11" x14ac:dyDescent="0.35">
      <c r="A8513" s="74"/>
      <c r="I8513" s="73"/>
      <c r="J8513" s="73"/>
      <c r="K8513" s="28"/>
    </row>
    <row r="8514" spans="1:11" x14ac:dyDescent="0.35">
      <c r="A8514" s="74"/>
      <c r="I8514" s="73"/>
      <c r="J8514" s="73"/>
      <c r="K8514" s="28"/>
    </row>
    <row r="8515" spans="1:11" x14ac:dyDescent="0.35">
      <c r="A8515" s="74"/>
      <c r="I8515" s="73"/>
      <c r="J8515" s="73"/>
      <c r="K8515" s="28"/>
    </row>
    <row r="8516" spans="1:11" x14ac:dyDescent="0.35">
      <c r="A8516" s="74"/>
      <c r="I8516" s="73"/>
      <c r="J8516" s="73"/>
      <c r="K8516" s="28"/>
    </row>
    <row r="8517" spans="1:11" x14ac:dyDescent="0.35">
      <c r="A8517" s="74"/>
      <c r="I8517" s="73"/>
      <c r="J8517" s="73"/>
      <c r="K8517" s="28"/>
    </row>
    <row r="8518" spans="1:11" x14ac:dyDescent="0.35">
      <c r="A8518" s="74"/>
      <c r="I8518" s="73"/>
      <c r="J8518" s="73"/>
      <c r="K8518" s="28"/>
    </row>
    <row r="8519" spans="1:11" x14ac:dyDescent="0.35">
      <c r="A8519" s="74"/>
      <c r="I8519" s="73"/>
      <c r="J8519" s="73"/>
      <c r="K8519" s="28"/>
    </row>
    <row r="8520" spans="1:11" x14ac:dyDescent="0.35">
      <c r="A8520" s="74"/>
      <c r="I8520" s="73"/>
      <c r="J8520" s="73"/>
      <c r="K8520" s="28"/>
    </row>
    <row r="8521" spans="1:11" x14ac:dyDescent="0.35">
      <c r="A8521" s="74"/>
      <c r="I8521" s="73"/>
      <c r="J8521" s="73"/>
      <c r="K8521" s="28"/>
    </row>
    <row r="8522" spans="1:11" x14ac:dyDescent="0.35">
      <c r="A8522" s="74"/>
      <c r="I8522" s="73"/>
      <c r="J8522" s="73"/>
      <c r="K8522" s="28"/>
    </row>
    <row r="8523" spans="1:11" x14ac:dyDescent="0.35">
      <c r="A8523" s="74"/>
      <c r="I8523" s="73"/>
      <c r="J8523" s="73"/>
      <c r="K8523" s="28"/>
    </row>
    <row r="8524" spans="1:11" x14ac:dyDescent="0.35">
      <c r="A8524" s="74"/>
      <c r="I8524" s="73"/>
      <c r="J8524" s="73"/>
      <c r="K8524" s="28"/>
    </row>
    <row r="8525" spans="1:11" x14ac:dyDescent="0.35">
      <c r="A8525" s="74"/>
      <c r="I8525" s="73"/>
      <c r="J8525" s="73"/>
      <c r="K8525" s="28"/>
    </row>
    <row r="8526" spans="1:11" x14ac:dyDescent="0.35">
      <c r="A8526" s="74"/>
      <c r="I8526" s="73"/>
      <c r="J8526" s="73"/>
      <c r="K8526" s="28"/>
    </row>
    <row r="8527" spans="1:11" x14ac:dyDescent="0.35">
      <c r="A8527" s="74"/>
      <c r="I8527" s="73"/>
      <c r="J8527" s="73"/>
      <c r="K8527" s="28"/>
    </row>
    <row r="8528" spans="1:11" x14ac:dyDescent="0.35">
      <c r="A8528" s="74"/>
      <c r="I8528" s="73"/>
      <c r="J8528" s="73"/>
      <c r="K8528" s="28"/>
    </row>
    <row r="8529" spans="1:11" x14ac:dyDescent="0.35">
      <c r="A8529" s="74"/>
      <c r="I8529" s="73"/>
      <c r="J8529" s="73"/>
      <c r="K8529" s="28"/>
    </row>
    <row r="8530" spans="1:11" x14ac:dyDescent="0.35">
      <c r="A8530" s="74"/>
      <c r="I8530" s="73"/>
      <c r="J8530" s="73"/>
      <c r="K8530" s="28"/>
    </row>
    <row r="8531" spans="1:11" x14ac:dyDescent="0.35">
      <c r="A8531" s="74"/>
      <c r="I8531" s="73"/>
      <c r="J8531" s="73"/>
      <c r="K8531" s="28"/>
    </row>
    <row r="8532" spans="1:11" x14ac:dyDescent="0.35">
      <c r="A8532" s="74"/>
      <c r="I8532" s="73"/>
      <c r="J8532" s="73"/>
      <c r="K8532" s="28"/>
    </row>
    <row r="8533" spans="1:11" x14ac:dyDescent="0.35">
      <c r="A8533" s="74"/>
      <c r="I8533" s="73"/>
      <c r="J8533" s="73"/>
      <c r="K8533" s="28"/>
    </row>
    <row r="8534" spans="1:11" x14ac:dyDescent="0.35">
      <c r="A8534" s="74"/>
      <c r="I8534" s="73"/>
      <c r="J8534" s="73"/>
      <c r="K8534" s="28"/>
    </row>
    <row r="8535" spans="1:11" x14ac:dyDescent="0.35">
      <c r="A8535" s="74"/>
      <c r="I8535" s="73"/>
      <c r="J8535" s="73"/>
      <c r="K8535" s="28"/>
    </row>
    <row r="8536" spans="1:11" x14ac:dyDescent="0.35">
      <c r="A8536" s="74"/>
      <c r="I8536" s="73"/>
      <c r="J8536" s="73"/>
      <c r="K8536" s="28"/>
    </row>
    <row r="8537" spans="1:11" x14ac:dyDescent="0.35">
      <c r="A8537" s="74"/>
      <c r="I8537" s="73"/>
      <c r="J8537" s="73"/>
      <c r="K8537" s="28"/>
    </row>
    <row r="8538" spans="1:11" x14ac:dyDescent="0.35">
      <c r="A8538" s="74"/>
      <c r="I8538" s="73"/>
      <c r="J8538" s="73"/>
      <c r="K8538" s="28"/>
    </row>
    <row r="8539" spans="1:11" x14ac:dyDescent="0.35">
      <c r="A8539" s="74"/>
      <c r="I8539" s="73"/>
      <c r="J8539" s="73"/>
      <c r="K8539" s="28"/>
    </row>
    <row r="8540" spans="1:11" x14ac:dyDescent="0.35">
      <c r="A8540" s="74"/>
      <c r="I8540" s="73"/>
      <c r="J8540" s="73"/>
      <c r="K8540" s="28"/>
    </row>
    <row r="8541" spans="1:11" x14ac:dyDescent="0.35">
      <c r="A8541" s="74"/>
      <c r="I8541" s="73"/>
      <c r="J8541" s="73"/>
      <c r="K8541" s="28"/>
    </row>
    <row r="8542" spans="1:11" x14ac:dyDescent="0.35">
      <c r="A8542" s="74"/>
      <c r="I8542" s="73"/>
      <c r="J8542" s="73"/>
      <c r="K8542" s="28"/>
    </row>
    <row r="8543" spans="1:11" x14ac:dyDescent="0.35">
      <c r="A8543" s="74"/>
      <c r="I8543" s="73"/>
      <c r="J8543" s="73"/>
      <c r="K8543" s="28"/>
    </row>
    <row r="8544" spans="1:11" x14ac:dyDescent="0.35">
      <c r="A8544" s="74"/>
      <c r="I8544" s="73"/>
      <c r="J8544" s="73"/>
      <c r="K8544" s="28"/>
    </row>
    <row r="8545" spans="1:11" x14ac:dyDescent="0.35">
      <c r="A8545" s="74"/>
      <c r="I8545" s="73"/>
      <c r="J8545" s="73"/>
      <c r="K8545" s="28"/>
    </row>
    <row r="8546" spans="1:11" x14ac:dyDescent="0.35">
      <c r="A8546" s="74"/>
      <c r="I8546" s="73"/>
      <c r="J8546" s="73"/>
      <c r="K8546" s="28"/>
    </row>
    <row r="8547" spans="1:11" x14ac:dyDescent="0.35">
      <c r="A8547" s="74"/>
      <c r="I8547" s="73"/>
      <c r="J8547" s="73"/>
      <c r="K8547" s="28"/>
    </row>
    <row r="8548" spans="1:11" x14ac:dyDescent="0.35">
      <c r="A8548" s="74"/>
      <c r="I8548" s="73"/>
      <c r="J8548" s="73"/>
      <c r="K8548" s="28"/>
    </row>
    <row r="8549" spans="1:11" x14ac:dyDescent="0.35">
      <c r="A8549" s="74"/>
      <c r="I8549" s="73"/>
      <c r="J8549" s="73"/>
      <c r="K8549" s="28"/>
    </row>
    <row r="8550" spans="1:11" x14ac:dyDescent="0.35">
      <c r="A8550" s="74"/>
      <c r="I8550" s="73"/>
      <c r="J8550" s="73"/>
      <c r="K8550" s="28"/>
    </row>
    <row r="8551" spans="1:11" x14ac:dyDescent="0.35">
      <c r="A8551" s="74"/>
      <c r="I8551" s="73"/>
      <c r="J8551" s="73"/>
      <c r="K8551" s="28"/>
    </row>
    <row r="8552" spans="1:11" x14ac:dyDescent="0.35">
      <c r="A8552" s="74"/>
      <c r="I8552" s="73"/>
      <c r="J8552" s="73"/>
      <c r="K8552" s="28"/>
    </row>
    <row r="8553" spans="1:11" x14ac:dyDescent="0.35">
      <c r="A8553" s="74"/>
      <c r="I8553" s="73"/>
      <c r="J8553" s="73"/>
      <c r="K8553" s="28"/>
    </row>
    <row r="8554" spans="1:11" x14ac:dyDescent="0.35">
      <c r="A8554" s="74"/>
      <c r="I8554" s="73"/>
      <c r="J8554" s="73"/>
      <c r="K8554" s="28"/>
    </row>
    <row r="8555" spans="1:11" x14ac:dyDescent="0.35">
      <c r="A8555" s="74"/>
      <c r="I8555" s="73"/>
      <c r="J8555" s="73"/>
      <c r="K8555" s="28"/>
    </row>
    <row r="8556" spans="1:11" x14ac:dyDescent="0.35">
      <c r="A8556" s="74"/>
      <c r="I8556" s="73"/>
      <c r="J8556" s="73"/>
      <c r="K8556" s="28"/>
    </row>
    <row r="8557" spans="1:11" x14ac:dyDescent="0.35">
      <c r="A8557" s="74"/>
      <c r="I8557" s="73"/>
      <c r="J8557" s="73"/>
      <c r="K8557" s="28"/>
    </row>
    <row r="8558" spans="1:11" x14ac:dyDescent="0.35">
      <c r="A8558" s="74"/>
      <c r="I8558" s="73"/>
      <c r="J8558" s="73"/>
      <c r="K8558" s="28"/>
    </row>
    <row r="8559" spans="1:11" x14ac:dyDescent="0.35">
      <c r="A8559" s="74"/>
      <c r="I8559" s="73"/>
      <c r="J8559" s="73"/>
      <c r="K8559" s="28"/>
    </row>
    <row r="8560" spans="1:11" x14ac:dyDescent="0.35">
      <c r="A8560" s="74"/>
      <c r="I8560" s="73"/>
      <c r="J8560" s="73"/>
      <c r="K8560" s="28"/>
    </row>
    <row r="8561" spans="1:11" x14ac:dyDescent="0.35">
      <c r="A8561" s="74"/>
      <c r="I8561" s="73"/>
      <c r="J8561" s="73"/>
      <c r="K8561" s="28"/>
    </row>
    <row r="8562" spans="1:11" x14ac:dyDescent="0.35">
      <c r="A8562" s="74"/>
      <c r="I8562" s="73"/>
      <c r="J8562" s="73"/>
      <c r="K8562" s="28"/>
    </row>
    <row r="8563" spans="1:11" x14ac:dyDescent="0.35">
      <c r="A8563" s="74"/>
      <c r="I8563" s="73"/>
      <c r="J8563" s="73"/>
      <c r="K8563" s="28"/>
    </row>
    <row r="8564" spans="1:11" x14ac:dyDescent="0.35">
      <c r="A8564" s="74"/>
      <c r="I8564" s="73"/>
      <c r="J8564" s="73"/>
      <c r="K8564" s="28"/>
    </row>
    <row r="8565" spans="1:11" x14ac:dyDescent="0.35">
      <c r="A8565" s="74"/>
      <c r="I8565" s="73"/>
      <c r="J8565" s="73"/>
      <c r="K8565" s="28"/>
    </row>
    <row r="8566" spans="1:11" x14ac:dyDescent="0.35">
      <c r="A8566" s="74"/>
      <c r="I8566" s="73"/>
      <c r="J8566" s="73"/>
      <c r="K8566" s="28"/>
    </row>
    <row r="8567" spans="1:11" x14ac:dyDescent="0.35">
      <c r="A8567" s="74"/>
      <c r="I8567" s="73"/>
      <c r="J8567" s="73"/>
      <c r="K8567" s="28"/>
    </row>
    <row r="8568" spans="1:11" x14ac:dyDescent="0.35">
      <c r="A8568" s="74"/>
      <c r="I8568" s="73"/>
      <c r="J8568" s="73"/>
      <c r="K8568" s="28"/>
    </row>
    <row r="8569" spans="1:11" x14ac:dyDescent="0.35">
      <c r="A8569" s="74"/>
      <c r="I8569" s="73"/>
      <c r="J8569" s="73"/>
      <c r="K8569" s="28"/>
    </row>
    <row r="8570" spans="1:11" x14ac:dyDescent="0.35">
      <c r="A8570" s="74"/>
      <c r="I8570" s="73"/>
      <c r="J8570" s="73"/>
      <c r="K8570" s="28"/>
    </row>
    <row r="8571" spans="1:11" x14ac:dyDescent="0.35">
      <c r="A8571" s="74"/>
      <c r="I8571" s="73"/>
      <c r="J8571" s="73"/>
      <c r="K8571" s="28"/>
    </row>
    <row r="8572" spans="1:11" x14ac:dyDescent="0.35">
      <c r="A8572" s="74"/>
      <c r="I8572" s="73"/>
      <c r="J8572" s="73"/>
      <c r="K8572" s="28"/>
    </row>
    <row r="8573" spans="1:11" x14ac:dyDescent="0.35">
      <c r="A8573" s="74"/>
      <c r="I8573" s="73"/>
      <c r="J8573" s="73"/>
      <c r="K8573" s="28"/>
    </row>
    <row r="8574" spans="1:11" x14ac:dyDescent="0.35">
      <c r="A8574" s="74"/>
      <c r="I8574" s="73"/>
      <c r="J8574" s="73"/>
      <c r="K8574" s="28"/>
    </row>
    <row r="8575" spans="1:11" x14ac:dyDescent="0.35">
      <c r="A8575" s="74"/>
      <c r="I8575" s="73"/>
      <c r="J8575" s="73"/>
      <c r="K8575" s="28"/>
    </row>
    <row r="8576" spans="1:11" x14ac:dyDescent="0.35">
      <c r="A8576" s="74"/>
      <c r="I8576" s="73"/>
      <c r="J8576" s="73"/>
      <c r="K8576" s="28"/>
    </row>
    <row r="8577" spans="1:11" x14ac:dyDescent="0.35">
      <c r="A8577" s="74"/>
      <c r="I8577" s="73"/>
      <c r="J8577" s="73"/>
      <c r="K8577" s="28"/>
    </row>
    <row r="8578" spans="1:11" x14ac:dyDescent="0.35">
      <c r="A8578" s="74"/>
      <c r="I8578" s="73"/>
      <c r="J8578" s="73"/>
      <c r="K8578" s="28"/>
    </row>
    <row r="8579" spans="1:11" x14ac:dyDescent="0.35">
      <c r="A8579" s="74"/>
      <c r="I8579" s="73"/>
      <c r="J8579" s="73"/>
      <c r="K8579" s="28"/>
    </row>
    <row r="8580" spans="1:11" x14ac:dyDescent="0.35">
      <c r="A8580" s="74"/>
      <c r="I8580" s="73"/>
      <c r="J8580" s="73"/>
      <c r="K8580" s="28"/>
    </row>
    <row r="8581" spans="1:11" x14ac:dyDescent="0.35">
      <c r="A8581" s="74"/>
      <c r="I8581" s="73"/>
      <c r="J8581" s="73"/>
      <c r="K8581" s="28"/>
    </row>
    <row r="8582" spans="1:11" x14ac:dyDescent="0.35">
      <c r="A8582" s="74"/>
      <c r="I8582" s="73"/>
      <c r="J8582" s="73"/>
      <c r="K8582" s="28"/>
    </row>
    <row r="8583" spans="1:11" x14ac:dyDescent="0.35">
      <c r="A8583" s="74"/>
      <c r="I8583" s="73"/>
      <c r="J8583" s="73"/>
      <c r="K8583" s="28"/>
    </row>
    <row r="8584" spans="1:11" x14ac:dyDescent="0.35">
      <c r="A8584" s="74"/>
      <c r="I8584" s="73"/>
      <c r="J8584" s="73"/>
      <c r="K8584" s="28"/>
    </row>
    <row r="8585" spans="1:11" x14ac:dyDescent="0.35">
      <c r="A8585" s="74"/>
      <c r="I8585" s="73"/>
      <c r="J8585" s="73"/>
      <c r="K8585" s="28"/>
    </row>
    <row r="8586" spans="1:11" x14ac:dyDescent="0.35">
      <c r="A8586" s="74"/>
      <c r="I8586" s="73"/>
      <c r="J8586" s="73"/>
      <c r="K8586" s="28"/>
    </row>
    <row r="8587" spans="1:11" x14ac:dyDescent="0.35">
      <c r="A8587" s="74"/>
      <c r="I8587" s="73"/>
      <c r="J8587" s="73"/>
      <c r="K8587" s="28"/>
    </row>
    <row r="8588" spans="1:11" x14ac:dyDescent="0.35">
      <c r="A8588" s="74"/>
      <c r="I8588" s="73"/>
      <c r="J8588" s="73"/>
      <c r="K8588" s="28"/>
    </row>
    <row r="8589" spans="1:11" x14ac:dyDescent="0.35">
      <c r="A8589" s="74"/>
      <c r="I8589" s="73"/>
      <c r="J8589" s="73"/>
      <c r="K8589" s="28"/>
    </row>
    <row r="8590" spans="1:11" x14ac:dyDescent="0.35">
      <c r="A8590" s="74"/>
      <c r="I8590" s="73"/>
      <c r="J8590" s="73"/>
      <c r="K8590" s="28"/>
    </row>
    <row r="8591" spans="1:11" x14ac:dyDescent="0.35">
      <c r="A8591" s="74"/>
      <c r="I8591" s="73"/>
      <c r="J8591" s="73"/>
      <c r="K8591" s="28"/>
    </row>
    <row r="8592" spans="1:11" x14ac:dyDescent="0.35">
      <c r="A8592" s="74"/>
      <c r="I8592" s="73"/>
      <c r="J8592" s="73"/>
      <c r="K8592" s="28"/>
    </row>
    <row r="8593" spans="1:11" x14ac:dyDescent="0.35">
      <c r="A8593" s="74"/>
      <c r="I8593" s="73"/>
      <c r="J8593" s="73"/>
      <c r="K8593" s="28"/>
    </row>
    <row r="8594" spans="1:11" x14ac:dyDescent="0.35">
      <c r="A8594" s="74"/>
      <c r="I8594" s="73"/>
      <c r="J8594" s="73"/>
      <c r="K8594" s="28"/>
    </row>
    <row r="8595" spans="1:11" x14ac:dyDescent="0.35">
      <c r="A8595" s="74"/>
      <c r="I8595" s="73"/>
      <c r="J8595" s="73"/>
      <c r="K8595" s="28"/>
    </row>
    <row r="8596" spans="1:11" x14ac:dyDescent="0.35">
      <c r="A8596" s="74"/>
      <c r="I8596" s="73"/>
      <c r="J8596" s="73"/>
      <c r="K8596" s="28"/>
    </row>
    <row r="8597" spans="1:11" x14ac:dyDescent="0.35">
      <c r="A8597" s="74"/>
      <c r="I8597" s="73"/>
      <c r="J8597" s="73"/>
      <c r="K8597" s="28"/>
    </row>
    <row r="8598" spans="1:11" x14ac:dyDescent="0.35">
      <c r="A8598" s="74"/>
      <c r="I8598" s="73"/>
      <c r="J8598" s="73"/>
      <c r="K8598" s="28"/>
    </row>
    <row r="8599" spans="1:11" x14ac:dyDescent="0.35">
      <c r="A8599" s="74"/>
      <c r="I8599" s="73"/>
      <c r="J8599" s="73"/>
      <c r="K8599" s="28"/>
    </row>
    <row r="8600" spans="1:11" x14ac:dyDescent="0.35">
      <c r="A8600" s="74"/>
      <c r="I8600" s="73"/>
      <c r="J8600" s="73"/>
      <c r="K8600" s="28"/>
    </row>
    <row r="8601" spans="1:11" x14ac:dyDescent="0.35">
      <c r="A8601" s="74"/>
      <c r="I8601" s="73"/>
      <c r="J8601" s="73"/>
      <c r="K8601" s="28"/>
    </row>
    <row r="8602" spans="1:11" x14ac:dyDescent="0.35">
      <c r="A8602" s="74"/>
      <c r="I8602" s="73"/>
      <c r="J8602" s="73"/>
      <c r="K8602" s="28"/>
    </row>
    <row r="8603" spans="1:11" x14ac:dyDescent="0.35">
      <c r="A8603" s="74"/>
      <c r="I8603" s="73"/>
      <c r="J8603" s="73"/>
      <c r="K8603" s="28"/>
    </row>
    <row r="8604" spans="1:11" x14ac:dyDescent="0.35">
      <c r="A8604" s="74"/>
      <c r="I8604" s="73"/>
      <c r="J8604" s="73"/>
      <c r="K8604" s="28"/>
    </row>
    <row r="8605" spans="1:11" x14ac:dyDescent="0.35">
      <c r="A8605" s="74"/>
      <c r="I8605" s="73"/>
      <c r="J8605" s="73"/>
      <c r="K8605" s="28"/>
    </row>
    <row r="8606" spans="1:11" x14ac:dyDescent="0.35">
      <c r="A8606" s="74"/>
      <c r="I8606" s="73"/>
      <c r="J8606" s="73"/>
      <c r="K8606" s="28"/>
    </row>
    <row r="8607" spans="1:11" x14ac:dyDescent="0.35">
      <c r="A8607" s="74"/>
      <c r="I8607" s="73"/>
      <c r="J8607" s="73"/>
      <c r="K8607" s="28"/>
    </row>
    <row r="8608" spans="1:11" x14ac:dyDescent="0.35">
      <c r="A8608" s="74"/>
      <c r="I8608" s="73"/>
      <c r="J8608" s="73"/>
      <c r="K8608" s="28"/>
    </row>
    <row r="8609" spans="1:11" x14ac:dyDescent="0.35">
      <c r="A8609" s="74"/>
      <c r="I8609" s="73"/>
      <c r="J8609" s="73"/>
      <c r="K8609" s="28"/>
    </row>
    <row r="8610" spans="1:11" x14ac:dyDescent="0.35">
      <c r="A8610" s="74"/>
      <c r="I8610" s="73"/>
      <c r="J8610" s="73"/>
      <c r="K8610" s="28"/>
    </row>
    <row r="8611" spans="1:11" x14ac:dyDescent="0.35">
      <c r="A8611" s="74"/>
      <c r="I8611" s="73"/>
      <c r="J8611" s="73"/>
      <c r="K8611" s="28"/>
    </row>
    <row r="8612" spans="1:11" x14ac:dyDescent="0.35">
      <c r="A8612" s="74"/>
      <c r="I8612" s="73"/>
      <c r="J8612" s="73"/>
      <c r="K8612" s="28"/>
    </row>
    <row r="8613" spans="1:11" x14ac:dyDescent="0.35">
      <c r="A8613" s="74"/>
      <c r="I8613" s="73"/>
      <c r="J8613" s="73"/>
      <c r="K8613" s="28"/>
    </row>
    <row r="8614" spans="1:11" x14ac:dyDescent="0.35">
      <c r="A8614" s="74"/>
      <c r="I8614" s="73"/>
      <c r="J8614" s="73"/>
      <c r="K8614" s="28"/>
    </row>
    <row r="8615" spans="1:11" x14ac:dyDescent="0.35">
      <c r="A8615" s="74"/>
      <c r="I8615" s="73"/>
      <c r="J8615" s="73"/>
      <c r="K8615" s="28"/>
    </row>
    <row r="8616" spans="1:11" x14ac:dyDescent="0.35">
      <c r="A8616" s="74"/>
      <c r="I8616" s="73"/>
      <c r="J8616" s="73"/>
      <c r="K8616" s="28"/>
    </row>
    <row r="8617" spans="1:11" x14ac:dyDescent="0.35">
      <c r="A8617" s="74"/>
      <c r="I8617" s="73"/>
      <c r="J8617" s="73"/>
      <c r="K8617" s="28"/>
    </row>
    <row r="8618" spans="1:11" x14ac:dyDescent="0.35">
      <c r="A8618" s="74"/>
      <c r="I8618" s="73"/>
      <c r="J8618" s="73"/>
      <c r="K8618" s="28"/>
    </row>
    <row r="8619" spans="1:11" x14ac:dyDescent="0.35">
      <c r="A8619" s="74"/>
      <c r="I8619" s="73"/>
      <c r="J8619" s="73"/>
      <c r="K8619" s="28"/>
    </row>
    <row r="8620" spans="1:11" x14ac:dyDescent="0.35">
      <c r="A8620" s="74"/>
      <c r="I8620" s="73"/>
      <c r="J8620" s="73"/>
      <c r="K8620" s="28"/>
    </row>
    <row r="8621" spans="1:11" x14ac:dyDescent="0.35">
      <c r="A8621" s="74"/>
      <c r="I8621" s="73"/>
      <c r="J8621" s="73"/>
      <c r="K8621" s="28"/>
    </row>
    <row r="8622" spans="1:11" x14ac:dyDescent="0.35">
      <c r="A8622" s="74"/>
      <c r="I8622" s="73"/>
      <c r="J8622" s="73"/>
      <c r="K8622" s="28"/>
    </row>
    <row r="8623" spans="1:11" x14ac:dyDescent="0.35">
      <c r="A8623" s="74"/>
      <c r="I8623" s="73"/>
      <c r="J8623" s="73"/>
      <c r="K8623" s="28"/>
    </row>
    <row r="8624" spans="1:11" x14ac:dyDescent="0.35">
      <c r="A8624" s="74"/>
      <c r="I8624" s="73"/>
      <c r="J8624" s="73"/>
      <c r="K8624" s="28"/>
    </row>
    <row r="8625" spans="1:11" x14ac:dyDescent="0.35">
      <c r="A8625" s="74"/>
      <c r="I8625" s="73"/>
      <c r="J8625" s="73"/>
      <c r="K8625" s="28"/>
    </row>
    <row r="8626" spans="1:11" x14ac:dyDescent="0.35">
      <c r="A8626" s="74"/>
      <c r="I8626" s="73"/>
      <c r="J8626" s="73"/>
      <c r="K8626" s="28"/>
    </row>
    <row r="8627" spans="1:11" x14ac:dyDescent="0.35">
      <c r="A8627" s="74"/>
      <c r="I8627" s="73"/>
      <c r="J8627" s="73"/>
      <c r="K8627" s="28"/>
    </row>
    <row r="8628" spans="1:11" x14ac:dyDescent="0.35">
      <c r="A8628" s="74"/>
      <c r="I8628" s="73"/>
      <c r="J8628" s="73"/>
      <c r="K8628" s="28"/>
    </row>
    <row r="8629" spans="1:11" x14ac:dyDescent="0.35">
      <c r="A8629" s="74"/>
      <c r="I8629" s="73"/>
      <c r="J8629" s="73"/>
      <c r="K8629" s="28"/>
    </row>
    <row r="8630" spans="1:11" x14ac:dyDescent="0.35">
      <c r="A8630" s="74"/>
      <c r="I8630" s="73"/>
      <c r="J8630" s="73"/>
      <c r="K8630" s="28"/>
    </row>
    <row r="8631" spans="1:11" x14ac:dyDescent="0.35">
      <c r="A8631" s="74"/>
      <c r="I8631" s="73"/>
      <c r="J8631" s="73"/>
      <c r="K8631" s="28"/>
    </row>
    <row r="8632" spans="1:11" x14ac:dyDescent="0.35">
      <c r="A8632" s="74"/>
      <c r="I8632" s="73"/>
      <c r="J8632" s="73"/>
      <c r="K8632" s="28"/>
    </row>
    <row r="8633" spans="1:11" x14ac:dyDescent="0.35">
      <c r="A8633" s="74"/>
      <c r="I8633" s="73"/>
      <c r="J8633" s="73"/>
      <c r="K8633" s="28"/>
    </row>
    <row r="8634" spans="1:11" x14ac:dyDescent="0.35">
      <c r="A8634" s="74"/>
      <c r="I8634" s="73"/>
      <c r="J8634" s="73"/>
      <c r="K8634" s="28"/>
    </row>
    <row r="8635" spans="1:11" x14ac:dyDescent="0.35">
      <c r="A8635" s="74"/>
      <c r="I8635" s="73"/>
      <c r="J8635" s="73"/>
      <c r="K8635" s="28"/>
    </row>
    <row r="8636" spans="1:11" x14ac:dyDescent="0.35">
      <c r="A8636" s="74"/>
      <c r="I8636" s="73"/>
      <c r="J8636" s="73"/>
      <c r="K8636" s="28"/>
    </row>
    <row r="8637" spans="1:11" x14ac:dyDescent="0.35">
      <c r="A8637" s="74"/>
      <c r="I8637" s="73"/>
      <c r="J8637" s="73"/>
      <c r="K8637" s="28"/>
    </row>
    <row r="8638" spans="1:11" x14ac:dyDescent="0.35">
      <c r="A8638" s="74"/>
      <c r="I8638" s="73"/>
      <c r="J8638" s="73"/>
      <c r="K8638" s="28"/>
    </row>
    <row r="8639" spans="1:11" x14ac:dyDescent="0.35">
      <c r="A8639" s="74"/>
      <c r="I8639" s="73"/>
      <c r="J8639" s="73"/>
      <c r="K8639" s="28"/>
    </row>
    <row r="8640" spans="1:11" x14ac:dyDescent="0.35">
      <c r="A8640" s="74"/>
      <c r="I8640" s="73"/>
      <c r="J8640" s="73"/>
      <c r="K8640" s="28"/>
    </row>
    <row r="8641" spans="1:11" x14ac:dyDescent="0.35">
      <c r="A8641" s="74"/>
      <c r="I8641" s="73"/>
      <c r="J8641" s="73"/>
      <c r="K8641" s="28"/>
    </row>
    <row r="8642" spans="1:11" x14ac:dyDescent="0.35">
      <c r="A8642" s="74"/>
      <c r="I8642" s="73"/>
      <c r="J8642" s="73"/>
      <c r="K8642" s="28"/>
    </row>
    <row r="8643" spans="1:11" x14ac:dyDescent="0.35">
      <c r="A8643" s="74"/>
      <c r="I8643" s="73"/>
      <c r="J8643" s="73"/>
      <c r="K8643" s="28"/>
    </row>
    <row r="8644" spans="1:11" x14ac:dyDescent="0.35">
      <c r="A8644" s="74"/>
      <c r="I8644" s="73"/>
      <c r="J8644" s="73"/>
      <c r="K8644" s="28"/>
    </row>
    <row r="8645" spans="1:11" x14ac:dyDescent="0.35">
      <c r="A8645" s="74"/>
      <c r="I8645" s="73"/>
      <c r="J8645" s="73"/>
      <c r="K8645" s="28"/>
    </row>
    <row r="8646" spans="1:11" x14ac:dyDescent="0.35">
      <c r="A8646" s="74"/>
      <c r="I8646" s="73"/>
      <c r="J8646" s="73"/>
      <c r="K8646" s="28"/>
    </row>
    <row r="8647" spans="1:11" x14ac:dyDescent="0.35">
      <c r="A8647" s="74"/>
      <c r="I8647" s="73"/>
      <c r="J8647" s="73"/>
      <c r="K8647" s="28"/>
    </row>
    <row r="8648" spans="1:11" x14ac:dyDescent="0.35">
      <c r="A8648" s="74"/>
      <c r="I8648" s="73"/>
      <c r="J8648" s="73"/>
      <c r="K8648" s="28"/>
    </row>
    <row r="8649" spans="1:11" x14ac:dyDescent="0.35">
      <c r="A8649" s="74"/>
      <c r="I8649" s="73"/>
      <c r="J8649" s="73"/>
      <c r="K8649" s="28"/>
    </row>
    <row r="8650" spans="1:11" x14ac:dyDescent="0.35">
      <c r="A8650" s="74"/>
      <c r="I8650" s="73"/>
      <c r="J8650" s="73"/>
      <c r="K8650" s="28"/>
    </row>
    <row r="8651" spans="1:11" x14ac:dyDescent="0.35">
      <c r="A8651" s="74"/>
      <c r="I8651" s="73"/>
      <c r="J8651" s="73"/>
      <c r="K8651" s="28"/>
    </row>
    <row r="8652" spans="1:11" x14ac:dyDescent="0.35">
      <c r="A8652" s="74"/>
      <c r="I8652" s="73"/>
      <c r="J8652" s="73"/>
      <c r="K8652" s="28"/>
    </row>
    <row r="8653" spans="1:11" x14ac:dyDescent="0.35">
      <c r="A8653" s="74"/>
      <c r="I8653" s="73"/>
      <c r="J8653" s="73"/>
      <c r="K8653" s="28"/>
    </row>
    <row r="8654" spans="1:11" x14ac:dyDescent="0.35">
      <c r="A8654" s="74"/>
      <c r="I8654" s="73"/>
      <c r="J8654" s="73"/>
      <c r="K8654" s="28"/>
    </row>
    <row r="8655" spans="1:11" x14ac:dyDescent="0.35">
      <c r="A8655" s="74"/>
      <c r="I8655" s="73"/>
      <c r="J8655" s="73"/>
      <c r="K8655" s="28"/>
    </row>
    <row r="8656" spans="1:11" x14ac:dyDescent="0.35">
      <c r="A8656" s="74"/>
      <c r="I8656" s="73"/>
      <c r="J8656" s="73"/>
      <c r="K8656" s="28"/>
    </row>
    <row r="8657" spans="1:11" x14ac:dyDescent="0.35">
      <c r="A8657" s="74"/>
      <c r="I8657" s="73"/>
      <c r="J8657" s="73"/>
      <c r="K8657" s="28"/>
    </row>
    <row r="8658" spans="1:11" x14ac:dyDescent="0.35">
      <c r="A8658" s="74"/>
      <c r="I8658" s="73"/>
      <c r="J8658" s="73"/>
      <c r="K8658" s="28"/>
    </row>
    <row r="8659" spans="1:11" x14ac:dyDescent="0.35">
      <c r="A8659" s="74"/>
      <c r="I8659" s="73"/>
      <c r="J8659" s="73"/>
      <c r="K8659" s="28"/>
    </row>
    <row r="8660" spans="1:11" x14ac:dyDescent="0.35">
      <c r="A8660" s="74"/>
      <c r="I8660" s="73"/>
      <c r="J8660" s="73"/>
      <c r="K8660" s="28"/>
    </row>
    <row r="8661" spans="1:11" x14ac:dyDescent="0.35">
      <c r="A8661" s="74"/>
      <c r="I8661" s="73"/>
      <c r="J8661" s="73"/>
      <c r="K8661" s="28"/>
    </row>
    <row r="8662" spans="1:11" x14ac:dyDescent="0.35">
      <c r="A8662" s="74"/>
      <c r="I8662" s="73"/>
      <c r="J8662" s="73"/>
      <c r="K8662" s="28"/>
    </row>
    <row r="8663" spans="1:11" x14ac:dyDescent="0.35">
      <c r="A8663" s="74"/>
      <c r="I8663" s="73"/>
      <c r="J8663" s="73"/>
      <c r="K8663" s="28"/>
    </row>
    <row r="8664" spans="1:11" x14ac:dyDescent="0.35">
      <c r="A8664" s="74"/>
      <c r="I8664" s="73"/>
      <c r="J8664" s="73"/>
      <c r="K8664" s="28"/>
    </row>
    <row r="8665" spans="1:11" x14ac:dyDescent="0.35">
      <c r="A8665" s="74"/>
      <c r="I8665" s="73"/>
      <c r="J8665" s="73"/>
      <c r="K8665" s="28"/>
    </row>
    <row r="8666" spans="1:11" x14ac:dyDescent="0.35">
      <c r="A8666" s="74"/>
      <c r="I8666" s="73"/>
      <c r="J8666" s="73"/>
      <c r="K8666" s="28"/>
    </row>
    <row r="8667" spans="1:11" x14ac:dyDescent="0.35">
      <c r="A8667" s="74"/>
      <c r="I8667" s="73"/>
      <c r="J8667" s="73"/>
      <c r="K8667" s="28"/>
    </row>
    <row r="8668" spans="1:11" x14ac:dyDescent="0.35">
      <c r="A8668" s="74"/>
      <c r="I8668" s="73"/>
      <c r="J8668" s="73"/>
      <c r="K8668" s="28"/>
    </row>
    <row r="8669" spans="1:11" x14ac:dyDescent="0.35">
      <c r="A8669" s="74"/>
      <c r="I8669" s="73"/>
      <c r="J8669" s="73"/>
      <c r="K8669" s="28"/>
    </row>
    <row r="8670" spans="1:11" x14ac:dyDescent="0.35">
      <c r="A8670" s="74"/>
      <c r="I8670" s="73"/>
      <c r="J8670" s="73"/>
      <c r="K8670" s="28"/>
    </row>
    <row r="8671" spans="1:11" x14ac:dyDescent="0.35">
      <c r="A8671" s="74"/>
      <c r="I8671" s="73"/>
      <c r="J8671" s="73"/>
      <c r="K8671" s="28"/>
    </row>
    <row r="8672" spans="1:11" x14ac:dyDescent="0.35">
      <c r="A8672" s="74"/>
      <c r="I8672" s="73"/>
      <c r="J8672" s="73"/>
      <c r="K8672" s="28"/>
    </row>
    <row r="8673" spans="1:11" x14ac:dyDescent="0.35">
      <c r="A8673" s="74"/>
      <c r="I8673" s="73"/>
      <c r="J8673" s="73"/>
      <c r="K8673" s="28"/>
    </row>
    <row r="8674" spans="1:11" x14ac:dyDescent="0.35">
      <c r="A8674" s="74"/>
      <c r="I8674" s="73"/>
      <c r="J8674" s="73"/>
      <c r="K8674" s="28"/>
    </row>
    <row r="8675" spans="1:11" x14ac:dyDescent="0.35">
      <c r="A8675" s="74"/>
      <c r="I8675" s="73"/>
      <c r="J8675" s="73"/>
      <c r="K8675" s="28"/>
    </row>
    <row r="8676" spans="1:11" x14ac:dyDescent="0.35">
      <c r="A8676" s="74"/>
      <c r="I8676" s="73"/>
      <c r="J8676" s="73"/>
      <c r="K8676" s="28"/>
    </row>
    <row r="8677" spans="1:11" x14ac:dyDescent="0.35">
      <c r="A8677" s="74"/>
      <c r="I8677" s="73"/>
      <c r="J8677" s="73"/>
      <c r="K8677" s="28"/>
    </row>
    <row r="8678" spans="1:11" x14ac:dyDescent="0.35">
      <c r="A8678" s="74"/>
      <c r="I8678" s="73"/>
      <c r="J8678" s="73"/>
      <c r="K8678" s="28"/>
    </row>
    <row r="8679" spans="1:11" x14ac:dyDescent="0.35">
      <c r="A8679" s="74"/>
      <c r="I8679" s="73"/>
      <c r="J8679" s="73"/>
      <c r="K8679" s="28"/>
    </row>
    <row r="8680" spans="1:11" x14ac:dyDescent="0.35">
      <c r="A8680" s="74"/>
      <c r="I8680" s="73"/>
      <c r="J8680" s="73"/>
      <c r="K8680" s="28"/>
    </row>
    <row r="8681" spans="1:11" x14ac:dyDescent="0.35">
      <c r="A8681" s="74"/>
      <c r="I8681" s="73"/>
      <c r="J8681" s="73"/>
      <c r="K8681" s="28"/>
    </row>
    <row r="8682" spans="1:11" x14ac:dyDescent="0.35">
      <c r="A8682" s="74"/>
      <c r="I8682" s="73"/>
      <c r="J8682" s="73"/>
      <c r="K8682" s="28"/>
    </row>
    <row r="8683" spans="1:11" x14ac:dyDescent="0.35">
      <c r="A8683" s="74"/>
      <c r="I8683" s="73"/>
      <c r="J8683" s="73"/>
      <c r="K8683" s="28"/>
    </row>
    <row r="8684" spans="1:11" x14ac:dyDescent="0.35">
      <c r="A8684" s="74"/>
      <c r="I8684" s="73"/>
      <c r="J8684" s="73"/>
      <c r="K8684" s="28"/>
    </row>
    <row r="8685" spans="1:11" x14ac:dyDescent="0.35">
      <c r="A8685" s="74"/>
      <c r="I8685" s="73"/>
      <c r="J8685" s="73"/>
      <c r="K8685" s="28"/>
    </row>
    <row r="8686" spans="1:11" x14ac:dyDescent="0.35">
      <c r="A8686" s="74"/>
      <c r="I8686" s="73"/>
      <c r="J8686" s="73"/>
      <c r="K8686" s="28"/>
    </row>
    <row r="8687" spans="1:11" x14ac:dyDescent="0.35">
      <c r="A8687" s="74"/>
      <c r="I8687" s="73"/>
      <c r="J8687" s="73"/>
      <c r="K8687" s="28"/>
    </row>
    <row r="8688" spans="1:11" x14ac:dyDescent="0.35">
      <c r="A8688" s="74"/>
      <c r="I8688" s="73"/>
      <c r="J8688" s="73"/>
      <c r="K8688" s="28"/>
    </row>
    <row r="8689" spans="1:11" x14ac:dyDescent="0.35">
      <c r="A8689" s="74"/>
      <c r="I8689" s="73"/>
      <c r="J8689" s="73"/>
      <c r="K8689" s="28"/>
    </row>
    <row r="8690" spans="1:11" x14ac:dyDescent="0.35">
      <c r="A8690" s="74"/>
      <c r="I8690" s="73"/>
      <c r="J8690" s="73"/>
      <c r="K8690" s="28"/>
    </row>
    <row r="8691" spans="1:11" x14ac:dyDescent="0.35">
      <c r="A8691" s="74"/>
      <c r="I8691" s="73"/>
      <c r="J8691" s="73"/>
      <c r="K8691" s="28"/>
    </row>
    <row r="8692" spans="1:11" x14ac:dyDescent="0.35">
      <c r="A8692" s="74"/>
      <c r="I8692" s="73"/>
      <c r="J8692" s="73"/>
      <c r="K8692" s="28"/>
    </row>
    <row r="8693" spans="1:11" x14ac:dyDescent="0.35">
      <c r="A8693" s="74"/>
      <c r="I8693" s="73"/>
      <c r="J8693" s="73"/>
      <c r="K8693" s="28"/>
    </row>
    <row r="8694" spans="1:11" x14ac:dyDescent="0.35">
      <c r="A8694" s="74"/>
      <c r="I8694" s="73"/>
      <c r="J8694" s="73"/>
      <c r="K8694" s="28"/>
    </row>
    <row r="8695" spans="1:11" x14ac:dyDescent="0.35">
      <c r="A8695" s="74"/>
      <c r="I8695" s="73"/>
      <c r="J8695" s="73"/>
      <c r="K8695" s="28"/>
    </row>
    <row r="8696" spans="1:11" x14ac:dyDescent="0.35">
      <c r="A8696" s="74"/>
      <c r="I8696" s="73"/>
      <c r="J8696" s="73"/>
      <c r="K8696" s="28"/>
    </row>
    <row r="8697" spans="1:11" x14ac:dyDescent="0.35">
      <c r="A8697" s="74"/>
      <c r="I8697" s="73"/>
      <c r="J8697" s="73"/>
      <c r="K8697" s="28"/>
    </row>
    <row r="8698" spans="1:11" x14ac:dyDescent="0.35">
      <c r="A8698" s="74"/>
      <c r="I8698" s="73"/>
      <c r="J8698" s="73"/>
      <c r="K8698" s="28"/>
    </row>
    <row r="8699" spans="1:11" x14ac:dyDescent="0.35">
      <c r="A8699" s="74"/>
      <c r="I8699" s="73"/>
      <c r="J8699" s="73"/>
      <c r="K8699" s="28"/>
    </row>
    <row r="8700" spans="1:11" x14ac:dyDescent="0.35">
      <c r="A8700" s="74"/>
      <c r="I8700" s="73"/>
      <c r="J8700" s="73"/>
      <c r="K8700" s="28"/>
    </row>
    <row r="8701" spans="1:11" x14ac:dyDescent="0.35">
      <c r="A8701" s="74"/>
      <c r="I8701" s="73"/>
      <c r="J8701" s="73"/>
      <c r="K8701" s="28"/>
    </row>
    <row r="8702" spans="1:11" x14ac:dyDescent="0.35">
      <c r="A8702" s="74"/>
      <c r="I8702" s="73"/>
      <c r="J8702" s="73"/>
      <c r="K8702" s="28"/>
    </row>
    <row r="8703" spans="1:11" x14ac:dyDescent="0.35">
      <c r="A8703" s="74"/>
      <c r="I8703" s="73"/>
      <c r="J8703" s="73"/>
      <c r="K8703" s="28"/>
    </row>
    <row r="8704" spans="1:11" x14ac:dyDescent="0.35">
      <c r="A8704" s="74"/>
      <c r="I8704" s="73"/>
      <c r="J8704" s="73"/>
      <c r="K8704" s="28"/>
    </row>
    <row r="8705" spans="1:11" x14ac:dyDescent="0.35">
      <c r="A8705" s="74"/>
      <c r="I8705" s="73"/>
      <c r="J8705" s="73"/>
      <c r="K8705" s="28"/>
    </row>
    <row r="8706" spans="1:11" x14ac:dyDescent="0.35">
      <c r="A8706" s="74"/>
      <c r="I8706" s="73"/>
      <c r="J8706" s="73"/>
      <c r="K8706" s="28"/>
    </row>
    <row r="8707" spans="1:11" x14ac:dyDescent="0.35">
      <c r="A8707" s="74"/>
      <c r="I8707" s="73"/>
      <c r="J8707" s="73"/>
      <c r="K8707" s="28"/>
    </row>
    <row r="8708" spans="1:11" x14ac:dyDescent="0.35">
      <c r="A8708" s="74"/>
      <c r="I8708" s="73"/>
      <c r="J8708" s="73"/>
      <c r="K8708" s="28"/>
    </row>
    <row r="8709" spans="1:11" x14ac:dyDescent="0.35">
      <c r="A8709" s="74"/>
      <c r="I8709" s="73"/>
      <c r="J8709" s="73"/>
      <c r="K8709" s="28"/>
    </row>
    <row r="8710" spans="1:11" x14ac:dyDescent="0.35">
      <c r="A8710" s="74"/>
      <c r="I8710" s="73"/>
      <c r="J8710" s="73"/>
      <c r="K8710" s="28"/>
    </row>
    <row r="8711" spans="1:11" x14ac:dyDescent="0.35">
      <c r="A8711" s="74"/>
      <c r="I8711" s="73"/>
      <c r="J8711" s="73"/>
      <c r="K8711" s="28"/>
    </row>
    <row r="8712" spans="1:11" x14ac:dyDescent="0.35">
      <c r="A8712" s="74"/>
      <c r="I8712" s="73"/>
      <c r="J8712" s="73"/>
      <c r="K8712" s="28"/>
    </row>
    <row r="8713" spans="1:11" x14ac:dyDescent="0.35">
      <c r="A8713" s="74"/>
      <c r="I8713" s="73"/>
      <c r="J8713" s="73"/>
      <c r="K8713" s="28"/>
    </row>
    <row r="8714" spans="1:11" x14ac:dyDescent="0.35">
      <c r="A8714" s="74"/>
      <c r="I8714" s="73"/>
      <c r="J8714" s="73"/>
      <c r="K8714" s="28"/>
    </row>
    <row r="8715" spans="1:11" x14ac:dyDescent="0.35">
      <c r="A8715" s="74"/>
      <c r="I8715" s="73"/>
      <c r="J8715" s="73"/>
      <c r="K8715" s="28"/>
    </row>
    <row r="8716" spans="1:11" x14ac:dyDescent="0.35">
      <c r="A8716" s="74"/>
      <c r="I8716" s="73"/>
      <c r="J8716" s="73"/>
      <c r="K8716" s="28"/>
    </row>
    <row r="8717" spans="1:11" x14ac:dyDescent="0.35">
      <c r="A8717" s="74"/>
      <c r="I8717" s="73"/>
      <c r="J8717" s="73"/>
      <c r="K8717" s="28"/>
    </row>
    <row r="8718" spans="1:11" x14ac:dyDescent="0.35">
      <c r="A8718" s="74"/>
      <c r="I8718" s="73"/>
      <c r="J8718" s="73"/>
      <c r="K8718" s="28"/>
    </row>
    <row r="8719" spans="1:11" x14ac:dyDescent="0.35">
      <c r="A8719" s="74"/>
      <c r="I8719" s="73"/>
      <c r="J8719" s="73"/>
      <c r="K8719" s="28"/>
    </row>
    <row r="8720" spans="1:11" x14ac:dyDescent="0.35">
      <c r="A8720" s="74"/>
      <c r="I8720" s="73"/>
      <c r="J8720" s="73"/>
      <c r="K8720" s="28"/>
    </row>
    <row r="8721" spans="1:11" x14ac:dyDescent="0.35">
      <c r="A8721" s="74"/>
      <c r="I8721" s="73"/>
      <c r="J8721" s="73"/>
      <c r="K8721" s="28"/>
    </row>
    <row r="8722" spans="1:11" x14ac:dyDescent="0.35">
      <c r="A8722" s="74"/>
      <c r="I8722" s="73"/>
      <c r="J8722" s="73"/>
      <c r="K8722" s="28"/>
    </row>
    <row r="8723" spans="1:11" x14ac:dyDescent="0.35">
      <c r="A8723" s="74"/>
      <c r="I8723" s="73"/>
      <c r="J8723" s="73"/>
      <c r="K8723" s="28"/>
    </row>
    <row r="8724" spans="1:11" x14ac:dyDescent="0.35">
      <c r="A8724" s="74"/>
      <c r="I8724" s="73"/>
      <c r="J8724" s="73"/>
      <c r="K8724" s="28"/>
    </row>
    <row r="8725" spans="1:11" x14ac:dyDescent="0.35">
      <c r="A8725" s="74"/>
      <c r="I8725" s="73"/>
      <c r="J8725" s="73"/>
      <c r="K8725" s="28"/>
    </row>
    <row r="8726" spans="1:11" x14ac:dyDescent="0.35">
      <c r="A8726" s="74"/>
      <c r="I8726" s="73"/>
      <c r="J8726" s="73"/>
      <c r="K8726" s="28"/>
    </row>
    <row r="8727" spans="1:11" x14ac:dyDescent="0.35">
      <c r="A8727" s="74"/>
      <c r="I8727" s="73"/>
      <c r="J8727" s="73"/>
      <c r="K8727" s="28"/>
    </row>
    <row r="8728" spans="1:11" x14ac:dyDescent="0.35">
      <c r="A8728" s="74"/>
      <c r="I8728" s="73"/>
      <c r="J8728" s="73"/>
      <c r="K8728" s="28"/>
    </row>
    <row r="8729" spans="1:11" x14ac:dyDescent="0.35">
      <c r="A8729" s="74"/>
      <c r="I8729" s="73"/>
      <c r="J8729" s="73"/>
      <c r="K8729" s="28"/>
    </row>
    <row r="8730" spans="1:11" x14ac:dyDescent="0.35">
      <c r="A8730" s="74"/>
      <c r="I8730" s="73"/>
      <c r="J8730" s="73"/>
      <c r="K8730" s="28"/>
    </row>
    <row r="8731" spans="1:11" x14ac:dyDescent="0.35">
      <c r="A8731" s="74"/>
      <c r="I8731" s="73"/>
      <c r="J8731" s="73"/>
      <c r="K8731" s="28"/>
    </row>
    <row r="8732" spans="1:11" x14ac:dyDescent="0.35">
      <c r="A8732" s="74"/>
      <c r="I8732" s="73"/>
      <c r="J8732" s="73"/>
      <c r="K8732" s="28"/>
    </row>
    <row r="8733" spans="1:11" x14ac:dyDescent="0.35">
      <c r="A8733" s="74"/>
      <c r="I8733" s="73"/>
      <c r="J8733" s="73"/>
      <c r="K8733" s="28"/>
    </row>
    <row r="8734" spans="1:11" x14ac:dyDescent="0.35">
      <c r="A8734" s="74"/>
      <c r="I8734" s="73"/>
      <c r="J8734" s="73"/>
      <c r="K8734" s="28"/>
    </row>
    <row r="8735" spans="1:11" x14ac:dyDescent="0.35">
      <c r="A8735" s="74"/>
      <c r="I8735" s="73"/>
      <c r="J8735" s="73"/>
      <c r="K8735" s="28"/>
    </row>
    <row r="8736" spans="1:11" x14ac:dyDescent="0.35">
      <c r="A8736" s="74"/>
      <c r="I8736" s="73"/>
      <c r="J8736" s="73"/>
      <c r="K8736" s="28"/>
    </row>
    <row r="8737" spans="1:11" x14ac:dyDescent="0.35">
      <c r="A8737" s="74"/>
      <c r="I8737" s="73"/>
      <c r="J8737" s="73"/>
      <c r="K8737" s="28"/>
    </row>
    <row r="8738" spans="1:11" x14ac:dyDescent="0.35">
      <c r="A8738" s="74"/>
      <c r="I8738" s="73"/>
      <c r="J8738" s="73"/>
      <c r="K8738" s="28"/>
    </row>
    <row r="8739" spans="1:11" x14ac:dyDescent="0.35">
      <c r="A8739" s="74"/>
      <c r="I8739" s="73"/>
      <c r="J8739" s="73"/>
      <c r="K8739" s="28"/>
    </row>
    <row r="8740" spans="1:11" x14ac:dyDescent="0.35">
      <c r="A8740" s="74"/>
      <c r="I8740" s="73"/>
      <c r="J8740" s="73"/>
      <c r="K8740" s="28"/>
    </row>
    <row r="8741" spans="1:11" x14ac:dyDescent="0.35">
      <c r="A8741" s="74"/>
      <c r="I8741" s="73"/>
      <c r="J8741" s="73"/>
      <c r="K8741" s="28"/>
    </row>
    <row r="8742" spans="1:11" x14ac:dyDescent="0.35">
      <c r="A8742" s="74"/>
      <c r="I8742" s="73"/>
      <c r="J8742" s="73"/>
      <c r="K8742" s="28"/>
    </row>
    <row r="8743" spans="1:11" x14ac:dyDescent="0.35">
      <c r="A8743" s="74"/>
      <c r="I8743" s="73"/>
      <c r="J8743" s="73"/>
      <c r="K8743" s="28"/>
    </row>
    <row r="8744" spans="1:11" x14ac:dyDescent="0.35">
      <c r="A8744" s="74"/>
      <c r="I8744" s="73"/>
      <c r="J8744" s="73"/>
      <c r="K8744" s="28"/>
    </row>
    <row r="8745" spans="1:11" x14ac:dyDescent="0.35">
      <c r="A8745" s="74"/>
      <c r="I8745" s="73"/>
      <c r="J8745" s="73"/>
      <c r="K8745" s="28"/>
    </row>
    <row r="8746" spans="1:11" x14ac:dyDescent="0.35">
      <c r="A8746" s="74"/>
      <c r="I8746" s="73"/>
      <c r="J8746" s="73"/>
      <c r="K8746" s="28"/>
    </row>
    <row r="8747" spans="1:11" x14ac:dyDescent="0.35">
      <c r="A8747" s="74"/>
      <c r="I8747" s="73"/>
      <c r="J8747" s="73"/>
      <c r="K8747" s="28"/>
    </row>
    <row r="8748" spans="1:11" x14ac:dyDescent="0.35">
      <c r="A8748" s="74"/>
      <c r="I8748" s="73"/>
      <c r="J8748" s="73"/>
      <c r="K8748" s="28"/>
    </row>
    <row r="8749" spans="1:11" x14ac:dyDescent="0.35">
      <c r="A8749" s="74"/>
      <c r="I8749" s="73"/>
      <c r="J8749" s="73"/>
      <c r="K8749" s="28"/>
    </row>
    <row r="8750" spans="1:11" x14ac:dyDescent="0.35">
      <c r="A8750" s="74"/>
      <c r="I8750" s="73"/>
      <c r="J8750" s="73"/>
      <c r="K8750" s="28"/>
    </row>
    <row r="8751" spans="1:11" x14ac:dyDescent="0.35">
      <c r="A8751" s="74"/>
      <c r="I8751" s="73"/>
      <c r="J8751" s="73"/>
      <c r="K8751" s="28"/>
    </row>
    <row r="8752" spans="1:11" x14ac:dyDescent="0.35">
      <c r="A8752" s="74"/>
      <c r="I8752" s="73"/>
      <c r="J8752" s="73"/>
      <c r="K8752" s="28"/>
    </row>
    <row r="8753" spans="1:11" x14ac:dyDescent="0.35">
      <c r="A8753" s="74"/>
      <c r="I8753" s="73"/>
      <c r="J8753" s="73"/>
      <c r="K8753" s="28"/>
    </row>
    <row r="8754" spans="1:11" x14ac:dyDescent="0.35">
      <c r="A8754" s="74"/>
      <c r="I8754" s="73"/>
      <c r="J8754" s="73"/>
      <c r="K8754" s="28"/>
    </row>
    <row r="8755" spans="1:11" x14ac:dyDescent="0.35">
      <c r="A8755" s="74"/>
      <c r="I8755" s="73"/>
      <c r="J8755" s="73"/>
      <c r="K8755" s="28"/>
    </row>
    <row r="8756" spans="1:11" x14ac:dyDescent="0.35">
      <c r="A8756" s="74"/>
      <c r="I8756" s="73"/>
      <c r="J8756" s="73"/>
      <c r="K8756" s="28"/>
    </row>
    <row r="8757" spans="1:11" x14ac:dyDescent="0.35">
      <c r="A8757" s="74"/>
      <c r="I8757" s="73"/>
      <c r="J8757" s="73"/>
      <c r="K8757" s="28"/>
    </row>
    <row r="8758" spans="1:11" x14ac:dyDescent="0.35">
      <c r="A8758" s="74"/>
      <c r="I8758" s="73"/>
      <c r="J8758" s="73"/>
      <c r="K8758" s="28"/>
    </row>
    <row r="8759" spans="1:11" x14ac:dyDescent="0.35">
      <c r="A8759" s="74"/>
      <c r="I8759" s="73"/>
      <c r="J8759" s="73"/>
      <c r="K8759" s="28"/>
    </row>
    <row r="8760" spans="1:11" x14ac:dyDescent="0.35">
      <c r="A8760" s="74"/>
      <c r="I8760" s="73"/>
      <c r="J8760" s="73"/>
      <c r="K8760" s="28"/>
    </row>
    <row r="8761" spans="1:11" x14ac:dyDescent="0.35">
      <c r="A8761" s="74"/>
      <c r="I8761" s="73"/>
      <c r="J8761" s="73"/>
      <c r="K8761" s="28"/>
    </row>
    <row r="8762" spans="1:11" x14ac:dyDescent="0.35">
      <c r="A8762" s="74"/>
      <c r="I8762" s="73"/>
      <c r="J8762" s="73"/>
      <c r="K8762" s="28"/>
    </row>
    <row r="8763" spans="1:11" x14ac:dyDescent="0.35">
      <c r="A8763" s="74"/>
      <c r="I8763" s="73"/>
      <c r="J8763" s="73"/>
      <c r="K8763" s="28"/>
    </row>
    <row r="8764" spans="1:11" x14ac:dyDescent="0.35">
      <c r="A8764" s="74"/>
      <c r="I8764" s="73"/>
      <c r="J8764" s="73"/>
      <c r="K8764" s="28"/>
    </row>
    <row r="8765" spans="1:11" x14ac:dyDescent="0.35">
      <c r="A8765" s="74"/>
      <c r="I8765" s="73"/>
      <c r="J8765" s="73"/>
      <c r="K8765" s="28"/>
    </row>
    <row r="8766" spans="1:11" x14ac:dyDescent="0.35">
      <c r="A8766" s="74"/>
      <c r="I8766" s="73"/>
      <c r="J8766" s="73"/>
      <c r="K8766" s="28"/>
    </row>
    <row r="8767" spans="1:11" x14ac:dyDescent="0.35">
      <c r="A8767" s="74"/>
      <c r="I8767" s="73"/>
      <c r="J8767" s="73"/>
      <c r="K8767" s="28"/>
    </row>
    <row r="8768" spans="1:11" x14ac:dyDescent="0.35">
      <c r="A8768" s="74"/>
      <c r="I8768" s="73"/>
      <c r="J8768" s="73"/>
      <c r="K8768" s="28"/>
    </row>
    <row r="8769" spans="1:11" x14ac:dyDescent="0.35">
      <c r="A8769" s="74"/>
      <c r="I8769" s="73"/>
      <c r="J8769" s="73"/>
      <c r="K8769" s="28"/>
    </row>
    <row r="8770" spans="1:11" x14ac:dyDescent="0.35">
      <c r="A8770" s="74"/>
      <c r="I8770" s="73"/>
      <c r="J8770" s="73"/>
      <c r="K8770" s="28"/>
    </row>
    <row r="8771" spans="1:11" x14ac:dyDescent="0.35">
      <c r="A8771" s="74"/>
      <c r="I8771" s="73"/>
      <c r="J8771" s="73"/>
      <c r="K8771" s="28"/>
    </row>
    <row r="8772" spans="1:11" x14ac:dyDescent="0.35">
      <c r="A8772" s="74"/>
      <c r="I8772" s="73"/>
      <c r="J8772" s="73"/>
      <c r="K8772" s="28"/>
    </row>
    <row r="8773" spans="1:11" x14ac:dyDescent="0.35">
      <c r="A8773" s="74"/>
      <c r="I8773" s="73"/>
      <c r="J8773" s="73"/>
      <c r="K8773" s="28"/>
    </row>
    <row r="8774" spans="1:11" x14ac:dyDescent="0.35">
      <c r="A8774" s="74"/>
      <c r="I8774" s="73"/>
      <c r="J8774" s="73"/>
      <c r="K8774" s="28"/>
    </row>
    <row r="8775" spans="1:11" x14ac:dyDescent="0.35">
      <c r="A8775" s="74"/>
      <c r="I8775" s="73"/>
      <c r="J8775" s="73"/>
      <c r="K8775" s="28"/>
    </row>
    <row r="8776" spans="1:11" x14ac:dyDescent="0.35">
      <c r="A8776" s="74"/>
      <c r="I8776" s="73"/>
      <c r="J8776" s="73"/>
      <c r="K8776" s="28"/>
    </row>
    <row r="8777" spans="1:11" x14ac:dyDescent="0.35">
      <c r="A8777" s="74"/>
      <c r="I8777" s="73"/>
      <c r="J8777" s="73"/>
      <c r="K8777" s="28"/>
    </row>
    <row r="8778" spans="1:11" x14ac:dyDescent="0.35">
      <c r="A8778" s="74"/>
      <c r="I8778" s="73"/>
      <c r="J8778" s="73"/>
      <c r="K8778" s="28"/>
    </row>
    <row r="8779" spans="1:11" x14ac:dyDescent="0.35">
      <c r="A8779" s="74"/>
      <c r="I8779" s="73"/>
      <c r="J8779" s="73"/>
      <c r="K8779" s="28"/>
    </row>
    <row r="8780" spans="1:11" x14ac:dyDescent="0.35">
      <c r="A8780" s="74"/>
      <c r="I8780" s="73"/>
      <c r="J8780" s="73"/>
      <c r="K8780" s="28"/>
    </row>
    <row r="8781" spans="1:11" x14ac:dyDescent="0.35">
      <c r="A8781" s="74"/>
      <c r="I8781" s="73"/>
      <c r="J8781" s="73"/>
      <c r="K8781" s="28"/>
    </row>
    <row r="8782" spans="1:11" x14ac:dyDescent="0.35">
      <c r="A8782" s="74"/>
      <c r="I8782" s="73"/>
      <c r="J8782" s="73"/>
      <c r="K8782" s="28"/>
    </row>
    <row r="8783" spans="1:11" x14ac:dyDescent="0.35">
      <c r="A8783" s="74"/>
      <c r="I8783" s="73"/>
      <c r="J8783" s="73"/>
      <c r="K8783" s="28"/>
    </row>
    <row r="8784" spans="1:11" x14ac:dyDescent="0.35">
      <c r="A8784" s="74"/>
      <c r="I8784" s="73"/>
      <c r="J8784" s="73"/>
      <c r="K8784" s="28"/>
    </row>
    <row r="8785" spans="1:11" x14ac:dyDescent="0.35">
      <c r="A8785" s="74"/>
      <c r="I8785" s="73"/>
      <c r="J8785" s="73"/>
      <c r="K8785" s="28"/>
    </row>
    <row r="8786" spans="1:11" x14ac:dyDescent="0.35">
      <c r="A8786" s="74"/>
      <c r="I8786" s="73"/>
      <c r="J8786" s="73"/>
      <c r="K8786" s="28"/>
    </row>
    <row r="8787" spans="1:11" x14ac:dyDescent="0.35">
      <c r="A8787" s="74"/>
      <c r="I8787" s="73"/>
      <c r="J8787" s="73"/>
      <c r="K8787" s="28"/>
    </row>
    <row r="8788" spans="1:11" x14ac:dyDescent="0.35">
      <c r="A8788" s="74"/>
      <c r="I8788" s="73"/>
      <c r="J8788" s="73"/>
      <c r="K8788" s="28"/>
    </row>
    <row r="8789" spans="1:11" x14ac:dyDescent="0.35">
      <c r="A8789" s="74"/>
      <c r="I8789" s="73"/>
      <c r="J8789" s="73"/>
      <c r="K8789" s="28"/>
    </row>
    <row r="8790" spans="1:11" x14ac:dyDescent="0.35">
      <c r="A8790" s="74"/>
      <c r="I8790" s="73"/>
      <c r="J8790" s="73"/>
      <c r="K8790" s="28"/>
    </row>
    <row r="8791" spans="1:11" x14ac:dyDescent="0.35">
      <c r="A8791" s="74"/>
      <c r="I8791" s="73"/>
      <c r="J8791" s="73"/>
      <c r="K8791" s="28"/>
    </row>
    <row r="8792" spans="1:11" x14ac:dyDescent="0.35">
      <c r="A8792" s="74"/>
      <c r="I8792" s="73"/>
      <c r="J8792" s="73"/>
      <c r="K8792" s="28"/>
    </row>
    <row r="8793" spans="1:11" x14ac:dyDescent="0.35">
      <c r="A8793" s="74"/>
      <c r="I8793" s="73"/>
      <c r="J8793" s="73"/>
      <c r="K8793" s="28"/>
    </row>
    <row r="8794" spans="1:11" x14ac:dyDescent="0.35">
      <c r="A8794" s="74"/>
      <c r="I8794" s="73"/>
      <c r="J8794" s="73"/>
      <c r="K8794" s="28"/>
    </row>
    <row r="8795" spans="1:11" x14ac:dyDescent="0.35">
      <c r="A8795" s="74"/>
      <c r="I8795" s="73"/>
      <c r="J8795" s="73"/>
      <c r="K8795" s="28"/>
    </row>
    <row r="8796" spans="1:11" x14ac:dyDescent="0.35">
      <c r="A8796" s="74"/>
      <c r="I8796" s="73"/>
      <c r="J8796" s="73"/>
      <c r="K8796" s="28"/>
    </row>
    <row r="8797" spans="1:11" x14ac:dyDescent="0.35">
      <c r="A8797" s="74"/>
      <c r="I8797" s="73"/>
      <c r="J8797" s="73"/>
      <c r="K8797" s="28"/>
    </row>
    <row r="8798" spans="1:11" x14ac:dyDescent="0.35">
      <c r="A8798" s="74"/>
      <c r="I8798" s="73"/>
      <c r="J8798" s="73"/>
      <c r="K8798" s="28"/>
    </row>
    <row r="8799" spans="1:11" x14ac:dyDescent="0.35">
      <c r="A8799" s="74"/>
      <c r="I8799" s="73"/>
      <c r="J8799" s="73"/>
      <c r="K8799" s="28"/>
    </row>
    <row r="8800" spans="1:11" x14ac:dyDescent="0.35">
      <c r="A8800" s="74"/>
      <c r="I8800" s="73"/>
      <c r="J8800" s="73"/>
      <c r="K8800" s="28"/>
    </row>
    <row r="8801" spans="1:11" x14ac:dyDescent="0.35">
      <c r="A8801" s="74"/>
      <c r="I8801" s="73"/>
      <c r="J8801" s="73"/>
      <c r="K8801" s="28"/>
    </row>
    <row r="8802" spans="1:11" x14ac:dyDescent="0.35">
      <c r="A8802" s="74"/>
      <c r="I8802" s="73"/>
      <c r="J8802" s="73"/>
      <c r="K8802" s="28"/>
    </row>
    <row r="8803" spans="1:11" x14ac:dyDescent="0.35">
      <c r="A8803" s="74"/>
      <c r="I8803" s="73"/>
      <c r="J8803" s="73"/>
      <c r="K8803" s="28"/>
    </row>
    <row r="8804" spans="1:11" x14ac:dyDescent="0.35">
      <c r="A8804" s="74"/>
      <c r="I8804" s="73"/>
      <c r="J8804" s="73"/>
      <c r="K8804" s="28"/>
    </row>
    <row r="8805" spans="1:11" x14ac:dyDescent="0.35">
      <c r="A8805" s="74"/>
      <c r="I8805" s="73"/>
      <c r="J8805" s="73"/>
      <c r="K8805" s="28"/>
    </row>
    <row r="8806" spans="1:11" x14ac:dyDescent="0.35">
      <c r="A8806" s="74"/>
      <c r="I8806" s="73"/>
      <c r="J8806" s="73"/>
      <c r="K8806" s="28"/>
    </row>
    <row r="8807" spans="1:11" x14ac:dyDescent="0.35">
      <c r="A8807" s="74"/>
      <c r="I8807" s="73"/>
      <c r="J8807" s="73"/>
      <c r="K8807" s="28"/>
    </row>
    <row r="8808" spans="1:11" x14ac:dyDescent="0.35">
      <c r="A8808" s="74"/>
      <c r="I8808" s="73"/>
      <c r="J8808" s="73"/>
      <c r="K8808" s="28"/>
    </row>
    <row r="8809" spans="1:11" x14ac:dyDescent="0.35">
      <c r="A8809" s="74"/>
      <c r="I8809" s="73"/>
      <c r="J8809" s="73"/>
      <c r="K8809" s="28"/>
    </row>
    <row r="8810" spans="1:11" x14ac:dyDescent="0.35">
      <c r="A8810" s="74"/>
      <c r="I8810" s="73"/>
      <c r="J8810" s="73"/>
      <c r="K8810" s="28"/>
    </row>
    <row r="8811" spans="1:11" x14ac:dyDescent="0.35">
      <c r="A8811" s="74"/>
      <c r="I8811" s="73"/>
      <c r="J8811" s="73"/>
      <c r="K8811" s="28"/>
    </row>
    <row r="8812" spans="1:11" x14ac:dyDescent="0.35">
      <c r="A8812" s="74"/>
      <c r="I8812" s="73"/>
      <c r="J8812" s="73"/>
      <c r="K8812" s="28"/>
    </row>
    <row r="8813" spans="1:11" x14ac:dyDescent="0.35">
      <c r="A8813" s="74"/>
      <c r="I8813" s="73"/>
      <c r="J8813" s="73"/>
      <c r="K8813" s="28"/>
    </row>
    <row r="8814" spans="1:11" x14ac:dyDescent="0.35">
      <c r="A8814" s="74"/>
      <c r="I8814" s="73"/>
      <c r="J8814" s="73"/>
      <c r="K8814" s="28"/>
    </row>
    <row r="8815" spans="1:11" x14ac:dyDescent="0.35">
      <c r="A8815" s="74"/>
      <c r="I8815" s="73"/>
      <c r="J8815" s="73"/>
      <c r="K8815" s="28"/>
    </row>
    <row r="8816" spans="1:11" x14ac:dyDescent="0.35">
      <c r="A8816" s="74"/>
      <c r="I8816" s="73"/>
      <c r="J8816" s="73"/>
      <c r="K8816" s="28"/>
    </row>
    <row r="8817" spans="1:11" x14ac:dyDescent="0.35">
      <c r="A8817" s="74"/>
      <c r="I8817" s="73"/>
      <c r="J8817" s="73"/>
      <c r="K8817" s="28"/>
    </row>
    <row r="8818" spans="1:11" x14ac:dyDescent="0.35">
      <c r="A8818" s="74"/>
      <c r="I8818" s="73"/>
      <c r="J8818" s="73"/>
      <c r="K8818" s="28"/>
    </row>
    <row r="8819" spans="1:11" x14ac:dyDescent="0.35">
      <c r="A8819" s="74"/>
      <c r="I8819" s="73"/>
      <c r="J8819" s="73"/>
      <c r="K8819" s="28"/>
    </row>
    <row r="8820" spans="1:11" x14ac:dyDescent="0.35">
      <c r="A8820" s="74"/>
      <c r="I8820" s="73"/>
      <c r="J8820" s="73"/>
      <c r="K8820" s="28"/>
    </row>
    <row r="8821" spans="1:11" x14ac:dyDescent="0.35">
      <c r="A8821" s="74"/>
      <c r="I8821" s="73"/>
      <c r="J8821" s="73"/>
      <c r="K8821" s="28"/>
    </row>
    <row r="8822" spans="1:11" x14ac:dyDescent="0.35">
      <c r="A8822" s="74"/>
      <c r="I8822" s="73"/>
      <c r="J8822" s="73"/>
      <c r="K8822" s="28"/>
    </row>
    <row r="8823" spans="1:11" x14ac:dyDescent="0.35">
      <c r="A8823" s="74"/>
      <c r="I8823" s="73"/>
      <c r="J8823" s="73"/>
      <c r="K8823" s="28"/>
    </row>
    <row r="8824" spans="1:11" x14ac:dyDescent="0.35">
      <c r="A8824" s="74"/>
      <c r="I8824" s="73"/>
      <c r="J8824" s="73"/>
      <c r="K8824" s="28"/>
    </row>
    <row r="8825" spans="1:11" x14ac:dyDescent="0.35">
      <c r="A8825" s="74"/>
      <c r="I8825" s="73"/>
      <c r="J8825" s="73"/>
      <c r="K8825" s="28"/>
    </row>
    <row r="8826" spans="1:11" x14ac:dyDescent="0.35">
      <c r="A8826" s="74"/>
      <c r="I8826" s="73"/>
      <c r="J8826" s="73"/>
      <c r="K8826" s="28"/>
    </row>
    <row r="8827" spans="1:11" x14ac:dyDescent="0.35">
      <c r="A8827" s="74"/>
      <c r="I8827" s="73"/>
      <c r="J8827" s="73"/>
      <c r="K8827" s="28"/>
    </row>
    <row r="8828" spans="1:11" x14ac:dyDescent="0.35">
      <c r="A8828" s="74"/>
      <c r="I8828" s="73"/>
      <c r="J8828" s="73"/>
      <c r="K8828" s="28"/>
    </row>
    <row r="8829" spans="1:11" x14ac:dyDescent="0.35">
      <c r="A8829" s="74"/>
      <c r="I8829" s="73"/>
      <c r="J8829" s="73"/>
      <c r="K8829" s="28"/>
    </row>
    <row r="8830" spans="1:11" x14ac:dyDescent="0.35">
      <c r="A8830" s="74"/>
      <c r="I8830" s="73"/>
      <c r="J8830" s="73"/>
      <c r="K8830" s="28"/>
    </row>
    <row r="8831" spans="1:11" x14ac:dyDescent="0.35">
      <c r="A8831" s="74"/>
      <c r="I8831" s="73"/>
      <c r="J8831" s="73"/>
      <c r="K8831" s="28"/>
    </row>
    <row r="8832" spans="1:11" x14ac:dyDescent="0.35">
      <c r="A8832" s="74"/>
      <c r="I8832" s="73"/>
      <c r="J8832" s="73"/>
      <c r="K8832" s="28"/>
    </row>
    <row r="8833" spans="1:11" x14ac:dyDescent="0.35">
      <c r="A8833" s="74"/>
      <c r="I8833" s="73"/>
      <c r="J8833" s="73"/>
      <c r="K8833" s="28"/>
    </row>
    <row r="8834" spans="1:11" x14ac:dyDescent="0.35">
      <c r="A8834" s="74"/>
      <c r="I8834" s="73"/>
      <c r="J8834" s="73"/>
      <c r="K8834" s="28"/>
    </row>
    <row r="8835" spans="1:11" x14ac:dyDescent="0.35">
      <c r="A8835" s="74"/>
      <c r="I8835" s="73"/>
      <c r="J8835" s="73"/>
      <c r="K8835" s="28"/>
    </row>
    <row r="8836" spans="1:11" x14ac:dyDescent="0.35">
      <c r="A8836" s="74"/>
      <c r="I8836" s="73"/>
      <c r="J8836" s="73"/>
      <c r="K8836" s="28"/>
    </row>
    <row r="8837" spans="1:11" x14ac:dyDescent="0.35">
      <c r="A8837" s="74"/>
      <c r="I8837" s="73"/>
      <c r="J8837" s="73"/>
      <c r="K8837" s="28"/>
    </row>
    <row r="8838" spans="1:11" x14ac:dyDescent="0.35">
      <c r="A8838" s="74"/>
      <c r="I8838" s="73"/>
      <c r="J8838" s="73"/>
      <c r="K8838" s="28"/>
    </row>
    <row r="8839" spans="1:11" x14ac:dyDescent="0.35">
      <c r="A8839" s="74"/>
      <c r="I8839" s="73"/>
      <c r="J8839" s="73"/>
      <c r="K8839" s="28"/>
    </row>
    <row r="8840" spans="1:11" x14ac:dyDescent="0.35">
      <c r="A8840" s="74"/>
      <c r="I8840" s="73"/>
      <c r="J8840" s="73"/>
      <c r="K8840" s="28"/>
    </row>
    <row r="8841" spans="1:11" x14ac:dyDescent="0.35">
      <c r="A8841" s="74"/>
      <c r="I8841" s="73"/>
      <c r="J8841" s="73"/>
      <c r="K8841" s="28"/>
    </row>
    <row r="8842" spans="1:11" x14ac:dyDescent="0.35">
      <c r="A8842" s="74"/>
      <c r="I8842" s="73"/>
      <c r="J8842" s="73"/>
      <c r="K8842" s="28"/>
    </row>
    <row r="8843" spans="1:11" x14ac:dyDescent="0.35">
      <c r="A8843" s="74"/>
      <c r="I8843" s="73"/>
      <c r="J8843" s="73"/>
      <c r="K8843" s="28"/>
    </row>
    <row r="8844" spans="1:11" x14ac:dyDescent="0.35">
      <c r="A8844" s="74"/>
      <c r="I8844" s="73"/>
      <c r="J8844" s="73"/>
      <c r="K8844" s="28"/>
    </row>
    <row r="8845" spans="1:11" x14ac:dyDescent="0.35">
      <c r="A8845" s="74"/>
      <c r="I8845" s="73"/>
      <c r="J8845" s="73"/>
      <c r="K8845" s="28"/>
    </row>
    <row r="8846" spans="1:11" x14ac:dyDescent="0.35">
      <c r="A8846" s="74"/>
      <c r="I8846" s="73"/>
      <c r="J8846" s="73"/>
      <c r="K8846" s="28"/>
    </row>
    <row r="8847" spans="1:11" x14ac:dyDescent="0.35">
      <c r="A8847" s="74"/>
      <c r="I8847" s="73"/>
      <c r="J8847" s="73"/>
      <c r="K8847" s="28"/>
    </row>
    <row r="8848" spans="1:11" x14ac:dyDescent="0.35">
      <c r="A8848" s="74"/>
      <c r="I8848" s="73"/>
      <c r="J8848" s="73"/>
      <c r="K8848" s="28"/>
    </row>
    <row r="8849" spans="1:11" x14ac:dyDescent="0.35">
      <c r="A8849" s="74"/>
      <c r="I8849" s="73"/>
      <c r="J8849" s="73"/>
      <c r="K8849" s="28"/>
    </row>
    <row r="8850" spans="1:11" x14ac:dyDescent="0.35">
      <c r="A8850" s="74"/>
      <c r="I8850" s="73"/>
      <c r="J8850" s="73"/>
      <c r="K8850" s="28"/>
    </row>
    <row r="8851" spans="1:11" x14ac:dyDescent="0.35">
      <c r="A8851" s="74"/>
      <c r="I8851" s="73"/>
      <c r="J8851" s="73"/>
      <c r="K8851" s="28"/>
    </row>
    <row r="8852" spans="1:11" x14ac:dyDescent="0.35">
      <c r="A8852" s="74"/>
      <c r="I8852" s="73"/>
      <c r="J8852" s="73"/>
      <c r="K8852" s="28"/>
    </row>
    <row r="8853" spans="1:11" x14ac:dyDescent="0.35">
      <c r="A8853" s="74"/>
      <c r="I8853" s="73"/>
      <c r="J8853" s="73"/>
      <c r="K8853" s="28"/>
    </row>
    <row r="8854" spans="1:11" x14ac:dyDescent="0.35">
      <c r="A8854" s="74"/>
      <c r="I8854" s="73"/>
      <c r="J8854" s="73"/>
      <c r="K8854" s="28"/>
    </row>
    <row r="8855" spans="1:11" x14ac:dyDescent="0.35">
      <c r="A8855" s="74"/>
      <c r="I8855" s="73"/>
      <c r="J8855" s="73"/>
      <c r="K8855" s="28"/>
    </row>
    <row r="8856" spans="1:11" x14ac:dyDescent="0.35">
      <c r="A8856" s="74"/>
      <c r="I8856" s="73"/>
      <c r="J8856" s="73"/>
      <c r="K8856" s="28"/>
    </row>
    <row r="8857" spans="1:11" x14ac:dyDescent="0.35">
      <c r="A8857" s="74"/>
      <c r="I8857" s="73"/>
      <c r="J8857" s="73"/>
      <c r="K8857" s="28"/>
    </row>
    <row r="8858" spans="1:11" x14ac:dyDescent="0.35">
      <c r="A8858" s="74"/>
      <c r="I8858" s="73"/>
      <c r="J8858" s="73"/>
      <c r="K8858" s="28"/>
    </row>
    <row r="8859" spans="1:11" x14ac:dyDescent="0.35">
      <c r="A8859" s="74"/>
      <c r="I8859" s="73"/>
      <c r="J8859" s="73"/>
      <c r="K8859" s="28"/>
    </row>
    <row r="8860" spans="1:11" x14ac:dyDescent="0.35">
      <c r="A8860" s="74"/>
      <c r="I8860" s="73"/>
      <c r="J8860" s="73"/>
      <c r="K8860" s="28"/>
    </row>
    <row r="8861" spans="1:11" x14ac:dyDescent="0.35">
      <c r="A8861" s="74"/>
      <c r="I8861" s="73"/>
      <c r="J8861" s="73"/>
      <c r="K8861" s="28"/>
    </row>
    <row r="8862" spans="1:11" x14ac:dyDescent="0.35">
      <c r="A8862" s="74"/>
      <c r="I8862" s="73"/>
      <c r="J8862" s="73"/>
      <c r="K8862" s="28"/>
    </row>
    <row r="8863" spans="1:11" x14ac:dyDescent="0.35">
      <c r="A8863" s="74"/>
      <c r="I8863" s="73"/>
      <c r="J8863" s="73"/>
      <c r="K8863" s="28"/>
    </row>
    <row r="8864" spans="1:11" x14ac:dyDescent="0.35">
      <c r="A8864" s="74"/>
      <c r="I8864" s="73"/>
      <c r="J8864" s="73"/>
      <c r="K8864" s="28"/>
    </row>
    <row r="8865" spans="1:11" x14ac:dyDescent="0.35">
      <c r="A8865" s="74"/>
      <c r="I8865" s="73"/>
      <c r="J8865" s="73"/>
      <c r="K8865" s="28"/>
    </row>
    <row r="8866" spans="1:11" x14ac:dyDescent="0.35">
      <c r="A8866" s="74"/>
      <c r="I8866" s="73"/>
      <c r="J8866" s="73"/>
      <c r="K8866" s="28"/>
    </row>
    <row r="8867" spans="1:11" x14ac:dyDescent="0.35">
      <c r="A8867" s="74"/>
      <c r="I8867" s="73"/>
      <c r="J8867" s="73"/>
      <c r="K8867" s="28"/>
    </row>
    <row r="8868" spans="1:11" x14ac:dyDescent="0.35">
      <c r="A8868" s="74"/>
      <c r="I8868" s="73"/>
      <c r="J8868" s="73"/>
      <c r="K8868" s="28"/>
    </row>
    <row r="8869" spans="1:11" x14ac:dyDescent="0.35">
      <c r="A8869" s="74"/>
      <c r="I8869" s="73"/>
      <c r="J8869" s="73"/>
      <c r="K8869" s="28"/>
    </row>
    <row r="8870" spans="1:11" x14ac:dyDescent="0.35">
      <c r="A8870" s="74"/>
      <c r="I8870" s="73"/>
      <c r="J8870" s="73"/>
      <c r="K8870" s="28"/>
    </row>
    <row r="8871" spans="1:11" x14ac:dyDescent="0.35">
      <c r="A8871" s="74"/>
      <c r="I8871" s="73"/>
      <c r="J8871" s="73"/>
      <c r="K8871" s="28"/>
    </row>
    <row r="8872" spans="1:11" x14ac:dyDescent="0.35">
      <c r="A8872" s="74"/>
      <c r="I8872" s="73"/>
      <c r="J8872" s="73"/>
      <c r="K8872" s="28"/>
    </row>
    <row r="8873" spans="1:11" x14ac:dyDescent="0.35">
      <c r="A8873" s="74"/>
      <c r="I8873" s="73"/>
      <c r="J8873" s="73"/>
      <c r="K8873" s="28"/>
    </row>
    <row r="8874" spans="1:11" x14ac:dyDescent="0.35">
      <c r="A8874" s="74"/>
      <c r="I8874" s="73"/>
      <c r="J8874" s="73"/>
      <c r="K8874" s="28"/>
    </row>
    <row r="8875" spans="1:11" x14ac:dyDescent="0.35">
      <c r="A8875" s="74"/>
      <c r="I8875" s="73"/>
      <c r="J8875" s="73"/>
      <c r="K8875" s="28"/>
    </row>
    <row r="8876" spans="1:11" x14ac:dyDescent="0.35">
      <c r="A8876" s="74"/>
      <c r="I8876" s="73"/>
      <c r="J8876" s="73"/>
      <c r="K8876" s="28"/>
    </row>
    <row r="8877" spans="1:11" x14ac:dyDescent="0.35">
      <c r="A8877" s="74"/>
      <c r="I8877" s="73"/>
      <c r="J8877" s="73"/>
      <c r="K8877" s="28"/>
    </row>
    <row r="8878" spans="1:11" x14ac:dyDescent="0.35">
      <c r="A8878" s="74"/>
      <c r="I8878" s="73"/>
      <c r="J8878" s="73"/>
      <c r="K8878" s="28"/>
    </row>
    <row r="8879" spans="1:11" x14ac:dyDescent="0.35">
      <c r="A8879" s="74"/>
      <c r="I8879" s="73"/>
      <c r="J8879" s="73"/>
      <c r="K8879" s="28"/>
    </row>
    <row r="8880" spans="1:11" x14ac:dyDescent="0.35">
      <c r="A8880" s="74"/>
      <c r="I8880" s="73"/>
      <c r="J8880" s="73"/>
      <c r="K8880" s="28"/>
    </row>
    <row r="8881" spans="1:11" x14ac:dyDescent="0.35">
      <c r="A8881" s="74"/>
      <c r="I8881" s="73"/>
      <c r="J8881" s="73"/>
      <c r="K8881" s="28"/>
    </row>
    <row r="8882" spans="1:11" x14ac:dyDescent="0.35">
      <c r="A8882" s="74"/>
      <c r="I8882" s="73"/>
      <c r="J8882" s="73"/>
      <c r="K8882" s="28"/>
    </row>
    <row r="8883" spans="1:11" x14ac:dyDescent="0.35">
      <c r="A8883" s="74"/>
      <c r="I8883" s="73"/>
      <c r="J8883" s="73"/>
      <c r="K8883" s="28"/>
    </row>
    <row r="8884" spans="1:11" x14ac:dyDescent="0.35">
      <c r="A8884" s="74"/>
      <c r="I8884" s="73"/>
      <c r="J8884" s="73"/>
      <c r="K8884" s="28"/>
    </row>
    <row r="8885" spans="1:11" x14ac:dyDescent="0.35">
      <c r="A8885" s="74"/>
      <c r="I8885" s="73"/>
      <c r="J8885" s="73"/>
      <c r="K8885" s="28"/>
    </row>
    <row r="8886" spans="1:11" x14ac:dyDescent="0.35">
      <c r="A8886" s="74"/>
      <c r="I8886" s="73"/>
      <c r="J8886" s="73"/>
      <c r="K8886" s="28"/>
    </row>
    <row r="8887" spans="1:11" x14ac:dyDescent="0.35">
      <c r="A8887" s="74"/>
      <c r="I8887" s="73"/>
      <c r="J8887" s="73"/>
      <c r="K8887" s="28"/>
    </row>
    <row r="8888" spans="1:11" x14ac:dyDescent="0.35">
      <c r="A8888" s="74"/>
      <c r="I8888" s="73"/>
      <c r="J8888" s="73"/>
      <c r="K8888" s="28"/>
    </row>
    <row r="8889" spans="1:11" x14ac:dyDescent="0.35">
      <c r="A8889" s="74"/>
      <c r="I8889" s="73"/>
      <c r="J8889" s="73"/>
      <c r="K8889" s="28"/>
    </row>
    <row r="8890" spans="1:11" x14ac:dyDescent="0.35">
      <c r="A8890" s="74"/>
      <c r="I8890" s="73"/>
      <c r="J8890" s="73"/>
      <c r="K8890" s="28"/>
    </row>
    <row r="8891" spans="1:11" x14ac:dyDescent="0.35">
      <c r="A8891" s="74"/>
      <c r="I8891" s="73"/>
      <c r="J8891" s="73"/>
      <c r="K8891" s="28"/>
    </row>
    <row r="8892" spans="1:11" x14ac:dyDescent="0.35">
      <c r="A8892" s="74"/>
      <c r="I8892" s="73"/>
      <c r="J8892" s="73"/>
      <c r="K8892" s="28"/>
    </row>
    <row r="8893" spans="1:11" ht="15" thickBot="1" x14ac:dyDescent="0.4">
      <c r="A8893" s="74"/>
      <c r="I8893" s="73"/>
      <c r="J8893" s="73"/>
      <c r="K8893" s="28"/>
    </row>
    <row r="8894" spans="1:11" ht="15" thickBot="1" x14ac:dyDescent="0.4">
      <c r="A8894" s="74"/>
      <c r="D8894" s="175"/>
      <c r="I8894" s="73"/>
      <c r="J8894" s="73"/>
      <c r="K8894" s="28"/>
    </row>
    <row r="8895" spans="1:11" ht="15" thickBot="1" x14ac:dyDescent="0.4">
      <c r="A8895" s="74"/>
      <c r="D8895" s="175"/>
      <c r="I8895" s="73"/>
      <c r="J8895" s="73"/>
      <c r="K8895" s="28"/>
    </row>
    <row r="8896" spans="1:11" ht="15" thickBot="1" x14ac:dyDescent="0.4">
      <c r="A8896" s="74"/>
      <c r="D8896" s="175"/>
      <c r="I8896" s="73"/>
      <c r="J8896" s="73"/>
      <c r="K8896" s="28"/>
    </row>
    <row r="8897" spans="1:11" ht="15" thickBot="1" x14ac:dyDescent="0.4">
      <c r="A8897" s="74"/>
      <c r="D8897" s="175"/>
      <c r="I8897" s="73"/>
      <c r="J8897" s="73"/>
      <c r="K8897" s="28"/>
    </row>
    <row r="8898" spans="1:11" ht="15" thickBot="1" x14ac:dyDescent="0.4">
      <c r="A8898" s="74"/>
      <c r="D8898" s="175"/>
      <c r="I8898" s="73"/>
      <c r="J8898" s="73"/>
      <c r="K8898" s="28"/>
    </row>
    <row r="8899" spans="1:11" ht="15" thickBot="1" x14ac:dyDescent="0.4">
      <c r="A8899" s="74"/>
      <c r="D8899" s="175"/>
      <c r="I8899" s="73"/>
      <c r="J8899" s="73"/>
      <c r="K8899" s="28"/>
    </row>
    <row r="8900" spans="1:11" ht="15" thickBot="1" x14ac:dyDescent="0.4">
      <c r="A8900" s="74"/>
      <c r="D8900" s="175"/>
      <c r="I8900" s="73"/>
      <c r="J8900" s="73"/>
      <c r="K8900" s="28"/>
    </row>
    <row r="8901" spans="1:11" ht="15" thickBot="1" x14ac:dyDescent="0.4">
      <c r="A8901" s="74"/>
      <c r="D8901" s="175"/>
      <c r="I8901" s="73"/>
      <c r="J8901" s="73"/>
      <c r="K8901" s="28"/>
    </row>
    <row r="8902" spans="1:11" ht="15" thickBot="1" x14ac:dyDescent="0.4">
      <c r="A8902" s="74"/>
      <c r="D8902" s="175"/>
      <c r="I8902" s="73"/>
      <c r="J8902" s="73"/>
      <c r="K8902" s="28"/>
    </row>
    <row r="8903" spans="1:11" ht="15" thickBot="1" x14ac:dyDescent="0.4">
      <c r="A8903" s="74"/>
      <c r="D8903" s="175"/>
      <c r="I8903" s="73"/>
      <c r="J8903" s="73"/>
      <c r="K8903" s="28"/>
    </row>
    <row r="8904" spans="1:11" ht="15" thickBot="1" x14ac:dyDescent="0.4">
      <c r="A8904" s="74"/>
      <c r="D8904" s="175"/>
      <c r="I8904" s="73"/>
      <c r="J8904" s="73"/>
      <c r="K8904" s="28"/>
    </row>
    <row r="8905" spans="1:11" ht="15" thickBot="1" x14ac:dyDescent="0.4">
      <c r="A8905" s="74"/>
      <c r="D8905" s="175"/>
      <c r="I8905" s="73"/>
      <c r="J8905" s="73"/>
      <c r="K8905" s="28"/>
    </row>
    <row r="8906" spans="1:11" ht="15" thickBot="1" x14ac:dyDescent="0.4">
      <c r="A8906" s="74"/>
      <c r="D8906" s="175"/>
      <c r="I8906" s="73"/>
      <c r="J8906" s="73"/>
      <c r="K8906" s="28"/>
    </row>
    <row r="8907" spans="1:11" ht="15" thickBot="1" x14ac:dyDescent="0.4">
      <c r="A8907" s="74"/>
      <c r="D8907" s="175"/>
      <c r="I8907" s="73"/>
      <c r="J8907" s="73"/>
      <c r="K8907" s="28"/>
    </row>
    <row r="8908" spans="1:11" ht="15" thickBot="1" x14ac:dyDescent="0.4">
      <c r="A8908" s="74"/>
      <c r="D8908" s="175"/>
      <c r="I8908" s="73"/>
      <c r="J8908" s="73"/>
      <c r="K8908" s="28"/>
    </row>
    <row r="8909" spans="1:11" ht="15" thickBot="1" x14ac:dyDescent="0.4">
      <c r="A8909" s="74"/>
      <c r="D8909" s="175"/>
      <c r="I8909" s="73"/>
      <c r="J8909" s="73"/>
      <c r="K8909" s="28"/>
    </row>
    <row r="8910" spans="1:11" ht="15" thickBot="1" x14ac:dyDescent="0.4">
      <c r="A8910" s="74"/>
      <c r="D8910" s="175"/>
      <c r="I8910" s="73"/>
      <c r="J8910" s="73"/>
      <c r="K8910" s="28"/>
    </row>
    <row r="8911" spans="1:11" ht="15" thickBot="1" x14ac:dyDescent="0.4">
      <c r="A8911" s="74"/>
      <c r="D8911" s="175"/>
      <c r="I8911" s="73"/>
      <c r="J8911" s="73"/>
      <c r="K8911" s="28"/>
    </row>
    <row r="8912" spans="1:11" ht="15" thickBot="1" x14ac:dyDescent="0.4">
      <c r="A8912" s="74"/>
      <c r="D8912" s="175"/>
      <c r="I8912" s="73"/>
      <c r="J8912" s="73"/>
      <c r="K8912" s="28"/>
    </row>
    <row r="8913" spans="1:11" ht="15" thickBot="1" x14ac:dyDescent="0.4">
      <c r="A8913" s="74"/>
      <c r="D8913" s="175"/>
      <c r="I8913" s="73"/>
      <c r="J8913" s="73"/>
      <c r="K8913" s="28"/>
    </row>
    <row r="8914" spans="1:11" ht="15" thickBot="1" x14ac:dyDescent="0.4">
      <c r="A8914" s="74"/>
      <c r="D8914" s="175"/>
      <c r="I8914" s="73"/>
      <c r="J8914" s="73"/>
      <c r="K8914" s="28"/>
    </row>
    <row r="8915" spans="1:11" ht="15" thickBot="1" x14ac:dyDescent="0.4">
      <c r="A8915" s="74"/>
      <c r="D8915" s="175"/>
      <c r="I8915" s="73"/>
      <c r="J8915" s="73"/>
      <c r="K8915" s="28"/>
    </row>
    <row r="8916" spans="1:11" ht="15" thickBot="1" x14ac:dyDescent="0.4">
      <c r="A8916" s="74"/>
      <c r="D8916" s="175"/>
      <c r="I8916" s="73"/>
      <c r="J8916" s="73"/>
      <c r="K8916" s="28"/>
    </row>
    <row r="8917" spans="1:11" ht="15" thickBot="1" x14ac:dyDescent="0.4">
      <c r="A8917" s="74"/>
      <c r="D8917" s="175"/>
      <c r="I8917" s="73"/>
      <c r="J8917" s="73"/>
      <c r="K8917" s="28"/>
    </row>
    <row r="8918" spans="1:11" ht="15" thickBot="1" x14ac:dyDescent="0.4">
      <c r="A8918" s="74"/>
      <c r="D8918" s="175"/>
      <c r="I8918" s="73"/>
      <c r="J8918" s="73"/>
      <c r="K8918" s="28"/>
    </row>
    <row r="8919" spans="1:11" ht="15" thickBot="1" x14ac:dyDescent="0.4">
      <c r="A8919" s="74"/>
      <c r="D8919" s="175"/>
      <c r="I8919" s="73"/>
      <c r="J8919" s="73"/>
      <c r="K8919" s="28"/>
    </row>
    <row r="8920" spans="1:11" ht="15" thickBot="1" x14ac:dyDescent="0.4">
      <c r="A8920" s="74"/>
      <c r="D8920" s="175"/>
      <c r="I8920" s="73"/>
      <c r="J8920" s="73"/>
      <c r="K8920" s="28"/>
    </row>
    <row r="8921" spans="1:11" ht="15" thickBot="1" x14ac:dyDescent="0.4">
      <c r="A8921" s="74"/>
      <c r="D8921" s="175"/>
      <c r="I8921" s="73"/>
      <c r="J8921" s="73"/>
      <c r="K8921" s="28"/>
    </row>
    <row r="8922" spans="1:11" ht="15" thickBot="1" x14ac:dyDescent="0.4">
      <c r="A8922" s="74"/>
      <c r="D8922" s="175"/>
      <c r="I8922" s="73"/>
      <c r="J8922" s="73"/>
      <c r="K8922" s="28"/>
    </row>
    <row r="8923" spans="1:11" ht="15" thickBot="1" x14ac:dyDescent="0.4">
      <c r="A8923" s="74"/>
      <c r="D8923" s="175"/>
      <c r="I8923" s="73"/>
      <c r="J8923" s="73"/>
      <c r="K8923" s="28"/>
    </row>
    <row r="8924" spans="1:11" ht="15" thickBot="1" x14ac:dyDescent="0.4">
      <c r="A8924" s="74"/>
      <c r="D8924" s="175"/>
      <c r="I8924" s="73"/>
      <c r="J8924" s="73"/>
      <c r="K8924" s="28"/>
    </row>
    <row r="8925" spans="1:11" ht="15" thickBot="1" x14ac:dyDescent="0.4">
      <c r="A8925" s="74"/>
      <c r="D8925" s="175"/>
      <c r="I8925" s="73"/>
      <c r="J8925" s="73"/>
      <c r="K8925" s="28"/>
    </row>
    <row r="8926" spans="1:11" ht="15" thickBot="1" x14ac:dyDescent="0.4">
      <c r="A8926" s="74"/>
      <c r="D8926" s="175"/>
      <c r="I8926" s="73"/>
      <c r="J8926" s="73"/>
      <c r="K8926" s="28"/>
    </row>
    <row r="8927" spans="1:11" ht="15" thickBot="1" x14ac:dyDescent="0.4">
      <c r="A8927" s="74"/>
      <c r="D8927" s="175"/>
      <c r="I8927" s="73"/>
      <c r="J8927" s="73"/>
      <c r="K8927" s="28"/>
    </row>
    <row r="8928" spans="1:11" ht="15" thickBot="1" x14ac:dyDescent="0.4">
      <c r="A8928" s="74"/>
      <c r="D8928" s="175"/>
      <c r="I8928" s="73"/>
      <c r="J8928" s="73"/>
      <c r="K8928" s="28"/>
    </row>
    <row r="8929" spans="1:11" ht="15" thickBot="1" x14ac:dyDescent="0.4">
      <c r="A8929" s="74"/>
      <c r="D8929" s="175"/>
      <c r="I8929" s="73"/>
      <c r="J8929" s="73"/>
      <c r="K8929" s="28"/>
    </row>
    <row r="8930" spans="1:11" ht="15" thickBot="1" x14ac:dyDescent="0.4">
      <c r="A8930" s="74"/>
      <c r="D8930" s="175"/>
      <c r="I8930" s="73"/>
      <c r="J8930" s="73"/>
      <c r="K8930" s="28"/>
    </row>
    <row r="8931" spans="1:11" ht="15" thickBot="1" x14ac:dyDescent="0.4">
      <c r="A8931" s="74"/>
      <c r="D8931" s="175"/>
      <c r="I8931" s="73"/>
      <c r="J8931" s="73"/>
      <c r="K8931" s="28"/>
    </row>
    <row r="8932" spans="1:11" ht="15" thickBot="1" x14ac:dyDescent="0.4">
      <c r="A8932" s="74"/>
      <c r="D8932" s="175"/>
      <c r="I8932" s="73"/>
      <c r="J8932" s="73"/>
      <c r="K8932" s="28"/>
    </row>
    <row r="8933" spans="1:11" ht="15" thickBot="1" x14ac:dyDescent="0.4">
      <c r="A8933" s="74"/>
      <c r="D8933" s="175"/>
      <c r="I8933" s="73"/>
      <c r="J8933" s="73"/>
      <c r="K8933" s="28"/>
    </row>
    <row r="8934" spans="1:11" ht="15" thickBot="1" x14ac:dyDescent="0.4">
      <c r="A8934" s="74"/>
      <c r="D8934" s="175"/>
      <c r="I8934" s="73"/>
      <c r="J8934" s="73"/>
      <c r="K8934" s="28"/>
    </row>
    <row r="8935" spans="1:11" ht="15" thickBot="1" x14ac:dyDescent="0.4">
      <c r="A8935" s="74"/>
      <c r="D8935" s="175"/>
      <c r="I8935" s="73"/>
      <c r="J8935" s="73"/>
      <c r="K8935" s="28"/>
    </row>
    <row r="8936" spans="1:11" ht="15" thickBot="1" x14ac:dyDescent="0.4">
      <c r="A8936" s="74"/>
      <c r="D8936" s="175"/>
      <c r="I8936" s="73"/>
      <c r="J8936" s="73"/>
      <c r="K8936" s="28"/>
    </row>
    <row r="8937" spans="1:11" ht="15" thickBot="1" x14ac:dyDescent="0.4">
      <c r="A8937" s="74"/>
      <c r="D8937" s="175"/>
      <c r="I8937" s="73"/>
      <c r="J8937" s="73"/>
      <c r="K8937" s="28"/>
    </row>
    <row r="8938" spans="1:11" ht="15" thickBot="1" x14ac:dyDescent="0.4">
      <c r="A8938" s="74"/>
      <c r="D8938" s="175"/>
      <c r="I8938" s="73"/>
      <c r="J8938" s="73"/>
      <c r="K8938" s="28"/>
    </row>
    <row r="8939" spans="1:11" ht="15" thickBot="1" x14ac:dyDescent="0.4">
      <c r="A8939" s="74"/>
      <c r="D8939" s="175"/>
      <c r="I8939" s="73"/>
      <c r="J8939" s="73"/>
      <c r="K8939" s="28"/>
    </row>
    <row r="8940" spans="1:11" ht="15" thickBot="1" x14ac:dyDescent="0.4">
      <c r="A8940" s="74"/>
      <c r="D8940" s="175"/>
      <c r="I8940" s="73"/>
      <c r="J8940" s="73"/>
      <c r="K8940" s="28"/>
    </row>
    <row r="8941" spans="1:11" ht="15" thickBot="1" x14ac:dyDescent="0.4">
      <c r="A8941" s="74"/>
      <c r="D8941" s="175"/>
      <c r="I8941" s="73"/>
      <c r="J8941" s="73"/>
      <c r="K8941" s="28"/>
    </row>
    <row r="8942" spans="1:11" ht="15" thickBot="1" x14ac:dyDescent="0.4">
      <c r="A8942" s="74"/>
      <c r="D8942" s="175"/>
      <c r="I8942" s="73"/>
      <c r="J8942" s="73"/>
      <c r="K8942" s="28"/>
    </row>
    <row r="8943" spans="1:11" ht="15" thickBot="1" x14ac:dyDescent="0.4">
      <c r="A8943" s="74"/>
      <c r="D8943" s="175"/>
      <c r="I8943" s="73"/>
      <c r="J8943" s="73"/>
      <c r="K8943" s="28"/>
    </row>
    <row r="8944" spans="1:11" ht="15" thickBot="1" x14ac:dyDescent="0.4">
      <c r="A8944" s="74"/>
      <c r="D8944" s="175"/>
      <c r="I8944" s="73"/>
      <c r="J8944" s="73"/>
      <c r="K8944" s="28"/>
    </row>
    <row r="8945" spans="1:11" ht="15" thickBot="1" x14ac:dyDescent="0.4">
      <c r="A8945" s="74"/>
      <c r="D8945" s="175"/>
      <c r="I8945" s="73"/>
      <c r="J8945" s="73"/>
      <c r="K8945" s="28"/>
    </row>
    <row r="8946" spans="1:11" ht="15" thickBot="1" x14ac:dyDescent="0.4">
      <c r="A8946" s="74"/>
      <c r="D8946" s="175"/>
      <c r="I8946" s="73"/>
      <c r="J8946" s="73"/>
      <c r="K8946" s="28"/>
    </row>
    <row r="8947" spans="1:11" ht="15" thickBot="1" x14ac:dyDescent="0.4">
      <c r="A8947" s="74"/>
      <c r="D8947" s="175"/>
      <c r="I8947" s="73"/>
      <c r="J8947" s="73"/>
      <c r="K8947" s="28"/>
    </row>
    <row r="8948" spans="1:11" ht="15" thickBot="1" x14ac:dyDescent="0.4">
      <c r="A8948" s="74"/>
      <c r="D8948" s="175"/>
      <c r="I8948" s="73"/>
      <c r="J8948" s="73"/>
      <c r="K8948" s="28"/>
    </row>
    <row r="8949" spans="1:11" ht="15" thickBot="1" x14ac:dyDescent="0.4">
      <c r="A8949" s="74"/>
      <c r="D8949" s="175"/>
      <c r="I8949" s="73"/>
      <c r="J8949" s="73"/>
      <c r="K8949" s="28"/>
    </row>
    <row r="8950" spans="1:11" ht="15" thickBot="1" x14ac:dyDescent="0.4">
      <c r="A8950" s="74"/>
      <c r="D8950" s="175"/>
      <c r="I8950" s="73"/>
      <c r="J8950" s="73"/>
      <c r="K8950" s="28"/>
    </row>
    <row r="8951" spans="1:11" ht="15" thickBot="1" x14ac:dyDescent="0.4">
      <c r="A8951" s="74"/>
      <c r="D8951" s="175"/>
      <c r="I8951" s="73"/>
      <c r="J8951" s="73"/>
      <c r="K8951" s="28"/>
    </row>
    <row r="8952" spans="1:11" ht="15" thickBot="1" x14ac:dyDescent="0.4">
      <c r="A8952" s="74"/>
      <c r="D8952" s="175"/>
      <c r="I8952" s="73"/>
      <c r="J8952" s="73"/>
      <c r="K8952" s="28"/>
    </row>
    <row r="8953" spans="1:11" ht="15" thickBot="1" x14ac:dyDescent="0.4">
      <c r="A8953" s="74"/>
      <c r="D8953" s="175"/>
      <c r="I8953" s="73"/>
      <c r="J8953" s="73"/>
      <c r="K8953" s="28"/>
    </row>
    <row r="8954" spans="1:11" ht="15" thickBot="1" x14ac:dyDescent="0.4">
      <c r="A8954" s="74"/>
      <c r="D8954" s="175"/>
      <c r="I8954" s="73"/>
      <c r="J8954" s="73"/>
      <c r="K8954" s="28"/>
    </row>
    <row r="8955" spans="1:11" ht="15" thickBot="1" x14ac:dyDescent="0.4">
      <c r="A8955" s="74"/>
      <c r="D8955" s="175"/>
      <c r="I8955" s="73"/>
      <c r="J8955" s="73"/>
      <c r="K8955" s="28"/>
    </row>
    <row r="8956" spans="1:11" ht="15" thickBot="1" x14ac:dyDescent="0.4">
      <c r="A8956" s="74"/>
      <c r="D8956" s="175"/>
      <c r="I8956" s="73"/>
      <c r="J8956" s="73"/>
      <c r="K8956" s="28"/>
    </row>
    <row r="8957" spans="1:11" ht="15" thickBot="1" x14ac:dyDescent="0.4">
      <c r="A8957" s="74"/>
      <c r="D8957" s="175"/>
      <c r="I8957" s="73"/>
      <c r="J8957" s="73"/>
      <c r="K8957" s="28"/>
    </row>
    <row r="8958" spans="1:11" ht="15" thickBot="1" x14ac:dyDescent="0.4">
      <c r="A8958" s="74"/>
      <c r="D8958" s="175"/>
      <c r="I8958" s="73"/>
      <c r="J8958" s="73"/>
      <c r="K8958" s="28"/>
    </row>
    <row r="8959" spans="1:11" ht="15" thickBot="1" x14ac:dyDescent="0.4">
      <c r="A8959" s="74"/>
      <c r="D8959" s="175"/>
      <c r="I8959" s="73"/>
      <c r="J8959" s="73"/>
      <c r="K8959" s="28"/>
    </row>
    <row r="8960" spans="1:11" ht="15" thickBot="1" x14ac:dyDescent="0.4">
      <c r="A8960" s="74"/>
      <c r="D8960" s="175"/>
      <c r="I8960" s="73"/>
      <c r="J8960" s="73"/>
      <c r="K8960" s="28"/>
    </row>
    <row r="8961" spans="1:11" ht="15" thickBot="1" x14ac:dyDescent="0.4">
      <c r="A8961" s="74"/>
      <c r="D8961" s="175"/>
      <c r="I8961" s="73"/>
      <c r="J8961" s="73"/>
      <c r="K8961" s="28"/>
    </row>
    <row r="8962" spans="1:11" ht="15" thickBot="1" x14ac:dyDescent="0.4">
      <c r="A8962" s="74"/>
      <c r="D8962" s="175"/>
      <c r="I8962" s="73"/>
      <c r="J8962" s="73"/>
      <c r="K8962" s="28"/>
    </row>
    <row r="8963" spans="1:11" ht="15" thickBot="1" x14ac:dyDescent="0.4">
      <c r="A8963" s="74"/>
      <c r="D8963" s="175"/>
      <c r="I8963" s="73"/>
      <c r="J8963" s="73"/>
      <c r="K8963" s="28"/>
    </row>
    <row r="8964" spans="1:11" ht="15" thickBot="1" x14ac:dyDescent="0.4">
      <c r="A8964" s="74"/>
      <c r="D8964" s="175"/>
      <c r="I8964" s="73"/>
      <c r="J8964" s="73"/>
      <c r="K8964" s="28"/>
    </row>
    <row r="8965" spans="1:11" ht="15" thickBot="1" x14ac:dyDescent="0.4">
      <c r="A8965" s="74"/>
      <c r="D8965" s="175"/>
      <c r="I8965" s="73"/>
      <c r="J8965" s="73"/>
      <c r="K8965" s="28"/>
    </row>
    <row r="8966" spans="1:11" ht="15" thickBot="1" x14ac:dyDescent="0.4">
      <c r="A8966" s="74"/>
      <c r="D8966" s="175"/>
      <c r="I8966" s="73"/>
      <c r="J8966" s="73"/>
      <c r="K8966" s="28"/>
    </row>
    <row r="8967" spans="1:11" ht="15" thickBot="1" x14ac:dyDescent="0.4">
      <c r="A8967" s="74"/>
      <c r="D8967" s="175"/>
      <c r="I8967" s="73"/>
      <c r="J8967" s="73"/>
      <c r="K8967" s="28"/>
    </row>
    <row r="8968" spans="1:11" ht="15" thickBot="1" x14ac:dyDescent="0.4">
      <c r="A8968" s="74"/>
      <c r="D8968" s="175"/>
      <c r="I8968" s="73"/>
      <c r="J8968" s="73"/>
      <c r="K8968" s="28"/>
    </row>
    <row r="8969" spans="1:11" ht="15" thickBot="1" x14ac:dyDescent="0.4">
      <c r="A8969" s="74"/>
      <c r="D8969" s="175"/>
      <c r="I8969" s="73"/>
      <c r="J8969" s="73"/>
      <c r="K8969" s="28"/>
    </row>
    <row r="8970" spans="1:11" ht="15" thickBot="1" x14ac:dyDescent="0.4">
      <c r="A8970" s="74"/>
      <c r="D8970" s="175"/>
      <c r="I8970" s="73"/>
      <c r="J8970" s="73"/>
      <c r="K8970" s="28"/>
    </row>
    <row r="8971" spans="1:11" ht="15" thickBot="1" x14ac:dyDescent="0.4">
      <c r="A8971" s="74"/>
      <c r="D8971" s="175"/>
      <c r="I8971" s="73"/>
      <c r="J8971" s="73"/>
      <c r="K8971" s="28"/>
    </row>
    <row r="8972" spans="1:11" ht="15" thickBot="1" x14ac:dyDescent="0.4">
      <c r="A8972" s="74"/>
      <c r="D8972" s="175"/>
      <c r="I8972" s="73"/>
      <c r="J8972" s="73"/>
      <c r="K8972" s="28"/>
    </row>
    <row r="8973" spans="1:11" ht="15" thickBot="1" x14ac:dyDescent="0.4">
      <c r="A8973" s="74"/>
      <c r="D8973" s="175"/>
      <c r="I8973" s="73"/>
      <c r="J8973" s="73"/>
      <c r="K8973" s="28"/>
    </row>
    <row r="8974" spans="1:11" ht="15" thickBot="1" x14ac:dyDescent="0.4">
      <c r="A8974" s="74"/>
      <c r="D8974" s="175"/>
      <c r="I8974" s="73"/>
      <c r="J8974" s="73"/>
      <c r="K8974" s="28"/>
    </row>
    <row r="8975" spans="1:11" ht="15" thickBot="1" x14ac:dyDescent="0.4">
      <c r="A8975" s="74"/>
      <c r="D8975" s="175"/>
      <c r="I8975" s="73"/>
      <c r="J8975" s="73"/>
      <c r="K8975" s="28"/>
    </row>
    <row r="8976" spans="1:11" ht="15" thickBot="1" x14ac:dyDescent="0.4">
      <c r="A8976" s="74"/>
      <c r="D8976" s="175"/>
      <c r="I8976" s="73"/>
      <c r="J8976" s="73"/>
      <c r="K8976" s="28"/>
    </row>
    <row r="8977" spans="1:11" ht="15" thickBot="1" x14ac:dyDescent="0.4">
      <c r="A8977" s="74"/>
      <c r="D8977" s="175"/>
      <c r="I8977" s="73"/>
      <c r="J8977" s="73"/>
      <c r="K8977" s="28"/>
    </row>
    <row r="8978" spans="1:11" ht="15" thickBot="1" x14ac:dyDescent="0.4">
      <c r="A8978" s="74"/>
      <c r="D8978" s="175"/>
      <c r="I8978" s="73"/>
      <c r="J8978" s="73"/>
      <c r="K8978" s="28"/>
    </row>
    <row r="8979" spans="1:11" ht="15" thickBot="1" x14ac:dyDescent="0.4">
      <c r="A8979" s="74"/>
      <c r="D8979" s="175"/>
      <c r="I8979" s="73"/>
      <c r="J8979" s="73"/>
      <c r="K8979" s="28"/>
    </row>
    <row r="8980" spans="1:11" ht="15" thickBot="1" x14ac:dyDescent="0.4">
      <c r="A8980" s="74"/>
      <c r="D8980" s="175"/>
      <c r="I8980" s="73"/>
      <c r="J8980" s="73"/>
      <c r="K8980" s="28"/>
    </row>
    <row r="8981" spans="1:11" ht="15" thickBot="1" x14ac:dyDescent="0.4">
      <c r="A8981" s="74"/>
      <c r="D8981" s="175"/>
      <c r="I8981" s="73"/>
      <c r="J8981" s="73"/>
      <c r="K8981" s="28"/>
    </row>
    <row r="8982" spans="1:11" ht="15" thickBot="1" x14ac:dyDescent="0.4">
      <c r="A8982" s="74"/>
      <c r="D8982" s="175"/>
      <c r="I8982" s="73"/>
      <c r="J8982" s="73"/>
      <c r="K8982" s="28"/>
    </row>
    <row r="8983" spans="1:11" ht="15" thickBot="1" x14ac:dyDescent="0.4">
      <c r="A8983" s="74"/>
      <c r="D8983" s="175"/>
      <c r="I8983" s="73"/>
      <c r="J8983" s="73"/>
      <c r="K8983" s="28"/>
    </row>
    <row r="8984" spans="1:11" ht="15" thickBot="1" x14ac:dyDescent="0.4">
      <c r="A8984" s="74"/>
      <c r="D8984" s="175"/>
      <c r="I8984" s="73"/>
      <c r="J8984" s="73"/>
      <c r="K8984" s="28"/>
    </row>
    <row r="8985" spans="1:11" ht="15" thickBot="1" x14ac:dyDescent="0.4">
      <c r="A8985" s="74"/>
      <c r="D8985" s="175"/>
      <c r="I8985" s="73"/>
      <c r="J8985" s="73"/>
      <c r="K8985" s="28"/>
    </row>
    <row r="8986" spans="1:11" ht="15" thickBot="1" x14ac:dyDescent="0.4">
      <c r="A8986" s="74"/>
      <c r="D8986" s="175"/>
      <c r="I8986" s="73"/>
      <c r="J8986" s="73"/>
      <c r="K8986" s="28"/>
    </row>
    <row r="8987" spans="1:11" ht="15" thickBot="1" x14ac:dyDescent="0.4">
      <c r="A8987" s="74"/>
      <c r="D8987" s="175"/>
      <c r="I8987" s="73"/>
      <c r="J8987" s="73"/>
      <c r="K8987" s="28"/>
    </row>
    <row r="8988" spans="1:11" ht="15" thickBot="1" x14ac:dyDescent="0.4">
      <c r="A8988" s="74"/>
      <c r="D8988" s="175"/>
      <c r="I8988" s="73"/>
      <c r="J8988" s="73"/>
      <c r="K8988" s="28"/>
    </row>
    <row r="8989" spans="1:11" ht="15" thickBot="1" x14ac:dyDescent="0.4">
      <c r="A8989" s="74"/>
      <c r="D8989" s="175"/>
      <c r="I8989" s="73"/>
      <c r="J8989" s="73"/>
      <c r="K8989" s="28"/>
    </row>
    <row r="8990" spans="1:11" ht="15" thickBot="1" x14ac:dyDescent="0.4">
      <c r="A8990" s="74"/>
      <c r="D8990" s="175"/>
      <c r="I8990" s="73"/>
      <c r="J8990" s="73"/>
      <c r="K8990" s="28"/>
    </row>
    <row r="8991" spans="1:11" ht="15" thickBot="1" x14ac:dyDescent="0.4">
      <c r="A8991" s="74"/>
      <c r="D8991" s="175"/>
      <c r="I8991" s="73"/>
      <c r="J8991" s="73"/>
      <c r="K8991" s="28"/>
    </row>
    <row r="8992" spans="1:11" ht="15" thickBot="1" x14ac:dyDescent="0.4">
      <c r="A8992" s="74"/>
      <c r="D8992" s="175"/>
      <c r="I8992" s="73"/>
      <c r="J8992" s="73"/>
      <c r="K8992" s="28"/>
    </row>
    <row r="8993" spans="1:11" ht="15" thickBot="1" x14ac:dyDescent="0.4">
      <c r="A8993" s="74"/>
      <c r="D8993" s="175"/>
      <c r="I8993" s="73"/>
      <c r="J8993" s="73"/>
      <c r="K8993" s="28"/>
    </row>
    <row r="8994" spans="1:11" ht="15" thickBot="1" x14ac:dyDescent="0.4">
      <c r="A8994" s="74"/>
      <c r="D8994" s="175"/>
      <c r="I8994" s="73"/>
      <c r="J8994" s="73"/>
      <c r="K8994" s="28"/>
    </row>
    <row r="8995" spans="1:11" ht="15" thickBot="1" x14ac:dyDescent="0.4">
      <c r="A8995" s="74"/>
      <c r="D8995" s="175"/>
      <c r="I8995" s="73"/>
      <c r="J8995" s="73"/>
      <c r="K8995" s="28"/>
    </row>
    <row r="8996" spans="1:11" ht="15" thickBot="1" x14ac:dyDescent="0.4">
      <c r="A8996" s="74"/>
      <c r="D8996" s="175"/>
      <c r="I8996" s="73"/>
      <c r="J8996" s="73"/>
      <c r="K8996" s="28"/>
    </row>
    <row r="8997" spans="1:11" ht="15" thickBot="1" x14ac:dyDescent="0.4">
      <c r="A8997" s="74"/>
      <c r="D8997" s="175"/>
      <c r="I8997" s="73"/>
      <c r="J8997" s="73"/>
      <c r="K8997" s="28"/>
    </row>
    <row r="8998" spans="1:11" ht="15" thickBot="1" x14ac:dyDescent="0.4">
      <c r="A8998" s="74"/>
      <c r="D8998" s="175"/>
      <c r="I8998" s="73"/>
      <c r="J8998" s="73"/>
      <c r="K8998" s="28"/>
    </row>
    <row r="8999" spans="1:11" ht="15" thickBot="1" x14ac:dyDescent="0.4">
      <c r="A8999" s="74"/>
      <c r="D8999" s="175"/>
      <c r="I8999" s="73"/>
      <c r="J8999" s="73"/>
      <c r="K8999" s="28"/>
    </row>
    <row r="9000" spans="1:11" ht="15" thickBot="1" x14ac:dyDescent="0.4">
      <c r="A9000" s="74"/>
      <c r="D9000" s="175"/>
      <c r="I9000" s="73"/>
      <c r="J9000" s="73"/>
      <c r="K9000" s="28"/>
    </row>
    <row r="9001" spans="1:11" ht="15" thickBot="1" x14ac:dyDescent="0.4">
      <c r="A9001" s="74"/>
      <c r="D9001" s="175"/>
      <c r="I9001" s="73"/>
      <c r="J9001" s="73"/>
      <c r="K9001" s="28"/>
    </row>
    <row r="9002" spans="1:11" ht="15" thickBot="1" x14ac:dyDescent="0.4">
      <c r="A9002" s="74"/>
      <c r="D9002" s="175"/>
      <c r="I9002" s="73"/>
      <c r="J9002" s="73"/>
      <c r="K9002" s="28"/>
    </row>
    <row r="9003" spans="1:11" ht="15" thickBot="1" x14ac:dyDescent="0.4">
      <c r="A9003" s="74"/>
      <c r="D9003" s="175"/>
      <c r="I9003" s="73"/>
      <c r="J9003" s="73"/>
      <c r="K9003" s="28"/>
    </row>
    <row r="9004" spans="1:11" ht="15" thickBot="1" x14ac:dyDescent="0.4">
      <c r="A9004" s="74"/>
      <c r="D9004" s="175"/>
      <c r="I9004" s="73"/>
      <c r="J9004" s="73"/>
      <c r="K9004" s="28"/>
    </row>
    <row r="9005" spans="1:11" ht="15" thickBot="1" x14ac:dyDescent="0.4">
      <c r="A9005" s="74"/>
      <c r="D9005" s="175"/>
      <c r="I9005" s="73"/>
      <c r="J9005" s="73"/>
      <c r="K9005" s="28"/>
    </row>
    <row r="9006" spans="1:11" ht="15" thickBot="1" x14ac:dyDescent="0.4">
      <c r="A9006" s="74"/>
      <c r="D9006" s="175"/>
      <c r="I9006" s="73"/>
      <c r="J9006" s="73"/>
      <c r="K9006" s="28"/>
    </row>
    <row r="9007" spans="1:11" ht="15" thickBot="1" x14ac:dyDescent="0.4">
      <c r="A9007" s="74"/>
      <c r="D9007" s="175"/>
      <c r="I9007" s="73"/>
      <c r="J9007" s="73"/>
      <c r="K9007" s="28"/>
    </row>
    <row r="9008" spans="1:11" ht="15" thickBot="1" x14ac:dyDescent="0.4">
      <c r="A9008" s="74"/>
      <c r="D9008" s="175"/>
      <c r="I9008" s="73"/>
      <c r="J9008" s="73"/>
      <c r="K9008" s="28"/>
    </row>
    <row r="9009" spans="1:11" ht="15" thickBot="1" x14ac:dyDescent="0.4">
      <c r="A9009" s="74"/>
      <c r="D9009" s="175"/>
      <c r="I9009" s="73"/>
      <c r="J9009" s="73"/>
      <c r="K9009" s="28"/>
    </row>
    <row r="9010" spans="1:11" x14ac:dyDescent="0.35">
      <c r="A9010" s="74"/>
      <c r="D9010" s="175"/>
      <c r="I9010" s="73"/>
      <c r="J9010" s="73"/>
      <c r="K9010" s="28"/>
    </row>
    <row r="9011" spans="1:11" x14ac:dyDescent="0.35">
      <c r="A9011" s="74"/>
      <c r="I9011" s="73"/>
      <c r="J9011" s="73"/>
      <c r="K9011" s="28"/>
    </row>
    <row r="9012" spans="1:11" x14ac:dyDescent="0.35">
      <c r="A9012" s="74"/>
      <c r="I9012" s="73"/>
      <c r="J9012" s="73"/>
      <c r="K9012" s="28"/>
    </row>
    <row r="9013" spans="1:11" x14ac:dyDescent="0.35">
      <c r="A9013" s="74"/>
      <c r="I9013" s="73"/>
      <c r="J9013" s="73"/>
      <c r="K9013" s="28"/>
    </row>
    <row r="9014" spans="1:11" x14ac:dyDescent="0.35">
      <c r="A9014" s="74"/>
      <c r="I9014" s="73"/>
      <c r="J9014" s="73"/>
      <c r="K9014" s="28"/>
    </row>
    <row r="9015" spans="1:11" x14ac:dyDescent="0.35">
      <c r="A9015" s="74"/>
      <c r="I9015" s="73"/>
      <c r="J9015" s="73"/>
      <c r="K9015" s="28"/>
    </row>
    <row r="9016" spans="1:11" x14ac:dyDescent="0.35">
      <c r="A9016" s="74"/>
      <c r="I9016" s="73"/>
      <c r="J9016" s="73"/>
      <c r="K9016" s="28"/>
    </row>
    <row r="9017" spans="1:11" x14ac:dyDescent="0.35">
      <c r="A9017" s="74"/>
      <c r="I9017" s="73"/>
      <c r="J9017" s="73"/>
      <c r="K9017" s="28"/>
    </row>
    <row r="9018" spans="1:11" x14ac:dyDescent="0.35">
      <c r="A9018" s="74"/>
      <c r="I9018" s="73"/>
      <c r="J9018" s="73"/>
      <c r="K9018" s="28"/>
    </row>
    <row r="9019" spans="1:11" x14ac:dyDescent="0.35">
      <c r="A9019" s="74"/>
      <c r="I9019" s="73"/>
      <c r="J9019" s="73"/>
      <c r="K9019" s="28"/>
    </row>
    <row r="9020" spans="1:11" x14ac:dyDescent="0.35">
      <c r="A9020" s="74"/>
      <c r="I9020" s="73"/>
      <c r="J9020" s="73"/>
      <c r="K9020" s="28"/>
    </row>
    <row r="9021" spans="1:11" x14ac:dyDescent="0.35">
      <c r="A9021" s="74"/>
      <c r="I9021" s="73"/>
      <c r="J9021" s="73"/>
      <c r="K9021" s="28"/>
    </row>
    <row r="9022" spans="1:11" x14ac:dyDescent="0.35">
      <c r="A9022" s="74"/>
      <c r="I9022" s="73"/>
      <c r="J9022" s="73"/>
      <c r="K9022" s="28"/>
    </row>
    <row r="9023" spans="1:11" x14ac:dyDescent="0.35">
      <c r="A9023" s="74"/>
      <c r="I9023" s="73"/>
      <c r="J9023" s="73"/>
      <c r="K9023" s="28"/>
    </row>
    <row r="9024" spans="1:11" x14ac:dyDescent="0.35">
      <c r="A9024" s="74"/>
      <c r="I9024" s="73"/>
      <c r="J9024" s="73"/>
      <c r="K9024" s="28"/>
    </row>
    <row r="9025" spans="1:11" x14ac:dyDescent="0.35">
      <c r="A9025" s="74"/>
      <c r="I9025" s="73"/>
      <c r="J9025" s="73"/>
      <c r="K9025" s="28"/>
    </row>
    <row r="9026" spans="1:11" x14ac:dyDescent="0.35">
      <c r="A9026" s="74"/>
      <c r="I9026" s="73"/>
      <c r="J9026" s="73"/>
      <c r="K9026" s="28"/>
    </row>
    <row r="9027" spans="1:11" x14ac:dyDescent="0.35">
      <c r="A9027" s="74"/>
      <c r="I9027" s="73"/>
      <c r="J9027" s="73"/>
      <c r="K9027" s="28"/>
    </row>
    <row r="9028" spans="1:11" x14ac:dyDescent="0.35">
      <c r="A9028" s="74"/>
      <c r="I9028" s="73"/>
      <c r="J9028" s="73"/>
      <c r="K9028" s="28"/>
    </row>
    <row r="9029" spans="1:11" x14ac:dyDescent="0.35">
      <c r="A9029" s="74"/>
      <c r="I9029" s="73"/>
      <c r="J9029" s="73"/>
      <c r="K9029" s="28"/>
    </row>
    <row r="9030" spans="1:11" x14ac:dyDescent="0.35">
      <c r="A9030" s="74"/>
      <c r="I9030" s="73"/>
      <c r="J9030" s="73"/>
      <c r="K9030" s="28"/>
    </row>
    <row r="9031" spans="1:11" x14ac:dyDescent="0.35">
      <c r="A9031" s="74"/>
      <c r="I9031" s="73"/>
      <c r="J9031" s="73"/>
      <c r="K9031" s="28"/>
    </row>
    <row r="9032" spans="1:11" x14ac:dyDescent="0.35">
      <c r="A9032" s="74"/>
      <c r="I9032" s="73"/>
      <c r="J9032" s="73"/>
      <c r="K9032" s="28"/>
    </row>
    <row r="9033" spans="1:11" x14ac:dyDescent="0.35">
      <c r="A9033" s="74"/>
      <c r="I9033" s="73"/>
      <c r="J9033" s="73"/>
      <c r="K9033" s="28"/>
    </row>
    <row r="9034" spans="1:11" x14ac:dyDescent="0.35">
      <c r="A9034" s="74"/>
      <c r="I9034" s="73"/>
      <c r="J9034" s="73"/>
      <c r="K9034" s="28"/>
    </row>
    <row r="9035" spans="1:11" x14ac:dyDescent="0.35">
      <c r="A9035" s="74"/>
      <c r="I9035" s="73"/>
      <c r="J9035" s="73"/>
      <c r="K9035" s="28"/>
    </row>
    <row r="9036" spans="1:11" x14ac:dyDescent="0.35">
      <c r="A9036" s="74"/>
      <c r="I9036" s="73"/>
      <c r="J9036" s="73"/>
      <c r="K9036" s="28"/>
    </row>
    <row r="9037" spans="1:11" x14ac:dyDescent="0.35">
      <c r="A9037" s="74"/>
      <c r="I9037" s="73"/>
      <c r="J9037" s="73"/>
      <c r="K9037" s="28"/>
    </row>
    <row r="9038" spans="1:11" x14ac:dyDescent="0.35">
      <c r="A9038" s="74"/>
      <c r="I9038" s="73"/>
      <c r="J9038" s="73"/>
      <c r="K9038" s="28"/>
    </row>
    <row r="9039" spans="1:11" x14ac:dyDescent="0.35">
      <c r="A9039" s="74"/>
      <c r="I9039" s="73"/>
      <c r="J9039" s="73"/>
      <c r="K9039" s="28"/>
    </row>
    <row r="9040" spans="1:11" x14ac:dyDescent="0.35">
      <c r="A9040" s="74"/>
      <c r="I9040" s="73"/>
      <c r="J9040" s="73"/>
      <c r="K9040" s="28"/>
    </row>
    <row r="9041" spans="1:11" x14ac:dyDescent="0.35">
      <c r="A9041" s="74"/>
      <c r="I9041" s="73"/>
      <c r="J9041" s="73"/>
      <c r="K9041" s="28"/>
    </row>
    <row r="9042" spans="1:11" x14ac:dyDescent="0.35">
      <c r="A9042" s="74"/>
      <c r="I9042" s="73"/>
      <c r="J9042" s="73"/>
      <c r="K9042" s="28"/>
    </row>
    <row r="9043" spans="1:11" x14ac:dyDescent="0.35">
      <c r="A9043" s="74"/>
      <c r="I9043" s="73"/>
      <c r="J9043" s="73"/>
      <c r="K9043" s="28"/>
    </row>
    <row r="9044" spans="1:11" x14ac:dyDescent="0.35">
      <c r="A9044" s="74"/>
      <c r="I9044" s="73"/>
      <c r="J9044" s="73"/>
      <c r="K9044" s="28"/>
    </row>
    <row r="9045" spans="1:11" x14ac:dyDescent="0.35">
      <c r="A9045" s="74"/>
      <c r="I9045" s="73"/>
      <c r="J9045" s="73"/>
      <c r="K9045" s="28"/>
    </row>
    <row r="9046" spans="1:11" x14ac:dyDescent="0.35">
      <c r="A9046" s="74"/>
      <c r="I9046" s="73"/>
      <c r="J9046" s="73"/>
      <c r="K9046" s="28"/>
    </row>
    <row r="9047" spans="1:11" x14ac:dyDescent="0.35">
      <c r="A9047" s="74"/>
      <c r="I9047" s="73"/>
      <c r="J9047" s="73"/>
      <c r="K9047" s="28"/>
    </row>
    <row r="9048" spans="1:11" x14ac:dyDescent="0.35">
      <c r="A9048" s="74"/>
      <c r="I9048" s="73"/>
      <c r="J9048" s="73"/>
      <c r="K9048" s="28"/>
    </row>
    <row r="9049" spans="1:11" x14ac:dyDescent="0.35">
      <c r="A9049" s="74"/>
      <c r="I9049" s="73"/>
      <c r="J9049" s="73"/>
      <c r="K9049" s="28"/>
    </row>
    <row r="9050" spans="1:11" x14ac:dyDescent="0.35">
      <c r="A9050" s="74"/>
      <c r="I9050" s="73"/>
      <c r="J9050" s="73"/>
      <c r="K9050" s="28"/>
    </row>
    <row r="9051" spans="1:11" x14ac:dyDescent="0.35">
      <c r="A9051" s="74"/>
      <c r="I9051" s="73"/>
      <c r="J9051" s="73"/>
      <c r="K9051" s="28"/>
    </row>
    <row r="9052" spans="1:11" x14ac:dyDescent="0.35">
      <c r="A9052" s="74"/>
      <c r="I9052" s="73"/>
      <c r="J9052" s="73"/>
      <c r="K9052" s="28"/>
    </row>
    <row r="9053" spans="1:11" x14ac:dyDescent="0.35">
      <c r="A9053" s="74"/>
      <c r="I9053" s="73"/>
      <c r="J9053" s="73"/>
      <c r="K9053" s="28"/>
    </row>
    <row r="9054" spans="1:11" x14ac:dyDescent="0.35">
      <c r="A9054" s="74"/>
      <c r="I9054" s="73"/>
      <c r="J9054" s="73"/>
      <c r="K9054" s="28"/>
    </row>
    <row r="9055" spans="1:11" x14ac:dyDescent="0.35">
      <c r="A9055" s="74"/>
      <c r="I9055" s="73"/>
      <c r="J9055" s="73"/>
      <c r="K9055" s="28"/>
    </row>
    <row r="9056" spans="1:11" x14ac:dyDescent="0.35">
      <c r="A9056" s="74"/>
      <c r="I9056" s="73"/>
      <c r="J9056" s="73"/>
      <c r="K9056" s="28"/>
    </row>
    <row r="9057" spans="1:11" x14ac:dyDescent="0.35">
      <c r="A9057" s="74"/>
      <c r="I9057" s="73"/>
      <c r="J9057" s="73"/>
      <c r="K9057" s="28"/>
    </row>
    <row r="9058" spans="1:11" x14ac:dyDescent="0.35">
      <c r="A9058" s="74"/>
      <c r="I9058" s="73"/>
      <c r="J9058" s="73"/>
      <c r="K9058" s="28"/>
    </row>
    <row r="9059" spans="1:11" x14ac:dyDescent="0.35">
      <c r="A9059" s="74"/>
      <c r="I9059" s="73"/>
      <c r="J9059" s="73"/>
      <c r="K9059" s="28"/>
    </row>
    <row r="9060" spans="1:11" x14ac:dyDescent="0.35">
      <c r="A9060" s="74"/>
      <c r="I9060" s="73"/>
      <c r="J9060" s="73"/>
      <c r="K9060" s="28"/>
    </row>
    <row r="9061" spans="1:11" x14ac:dyDescent="0.35">
      <c r="A9061" s="74"/>
      <c r="I9061" s="73"/>
      <c r="J9061" s="73"/>
      <c r="K9061" s="28"/>
    </row>
    <row r="9062" spans="1:11" x14ac:dyDescent="0.35">
      <c r="A9062" s="74"/>
      <c r="I9062" s="73"/>
      <c r="J9062" s="73"/>
      <c r="K9062" s="28"/>
    </row>
    <row r="9063" spans="1:11" x14ac:dyDescent="0.35">
      <c r="A9063" s="74"/>
      <c r="I9063" s="73"/>
      <c r="J9063" s="73"/>
      <c r="K9063" s="28"/>
    </row>
    <row r="9064" spans="1:11" x14ac:dyDescent="0.35">
      <c r="A9064" s="74"/>
      <c r="I9064" s="73"/>
      <c r="J9064" s="73"/>
      <c r="K9064" s="28"/>
    </row>
    <row r="9065" spans="1:11" x14ac:dyDescent="0.35">
      <c r="A9065" s="74"/>
      <c r="I9065" s="73"/>
      <c r="J9065" s="73"/>
      <c r="K9065" s="28"/>
    </row>
    <row r="9066" spans="1:11" x14ac:dyDescent="0.35">
      <c r="A9066" s="74"/>
      <c r="I9066" s="73"/>
      <c r="J9066" s="73"/>
      <c r="K9066" s="28"/>
    </row>
    <row r="9067" spans="1:11" x14ac:dyDescent="0.35">
      <c r="A9067" s="74"/>
      <c r="I9067" s="73"/>
      <c r="J9067" s="73"/>
      <c r="K9067" s="28"/>
    </row>
    <row r="9068" spans="1:11" x14ac:dyDescent="0.35">
      <c r="A9068" s="74"/>
      <c r="I9068" s="73"/>
      <c r="J9068" s="73"/>
      <c r="K9068" s="28"/>
    </row>
    <row r="9069" spans="1:11" x14ac:dyDescent="0.35">
      <c r="A9069" s="74"/>
      <c r="I9069" s="73"/>
      <c r="J9069" s="73"/>
      <c r="K9069" s="28"/>
    </row>
    <row r="9070" spans="1:11" x14ac:dyDescent="0.35">
      <c r="A9070" s="74"/>
      <c r="I9070" s="73"/>
      <c r="J9070" s="73"/>
      <c r="K9070" s="28"/>
    </row>
    <row r="9071" spans="1:11" x14ac:dyDescent="0.35">
      <c r="A9071" s="74"/>
      <c r="I9071" s="73"/>
      <c r="J9071" s="73"/>
      <c r="K9071" s="28"/>
    </row>
    <row r="9072" spans="1:11" x14ac:dyDescent="0.35">
      <c r="A9072" s="74"/>
      <c r="I9072" s="73"/>
      <c r="J9072" s="73"/>
      <c r="K9072" s="28"/>
    </row>
    <row r="9073" spans="1:11" x14ac:dyDescent="0.35">
      <c r="A9073" s="74"/>
      <c r="I9073" s="73"/>
      <c r="J9073" s="73"/>
      <c r="K9073" s="28"/>
    </row>
    <row r="9074" spans="1:11" x14ac:dyDescent="0.35">
      <c r="A9074" s="74"/>
      <c r="I9074" s="73"/>
      <c r="J9074" s="73"/>
      <c r="K9074" s="28"/>
    </row>
    <row r="9075" spans="1:11" x14ac:dyDescent="0.35">
      <c r="A9075" s="74"/>
      <c r="I9075" s="73"/>
      <c r="J9075" s="73"/>
      <c r="K9075" s="28"/>
    </row>
    <row r="9076" spans="1:11" x14ac:dyDescent="0.35">
      <c r="A9076" s="74"/>
      <c r="I9076" s="73"/>
      <c r="J9076" s="73"/>
      <c r="K9076" s="28"/>
    </row>
    <row r="9077" spans="1:11" x14ac:dyDescent="0.35">
      <c r="A9077" s="74"/>
      <c r="I9077" s="73"/>
      <c r="J9077" s="73"/>
      <c r="K9077" s="28"/>
    </row>
    <row r="9078" spans="1:11" x14ac:dyDescent="0.35">
      <c r="A9078" s="74"/>
      <c r="I9078" s="73"/>
      <c r="J9078" s="73"/>
      <c r="K9078" s="28"/>
    </row>
    <row r="9079" spans="1:11" x14ac:dyDescent="0.35">
      <c r="A9079" s="74"/>
      <c r="I9079" s="73"/>
      <c r="J9079" s="73"/>
      <c r="K9079" s="28"/>
    </row>
    <row r="9080" spans="1:11" x14ac:dyDescent="0.35">
      <c r="A9080" s="74"/>
      <c r="I9080" s="73"/>
      <c r="J9080" s="73"/>
      <c r="K9080" s="28"/>
    </row>
    <row r="9081" spans="1:11" x14ac:dyDescent="0.35">
      <c r="A9081" s="74"/>
      <c r="I9081" s="73"/>
      <c r="J9081" s="73"/>
      <c r="K9081" s="28"/>
    </row>
    <row r="9082" spans="1:11" x14ac:dyDescent="0.35">
      <c r="A9082" s="74"/>
      <c r="I9082" s="73"/>
      <c r="J9082" s="73"/>
      <c r="K9082" s="28"/>
    </row>
    <row r="9083" spans="1:11" x14ac:dyDescent="0.35">
      <c r="A9083" s="74"/>
      <c r="I9083" s="73"/>
      <c r="J9083" s="73"/>
      <c r="K9083" s="28"/>
    </row>
    <row r="9084" spans="1:11" x14ac:dyDescent="0.35">
      <c r="A9084" s="74"/>
      <c r="I9084" s="73"/>
      <c r="J9084" s="73"/>
      <c r="K9084" s="28"/>
    </row>
    <row r="9085" spans="1:11" x14ac:dyDescent="0.35">
      <c r="A9085" s="74"/>
      <c r="I9085" s="73"/>
      <c r="J9085" s="73"/>
      <c r="K9085" s="28"/>
    </row>
    <row r="9086" spans="1:11" x14ac:dyDescent="0.35">
      <c r="A9086" s="74"/>
      <c r="I9086" s="73"/>
      <c r="J9086" s="73"/>
      <c r="K9086" s="28"/>
    </row>
    <row r="9087" spans="1:11" x14ac:dyDescent="0.35">
      <c r="A9087" s="74"/>
      <c r="I9087" s="73"/>
      <c r="J9087" s="73"/>
      <c r="K9087" s="28"/>
    </row>
    <row r="9088" spans="1:11" x14ac:dyDescent="0.35">
      <c r="A9088" s="74"/>
      <c r="I9088" s="73"/>
      <c r="J9088" s="73"/>
      <c r="K9088" s="28"/>
    </row>
    <row r="9089" spans="1:11" x14ac:dyDescent="0.35">
      <c r="A9089" s="74"/>
      <c r="I9089" s="73"/>
      <c r="J9089" s="73"/>
      <c r="K9089" s="28"/>
    </row>
    <row r="9090" spans="1:11" x14ac:dyDescent="0.35">
      <c r="A9090" s="74"/>
      <c r="I9090" s="73"/>
      <c r="J9090" s="73"/>
      <c r="K9090" s="28"/>
    </row>
    <row r="9091" spans="1:11" x14ac:dyDescent="0.35">
      <c r="A9091" s="74"/>
      <c r="I9091" s="73"/>
      <c r="J9091" s="73"/>
      <c r="K9091" s="28"/>
    </row>
    <row r="9092" spans="1:11" x14ac:dyDescent="0.35">
      <c r="A9092" s="74"/>
      <c r="I9092" s="73"/>
      <c r="J9092" s="73"/>
      <c r="K9092" s="28"/>
    </row>
    <row r="9093" spans="1:11" x14ac:dyDescent="0.35">
      <c r="A9093" s="74"/>
      <c r="I9093" s="73"/>
      <c r="J9093" s="73"/>
      <c r="K9093" s="28"/>
    </row>
    <row r="9094" spans="1:11" x14ac:dyDescent="0.35">
      <c r="A9094" s="74"/>
      <c r="I9094" s="73"/>
      <c r="J9094" s="73"/>
      <c r="K9094" s="28"/>
    </row>
    <row r="9095" spans="1:11" x14ac:dyDescent="0.35">
      <c r="A9095" s="74"/>
      <c r="I9095" s="73"/>
      <c r="J9095" s="73"/>
      <c r="K9095" s="28"/>
    </row>
    <row r="9096" spans="1:11" x14ac:dyDescent="0.35">
      <c r="A9096" s="74"/>
      <c r="I9096" s="73"/>
      <c r="J9096" s="73"/>
      <c r="K9096" s="28"/>
    </row>
    <row r="9097" spans="1:11" x14ac:dyDescent="0.35">
      <c r="A9097" s="74"/>
      <c r="I9097" s="73"/>
      <c r="J9097" s="73"/>
      <c r="K9097" s="28"/>
    </row>
    <row r="9098" spans="1:11" x14ac:dyDescent="0.35">
      <c r="A9098" s="74"/>
      <c r="I9098" s="73"/>
      <c r="J9098" s="73"/>
      <c r="K9098" s="28"/>
    </row>
    <row r="9099" spans="1:11" x14ac:dyDescent="0.35">
      <c r="A9099" s="74"/>
      <c r="I9099" s="73"/>
      <c r="J9099" s="73"/>
      <c r="K9099" s="28"/>
    </row>
    <row r="9100" spans="1:11" x14ac:dyDescent="0.35">
      <c r="A9100" s="74"/>
      <c r="I9100" s="73"/>
      <c r="J9100" s="73"/>
      <c r="K9100" s="28"/>
    </row>
    <row r="9101" spans="1:11" x14ac:dyDescent="0.35">
      <c r="A9101" s="74"/>
      <c r="I9101" s="73"/>
      <c r="J9101" s="73"/>
      <c r="K9101" s="28"/>
    </row>
    <row r="9102" spans="1:11" x14ac:dyDescent="0.35">
      <c r="A9102" s="74"/>
      <c r="I9102" s="73"/>
      <c r="J9102" s="73"/>
      <c r="K9102" s="28"/>
    </row>
    <row r="9103" spans="1:11" x14ac:dyDescent="0.35">
      <c r="A9103" s="74"/>
      <c r="I9103" s="73"/>
      <c r="J9103" s="73"/>
      <c r="K9103" s="28"/>
    </row>
    <row r="9104" spans="1:11" x14ac:dyDescent="0.35">
      <c r="A9104" s="74"/>
      <c r="I9104" s="73"/>
      <c r="J9104" s="73"/>
      <c r="K9104" s="28"/>
    </row>
    <row r="9105" spans="1:11" x14ac:dyDescent="0.35">
      <c r="A9105" s="74"/>
      <c r="I9105" s="73"/>
      <c r="J9105" s="73"/>
      <c r="K9105" s="28"/>
    </row>
    <row r="9106" spans="1:11" x14ac:dyDescent="0.35">
      <c r="A9106" s="74"/>
      <c r="I9106" s="73"/>
      <c r="J9106" s="73"/>
      <c r="K9106" s="28"/>
    </row>
    <row r="9107" spans="1:11" x14ac:dyDescent="0.35">
      <c r="A9107" s="74"/>
      <c r="I9107" s="73"/>
      <c r="J9107" s="73"/>
      <c r="K9107" s="28"/>
    </row>
    <row r="9108" spans="1:11" x14ac:dyDescent="0.35">
      <c r="A9108" s="74"/>
      <c r="I9108" s="73"/>
      <c r="J9108" s="73"/>
      <c r="K9108" s="28"/>
    </row>
    <row r="9109" spans="1:11" x14ac:dyDescent="0.35">
      <c r="A9109" s="74"/>
      <c r="I9109" s="73"/>
      <c r="J9109" s="73"/>
      <c r="K9109" s="28"/>
    </row>
    <row r="9110" spans="1:11" x14ac:dyDescent="0.35">
      <c r="A9110" s="74"/>
      <c r="I9110" s="73"/>
      <c r="J9110" s="73"/>
      <c r="K9110" s="28"/>
    </row>
    <row r="9111" spans="1:11" x14ac:dyDescent="0.35">
      <c r="A9111" s="74"/>
      <c r="I9111" s="73"/>
      <c r="J9111" s="73"/>
      <c r="K9111" s="28"/>
    </row>
    <row r="9112" spans="1:11" x14ac:dyDescent="0.35">
      <c r="A9112" s="74"/>
      <c r="I9112" s="73"/>
      <c r="J9112" s="73"/>
      <c r="K9112" s="28"/>
    </row>
    <row r="9113" spans="1:11" x14ac:dyDescent="0.35">
      <c r="A9113" s="74"/>
      <c r="I9113" s="73"/>
      <c r="J9113" s="73"/>
      <c r="K9113" s="28"/>
    </row>
    <row r="9114" spans="1:11" x14ac:dyDescent="0.35">
      <c r="A9114" s="74"/>
      <c r="I9114" s="73"/>
      <c r="J9114" s="73"/>
      <c r="K9114" s="28"/>
    </row>
    <row r="9115" spans="1:11" x14ac:dyDescent="0.35">
      <c r="A9115" s="74"/>
      <c r="I9115" s="73"/>
      <c r="J9115" s="73"/>
      <c r="K9115" s="28"/>
    </row>
    <row r="9116" spans="1:11" x14ac:dyDescent="0.35">
      <c r="A9116" s="74"/>
      <c r="I9116" s="73"/>
      <c r="J9116" s="73"/>
      <c r="K9116" s="28"/>
    </row>
    <row r="9117" spans="1:11" x14ac:dyDescent="0.35">
      <c r="A9117" s="74"/>
      <c r="I9117" s="73"/>
      <c r="J9117" s="73"/>
      <c r="K9117" s="28"/>
    </row>
    <row r="9118" spans="1:11" x14ac:dyDescent="0.35">
      <c r="A9118" s="74"/>
      <c r="I9118" s="73"/>
      <c r="J9118" s="73"/>
      <c r="K9118" s="28"/>
    </row>
    <row r="9119" spans="1:11" x14ac:dyDescent="0.35">
      <c r="A9119" s="74"/>
      <c r="I9119" s="73"/>
      <c r="J9119" s="73"/>
      <c r="K9119" s="28"/>
    </row>
    <row r="9120" spans="1:11" x14ac:dyDescent="0.35">
      <c r="A9120" s="74"/>
      <c r="I9120" s="73"/>
      <c r="J9120" s="73"/>
      <c r="K9120" s="28"/>
    </row>
    <row r="9121" spans="1:11" x14ac:dyDescent="0.35">
      <c r="A9121" s="74"/>
      <c r="I9121" s="73"/>
      <c r="J9121" s="73"/>
      <c r="K9121" s="28"/>
    </row>
    <row r="9122" spans="1:11" x14ac:dyDescent="0.35">
      <c r="A9122" s="74"/>
      <c r="I9122" s="73"/>
      <c r="J9122" s="73"/>
      <c r="K9122" s="28"/>
    </row>
    <row r="9123" spans="1:11" x14ac:dyDescent="0.35">
      <c r="A9123" s="74"/>
      <c r="I9123" s="73"/>
      <c r="J9123" s="73"/>
      <c r="K9123" s="28"/>
    </row>
    <row r="9124" spans="1:11" x14ac:dyDescent="0.35">
      <c r="A9124" s="74"/>
      <c r="I9124" s="73"/>
      <c r="J9124" s="73"/>
      <c r="K9124" s="28"/>
    </row>
    <row r="9125" spans="1:11" x14ac:dyDescent="0.35">
      <c r="A9125" s="74"/>
      <c r="I9125" s="73"/>
      <c r="J9125" s="73"/>
      <c r="K9125" s="28"/>
    </row>
    <row r="9126" spans="1:11" x14ac:dyDescent="0.35">
      <c r="A9126" s="74"/>
      <c r="I9126" s="73"/>
      <c r="J9126" s="73"/>
      <c r="K9126" s="28"/>
    </row>
    <row r="9127" spans="1:11" x14ac:dyDescent="0.35">
      <c r="A9127" s="74"/>
      <c r="I9127" s="73"/>
      <c r="J9127" s="73"/>
      <c r="K9127" s="28"/>
    </row>
    <row r="9128" spans="1:11" x14ac:dyDescent="0.35">
      <c r="A9128" s="74"/>
      <c r="D9128" s="174"/>
      <c r="I9128" s="73"/>
      <c r="J9128" s="73"/>
      <c r="K9128" s="28"/>
    </row>
    <row r="9129" spans="1:11" x14ac:dyDescent="0.35">
      <c r="A9129" s="74"/>
      <c r="D9129" s="174"/>
      <c r="I9129" s="73"/>
      <c r="J9129" s="73"/>
      <c r="K9129" s="28"/>
    </row>
    <row r="9130" spans="1:11" x14ac:dyDescent="0.35">
      <c r="A9130" s="74"/>
      <c r="D9130" s="174"/>
      <c r="I9130" s="73"/>
      <c r="J9130" s="73"/>
      <c r="K9130" s="28"/>
    </row>
    <row r="9131" spans="1:11" x14ac:dyDescent="0.35">
      <c r="A9131" s="74"/>
      <c r="D9131" s="174"/>
      <c r="I9131" s="73"/>
      <c r="J9131" s="73"/>
      <c r="K9131" s="28"/>
    </row>
    <row r="9132" spans="1:11" x14ac:dyDescent="0.35">
      <c r="A9132" s="74"/>
      <c r="D9132" s="174"/>
      <c r="I9132" s="73"/>
      <c r="J9132" s="73"/>
      <c r="K9132" s="28"/>
    </row>
    <row r="9133" spans="1:11" x14ac:dyDescent="0.35">
      <c r="A9133" s="74"/>
      <c r="D9133" s="174"/>
      <c r="I9133" s="73"/>
      <c r="J9133" s="73"/>
      <c r="K9133" s="28"/>
    </row>
    <row r="9134" spans="1:11" x14ac:dyDescent="0.35">
      <c r="A9134" s="74"/>
      <c r="D9134" s="174"/>
      <c r="I9134" s="73"/>
      <c r="J9134" s="73"/>
      <c r="K9134" s="28"/>
    </row>
    <row r="9135" spans="1:11" x14ac:dyDescent="0.35">
      <c r="A9135" s="74"/>
      <c r="D9135" s="174"/>
      <c r="I9135" s="73"/>
      <c r="J9135" s="73"/>
      <c r="K9135" s="28"/>
    </row>
    <row r="9136" spans="1:11" x14ac:dyDescent="0.35">
      <c r="A9136" s="74"/>
      <c r="D9136" s="174"/>
      <c r="I9136" s="73"/>
      <c r="J9136" s="73"/>
      <c r="K9136" s="28"/>
    </row>
    <row r="9137" spans="1:11" x14ac:dyDescent="0.35">
      <c r="A9137" s="74"/>
      <c r="D9137" s="174"/>
      <c r="I9137" s="73"/>
      <c r="J9137" s="73"/>
      <c r="K9137" s="28"/>
    </row>
    <row r="9138" spans="1:11" x14ac:dyDescent="0.35">
      <c r="A9138" s="74"/>
      <c r="D9138" s="174"/>
      <c r="I9138" s="73"/>
      <c r="J9138" s="73"/>
      <c r="K9138" s="28"/>
    </row>
    <row r="9139" spans="1:11" x14ac:dyDescent="0.35">
      <c r="A9139" s="74"/>
      <c r="D9139" s="174"/>
      <c r="I9139" s="73"/>
      <c r="J9139" s="73"/>
      <c r="K9139" s="28"/>
    </row>
    <row r="9140" spans="1:11" x14ac:dyDescent="0.35">
      <c r="A9140" s="74"/>
      <c r="D9140" s="174"/>
      <c r="I9140" s="73"/>
      <c r="J9140" s="73"/>
      <c r="K9140" s="28"/>
    </row>
    <row r="9141" spans="1:11" x14ac:dyDescent="0.35">
      <c r="A9141" s="74"/>
      <c r="D9141" s="174"/>
      <c r="I9141" s="73"/>
      <c r="J9141" s="73"/>
      <c r="K9141" s="28"/>
    </row>
    <row r="9142" spans="1:11" x14ac:dyDescent="0.35">
      <c r="A9142" s="74"/>
      <c r="D9142" s="174"/>
      <c r="I9142" s="73"/>
      <c r="J9142" s="73"/>
      <c r="K9142" s="28"/>
    </row>
    <row r="9143" spans="1:11" x14ac:dyDescent="0.35">
      <c r="A9143" s="74"/>
      <c r="D9143" s="174"/>
      <c r="I9143" s="73"/>
      <c r="J9143" s="73"/>
      <c r="K9143" s="28"/>
    </row>
    <row r="9144" spans="1:11" x14ac:dyDescent="0.35">
      <c r="A9144" s="74"/>
      <c r="D9144" s="174"/>
      <c r="I9144" s="73"/>
      <c r="J9144" s="73"/>
      <c r="K9144" s="28"/>
    </row>
    <row r="9145" spans="1:11" x14ac:dyDescent="0.35">
      <c r="A9145" s="74"/>
      <c r="D9145" s="174"/>
      <c r="I9145" s="73"/>
      <c r="J9145" s="73"/>
      <c r="K9145" s="28"/>
    </row>
    <row r="9146" spans="1:11" x14ac:dyDescent="0.35">
      <c r="A9146" s="74"/>
      <c r="D9146" s="174"/>
      <c r="I9146" s="73"/>
      <c r="J9146" s="73"/>
      <c r="K9146" s="28"/>
    </row>
    <row r="9147" spans="1:11" x14ac:dyDescent="0.35">
      <c r="A9147" s="74"/>
      <c r="D9147" s="174"/>
      <c r="I9147" s="73"/>
      <c r="J9147" s="73"/>
      <c r="K9147" s="28"/>
    </row>
    <row r="9148" spans="1:11" x14ac:dyDescent="0.35">
      <c r="A9148" s="74"/>
      <c r="D9148" s="174"/>
      <c r="I9148" s="73"/>
      <c r="J9148" s="73"/>
      <c r="K9148" s="28"/>
    </row>
    <row r="9149" spans="1:11" x14ac:dyDescent="0.35">
      <c r="A9149" s="74"/>
      <c r="D9149" s="174"/>
      <c r="I9149" s="73"/>
      <c r="J9149" s="73"/>
      <c r="K9149" s="28"/>
    </row>
    <row r="9150" spans="1:11" x14ac:dyDescent="0.35">
      <c r="A9150" s="74"/>
      <c r="D9150" s="174"/>
      <c r="I9150" s="73"/>
      <c r="J9150" s="73"/>
      <c r="K9150" s="28"/>
    </row>
    <row r="9151" spans="1:11" x14ac:dyDescent="0.35">
      <c r="A9151" s="74"/>
      <c r="D9151" s="174"/>
      <c r="I9151" s="73"/>
      <c r="J9151" s="73"/>
      <c r="K9151" s="28"/>
    </row>
    <row r="9152" spans="1:11" x14ac:dyDescent="0.35">
      <c r="A9152" s="74"/>
      <c r="D9152" s="174"/>
      <c r="I9152" s="73"/>
      <c r="J9152" s="73"/>
      <c r="K9152" s="28"/>
    </row>
    <row r="9153" spans="1:11" x14ac:dyDescent="0.35">
      <c r="A9153" s="74"/>
      <c r="D9153" s="174"/>
      <c r="I9153" s="73"/>
      <c r="J9153" s="73"/>
      <c r="K9153" s="28"/>
    </row>
    <row r="9154" spans="1:11" x14ac:dyDescent="0.35">
      <c r="A9154" s="74"/>
      <c r="D9154" s="174"/>
      <c r="I9154" s="73"/>
      <c r="J9154" s="73"/>
      <c r="K9154" s="28"/>
    </row>
    <row r="9155" spans="1:11" x14ac:dyDescent="0.35">
      <c r="A9155" s="74"/>
      <c r="D9155" s="174"/>
      <c r="I9155" s="73"/>
      <c r="J9155" s="73"/>
      <c r="K9155" s="28"/>
    </row>
    <row r="9156" spans="1:11" x14ac:dyDescent="0.35">
      <c r="A9156" s="74"/>
      <c r="D9156" s="174"/>
      <c r="I9156" s="73"/>
      <c r="J9156" s="73"/>
      <c r="K9156" s="28"/>
    </row>
    <row r="9157" spans="1:11" x14ac:dyDescent="0.35">
      <c r="A9157" s="74"/>
      <c r="D9157" s="174"/>
      <c r="I9157" s="73"/>
      <c r="J9157" s="73"/>
      <c r="K9157" s="28"/>
    </row>
    <row r="9158" spans="1:11" x14ac:dyDescent="0.35">
      <c r="A9158" s="74"/>
      <c r="D9158" s="174"/>
      <c r="I9158" s="73"/>
      <c r="J9158" s="73"/>
      <c r="K9158" s="28"/>
    </row>
    <row r="9159" spans="1:11" x14ac:dyDescent="0.35">
      <c r="A9159" s="74"/>
      <c r="D9159" s="174"/>
      <c r="I9159" s="73"/>
      <c r="J9159" s="73"/>
      <c r="K9159" s="28"/>
    </row>
    <row r="9160" spans="1:11" x14ac:dyDescent="0.35">
      <c r="A9160" s="74"/>
      <c r="D9160" s="174"/>
      <c r="I9160" s="73"/>
      <c r="J9160" s="73"/>
      <c r="K9160" s="28"/>
    </row>
    <row r="9161" spans="1:11" x14ac:dyDescent="0.35">
      <c r="A9161" s="74"/>
      <c r="D9161" s="174"/>
      <c r="I9161" s="73"/>
      <c r="J9161" s="73"/>
      <c r="K9161" s="28"/>
    </row>
    <row r="9162" spans="1:11" x14ac:dyDescent="0.35">
      <c r="A9162" s="74"/>
      <c r="D9162" s="174"/>
      <c r="I9162" s="73"/>
      <c r="J9162" s="73"/>
      <c r="K9162" s="28"/>
    </row>
    <row r="9163" spans="1:11" x14ac:dyDescent="0.35">
      <c r="A9163" s="74"/>
      <c r="D9163" s="174"/>
      <c r="I9163" s="73"/>
      <c r="J9163" s="73"/>
      <c r="K9163" s="28"/>
    </row>
    <row r="9164" spans="1:11" x14ac:dyDescent="0.35">
      <c r="A9164" s="74"/>
      <c r="D9164" s="174"/>
      <c r="I9164" s="73"/>
      <c r="J9164" s="73"/>
      <c r="K9164" s="28"/>
    </row>
    <row r="9165" spans="1:11" x14ac:dyDescent="0.35">
      <c r="A9165" s="74"/>
      <c r="D9165" s="174"/>
      <c r="I9165" s="73"/>
      <c r="J9165" s="73"/>
      <c r="K9165" s="28"/>
    </row>
    <row r="9166" spans="1:11" x14ac:dyDescent="0.35">
      <c r="A9166" s="74"/>
      <c r="D9166" s="174"/>
      <c r="I9166" s="73"/>
      <c r="J9166" s="73"/>
      <c r="K9166" s="28"/>
    </row>
    <row r="9167" spans="1:11" x14ac:dyDescent="0.35">
      <c r="A9167" s="74"/>
      <c r="D9167" s="174"/>
      <c r="I9167" s="73"/>
      <c r="J9167" s="73"/>
      <c r="K9167" s="28"/>
    </row>
    <row r="9168" spans="1:11" x14ac:dyDescent="0.35">
      <c r="A9168" s="74"/>
      <c r="D9168" s="174"/>
      <c r="I9168" s="73"/>
      <c r="J9168" s="73"/>
      <c r="K9168" s="28"/>
    </row>
    <row r="9169" spans="1:11" x14ac:dyDescent="0.35">
      <c r="A9169" s="74"/>
      <c r="D9169" s="174"/>
      <c r="I9169" s="73"/>
      <c r="J9169" s="73"/>
      <c r="K9169" s="28"/>
    </row>
    <row r="9170" spans="1:11" x14ac:dyDescent="0.35">
      <c r="A9170" s="74"/>
      <c r="D9170" s="174"/>
      <c r="I9170" s="73"/>
      <c r="J9170" s="73"/>
      <c r="K9170" s="28"/>
    </row>
    <row r="9171" spans="1:11" x14ac:dyDescent="0.35">
      <c r="A9171" s="74"/>
      <c r="D9171" s="174"/>
      <c r="I9171" s="73"/>
      <c r="J9171" s="73"/>
      <c r="K9171" s="28"/>
    </row>
    <row r="9172" spans="1:11" x14ac:dyDescent="0.35">
      <c r="A9172" s="74"/>
      <c r="D9172" s="174"/>
      <c r="I9172" s="73"/>
      <c r="J9172" s="73"/>
      <c r="K9172" s="28"/>
    </row>
    <row r="9173" spans="1:11" x14ac:dyDescent="0.35">
      <c r="A9173" s="74"/>
      <c r="D9173" s="174"/>
      <c r="I9173" s="73"/>
      <c r="J9173" s="73"/>
      <c r="K9173" s="28"/>
    </row>
    <row r="9174" spans="1:11" x14ac:dyDescent="0.35">
      <c r="A9174" s="74"/>
      <c r="D9174" s="174"/>
      <c r="I9174" s="73"/>
      <c r="J9174" s="73"/>
      <c r="K9174" s="28"/>
    </row>
    <row r="9175" spans="1:11" x14ac:dyDescent="0.35">
      <c r="A9175" s="74"/>
      <c r="D9175" s="174"/>
      <c r="I9175" s="73"/>
      <c r="J9175" s="73"/>
      <c r="K9175" s="28"/>
    </row>
    <row r="9176" spans="1:11" x14ac:dyDescent="0.35">
      <c r="A9176" s="74"/>
      <c r="D9176" s="174"/>
      <c r="I9176" s="73"/>
      <c r="J9176" s="73"/>
      <c r="K9176" s="28"/>
    </row>
    <row r="9177" spans="1:11" x14ac:dyDescent="0.35">
      <c r="A9177" s="74"/>
      <c r="D9177" s="174"/>
      <c r="I9177" s="73"/>
      <c r="J9177" s="73"/>
      <c r="K9177" s="28"/>
    </row>
    <row r="9178" spans="1:11" x14ac:dyDescent="0.35">
      <c r="A9178" s="74"/>
      <c r="D9178" s="174"/>
      <c r="I9178" s="73"/>
      <c r="J9178" s="73"/>
      <c r="K9178" s="28"/>
    </row>
    <row r="9179" spans="1:11" x14ac:dyDescent="0.35">
      <c r="A9179" s="74"/>
      <c r="D9179" s="174"/>
      <c r="I9179" s="73"/>
      <c r="J9179" s="73"/>
      <c r="K9179" s="28"/>
    </row>
    <row r="9180" spans="1:11" x14ac:dyDescent="0.35">
      <c r="A9180" s="74"/>
      <c r="D9180" s="174"/>
      <c r="I9180" s="73"/>
      <c r="J9180" s="73"/>
      <c r="K9180" s="28"/>
    </row>
    <row r="9181" spans="1:11" x14ac:dyDescent="0.35">
      <c r="A9181" s="74"/>
      <c r="D9181" s="174"/>
      <c r="I9181" s="73"/>
      <c r="J9181" s="73"/>
      <c r="K9181" s="28"/>
    </row>
    <row r="9182" spans="1:11" x14ac:dyDescent="0.35">
      <c r="A9182" s="74"/>
      <c r="D9182" s="174"/>
      <c r="I9182" s="73"/>
      <c r="J9182" s="73"/>
      <c r="K9182" s="28"/>
    </row>
    <row r="9183" spans="1:11" x14ac:dyDescent="0.35">
      <c r="A9183" s="74"/>
      <c r="D9183" s="174"/>
      <c r="I9183" s="73"/>
      <c r="J9183" s="73"/>
      <c r="K9183" s="28"/>
    </row>
    <row r="9184" spans="1:11" x14ac:dyDescent="0.35">
      <c r="A9184" s="74"/>
      <c r="D9184" s="174"/>
      <c r="I9184" s="73"/>
      <c r="J9184" s="73"/>
      <c r="K9184" s="28"/>
    </row>
    <row r="9185" spans="1:11" x14ac:dyDescent="0.35">
      <c r="A9185" s="74"/>
      <c r="D9185" s="174"/>
      <c r="I9185" s="73"/>
      <c r="J9185" s="73"/>
      <c r="K9185" s="28"/>
    </row>
    <row r="9186" spans="1:11" x14ac:dyDescent="0.35">
      <c r="A9186" s="74"/>
      <c r="D9186" s="174"/>
      <c r="I9186" s="73"/>
      <c r="J9186" s="73"/>
      <c r="K9186" s="28"/>
    </row>
    <row r="9187" spans="1:11" x14ac:dyDescent="0.35">
      <c r="A9187" s="74"/>
      <c r="D9187" s="174"/>
      <c r="I9187" s="73"/>
      <c r="J9187" s="73"/>
      <c r="K9187" s="28"/>
    </row>
    <row r="9188" spans="1:11" x14ac:dyDescent="0.35">
      <c r="A9188" s="74"/>
      <c r="D9188" s="174"/>
      <c r="I9188" s="73"/>
      <c r="J9188" s="73"/>
      <c r="K9188" s="28"/>
    </row>
    <row r="9189" spans="1:11" x14ac:dyDescent="0.35">
      <c r="A9189" s="74"/>
      <c r="D9189" s="174"/>
      <c r="I9189" s="73"/>
      <c r="J9189" s="73"/>
      <c r="K9189" s="28"/>
    </row>
    <row r="9190" spans="1:11" x14ac:dyDescent="0.35">
      <c r="A9190" s="74"/>
      <c r="D9190" s="174"/>
      <c r="I9190" s="73"/>
      <c r="J9190" s="73"/>
      <c r="K9190" s="28"/>
    </row>
    <row r="9191" spans="1:11" x14ac:dyDescent="0.35">
      <c r="A9191" s="74"/>
      <c r="D9191" s="174"/>
      <c r="I9191" s="73"/>
      <c r="J9191" s="73"/>
      <c r="K9191" s="28"/>
    </row>
    <row r="9192" spans="1:11" x14ac:dyDescent="0.35">
      <c r="A9192" s="74"/>
      <c r="D9192" s="174"/>
      <c r="I9192" s="73"/>
      <c r="J9192" s="73"/>
      <c r="K9192" s="28"/>
    </row>
    <row r="9193" spans="1:11" x14ac:dyDescent="0.35">
      <c r="A9193" s="74"/>
      <c r="D9193" s="174"/>
      <c r="I9193" s="73"/>
      <c r="J9193" s="73"/>
      <c r="K9193" s="28"/>
    </row>
    <row r="9194" spans="1:11" x14ac:dyDescent="0.35">
      <c r="A9194" s="74"/>
      <c r="D9194" s="174"/>
      <c r="I9194" s="73"/>
      <c r="J9194" s="73"/>
      <c r="K9194" s="28"/>
    </row>
    <row r="9195" spans="1:11" x14ac:dyDescent="0.35">
      <c r="A9195" s="74"/>
      <c r="D9195" s="174"/>
      <c r="I9195" s="73"/>
      <c r="J9195" s="73"/>
      <c r="K9195" s="28"/>
    </row>
    <row r="9196" spans="1:11" x14ac:dyDescent="0.35">
      <c r="A9196" s="74"/>
      <c r="D9196" s="174"/>
      <c r="I9196" s="73"/>
      <c r="J9196" s="73"/>
      <c r="K9196" s="28"/>
    </row>
    <row r="9197" spans="1:11" x14ac:dyDescent="0.35">
      <c r="A9197" s="74"/>
      <c r="D9197" s="174"/>
      <c r="I9197" s="73"/>
      <c r="J9197" s="73"/>
      <c r="K9197" s="28"/>
    </row>
    <row r="9198" spans="1:11" x14ac:dyDescent="0.35">
      <c r="A9198" s="74"/>
      <c r="D9198" s="174"/>
      <c r="I9198" s="73"/>
      <c r="J9198" s="73"/>
      <c r="K9198" s="28"/>
    </row>
    <row r="9199" spans="1:11" x14ac:dyDescent="0.35">
      <c r="A9199" s="74"/>
      <c r="D9199" s="174"/>
      <c r="I9199" s="73"/>
      <c r="J9199" s="73"/>
      <c r="K9199" s="28"/>
    </row>
    <row r="9200" spans="1:11" x14ac:dyDescent="0.35">
      <c r="A9200" s="74"/>
      <c r="D9200" s="174"/>
      <c r="I9200" s="73"/>
      <c r="J9200" s="73"/>
      <c r="K9200" s="28"/>
    </row>
    <row r="9201" spans="1:11" x14ac:dyDescent="0.35">
      <c r="A9201" s="74"/>
      <c r="D9201" s="174"/>
      <c r="I9201" s="73"/>
      <c r="J9201" s="73"/>
      <c r="K9201" s="28"/>
    </row>
    <row r="9202" spans="1:11" x14ac:dyDescent="0.35">
      <c r="A9202" s="74"/>
      <c r="D9202" s="174"/>
      <c r="I9202" s="73"/>
      <c r="J9202" s="73"/>
      <c r="K9202" s="28"/>
    </row>
    <row r="9203" spans="1:11" x14ac:dyDescent="0.35">
      <c r="A9203" s="74"/>
      <c r="D9203" s="174"/>
      <c r="I9203" s="73"/>
      <c r="J9203" s="73"/>
      <c r="K9203" s="28"/>
    </row>
    <row r="9204" spans="1:11" x14ac:dyDescent="0.35">
      <c r="A9204" s="74"/>
      <c r="D9204" s="174"/>
      <c r="I9204" s="73"/>
      <c r="J9204" s="73"/>
      <c r="K9204" s="28"/>
    </row>
    <row r="9205" spans="1:11" x14ac:dyDescent="0.35">
      <c r="A9205" s="74"/>
      <c r="D9205" s="174"/>
      <c r="I9205" s="73"/>
      <c r="J9205" s="73"/>
      <c r="K9205" s="28"/>
    </row>
    <row r="9206" spans="1:11" x14ac:dyDescent="0.35">
      <c r="A9206" s="74"/>
      <c r="D9206" s="174"/>
      <c r="I9206" s="73"/>
      <c r="J9206" s="73"/>
      <c r="K9206" s="28"/>
    </row>
    <row r="9207" spans="1:11" x14ac:dyDescent="0.35">
      <c r="A9207" s="74"/>
      <c r="D9207" s="174"/>
      <c r="I9207" s="73"/>
      <c r="J9207" s="73"/>
      <c r="K9207" s="28"/>
    </row>
    <row r="9208" spans="1:11" x14ac:dyDescent="0.35">
      <c r="A9208" s="74"/>
      <c r="D9208" s="174"/>
      <c r="I9208" s="73"/>
      <c r="J9208" s="73"/>
      <c r="K9208" s="28"/>
    </row>
    <row r="9209" spans="1:11" x14ac:dyDescent="0.35">
      <c r="A9209" s="74"/>
      <c r="D9209" s="174"/>
      <c r="I9209" s="73"/>
      <c r="J9209" s="73"/>
      <c r="K9209" s="28"/>
    </row>
    <row r="9210" spans="1:11" x14ac:dyDescent="0.35">
      <c r="A9210" s="74"/>
      <c r="D9210" s="174"/>
      <c r="I9210" s="73"/>
      <c r="J9210" s="73"/>
      <c r="K9210" s="28"/>
    </row>
    <row r="9211" spans="1:11" x14ac:dyDescent="0.35">
      <c r="A9211" s="74"/>
      <c r="D9211" s="174"/>
      <c r="I9211" s="73"/>
      <c r="J9211" s="73"/>
      <c r="K9211" s="28"/>
    </row>
    <row r="9212" spans="1:11" x14ac:dyDescent="0.35">
      <c r="A9212" s="74"/>
      <c r="D9212" s="174"/>
      <c r="I9212" s="73"/>
      <c r="J9212" s="73"/>
      <c r="K9212" s="28"/>
    </row>
    <row r="9213" spans="1:11" x14ac:dyDescent="0.35">
      <c r="A9213" s="74"/>
      <c r="D9213" s="174"/>
      <c r="I9213" s="73"/>
      <c r="J9213" s="73"/>
      <c r="K9213" s="28"/>
    </row>
    <row r="9214" spans="1:11" x14ac:dyDescent="0.35">
      <c r="A9214" s="74"/>
      <c r="D9214" s="174"/>
      <c r="I9214" s="73"/>
      <c r="J9214" s="73"/>
      <c r="K9214" s="28"/>
    </row>
    <row r="9215" spans="1:11" x14ac:dyDescent="0.35">
      <c r="A9215" s="74"/>
      <c r="D9215" s="174"/>
      <c r="I9215" s="73"/>
      <c r="J9215" s="73"/>
      <c r="K9215" s="28"/>
    </row>
    <row r="9216" spans="1:11" x14ac:dyDescent="0.35">
      <c r="A9216" s="74"/>
      <c r="D9216" s="174"/>
      <c r="I9216" s="73"/>
      <c r="J9216" s="73"/>
      <c r="K9216" s="28"/>
    </row>
    <row r="9217" spans="1:11" x14ac:dyDescent="0.35">
      <c r="A9217" s="74"/>
      <c r="D9217" s="174"/>
      <c r="I9217" s="73"/>
      <c r="J9217" s="73"/>
      <c r="K9217" s="28"/>
    </row>
    <row r="9218" spans="1:11" x14ac:dyDescent="0.35">
      <c r="A9218" s="74"/>
      <c r="D9218" s="174"/>
      <c r="I9218" s="73"/>
      <c r="J9218" s="73"/>
      <c r="K9218" s="28"/>
    </row>
    <row r="9219" spans="1:11" x14ac:dyDescent="0.35">
      <c r="A9219" s="74"/>
      <c r="D9219" s="174"/>
      <c r="I9219" s="73"/>
      <c r="J9219" s="73"/>
      <c r="K9219" s="28"/>
    </row>
    <row r="9220" spans="1:11" x14ac:dyDescent="0.35">
      <c r="A9220" s="74"/>
      <c r="D9220" s="174"/>
      <c r="I9220" s="73"/>
      <c r="J9220" s="73"/>
      <c r="K9220" s="28"/>
    </row>
    <row r="9221" spans="1:11" x14ac:dyDescent="0.35">
      <c r="A9221" s="74"/>
      <c r="D9221" s="174"/>
      <c r="I9221" s="73"/>
      <c r="J9221" s="73"/>
      <c r="K9221" s="28"/>
    </row>
    <row r="9222" spans="1:11" x14ac:dyDescent="0.35">
      <c r="A9222" s="74"/>
      <c r="D9222" s="174"/>
      <c r="I9222" s="73"/>
      <c r="J9222" s="73"/>
      <c r="K9222" s="28"/>
    </row>
    <row r="9223" spans="1:11" x14ac:dyDescent="0.35">
      <c r="A9223" s="74"/>
      <c r="D9223" s="174"/>
      <c r="I9223" s="73"/>
      <c r="J9223" s="73"/>
      <c r="K9223" s="28"/>
    </row>
    <row r="9224" spans="1:11" x14ac:dyDescent="0.35">
      <c r="A9224" s="74"/>
      <c r="D9224" s="174"/>
      <c r="I9224" s="73"/>
      <c r="J9224" s="73"/>
      <c r="K9224" s="28"/>
    </row>
    <row r="9225" spans="1:11" x14ac:dyDescent="0.35">
      <c r="A9225" s="74"/>
      <c r="D9225" s="174"/>
      <c r="I9225" s="73"/>
      <c r="J9225" s="73"/>
      <c r="K9225" s="28"/>
    </row>
    <row r="9226" spans="1:11" x14ac:dyDescent="0.35">
      <c r="A9226" s="74"/>
      <c r="D9226" s="174"/>
      <c r="I9226" s="73"/>
      <c r="J9226" s="73"/>
      <c r="K9226" s="28"/>
    </row>
    <row r="9227" spans="1:11" x14ac:dyDescent="0.35">
      <c r="A9227" s="74"/>
      <c r="D9227" s="174"/>
      <c r="I9227" s="73"/>
      <c r="J9227" s="73"/>
      <c r="K9227" s="28"/>
    </row>
    <row r="9228" spans="1:11" x14ac:dyDescent="0.35">
      <c r="A9228" s="74"/>
      <c r="D9228" s="174"/>
      <c r="I9228" s="73"/>
      <c r="J9228" s="73"/>
      <c r="K9228" s="28"/>
    </row>
    <row r="9229" spans="1:11" x14ac:dyDescent="0.35">
      <c r="A9229" s="74"/>
      <c r="D9229" s="174"/>
      <c r="I9229" s="73"/>
      <c r="J9229" s="73"/>
      <c r="K9229" s="28"/>
    </row>
    <row r="9230" spans="1:11" x14ac:dyDescent="0.35">
      <c r="A9230" s="74"/>
      <c r="D9230" s="174"/>
      <c r="I9230" s="73"/>
      <c r="J9230" s="73"/>
      <c r="K9230" s="28"/>
    </row>
    <row r="9231" spans="1:11" x14ac:dyDescent="0.35">
      <c r="A9231" s="74"/>
      <c r="D9231" s="174"/>
      <c r="I9231" s="73"/>
      <c r="J9231" s="73"/>
      <c r="K9231" s="28"/>
    </row>
    <row r="9232" spans="1:11" x14ac:dyDescent="0.35">
      <c r="A9232" s="74"/>
      <c r="D9232" s="174"/>
      <c r="I9232" s="73"/>
      <c r="J9232" s="73"/>
      <c r="K9232" s="28"/>
    </row>
    <row r="9233" spans="1:11" x14ac:dyDescent="0.35">
      <c r="A9233" s="74"/>
      <c r="D9233" s="174"/>
      <c r="I9233" s="73"/>
      <c r="J9233" s="73"/>
      <c r="K9233" s="28"/>
    </row>
    <row r="9234" spans="1:11" x14ac:dyDescent="0.35">
      <c r="A9234" s="74"/>
      <c r="D9234" s="174"/>
      <c r="I9234" s="73"/>
      <c r="J9234" s="73"/>
      <c r="K9234" s="28"/>
    </row>
    <row r="9235" spans="1:11" x14ac:dyDescent="0.35">
      <c r="A9235" s="74"/>
      <c r="D9235" s="174"/>
      <c r="I9235" s="73"/>
      <c r="J9235" s="73"/>
      <c r="K9235" s="28"/>
    </row>
    <row r="9236" spans="1:11" x14ac:dyDescent="0.35">
      <c r="A9236" s="74"/>
      <c r="D9236" s="174"/>
      <c r="I9236" s="73"/>
      <c r="J9236" s="73"/>
      <c r="K9236" s="28"/>
    </row>
    <row r="9237" spans="1:11" x14ac:dyDescent="0.35">
      <c r="A9237" s="74"/>
      <c r="D9237" s="174"/>
      <c r="I9237" s="73"/>
      <c r="J9237" s="73"/>
      <c r="K9237" s="28"/>
    </row>
    <row r="9238" spans="1:11" x14ac:dyDescent="0.35">
      <c r="A9238" s="74"/>
      <c r="D9238" s="174"/>
      <c r="I9238" s="73"/>
      <c r="J9238" s="73"/>
      <c r="K9238" s="28"/>
    </row>
    <row r="9239" spans="1:11" x14ac:dyDescent="0.35">
      <c r="A9239" s="74"/>
      <c r="D9239" s="174"/>
      <c r="I9239" s="73"/>
      <c r="J9239" s="73"/>
      <c r="K9239" s="28"/>
    </row>
    <row r="9240" spans="1:11" x14ac:dyDescent="0.35">
      <c r="A9240" s="74"/>
      <c r="D9240" s="174"/>
      <c r="I9240" s="73"/>
      <c r="J9240" s="73"/>
      <c r="K9240" s="28"/>
    </row>
    <row r="9241" spans="1:11" x14ac:dyDescent="0.35">
      <c r="A9241" s="74"/>
      <c r="D9241" s="174"/>
      <c r="I9241" s="73"/>
      <c r="J9241" s="73"/>
      <c r="K9241" s="28"/>
    </row>
    <row r="9242" spans="1:11" x14ac:dyDescent="0.35">
      <c r="A9242" s="74"/>
      <c r="D9242" s="174"/>
      <c r="I9242" s="73"/>
      <c r="J9242" s="73"/>
      <c r="K9242" s="28"/>
    </row>
    <row r="9243" spans="1:11" x14ac:dyDescent="0.35">
      <c r="A9243" s="74"/>
      <c r="D9243" s="174"/>
      <c r="I9243" s="73"/>
      <c r="J9243" s="73"/>
      <c r="K9243" s="28"/>
    </row>
    <row r="9244" spans="1:11" x14ac:dyDescent="0.35">
      <c r="A9244" s="74"/>
      <c r="D9244" s="174"/>
      <c r="I9244" s="73"/>
      <c r="J9244" s="73"/>
      <c r="K9244" s="28"/>
    </row>
    <row r="9245" spans="1:11" x14ac:dyDescent="0.35">
      <c r="A9245" s="74"/>
      <c r="I9245" s="73"/>
      <c r="J9245" s="73"/>
      <c r="K9245" s="28"/>
    </row>
    <row r="9246" spans="1:11" x14ac:dyDescent="0.35">
      <c r="A9246" s="74"/>
      <c r="I9246" s="73"/>
      <c r="J9246" s="73"/>
      <c r="K9246" s="28"/>
    </row>
    <row r="9247" spans="1:11" x14ac:dyDescent="0.35">
      <c r="A9247" s="74"/>
      <c r="I9247" s="73"/>
      <c r="J9247" s="73"/>
      <c r="K9247" s="28"/>
    </row>
    <row r="9248" spans="1:11" x14ac:dyDescent="0.35">
      <c r="A9248" s="74"/>
      <c r="I9248" s="73"/>
      <c r="J9248" s="73"/>
      <c r="K9248" s="28"/>
    </row>
    <row r="9249" spans="1:11" x14ac:dyDescent="0.35">
      <c r="A9249" s="74"/>
      <c r="I9249" s="73"/>
      <c r="J9249" s="73"/>
      <c r="K9249" s="28"/>
    </row>
    <row r="9250" spans="1:11" x14ac:dyDescent="0.35">
      <c r="A9250" s="74"/>
      <c r="I9250" s="73"/>
      <c r="J9250" s="73"/>
      <c r="K9250" s="28"/>
    </row>
    <row r="9251" spans="1:11" x14ac:dyDescent="0.35">
      <c r="A9251" s="74"/>
      <c r="I9251" s="73"/>
      <c r="J9251" s="73"/>
      <c r="K9251" s="28"/>
    </row>
    <row r="9252" spans="1:11" x14ac:dyDescent="0.35">
      <c r="A9252" s="74"/>
      <c r="I9252" s="73"/>
      <c r="J9252" s="73"/>
      <c r="K9252" s="28"/>
    </row>
    <row r="9253" spans="1:11" x14ac:dyDescent="0.35">
      <c r="A9253" s="74"/>
      <c r="I9253" s="73"/>
      <c r="J9253" s="73"/>
      <c r="K9253" s="28"/>
    </row>
    <row r="9254" spans="1:11" x14ac:dyDescent="0.35">
      <c r="A9254" s="74"/>
      <c r="I9254" s="73"/>
      <c r="J9254" s="73"/>
      <c r="K9254" s="28"/>
    </row>
    <row r="9255" spans="1:11" x14ac:dyDescent="0.35">
      <c r="A9255" s="74"/>
      <c r="I9255" s="73"/>
      <c r="J9255" s="73"/>
      <c r="K9255" s="28"/>
    </row>
    <row r="9256" spans="1:11" x14ac:dyDescent="0.35">
      <c r="A9256" s="74"/>
      <c r="I9256" s="73"/>
      <c r="J9256" s="73"/>
      <c r="K9256" s="28"/>
    </row>
    <row r="9257" spans="1:11" x14ac:dyDescent="0.35">
      <c r="A9257" s="74"/>
      <c r="I9257" s="73"/>
      <c r="J9257" s="73"/>
      <c r="K9257" s="28"/>
    </row>
    <row r="9258" spans="1:11" x14ac:dyDescent="0.35">
      <c r="A9258" s="74"/>
      <c r="I9258" s="73"/>
      <c r="J9258" s="73"/>
      <c r="K9258" s="28"/>
    </row>
    <row r="9259" spans="1:11" x14ac:dyDescent="0.35">
      <c r="A9259" s="74"/>
      <c r="I9259" s="73"/>
      <c r="J9259" s="73"/>
      <c r="K9259" s="28"/>
    </row>
    <row r="9260" spans="1:11" x14ac:dyDescent="0.35">
      <c r="A9260" s="74"/>
      <c r="I9260" s="73"/>
      <c r="J9260" s="73"/>
      <c r="K9260" s="28"/>
    </row>
    <row r="9261" spans="1:11" x14ac:dyDescent="0.35">
      <c r="A9261" s="74"/>
      <c r="I9261" s="73"/>
      <c r="J9261" s="73"/>
      <c r="K9261" s="28"/>
    </row>
    <row r="9262" spans="1:11" x14ac:dyDescent="0.35">
      <c r="A9262" s="74"/>
      <c r="I9262" s="73"/>
      <c r="J9262" s="73"/>
      <c r="K9262" s="28"/>
    </row>
    <row r="9263" spans="1:11" x14ac:dyDescent="0.35">
      <c r="A9263" s="74"/>
      <c r="I9263" s="73"/>
      <c r="J9263" s="73"/>
      <c r="K9263" s="28"/>
    </row>
    <row r="9264" spans="1:11" x14ac:dyDescent="0.35">
      <c r="A9264" s="74"/>
      <c r="I9264" s="73"/>
      <c r="J9264" s="73"/>
      <c r="K9264" s="28"/>
    </row>
    <row r="9265" spans="1:11" x14ac:dyDescent="0.35">
      <c r="A9265" s="74"/>
      <c r="I9265" s="73"/>
      <c r="J9265" s="73"/>
      <c r="K9265" s="28"/>
    </row>
    <row r="9266" spans="1:11" x14ac:dyDescent="0.35">
      <c r="A9266" s="74"/>
      <c r="I9266" s="73"/>
      <c r="J9266" s="73"/>
      <c r="K9266" s="28"/>
    </row>
    <row r="9267" spans="1:11" x14ac:dyDescent="0.35">
      <c r="A9267" s="74"/>
      <c r="I9267" s="73"/>
      <c r="J9267" s="73"/>
      <c r="K9267" s="28"/>
    </row>
    <row r="9268" spans="1:11" x14ac:dyDescent="0.35">
      <c r="A9268" s="74"/>
      <c r="I9268" s="73"/>
      <c r="J9268" s="73"/>
      <c r="K9268" s="28"/>
    </row>
    <row r="9269" spans="1:11" x14ac:dyDescent="0.35">
      <c r="A9269" s="74"/>
      <c r="I9269" s="73"/>
      <c r="J9269" s="73"/>
      <c r="K9269" s="28"/>
    </row>
    <row r="9270" spans="1:11" x14ac:dyDescent="0.35">
      <c r="A9270" s="74"/>
      <c r="I9270" s="73"/>
      <c r="J9270" s="73"/>
      <c r="K9270" s="28"/>
    </row>
    <row r="9271" spans="1:11" x14ac:dyDescent="0.35">
      <c r="A9271" s="74"/>
      <c r="I9271" s="73"/>
      <c r="J9271" s="73"/>
      <c r="K9271" s="28"/>
    </row>
    <row r="9272" spans="1:11" x14ac:dyDescent="0.35">
      <c r="A9272" s="74"/>
      <c r="I9272" s="73"/>
      <c r="J9272" s="73"/>
      <c r="K9272" s="28"/>
    </row>
    <row r="9273" spans="1:11" x14ac:dyDescent="0.35">
      <c r="A9273" s="74"/>
      <c r="I9273" s="73"/>
      <c r="J9273" s="73"/>
      <c r="K9273" s="28"/>
    </row>
    <row r="9274" spans="1:11" x14ac:dyDescent="0.35">
      <c r="A9274" s="74"/>
      <c r="I9274" s="73"/>
      <c r="J9274" s="73"/>
      <c r="K9274" s="28"/>
    </row>
    <row r="9275" spans="1:11" x14ac:dyDescent="0.35">
      <c r="A9275" s="74"/>
      <c r="I9275" s="73"/>
      <c r="J9275" s="73"/>
      <c r="K9275" s="28"/>
    </row>
    <row r="9276" spans="1:11" x14ac:dyDescent="0.35">
      <c r="A9276" s="74"/>
      <c r="I9276" s="73"/>
      <c r="J9276" s="73"/>
      <c r="K9276" s="28"/>
    </row>
    <row r="9277" spans="1:11" x14ac:dyDescent="0.35">
      <c r="A9277" s="74"/>
      <c r="I9277" s="73"/>
      <c r="J9277" s="73"/>
      <c r="K9277" s="28"/>
    </row>
    <row r="9278" spans="1:11" x14ac:dyDescent="0.35">
      <c r="A9278" s="74"/>
      <c r="I9278" s="73"/>
      <c r="J9278" s="73"/>
      <c r="K9278" s="28"/>
    </row>
    <row r="9279" spans="1:11" x14ac:dyDescent="0.35">
      <c r="A9279" s="74"/>
      <c r="I9279" s="73"/>
      <c r="J9279" s="73"/>
      <c r="K9279" s="28"/>
    </row>
    <row r="9280" spans="1:11" x14ac:dyDescent="0.35">
      <c r="A9280" s="74"/>
      <c r="I9280" s="73"/>
      <c r="J9280" s="73"/>
      <c r="K9280" s="28"/>
    </row>
    <row r="9281" spans="1:11" x14ac:dyDescent="0.35">
      <c r="A9281" s="74"/>
      <c r="I9281" s="73"/>
      <c r="J9281" s="73"/>
      <c r="K9281" s="28"/>
    </row>
    <row r="9282" spans="1:11" x14ac:dyDescent="0.35">
      <c r="A9282" s="74"/>
      <c r="I9282" s="73"/>
      <c r="J9282" s="73"/>
      <c r="K9282" s="28"/>
    </row>
    <row r="9283" spans="1:11" x14ac:dyDescent="0.35">
      <c r="A9283" s="74"/>
      <c r="I9283" s="73"/>
      <c r="J9283" s="73"/>
      <c r="K9283" s="28"/>
    </row>
    <row r="9284" spans="1:11" x14ac:dyDescent="0.35">
      <c r="A9284" s="74"/>
      <c r="I9284" s="73"/>
      <c r="J9284" s="73"/>
      <c r="K9284" s="28"/>
    </row>
    <row r="9285" spans="1:11" x14ac:dyDescent="0.35">
      <c r="A9285" s="74"/>
      <c r="I9285" s="73"/>
      <c r="J9285" s="73"/>
      <c r="K9285" s="28"/>
    </row>
    <row r="9286" spans="1:11" x14ac:dyDescent="0.35">
      <c r="A9286" s="74"/>
      <c r="I9286" s="73"/>
      <c r="J9286" s="73"/>
      <c r="K9286" s="28"/>
    </row>
    <row r="9287" spans="1:11" x14ac:dyDescent="0.35">
      <c r="A9287" s="74"/>
      <c r="I9287" s="73"/>
      <c r="J9287" s="73"/>
      <c r="K9287" s="28"/>
    </row>
    <row r="9288" spans="1:11" x14ac:dyDescent="0.35">
      <c r="A9288" s="74"/>
      <c r="I9288" s="73"/>
      <c r="J9288" s="73"/>
      <c r="K9288" s="28"/>
    </row>
    <row r="9289" spans="1:11" x14ac:dyDescent="0.35">
      <c r="A9289" s="74"/>
      <c r="I9289" s="73"/>
      <c r="J9289" s="73"/>
      <c r="K9289" s="28"/>
    </row>
    <row r="9290" spans="1:11" x14ac:dyDescent="0.35">
      <c r="A9290" s="74"/>
      <c r="I9290" s="73"/>
      <c r="J9290" s="73"/>
      <c r="K9290" s="28"/>
    </row>
    <row r="9291" spans="1:11" x14ac:dyDescent="0.35">
      <c r="A9291" s="74"/>
      <c r="I9291" s="73"/>
      <c r="J9291" s="73"/>
      <c r="K9291" s="28"/>
    </row>
    <row r="9292" spans="1:11" x14ac:dyDescent="0.35">
      <c r="A9292" s="74"/>
      <c r="I9292" s="73"/>
      <c r="J9292" s="73"/>
      <c r="K9292" s="28"/>
    </row>
    <row r="9293" spans="1:11" x14ac:dyDescent="0.35">
      <c r="A9293" s="74"/>
      <c r="I9293" s="73"/>
      <c r="J9293" s="73"/>
      <c r="K9293" s="28"/>
    </row>
    <row r="9294" spans="1:11" x14ac:dyDescent="0.35">
      <c r="A9294" s="74"/>
      <c r="I9294" s="73"/>
      <c r="J9294" s="73"/>
      <c r="K9294" s="28"/>
    </row>
    <row r="9295" spans="1:11" x14ac:dyDescent="0.35">
      <c r="A9295" s="74"/>
      <c r="I9295" s="73"/>
      <c r="J9295" s="73"/>
      <c r="K9295" s="28"/>
    </row>
    <row r="9296" spans="1:11" x14ac:dyDescent="0.35">
      <c r="A9296" s="74"/>
      <c r="I9296" s="73"/>
      <c r="J9296" s="73"/>
      <c r="K9296" s="28"/>
    </row>
    <row r="9297" spans="1:11" x14ac:dyDescent="0.35">
      <c r="A9297" s="74"/>
      <c r="I9297" s="73"/>
      <c r="J9297" s="73"/>
      <c r="K9297" s="28"/>
    </row>
    <row r="9298" spans="1:11" x14ac:dyDescent="0.35">
      <c r="A9298" s="74"/>
      <c r="I9298" s="73"/>
      <c r="J9298" s="73"/>
      <c r="K9298" s="28"/>
    </row>
    <row r="9299" spans="1:11" x14ac:dyDescent="0.35">
      <c r="A9299" s="74"/>
      <c r="I9299" s="73"/>
      <c r="J9299" s="73"/>
      <c r="K9299" s="28"/>
    </row>
    <row r="9300" spans="1:11" x14ac:dyDescent="0.35">
      <c r="A9300" s="74"/>
      <c r="I9300" s="73"/>
      <c r="J9300" s="73"/>
      <c r="K9300" s="28"/>
    </row>
    <row r="9301" spans="1:11" x14ac:dyDescent="0.35">
      <c r="A9301" s="74"/>
      <c r="I9301" s="73"/>
      <c r="J9301" s="73"/>
      <c r="K9301" s="28"/>
    </row>
    <row r="9302" spans="1:11" x14ac:dyDescent="0.35">
      <c r="A9302" s="74"/>
      <c r="I9302" s="73"/>
      <c r="J9302" s="73"/>
      <c r="K9302" s="28"/>
    </row>
    <row r="9303" spans="1:11" x14ac:dyDescent="0.35">
      <c r="A9303" s="74"/>
      <c r="I9303" s="73"/>
      <c r="J9303" s="73"/>
      <c r="K9303" s="28"/>
    </row>
    <row r="9304" spans="1:11" x14ac:dyDescent="0.35">
      <c r="A9304" s="74"/>
      <c r="I9304" s="73"/>
      <c r="J9304" s="73"/>
      <c r="K9304" s="28"/>
    </row>
    <row r="9305" spans="1:11" x14ac:dyDescent="0.35">
      <c r="A9305" s="74"/>
      <c r="I9305" s="73"/>
      <c r="J9305" s="73"/>
      <c r="K9305" s="28"/>
    </row>
    <row r="9306" spans="1:11" x14ac:dyDescent="0.35">
      <c r="A9306" s="74"/>
      <c r="I9306" s="73"/>
      <c r="J9306" s="73"/>
      <c r="K9306" s="28"/>
    </row>
    <row r="9307" spans="1:11" x14ac:dyDescent="0.35">
      <c r="A9307" s="74"/>
      <c r="I9307" s="73"/>
      <c r="J9307" s="73"/>
      <c r="K9307" s="28"/>
    </row>
    <row r="9308" spans="1:11" x14ac:dyDescent="0.35">
      <c r="A9308" s="74"/>
      <c r="I9308" s="73"/>
      <c r="J9308" s="73"/>
      <c r="K9308" s="28"/>
    </row>
    <row r="9309" spans="1:11" x14ac:dyDescent="0.35">
      <c r="A9309" s="74"/>
      <c r="I9309" s="73"/>
      <c r="J9309" s="73"/>
      <c r="K9309" s="28"/>
    </row>
    <row r="9310" spans="1:11" x14ac:dyDescent="0.35">
      <c r="A9310" s="74"/>
      <c r="I9310" s="73"/>
      <c r="J9310" s="73"/>
      <c r="K9310" s="28"/>
    </row>
    <row r="9311" spans="1:11" x14ac:dyDescent="0.35">
      <c r="A9311" s="74"/>
      <c r="I9311" s="73"/>
      <c r="J9311" s="73"/>
      <c r="K9311" s="28"/>
    </row>
    <row r="9312" spans="1:11" x14ac:dyDescent="0.35">
      <c r="A9312" s="74"/>
      <c r="I9312" s="73"/>
      <c r="J9312" s="73"/>
      <c r="K9312" s="28"/>
    </row>
    <row r="9313" spans="1:11" x14ac:dyDescent="0.35">
      <c r="A9313" s="74"/>
      <c r="I9313" s="73"/>
      <c r="J9313" s="73"/>
      <c r="K9313" s="28"/>
    </row>
    <row r="9314" spans="1:11" x14ac:dyDescent="0.35">
      <c r="A9314" s="74"/>
      <c r="I9314" s="73"/>
      <c r="J9314" s="73"/>
      <c r="K9314" s="28"/>
    </row>
    <row r="9315" spans="1:11" x14ac:dyDescent="0.35">
      <c r="A9315" s="74"/>
      <c r="I9315" s="73"/>
      <c r="J9315" s="73"/>
      <c r="K9315" s="28"/>
    </row>
    <row r="9316" spans="1:11" x14ac:dyDescent="0.35">
      <c r="A9316" s="74"/>
      <c r="I9316" s="73"/>
      <c r="J9316" s="73"/>
      <c r="K9316" s="28"/>
    </row>
    <row r="9317" spans="1:11" x14ac:dyDescent="0.35">
      <c r="A9317" s="74"/>
      <c r="I9317" s="73"/>
      <c r="J9317" s="73"/>
      <c r="K9317" s="28"/>
    </row>
    <row r="9318" spans="1:11" x14ac:dyDescent="0.35">
      <c r="A9318" s="74"/>
      <c r="I9318" s="73"/>
      <c r="J9318" s="73"/>
      <c r="K9318" s="28"/>
    </row>
    <row r="9319" spans="1:11" x14ac:dyDescent="0.35">
      <c r="A9319" s="74"/>
      <c r="I9319" s="73"/>
      <c r="J9319" s="73"/>
      <c r="K9319" s="28"/>
    </row>
    <row r="9320" spans="1:11" x14ac:dyDescent="0.35">
      <c r="A9320" s="74"/>
      <c r="I9320" s="73"/>
      <c r="J9320" s="73"/>
      <c r="K9320" s="28"/>
    </row>
    <row r="9321" spans="1:11" x14ac:dyDescent="0.35">
      <c r="A9321" s="74"/>
      <c r="I9321" s="73"/>
      <c r="J9321" s="73"/>
      <c r="K9321" s="28"/>
    </row>
    <row r="9322" spans="1:11" x14ac:dyDescent="0.35">
      <c r="A9322" s="74"/>
      <c r="I9322" s="73"/>
      <c r="J9322" s="73"/>
      <c r="K9322" s="28"/>
    </row>
    <row r="9323" spans="1:11" x14ac:dyDescent="0.35">
      <c r="A9323" s="74"/>
      <c r="I9323" s="73"/>
      <c r="J9323" s="73"/>
      <c r="K9323" s="28"/>
    </row>
    <row r="9324" spans="1:11" x14ac:dyDescent="0.35">
      <c r="A9324" s="74"/>
      <c r="I9324" s="73"/>
      <c r="J9324" s="73"/>
      <c r="K9324" s="28"/>
    </row>
    <row r="9325" spans="1:11" x14ac:dyDescent="0.35">
      <c r="A9325" s="74"/>
      <c r="I9325" s="73"/>
      <c r="J9325" s="73"/>
      <c r="K9325" s="28"/>
    </row>
    <row r="9326" spans="1:11" x14ac:dyDescent="0.35">
      <c r="A9326" s="74"/>
      <c r="I9326" s="73"/>
      <c r="J9326" s="73"/>
      <c r="K9326" s="28"/>
    </row>
    <row r="9327" spans="1:11" x14ac:dyDescent="0.35">
      <c r="A9327" s="74"/>
      <c r="I9327" s="73"/>
      <c r="J9327" s="73"/>
      <c r="K9327" s="28"/>
    </row>
    <row r="9328" spans="1:11" x14ac:dyDescent="0.35">
      <c r="A9328" s="74"/>
      <c r="I9328" s="73"/>
      <c r="J9328" s="73"/>
      <c r="K9328" s="28"/>
    </row>
    <row r="9329" spans="1:11" x14ac:dyDescent="0.35">
      <c r="A9329" s="74"/>
      <c r="I9329" s="73"/>
      <c r="J9329" s="73"/>
      <c r="K9329" s="28"/>
    </row>
    <row r="9330" spans="1:11" x14ac:dyDescent="0.35">
      <c r="A9330" s="74"/>
      <c r="I9330" s="73"/>
      <c r="J9330" s="73"/>
      <c r="K9330" s="28"/>
    </row>
    <row r="9331" spans="1:11" x14ac:dyDescent="0.35">
      <c r="A9331" s="74"/>
      <c r="I9331" s="73"/>
      <c r="J9331" s="73"/>
      <c r="K9331" s="28"/>
    </row>
    <row r="9332" spans="1:11" x14ac:dyDescent="0.35">
      <c r="A9332" s="74"/>
      <c r="I9332" s="73"/>
      <c r="J9332" s="73"/>
      <c r="K9332" s="28"/>
    </row>
    <row r="9333" spans="1:11" x14ac:dyDescent="0.35">
      <c r="A9333" s="74"/>
      <c r="I9333" s="73"/>
      <c r="J9333" s="73"/>
      <c r="K9333" s="28"/>
    </row>
    <row r="9334" spans="1:11" x14ac:dyDescent="0.35">
      <c r="A9334" s="74"/>
      <c r="I9334" s="73"/>
      <c r="J9334" s="73"/>
      <c r="K9334" s="28"/>
    </row>
    <row r="9335" spans="1:11" x14ac:dyDescent="0.35">
      <c r="A9335" s="74"/>
      <c r="I9335" s="73"/>
      <c r="J9335" s="73"/>
      <c r="K9335" s="28"/>
    </row>
    <row r="9336" spans="1:11" x14ac:dyDescent="0.35">
      <c r="A9336" s="74"/>
      <c r="I9336" s="73"/>
      <c r="J9336" s="73"/>
      <c r="K9336" s="28"/>
    </row>
    <row r="9337" spans="1:11" x14ac:dyDescent="0.35">
      <c r="A9337" s="74"/>
      <c r="I9337" s="73"/>
      <c r="J9337" s="73"/>
      <c r="K9337" s="28"/>
    </row>
    <row r="9338" spans="1:11" x14ac:dyDescent="0.35">
      <c r="A9338" s="74"/>
      <c r="I9338" s="73"/>
      <c r="J9338" s="73"/>
      <c r="K9338" s="28"/>
    </row>
    <row r="9339" spans="1:11" x14ac:dyDescent="0.35">
      <c r="A9339" s="74"/>
      <c r="I9339" s="73"/>
      <c r="J9339" s="73"/>
      <c r="K9339" s="28"/>
    </row>
    <row r="9340" spans="1:11" x14ac:dyDescent="0.35">
      <c r="A9340" s="74"/>
      <c r="I9340" s="73"/>
      <c r="J9340" s="73"/>
      <c r="K9340" s="28"/>
    </row>
    <row r="9341" spans="1:11" x14ac:dyDescent="0.35">
      <c r="A9341" s="74"/>
      <c r="I9341" s="73"/>
      <c r="J9341" s="73"/>
      <c r="K9341" s="28"/>
    </row>
    <row r="9342" spans="1:11" x14ac:dyDescent="0.35">
      <c r="A9342" s="74"/>
      <c r="I9342" s="73"/>
      <c r="J9342" s="73"/>
      <c r="K9342" s="28"/>
    </row>
    <row r="9343" spans="1:11" x14ac:dyDescent="0.35">
      <c r="A9343" s="74"/>
      <c r="I9343" s="73"/>
      <c r="J9343" s="73"/>
      <c r="K9343" s="28"/>
    </row>
    <row r="9344" spans="1:11" x14ac:dyDescent="0.35">
      <c r="A9344" s="74"/>
      <c r="I9344" s="73"/>
      <c r="J9344" s="73"/>
      <c r="K9344" s="28"/>
    </row>
    <row r="9345" spans="1:11" x14ac:dyDescent="0.35">
      <c r="A9345" s="74"/>
      <c r="I9345" s="73"/>
      <c r="J9345" s="73"/>
      <c r="K9345" s="28"/>
    </row>
    <row r="9346" spans="1:11" x14ac:dyDescent="0.35">
      <c r="A9346" s="74"/>
      <c r="I9346" s="73"/>
      <c r="J9346" s="73"/>
      <c r="K9346" s="28"/>
    </row>
    <row r="9347" spans="1:11" x14ac:dyDescent="0.35">
      <c r="A9347" s="74"/>
      <c r="I9347" s="73"/>
      <c r="J9347" s="73"/>
      <c r="K9347" s="28"/>
    </row>
    <row r="9348" spans="1:11" x14ac:dyDescent="0.35">
      <c r="A9348" s="74"/>
      <c r="I9348" s="73"/>
      <c r="J9348" s="73"/>
      <c r="K9348" s="28"/>
    </row>
    <row r="9349" spans="1:11" x14ac:dyDescent="0.35">
      <c r="A9349" s="74"/>
      <c r="I9349" s="73"/>
      <c r="J9349" s="73"/>
      <c r="K9349" s="28"/>
    </row>
    <row r="9350" spans="1:11" x14ac:dyDescent="0.35">
      <c r="A9350" s="74"/>
      <c r="I9350" s="73"/>
      <c r="J9350" s="73"/>
      <c r="K9350" s="28"/>
    </row>
    <row r="9351" spans="1:11" x14ac:dyDescent="0.35">
      <c r="A9351" s="74"/>
      <c r="I9351" s="73"/>
      <c r="J9351" s="73"/>
      <c r="K9351" s="28"/>
    </row>
    <row r="9352" spans="1:11" x14ac:dyDescent="0.35">
      <c r="A9352" s="74"/>
      <c r="I9352" s="73"/>
      <c r="J9352" s="73"/>
      <c r="K9352" s="28"/>
    </row>
    <row r="9353" spans="1:11" x14ac:dyDescent="0.35">
      <c r="A9353" s="74"/>
      <c r="I9353" s="73"/>
      <c r="J9353" s="73"/>
      <c r="K9353" s="28"/>
    </row>
    <row r="9354" spans="1:11" x14ac:dyDescent="0.35">
      <c r="A9354" s="74"/>
      <c r="I9354" s="73"/>
      <c r="J9354" s="73"/>
      <c r="K9354" s="28"/>
    </row>
    <row r="9355" spans="1:11" x14ac:dyDescent="0.35">
      <c r="A9355" s="74"/>
      <c r="I9355" s="73"/>
      <c r="J9355" s="73"/>
      <c r="K9355" s="28"/>
    </row>
    <row r="9356" spans="1:11" x14ac:dyDescent="0.35">
      <c r="A9356" s="74"/>
      <c r="I9356" s="73"/>
      <c r="J9356" s="73"/>
      <c r="K9356" s="28"/>
    </row>
    <row r="9357" spans="1:11" x14ac:dyDescent="0.35">
      <c r="A9357" s="74"/>
      <c r="I9357" s="73"/>
      <c r="J9357" s="73"/>
      <c r="K9357" s="28"/>
    </row>
    <row r="9358" spans="1:11" x14ac:dyDescent="0.35">
      <c r="A9358" s="74"/>
      <c r="I9358" s="73"/>
      <c r="J9358" s="73"/>
      <c r="K9358" s="28"/>
    </row>
    <row r="9359" spans="1:11" x14ac:dyDescent="0.35">
      <c r="A9359" s="74"/>
      <c r="I9359" s="73"/>
      <c r="J9359" s="73"/>
      <c r="K9359" s="28"/>
    </row>
    <row r="9360" spans="1:11" x14ac:dyDescent="0.35">
      <c r="A9360" s="74"/>
      <c r="I9360" s="73"/>
      <c r="J9360" s="73"/>
      <c r="K9360" s="28"/>
    </row>
    <row r="9361" spans="1:11" x14ac:dyDescent="0.35">
      <c r="A9361" s="74"/>
      <c r="I9361" s="73"/>
      <c r="J9361" s="73"/>
      <c r="K9361" s="28"/>
    </row>
    <row r="9362" spans="1:11" x14ac:dyDescent="0.35">
      <c r="A9362" s="74"/>
      <c r="I9362" s="73"/>
      <c r="J9362" s="73"/>
      <c r="K9362" s="28"/>
    </row>
    <row r="9363" spans="1:11" x14ac:dyDescent="0.35">
      <c r="A9363" s="74"/>
      <c r="I9363" s="73"/>
      <c r="J9363" s="73"/>
      <c r="K9363" s="28"/>
    </row>
    <row r="9364" spans="1:11" x14ac:dyDescent="0.35">
      <c r="A9364" s="74"/>
      <c r="I9364" s="73"/>
      <c r="J9364" s="73"/>
      <c r="K9364" s="28"/>
    </row>
    <row r="9365" spans="1:11" x14ac:dyDescent="0.35">
      <c r="A9365" s="74"/>
      <c r="I9365" s="73"/>
      <c r="J9365" s="73"/>
      <c r="K9365" s="28"/>
    </row>
    <row r="9366" spans="1:11" x14ac:dyDescent="0.35">
      <c r="A9366" s="74"/>
      <c r="I9366" s="73"/>
      <c r="J9366" s="73"/>
      <c r="K9366" s="28"/>
    </row>
    <row r="9367" spans="1:11" x14ac:dyDescent="0.35">
      <c r="A9367" s="74"/>
      <c r="I9367" s="73"/>
      <c r="J9367" s="73"/>
      <c r="K9367" s="28"/>
    </row>
    <row r="9368" spans="1:11" x14ac:dyDescent="0.35">
      <c r="A9368" s="74"/>
      <c r="I9368" s="73"/>
      <c r="J9368" s="73"/>
      <c r="K9368" s="28"/>
    </row>
    <row r="9369" spans="1:11" x14ac:dyDescent="0.35">
      <c r="A9369" s="74"/>
      <c r="I9369" s="73"/>
      <c r="J9369" s="73"/>
      <c r="K9369" s="28"/>
    </row>
    <row r="9370" spans="1:11" x14ac:dyDescent="0.35">
      <c r="A9370" s="74"/>
      <c r="I9370" s="73"/>
      <c r="J9370" s="73"/>
      <c r="K9370" s="28"/>
    </row>
    <row r="9371" spans="1:11" x14ac:dyDescent="0.35">
      <c r="A9371" s="74"/>
      <c r="I9371" s="73"/>
      <c r="J9371" s="73"/>
      <c r="K9371" s="28"/>
    </row>
    <row r="9372" spans="1:11" x14ac:dyDescent="0.35">
      <c r="A9372" s="74"/>
      <c r="I9372" s="73"/>
      <c r="J9372" s="73"/>
      <c r="K9372" s="28"/>
    </row>
    <row r="9373" spans="1:11" x14ac:dyDescent="0.35">
      <c r="A9373" s="74"/>
      <c r="I9373" s="73"/>
      <c r="J9373" s="73"/>
      <c r="K9373" s="28"/>
    </row>
    <row r="9374" spans="1:11" x14ac:dyDescent="0.35">
      <c r="A9374" s="74"/>
      <c r="I9374" s="73"/>
      <c r="J9374" s="73"/>
      <c r="K9374" s="28"/>
    </row>
    <row r="9375" spans="1:11" x14ac:dyDescent="0.35">
      <c r="A9375" s="74"/>
      <c r="I9375" s="73"/>
      <c r="J9375" s="73"/>
      <c r="K9375" s="28"/>
    </row>
    <row r="9376" spans="1:11" x14ac:dyDescent="0.35">
      <c r="A9376" s="74"/>
      <c r="I9376" s="73"/>
      <c r="J9376" s="73"/>
      <c r="K9376" s="28"/>
    </row>
    <row r="9377" spans="1:11" x14ac:dyDescent="0.35">
      <c r="A9377" s="74"/>
      <c r="I9377" s="73"/>
      <c r="J9377" s="73"/>
      <c r="K9377" s="28"/>
    </row>
    <row r="9378" spans="1:11" x14ac:dyDescent="0.35">
      <c r="A9378" s="74"/>
      <c r="I9378" s="73"/>
      <c r="J9378" s="73"/>
      <c r="K9378" s="28"/>
    </row>
    <row r="9379" spans="1:11" x14ac:dyDescent="0.35">
      <c r="A9379" s="74"/>
      <c r="I9379" s="73"/>
      <c r="J9379" s="73"/>
      <c r="K9379" s="28"/>
    </row>
    <row r="9380" spans="1:11" x14ac:dyDescent="0.35">
      <c r="A9380" s="74"/>
      <c r="I9380" s="73"/>
      <c r="J9380" s="73"/>
      <c r="K9380" s="28"/>
    </row>
    <row r="9381" spans="1:11" x14ac:dyDescent="0.35">
      <c r="A9381" s="74"/>
      <c r="I9381" s="73"/>
      <c r="J9381" s="73"/>
      <c r="K9381" s="28"/>
    </row>
    <row r="9382" spans="1:11" x14ac:dyDescent="0.35">
      <c r="A9382" s="74"/>
      <c r="I9382" s="73"/>
      <c r="J9382" s="73"/>
      <c r="K9382" s="28"/>
    </row>
    <row r="9383" spans="1:11" x14ac:dyDescent="0.35">
      <c r="A9383" s="74"/>
      <c r="I9383" s="73"/>
      <c r="J9383" s="73"/>
      <c r="K9383" s="28"/>
    </row>
    <row r="9384" spans="1:11" x14ac:dyDescent="0.35">
      <c r="A9384" s="74"/>
      <c r="I9384" s="73"/>
      <c r="J9384" s="73"/>
      <c r="K9384" s="28"/>
    </row>
    <row r="9385" spans="1:11" x14ac:dyDescent="0.35">
      <c r="A9385" s="74"/>
      <c r="I9385" s="73"/>
      <c r="J9385" s="73"/>
      <c r="K9385" s="28"/>
    </row>
    <row r="9386" spans="1:11" x14ac:dyDescent="0.35">
      <c r="A9386" s="74"/>
      <c r="I9386" s="73"/>
      <c r="J9386" s="73"/>
      <c r="K9386" s="28"/>
    </row>
    <row r="9387" spans="1:11" x14ac:dyDescent="0.35">
      <c r="A9387" s="74"/>
      <c r="I9387" s="73"/>
      <c r="J9387" s="73"/>
      <c r="K9387" s="28"/>
    </row>
    <row r="9388" spans="1:11" x14ac:dyDescent="0.35">
      <c r="A9388" s="74"/>
      <c r="I9388" s="73"/>
      <c r="J9388" s="73"/>
      <c r="K9388" s="28"/>
    </row>
    <row r="9389" spans="1:11" x14ac:dyDescent="0.35">
      <c r="A9389" s="74"/>
      <c r="I9389" s="73"/>
      <c r="J9389" s="73"/>
      <c r="K9389" s="28"/>
    </row>
    <row r="9390" spans="1:11" x14ac:dyDescent="0.35">
      <c r="A9390" s="74"/>
      <c r="I9390" s="73"/>
      <c r="J9390" s="73"/>
      <c r="K9390" s="28"/>
    </row>
    <row r="9391" spans="1:11" x14ac:dyDescent="0.35">
      <c r="A9391" s="74"/>
      <c r="I9391" s="73"/>
      <c r="J9391" s="73"/>
      <c r="K9391" s="28"/>
    </row>
    <row r="9392" spans="1:11" x14ac:dyDescent="0.35">
      <c r="A9392" s="74"/>
      <c r="I9392" s="73"/>
      <c r="J9392" s="73"/>
      <c r="K9392" s="28"/>
    </row>
    <row r="9393" spans="1:11" x14ac:dyDescent="0.35">
      <c r="A9393" s="74"/>
      <c r="I9393" s="73"/>
      <c r="J9393" s="73"/>
      <c r="K9393" s="28"/>
    </row>
    <row r="9394" spans="1:11" x14ac:dyDescent="0.35">
      <c r="A9394" s="74"/>
      <c r="I9394" s="73"/>
      <c r="J9394" s="73"/>
      <c r="K9394" s="28"/>
    </row>
    <row r="9395" spans="1:11" x14ac:dyDescent="0.35">
      <c r="A9395" s="74"/>
      <c r="I9395" s="73"/>
      <c r="J9395" s="73"/>
      <c r="K9395" s="28"/>
    </row>
    <row r="9396" spans="1:11" x14ac:dyDescent="0.35">
      <c r="A9396" s="74"/>
      <c r="I9396" s="73"/>
      <c r="J9396" s="73"/>
      <c r="K9396" s="28"/>
    </row>
    <row r="9397" spans="1:11" x14ac:dyDescent="0.35">
      <c r="A9397" s="74"/>
      <c r="I9397" s="73"/>
      <c r="J9397" s="73"/>
      <c r="K9397" s="28"/>
    </row>
    <row r="9398" spans="1:11" x14ac:dyDescent="0.35">
      <c r="A9398" s="74"/>
      <c r="I9398" s="73"/>
      <c r="J9398" s="73"/>
      <c r="K9398" s="28"/>
    </row>
    <row r="9399" spans="1:11" x14ac:dyDescent="0.35">
      <c r="A9399" s="74"/>
      <c r="I9399" s="73"/>
      <c r="J9399" s="73"/>
      <c r="K9399" s="28"/>
    </row>
    <row r="9400" spans="1:11" x14ac:dyDescent="0.35">
      <c r="A9400" s="74"/>
      <c r="I9400" s="73"/>
      <c r="J9400" s="73"/>
      <c r="K9400" s="28"/>
    </row>
    <row r="9401" spans="1:11" x14ac:dyDescent="0.35">
      <c r="A9401" s="74"/>
      <c r="I9401" s="73"/>
      <c r="J9401" s="73"/>
      <c r="K9401" s="28"/>
    </row>
    <row r="9402" spans="1:11" x14ac:dyDescent="0.35">
      <c r="A9402" s="74"/>
      <c r="I9402" s="73"/>
      <c r="J9402" s="73"/>
      <c r="K9402" s="28"/>
    </row>
    <row r="9403" spans="1:11" x14ac:dyDescent="0.35">
      <c r="A9403" s="74"/>
      <c r="I9403" s="73"/>
      <c r="J9403" s="73"/>
      <c r="K9403" s="28"/>
    </row>
    <row r="9404" spans="1:11" x14ac:dyDescent="0.35">
      <c r="A9404" s="74"/>
      <c r="I9404" s="73"/>
      <c r="J9404" s="73"/>
      <c r="K9404" s="28"/>
    </row>
    <row r="9405" spans="1:11" x14ac:dyDescent="0.35">
      <c r="A9405" s="74"/>
      <c r="I9405" s="73"/>
      <c r="J9405" s="73"/>
      <c r="K9405" s="28"/>
    </row>
    <row r="9406" spans="1:11" x14ac:dyDescent="0.35">
      <c r="A9406" s="74"/>
      <c r="I9406" s="73"/>
      <c r="J9406" s="73"/>
      <c r="K9406" s="28"/>
    </row>
    <row r="9407" spans="1:11" x14ac:dyDescent="0.35">
      <c r="A9407" s="74"/>
      <c r="I9407" s="73"/>
      <c r="J9407" s="73"/>
      <c r="K9407" s="28"/>
    </row>
    <row r="9408" spans="1:11" x14ac:dyDescent="0.35">
      <c r="A9408" s="74"/>
      <c r="I9408" s="73"/>
      <c r="J9408" s="73"/>
      <c r="K9408" s="28"/>
    </row>
    <row r="9409" spans="1:11" x14ac:dyDescent="0.35">
      <c r="A9409" s="74"/>
      <c r="I9409" s="73"/>
      <c r="J9409" s="73"/>
      <c r="K9409" s="28"/>
    </row>
    <row r="9410" spans="1:11" x14ac:dyDescent="0.35">
      <c r="A9410" s="74"/>
      <c r="I9410" s="73"/>
      <c r="J9410" s="73"/>
      <c r="K9410" s="28"/>
    </row>
    <row r="9411" spans="1:11" x14ac:dyDescent="0.35">
      <c r="A9411" s="74"/>
      <c r="I9411" s="73"/>
      <c r="J9411" s="73"/>
      <c r="K9411" s="28"/>
    </row>
    <row r="9412" spans="1:11" x14ac:dyDescent="0.35">
      <c r="A9412" s="74"/>
      <c r="I9412" s="73"/>
      <c r="J9412" s="73"/>
      <c r="K9412" s="28"/>
    </row>
    <row r="9413" spans="1:11" x14ac:dyDescent="0.35">
      <c r="A9413" s="74"/>
      <c r="I9413" s="73"/>
      <c r="J9413" s="73"/>
      <c r="K9413" s="28"/>
    </row>
    <row r="9414" spans="1:11" x14ac:dyDescent="0.35">
      <c r="A9414" s="74"/>
      <c r="I9414" s="73"/>
      <c r="J9414" s="73"/>
      <c r="K9414" s="28"/>
    </row>
    <row r="9415" spans="1:11" x14ac:dyDescent="0.35">
      <c r="A9415" s="74"/>
      <c r="I9415" s="73"/>
      <c r="J9415" s="73"/>
      <c r="K9415" s="28"/>
    </row>
    <row r="9416" spans="1:11" x14ac:dyDescent="0.35">
      <c r="A9416" s="74"/>
      <c r="I9416" s="73"/>
      <c r="J9416" s="73"/>
      <c r="K9416" s="28"/>
    </row>
    <row r="9417" spans="1:11" x14ac:dyDescent="0.35">
      <c r="A9417" s="74"/>
      <c r="I9417" s="73"/>
      <c r="J9417" s="73"/>
      <c r="K9417" s="28"/>
    </row>
    <row r="9418" spans="1:11" x14ac:dyDescent="0.35">
      <c r="A9418" s="74"/>
      <c r="I9418" s="73"/>
      <c r="J9418" s="73"/>
      <c r="K9418" s="28"/>
    </row>
    <row r="9419" spans="1:11" x14ac:dyDescent="0.35">
      <c r="A9419" s="74"/>
      <c r="I9419" s="73"/>
      <c r="J9419" s="73"/>
      <c r="K9419" s="28"/>
    </row>
    <row r="9420" spans="1:11" x14ac:dyDescent="0.35">
      <c r="A9420" s="74"/>
      <c r="I9420" s="73"/>
      <c r="J9420" s="73"/>
      <c r="K9420" s="28"/>
    </row>
    <row r="9421" spans="1:11" x14ac:dyDescent="0.35">
      <c r="A9421" s="74"/>
      <c r="I9421" s="73"/>
      <c r="J9421" s="73"/>
      <c r="K9421" s="28"/>
    </row>
    <row r="9422" spans="1:11" x14ac:dyDescent="0.35">
      <c r="A9422" s="74"/>
      <c r="I9422" s="73"/>
      <c r="J9422" s="73"/>
      <c r="K9422" s="28"/>
    </row>
    <row r="9423" spans="1:11" x14ac:dyDescent="0.35">
      <c r="A9423" s="74"/>
      <c r="I9423" s="73"/>
      <c r="J9423" s="73"/>
      <c r="K9423" s="28"/>
    </row>
    <row r="9424" spans="1:11" x14ac:dyDescent="0.35">
      <c r="A9424" s="74"/>
      <c r="I9424" s="73"/>
      <c r="J9424" s="73"/>
      <c r="K9424" s="28"/>
    </row>
    <row r="9425" spans="1:11" x14ac:dyDescent="0.35">
      <c r="A9425" s="74"/>
      <c r="I9425" s="73"/>
      <c r="J9425" s="73"/>
      <c r="K9425" s="28"/>
    </row>
    <row r="9426" spans="1:11" x14ac:dyDescent="0.35">
      <c r="A9426" s="74"/>
      <c r="I9426" s="73"/>
      <c r="J9426" s="73"/>
      <c r="K9426" s="28"/>
    </row>
    <row r="9427" spans="1:11" x14ac:dyDescent="0.35">
      <c r="A9427" s="74"/>
      <c r="I9427" s="73"/>
      <c r="J9427" s="73"/>
      <c r="K9427" s="28"/>
    </row>
    <row r="9428" spans="1:11" x14ac:dyDescent="0.35">
      <c r="A9428" s="74"/>
      <c r="I9428" s="73"/>
      <c r="J9428" s="73"/>
      <c r="K9428" s="28"/>
    </row>
    <row r="9429" spans="1:11" x14ac:dyDescent="0.35">
      <c r="A9429" s="74"/>
      <c r="I9429" s="73"/>
      <c r="J9429" s="73"/>
      <c r="K9429" s="28"/>
    </row>
    <row r="9430" spans="1:11" x14ac:dyDescent="0.35">
      <c r="A9430" s="74"/>
      <c r="I9430" s="73"/>
      <c r="J9430" s="73"/>
      <c r="K9430" s="28"/>
    </row>
    <row r="9431" spans="1:11" x14ac:dyDescent="0.35">
      <c r="A9431" s="74"/>
      <c r="I9431" s="73"/>
      <c r="J9431" s="73"/>
      <c r="K9431" s="28"/>
    </row>
    <row r="9432" spans="1:11" x14ac:dyDescent="0.35">
      <c r="A9432" s="74"/>
      <c r="I9432" s="73"/>
      <c r="J9432" s="73"/>
      <c r="K9432" s="28"/>
    </row>
    <row r="9433" spans="1:11" x14ac:dyDescent="0.35">
      <c r="A9433" s="74"/>
      <c r="I9433" s="73"/>
      <c r="J9433" s="73"/>
      <c r="K9433" s="28"/>
    </row>
    <row r="9434" spans="1:11" x14ac:dyDescent="0.35">
      <c r="A9434" s="74"/>
      <c r="I9434" s="73"/>
      <c r="J9434" s="73"/>
      <c r="K9434" s="28"/>
    </row>
    <row r="9435" spans="1:11" x14ac:dyDescent="0.35">
      <c r="A9435" s="74"/>
      <c r="I9435" s="73"/>
      <c r="J9435" s="73"/>
      <c r="K9435" s="28"/>
    </row>
    <row r="9436" spans="1:11" x14ac:dyDescent="0.35">
      <c r="A9436" s="74"/>
      <c r="I9436" s="73"/>
      <c r="J9436" s="73"/>
      <c r="K9436" s="28"/>
    </row>
    <row r="9437" spans="1:11" x14ac:dyDescent="0.35">
      <c r="A9437" s="74"/>
      <c r="I9437" s="73"/>
      <c r="J9437" s="73"/>
      <c r="K9437" s="28"/>
    </row>
    <row r="9438" spans="1:11" x14ac:dyDescent="0.35">
      <c r="A9438" s="74"/>
      <c r="I9438" s="73"/>
      <c r="J9438" s="73"/>
      <c r="K9438" s="28"/>
    </row>
    <row r="9439" spans="1:11" x14ac:dyDescent="0.35">
      <c r="A9439" s="74"/>
      <c r="I9439" s="73"/>
      <c r="J9439" s="73"/>
      <c r="K9439" s="28"/>
    </row>
    <row r="9440" spans="1:11" x14ac:dyDescent="0.35">
      <c r="A9440" s="74"/>
      <c r="I9440" s="73"/>
      <c r="J9440" s="73"/>
      <c r="K9440" s="28"/>
    </row>
    <row r="9441" spans="1:11" x14ac:dyDescent="0.35">
      <c r="A9441" s="74"/>
      <c r="I9441" s="73"/>
      <c r="J9441" s="73"/>
      <c r="K9441" s="28"/>
    </row>
    <row r="9442" spans="1:11" x14ac:dyDescent="0.35">
      <c r="A9442" s="74"/>
      <c r="I9442" s="73"/>
      <c r="J9442" s="73"/>
      <c r="K9442" s="28"/>
    </row>
    <row r="9443" spans="1:11" x14ac:dyDescent="0.35">
      <c r="A9443" s="74"/>
      <c r="I9443" s="73"/>
      <c r="J9443" s="73"/>
      <c r="K9443" s="28"/>
    </row>
    <row r="9444" spans="1:11" x14ac:dyDescent="0.35">
      <c r="A9444" s="74"/>
      <c r="I9444" s="73"/>
      <c r="J9444" s="73"/>
      <c r="K9444" s="28"/>
    </row>
    <row r="9445" spans="1:11" x14ac:dyDescent="0.35">
      <c r="A9445" s="74"/>
      <c r="I9445" s="73"/>
      <c r="J9445" s="73"/>
      <c r="K9445" s="28"/>
    </row>
    <row r="9446" spans="1:11" x14ac:dyDescent="0.35">
      <c r="A9446" s="74"/>
      <c r="I9446" s="73"/>
      <c r="J9446" s="73"/>
      <c r="K9446" s="28"/>
    </row>
    <row r="9447" spans="1:11" x14ac:dyDescent="0.35">
      <c r="A9447" s="74"/>
      <c r="I9447" s="73"/>
      <c r="J9447" s="73"/>
      <c r="K9447" s="28"/>
    </row>
    <row r="9448" spans="1:11" x14ac:dyDescent="0.35">
      <c r="A9448" s="74"/>
      <c r="I9448" s="73"/>
      <c r="J9448" s="73"/>
      <c r="K9448" s="28"/>
    </row>
    <row r="9449" spans="1:11" x14ac:dyDescent="0.35">
      <c r="A9449" s="74"/>
      <c r="I9449" s="73"/>
      <c r="J9449" s="73"/>
      <c r="K9449" s="28"/>
    </row>
    <row r="9450" spans="1:11" x14ac:dyDescent="0.35">
      <c r="A9450" s="74"/>
      <c r="I9450" s="73"/>
      <c r="J9450" s="73"/>
      <c r="K9450" s="28"/>
    </row>
    <row r="9451" spans="1:11" x14ac:dyDescent="0.35">
      <c r="A9451" s="74"/>
      <c r="I9451" s="73"/>
      <c r="J9451" s="73"/>
      <c r="K9451" s="28"/>
    </row>
    <row r="9452" spans="1:11" x14ac:dyDescent="0.35">
      <c r="A9452" s="74"/>
      <c r="I9452" s="73"/>
      <c r="J9452" s="73"/>
      <c r="K9452" s="28"/>
    </row>
    <row r="9453" spans="1:11" x14ac:dyDescent="0.35">
      <c r="A9453" s="74"/>
      <c r="I9453" s="73"/>
      <c r="J9453" s="73"/>
      <c r="K9453" s="28"/>
    </row>
    <row r="9454" spans="1:11" x14ac:dyDescent="0.35">
      <c r="A9454" s="74"/>
      <c r="I9454" s="73"/>
      <c r="J9454" s="73"/>
      <c r="K9454" s="28"/>
    </row>
    <row r="9455" spans="1:11" x14ac:dyDescent="0.35">
      <c r="A9455" s="74"/>
      <c r="I9455" s="73"/>
      <c r="J9455" s="73"/>
      <c r="K9455" s="28"/>
    </row>
    <row r="9456" spans="1:11" x14ac:dyDescent="0.35">
      <c r="A9456" s="74"/>
      <c r="I9456" s="73"/>
      <c r="J9456" s="73"/>
      <c r="K9456" s="28"/>
    </row>
    <row r="9457" spans="1:11" x14ac:dyDescent="0.35">
      <c r="A9457" s="74"/>
      <c r="I9457" s="73"/>
      <c r="J9457" s="73"/>
      <c r="K9457" s="28"/>
    </row>
    <row r="9458" spans="1:11" x14ac:dyDescent="0.35">
      <c r="A9458" s="74"/>
      <c r="I9458" s="73"/>
      <c r="J9458" s="73"/>
      <c r="K9458" s="28"/>
    </row>
    <row r="9459" spans="1:11" x14ac:dyDescent="0.35">
      <c r="A9459" s="74"/>
      <c r="I9459" s="73"/>
      <c r="J9459" s="73"/>
      <c r="K9459" s="28"/>
    </row>
    <row r="9460" spans="1:11" x14ac:dyDescent="0.35">
      <c r="A9460" s="74"/>
      <c r="I9460" s="73"/>
      <c r="J9460" s="73"/>
      <c r="K9460" s="28"/>
    </row>
    <row r="9461" spans="1:11" x14ac:dyDescent="0.35">
      <c r="A9461" s="74"/>
      <c r="I9461" s="73"/>
      <c r="J9461" s="73"/>
      <c r="K9461" s="28"/>
    </row>
    <row r="9462" spans="1:11" x14ac:dyDescent="0.35">
      <c r="A9462" s="74"/>
      <c r="I9462" s="73"/>
      <c r="J9462" s="73"/>
      <c r="K9462" s="28"/>
    </row>
    <row r="9463" spans="1:11" x14ac:dyDescent="0.35">
      <c r="A9463" s="74"/>
      <c r="I9463" s="73"/>
      <c r="J9463" s="73"/>
      <c r="K9463" s="28"/>
    </row>
    <row r="9464" spans="1:11" x14ac:dyDescent="0.35">
      <c r="A9464" s="74"/>
      <c r="I9464" s="73"/>
      <c r="J9464" s="73"/>
      <c r="K9464" s="28"/>
    </row>
    <row r="9465" spans="1:11" x14ac:dyDescent="0.35">
      <c r="A9465" s="74"/>
      <c r="I9465" s="73"/>
      <c r="J9465" s="73"/>
      <c r="K9465" s="28"/>
    </row>
    <row r="9466" spans="1:11" x14ac:dyDescent="0.35">
      <c r="A9466" s="74"/>
      <c r="I9466" s="73"/>
      <c r="J9466" s="73"/>
      <c r="K9466" s="28"/>
    </row>
    <row r="9467" spans="1:11" x14ac:dyDescent="0.35">
      <c r="A9467" s="74"/>
      <c r="I9467" s="73"/>
      <c r="J9467" s="73"/>
      <c r="K9467" s="28"/>
    </row>
    <row r="9468" spans="1:11" x14ac:dyDescent="0.35">
      <c r="A9468" s="74"/>
      <c r="I9468" s="73"/>
      <c r="J9468" s="73"/>
      <c r="K9468" s="28"/>
    </row>
    <row r="9469" spans="1:11" x14ac:dyDescent="0.35">
      <c r="A9469" s="74"/>
      <c r="I9469" s="73"/>
      <c r="J9469" s="73"/>
      <c r="K9469" s="28"/>
    </row>
    <row r="9470" spans="1:11" x14ac:dyDescent="0.35">
      <c r="A9470" s="74"/>
      <c r="I9470" s="73"/>
      <c r="J9470" s="73"/>
      <c r="K9470" s="28"/>
    </row>
    <row r="9471" spans="1:11" x14ac:dyDescent="0.35">
      <c r="A9471" s="74"/>
      <c r="I9471" s="73"/>
      <c r="J9471" s="73"/>
      <c r="K9471" s="28"/>
    </row>
    <row r="9472" spans="1:11" x14ac:dyDescent="0.35">
      <c r="A9472" s="74"/>
      <c r="I9472" s="73"/>
      <c r="J9472" s="73"/>
      <c r="K9472" s="28"/>
    </row>
    <row r="9473" spans="1:11" x14ac:dyDescent="0.35">
      <c r="A9473" s="74"/>
      <c r="I9473" s="73"/>
      <c r="J9473" s="73"/>
      <c r="K9473" s="28"/>
    </row>
    <row r="9474" spans="1:11" x14ac:dyDescent="0.35">
      <c r="A9474" s="74"/>
      <c r="I9474" s="73"/>
      <c r="J9474" s="73"/>
      <c r="K9474" s="28"/>
    </row>
    <row r="9475" spans="1:11" x14ac:dyDescent="0.35">
      <c r="A9475" s="74"/>
      <c r="I9475" s="73"/>
      <c r="J9475" s="73"/>
      <c r="K9475" s="28"/>
    </row>
    <row r="9476" spans="1:11" x14ac:dyDescent="0.35">
      <c r="A9476" s="74"/>
      <c r="I9476" s="73"/>
      <c r="J9476" s="73"/>
      <c r="K9476" s="28"/>
    </row>
    <row r="9477" spans="1:11" x14ac:dyDescent="0.35">
      <c r="A9477" s="74"/>
      <c r="I9477" s="73"/>
      <c r="J9477" s="73"/>
      <c r="K9477" s="28"/>
    </row>
    <row r="9478" spans="1:11" x14ac:dyDescent="0.35">
      <c r="A9478" s="74"/>
      <c r="I9478" s="73"/>
      <c r="J9478" s="73"/>
      <c r="K9478" s="28"/>
    </row>
    <row r="9479" spans="1:11" x14ac:dyDescent="0.35">
      <c r="A9479" s="74"/>
      <c r="I9479" s="73"/>
      <c r="J9479" s="73"/>
      <c r="K9479" s="28"/>
    </row>
    <row r="9480" spans="1:11" x14ac:dyDescent="0.35">
      <c r="A9480" s="74"/>
      <c r="I9480" s="73"/>
      <c r="J9480" s="73"/>
      <c r="K9480" s="28"/>
    </row>
    <row r="9481" spans="1:11" x14ac:dyDescent="0.35">
      <c r="A9481" s="74"/>
      <c r="I9481" s="73"/>
      <c r="J9481" s="73"/>
      <c r="K9481" s="28"/>
    </row>
    <row r="9482" spans="1:11" x14ac:dyDescent="0.35">
      <c r="A9482" s="74"/>
      <c r="I9482" s="73"/>
      <c r="J9482" s="73"/>
      <c r="K9482" s="28"/>
    </row>
    <row r="9483" spans="1:11" x14ac:dyDescent="0.35">
      <c r="A9483" s="74"/>
      <c r="I9483" s="73"/>
      <c r="J9483" s="73"/>
      <c r="K9483" s="28"/>
    </row>
    <row r="9484" spans="1:11" x14ac:dyDescent="0.35">
      <c r="A9484" s="74"/>
      <c r="I9484" s="73"/>
      <c r="J9484" s="73"/>
      <c r="K9484" s="28"/>
    </row>
    <row r="9485" spans="1:11" x14ac:dyDescent="0.35">
      <c r="A9485" s="74"/>
      <c r="I9485" s="73"/>
      <c r="J9485" s="73"/>
      <c r="K9485" s="28"/>
    </row>
    <row r="9486" spans="1:11" x14ac:dyDescent="0.35">
      <c r="A9486" s="74"/>
      <c r="I9486" s="73"/>
      <c r="J9486" s="73"/>
      <c r="K9486" s="28"/>
    </row>
    <row r="9487" spans="1:11" x14ac:dyDescent="0.35">
      <c r="A9487" s="74"/>
      <c r="I9487" s="73"/>
      <c r="J9487" s="73"/>
      <c r="K9487" s="28"/>
    </row>
    <row r="9488" spans="1:11" x14ac:dyDescent="0.35">
      <c r="A9488" s="74"/>
      <c r="I9488" s="73"/>
      <c r="J9488" s="73"/>
      <c r="K9488" s="28"/>
    </row>
    <row r="9489" spans="1:11" x14ac:dyDescent="0.35">
      <c r="A9489" s="74"/>
      <c r="I9489" s="73"/>
      <c r="J9489" s="73"/>
      <c r="K9489" s="28"/>
    </row>
    <row r="9490" spans="1:11" x14ac:dyDescent="0.35">
      <c r="A9490" s="74"/>
      <c r="I9490" s="73"/>
      <c r="J9490" s="73"/>
      <c r="K9490" s="28"/>
    </row>
    <row r="9491" spans="1:11" x14ac:dyDescent="0.35">
      <c r="A9491" s="74"/>
      <c r="I9491" s="73"/>
      <c r="J9491" s="73"/>
      <c r="K9491" s="28"/>
    </row>
    <row r="9492" spans="1:11" x14ac:dyDescent="0.35">
      <c r="A9492" s="74"/>
      <c r="I9492" s="73"/>
      <c r="J9492" s="73"/>
      <c r="K9492" s="28"/>
    </row>
    <row r="9493" spans="1:11" x14ac:dyDescent="0.35">
      <c r="A9493" s="74"/>
      <c r="I9493" s="73"/>
      <c r="J9493" s="73"/>
      <c r="K9493" s="28"/>
    </row>
    <row r="9494" spans="1:11" x14ac:dyDescent="0.35">
      <c r="A9494" s="74"/>
      <c r="I9494" s="73"/>
      <c r="J9494" s="73"/>
      <c r="K9494" s="28"/>
    </row>
    <row r="9495" spans="1:11" x14ac:dyDescent="0.35">
      <c r="A9495" s="74"/>
      <c r="I9495" s="73"/>
      <c r="J9495" s="73"/>
      <c r="K9495" s="28"/>
    </row>
    <row r="9496" spans="1:11" x14ac:dyDescent="0.35">
      <c r="A9496" s="74"/>
      <c r="I9496" s="73"/>
      <c r="J9496" s="73"/>
      <c r="K9496" s="28"/>
    </row>
    <row r="9497" spans="1:11" x14ac:dyDescent="0.35">
      <c r="A9497" s="74"/>
      <c r="I9497" s="73"/>
      <c r="J9497" s="73"/>
      <c r="K9497" s="28"/>
    </row>
    <row r="9498" spans="1:11" x14ac:dyDescent="0.35">
      <c r="A9498" s="74"/>
      <c r="I9498" s="73"/>
      <c r="J9498" s="73"/>
      <c r="K9498" s="28"/>
    </row>
    <row r="9499" spans="1:11" x14ac:dyDescent="0.35">
      <c r="A9499" s="74"/>
      <c r="I9499" s="73"/>
      <c r="J9499" s="73"/>
      <c r="K9499" s="28"/>
    </row>
    <row r="9500" spans="1:11" x14ac:dyDescent="0.35">
      <c r="A9500" s="74"/>
      <c r="I9500" s="73"/>
      <c r="J9500" s="73"/>
      <c r="K9500" s="28"/>
    </row>
    <row r="9501" spans="1:11" x14ac:dyDescent="0.35">
      <c r="A9501" s="74"/>
      <c r="I9501" s="73"/>
      <c r="J9501" s="73"/>
      <c r="K9501" s="28"/>
    </row>
    <row r="9502" spans="1:11" x14ac:dyDescent="0.35">
      <c r="A9502" s="74"/>
      <c r="I9502" s="73"/>
      <c r="J9502" s="73"/>
      <c r="K9502" s="28"/>
    </row>
    <row r="9503" spans="1:11" x14ac:dyDescent="0.35">
      <c r="A9503" s="74"/>
      <c r="I9503" s="73"/>
      <c r="J9503" s="73"/>
      <c r="K9503" s="28"/>
    </row>
    <row r="9504" spans="1:11" x14ac:dyDescent="0.35">
      <c r="A9504" s="74"/>
      <c r="I9504" s="73"/>
      <c r="J9504" s="73"/>
      <c r="K9504" s="28"/>
    </row>
    <row r="9505" spans="1:11" x14ac:dyDescent="0.35">
      <c r="A9505" s="74"/>
      <c r="I9505" s="73"/>
      <c r="J9505" s="73"/>
      <c r="K9505" s="28"/>
    </row>
    <row r="9506" spans="1:11" x14ac:dyDescent="0.35">
      <c r="A9506" s="74"/>
      <c r="I9506" s="73"/>
      <c r="J9506" s="73"/>
      <c r="K9506" s="28"/>
    </row>
    <row r="9507" spans="1:11" x14ac:dyDescent="0.35">
      <c r="A9507" s="74"/>
      <c r="I9507" s="73"/>
      <c r="J9507" s="73"/>
      <c r="K9507" s="28"/>
    </row>
    <row r="9508" spans="1:11" x14ac:dyDescent="0.35">
      <c r="A9508" s="74"/>
      <c r="I9508" s="73"/>
      <c r="J9508" s="73"/>
      <c r="K9508" s="28"/>
    </row>
    <row r="9509" spans="1:11" x14ac:dyDescent="0.35">
      <c r="A9509" s="74"/>
      <c r="I9509" s="73"/>
      <c r="J9509" s="73"/>
      <c r="K9509" s="28"/>
    </row>
    <row r="9510" spans="1:11" x14ac:dyDescent="0.35">
      <c r="A9510" s="74"/>
      <c r="I9510" s="73"/>
      <c r="J9510" s="73"/>
      <c r="K9510" s="28"/>
    </row>
    <row r="9511" spans="1:11" x14ac:dyDescent="0.35">
      <c r="A9511" s="74"/>
      <c r="I9511" s="73"/>
      <c r="J9511" s="73"/>
      <c r="K9511" s="28"/>
    </row>
    <row r="9512" spans="1:11" x14ac:dyDescent="0.35">
      <c r="A9512" s="74"/>
      <c r="I9512" s="73"/>
      <c r="J9512" s="73"/>
      <c r="K9512" s="28"/>
    </row>
    <row r="9513" spans="1:11" x14ac:dyDescent="0.35">
      <c r="A9513" s="74"/>
      <c r="I9513" s="73"/>
      <c r="J9513" s="73"/>
      <c r="K9513" s="28"/>
    </row>
    <row r="9514" spans="1:11" x14ac:dyDescent="0.35">
      <c r="A9514" s="74"/>
      <c r="I9514" s="73"/>
      <c r="J9514" s="73"/>
      <c r="K9514" s="28"/>
    </row>
    <row r="9515" spans="1:11" x14ac:dyDescent="0.35">
      <c r="A9515" s="74"/>
      <c r="I9515" s="73"/>
      <c r="J9515" s="73"/>
      <c r="K9515" s="28"/>
    </row>
    <row r="9516" spans="1:11" x14ac:dyDescent="0.35">
      <c r="A9516" s="74"/>
      <c r="I9516" s="73"/>
      <c r="J9516" s="73"/>
      <c r="K9516" s="28"/>
    </row>
    <row r="9517" spans="1:11" x14ac:dyDescent="0.35">
      <c r="A9517" s="74"/>
      <c r="I9517" s="73"/>
      <c r="J9517" s="73"/>
      <c r="K9517" s="28"/>
    </row>
    <row r="9518" spans="1:11" x14ac:dyDescent="0.35">
      <c r="A9518" s="74"/>
      <c r="I9518" s="73"/>
      <c r="J9518" s="73"/>
      <c r="K9518" s="28"/>
    </row>
    <row r="9519" spans="1:11" x14ac:dyDescent="0.35">
      <c r="A9519" s="74"/>
      <c r="I9519" s="73"/>
      <c r="J9519" s="73"/>
      <c r="K9519" s="28"/>
    </row>
    <row r="9520" spans="1:11" x14ac:dyDescent="0.35">
      <c r="A9520" s="74"/>
      <c r="I9520" s="73"/>
      <c r="J9520" s="73"/>
      <c r="K9520" s="28"/>
    </row>
    <row r="9521" spans="1:11" x14ac:dyDescent="0.35">
      <c r="A9521" s="74"/>
      <c r="I9521" s="73"/>
      <c r="J9521" s="73"/>
      <c r="K9521" s="28"/>
    </row>
    <row r="9522" spans="1:11" x14ac:dyDescent="0.35">
      <c r="A9522" s="74"/>
      <c r="I9522" s="73"/>
      <c r="J9522" s="73"/>
      <c r="K9522" s="28"/>
    </row>
    <row r="9523" spans="1:11" x14ac:dyDescent="0.35">
      <c r="A9523" s="74"/>
      <c r="I9523" s="73"/>
      <c r="J9523" s="73"/>
      <c r="K9523" s="28"/>
    </row>
    <row r="9524" spans="1:11" x14ac:dyDescent="0.35">
      <c r="A9524" s="74"/>
      <c r="I9524" s="73"/>
      <c r="J9524" s="73"/>
      <c r="K9524" s="28"/>
    </row>
    <row r="9525" spans="1:11" x14ac:dyDescent="0.35">
      <c r="A9525" s="74"/>
      <c r="I9525" s="73"/>
      <c r="J9525" s="73"/>
      <c r="K9525" s="28"/>
    </row>
    <row r="9526" spans="1:11" x14ac:dyDescent="0.35">
      <c r="A9526" s="74"/>
      <c r="I9526" s="73"/>
      <c r="J9526" s="73"/>
      <c r="K9526" s="28"/>
    </row>
    <row r="9527" spans="1:11" x14ac:dyDescent="0.35">
      <c r="A9527" s="74"/>
      <c r="I9527" s="73"/>
      <c r="J9527" s="73"/>
      <c r="K9527" s="28"/>
    </row>
    <row r="9528" spans="1:11" x14ac:dyDescent="0.35">
      <c r="A9528" s="74"/>
      <c r="I9528" s="73"/>
      <c r="J9528" s="73"/>
      <c r="K9528" s="28"/>
    </row>
    <row r="9529" spans="1:11" x14ac:dyDescent="0.35">
      <c r="A9529" s="74"/>
      <c r="I9529" s="73"/>
      <c r="J9529" s="73"/>
      <c r="K9529" s="28"/>
    </row>
    <row r="9530" spans="1:11" x14ac:dyDescent="0.35">
      <c r="A9530" s="74"/>
      <c r="I9530" s="73"/>
      <c r="J9530" s="73"/>
      <c r="K9530" s="28"/>
    </row>
    <row r="9531" spans="1:11" x14ac:dyDescent="0.35">
      <c r="A9531" s="74"/>
      <c r="I9531" s="73"/>
      <c r="J9531" s="73"/>
      <c r="K9531" s="28"/>
    </row>
    <row r="9532" spans="1:11" x14ac:dyDescent="0.35">
      <c r="A9532" s="74"/>
      <c r="I9532" s="73"/>
      <c r="J9532" s="73"/>
      <c r="K9532" s="28"/>
    </row>
    <row r="9533" spans="1:11" x14ac:dyDescent="0.35">
      <c r="A9533" s="74"/>
      <c r="I9533" s="73"/>
      <c r="J9533" s="73"/>
      <c r="K9533" s="28"/>
    </row>
    <row r="9534" spans="1:11" x14ac:dyDescent="0.35">
      <c r="A9534" s="74"/>
      <c r="I9534" s="73"/>
      <c r="J9534" s="73"/>
      <c r="K9534" s="28"/>
    </row>
    <row r="9535" spans="1:11" x14ac:dyDescent="0.35">
      <c r="A9535" s="74"/>
      <c r="I9535" s="73"/>
      <c r="J9535" s="73"/>
      <c r="K9535" s="28"/>
    </row>
    <row r="9536" spans="1:11" x14ac:dyDescent="0.35">
      <c r="A9536" s="74"/>
      <c r="I9536" s="73"/>
      <c r="J9536" s="73"/>
      <c r="K9536" s="28"/>
    </row>
    <row r="9537" spans="1:11" x14ac:dyDescent="0.35">
      <c r="A9537" s="74"/>
      <c r="I9537" s="73"/>
      <c r="J9537" s="73"/>
      <c r="K9537" s="28"/>
    </row>
    <row r="9538" spans="1:11" x14ac:dyDescent="0.35">
      <c r="A9538" s="74"/>
      <c r="I9538" s="73"/>
      <c r="J9538" s="73"/>
      <c r="K9538" s="28"/>
    </row>
    <row r="9539" spans="1:11" x14ac:dyDescent="0.35">
      <c r="A9539" s="74"/>
      <c r="I9539" s="73"/>
      <c r="J9539" s="73"/>
      <c r="K9539" s="28"/>
    </row>
    <row r="9540" spans="1:11" x14ac:dyDescent="0.35">
      <c r="A9540" s="74"/>
      <c r="I9540" s="73"/>
      <c r="J9540" s="73"/>
      <c r="K9540" s="28"/>
    </row>
    <row r="9541" spans="1:11" x14ac:dyDescent="0.35">
      <c r="A9541" s="74"/>
      <c r="I9541" s="73"/>
      <c r="J9541" s="73"/>
      <c r="K9541" s="28"/>
    </row>
    <row r="9542" spans="1:11" x14ac:dyDescent="0.35">
      <c r="A9542" s="74"/>
      <c r="I9542" s="73"/>
      <c r="J9542" s="73"/>
      <c r="K9542" s="28"/>
    </row>
    <row r="9543" spans="1:11" x14ac:dyDescent="0.35">
      <c r="A9543" s="74"/>
      <c r="I9543" s="73"/>
      <c r="J9543" s="73"/>
      <c r="K9543" s="28"/>
    </row>
    <row r="9544" spans="1:11" x14ac:dyDescent="0.35">
      <c r="A9544" s="74"/>
      <c r="I9544" s="73"/>
      <c r="J9544" s="73"/>
      <c r="K9544" s="28"/>
    </row>
    <row r="9545" spans="1:11" x14ac:dyDescent="0.35">
      <c r="A9545" s="74"/>
      <c r="I9545" s="73"/>
      <c r="J9545" s="73"/>
      <c r="K9545" s="28"/>
    </row>
    <row r="9546" spans="1:11" x14ac:dyDescent="0.35">
      <c r="A9546" s="74"/>
      <c r="I9546" s="73"/>
      <c r="J9546" s="73"/>
      <c r="K9546" s="28"/>
    </row>
    <row r="9547" spans="1:11" x14ac:dyDescent="0.35">
      <c r="A9547" s="74"/>
      <c r="I9547" s="73"/>
      <c r="J9547" s="73"/>
      <c r="K9547" s="28"/>
    </row>
    <row r="9548" spans="1:11" x14ac:dyDescent="0.35">
      <c r="A9548" s="74"/>
      <c r="I9548" s="73"/>
      <c r="J9548" s="73"/>
      <c r="K9548" s="28"/>
    </row>
    <row r="9549" spans="1:11" x14ac:dyDescent="0.35">
      <c r="A9549" s="74"/>
      <c r="I9549" s="73"/>
      <c r="J9549" s="73"/>
      <c r="K9549" s="28"/>
    </row>
    <row r="9550" spans="1:11" x14ac:dyDescent="0.35">
      <c r="A9550" s="74"/>
      <c r="I9550" s="73"/>
      <c r="J9550" s="73"/>
      <c r="K9550" s="28"/>
    </row>
    <row r="9551" spans="1:11" x14ac:dyDescent="0.35">
      <c r="A9551" s="74"/>
      <c r="I9551" s="73"/>
      <c r="J9551" s="73"/>
      <c r="K9551" s="28"/>
    </row>
    <row r="9552" spans="1:11" x14ac:dyDescent="0.35">
      <c r="A9552" s="74"/>
      <c r="I9552" s="73"/>
      <c r="J9552" s="73"/>
      <c r="K9552" s="28"/>
    </row>
    <row r="9553" spans="1:11" x14ac:dyDescent="0.35">
      <c r="A9553" s="74"/>
      <c r="I9553" s="73"/>
      <c r="J9553" s="73"/>
      <c r="K9553" s="28"/>
    </row>
    <row r="9554" spans="1:11" x14ac:dyDescent="0.35">
      <c r="A9554" s="74"/>
      <c r="I9554" s="73"/>
      <c r="J9554" s="73"/>
      <c r="K9554" s="28"/>
    </row>
    <row r="9555" spans="1:11" x14ac:dyDescent="0.35">
      <c r="A9555" s="74"/>
      <c r="I9555" s="73"/>
      <c r="J9555" s="73"/>
      <c r="K9555" s="28"/>
    </row>
    <row r="9556" spans="1:11" x14ac:dyDescent="0.35">
      <c r="A9556" s="74"/>
      <c r="I9556" s="73"/>
      <c r="J9556" s="73"/>
      <c r="K9556" s="28"/>
    </row>
    <row r="9557" spans="1:11" x14ac:dyDescent="0.35">
      <c r="A9557" s="74"/>
      <c r="I9557" s="73"/>
      <c r="J9557" s="73"/>
      <c r="K9557" s="28"/>
    </row>
    <row r="9558" spans="1:11" x14ac:dyDescent="0.35">
      <c r="A9558" s="74"/>
      <c r="I9558" s="73"/>
      <c r="J9558" s="73"/>
      <c r="K9558" s="28"/>
    </row>
    <row r="9559" spans="1:11" x14ac:dyDescent="0.35">
      <c r="A9559" s="74"/>
      <c r="I9559" s="73"/>
      <c r="J9559" s="73"/>
      <c r="K9559" s="28"/>
    </row>
    <row r="9560" spans="1:11" x14ac:dyDescent="0.35">
      <c r="A9560" s="74"/>
      <c r="I9560" s="73"/>
      <c r="J9560" s="73"/>
      <c r="K9560" s="28"/>
    </row>
    <row r="9561" spans="1:11" x14ac:dyDescent="0.35">
      <c r="A9561" s="74"/>
      <c r="I9561" s="73"/>
      <c r="J9561" s="73"/>
      <c r="K9561" s="28"/>
    </row>
    <row r="9562" spans="1:11" x14ac:dyDescent="0.35">
      <c r="A9562" s="74"/>
      <c r="I9562" s="73"/>
      <c r="J9562" s="73"/>
      <c r="K9562" s="28"/>
    </row>
    <row r="9563" spans="1:11" x14ac:dyDescent="0.35">
      <c r="A9563" s="74"/>
      <c r="I9563" s="73"/>
      <c r="J9563" s="73"/>
      <c r="K9563" s="28"/>
    </row>
    <row r="9564" spans="1:11" x14ac:dyDescent="0.35">
      <c r="A9564" s="74"/>
      <c r="I9564" s="73"/>
      <c r="J9564" s="73"/>
      <c r="K9564" s="28"/>
    </row>
    <row r="9565" spans="1:11" x14ac:dyDescent="0.35">
      <c r="A9565" s="74"/>
      <c r="I9565" s="73"/>
      <c r="J9565" s="73"/>
      <c r="K9565" s="28"/>
    </row>
    <row r="9566" spans="1:11" x14ac:dyDescent="0.35">
      <c r="A9566" s="74"/>
      <c r="I9566" s="73"/>
      <c r="J9566" s="73"/>
      <c r="K9566" s="28"/>
    </row>
    <row r="9567" spans="1:11" x14ac:dyDescent="0.35">
      <c r="A9567" s="74"/>
      <c r="I9567" s="73"/>
      <c r="J9567" s="73"/>
      <c r="K9567" s="28"/>
    </row>
    <row r="9568" spans="1:11" x14ac:dyDescent="0.35">
      <c r="A9568" s="74"/>
      <c r="I9568" s="73"/>
      <c r="J9568" s="73"/>
      <c r="K9568" s="28"/>
    </row>
    <row r="9569" spans="1:11" x14ac:dyDescent="0.35">
      <c r="A9569" s="74"/>
      <c r="I9569" s="73"/>
      <c r="J9569" s="73"/>
      <c r="K9569" s="28"/>
    </row>
    <row r="9570" spans="1:11" x14ac:dyDescent="0.35">
      <c r="A9570" s="74"/>
      <c r="I9570" s="73"/>
      <c r="J9570" s="73"/>
      <c r="K9570" s="28"/>
    </row>
    <row r="9571" spans="1:11" x14ac:dyDescent="0.35">
      <c r="A9571" s="74"/>
      <c r="I9571" s="73"/>
      <c r="J9571" s="73"/>
      <c r="K9571" s="28"/>
    </row>
    <row r="9572" spans="1:11" x14ac:dyDescent="0.35">
      <c r="A9572" s="74"/>
      <c r="I9572" s="73"/>
      <c r="J9572" s="73"/>
      <c r="K9572" s="28"/>
    </row>
    <row r="9573" spans="1:11" x14ac:dyDescent="0.35">
      <c r="A9573" s="74"/>
      <c r="I9573" s="73"/>
      <c r="J9573" s="73"/>
      <c r="K9573" s="28"/>
    </row>
    <row r="9574" spans="1:11" x14ac:dyDescent="0.35">
      <c r="A9574" s="74"/>
      <c r="I9574" s="73"/>
      <c r="J9574" s="73"/>
      <c r="K9574" s="28"/>
    </row>
    <row r="9575" spans="1:11" x14ac:dyDescent="0.35">
      <c r="A9575" s="74"/>
      <c r="I9575" s="73"/>
      <c r="J9575" s="73"/>
      <c r="K9575" s="28"/>
    </row>
    <row r="9576" spans="1:11" x14ac:dyDescent="0.35">
      <c r="A9576" s="74"/>
      <c r="I9576" s="73"/>
      <c r="J9576" s="73"/>
      <c r="K9576" s="28"/>
    </row>
    <row r="9577" spans="1:11" x14ac:dyDescent="0.35">
      <c r="A9577" s="74"/>
      <c r="I9577" s="73"/>
      <c r="J9577" s="73"/>
      <c r="K9577" s="28"/>
    </row>
    <row r="9578" spans="1:11" x14ac:dyDescent="0.35">
      <c r="A9578" s="74"/>
      <c r="I9578" s="73"/>
      <c r="J9578" s="73"/>
      <c r="K9578" s="28"/>
    </row>
    <row r="9579" spans="1:11" x14ac:dyDescent="0.35">
      <c r="A9579" s="74"/>
      <c r="I9579" s="73"/>
      <c r="J9579" s="73"/>
      <c r="K9579" s="28"/>
    </row>
    <row r="9580" spans="1:11" x14ac:dyDescent="0.35">
      <c r="A9580" s="74"/>
      <c r="I9580" s="73"/>
      <c r="J9580" s="73"/>
      <c r="K9580" s="28"/>
    </row>
    <row r="9581" spans="1:11" x14ac:dyDescent="0.35">
      <c r="A9581" s="74"/>
      <c r="I9581" s="73"/>
      <c r="J9581" s="73"/>
      <c r="K9581" s="28"/>
    </row>
    <row r="9582" spans="1:11" x14ac:dyDescent="0.35">
      <c r="A9582" s="74"/>
      <c r="I9582" s="73"/>
      <c r="J9582" s="73"/>
      <c r="K9582" s="28"/>
    </row>
    <row r="9583" spans="1:11" x14ac:dyDescent="0.35">
      <c r="A9583" s="74"/>
      <c r="I9583" s="73"/>
      <c r="J9583" s="73"/>
      <c r="K9583" s="28"/>
    </row>
    <row r="9584" spans="1:11" x14ac:dyDescent="0.35">
      <c r="A9584" s="74"/>
      <c r="I9584" s="73"/>
      <c r="J9584" s="73"/>
      <c r="K9584" s="28"/>
    </row>
    <row r="9585" spans="1:11" x14ac:dyDescent="0.35">
      <c r="A9585" s="74"/>
      <c r="I9585" s="73"/>
      <c r="J9585" s="73"/>
      <c r="K9585" s="28"/>
    </row>
    <row r="9586" spans="1:11" x14ac:dyDescent="0.35">
      <c r="A9586" s="74"/>
      <c r="I9586" s="73"/>
      <c r="J9586" s="73"/>
      <c r="K9586" s="28"/>
    </row>
    <row r="9587" spans="1:11" x14ac:dyDescent="0.35">
      <c r="A9587" s="74"/>
      <c r="I9587" s="73"/>
      <c r="J9587" s="73"/>
      <c r="K9587" s="28"/>
    </row>
    <row r="9588" spans="1:11" x14ac:dyDescent="0.35">
      <c r="A9588" s="74"/>
      <c r="I9588" s="73"/>
      <c r="J9588" s="73"/>
      <c r="K9588" s="28"/>
    </row>
    <row r="9589" spans="1:11" x14ac:dyDescent="0.35">
      <c r="A9589" s="74"/>
      <c r="I9589" s="73"/>
      <c r="J9589" s="73"/>
      <c r="K9589" s="28"/>
    </row>
    <row r="9590" spans="1:11" x14ac:dyDescent="0.35">
      <c r="A9590" s="74"/>
      <c r="I9590" s="73"/>
      <c r="J9590" s="73"/>
      <c r="K9590" s="28"/>
    </row>
    <row r="9591" spans="1:11" x14ac:dyDescent="0.35">
      <c r="A9591" s="74"/>
      <c r="I9591" s="73"/>
      <c r="J9591" s="73"/>
      <c r="K9591" s="28"/>
    </row>
    <row r="9592" spans="1:11" x14ac:dyDescent="0.35">
      <c r="A9592" s="74"/>
      <c r="I9592" s="73"/>
      <c r="J9592" s="73"/>
      <c r="K9592" s="28"/>
    </row>
    <row r="9593" spans="1:11" x14ac:dyDescent="0.35">
      <c r="A9593" s="74"/>
      <c r="I9593" s="73"/>
      <c r="J9593" s="73"/>
      <c r="K9593" s="28"/>
    </row>
    <row r="9594" spans="1:11" x14ac:dyDescent="0.35">
      <c r="A9594" s="74"/>
      <c r="I9594" s="73"/>
      <c r="J9594" s="73"/>
      <c r="K9594" s="28"/>
    </row>
    <row r="9595" spans="1:11" x14ac:dyDescent="0.35">
      <c r="A9595" s="74"/>
      <c r="I9595" s="73"/>
      <c r="J9595" s="73"/>
      <c r="K9595" s="28"/>
    </row>
    <row r="9596" spans="1:11" x14ac:dyDescent="0.35">
      <c r="A9596" s="74"/>
      <c r="D9596" s="174"/>
      <c r="I9596" s="73"/>
      <c r="J9596" s="73"/>
      <c r="K9596" s="28"/>
    </row>
    <row r="9597" spans="1:11" x14ac:dyDescent="0.35">
      <c r="A9597" s="74"/>
      <c r="D9597" s="174"/>
      <c r="I9597" s="73"/>
      <c r="J9597" s="73"/>
      <c r="K9597" s="28"/>
    </row>
    <row r="9598" spans="1:11" x14ac:dyDescent="0.35">
      <c r="A9598" s="74"/>
      <c r="D9598" s="174"/>
      <c r="I9598" s="73"/>
      <c r="J9598" s="73"/>
      <c r="K9598" s="28"/>
    </row>
    <row r="9599" spans="1:11" x14ac:dyDescent="0.35">
      <c r="A9599" s="74"/>
      <c r="D9599" s="174"/>
      <c r="I9599" s="73"/>
      <c r="J9599" s="73"/>
      <c r="K9599" s="28"/>
    </row>
    <row r="9600" spans="1:11" x14ac:dyDescent="0.35">
      <c r="A9600" s="74"/>
      <c r="D9600" s="174"/>
      <c r="I9600" s="73"/>
      <c r="J9600" s="73"/>
      <c r="K9600" s="28"/>
    </row>
    <row r="9601" spans="1:11" x14ac:dyDescent="0.35">
      <c r="A9601" s="74"/>
      <c r="D9601" s="174"/>
      <c r="I9601" s="73"/>
      <c r="J9601" s="73"/>
      <c r="K9601" s="28"/>
    </row>
    <row r="9602" spans="1:11" x14ac:dyDescent="0.35">
      <c r="A9602" s="74"/>
      <c r="D9602" s="174"/>
      <c r="I9602" s="73"/>
      <c r="J9602" s="73"/>
      <c r="K9602" s="28"/>
    </row>
    <row r="9603" spans="1:11" x14ac:dyDescent="0.35">
      <c r="A9603" s="74"/>
      <c r="D9603" s="174"/>
      <c r="I9603" s="73"/>
      <c r="J9603" s="73"/>
      <c r="K9603" s="28"/>
    </row>
    <row r="9604" spans="1:11" x14ac:dyDescent="0.35">
      <c r="A9604" s="74"/>
      <c r="D9604" s="174"/>
      <c r="I9604" s="73"/>
      <c r="J9604" s="73"/>
      <c r="K9604" s="28"/>
    </row>
    <row r="9605" spans="1:11" x14ac:dyDescent="0.35">
      <c r="A9605" s="74"/>
      <c r="D9605" s="174"/>
      <c r="I9605" s="73"/>
      <c r="J9605" s="73"/>
      <c r="K9605" s="28"/>
    </row>
    <row r="9606" spans="1:11" x14ac:dyDescent="0.35">
      <c r="A9606" s="74"/>
      <c r="D9606" s="174"/>
      <c r="I9606" s="73"/>
      <c r="J9606" s="73"/>
      <c r="K9606" s="28"/>
    </row>
    <row r="9607" spans="1:11" x14ac:dyDescent="0.35">
      <c r="A9607" s="74"/>
      <c r="D9607" s="174"/>
      <c r="I9607" s="73"/>
      <c r="J9607" s="73"/>
      <c r="K9607" s="28"/>
    </row>
    <row r="9608" spans="1:11" x14ac:dyDescent="0.35">
      <c r="A9608" s="74"/>
      <c r="D9608" s="174"/>
      <c r="I9608" s="73"/>
      <c r="J9608" s="73"/>
      <c r="K9608" s="28"/>
    </row>
    <row r="9609" spans="1:11" x14ac:dyDescent="0.35">
      <c r="A9609" s="74"/>
      <c r="D9609" s="174"/>
      <c r="I9609" s="73"/>
      <c r="J9609" s="73"/>
      <c r="K9609" s="28"/>
    </row>
    <row r="9610" spans="1:11" x14ac:dyDescent="0.35">
      <c r="A9610" s="74"/>
      <c r="D9610" s="174"/>
      <c r="I9610" s="73"/>
      <c r="J9610" s="73"/>
      <c r="K9610" s="28"/>
    </row>
    <row r="9611" spans="1:11" x14ac:dyDescent="0.35">
      <c r="A9611" s="74"/>
      <c r="D9611" s="174"/>
      <c r="I9611" s="73"/>
      <c r="J9611" s="73"/>
      <c r="K9611" s="28"/>
    </row>
    <row r="9612" spans="1:11" x14ac:dyDescent="0.35">
      <c r="A9612" s="74"/>
      <c r="D9612" s="174"/>
      <c r="I9612" s="73"/>
      <c r="J9612" s="73"/>
      <c r="K9612" s="28"/>
    </row>
    <row r="9613" spans="1:11" x14ac:dyDescent="0.35">
      <c r="A9613" s="74"/>
      <c r="D9613" s="174"/>
      <c r="I9613" s="73"/>
      <c r="J9613" s="73"/>
      <c r="K9613" s="28"/>
    </row>
    <row r="9614" spans="1:11" x14ac:dyDescent="0.35">
      <c r="A9614" s="74"/>
      <c r="D9614" s="174"/>
      <c r="I9614" s="73"/>
      <c r="J9614" s="73"/>
      <c r="K9614" s="28"/>
    </row>
    <row r="9615" spans="1:11" x14ac:dyDescent="0.35">
      <c r="A9615" s="74"/>
      <c r="D9615" s="174"/>
      <c r="I9615" s="73"/>
      <c r="J9615" s="73"/>
      <c r="K9615" s="28"/>
    </row>
    <row r="9616" spans="1:11" x14ac:dyDescent="0.35">
      <c r="A9616" s="74"/>
      <c r="D9616" s="174"/>
      <c r="I9616" s="73"/>
      <c r="J9616" s="73"/>
      <c r="K9616" s="28"/>
    </row>
    <row r="9617" spans="1:11" x14ac:dyDescent="0.35">
      <c r="A9617" s="74"/>
      <c r="D9617" s="174"/>
      <c r="I9617" s="73"/>
      <c r="J9617" s="73"/>
      <c r="K9617" s="28"/>
    </row>
    <row r="9618" spans="1:11" x14ac:dyDescent="0.35">
      <c r="A9618" s="74"/>
      <c r="D9618" s="174"/>
      <c r="I9618" s="73"/>
      <c r="J9618" s="73"/>
      <c r="K9618" s="28"/>
    </row>
    <row r="9619" spans="1:11" x14ac:dyDescent="0.35">
      <c r="A9619" s="74"/>
      <c r="D9619" s="174"/>
      <c r="I9619" s="73"/>
      <c r="J9619" s="73"/>
      <c r="K9619" s="28"/>
    </row>
    <row r="9620" spans="1:11" x14ac:dyDescent="0.35">
      <c r="A9620" s="74"/>
      <c r="D9620" s="174"/>
      <c r="I9620" s="73"/>
      <c r="J9620" s="73"/>
      <c r="K9620" s="28"/>
    </row>
    <row r="9621" spans="1:11" x14ac:dyDescent="0.35">
      <c r="A9621" s="74"/>
      <c r="D9621" s="174"/>
      <c r="I9621" s="73"/>
      <c r="J9621" s="73"/>
      <c r="K9621" s="28"/>
    </row>
    <row r="9622" spans="1:11" x14ac:dyDescent="0.35">
      <c r="A9622" s="74"/>
      <c r="D9622" s="174"/>
      <c r="I9622" s="73"/>
      <c r="J9622" s="73"/>
      <c r="K9622" s="28"/>
    </row>
    <row r="9623" spans="1:11" x14ac:dyDescent="0.35">
      <c r="A9623" s="74"/>
      <c r="D9623" s="174"/>
      <c r="I9623" s="73"/>
      <c r="J9623" s="73"/>
      <c r="K9623" s="28"/>
    </row>
    <row r="9624" spans="1:11" x14ac:dyDescent="0.35">
      <c r="A9624" s="74"/>
      <c r="D9624" s="174"/>
      <c r="I9624" s="73"/>
      <c r="J9624" s="73"/>
      <c r="K9624" s="28"/>
    </row>
    <row r="9625" spans="1:11" x14ac:dyDescent="0.35">
      <c r="A9625" s="74"/>
      <c r="D9625" s="174"/>
      <c r="I9625" s="73"/>
      <c r="J9625" s="73"/>
      <c r="K9625" s="28"/>
    </row>
    <row r="9626" spans="1:11" x14ac:dyDescent="0.35">
      <c r="A9626" s="74"/>
      <c r="D9626" s="174"/>
      <c r="I9626" s="73"/>
      <c r="J9626" s="73"/>
      <c r="K9626" s="28"/>
    </row>
    <row r="9627" spans="1:11" x14ac:dyDescent="0.35">
      <c r="A9627" s="74"/>
      <c r="D9627" s="174"/>
      <c r="I9627" s="73"/>
      <c r="J9627" s="73"/>
      <c r="K9627" s="28"/>
    </row>
    <row r="9628" spans="1:11" x14ac:dyDescent="0.35">
      <c r="A9628" s="74"/>
      <c r="D9628" s="174"/>
      <c r="I9628" s="73"/>
      <c r="J9628" s="73"/>
      <c r="K9628" s="28"/>
    </row>
    <row r="9629" spans="1:11" x14ac:dyDescent="0.35">
      <c r="A9629" s="74"/>
      <c r="D9629" s="174"/>
      <c r="I9629" s="73"/>
      <c r="J9629" s="73"/>
      <c r="K9629" s="28"/>
    </row>
    <row r="9630" spans="1:11" x14ac:dyDescent="0.35">
      <c r="A9630" s="74"/>
      <c r="D9630" s="174"/>
      <c r="I9630" s="73"/>
      <c r="J9630" s="73"/>
      <c r="K9630" s="28"/>
    </row>
    <row r="9631" spans="1:11" x14ac:dyDescent="0.35">
      <c r="A9631" s="74"/>
      <c r="D9631" s="174"/>
      <c r="I9631" s="73"/>
      <c r="J9631" s="73"/>
      <c r="K9631" s="28"/>
    </row>
    <row r="9632" spans="1:11" x14ac:dyDescent="0.35">
      <c r="A9632" s="74"/>
      <c r="D9632" s="174"/>
      <c r="I9632" s="73"/>
      <c r="J9632" s="73"/>
      <c r="K9632" s="28"/>
    </row>
    <row r="9633" spans="1:11" x14ac:dyDescent="0.35">
      <c r="A9633" s="74"/>
      <c r="D9633" s="174"/>
      <c r="I9633" s="73"/>
      <c r="J9633" s="73"/>
      <c r="K9633" s="28"/>
    </row>
    <row r="9634" spans="1:11" x14ac:dyDescent="0.35">
      <c r="A9634" s="74"/>
      <c r="D9634" s="174"/>
      <c r="I9634" s="73"/>
      <c r="J9634" s="73"/>
      <c r="K9634" s="28"/>
    </row>
    <row r="9635" spans="1:11" x14ac:dyDescent="0.35">
      <c r="A9635" s="74"/>
      <c r="D9635" s="174"/>
      <c r="I9635" s="73"/>
      <c r="J9635" s="73"/>
      <c r="K9635" s="28"/>
    </row>
    <row r="9636" spans="1:11" x14ac:dyDescent="0.35">
      <c r="A9636" s="74"/>
      <c r="D9636" s="174"/>
      <c r="I9636" s="73"/>
      <c r="J9636" s="73"/>
      <c r="K9636" s="28"/>
    </row>
    <row r="9637" spans="1:11" x14ac:dyDescent="0.35">
      <c r="A9637" s="74"/>
      <c r="D9637" s="174"/>
      <c r="I9637" s="73"/>
      <c r="J9637" s="73"/>
      <c r="K9637" s="28"/>
    </row>
    <row r="9638" spans="1:11" x14ac:dyDescent="0.35">
      <c r="A9638" s="74"/>
      <c r="D9638" s="174"/>
      <c r="I9638" s="73"/>
      <c r="J9638" s="73"/>
      <c r="K9638" s="28"/>
    </row>
    <row r="9639" spans="1:11" x14ac:dyDescent="0.35">
      <c r="A9639" s="74"/>
      <c r="D9639" s="174"/>
      <c r="I9639" s="73"/>
      <c r="J9639" s="73"/>
      <c r="K9639" s="28"/>
    </row>
    <row r="9640" spans="1:11" x14ac:dyDescent="0.35">
      <c r="A9640" s="74"/>
      <c r="D9640" s="174"/>
      <c r="I9640" s="73"/>
      <c r="J9640" s="73"/>
      <c r="K9640" s="28"/>
    </row>
    <row r="9641" spans="1:11" x14ac:dyDescent="0.35">
      <c r="A9641" s="74"/>
      <c r="D9641" s="174"/>
      <c r="I9641" s="73"/>
      <c r="J9641" s="73"/>
      <c r="K9641" s="28"/>
    </row>
    <row r="9642" spans="1:11" x14ac:dyDescent="0.35">
      <c r="A9642" s="74"/>
      <c r="D9642" s="174"/>
      <c r="I9642" s="73"/>
      <c r="J9642" s="73"/>
      <c r="K9642" s="28"/>
    </row>
    <row r="9643" spans="1:11" x14ac:dyDescent="0.35">
      <c r="A9643" s="74"/>
      <c r="D9643" s="174"/>
      <c r="I9643" s="73"/>
      <c r="J9643" s="73"/>
      <c r="K9643" s="28"/>
    </row>
    <row r="9644" spans="1:11" x14ac:dyDescent="0.35">
      <c r="A9644" s="74"/>
      <c r="D9644" s="174"/>
      <c r="I9644" s="73"/>
      <c r="J9644" s="73"/>
      <c r="K9644" s="28"/>
    </row>
    <row r="9645" spans="1:11" x14ac:dyDescent="0.35">
      <c r="A9645" s="74"/>
      <c r="D9645" s="174"/>
      <c r="I9645" s="73"/>
      <c r="J9645" s="73"/>
      <c r="K9645" s="28"/>
    </row>
    <row r="9646" spans="1:11" x14ac:dyDescent="0.35">
      <c r="A9646" s="74"/>
      <c r="D9646" s="174"/>
      <c r="I9646" s="73"/>
      <c r="J9646" s="73"/>
      <c r="K9646" s="28"/>
    </row>
    <row r="9647" spans="1:11" x14ac:dyDescent="0.35">
      <c r="A9647" s="74"/>
      <c r="D9647" s="174"/>
      <c r="I9647" s="73"/>
      <c r="J9647" s="73"/>
      <c r="K9647" s="28"/>
    </row>
    <row r="9648" spans="1:11" x14ac:dyDescent="0.35">
      <c r="A9648" s="74"/>
      <c r="D9648" s="174"/>
      <c r="I9648" s="73"/>
      <c r="J9648" s="73"/>
      <c r="K9648" s="28"/>
    </row>
    <row r="9649" spans="1:11" x14ac:dyDescent="0.35">
      <c r="A9649" s="74"/>
      <c r="D9649" s="174"/>
      <c r="I9649" s="73"/>
      <c r="J9649" s="73"/>
      <c r="K9649" s="28"/>
    </row>
    <row r="9650" spans="1:11" x14ac:dyDescent="0.35">
      <c r="A9650" s="74"/>
      <c r="D9650" s="174"/>
      <c r="I9650" s="73"/>
      <c r="J9650" s="73"/>
      <c r="K9650" s="28"/>
    </row>
    <row r="9651" spans="1:11" x14ac:dyDescent="0.35">
      <c r="A9651" s="74"/>
      <c r="D9651" s="174"/>
      <c r="I9651" s="73"/>
      <c r="J9651" s="73"/>
      <c r="K9651" s="28"/>
    </row>
    <row r="9652" spans="1:11" x14ac:dyDescent="0.35">
      <c r="A9652" s="74"/>
      <c r="D9652" s="174"/>
      <c r="I9652" s="73"/>
      <c r="J9652" s="73"/>
      <c r="K9652" s="28"/>
    </row>
    <row r="9653" spans="1:11" x14ac:dyDescent="0.35">
      <c r="A9653" s="74"/>
      <c r="D9653" s="174"/>
      <c r="I9653" s="73"/>
      <c r="J9653" s="73"/>
      <c r="K9653" s="28"/>
    </row>
    <row r="9654" spans="1:11" x14ac:dyDescent="0.35">
      <c r="A9654" s="74"/>
      <c r="D9654" s="174"/>
      <c r="I9654" s="73"/>
      <c r="J9654" s="73"/>
      <c r="K9654" s="28"/>
    </row>
    <row r="9655" spans="1:11" x14ac:dyDescent="0.35">
      <c r="A9655" s="74"/>
      <c r="D9655" s="174"/>
      <c r="I9655" s="73"/>
      <c r="J9655" s="73"/>
      <c r="K9655" s="28"/>
    </row>
    <row r="9656" spans="1:11" x14ac:dyDescent="0.35">
      <c r="A9656" s="74"/>
      <c r="D9656" s="174"/>
      <c r="I9656" s="73"/>
      <c r="J9656" s="73"/>
      <c r="K9656" s="28"/>
    </row>
    <row r="9657" spans="1:11" x14ac:dyDescent="0.35">
      <c r="A9657" s="74"/>
      <c r="D9657" s="174"/>
      <c r="I9657" s="73"/>
      <c r="J9657" s="73"/>
      <c r="K9657" s="28"/>
    </row>
    <row r="9658" spans="1:11" x14ac:dyDescent="0.35">
      <c r="A9658" s="74"/>
      <c r="D9658" s="174"/>
      <c r="I9658" s="73"/>
      <c r="J9658" s="73"/>
      <c r="K9658" s="28"/>
    </row>
    <row r="9659" spans="1:11" x14ac:dyDescent="0.35">
      <c r="A9659" s="74"/>
      <c r="D9659" s="174"/>
      <c r="I9659" s="73"/>
      <c r="J9659" s="73"/>
      <c r="K9659" s="28"/>
    </row>
    <row r="9660" spans="1:11" x14ac:dyDescent="0.35">
      <c r="A9660" s="74"/>
      <c r="D9660" s="174"/>
      <c r="I9660" s="73"/>
      <c r="J9660" s="73"/>
      <c r="K9660" s="28"/>
    </row>
    <row r="9661" spans="1:11" x14ac:dyDescent="0.35">
      <c r="A9661" s="74"/>
      <c r="D9661" s="174"/>
      <c r="I9661" s="73"/>
      <c r="J9661" s="73"/>
      <c r="K9661" s="28"/>
    </row>
    <row r="9662" spans="1:11" x14ac:dyDescent="0.35">
      <c r="A9662" s="74"/>
      <c r="D9662" s="174"/>
      <c r="I9662" s="73"/>
      <c r="J9662" s="73"/>
      <c r="K9662" s="28"/>
    </row>
    <row r="9663" spans="1:11" x14ac:dyDescent="0.35">
      <c r="A9663" s="74"/>
      <c r="D9663" s="174"/>
      <c r="I9663" s="73"/>
      <c r="J9663" s="73"/>
      <c r="K9663" s="28"/>
    </row>
    <row r="9664" spans="1:11" x14ac:dyDescent="0.35">
      <c r="A9664" s="74"/>
      <c r="D9664" s="174"/>
      <c r="I9664" s="73"/>
      <c r="J9664" s="73"/>
      <c r="K9664" s="28"/>
    </row>
    <row r="9665" spans="1:11" x14ac:dyDescent="0.35">
      <c r="A9665" s="74"/>
      <c r="D9665" s="174"/>
      <c r="I9665" s="73"/>
      <c r="J9665" s="73"/>
      <c r="K9665" s="28"/>
    </row>
    <row r="9666" spans="1:11" x14ac:dyDescent="0.35">
      <c r="A9666" s="74"/>
      <c r="D9666" s="174"/>
      <c r="I9666" s="73"/>
      <c r="J9666" s="73"/>
      <c r="K9666" s="28"/>
    </row>
    <row r="9667" spans="1:11" x14ac:dyDescent="0.35">
      <c r="A9667" s="74"/>
      <c r="D9667" s="174"/>
      <c r="I9667" s="73"/>
      <c r="J9667" s="73"/>
      <c r="K9667" s="28"/>
    </row>
    <row r="9668" spans="1:11" x14ac:dyDescent="0.35">
      <c r="A9668" s="74"/>
      <c r="D9668" s="174"/>
      <c r="I9668" s="73"/>
      <c r="J9668" s="73"/>
      <c r="K9668" s="28"/>
    </row>
    <row r="9669" spans="1:11" x14ac:dyDescent="0.35">
      <c r="A9669" s="74"/>
      <c r="D9669" s="174"/>
      <c r="I9669" s="73"/>
      <c r="J9669" s="73"/>
      <c r="K9669" s="28"/>
    </row>
    <row r="9670" spans="1:11" x14ac:dyDescent="0.35">
      <c r="A9670" s="74"/>
      <c r="D9670" s="174"/>
      <c r="I9670" s="73"/>
      <c r="J9670" s="73"/>
      <c r="K9670" s="28"/>
    </row>
    <row r="9671" spans="1:11" x14ac:dyDescent="0.35">
      <c r="A9671" s="74"/>
      <c r="D9671" s="174"/>
      <c r="I9671" s="73"/>
      <c r="J9671" s="73"/>
      <c r="K9671" s="28"/>
    </row>
    <row r="9672" spans="1:11" x14ac:dyDescent="0.35">
      <c r="A9672" s="74"/>
      <c r="D9672" s="174"/>
      <c r="I9672" s="73"/>
      <c r="J9672" s="73"/>
      <c r="K9672" s="28"/>
    </row>
    <row r="9673" spans="1:11" x14ac:dyDescent="0.35">
      <c r="A9673" s="74"/>
      <c r="D9673" s="174"/>
      <c r="I9673" s="73"/>
      <c r="J9673" s="73"/>
      <c r="K9673" s="28"/>
    </row>
    <row r="9674" spans="1:11" x14ac:dyDescent="0.35">
      <c r="A9674" s="74"/>
      <c r="D9674" s="174"/>
      <c r="I9674" s="73"/>
      <c r="J9674" s="73"/>
      <c r="K9674" s="28"/>
    </row>
    <row r="9675" spans="1:11" x14ac:dyDescent="0.35">
      <c r="A9675" s="74"/>
      <c r="D9675" s="174"/>
      <c r="I9675" s="73"/>
      <c r="J9675" s="73"/>
      <c r="K9675" s="28"/>
    </row>
    <row r="9676" spans="1:11" x14ac:dyDescent="0.35">
      <c r="A9676" s="74"/>
      <c r="D9676" s="174"/>
      <c r="I9676" s="73"/>
      <c r="J9676" s="73"/>
      <c r="K9676" s="28"/>
    </row>
    <row r="9677" spans="1:11" x14ac:dyDescent="0.35">
      <c r="A9677" s="74"/>
      <c r="D9677" s="174"/>
      <c r="I9677" s="73"/>
      <c r="J9677" s="73"/>
      <c r="K9677" s="28"/>
    </row>
    <row r="9678" spans="1:11" x14ac:dyDescent="0.35">
      <c r="A9678" s="74"/>
      <c r="D9678" s="174"/>
      <c r="I9678" s="73"/>
      <c r="J9678" s="73"/>
      <c r="K9678" s="28"/>
    </row>
    <row r="9679" spans="1:11" x14ac:dyDescent="0.35">
      <c r="A9679" s="74"/>
      <c r="D9679" s="174"/>
      <c r="I9679" s="73"/>
      <c r="J9679" s="73"/>
      <c r="K9679" s="28"/>
    </row>
    <row r="9680" spans="1:11" x14ac:dyDescent="0.35">
      <c r="A9680" s="74"/>
      <c r="D9680" s="174"/>
      <c r="I9680" s="73"/>
      <c r="J9680" s="73"/>
      <c r="K9680" s="28"/>
    </row>
    <row r="9681" spans="1:11" x14ac:dyDescent="0.35">
      <c r="A9681" s="74"/>
      <c r="D9681" s="174"/>
      <c r="I9681" s="73"/>
      <c r="J9681" s="73"/>
      <c r="K9681" s="28"/>
    </row>
    <row r="9682" spans="1:11" x14ac:dyDescent="0.35">
      <c r="A9682" s="74"/>
      <c r="D9682" s="174"/>
      <c r="I9682" s="73"/>
      <c r="J9682" s="73"/>
      <c r="K9682" s="28"/>
    </row>
    <row r="9683" spans="1:11" x14ac:dyDescent="0.35">
      <c r="A9683" s="74"/>
      <c r="D9683" s="174"/>
      <c r="I9683" s="73"/>
      <c r="J9683" s="73"/>
      <c r="K9683" s="28"/>
    </row>
    <row r="9684" spans="1:11" x14ac:dyDescent="0.35">
      <c r="A9684" s="74"/>
      <c r="D9684" s="174"/>
      <c r="I9684" s="73"/>
      <c r="J9684" s="73"/>
      <c r="K9684" s="28"/>
    </row>
    <row r="9685" spans="1:11" x14ac:dyDescent="0.35">
      <c r="A9685" s="74"/>
      <c r="D9685" s="174"/>
      <c r="I9685" s="73"/>
      <c r="J9685" s="73"/>
      <c r="K9685" s="28"/>
    </row>
    <row r="9686" spans="1:11" x14ac:dyDescent="0.35">
      <c r="A9686" s="74"/>
      <c r="D9686" s="174"/>
      <c r="I9686" s="73"/>
      <c r="J9686" s="73"/>
      <c r="K9686" s="28"/>
    </row>
    <row r="9687" spans="1:11" x14ac:dyDescent="0.35">
      <c r="A9687" s="74"/>
      <c r="D9687" s="174"/>
      <c r="I9687" s="73"/>
      <c r="J9687" s="73"/>
      <c r="K9687" s="28"/>
    </row>
    <row r="9688" spans="1:11" x14ac:dyDescent="0.35">
      <c r="A9688" s="74"/>
      <c r="D9688" s="174"/>
      <c r="I9688" s="73"/>
      <c r="J9688" s="73"/>
      <c r="K9688" s="28"/>
    </row>
    <row r="9689" spans="1:11" x14ac:dyDescent="0.35">
      <c r="A9689" s="74"/>
      <c r="D9689" s="174"/>
      <c r="I9689" s="73"/>
      <c r="J9689" s="73"/>
      <c r="K9689" s="28"/>
    </row>
    <row r="9690" spans="1:11" x14ac:dyDescent="0.35">
      <c r="A9690" s="74"/>
      <c r="D9690" s="174"/>
      <c r="I9690" s="73"/>
      <c r="J9690" s="73"/>
      <c r="K9690" s="28"/>
    </row>
    <row r="9691" spans="1:11" x14ac:dyDescent="0.35">
      <c r="A9691" s="74"/>
      <c r="D9691" s="174"/>
      <c r="I9691" s="73"/>
      <c r="J9691" s="73"/>
      <c r="K9691" s="28"/>
    </row>
    <row r="9692" spans="1:11" x14ac:dyDescent="0.35">
      <c r="A9692" s="74"/>
      <c r="D9692" s="174"/>
      <c r="I9692" s="73"/>
      <c r="J9692" s="73"/>
      <c r="K9692" s="28"/>
    </row>
    <row r="9693" spans="1:11" x14ac:dyDescent="0.35">
      <c r="A9693" s="74"/>
      <c r="D9693" s="174"/>
      <c r="I9693" s="73"/>
      <c r="J9693" s="73"/>
      <c r="K9693" s="28"/>
    </row>
    <row r="9694" spans="1:11" x14ac:dyDescent="0.35">
      <c r="A9694" s="74"/>
      <c r="D9694" s="174"/>
      <c r="I9694" s="73"/>
      <c r="J9694" s="73"/>
      <c r="K9694" s="28"/>
    </row>
    <row r="9695" spans="1:11" x14ac:dyDescent="0.35">
      <c r="A9695" s="74"/>
      <c r="D9695" s="174"/>
      <c r="I9695" s="73"/>
      <c r="J9695" s="73"/>
      <c r="K9695" s="28"/>
    </row>
    <row r="9696" spans="1:11" x14ac:dyDescent="0.35">
      <c r="A9696" s="74"/>
      <c r="D9696" s="174"/>
      <c r="I9696" s="73"/>
      <c r="J9696" s="73"/>
      <c r="K9696" s="28"/>
    </row>
    <row r="9697" spans="1:11" x14ac:dyDescent="0.35">
      <c r="A9697" s="74"/>
      <c r="D9697" s="174"/>
      <c r="I9697" s="73"/>
      <c r="J9697" s="73"/>
      <c r="K9697" s="28"/>
    </row>
    <row r="9698" spans="1:11" x14ac:dyDescent="0.35">
      <c r="A9698" s="74"/>
      <c r="D9698" s="174"/>
      <c r="I9698" s="73"/>
      <c r="J9698" s="73"/>
      <c r="K9698" s="28"/>
    </row>
    <row r="9699" spans="1:11" x14ac:dyDescent="0.35">
      <c r="A9699" s="74"/>
      <c r="D9699" s="174"/>
      <c r="I9699" s="73"/>
      <c r="J9699" s="73"/>
      <c r="K9699" s="28"/>
    </row>
    <row r="9700" spans="1:11" x14ac:dyDescent="0.35">
      <c r="A9700" s="74"/>
      <c r="D9700" s="174"/>
      <c r="I9700" s="73"/>
      <c r="J9700" s="73"/>
      <c r="K9700" s="28"/>
    </row>
    <row r="9701" spans="1:11" x14ac:dyDescent="0.35">
      <c r="A9701" s="74"/>
      <c r="D9701" s="174"/>
      <c r="I9701" s="73"/>
      <c r="J9701" s="73"/>
      <c r="K9701" s="28"/>
    </row>
    <row r="9702" spans="1:11" x14ac:dyDescent="0.35">
      <c r="A9702" s="74"/>
      <c r="D9702" s="174"/>
      <c r="I9702" s="73"/>
      <c r="J9702" s="73"/>
      <c r="K9702" s="28"/>
    </row>
    <row r="9703" spans="1:11" x14ac:dyDescent="0.35">
      <c r="A9703" s="74"/>
      <c r="D9703" s="174"/>
      <c r="I9703" s="73"/>
      <c r="J9703" s="73"/>
      <c r="K9703" s="28"/>
    </row>
    <row r="9704" spans="1:11" x14ac:dyDescent="0.35">
      <c r="A9704" s="74"/>
      <c r="D9704" s="174"/>
      <c r="I9704" s="73"/>
      <c r="J9704" s="73"/>
      <c r="K9704" s="28"/>
    </row>
    <row r="9705" spans="1:11" x14ac:dyDescent="0.35">
      <c r="A9705" s="74"/>
      <c r="D9705" s="174"/>
      <c r="I9705" s="73"/>
      <c r="J9705" s="73"/>
      <c r="K9705" s="28"/>
    </row>
    <row r="9706" spans="1:11" x14ac:dyDescent="0.35">
      <c r="A9706" s="74"/>
      <c r="D9706" s="174"/>
      <c r="I9706" s="73"/>
      <c r="J9706" s="73"/>
      <c r="K9706" s="28"/>
    </row>
    <row r="9707" spans="1:11" x14ac:dyDescent="0.35">
      <c r="A9707" s="74"/>
      <c r="D9707" s="174"/>
      <c r="I9707" s="73"/>
      <c r="J9707" s="73"/>
      <c r="K9707" s="28"/>
    </row>
    <row r="9708" spans="1:11" x14ac:dyDescent="0.35">
      <c r="A9708" s="74"/>
      <c r="D9708" s="174"/>
      <c r="I9708" s="73"/>
      <c r="J9708" s="73"/>
      <c r="K9708" s="28"/>
    </row>
    <row r="9709" spans="1:11" x14ac:dyDescent="0.35">
      <c r="A9709" s="74"/>
      <c r="D9709" s="174"/>
      <c r="I9709" s="73"/>
      <c r="J9709" s="73"/>
      <c r="K9709" s="28"/>
    </row>
    <row r="9710" spans="1:11" x14ac:dyDescent="0.35">
      <c r="A9710" s="74"/>
      <c r="D9710" s="174"/>
      <c r="I9710" s="73"/>
      <c r="J9710" s="73"/>
      <c r="K9710" s="28"/>
    </row>
    <row r="9711" spans="1:11" x14ac:dyDescent="0.35">
      <c r="A9711" s="74"/>
      <c r="D9711" s="174"/>
      <c r="I9711" s="73"/>
      <c r="J9711" s="73"/>
      <c r="K9711" s="28"/>
    </row>
    <row r="9712" spans="1:11" x14ac:dyDescent="0.35">
      <c r="A9712" s="74"/>
      <c r="D9712" s="174"/>
      <c r="I9712" s="73"/>
      <c r="J9712" s="73"/>
      <c r="K9712" s="28"/>
    </row>
    <row r="9713" spans="1:11" x14ac:dyDescent="0.35">
      <c r="A9713" s="74"/>
      <c r="I9713" s="73"/>
      <c r="J9713" s="73"/>
      <c r="K9713" s="28"/>
    </row>
    <row r="9714" spans="1:11" x14ac:dyDescent="0.35">
      <c r="A9714" s="74"/>
      <c r="I9714" s="73"/>
      <c r="J9714" s="73"/>
      <c r="K9714" s="28"/>
    </row>
    <row r="9715" spans="1:11" x14ac:dyDescent="0.35">
      <c r="A9715" s="74"/>
      <c r="I9715" s="73"/>
      <c r="J9715" s="73"/>
      <c r="K9715" s="28"/>
    </row>
    <row r="9716" spans="1:11" x14ac:dyDescent="0.35">
      <c r="A9716" s="74"/>
      <c r="I9716" s="73"/>
      <c r="J9716" s="73"/>
      <c r="K9716" s="28"/>
    </row>
    <row r="9717" spans="1:11" x14ac:dyDescent="0.35">
      <c r="A9717" s="74"/>
      <c r="I9717" s="73"/>
      <c r="J9717" s="73"/>
      <c r="K9717" s="28"/>
    </row>
    <row r="9718" spans="1:11" x14ac:dyDescent="0.35">
      <c r="A9718" s="74"/>
      <c r="I9718" s="73"/>
      <c r="J9718" s="73"/>
      <c r="K9718" s="28"/>
    </row>
    <row r="9719" spans="1:11" x14ac:dyDescent="0.35">
      <c r="A9719" s="74"/>
      <c r="I9719" s="73"/>
      <c r="J9719" s="73"/>
      <c r="K9719" s="28"/>
    </row>
    <row r="9720" spans="1:11" x14ac:dyDescent="0.35">
      <c r="A9720" s="74"/>
      <c r="I9720" s="73"/>
      <c r="J9720" s="73"/>
      <c r="K9720" s="28"/>
    </row>
    <row r="9721" spans="1:11" x14ac:dyDescent="0.35">
      <c r="A9721" s="74"/>
      <c r="I9721" s="73"/>
      <c r="J9721" s="73"/>
      <c r="K9721" s="28"/>
    </row>
    <row r="9722" spans="1:11" x14ac:dyDescent="0.35">
      <c r="A9722" s="74"/>
      <c r="I9722" s="73"/>
      <c r="J9722" s="73"/>
      <c r="K9722" s="28"/>
    </row>
    <row r="9723" spans="1:11" x14ac:dyDescent="0.35">
      <c r="A9723" s="74"/>
      <c r="I9723" s="73"/>
      <c r="J9723" s="73"/>
      <c r="K9723" s="28"/>
    </row>
    <row r="9724" spans="1:11" x14ac:dyDescent="0.35">
      <c r="A9724" s="74"/>
      <c r="I9724" s="73"/>
      <c r="J9724" s="73"/>
      <c r="K9724" s="28"/>
    </row>
    <row r="9725" spans="1:11" x14ac:dyDescent="0.35">
      <c r="A9725" s="74"/>
      <c r="I9725" s="73"/>
      <c r="J9725" s="73"/>
      <c r="K9725" s="28"/>
    </row>
    <row r="9726" spans="1:11" x14ac:dyDescent="0.35">
      <c r="A9726" s="74"/>
      <c r="I9726" s="73"/>
      <c r="J9726" s="73"/>
      <c r="K9726" s="28"/>
    </row>
    <row r="9727" spans="1:11" x14ac:dyDescent="0.35">
      <c r="A9727" s="74"/>
      <c r="I9727" s="73"/>
      <c r="J9727" s="73"/>
      <c r="K9727" s="28"/>
    </row>
    <row r="9728" spans="1:11" x14ac:dyDescent="0.35">
      <c r="A9728" s="74"/>
      <c r="I9728" s="73"/>
      <c r="J9728" s="73"/>
      <c r="K9728" s="28"/>
    </row>
    <row r="9729" spans="1:11" x14ac:dyDescent="0.35">
      <c r="A9729" s="74"/>
      <c r="I9729" s="73"/>
      <c r="J9729" s="73"/>
      <c r="K9729" s="28"/>
    </row>
    <row r="9730" spans="1:11" x14ac:dyDescent="0.35">
      <c r="A9730" s="74"/>
      <c r="I9730" s="73"/>
      <c r="J9730" s="73"/>
      <c r="K9730" s="28"/>
    </row>
    <row r="9731" spans="1:11" x14ac:dyDescent="0.35">
      <c r="A9731" s="74"/>
      <c r="I9731" s="73"/>
      <c r="J9731" s="73"/>
      <c r="K9731" s="28"/>
    </row>
    <row r="9732" spans="1:11" x14ac:dyDescent="0.35">
      <c r="A9732" s="74"/>
      <c r="I9732" s="73"/>
      <c r="J9732" s="73"/>
      <c r="K9732" s="28"/>
    </row>
    <row r="9733" spans="1:11" x14ac:dyDescent="0.35">
      <c r="A9733" s="74"/>
      <c r="I9733" s="73"/>
      <c r="J9733" s="73"/>
      <c r="K9733" s="28"/>
    </row>
    <row r="9734" spans="1:11" x14ac:dyDescent="0.35">
      <c r="A9734" s="74"/>
      <c r="I9734" s="73"/>
      <c r="J9734" s="73"/>
      <c r="K9734" s="28"/>
    </row>
    <row r="9735" spans="1:11" x14ac:dyDescent="0.35">
      <c r="A9735" s="74"/>
      <c r="I9735" s="73"/>
      <c r="J9735" s="73"/>
      <c r="K9735" s="28"/>
    </row>
    <row r="9736" spans="1:11" x14ac:dyDescent="0.35">
      <c r="A9736" s="74"/>
      <c r="I9736" s="73"/>
      <c r="J9736" s="73"/>
      <c r="K9736" s="28"/>
    </row>
    <row r="9737" spans="1:11" x14ac:dyDescent="0.35">
      <c r="A9737" s="74"/>
      <c r="I9737" s="73"/>
      <c r="J9737" s="73"/>
      <c r="K9737" s="28"/>
    </row>
    <row r="9738" spans="1:11" x14ac:dyDescent="0.35">
      <c r="A9738" s="74"/>
      <c r="I9738" s="73"/>
      <c r="J9738" s="73"/>
      <c r="K9738" s="28"/>
    </row>
    <row r="9739" spans="1:11" x14ac:dyDescent="0.35">
      <c r="A9739" s="74"/>
      <c r="I9739" s="73"/>
      <c r="J9739" s="73"/>
      <c r="K9739" s="28"/>
    </row>
    <row r="9740" spans="1:11" x14ac:dyDescent="0.35">
      <c r="A9740" s="74"/>
      <c r="I9740" s="73"/>
      <c r="J9740" s="73"/>
      <c r="K9740" s="28"/>
    </row>
    <row r="9741" spans="1:11" x14ac:dyDescent="0.35">
      <c r="A9741" s="74"/>
      <c r="I9741" s="73"/>
      <c r="J9741" s="73"/>
      <c r="K9741" s="28"/>
    </row>
    <row r="9742" spans="1:11" x14ac:dyDescent="0.35">
      <c r="A9742" s="74"/>
      <c r="I9742" s="73"/>
      <c r="J9742" s="73"/>
      <c r="K9742" s="28"/>
    </row>
    <row r="9743" spans="1:11" x14ac:dyDescent="0.35">
      <c r="A9743" s="74"/>
      <c r="I9743" s="73"/>
      <c r="J9743" s="73"/>
      <c r="K9743" s="28"/>
    </row>
    <row r="9744" spans="1:11" x14ac:dyDescent="0.35">
      <c r="A9744" s="74"/>
      <c r="I9744" s="73"/>
      <c r="J9744" s="73"/>
      <c r="K9744" s="28"/>
    </row>
    <row r="9745" spans="1:11" x14ac:dyDescent="0.35">
      <c r="A9745" s="74"/>
      <c r="I9745" s="73"/>
      <c r="J9745" s="73"/>
      <c r="K9745" s="28"/>
    </row>
    <row r="9746" spans="1:11" x14ac:dyDescent="0.35">
      <c r="A9746" s="74"/>
      <c r="I9746" s="73"/>
      <c r="J9746" s="73"/>
      <c r="K9746" s="28"/>
    </row>
    <row r="9747" spans="1:11" x14ac:dyDescent="0.35">
      <c r="A9747" s="74"/>
      <c r="I9747" s="73"/>
      <c r="J9747" s="73"/>
      <c r="K9747" s="28"/>
    </row>
    <row r="9748" spans="1:11" x14ac:dyDescent="0.35">
      <c r="A9748" s="74"/>
      <c r="I9748" s="73"/>
      <c r="J9748" s="73"/>
      <c r="K9748" s="28"/>
    </row>
    <row r="9749" spans="1:11" x14ac:dyDescent="0.35">
      <c r="A9749" s="74"/>
      <c r="I9749" s="73"/>
      <c r="J9749" s="73"/>
      <c r="K9749" s="28"/>
    </row>
    <row r="9750" spans="1:11" x14ac:dyDescent="0.35">
      <c r="A9750" s="74"/>
      <c r="I9750" s="73"/>
      <c r="J9750" s="73"/>
      <c r="K9750" s="28"/>
    </row>
    <row r="9751" spans="1:11" x14ac:dyDescent="0.35">
      <c r="A9751" s="74"/>
      <c r="I9751" s="73"/>
      <c r="J9751" s="73"/>
      <c r="K9751" s="28"/>
    </row>
    <row r="9752" spans="1:11" x14ac:dyDescent="0.35">
      <c r="A9752" s="74"/>
      <c r="I9752" s="73"/>
      <c r="J9752" s="73"/>
      <c r="K9752" s="28"/>
    </row>
    <row r="9753" spans="1:11" x14ac:dyDescent="0.35">
      <c r="A9753" s="74"/>
      <c r="I9753" s="73"/>
      <c r="J9753" s="73"/>
      <c r="K9753" s="28"/>
    </row>
    <row r="9754" spans="1:11" x14ac:dyDescent="0.35">
      <c r="A9754" s="74"/>
      <c r="I9754" s="73"/>
      <c r="J9754" s="73"/>
      <c r="K9754" s="28"/>
    </row>
    <row r="9755" spans="1:11" x14ac:dyDescent="0.35">
      <c r="A9755" s="74"/>
      <c r="I9755" s="73"/>
      <c r="J9755" s="73"/>
      <c r="K9755" s="28"/>
    </row>
    <row r="9756" spans="1:11" x14ac:dyDescent="0.35">
      <c r="A9756" s="74"/>
      <c r="I9756" s="73"/>
      <c r="J9756" s="73"/>
      <c r="K9756" s="28"/>
    </row>
    <row r="9757" spans="1:11" x14ac:dyDescent="0.35">
      <c r="A9757" s="74"/>
      <c r="I9757" s="73"/>
      <c r="J9757" s="73"/>
      <c r="K9757" s="28"/>
    </row>
    <row r="9758" spans="1:11" x14ac:dyDescent="0.35">
      <c r="A9758" s="74"/>
      <c r="I9758" s="73"/>
      <c r="J9758" s="73"/>
      <c r="K9758" s="28"/>
    </row>
    <row r="9759" spans="1:11" x14ac:dyDescent="0.35">
      <c r="A9759" s="74"/>
      <c r="I9759" s="73"/>
      <c r="J9759" s="73"/>
      <c r="K9759" s="28"/>
    </row>
    <row r="9760" spans="1:11" x14ac:dyDescent="0.35">
      <c r="A9760" s="74"/>
      <c r="I9760" s="73"/>
      <c r="J9760" s="73"/>
      <c r="K9760" s="28"/>
    </row>
    <row r="9761" spans="1:11" x14ac:dyDescent="0.35">
      <c r="A9761" s="74"/>
      <c r="I9761" s="73"/>
      <c r="J9761" s="73"/>
      <c r="K9761" s="28"/>
    </row>
    <row r="9762" spans="1:11" x14ac:dyDescent="0.35">
      <c r="A9762" s="74"/>
      <c r="I9762" s="73"/>
      <c r="J9762" s="73"/>
      <c r="K9762" s="28"/>
    </row>
    <row r="9763" spans="1:11" x14ac:dyDescent="0.35">
      <c r="A9763" s="74"/>
      <c r="I9763" s="73"/>
      <c r="J9763" s="73"/>
      <c r="K9763" s="28"/>
    </row>
    <row r="9764" spans="1:11" x14ac:dyDescent="0.35">
      <c r="A9764" s="74"/>
      <c r="I9764" s="73"/>
      <c r="J9764" s="73"/>
      <c r="K9764" s="28"/>
    </row>
    <row r="9765" spans="1:11" x14ac:dyDescent="0.35">
      <c r="A9765" s="74"/>
      <c r="I9765" s="73"/>
      <c r="J9765" s="73"/>
      <c r="K9765" s="28"/>
    </row>
    <row r="9766" spans="1:11" x14ac:dyDescent="0.35">
      <c r="A9766" s="74"/>
      <c r="I9766" s="73"/>
      <c r="J9766" s="73"/>
      <c r="K9766" s="28"/>
    </row>
    <row r="9767" spans="1:11" x14ac:dyDescent="0.35">
      <c r="A9767" s="74"/>
      <c r="I9767" s="73"/>
      <c r="J9767" s="73"/>
      <c r="K9767" s="28"/>
    </row>
    <row r="9768" spans="1:11" x14ac:dyDescent="0.35">
      <c r="A9768" s="74"/>
      <c r="I9768" s="73"/>
      <c r="J9768" s="73"/>
      <c r="K9768" s="28"/>
    </row>
    <row r="9769" spans="1:11" x14ac:dyDescent="0.35">
      <c r="A9769" s="74"/>
      <c r="I9769" s="73"/>
      <c r="J9769" s="73"/>
      <c r="K9769" s="28"/>
    </row>
    <row r="9770" spans="1:11" x14ac:dyDescent="0.35">
      <c r="A9770" s="74"/>
      <c r="I9770" s="73"/>
      <c r="J9770" s="73"/>
      <c r="K9770" s="28"/>
    </row>
    <row r="9771" spans="1:11" x14ac:dyDescent="0.35">
      <c r="A9771" s="74"/>
      <c r="I9771" s="73"/>
      <c r="J9771" s="73"/>
      <c r="K9771" s="28"/>
    </row>
    <row r="9772" spans="1:11" x14ac:dyDescent="0.35">
      <c r="A9772" s="74"/>
      <c r="I9772" s="73"/>
      <c r="J9772" s="73"/>
      <c r="K9772" s="28"/>
    </row>
    <row r="9773" spans="1:11" x14ac:dyDescent="0.35">
      <c r="A9773" s="74"/>
      <c r="I9773" s="73"/>
      <c r="J9773" s="73"/>
      <c r="K9773" s="28"/>
    </row>
    <row r="9774" spans="1:11" x14ac:dyDescent="0.35">
      <c r="A9774" s="74"/>
      <c r="I9774" s="73"/>
      <c r="J9774" s="73"/>
      <c r="K9774" s="28"/>
    </row>
    <row r="9775" spans="1:11" x14ac:dyDescent="0.35">
      <c r="A9775" s="74"/>
      <c r="I9775" s="73"/>
      <c r="J9775" s="73"/>
      <c r="K9775" s="28"/>
    </row>
    <row r="9776" spans="1:11" x14ac:dyDescent="0.35">
      <c r="A9776" s="74"/>
      <c r="I9776" s="73"/>
      <c r="J9776" s="73"/>
      <c r="K9776" s="28"/>
    </row>
    <row r="9777" spans="1:11" x14ac:dyDescent="0.35">
      <c r="A9777" s="74"/>
      <c r="I9777" s="73"/>
      <c r="J9777" s="73"/>
      <c r="K9777" s="28"/>
    </row>
    <row r="9778" spans="1:11" x14ac:dyDescent="0.35">
      <c r="A9778" s="74"/>
      <c r="I9778" s="73"/>
      <c r="J9778" s="73"/>
      <c r="K9778" s="28"/>
    </row>
    <row r="9779" spans="1:11" x14ac:dyDescent="0.35">
      <c r="A9779" s="74"/>
      <c r="I9779" s="73"/>
      <c r="J9779" s="73"/>
      <c r="K9779" s="28"/>
    </row>
    <row r="9780" spans="1:11" x14ac:dyDescent="0.35">
      <c r="A9780" s="74"/>
      <c r="I9780" s="73"/>
      <c r="J9780" s="73"/>
      <c r="K9780" s="28"/>
    </row>
    <row r="9781" spans="1:11" x14ac:dyDescent="0.35">
      <c r="A9781" s="74"/>
      <c r="I9781" s="73"/>
      <c r="J9781" s="73"/>
      <c r="K9781" s="28"/>
    </row>
    <row r="9782" spans="1:11" x14ac:dyDescent="0.35">
      <c r="A9782" s="74"/>
      <c r="I9782" s="73"/>
      <c r="J9782" s="73"/>
      <c r="K9782" s="28"/>
    </row>
    <row r="9783" spans="1:11" x14ac:dyDescent="0.35">
      <c r="A9783" s="74"/>
      <c r="I9783" s="73"/>
      <c r="J9783" s="73"/>
      <c r="K9783" s="28"/>
    </row>
    <row r="9784" spans="1:11" x14ac:dyDescent="0.35">
      <c r="A9784" s="74"/>
      <c r="I9784" s="73"/>
      <c r="J9784" s="73"/>
      <c r="K9784" s="28"/>
    </row>
    <row r="9785" spans="1:11" x14ac:dyDescent="0.35">
      <c r="A9785" s="74"/>
      <c r="I9785" s="73"/>
      <c r="J9785" s="73"/>
      <c r="K9785" s="28"/>
    </row>
    <row r="9786" spans="1:11" x14ac:dyDescent="0.35">
      <c r="A9786" s="74"/>
      <c r="I9786" s="73"/>
      <c r="J9786" s="73"/>
      <c r="K9786" s="28"/>
    </row>
    <row r="9787" spans="1:11" x14ac:dyDescent="0.35">
      <c r="A9787" s="74"/>
      <c r="I9787" s="73"/>
      <c r="J9787" s="73"/>
      <c r="K9787" s="28"/>
    </row>
    <row r="9788" spans="1:11" x14ac:dyDescent="0.35">
      <c r="A9788" s="74"/>
      <c r="I9788" s="73"/>
      <c r="J9788" s="73"/>
      <c r="K9788" s="28"/>
    </row>
    <row r="9789" spans="1:11" x14ac:dyDescent="0.35">
      <c r="A9789" s="74"/>
      <c r="I9789" s="73"/>
      <c r="J9789" s="73"/>
      <c r="K9789" s="28"/>
    </row>
    <row r="9790" spans="1:11" x14ac:dyDescent="0.35">
      <c r="A9790" s="74"/>
      <c r="I9790" s="73"/>
      <c r="J9790" s="73"/>
      <c r="K9790" s="28"/>
    </row>
    <row r="9791" spans="1:11" x14ac:dyDescent="0.35">
      <c r="A9791" s="74"/>
      <c r="I9791" s="73"/>
      <c r="J9791" s="73"/>
      <c r="K9791" s="28"/>
    </row>
    <row r="9792" spans="1:11" x14ac:dyDescent="0.35">
      <c r="A9792" s="74"/>
      <c r="I9792" s="73"/>
      <c r="J9792" s="73"/>
      <c r="K9792" s="28"/>
    </row>
    <row r="9793" spans="1:11" x14ac:dyDescent="0.35">
      <c r="A9793" s="74"/>
      <c r="I9793" s="73"/>
      <c r="J9793" s="73"/>
      <c r="K9793" s="28"/>
    </row>
    <row r="9794" spans="1:11" x14ac:dyDescent="0.35">
      <c r="A9794" s="74"/>
      <c r="I9794" s="73"/>
      <c r="J9794" s="73"/>
      <c r="K9794" s="28"/>
    </row>
    <row r="9795" spans="1:11" x14ac:dyDescent="0.35">
      <c r="A9795" s="74"/>
      <c r="I9795" s="73"/>
      <c r="J9795" s="73"/>
      <c r="K9795" s="28"/>
    </row>
    <row r="9796" spans="1:11" x14ac:dyDescent="0.35">
      <c r="A9796" s="74"/>
      <c r="I9796" s="73"/>
      <c r="J9796" s="73"/>
      <c r="K9796" s="28"/>
    </row>
    <row r="9797" spans="1:11" x14ac:dyDescent="0.35">
      <c r="A9797" s="74"/>
      <c r="I9797" s="73"/>
      <c r="J9797" s="73"/>
      <c r="K9797" s="28"/>
    </row>
    <row r="9798" spans="1:11" x14ac:dyDescent="0.35">
      <c r="A9798" s="74"/>
      <c r="I9798" s="73"/>
      <c r="J9798" s="73"/>
      <c r="K9798" s="28"/>
    </row>
    <row r="9799" spans="1:11" x14ac:dyDescent="0.35">
      <c r="A9799" s="74"/>
      <c r="I9799" s="73"/>
      <c r="J9799" s="73"/>
      <c r="K9799" s="28"/>
    </row>
    <row r="9800" spans="1:11" x14ac:dyDescent="0.35">
      <c r="A9800" s="74"/>
      <c r="I9800" s="73"/>
      <c r="J9800" s="73"/>
      <c r="K9800" s="28"/>
    </row>
    <row r="9801" spans="1:11" x14ac:dyDescent="0.35">
      <c r="A9801" s="74"/>
      <c r="I9801" s="73"/>
      <c r="J9801" s="73"/>
      <c r="K9801" s="28"/>
    </row>
    <row r="9802" spans="1:11" x14ac:dyDescent="0.35">
      <c r="A9802" s="74"/>
      <c r="I9802" s="73"/>
      <c r="J9802" s="73"/>
      <c r="K9802" s="28"/>
    </row>
    <row r="9803" spans="1:11" x14ac:dyDescent="0.35">
      <c r="A9803" s="74"/>
      <c r="I9803" s="73"/>
      <c r="J9803" s="73"/>
      <c r="K9803" s="28"/>
    </row>
    <row r="9804" spans="1:11" x14ac:dyDescent="0.35">
      <c r="A9804" s="74"/>
      <c r="I9804" s="73"/>
      <c r="J9804" s="73"/>
      <c r="K9804" s="28"/>
    </row>
    <row r="9805" spans="1:11" x14ac:dyDescent="0.35">
      <c r="A9805" s="74"/>
      <c r="I9805" s="73"/>
      <c r="J9805" s="73"/>
      <c r="K9805" s="28"/>
    </row>
    <row r="9806" spans="1:11" x14ac:dyDescent="0.35">
      <c r="A9806" s="74"/>
      <c r="I9806" s="73"/>
      <c r="J9806" s="73"/>
      <c r="K9806" s="28"/>
    </row>
    <row r="9807" spans="1:11" x14ac:dyDescent="0.35">
      <c r="A9807" s="74"/>
      <c r="I9807" s="73"/>
      <c r="J9807" s="73"/>
      <c r="K9807" s="28"/>
    </row>
    <row r="9808" spans="1:11" x14ac:dyDescent="0.35">
      <c r="A9808" s="74"/>
      <c r="I9808" s="73"/>
      <c r="J9808" s="73"/>
      <c r="K9808" s="28"/>
    </row>
    <row r="9809" spans="1:11" x14ac:dyDescent="0.35">
      <c r="A9809" s="74"/>
      <c r="I9809" s="73"/>
      <c r="J9809" s="73"/>
      <c r="K9809" s="28"/>
    </row>
    <row r="9810" spans="1:11" x14ac:dyDescent="0.35">
      <c r="A9810" s="74"/>
      <c r="I9810" s="73"/>
      <c r="J9810" s="73"/>
      <c r="K9810" s="28"/>
    </row>
    <row r="9811" spans="1:11" x14ac:dyDescent="0.35">
      <c r="A9811" s="74"/>
      <c r="I9811" s="73"/>
      <c r="J9811" s="73"/>
      <c r="K9811" s="28"/>
    </row>
    <row r="9812" spans="1:11" x14ac:dyDescent="0.35">
      <c r="A9812" s="74"/>
      <c r="I9812" s="73"/>
      <c r="J9812" s="73"/>
      <c r="K9812" s="28"/>
    </row>
    <row r="9813" spans="1:11" x14ac:dyDescent="0.35">
      <c r="A9813" s="74"/>
      <c r="I9813" s="73"/>
      <c r="J9813" s="73"/>
      <c r="K9813" s="28"/>
    </row>
    <row r="9814" spans="1:11" x14ac:dyDescent="0.35">
      <c r="A9814" s="74"/>
      <c r="I9814" s="73"/>
      <c r="J9814" s="73"/>
      <c r="K9814" s="28"/>
    </row>
    <row r="9815" spans="1:11" x14ac:dyDescent="0.35">
      <c r="A9815" s="74"/>
      <c r="I9815" s="73"/>
      <c r="J9815" s="73"/>
      <c r="K9815" s="28"/>
    </row>
    <row r="9816" spans="1:11" x14ac:dyDescent="0.35">
      <c r="A9816" s="74"/>
      <c r="I9816" s="73"/>
      <c r="J9816" s="73"/>
      <c r="K9816" s="28"/>
    </row>
    <row r="9817" spans="1:11" x14ac:dyDescent="0.35">
      <c r="A9817" s="74"/>
      <c r="I9817" s="73"/>
      <c r="J9817" s="73"/>
      <c r="K9817" s="28"/>
    </row>
    <row r="9818" spans="1:11" x14ac:dyDescent="0.35">
      <c r="A9818" s="74"/>
      <c r="I9818" s="73"/>
      <c r="J9818" s="73"/>
      <c r="K9818" s="28"/>
    </row>
    <row r="9819" spans="1:11" x14ac:dyDescent="0.35">
      <c r="A9819" s="74"/>
      <c r="I9819" s="73"/>
      <c r="J9819" s="73"/>
      <c r="K9819" s="28"/>
    </row>
    <row r="9820" spans="1:11" x14ac:dyDescent="0.35">
      <c r="A9820" s="74"/>
      <c r="I9820" s="73"/>
      <c r="J9820" s="73"/>
      <c r="K9820" s="28"/>
    </row>
    <row r="9821" spans="1:11" x14ac:dyDescent="0.35">
      <c r="A9821" s="74"/>
      <c r="I9821" s="73"/>
      <c r="J9821" s="73"/>
      <c r="K9821" s="28"/>
    </row>
    <row r="9822" spans="1:11" x14ac:dyDescent="0.35">
      <c r="A9822" s="74"/>
      <c r="I9822" s="73"/>
      <c r="J9822" s="73"/>
      <c r="K9822" s="28"/>
    </row>
    <row r="9823" spans="1:11" x14ac:dyDescent="0.35">
      <c r="A9823" s="74"/>
      <c r="I9823" s="73"/>
      <c r="J9823" s="73"/>
      <c r="K9823" s="28"/>
    </row>
    <row r="9824" spans="1:11" x14ac:dyDescent="0.35">
      <c r="A9824" s="74"/>
      <c r="I9824" s="73"/>
      <c r="J9824" s="73"/>
      <c r="K9824" s="28"/>
    </row>
    <row r="9825" spans="1:11" x14ac:dyDescent="0.35">
      <c r="A9825" s="74"/>
      <c r="I9825" s="73"/>
      <c r="J9825" s="73"/>
      <c r="K9825" s="28"/>
    </row>
    <row r="9826" spans="1:11" x14ac:dyDescent="0.35">
      <c r="A9826" s="74"/>
      <c r="I9826" s="73"/>
      <c r="J9826" s="73"/>
      <c r="K9826" s="28"/>
    </row>
    <row r="9827" spans="1:11" x14ac:dyDescent="0.35">
      <c r="A9827" s="74"/>
      <c r="I9827" s="73"/>
      <c r="J9827" s="73"/>
      <c r="K9827" s="28"/>
    </row>
    <row r="9828" spans="1:11" x14ac:dyDescent="0.35">
      <c r="A9828" s="74"/>
      <c r="I9828" s="73"/>
      <c r="J9828" s="73"/>
      <c r="K9828" s="28"/>
    </row>
    <row r="9829" spans="1:11" x14ac:dyDescent="0.35">
      <c r="A9829" s="74"/>
      <c r="I9829" s="73"/>
      <c r="J9829" s="73"/>
      <c r="K9829" s="28"/>
    </row>
    <row r="9830" spans="1:11" x14ac:dyDescent="0.35">
      <c r="A9830" s="74"/>
      <c r="I9830" s="73"/>
      <c r="J9830" s="73"/>
      <c r="K9830" s="28"/>
    </row>
    <row r="9831" spans="1:11" x14ac:dyDescent="0.35">
      <c r="A9831" s="74"/>
      <c r="I9831" s="73"/>
      <c r="J9831" s="73"/>
      <c r="K9831" s="28"/>
    </row>
    <row r="9832" spans="1:11" x14ac:dyDescent="0.35">
      <c r="A9832" s="74"/>
      <c r="I9832" s="73"/>
      <c r="J9832" s="73"/>
      <c r="K9832" s="28"/>
    </row>
    <row r="9833" spans="1:11" x14ac:dyDescent="0.35">
      <c r="A9833" s="74"/>
      <c r="I9833" s="73"/>
      <c r="J9833" s="73"/>
      <c r="K9833" s="28"/>
    </row>
    <row r="9834" spans="1:11" x14ac:dyDescent="0.35">
      <c r="A9834" s="74"/>
      <c r="I9834" s="73"/>
      <c r="J9834" s="73"/>
      <c r="K9834" s="28"/>
    </row>
    <row r="9835" spans="1:11" x14ac:dyDescent="0.35">
      <c r="A9835" s="74"/>
      <c r="I9835" s="73"/>
      <c r="J9835" s="73"/>
      <c r="K9835" s="28"/>
    </row>
    <row r="9836" spans="1:11" x14ac:dyDescent="0.35">
      <c r="A9836" s="74"/>
      <c r="I9836" s="73"/>
      <c r="J9836" s="73"/>
      <c r="K9836" s="28"/>
    </row>
    <row r="9837" spans="1:11" x14ac:dyDescent="0.35">
      <c r="A9837" s="74"/>
      <c r="I9837" s="73"/>
      <c r="J9837" s="73"/>
      <c r="K9837" s="28"/>
    </row>
    <row r="9838" spans="1:11" x14ac:dyDescent="0.35">
      <c r="A9838" s="74"/>
      <c r="I9838" s="73"/>
      <c r="J9838" s="73"/>
      <c r="K9838" s="28"/>
    </row>
    <row r="9839" spans="1:11" x14ac:dyDescent="0.35">
      <c r="A9839" s="74"/>
      <c r="I9839" s="73"/>
      <c r="J9839" s="73"/>
      <c r="K9839" s="28"/>
    </row>
    <row r="9840" spans="1:11" x14ac:dyDescent="0.35">
      <c r="A9840" s="74"/>
      <c r="I9840" s="73"/>
      <c r="J9840" s="73"/>
      <c r="K9840" s="28"/>
    </row>
    <row r="9841" spans="1:11" x14ac:dyDescent="0.35">
      <c r="A9841" s="74"/>
      <c r="I9841" s="73"/>
      <c r="J9841" s="73"/>
      <c r="K9841" s="28"/>
    </row>
    <row r="9842" spans="1:11" x14ac:dyDescent="0.35">
      <c r="A9842" s="74"/>
      <c r="I9842" s="73"/>
      <c r="J9842" s="73"/>
      <c r="K9842" s="28"/>
    </row>
    <row r="9843" spans="1:11" x14ac:dyDescent="0.35">
      <c r="A9843" s="74"/>
      <c r="I9843" s="73"/>
      <c r="J9843" s="73"/>
      <c r="K9843" s="28"/>
    </row>
    <row r="9844" spans="1:11" x14ac:dyDescent="0.35">
      <c r="A9844" s="74"/>
      <c r="I9844" s="73"/>
      <c r="J9844" s="73"/>
      <c r="K9844" s="28"/>
    </row>
    <row r="9845" spans="1:11" x14ac:dyDescent="0.35">
      <c r="A9845" s="74"/>
      <c r="I9845" s="73"/>
      <c r="J9845" s="73"/>
      <c r="K9845" s="28"/>
    </row>
    <row r="9846" spans="1:11" x14ac:dyDescent="0.35">
      <c r="A9846" s="74"/>
      <c r="I9846" s="73"/>
      <c r="J9846" s="73"/>
      <c r="K9846" s="28"/>
    </row>
    <row r="9847" spans="1:11" x14ac:dyDescent="0.35">
      <c r="A9847" s="74"/>
      <c r="I9847" s="73"/>
      <c r="J9847" s="73"/>
      <c r="K9847" s="28"/>
    </row>
    <row r="9848" spans="1:11" x14ac:dyDescent="0.35">
      <c r="A9848" s="74"/>
      <c r="I9848" s="73"/>
      <c r="J9848" s="73"/>
      <c r="K9848" s="28"/>
    </row>
    <row r="9849" spans="1:11" x14ac:dyDescent="0.35">
      <c r="A9849" s="74"/>
      <c r="I9849" s="73"/>
      <c r="J9849" s="73"/>
      <c r="K9849" s="28"/>
    </row>
    <row r="9850" spans="1:11" x14ac:dyDescent="0.35">
      <c r="A9850" s="74"/>
      <c r="I9850" s="73"/>
      <c r="J9850" s="73"/>
      <c r="K9850" s="28"/>
    </row>
    <row r="9851" spans="1:11" x14ac:dyDescent="0.35">
      <c r="A9851" s="74"/>
      <c r="I9851" s="73"/>
      <c r="J9851" s="73"/>
      <c r="K9851" s="28"/>
    </row>
    <row r="9852" spans="1:11" x14ac:dyDescent="0.35">
      <c r="A9852" s="74"/>
      <c r="I9852" s="73"/>
      <c r="J9852" s="73"/>
      <c r="K9852" s="28"/>
    </row>
    <row r="9853" spans="1:11" x14ac:dyDescent="0.35">
      <c r="A9853" s="74"/>
      <c r="I9853" s="73"/>
      <c r="J9853" s="73"/>
      <c r="K9853" s="28"/>
    </row>
    <row r="9854" spans="1:11" x14ac:dyDescent="0.35">
      <c r="A9854" s="74"/>
      <c r="I9854" s="73"/>
      <c r="J9854" s="73"/>
      <c r="K9854" s="28"/>
    </row>
    <row r="9855" spans="1:11" x14ac:dyDescent="0.35">
      <c r="A9855" s="74"/>
      <c r="I9855" s="73"/>
      <c r="J9855" s="73"/>
      <c r="K9855" s="28"/>
    </row>
    <row r="9856" spans="1:11" x14ac:dyDescent="0.35">
      <c r="A9856" s="74"/>
      <c r="I9856" s="73"/>
      <c r="J9856" s="73"/>
      <c r="K9856" s="28"/>
    </row>
    <row r="9857" spans="1:11" x14ac:dyDescent="0.35">
      <c r="A9857" s="74"/>
      <c r="I9857" s="73"/>
      <c r="J9857" s="73"/>
      <c r="K9857" s="28"/>
    </row>
    <row r="9858" spans="1:11" x14ac:dyDescent="0.35">
      <c r="A9858" s="74"/>
      <c r="I9858" s="73"/>
      <c r="J9858" s="73"/>
      <c r="K9858" s="28"/>
    </row>
    <row r="9859" spans="1:11" x14ac:dyDescent="0.35">
      <c r="A9859" s="74"/>
      <c r="I9859" s="73"/>
      <c r="J9859" s="73"/>
      <c r="K9859" s="28"/>
    </row>
    <row r="9860" spans="1:11" x14ac:dyDescent="0.35">
      <c r="A9860" s="74"/>
      <c r="I9860" s="73"/>
      <c r="J9860" s="73"/>
      <c r="K9860" s="28"/>
    </row>
    <row r="9861" spans="1:11" x14ac:dyDescent="0.35">
      <c r="A9861" s="74"/>
      <c r="I9861" s="73"/>
      <c r="J9861" s="73"/>
      <c r="K9861" s="28"/>
    </row>
    <row r="9862" spans="1:11" x14ac:dyDescent="0.35">
      <c r="A9862" s="74"/>
      <c r="I9862" s="73"/>
      <c r="J9862" s="73"/>
      <c r="K9862" s="28"/>
    </row>
    <row r="9863" spans="1:11" x14ac:dyDescent="0.35">
      <c r="A9863" s="74"/>
      <c r="I9863" s="73"/>
      <c r="J9863" s="73"/>
      <c r="K9863" s="28"/>
    </row>
    <row r="9864" spans="1:11" x14ac:dyDescent="0.35">
      <c r="A9864" s="74"/>
      <c r="I9864" s="73"/>
      <c r="J9864" s="73"/>
      <c r="K9864" s="28"/>
    </row>
    <row r="9865" spans="1:11" x14ac:dyDescent="0.35">
      <c r="A9865" s="74"/>
      <c r="I9865" s="73"/>
      <c r="J9865" s="73"/>
      <c r="K9865" s="28"/>
    </row>
    <row r="9866" spans="1:11" x14ac:dyDescent="0.35">
      <c r="A9866" s="74"/>
      <c r="I9866" s="73"/>
      <c r="J9866" s="73"/>
      <c r="K9866" s="28"/>
    </row>
    <row r="9867" spans="1:11" x14ac:dyDescent="0.35">
      <c r="A9867" s="74"/>
      <c r="I9867" s="73"/>
      <c r="J9867" s="73"/>
      <c r="K9867" s="28"/>
    </row>
    <row r="9868" spans="1:11" x14ac:dyDescent="0.35">
      <c r="A9868" s="74"/>
      <c r="I9868" s="73"/>
      <c r="J9868" s="73"/>
      <c r="K9868" s="28"/>
    </row>
    <row r="9869" spans="1:11" x14ac:dyDescent="0.35">
      <c r="A9869" s="74"/>
      <c r="I9869" s="73"/>
      <c r="J9869" s="73"/>
      <c r="K9869" s="28"/>
    </row>
    <row r="9870" spans="1:11" x14ac:dyDescent="0.35">
      <c r="A9870" s="74"/>
      <c r="I9870" s="73"/>
      <c r="J9870" s="73"/>
      <c r="K9870" s="28"/>
    </row>
    <row r="9871" spans="1:11" x14ac:dyDescent="0.35">
      <c r="A9871" s="74"/>
      <c r="I9871" s="73"/>
      <c r="J9871" s="73"/>
      <c r="K9871" s="28"/>
    </row>
    <row r="9872" spans="1:11" x14ac:dyDescent="0.35">
      <c r="A9872" s="74"/>
      <c r="I9872" s="73"/>
      <c r="J9872" s="73"/>
      <c r="K9872" s="28"/>
    </row>
    <row r="9873" spans="1:11" x14ac:dyDescent="0.35">
      <c r="A9873" s="74"/>
      <c r="I9873" s="73"/>
      <c r="J9873" s="73"/>
      <c r="K9873" s="28"/>
    </row>
    <row r="9874" spans="1:11" x14ac:dyDescent="0.35">
      <c r="A9874" s="74"/>
      <c r="I9874" s="73"/>
      <c r="J9874" s="73"/>
      <c r="K9874" s="28"/>
    </row>
    <row r="9875" spans="1:11" x14ac:dyDescent="0.35">
      <c r="A9875" s="74"/>
      <c r="I9875" s="73"/>
      <c r="J9875" s="73"/>
      <c r="K9875" s="28"/>
    </row>
    <row r="9876" spans="1:11" x14ac:dyDescent="0.35">
      <c r="A9876" s="74"/>
      <c r="I9876" s="73"/>
      <c r="J9876" s="73"/>
      <c r="K9876" s="28"/>
    </row>
    <row r="9877" spans="1:11" x14ac:dyDescent="0.35">
      <c r="A9877" s="74"/>
      <c r="I9877" s="73"/>
      <c r="J9877" s="73"/>
      <c r="K9877" s="28"/>
    </row>
    <row r="9878" spans="1:11" x14ac:dyDescent="0.35">
      <c r="A9878" s="74"/>
      <c r="I9878" s="73"/>
      <c r="J9878" s="73"/>
      <c r="K9878" s="28"/>
    </row>
    <row r="9879" spans="1:11" x14ac:dyDescent="0.35">
      <c r="A9879" s="74"/>
      <c r="I9879" s="73"/>
      <c r="J9879" s="73"/>
      <c r="K9879" s="28"/>
    </row>
    <row r="9880" spans="1:11" x14ac:dyDescent="0.35">
      <c r="A9880" s="74"/>
      <c r="I9880" s="73"/>
      <c r="J9880" s="73"/>
      <c r="K9880" s="28"/>
    </row>
    <row r="9881" spans="1:11" x14ac:dyDescent="0.35">
      <c r="A9881" s="74"/>
      <c r="I9881" s="73"/>
      <c r="J9881" s="73"/>
      <c r="K9881" s="28"/>
    </row>
    <row r="9882" spans="1:11" x14ac:dyDescent="0.35">
      <c r="A9882" s="74"/>
      <c r="I9882" s="73"/>
      <c r="J9882" s="73"/>
      <c r="K9882" s="28"/>
    </row>
    <row r="9883" spans="1:11" x14ac:dyDescent="0.35">
      <c r="A9883" s="74"/>
      <c r="I9883" s="73"/>
      <c r="J9883" s="73"/>
      <c r="K9883" s="28"/>
    </row>
    <row r="9884" spans="1:11" x14ac:dyDescent="0.35">
      <c r="A9884" s="74"/>
      <c r="I9884" s="73"/>
      <c r="J9884" s="73"/>
      <c r="K9884" s="28"/>
    </row>
    <row r="9885" spans="1:11" x14ac:dyDescent="0.35">
      <c r="A9885" s="74"/>
      <c r="I9885" s="73"/>
      <c r="J9885" s="73"/>
      <c r="K9885" s="28"/>
    </row>
    <row r="9886" spans="1:11" x14ac:dyDescent="0.35">
      <c r="A9886" s="74"/>
      <c r="I9886" s="73"/>
      <c r="J9886" s="73"/>
      <c r="K9886" s="28"/>
    </row>
    <row r="9887" spans="1:11" x14ac:dyDescent="0.35">
      <c r="A9887" s="74"/>
      <c r="I9887" s="73"/>
      <c r="J9887" s="73"/>
      <c r="K9887" s="28"/>
    </row>
    <row r="9888" spans="1:11" x14ac:dyDescent="0.35">
      <c r="A9888" s="74"/>
      <c r="I9888" s="73"/>
      <c r="J9888" s="73"/>
      <c r="K9888" s="28"/>
    </row>
    <row r="9889" spans="1:11" x14ac:dyDescent="0.35">
      <c r="A9889" s="74"/>
      <c r="I9889" s="73"/>
      <c r="J9889" s="73"/>
      <c r="K9889" s="28"/>
    </row>
    <row r="9890" spans="1:11" x14ac:dyDescent="0.35">
      <c r="A9890" s="74"/>
      <c r="I9890" s="73"/>
      <c r="J9890" s="73"/>
      <c r="K9890" s="28"/>
    </row>
    <row r="9891" spans="1:11" x14ac:dyDescent="0.35">
      <c r="A9891" s="74"/>
      <c r="I9891" s="73"/>
      <c r="J9891" s="73"/>
      <c r="K9891" s="28"/>
    </row>
    <row r="9892" spans="1:11" x14ac:dyDescent="0.35">
      <c r="A9892" s="74"/>
      <c r="I9892" s="73"/>
      <c r="J9892" s="73"/>
      <c r="K9892" s="28"/>
    </row>
    <row r="9893" spans="1:11" x14ac:dyDescent="0.35">
      <c r="A9893" s="74"/>
      <c r="I9893" s="73"/>
      <c r="J9893" s="73"/>
      <c r="K9893" s="28"/>
    </row>
    <row r="9894" spans="1:11" x14ac:dyDescent="0.35">
      <c r="A9894" s="74"/>
      <c r="I9894" s="73"/>
      <c r="J9894" s="73"/>
      <c r="K9894" s="28"/>
    </row>
    <row r="9895" spans="1:11" x14ac:dyDescent="0.35">
      <c r="A9895" s="74"/>
      <c r="I9895" s="73"/>
      <c r="J9895" s="73"/>
      <c r="K9895" s="28"/>
    </row>
    <row r="9896" spans="1:11" x14ac:dyDescent="0.35">
      <c r="A9896" s="74"/>
      <c r="I9896" s="73"/>
      <c r="J9896" s="73"/>
      <c r="K9896" s="28"/>
    </row>
    <row r="9897" spans="1:11" x14ac:dyDescent="0.35">
      <c r="A9897" s="74"/>
      <c r="I9897" s="73"/>
      <c r="J9897" s="73"/>
      <c r="K9897" s="28"/>
    </row>
    <row r="9898" spans="1:11" x14ac:dyDescent="0.35">
      <c r="A9898" s="74"/>
      <c r="I9898" s="73"/>
      <c r="J9898" s="73"/>
      <c r="K9898" s="28"/>
    </row>
    <row r="9899" spans="1:11" x14ac:dyDescent="0.35">
      <c r="A9899" s="74"/>
      <c r="I9899" s="73"/>
      <c r="J9899" s="73"/>
      <c r="K9899" s="28"/>
    </row>
    <row r="9900" spans="1:11" x14ac:dyDescent="0.35">
      <c r="A9900" s="74"/>
      <c r="I9900" s="73"/>
      <c r="J9900" s="73"/>
      <c r="K9900" s="28"/>
    </row>
    <row r="9901" spans="1:11" x14ac:dyDescent="0.35">
      <c r="A9901" s="74"/>
      <c r="I9901" s="73"/>
      <c r="J9901" s="73"/>
      <c r="K9901" s="28"/>
    </row>
    <row r="9902" spans="1:11" x14ac:dyDescent="0.35">
      <c r="A9902" s="74"/>
      <c r="I9902" s="73"/>
      <c r="J9902" s="73"/>
      <c r="K9902" s="28"/>
    </row>
    <row r="9903" spans="1:11" x14ac:dyDescent="0.35">
      <c r="A9903" s="74"/>
      <c r="I9903" s="73"/>
      <c r="J9903" s="73"/>
      <c r="K9903" s="28"/>
    </row>
    <row r="9904" spans="1:11" x14ac:dyDescent="0.35">
      <c r="A9904" s="74"/>
      <c r="I9904" s="73"/>
      <c r="J9904" s="73"/>
      <c r="K9904" s="28"/>
    </row>
    <row r="9905" spans="1:11" x14ac:dyDescent="0.35">
      <c r="A9905" s="74"/>
      <c r="I9905" s="73"/>
      <c r="J9905" s="73"/>
      <c r="K9905" s="28"/>
    </row>
    <row r="9906" spans="1:11" x14ac:dyDescent="0.35">
      <c r="A9906" s="74"/>
      <c r="I9906" s="73"/>
      <c r="J9906" s="73"/>
      <c r="K9906" s="28"/>
    </row>
    <row r="9907" spans="1:11" x14ac:dyDescent="0.35">
      <c r="A9907" s="74"/>
      <c r="I9907" s="73"/>
      <c r="J9907" s="73"/>
      <c r="K9907" s="28"/>
    </row>
    <row r="9908" spans="1:11" x14ac:dyDescent="0.35">
      <c r="A9908" s="74"/>
      <c r="I9908" s="73"/>
      <c r="J9908" s="73"/>
      <c r="K9908" s="28"/>
    </row>
    <row r="9909" spans="1:11" x14ac:dyDescent="0.35">
      <c r="A9909" s="74"/>
      <c r="I9909" s="73"/>
      <c r="J9909" s="73"/>
      <c r="K9909" s="28"/>
    </row>
    <row r="9910" spans="1:11" x14ac:dyDescent="0.35">
      <c r="A9910" s="74"/>
      <c r="I9910" s="73"/>
      <c r="J9910" s="73"/>
      <c r="K9910" s="28"/>
    </row>
    <row r="9911" spans="1:11" x14ac:dyDescent="0.35">
      <c r="A9911" s="74"/>
      <c r="I9911" s="73"/>
      <c r="J9911" s="73"/>
      <c r="K9911" s="28"/>
    </row>
    <row r="9912" spans="1:11" x14ac:dyDescent="0.35">
      <c r="A9912" s="74"/>
      <c r="I9912" s="73"/>
      <c r="J9912" s="73"/>
      <c r="K9912" s="28"/>
    </row>
    <row r="9913" spans="1:11" x14ac:dyDescent="0.35">
      <c r="A9913" s="74"/>
      <c r="I9913" s="73"/>
      <c r="J9913" s="73"/>
      <c r="K9913" s="28"/>
    </row>
    <row r="9914" spans="1:11" x14ac:dyDescent="0.35">
      <c r="A9914" s="74"/>
      <c r="I9914" s="73"/>
      <c r="J9914" s="73"/>
      <c r="K9914" s="28"/>
    </row>
    <row r="9915" spans="1:11" x14ac:dyDescent="0.35">
      <c r="A9915" s="74"/>
      <c r="I9915" s="73"/>
      <c r="J9915" s="73"/>
      <c r="K9915" s="28"/>
    </row>
    <row r="9916" spans="1:11" x14ac:dyDescent="0.35">
      <c r="A9916" s="74"/>
      <c r="I9916" s="73"/>
      <c r="J9916" s="73"/>
      <c r="K9916" s="28"/>
    </row>
    <row r="9917" spans="1:11" x14ac:dyDescent="0.35">
      <c r="A9917" s="74"/>
      <c r="I9917" s="73"/>
      <c r="J9917" s="73"/>
      <c r="K9917" s="28"/>
    </row>
    <row r="9918" spans="1:11" x14ac:dyDescent="0.35">
      <c r="A9918" s="74"/>
      <c r="I9918" s="73"/>
      <c r="J9918" s="73"/>
      <c r="K9918" s="28"/>
    </row>
    <row r="9919" spans="1:11" x14ac:dyDescent="0.35">
      <c r="A9919" s="74"/>
      <c r="I9919" s="73"/>
      <c r="J9919" s="73"/>
      <c r="K9919" s="28"/>
    </row>
    <row r="9920" spans="1:11" x14ac:dyDescent="0.35">
      <c r="A9920" s="74"/>
      <c r="I9920" s="73"/>
      <c r="J9920" s="73"/>
      <c r="K9920" s="28"/>
    </row>
    <row r="9921" spans="1:11" x14ac:dyDescent="0.35">
      <c r="A9921" s="74"/>
      <c r="I9921" s="73"/>
      <c r="J9921" s="73"/>
      <c r="K9921" s="28"/>
    </row>
    <row r="9922" spans="1:11" x14ac:dyDescent="0.35">
      <c r="A9922" s="74"/>
      <c r="I9922" s="73"/>
      <c r="J9922" s="73"/>
      <c r="K9922" s="28"/>
    </row>
    <row r="9923" spans="1:11" x14ac:dyDescent="0.35">
      <c r="A9923" s="74"/>
      <c r="I9923" s="73"/>
      <c r="J9923" s="73"/>
      <c r="K9923" s="28"/>
    </row>
    <row r="9924" spans="1:11" x14ac:dyDescent="0.35">
      <c r="A9924" s="74"/>
      <c r="I9924" s="73"/>
      <c r="J9924" s="73"/>
      <c r="K9924" s="28"/>
    </row>
    <row r="9925" spans="1:11" x14ac:dyDescent="0.35">
      <c r="A9925" s="74"/>
      <c r="I9925" s="73"/>
      <c r="J9925" s="73"/>
      <c r="K9925" s="28"/>
    </row>
    <row r="9926" spans="1:11" x14ac:dyDescent="0.35">
      <c r="A9926" s="74"/>
      <c r="I9926" s="73"/>
      <c r="J9926" s="73"/>
      <c r="K9926" s="28"/>
    </row>
    <row r="9927" spans="1:11" x14ac:dyDescent="0.35">
      <c r="A9927" s="74"/>
      <c r="I9927" s="73"/>
      <c r="J9927" s="73"/>
      <c r="K9927" s="28"/>
    </row>
    <row r="9928" spans="1:11" x14ac:dyDescent="0.35">
      <c r="A9928" s="74"/>
      <c r="I9928" s="73"/>
      <c r="J9928" s="73"/>
      <c r="K9928" s="28"/>
    </row>
    <row r="9929" spans="1:11" x14ac:dyDescent="0.35">
      <c r="A9929" s="74"/>
      <c r="I9929" s="73"/>
      <c r="J9929" s="73"/>
      <c r="K9929" s="28"/>
    </row>
    <row r="9930" spans="1:11" x14ac:dyDescent="0.35">
      <c r="A9930" s="74"/>
      <c r="I9930" s="73"/>
      <c r="J9930" s="73"/>
      <c r="K9930" s="28"/>
    </row>
    <row r="9931" spans="1:11" x14ac:dyDescent="0.35">
      <c r="A9931" s="74"/>
      <c r="I9931" s="73"/>
      <c r="J9931" s="73"/>
      <c r="K9931" s="28"/>
    </row>
    <row r="9932" spans="1:11" x14ac:dyDescent="0.35">
      <c r="A9932" s="74"/>
      <c r="I9932" s="73"/>
      <c r="J9932" s="73"/>
      <c r="K9932" s="28"/>
    </row>
    <row r="9933" spans="1:11" x14ac:dyDescent="0.35">
      <c r="A9933" s="74"/>
      <c r="I9933" s="73"/>
      <c r="J9933" s="73"/>
      <c r="K9933" s="28"/>
    </row>
    <row r="9934" spans="1:11" x14ac:dyDescent="0.35">
      <c r="A9934" s="74"/>
      <c r="I9934" s="73"/>
      <c r="J9934" s="73"/>
      <c r="K9934" s="28"/>
    </row>
    <row r="9935" spans="1:11" x14ac:dyDescent="0.35">
      <c r="A9935" s="74"/>
      <c r="I9935" s="73"/>
      <c r="J9935" s="73"/>
      <c r="K9935" s="28"/>
    </row>
    <row r="9936" spans="1:11" x14ac:dyDescent="0.35">
      <c r="A9936" s="74"/>
      <c r="I9936" s="73"/>
      <c r="J9936" s="73"/>
      <c r="K9936" s="28"/>
    </row>
    <row r="9937" spans="1:11" x14ac:dyDescent="0.35">
      <c r="A9937" s="74"/>
      <c r="I9937" s="73"/>
      <c r="J9937" s="73"/>
      <c r="K9937" s="28"/>
    </row>
    <row r="9938" spans="1:11" x14ac:dyDescent="0.35">
      <c r="A9938" s="74"/>
      <c r="I9938" s="73"/>
      <c r="J9938" s="73"/>
      <c r="K9938" s="28"/>
    </row>
    <row r="9939" spans="1:11" x14ac:dyDescent="0.35">
      <c r="A9939" s="74"/>
      <c r="I9939" s="73"/>
      <c r="J9939" s="73"/>
      <c r="K9939" s="28"/>
    </row>
    <row r="9940" spans="1:11" x14ac:dyDescent="0.35">
      <c r="A9940" s="74"/>
      <c r="I9940" s="73"/>
      <c r="J9940" s="73"/>
      <c r="K9940" s="28"/>
    </row>
    <row r="9941" spans="1:11" x14ac:dyDescent="0.35">
      <c r="A9941" s="74"/>
      <c r="I9941" s="73"/>
      <c r="J9941" s="73"/>
      <c r="K9941" s="28"/>
    </row>
    <row r="9942" spans="1:11" x14ac:dyDescent="0.35">
      <c r="A9942" s="74"/>
      <c r="I9942" s="73"/>
      <c r="J9942" s="73"/>
      <c r="K9942" s="28"/>
    </row>
    <row r="9943" spans="1:11" x14ac:dyDescent="0.35">
      <c r="A9943" s="74"/>
      <c r="I9943" s="73"/>
      <c r="J9943" s="73"/>
      <c r="K9943" s="28"/>
    </row>
    <row r="9944" spans="1:11" x14ac:dyDescent="0.35">
      <c r="A9944" s="74"/>
      <c r="I9944" s="73"/>
      <c r="J9944" s="73"/>
      <c r="K9944" s="28"/>
    </row>
    <row r="9945" spans="1:11" x14ac:dyDescent="0.35">
      <c r="A9945" s="74"/>
      <c r="I9945" s="73"/>
      <c r="J9945" s="73"/>
      <c r="K9945" s="28"/>
    </row>
    <row r="9946" spans="1:11" x14ac:dyDescent="0.35">
      <c r="A9946" s="74"/>
      <c r="I9946" s="73"/>
      <c r="J9946" s="73"/>
      <c r="K9946" s="28"/>
    </row>
    <row r="9947" spans="1:11" x14ac:dyDescent="0.35">
      <c r="A9947" s="74"/>
      <c r="I9947" s="73"/>
      <c r="J9947" s="73"/>
      <c r="K9947" s="28"/>
    </row>
    <row r="9948" spans="1:11" x14ac:dyDescent="0.35">
      <c r="A9948" s="74"/>
      <c r="I9948" s="73"/>
      <c r="J9948" s="73"/>
      <c r="K9948" s="28"/>
    </row>
    <row r="9949" spans="1:11" x14ac:dyDescent="0.35">
      <c r="A9949" s="74"/>
      <c r="I9949" s="73"/>
      <c r="J9949" s="73"/>
      <c r="K9949" s="28"/>
    </row>
    <row r="9950" spans="1:11" x14ac:dyDescent="0.35">
      <c r="A9950" s="74"/>
      <c r="I9950" s="73"/>
      <c r="J9950" s="73"/>
      <c r="K9950" s="28"/>
    </row>
    <row r="9951" spans="1:11" x14ac:dyDescent="0.35">
      <c r="A9951" s="74"/>
      <c r="I9951" s="73"/>
      <c r="J9951" s="73"/>
      <c r="K9951" s="28"/>
    </row>
    <row r="9952" spans="1:11" x14ac:dyDescent="0.35">
      <c r="A9952" s="74"/>
      <c r="I9952" s="73"/>
      <c r="J9952" s="73"/>
      <c r="K9952" s="28"/>
    </row>
    <row r="9953" spans="1:11" x14ac:dyDescent="0.35">
      <c r="A9953" s="74"/>
      <c r="I9953" s="73"/>
      <c r="J9953" s="73"/>
      <c r="K9953" s="28"/>
    </row>
    <row r="9954" spans="1:11" x14ac:dyDescent="0.35">
      <c r="A9954" s="74"/>
      <c r="I9954" s="73"/>
      <c r="J9954" s="73"/>
      <c r="K9954" s="28"/>
    </row>
    <row r="9955" spans="1:11" x14ac:dyDescent="0.35">
      <c r="A9955" s="74"/>
      <c r="I9955" s="73"/>
      <c r="J9955" s="73"/>
      <c r="K9955" s="28"/>
    </row>
    <row r="9956" spans="1:11" x14ac:dyDescent="0.35">
      <c r="A9956" s="74"/>
      <c r="I9956" s="73"/>
      <c r="J9956" s="73"/>
      <c r="K9956" s="28"/>
    </row>
    <row r="9957" spans="1:11" x14ac:dyDescent="0.35">
      <c r="A9957" s="74"/>
      <c r="I9957" s="73"/>
      <c r="J9957" s="73"/>
      <c r="K9957" s="28"/>
    </row>
    <row r="9958" spans="1:11" x14ac:dyDescent="0.35">
      <c r="A9958" s="74"/>
      <c r="I9958" s="73"/>
      <c r="J9958" s="73"/>
      <c r="K9958" s="28"/>
    </row>
    <row r="9959" spans="1:11" x14ac:dyDescent="0.35">
      <c r="A9959" s="74"/>
      <c r="I9959" s="73"/>
      <c r="J9959" s="73"/>
      <c r="K9959" s="28"/>
    </row>
    <row r="9960" spans="1:11" x14ac:dyDescent="0.35">
      <c r="A9960" s="74"/>
      <c r="I9960" s="73"/>
      <c r="J9960" s="73"/>
      <c r="K9960" s="28"/>
    </row>
    <row r="9961" spans="1:11" x14ac:dyDescent="0.35">
      <c r="A9961" s="74"/>
      <c r="I9961" s="73"/>
      <c r="J9961" s="73"/>
      <c r="K9961" s="28"/>
    </row>
    <row r="9962" spans="1:11" x14ac:dyDescent="0.35">
      <c r="A9962" s="74"/>
      <c r="I9962" s="73"/>
      <c r="J9962" s="73"/>
      <c r="K9962" s="28"/>
    </row>
    <row r="9963" spans="1:11" x14ac:dyDescent="0.35">
      <c r="A9963" s="74"/>
      <c r="I9963" s="73"/>
      <c r="J9963" s="73"/>
      <c r="K9963" s="28"/>
    </row>
    <row r="9964" spans="1:11" x14ac:dyDescent="0.35">
      <c r="A9964" s="74"/>
      <c r="I9964" s="73"/>
      <c r="J9964" s="73"/>
      <c r="K9964" s="28"/>
    </row>
    <row r="9965" spans="1:11" x14ac:dyDescent="0.35">
      <c r="A9965" s="74"/>
      <c r="I9965" s="73"/>
      <c r="J9965" s="73"/>
      <c r="K9965" s="28"/>
    </row>
    <row r="9966" spans="1:11" x14ac:dyDescent="0.35">
      <c r="A9966" s="74"/>
      <c r="I9966" s="73"/>
      <c r="J9966" s="73"/>
      <c r="K9966" s="28"/>
    </row>
    <row r="9967" spans="1:11" x14ac:dyDescent="0.35">
      <c r="A9967" s="74"/>
      <c r="I9967" s="73"/>
      <c r="J9967" s="73"/>
      <c r="K9967" s="28"/>
    </row>
    <row r="9968" spans="1:11" x14ac:dyDescent="0.35">
      <c r="A9968" s="74"/>
      <c r="I9968" s="73"/>
      <c r="J9968" s="73"/>
      <c r="K9968" s="28"/>
    </row>
    <row r="9969" spans="1:11" x14ac:dyDescent="0.35">
      <c r="A9969" s="74"/>
      <c r="I9969" s="73"/>
      <c r="J9969" s="73"/>
      <c r="K9969" s="28"/>
    </row>
    <row r="9970" spans="1:11" x14ac:dyDescent="0.35">
      <c r="A9970" s="74"/>
      <c r="I9970" s="73"/>
      <c r="J9970" s="73"/>
      <c r="K9970" s="28"/>
    </row>
    <row r="9971" spans="1:11" x14ac:dyDescent="0.35">
      <c r="A9971" s="74"/>
      <c r="I9971" s="73"/>
      <c r="J9971" s="73"/>
      <c r="K9971" s="28"/>
    </row>
    <row r="9972" spans="1:11" x14ac:dyDescent="0.35">
      <c r="A9972" s="74"/>
      <c r="I9972" s="73"/>
      <c r="J9972" s="73"/>
      <c r="K9972" s="28"/>
    </row>
    <row r="9973" spans="1:11" x14ac:dyDescent="0.35">
      <c r="A9973" s="74"/>
      <c r="I9973" s="73"/>
      <c r="J9973" s="73"/>
      <c r="K9973" s="28"/>
    </row>
    <row r="9974" spans="1:11" x14ac:dyDescent="0.35">
      <c r="A9974" s="74"/>
      <c r="I9974" s="73"/>
      <c r="J9974" s="73"/>
      <c r="K9974" s="28"/>
    </row>
    <row r="9975" spans="1:11" x14ac:dyDescent="0.35">
      <c r="A9975" s="74"/>
      <c r="I9975" s="73"/>
      <c r="J9975" s="73"/>
      <c r="K9975" s="28"/>
    </row>
    <row r="9976" spans="1:11" x14ac:dyDescent="0.35">
      <c r="A9976" s="74"/>
      <c r="I9976" s="73"/>
      <c r="J9976" s="73"/>
      <c r="K9976" s="28"/>
    </row>
    <row r="9977" spans="1:11" x14ac:dyDescent="0.35">
      <c r="A9977" s="74"/>
      <c r="I9977" s="73"/>
      <c r="J9977" s="73"/>
      <c r="K9977" s="28"/>
    </row>
    <row r="9978" spans="1:11" x14ac:dyDescent="0.35">
      <c r="A9978" s="74"/>
      <c r="I9978" s="73"/>
      <c r="J9978" s="73"/>
      <c r="K9978" s="28"/>
    </row>
    <row r="9979" spans="1:11" x14ac:dyDescent="0.35">
      <c r="A9979" s="74"/>
      <c r="I9979" s="73"/>
      <c r="J9979" s="73"/>
      <c r="K9979" s="28"/>
    </row>
    <row r="9980" spans="1:11" x14ac:dyDescent="0.35">
      <c r="A9980" s="74"/>
      <c r="I9980" s="73"/>
      <c r="J9980" s="73"/>
      <c r="K9980" s="28"/>
    </row>
    <row r="9981" spans="1:11" x14ac:dyDescent="0.35">
      <c r="A9981" s="74"/>
      <c r="I9981" s="73"/>
      <c r="J9981" s="73"/>
      <c r="K9981" s="28"/>
    </row>
    <row r="9982" spans="1:11" x14ac:dyDescent="0.35">
      <c r="A9982" s="74"/>
      <c r="I9982" s="73"/>
      <c r="J9982" s="73"/>
      <c r="K9982" s="28"/>
    </row>
    <row r="9983" spans="1:11" x14ac:dyDescent="0.35">
      <c r="A9983" s="74"/>
      <c r="I9983" s="73"/>
      <c r="J9983" s="73"/>
      <c r="K9983" s="28"/>
    </row>
    <row r="9984" spans="1:11" x14ac:dyDescent="0.35">
      <c r="A9984" s="74"/>
      <c r="I9984" s="73"/>
      <c r="J9984" s="73"/>
      <c r="K9984" s="28"/>
    </row>
    <row r="9985" spans="1:11" x14ac:dyDescent="0.35">
      <c r="A9985" s="74"/>
      <c r="I9985" s="73"/>
      <c r="J9985" s="73"/>
      <c r="K9985" s="28"/>
    </row>
    <row r="9986" spans="1:11" x14ac:dyDescent="0.35">
      <c r="A9986" s="74"/>
      <c r="I9986" s="73"/>
      <c r="J9986" s="73"/>
      <c r="K9986" s="28"/>
    </row>
    <row r="9987" spans="1:11" x14ac:dyDescent="0.35">
      <c r="A9987" s="74"/>
      <c r="I9987" s="73"/>
      <c r="J9987" s="73"/>
      <c r="K9987" s="28"/>
    </row>
    <row r="9988" spans="1:11" x14ac:dyDescent="0.35">
      <c r="A9988" s="74"/>
      <c r="I9988" s="73"/>
      <c r="J9988" s="73"/>
      <c r="K9988" s="28"/>
    </row>
    <row r="9989" spans="1:11" x14ac:dyDescent="0.35">
      <c r="A9989" s="74"/>
      <c r="I9989" s="73"/>
      <c r="J9989" s="73"/>
      <c r="K9989" s="28"/>
    </row>
    <row r="9990" spans="1:11" x14ac:dyDescent="0.35">
      <c r="A9990" s="74"/>
      <c r="I9990" s="73"/>
      <c r="J9990" s="73"/>
      <c r="K9990" s="28"/>
    </row>
    <row r="9991" spans="1:11" x14ac:dyDescent="0.35">
      <c r="A9991" s="74"/>
      <c r="I9991" s="73"/>
      <c r="J9991" s="73"/>
      <c r="K9991" s="28"/>
    </row>
    <row r="9992" spans="1:11" x14ac:dyDescent="0.35">
      <c r="A9992" s="74"/>
      <c r="I9992" s="73"/>
      <c r="J9992" s="73"/>
      <c r="K9992" s="28"/>
    </row>
    <row r="9993" spans="1:11" x14ac:dyDescent="0.35">
      <c r="A9993" s="74"/>
      <c r="I9993" s="73"/>
      <c r="J9993" s="73"/>
      <c r="K9993" s="28"/>
    </row>
    <row r="9994" spans="1:11" x14ac:dyDescent="0.35">
      <c r="A9994" s="74"/>
      <c r="I9994" s="73"/>
      <c r="J9994" s="73"/>
      <c r="K9994" s="28"/>
    </row>
    <row r="9995" spans="1:11" x14ac:dyDescent="0.35">
      <c r="A9995" s="74"/>
      <c r="I9995" s="73"/>
      <c r="J9995" s="73"/>
      <c r="K9995" s="28"/>
    </row>
    <row r="9996" spans="1:11" x14ac:dyDescent="0.35">
      <c r="A9996" s="74"/>
      <c r="I9996" s="73"/>
      <c r="J9996" s="73"/>
      <c r="K9996" s="28"/>
    </row>
    <row r="9997" spans="1:11" x14ac:dyDescent="0.35">
      <c r="A9997" s="74"/>
      <c r="I9997" s="73"/>
      <c r="J9997" s="73"/>
      <c r="K9997" s="28"/>
    </row>
    <row r="9998" spans="1:11" x14ac:dyDescent="0.35">
      <c r="A9998" s="74"/>
      <c r="I9998" s="73"/>
      <c r="J9998" s="73"/>
      <c r="K9998" s="28"/>
    </row>
    <row r="9999" spans="1:11" x14ac:dyDescent="0.35">
      <c r="A9999" s="74"/>
      <c r="I9999" s="73"/>
      <c r="J9999" s="73"/>
      <c r="K9999" s="28"/>
    </row>
    <row r="10000" spans="1:11" x14ac:dyDescent="0.35">
      <c r="A10000" s="74"/>
      <c r="I10000" s="73"/>
      <c r="J10000" s="73"/>
      <c r="K10000" s="28"/>
    </row>
    <row r="10001" spans="1:11" x14ac:dyDescent="0.35">
      <c r="A10001" s="74"/>
      <c r="I10001" s="73"/>
      <c r="J10001" s="73"/>
      <c r="K10001" s="28"/>
    </row>
    <row r="10002" spans="1:11" x14ac:dyDescent="0.35">
      <c r="A10002" s="74"/>
      <c r="I10002" s="73"/>
      <c r="J10002" s="73"/>
      <c r="K10002" s="28"/>
    </row>
    <row r="10003" spans="1:11" x14ac:dyDescent="0.35">
      <c r="A10003" s="74"/>
      <c r="I10003" s="73"/>
      <c r="J10003" s="73"/>
      <c r="K10003" s="28"/>
    </row>
    <row r="10004" spans="1:11" x14ac:dyDescent="0.35">
      <c r="A10004" s="74"/>
      <c r="I10004" s="73"/>
      <c r="J10004" s="73"/>
      <c r="K10004" s="28"/>
    </row>
    <row r="10005" spans="1:11" x14ac:dyDescent="0.35">
      <c r="A10005" s="74"/>
      <c r="I10005" s="73"/>
      <c r="J10005" s="73"/>
      <c r="K10005" s="28"/>
    </row>
    <row r="10006" spans="1:11" x14ac:dyDescent="0.35">
      <c r="A10006" s="74"/>
      <c r="I10006" s="73"/>
      <c r="J10006" s="73"/>
      <c r="K10006" s="28"/>
    </row>
    <row r="10007" spans="1:11" x14ac:dyDescent="0.35">
      <c r="A10007" s="74"/>
      <c r="I10007" s="73"/>
      <c r="J10007" s="73"/>
      <c r="K10007" s="28"/>
    </row>
    <row r="10008" spans="1:11" x14ac:dyDescent="0.35">
      <c r="A10008" s="74"/>
      <c r="I10008" s="73"/>
      <c r="J10008" s="73"/>
      <c r="K10008" s="28"/>
    </row>
    <row r="10009" spans="1:11" x14ac:dyDescent="0.35">
      <c r="A10009" s="74"/>
      <c r="I10009" s="73"/>
      <c r="J10009" s="73"/>
      <c r="K10009" s="28"/>
    </row>
    <row r="10010" spans="1:11" x14ac:dyDescent="0.35">
      <c r="A10010" s="74"/>
      <c r="I10010" s="73"/>
      <c r="J10010" s="73"/>
      <c r="K10010" s="28"/>
    </row>
    <row r="10011" spans="1:11" x14ac:dyDescent="0.35">
      <c r="A10011" s="74"/>
      <c r="I10011" s="73"/>
      <c r="J10011" s="73"/>
      <c r="K10011" s="28"/>
    </row>
    <row r="10012" spans="1:11" x14ac:dyDescent="0.35">
      <c r="A10012" s="74"/>
      <c r="I10012" s="73"/>
      <c r="J10012" s="73"/>
      <c r="K10012" s="28"/>
    </row>
    <row r="10013" spans="1:11" x14ac:dyDescent="0.35">
      <c r="A10013" s="74"/>
      <c r="I10013" s="73"/>
      <c r="J10013" s="73"/>
      <c r="K10013" s="28"/>
    </row>
    <row r="10014" spans="1:11" x14ac:dyDescent="0.35">
      <c r="A10014" s="74"/>
      <c r="I10014" s="73"/>
      <c r="J10014" s="73"/>
      <c r="K10014" s="28"/>
    </row>
    <row r="10015" spans="1:11" x14ac:dyDescent="0.35">
      <c r="A10015" s="74"/>
      <c r="I10015" s="73"/>
      <c r="J10015" s="73"/>
      <c r="K10015" s="28"/>
    </row>
    <row r="10016" spans="1:11" x14ac:dyDescent="0.35">
      <c r="A10016" s="74"/>
      <c r="I10016" s="73"/>
      <c r="J10016" s="73"/>
      <c r="K10016" s="28"/>
    </row>
    <row r="10017" spans="1:11" x14ac:dyDescent="0.35">
      <c r="A10017" s="74"/>
      <c r="I10017" s="73"/>
      <c r="J10017" s="73"/>
      <c r="K10017" s="28"/>
    </row>
    <row r="10018" spans="1:11" x14ac:dyDescent="0.35">
      <c r="A10018" s="74"/>
      <c r="I10018" s="73"/>
      <c r="J10018" s="73"/>
      <c r="K10018" s="28"/>
    </row>
    <row r="10019" spans="1:11" x14ac:dyDescent="0.35">
      <c r="A10019" s="74"/>
      <c r="I10019" s="73"/>
      <c r="J10019" s="73"/>
      <c r="K10019" s="28"/>
    </row>
    <row r="10020" spans="1:11" x14ac:dyDescent="0.35">
      <c r="A10020" s="74"/>
      <c r="I10020" s="73"/>
      <c r="J10020" s="73"/>
      <c r="K10020" s="28"/>
    </row>
    <row r="10021" spans="1:11" x14ac:dyDescent="0.35">
      <c r="A10021" s="74"/>
      <c r="I10021" s="73"/>
      <c r="J10021" s="73"/>
      <c r="K10021" s="28"/>
    </row>
    <row r="10022" spans="1:11" x14ac:dyDescent="0.35">
      <c r="A10022" s="74"/>
      <c r="I10022" s="73"/>
      <c r="J10022" s="73"/>
      <c r="K10022" s="28"/>
    </row>
    <row r="10023" spans="1:11" x14ac:dyDescent="0.35">
      <c r="A10023" s="74"/>
      <c r="I10023" s="73"/>
      <c r="J10023" s="73"/>
      <c r="K10023" s="28"/>
    </row>
    <row r="10024" spans="1:11" x14ac:dyDescent="0.35">
      <c r="A10024" s="74"/>
      <c r="I10024" s="73"/>
      <c r="J10024" s="73"/>
      <c r="K10024" s="28"/>
    </row>
    <row r="10025" spans="1:11" x14ac:dyDescent="0.35">
      <c r="A10025" s="74"/>
      <c r="I10025" s="73"/>
      <c r="J10025" s="73"/>
      <c r="K10025" s="28"/>
    </row>
    <row r="10026" spans="1:11" x14ac:dyDescent="0.35">
      <c r="A10026" s="74"/>
      <c r="I10026" s="73"/>
      <c r="J10026" s="73"/>
      <c r="K10026" s="28"/>
    </row>
    <row r="10027" spans="1:11" x14ac:dyDescent="0.35">
      <c r="A10027" s="74"/>
      <c r="I10027" s="73"/>
      <c r="J10027" s="73"/>
      <c r="K10027" s="28"/>
    </row>
    <row r="10028" spans="1:11" x14ac:dyDescent="0.35">
      <c r="A10028" s="74"/>
      <c r="I10028" s="73"/>
      <c r="J10028" s="73"/>
      <c r="K10028" s="28"/>
    </row>
    <row r="10029" spans="1:11" x14ac:dyDescent="0.35">
      <c r="A10029" s="74"/>
      <c r="I10029" s="73"/>
      <c r="J10029" s="73"/>
      <c r="K10029" s="28"/>
    </row>
    <row r="10030" spans="1:11" x14ac:dyDescent="0.35">
      <c r="A10030" s="74"/>
      <c r="I10030" s="73"/>
      <c r="J10030" s="73"/>
      <c r="K10030" s="28"/>
    </row>
    <row r="10031" spans="1:11" x14ac:dyDescent="0.35">
      <c r="A10031" s="74"/>
      <c r="I10031" s="73"/>
      <c r="J10031" s="73"/>
      <c r="K10031" s="28"/>
    </row>
    <row r="10032" spans="1:11" x14ac:dyDescent="0.35">
      <c r="A10032" s="74"/>
      <c r="I10032" s="73"/>
      <c r="J10032" s="73"/>
      <c r="K10032" s="28"/>
    </row>
    <row r="10033" spans="1:11" x14ac:dyDescent="0.35">
      <c r="A10033" s="74"/>
      <c r="I10033" s="73"/>
      <c r="J10033" s="73"/>
      <c r="K10033" s="28"/>
    </row>
    <row r="10034" spans="1:11" x14ac:dyDescent="0.35">
      <c r="A10034" s="74"/>
      <c r="I10034" s="73"/>
      <c r="J10034" s="73"/>
      <c r="K10034" s="28"/>
    </row>
    <row r="10035" spans="1:11" x14ac:dyDescent="0.35">
      <c r="A10035" s="74"/>
      <c r="I10035" s="73"/>
      <c r="J10035" s="73"/>
      <c r="K10035" s="28"/>
    </row>
    <row r="10036" spans="1:11" x14ac:dyDescent="0.35">
      <c r="A10036" s="74"/>
      <c r="I10036" s="73"/>
      <c r="J10036" s="73"/>
      <c r="K10036" s="28"/>
    </row>
    <row r="10037" spans="1:11" x14ac:dyDescent="0.35">
      <c r="A10037" s="74"/>
      <c r="I10037" s="73"/>
      <c r="J10037" s="73"/>
      <c r="K10037" s="28"/>
    </row>
    <row r="10038" spans="1:11" x14ac:dyDescent="0.35">
      <c r="A10038" s="74"/>
      <c r="I10038" s="73"/>
      <c r="J10038" s="73"/>
      <c r="K10038" s="28"/>
    </row>
    <row r="10039" spans="1:11" x14ac:dyDescent="0.35">
      <c r="A10039" s="74"/>
      <c r="I10039" s="73"/>
      <c r="J10039" s="73"/>
      <c r="K10039" s="28"/>
    </row>
    <row r="10040" spans="1:11" x14ac:dyDescent="0.35">
      <c r="A10040" s="74"/>
      <c r="I10040" s="73"/>
      <c r="J10040" s="73"/>
      <c r="K10040" s="28"/>
    </row>
    <row r="10041" spans="1:11" x14ac:dyDescent="0.35">
      <c r="A10041" s="74"/>
      <c r="I10041" s="73"/>
      <c r="J10041" s="73"/>
      <c r="K10041" s="28"/>
    </row>
    <row r="10042" spans="1:11" x14ac:dyDescent="0.35">
      <c r="A10042" s="74"/>
      <c r="I10042" s="73"/>
      <c r="J10042" s="73"/>
      <c r="K10042" s="28"/>
    </row>
    <row r="10043" spans="1:11" x14ac:dyDescent="0.35">
      <c r="A10043" s="74"/>
      <c r="I10043" s="73"/>
      <c r="J10043" s="73"/>
      <c r="K10043" s="28"/>
    </row>
    <row r="10044" spans="1:11" x14ac:dyDescent="0.35">
      <c r="A10044" s="74"/>
      <c r="I10044" s="73"/>
      <c r="J10044" s="73"/>
      <c r="K10044" s="28"/>
    </row>
    <row r="10045" spans="1:11" x14ac:dyDescent="0.35">
      <c r="A10045" s="74"/>
      <c r="I10045" s="73"/>
      <c r="J10045" s="73"/>
      <c r="K10045" s="28"/>
    </row>
    <row r="10046" spans="1:11" x14ac:dyDescent="0.35">
      <c r="A10046" s="74"/>
      <c r="I10046" s="73"/>
      <c r="J10046" s="73"/>
      <c r="K10046" s="28"/>
    </row>
    <row r="10047" spans="1:11" x14ac:dyDescent="0.35">
      <c r="A10047" s="74"/>
      <c r="I10047" s="73"/>
      <c r="J10047" s="73"/>
      <c r="K10047" s="28"/>
    </row>
    <row r="10048" spans="1:11" x14ac:dyDescent="0.35">
      <c r="A10048" s="74"/>
      <c r="I10048" s="73"/>
      <c r="J10048" s="73"/>
      <c r="K10048" s="28"/>
    </row>
    <row r="10049" spans="1:11" x14ac:dyDescent="0.35">
      <c r="A10049" s="74"/>
      <c r="I10049" s="73"/>
      <c r="J10049" s="73"/>
      <c r="K10049" s="28"/>
    </row>
    <row r="10050" spans="1:11" x14ac:dyDescent="0.35">
      <c r="A10050" s="74"/>
      <c r="I10050" s="73"/>
      <c r="J10050" s="73"/>
      <c r="K10050" s="28"/>
    </row>
    <row r="10051" spans="1:11" x14ac:dyDescent="0.35">
      <c r="A10051" s="74"/>
      <c r="I10051" s="73"/>
      <c r="J10051" s="73"/>
      <c r="K10051" s="28"/>
    </row>
    <row r="10052" spans="1:11" x14ac:dyDescent="0.35">
      <c r="A10052" s="74"/>
      <c r="I10052" s="73"/>
      <c r="J10052" s="73"/>
      <c r="K10052" s="28"/>
    </row>
    <row r="10053" spans="1:11" x14ac:dyDescent="0.35">
      <c r="A10053" s="74"/>
      <c r="I10053" s="73"/>
      <c r="J10053" s="73"/>
      <c r="K10053" s="28"/>
    </row>
    <row r="10054" spans="1:11" x14ac:dyDescent="0.35">
      <c r="A10054" s="74"/>
      <c r="I10054" s="73"/>
      <c r="J10054" s="73"/>
      <c r="K10054" s="28"/>
    </row>
    <row r="10055" spans="1:11" x14ac:dyDescent="0.35">
      <c r="A10055" s="74"/>
      <c r="I10055" s="73"/>
      <c r="J10055" s="73"/>
      <c r="K10055" s="28"/>
    </row>
    <row r="10056" spans="1:11" x14ac:dyDescent="0.35">
      <c r="A10056" s="74"/>
      <c r="I10056" s="73"/>
      <c r="J10056" s="73"/>
      <c r="K10056" s="28"/>
    </row>
    <row r="10057" spans="1:11" x14ac:dyDescent="0.35">
      <c r="A10057" s="74"/>
      <c r="I10057" s="73"/>
      <c r="J10057" s="73"/>
      <c r="K10057" s="28"/>
    </row>
    <row r="10058" spans="1:11" x14ac:dyDescent="0.35">
      <c r="A10058" s="74"/>
      <c r="I10058" s="73"/>
      <c r="J10058" s="73"/>
      <c r="K10058" s="28"/>
    </row>
    <row r="10059" spans="1:11" x14ac:dyDescent="0.35">
      <c r="A10059" s="74"/>
      <c r="I10059" s="73"/>
      <c r="J10059" s="73"/>
      <c r="K10059" s="28"/>
    </row>
    <row r="10060" spans="1:11" x14ac:dyDescent="0.35">
      <c r="A10060" s="74"/>
      <c r="I10060" s="73"/>
      <c r="J10060" s="73"/>
      <c r="K10060" s="28"/>
    </row>
    <row r="10061" spans="1:11" x14ac:dyDescent="0.35">
      <c r="A10061" s="74"/>
      <c r="I10061" s="73"/>
      <c r="J10061" s="73"/>
      <c r="K10061" s="28"/>
    </row>
    <row r="10062" spans="1:11" x14ac:dyDescent="0.35">
      <c r="A10062" s="74"/>
      <c r="I10062" s="73"/>
      <c r="J10062" s="73"/>
      <c r="K10062" s="28"/>
    </row>
    <row r="10063" spans="1:11" x14ac:dyDescent="0.35">
      <c r="A10063" s="74"/>
      <c r="I10063" s="73"/>
      <c r="J10063" s="73"/>
      <c r="K10063" s="28"/>
    </row>
    <row r="10064" spans="1:11" x14ac:dyDescent="0.35">
      <c r="A10064" s="74"/>
      <c r="I10064" s="73"/>
      <c r="J10064" s="73"/>
      <c r="K10064" s="28"/>
    </row>
    <row r="10065" spans="1:11" x14ac:dyDescent="0.35">
      <c r="A10065" s="74"/>
      <c r="I10065" s="73"/>
      <c r="J10065" s="73"/>
      <c r="K10065" s="28"/>
    </row>
    <row r="10066" spans="1:11" x14ac:dyDescent="0.35">
      <c r="A10066" s="74"/>
      <c r="I10066" s="73"/>
      <c r="J10066" s="73"/>
      <c r="K10066" s="28"/>
    </row>
    <row r="10067" spans="1:11" x14ac:dyDescent="0.35">
      <c r="A10067" s="74"/>
      <c r="I10067" s="73"/>
      <c r="J10067" s="73"/>
      <c r="K10067" s="28"/>
    </row>
    <row r="10068" spans="1:11" x14ac:dyDescent="0.35">
      <c r="A10068" s="74"/>
      <c r="I10068" s="73"/>
      <c r="J10068" s="73"/>
      <c r="K10068" s="28"/>
    </row>
    <row r="10069" spans="1:11" x14ac:dyDescent="0.35">
      <c r="A10069" s="74"/>
      <c r="I10069" s="73"/>
      <c r="J10069" s="73"/>
      <c r="K10069" s="28"/>
    </row>
    <row r="10070" spans="1:11" x14ac:dyDescent="0.35">
      <c r="A10070" s="74"/>
      <c r="I10070" s="73"/>
      <c r="J10070" s="73"/>
      <c r="K10070" s="28"/>
    </row>
    <row r="10071" spans="1:11" x14ac:dyDescent="0.35">
      <c r="A10071" s="74"/>
      <c r="I10071" s="73"/>
      <c r="J10071" s="73"/>
      <c r="K10071" s="28"/>
    </row>
    <row r="10072" spans="1:11" x14ac:dyDescent="0.35">
      <c r="A10072" s="74"/>
      <c r="I10072" s="73"/>
      <c r="J10072" s="73"/>
      <c r="K10072" s="28"/>
    </row>
    <row r="10073" spans="1:11" x14ac:dyDescent="0.35">
      <c r="A10073" s="74"/>
      <c r="I10073" s="73"/>
      <c r="J10073" s="73"/>
      <c r="K10073" s="28"/>
    </row>
    <row r="10074" spans="1:11" x14ac:dyDescent="0.35">
      <c r="A10074" s="74"/>
      <c r="I10074" s="73"/>
      <c r="J10074" s="73"/>
      <c r="K10074" s="28"/>
    </row>
    <row r="10075" spans="1:11" x14ac:dyDescent="0.35">
      <c r="A10075" s="74"/>
      <c r="I10075" s="73"/>
      <c r="J10075" s="73"/>
      <c r="K10075" s="28"/>
    </row>
    <row r="10076" spans="1:11" x14ac:dyDescent="0.35">
      <c r="A10076" s="74"/>
      <c r="I10076" s="73"/>
      <c r="J10076" s="73"/>
      <c r="K10076" s="28"/>
    </row>
    <row r="10077" spans="1:11" x14ac:dyDescent="0.35">
      <c r="A10077" s="74"/>
      <c r="I10077" s="73"/>
      <c r="J10077" s="73"/>
      <c r="K10077" s="28"/>
    </row>
    <row r="10078" spans="1:11" x14ac:dyDescent="0.35">
      <c r="A10078" s="74"/>
      <c r="I10078" s="73"/>
      <c r="J10078" s="73"/>
      <c r="K10078" s="28"/>
    </row>
    <row r="10079" spans="1:11" x14ac:dyDescent="0.35">
      <c r="A10079" s="74"/>
      <c r="I10079" s="73"/>
      <c r="J10079" s="73"/>
      <c r="K10079" s="28"/>
    </row>
    <row r="10080" spans="1:11" x14ac:dyDescent="0.35">
      <c r="A10080" s="74"/>
      <c r="I10080" s="73"/>
      <c r="J10080" s="73"/>
      <c r="K10080" s="28"/>
    </row>
    <row r="10081" spans="1:11" x14ac:dyDescent="0.35">
      <c r="A10081" s="74"/>
      <c r="I10081" s="73"/>
      <c r="J10081" s="73"/>
      <c r="K10081" s="28"/>
    </row>
    <row r="10082" spans="1:11" x14ac:dyDescent="0.35">
      <c r="A10082" s="74"/>
      <c r="I10082" s="73"/>
      <c r="J10082" s="73"/>
      <c r="K10082" s="28"/>
    </row>
    <row r="10083" spans="1:11" x14ac:dyDescent="0.35">
      <c r="A10083" s="74"/>
      <c r="I10083" s="73"/>
      <c r="J10083" s="73"/>
      <c r="K10083" s="28"/>
    </row>
    <row r="10084" spans="1:11" x14ac:dyDescent="0.35">
      <c r="A10084" s="74"/>
      <c r="I10084" s="73"/>
      <c r="J10084" s="73"/>
      <c r="K10084" s="28"/>
    </row>
    <row r="10085" spans="1:11" x14ac:dyDescent="0.35">
      <c r="A10085" s="74"/>
      <c r="I10085" s="73"/>
      <c r="J10085" s="73"/>
      <c r="K10085" s="28"/>
    </row>
    <row r="10086" spans="1:11" x14ac:dyDescent="0.35">
      <c r="A10086" s="74"/>
      <c r="I10086" s="73"/>
      <c r="J10086" s="73"/>
      <c r="K10086" s="28"/>
    </row>
    <row r="10087" spans="1:11" x14ac:dyDescent="0.35">
      <c r="A10087" s="74"/>
      <c r="I10087" s="73"/>
      <c r="J10087" s="73"/>
      <c r="K10087" s="28"/>
    </row>
    <row r="10088" spans="1:11" x14ac:dyDescent="0.35">
      <c r="A10088" s="74"/>
      <c r="I10088" s="73"/>
      <c r="J10088" s="73"/>
      <c r="K10088" s="28"/>
    </row>
    <row r="10089" spans="1:11" x14ac:dyDescent="0.35">
      <c r="A10089" s="74"/>
      <c r="I10089" s="73"/>
      <c r="J10089" s="73"/>
      <c r="K10089" s="28"/>
    </row>
    <row r="10090" spans="1:11" x14ac:dyDescent="0.35">
      <c r="A10090" s="74"/>
      <c r="I10090" s="73"/>
      <c r="J10090" s="73"/>
      <c r="K10090" s="28"/>
    </row>
    <row r="10091" spans="1:11" x14ac:dyDescent="0.35">
      <c r="A10091" s="74"/>
      <c r="I10091" s="73"/>
      <c r="J10091" s="73"/>
      <c r="K10091" s="28"/>
    </row>
    <row r="10092" spans="1:11" x14ac:dyDescent="0.35">
      <c r="A10092" s="74"/>
      <c r="I10092" s="73"/>
      <c r="J10092" s="73"/>
      <c r="K10092" s="28"/>
    </row>
    <row r="10093" spans="1:11" x14ac:dyDescent="0.35">
      <c r="A10093" s="74"/>
      <c r="I10093" s="73"/>
      <c r="J10093" s="73"/>
      <c r="K10093" s="28"/>
    </row>
    <row r="10094" spans="1:11" x14ac:dyDescent="0.35">
      <c r="A10094" s="74"/>
      <c r="I10094" s="73"/>
      <c r="J10094" s="73"/>
      <c r="K10094" s="28"/>
    </row>
    <row r="10095" spans="1:11" x14ac:dyDescent="0.35">
      <c r="A10095" s="74"/>
      <c r="I10095" s="73"/>
      <c r="J10095" s="73"/>
      <c r="K10095" s="28"/>
    </row>
    <row r="10096" spans="1:11" x14ac:dyDescent="0.35">
      <c r="A10096" s="74"/>
      <c r="I10096" s="73"/>
      <c r="J10096" s="73"/>
      <c r="K10096" s="28"/>
    </row>
    <row r="10097" spans="1:11" x14ac:dyDescent="0.35">
      <c r="A10097" s="74"/>
      <c r="I10097" s="73"/>
      <c r="J10097" s="73"/>
      <c r="K10097" s="28"/>
    </row>
    <row r="10098" spans="1:11" x14ac:dyDescent="0.35">
      <c r="A10098" s="74"/>
      <c r="I10098" s="73"/>
      <c r="J10098" s="73"/>
      <c r="K10098" s="28"/>
    </row>
    <row r="10099" spans="1:11" x14ac:dyDescent="0.35">
      <c r="A10099" s="74"/>
      <c r="I10099" s="73"/>
      <c r="J10099" s="73"/>
      <c r="K10099" s="28"/>
    </row>
    <row r="10100" spans="1:11" x14ac:dyDescent="0.35">
      <c r="A10100" s="74"/>
      <c r="I10100" s="73"/>
      <c r="J10100" s="73"/>
      <c r="K10100" s="28"/>
    </row>
    <row r="10101" spans="1:11" x14ac:dyDescent="0.35">
      <c r="A10101" s="74"/>
      <c r="I10101" s="73"/>
      <c r="J10101" s="73"/>
      <c r="K10101" s="28"/>
    </row>
    <row r="10102" spans="1:11" x14ac:dyDescent="0.35">
      <c r="A10102" s="74"/>
      <c r="I10102" s="73"/>
      <c r="J10102" s="73"/>
      <c r="K10102" s="28"/>
    </row>
    <row r="10103" spans="1:11" x14ac:dyDescent="0.35">
      <c r="A10103" s="74"/>
      <c r="I10103" s="73"/>
      <c r="J10103" s="73"/>
      <c r="K10103" s="28"/>
    </row>
    <row r="10104" spans="1:11" x14ac:dyDescent="0.35">
      <c r="A10104" s="74"/>
      <c r="I10104" s="73"/>
      <c r="J10104" s="73"/>
      <c r="K10104" s="28"/>
    </row>
    <row r="10105" spans="1:11" x14ac:dyDescent="0.35">
      <c r="A10105" s="74"/>
      <c r="I10105" s="73"/>
      <c r="J10105" s="73"/>
      <c r="K10105" s="28"/>
    </row>
    <row r="10106" spans="1:11" x14ac:dyDescent="0.35">
      <c r="A10106" s="74"/>
      <c r="I10106" s="73"/>
      <c r="J10106" s="73"/>
      <c r="K10106" s="28"/>
    </row>
    <row r="10107" spans="1:11" x14ac:dyDescent="0.35">
      <c r="A10107" s="74"/>
      <c r="I10107" s="73"/>
      <c r="J10107" s="73"/>
      <c r="K10107" s="28"/>
    </row>
    <row r="10108" spans="1:11" x14ac:dyDescent="0.35">
      <c r="A10108" s="74"/>
      <c r="I10108" s="73"/>
      <c r="J10108" s="73"/>
      <c r="K10108" s="28"/>
    </row>
    <row r="10109" spans="1:11" x14ac:dyDescent="0.35">
      <c r="A10109" s="74"/>
      <c r="I10109" s="73"/>
      <c r="J10109" s="73"/>
      <c r="K10109" s="28"/>
    </row>
    <row r="10110" spans="1:11" x14ac:dyDescent="0.35">
      <c r="A10110" s="74"/>
      <c r="I10110" s="73"/>
      <c r="J10110" s="73"/>
      <c r="K10110" s="28"/>
    </row>
    <row r="10111" spans="1:11" x14ac:dyDescent="0.35">
      <c r="A10111" s="74"/>
      <c r="I10111" s="73"/>
      <c r="J10111" s="73"/>
      <c r="K10111" s="28"/>
    </row>
    <row r="10112" spans="1:11" x14ac:dyDescent="0.35">
      <c r="A10112" s="74"/>
      <c r="I10112" s="73"/>
      <c r="J10112" s="73"/>
      <c r="K10112" s="28"/>
    </row>
    <row r="10113" spans="1:11" x14ac:dyDescent="0.35">
      <c r="A10113" s="74"/>
      <c r="I10113" s="73"/>
      <c r="J10113" s="73"/>
      <c r="K10113" s="28"/>
    </row>
    <row r="10114" spans="1:11" x14ac:dyDescent="0.35">
      <c r="A10114" s="74"/>
      <c r="I10114" s="73"/>
      <c r="J10114" s="73"/>
      <c r="K10114" s="28"/>
    </row>
    <row r="10115" spans="1:11" x14ac:dyDescent="0.35">
      <c r="A10115" s="74"/>
      <c r="I10115" s="73"/>
      <c r="J10115" s="73"/>
      <c r="K10115" s="28"/>
    </row>
    <row r="10116" spans="1:11" x14ac:dyDescent="0.35">
      <c r="A10116" s="74"/>
      <c r="I10116" s="73"/>
      <c r="J10116" s="73"/>
      <c r="K10116" s="28"/>
    </row>
    <row r="10117" spans="1:11" x14ac:dyDescent="0.35">
      <c r="A10117" s="74"/>
      <c r="I10117" s="73"/>
      <c r="J10117" s="73"/>
      <c r="K10117" s="28"/>
    </row>
    <row r="10118" spans="1:11" x14ac:dyDescent="0.35">
      <c r="A10118" s="74"/>
      <c r="I10118" s="73"/>
      <c r="J10118" s="73"/>
      <c r="K10118" s="28"/>
    </row>
    <row r="10119" spans="1:11" x14ac:dyDescent="0.35">
      <c r="A10119" s="74"/>
      <c r="I10119" s="73"/>
      <c r="J10119" s="73"/>
      <c r="K10119" s="28"/>
    </row>
    <row r="10120" spans="1:11" x14ac:dyDescent="0.35">
      <c r="A10120" s="74"/>
      <c r="I10120" s="73"/>
      <c r="J10120" s="73"/>
      <c r="K10120" s="28"/>
    </row>
    <row r="10121" spans="1:11" x14ac:dyDescent="0.35">
      <c r="A10121" s="74"/>
      <c r="I10121" s="73"/>
      <c r="J10121" s="73"/>
      <c r="K10121" s="28"/>
    </row>
    <row r="10122" spans="1:11" x14ac:dyDescent="0.35">
      <c r="A10122" s="74"/>
      <c r="I10122" s="73"/>
      <c r="J10122" s="73"/>
      <c r="K10122" s="28"/>
    </row>
    <row r="10123" spans="1:11" x14ac:dyDescent="0.35">
      <c r="A10123" s="74"/>
      <c r="I10123" s="73"/>
      <c r="J10123" s="73"/>
      <c r="K10123" s="28"/>
    </row>
    <row r="10124" spans="1:11" x14ac:dyDescent="0.35">
      <c r="A10124" s="74"/>
      <c r="I10124" s="73"/>
      <c r="J10124" s="73"/>
      <c r="K10124" s="28"/>
    </row>
    <row r="10125" spans="1:11" x14ac:dyDescent="0.35">
      <c r="A10125" s="74"/>
      <c r="I10125" s="73"/>
      <c r="J10125" s="73"/>
      <c r="K10125" s="28"/>
    </row>
    <row r="10126" spans="1:11" x14ac:dyDescent="0.35">
      <c r="A10126" s="74"/>
      <c r="I10126" s="73"/>
      <c r="J10126" s="73"/>
      <c r="K10126" s="28"/>
    </row>
    <row r="10127" spans="1:11" x14ac:dyDescent="0.35">
      <c r="A10127" s="74"/>
      <c r="I10127" s="73"/>
      <c r="J10127" s="73"/>
      <c r="K10127" s="28"/>
    </row>
    <row r="10128" spans="1:11" x14ac:dyDescent="0.35">
      <c r="A10128" s="74"/>
      <c r="I10128" s="73"/>
      <c r="J10128" s="73"/>
      <c r="K10128" s="28"/>
    </row>
    <row r="10129" spans="1:11" x14ac:dyDescent="0.35">
      <c r="A10129" s="74"/>
      <c r="I10129" s="73"/>
      <c r="J10129" s="73"/>
      <c r="K10129" s="28"/>
    </row>
    <row r="10130" spans="1:11" x14ac:dyDescent="0.35">
      <c r="A10130" s="74"/>
      <c r="I10130" s="73"/>
      <c r="J10130" s="73"/>
      <c r="K10130" s="28"/>
    </row>
    <row r="10131" spans="1:11" x14ac:dyDescent="0.35">
      <c r="A10131" s="74"/>
      <c r="I10131" s="73"/>
      <c r="J10131" s="73"/>
      <c r="K10131" s="28"/>
    </row>
    <row r="10132" spans="1:11" x14ac:dyDescent="0.35">
      <c r="A10132" s="74"/>
      <c r="I10132" s="73"/>
      <c r="J10132" s="73"/>
      <c r="K10132" s="28"/>
    </row>
    <row r="10133" spans="1:11" x14ac:dyDescent="0.35">
      <c r="A10133" s="74"/>
      <c r="I10133" s="73"/>
      <c r="J10133" s="73"/>
      <c r="K10133" s="28"/>
    </row>
    <row r="10134" spans="1:11" x14ac:dyDescent="0.35">
      <c r="A10134" s="74"/>
      <c r="I10134" s="73"/>
      <c r="J10134" s="73"/>
      <c r="K10134" s="28"/>
    </row>
    <row r="10135" spans="1:11" x14ac:dyDescent="0.35">
      <c r="A10135" s="74"/>
      <c r="I10135" s="73"/>
      <c r="J10135" s="73"/>
      <c r="K10135" s="28"/>
    </row>
    <row r="10136" spans="1:11" x14ac:dyDescent="0.35">
      <c r="A10136" s="74"/>
      <c r="I10136" s="73"/>
      <c r="J10136" s="73"/>
      <c r="K10136" s="28"/>
    </row>
    <row r="10137" spans="1:11" x14ac:dyDescent="0.35">
      <c r="A10137" s="74"/>
      <c r="I10137" s="73"/>
      <c r="J10137" s="73"/>
      <c r="K10137" s="28"/>
    </row>
    <row r="10138" spans="1:11" x14ac:dyDescent="0.35">
      <c r="A10138" s="74"/>
      <c r="I10138" s="73"/>
      <c r="J10138" s="73"/>
      <c r="K10138" s="28"/>
    </row>
    <row r="10139" spans="1:11" x14ac:dyDescent="0.35">
      <c r="A10139" s="74"/>
      <c r="I10139" s="73"/>
      <c r="J10139" s="73"/>
      <c r="K10139" s="28"/>
    </row>
    <row r="10140" spans="1:11" x14ac:dyDescent="0.35">
      <c r="A10140" s="74"/>
      <c r="I10140" s="73"/>
      <c r="J10140" s="73"/>
      <c r="K10140" s="28"/>
    </row>
    <row r="10141" spans="1:11" x14ac:dyDescent="0.35">
      <c r="A10141" s="74"/>
      <c r="I10141" s="73"/>
      <c r="J10141" s="73"/>
      <c r="K10141" s="28"/>
    </row>
    <row r="10142" spans="1:11" x14ac:dyDescent="0.35">
      <c r="A10142" s="74"/>
      <c r="I10142" s="73"/>
      <c r="J10142" s="73"/>
      <c r="K10142" s="28"/>
    </row>
    <row r="10143" spans="1:11" x14ac:dyDescent="0.35">
      <c r="A10143" s="74"/>
      <c r="I10143" s="73"/>
      <c r="J10143" s="73"/>
      <c r="K10143" s="28"/>
    </row>
    <row r="10144" spans="1:11" x14ac:dyDescent="0.35">
      <c r="A10144" s="74"/>
      <c r="I10144" s="73"/>
      <c r="J10144" s="73"/>
      <c r="K10144" s="28"/>
    </row>
    <row r="10145" spans="1:11" x14ac:dyDescent="0.35">
      <c r="A10145" s="74"/>
      <c r="I10145" s="73"/>
      <c r="J10145" s="73"/>
      <c r="K10145" s="28"/>
    </row>
    <row r="10146" spans="1:11" x14ac:dyDescent="0.35">
      <c r="A10146" s="74"/>
      <c r="I10146" s="73"/>
      <c r="J10146" s="73"/>
      <c r="K10146" s="28"/>
    </row>
    <row r="10147" spans="1:11" x14ac:dyDescent="0.35">
      <c r="A10147" s="74"/>
      <c r="I10147" s="73"/>
      <c r="J10147" s="73"/>
      <c r="K10147" s="28"/>
    </row>
    <row r="10148" spans="1:11" x14ac:dyDescent="0.35">
      <c r="A10148" s="74"/>
      <c r="I10148" s="73"/>
      <c r="J10148" s="73"/>
      <c r="K10148" s="28"/>
    </row>
    <row r="10149" spans="1:11" x14ac:dyDescent="0.35">
      <c r="A10149" s="74"/>
      <c r="I10149" s="73"/>
      <c r="J10149" s="73"/>
      <c r="K10149" s="28"/>
    </row>
    <row r="10150" spans="1:11" x14ac:dyDescent="0.35">
      <c r="A10150" s="74"/>
      <c r="I10150" s="73"/>
      <c r="J10150" s="73"/>
      <c r="K10150" s="28"/>
    </row>
    <row r="10151" spans="1:11" x14ac:dyDescent="0.35">
      <c r="A10151" s="74"/>
      <c r="I10151" s="73"/>
      <c r="J10151" s="73"/>
      <c r="K10151" s="28"/>
    </row>
    <row r="10152" spans="1:11" x14ac:dyDescent="0.35">
      <c r="A10152" s="74"/>
      <c r="I10152" s="73"/>
      <c r="J10152" s="73"/>
      <c r="K10152" s="28"/>
    </row>
    <row r="10153" spans="1:11" x14ac:dyDescent="0.35">
      <c r="A10153" s="74"/>
      <c r="I10153" s="73"/>
      <c r="J10153" s="73"/>
      <c r="K10153" s="28"/>
    </row>
    <row r="10154" spans="1:11" x14ac:dyDescent="0.35">
      <c r="A10154" s="74"/>
      <c r="I10154" s="73"/>
      <c r="J10154" s="73"/>
      <c r="K10154" s="28"/>
    </row>
    <row r="10155" spans="1:11" x14ac:dyDescent="0.35">
      <c r="A10155" s="74"/>
      <c r="I10155" s="73"/>
      <c r="J10155" s="73"/>
      <c r="K10155" s="28"/>
    </row>
    <row r="10156" spans="1:11" x14ac:dyDescent="0.35">
      <c r="A10156" s="74"/>
      <c r="I10156" s="73"/>
      <c r="J10156" s="73"/>
      <c r="K10156" s="28"/>
    </row>
    <row r="10157" spans="1:11" x14ac:dyDescent="0.35">
      <c r="A10157" s="74"/>
      <c r="I10157" s="73"/>
      <c r="J10157" s="73"/>
      <c r="K10157" s="28"/>
    </row>
    <row r="10158" spans="1:11" x14ac:dyDescent="0.35">
      <c r="A10158" s="74"/>
      <c r="I10158" s="73"/>
      <c r="J10158" s="73"/>
      <c r="K10158" s="28"/>
    </row>
    <row r="10159" spans="1:11" x14ac:dyDescent="0.35">
      <c r="A10159" s="74"/>
      <c r="I10159" s="73"/>
      <c r="J10159" s="73"/>
      <c r="K10159" s="28"/>
    </row>
    <row r="10160" spans="1:11" x14ac:dyDescent="0.35">
      <c r="A10160" s="74"/>
      <c r="I10160" s="73"/>
      <c r="J10160" s="73"/>
      <c r="K10160" s="28"/>
    </row>
    <row r="10161" spans="1:11" x14ac:dyDescent="0.35">
      <c r="A10161" s="74"/>
      <c r="I10161" s="73"/>
      <c r="J10161" s="73"/>
      <c r="K10161" s="28"/>
    </row>
    <row r="10162" spans="1:11" x14ac:dyDescent="0.35">
      <c r="A10162" s="74"/>
      <c r="I10162" s="73"/>
      <c r="J10162" s="73"/>
      <c r="K10162" s="28"/>
    </row>
    <row r="10163" spans="1:11" x14ac:dyDescent="0.35">
      <c r="A10163" s="74"/>
      <c r="I10163" s="73"/>
      <c r="J10163" s="73"/>
      <c r="K10163" s="28"/>
    </row>
    <row r="10164" spans="1:11" x14ac:dyDescent="0.35">
      <c r="A10164" s="74"/>
      <c r="I10164" s="73"/>
      <c r="J10164" s="73"/>
      <c r="K10164" s="28"/>
    </row>
    <row r="10165" spans="1:11" x14ac:dyDescent="0.35">
      <c r="A10165" s="74"/>
      <c r="I10165" s="73"/>
      <c r="J10165" s="73"/>
      <c r="K10165" s="28"/>
    </row>
    <row r="10166" spans="1:11" x14ac:dyDescent="0.35">
      <c r="A10166" s="74"/>
      <c r="I10166" s="73"/>
      <c r="J10166" s="73"/>
      <c r="K10166" s="28"/>
    </row>
    <row r="10167" spans="1:11" x14ac:dyDescent="0.35">
      <c r="A10167" s="74"/>
      <c r="I10167" s="73"/>
      <c r="J10167" s="73"/>
      <c r="K10167" s="28"/>
    </row>
    <row r="10168" spans="1:11" x14ac:dyDescent="0.35">
      <c r="A10168" s="74"/>
      <c r="I10168" s="73"/>
      <c r="J10168" s="73"/>
      <c r="K10168" s="28"/>
    </row>
    <row r="10169" spans="1:11" x14ac:dyDescent="0.35">
      <c r="A10169" s="74"/>
      <c r="I10169" s="73"/>
      <c r="J10169" s="73"/>
      <c r="K10169" s="28"/>
    </row>
    <row r="10170" spans="1:11" x14ac:dyDescent="0.35">
      <c r="A10170" s="74"/>
      <c r="I10170" s="73"/>
      <c r="J10170" s="73"/>
      <c r="K10170" s="28"/>
    </row>
    <row r="10171" spans="1:11" x14ac:dyDescent="0.35">
      <c r="A10171" s="74"/>
      <c r="I10171" s="73"/>
      <c r="J10171" s="73"/>
      <c r="K10171" s="28"/>
    </row>
    <row r="10172" spans="1:11" x14ac:dyDescent="0.35">
      <c r="A10172" s="74"/>
      <c r="I10172" s="73"/>
      <c r="J10172" s="73"/>
      <c r="K10172" s="28"/>
    </row>
    <row r="10173" spans="1:11" x14ac:dyDescent="0.35">
      <c r="A10173" s="74"/>
      <c r="I10173" s="73"/>
      <c r="J10173" s="73"/>
      <c r="K10173" s="28"/>
    </row>
    <row r="10174" spans="1:11" x14ac:dyDescent="0.35">
      <c r="A10174" s="74"/>
      <c r="I10174" s="73"/>
      <c r="J10174" s="73"/>
      <c r="K10174" s="28"/>
    </row>
    <row r="10175" spans="1:11" x14ac:dyDescent="0.35">
      <c r="A10175" s="74"/>
      <c r="I10175" s="73"/>
      <c r="J10175" s="73"/>
      <c r="K10175" s="28"/>
    </row>
    <row r="10176" spans="1:11" x14ac:dyDescent="0.35">
      <c r="A10176" s="74"/>
      <c r="I10176" s="73"/>
      <c r="J10176" s="73"/>
      <c r="K10176" s="28"/>
    </row>
    <row r="10177" spans="1:11" x14ac:dyDescent="0.35">
      <c r="A10177" s="74"/>
      <c r="I10177" s="73"/>
      <c r="J10177" s="73"/>
      <c r="K10177" s="28"/>
    </row>
    <row r="10178" spans="1:11" x14ac:dyDescent="0.35">
      <c r="A10178" s="74"/>
      <c r="I10178" s="73"/>
      <c r="J10178" s="73"/>
      <c r="K10178" s="28"/>
    </row>
    <row r="10179" spans="1:11" x14ac:dyDescent="0.35">
      <c r="A10179" s="74"/>
      <c r="I10179" s="73"/>
      <c r="J10179" s="73"/>
      <c r="K10179" s="28"/>
    </row>
    <row r="10180" spans="1:11" x14ac:dyDescent="0.35">
      <c r="A10180" s="74"/>
      <c r="I10180" s="73"/>
      <c r="J10180" s="73"/>
      <c r="K10180" s="28"/>
    </row>
    <row r="10181" spans="1:11" x14ac:dyDescent="0.35">
      <c r="A10181" s="74"/>
      <c r="I10181" s="73"/>
      <c r="J10181" s="73"/>
      <c r="K10181" s="28"/>
    </row>
    <row r="10182" spans="1:11" x14ac:dyDescent="0.35">
      <c r="A10182" s="74"/>
      <c r="I10182" s="73"/>
      <c r="J10182" s="73"/>
      <c r="K10182" s="28"/>
    </row>
    <row r="10183" spans="1:11" x14ac:dyDescent="0.35">
      <c r="A10183" s="74"/>
      <c r="I10183" s="73"/>
      <c r="J10183" s="73"/>
      <c r="K10183" s="28"/>
    </row>
    <row r="10184" spans="1:11" x14ac:dyDescent="0.35">
      <c r="A10184" s="74"/>
      <c r="I10184" s="73"/>
      <c r="J10184" s="73"/>
      <c r="K10184" s="28"/>
    </row>
    <row r="10185" spans="1:11" x14ac:dyDescent="0.35">
      <c r="A10185" s="74"/>
      <c r="I10185" s="73"/>
      <c r="J10185" s="73"/>
      <c r="K10185" s="28"/>
    </row>
    <row r="10186" spans="1:11" x14ac:dyDescent="0.35">
      <c r="A10186" s="74"/>
      <c r="I10186" s="73"/>
      <c r="J10186" s="73"/>
      <c r="K10186" s="28"/>
    </row>
    <row r="10187" spans="1:11" x14ac:dyDescent="0.35">
      <c r="A10187" s="74"/>
      <c r="I10187" s="73"/>
      <c r="J10187" s="73"/>
      <c r="K10187" s="28"/>
    </row>
    <row r="10188" spans="1:11" x14ac:dyDescent="0.35">
      <c r="A10188" s="74"/>
      <c r="I10188" s="73"/>
      <c r="J10188" s="73"/>
      <c r="K10188" s="28"/>
    </row>
    <row r="10189" spans="1:11" x14ac:dyDescent="0.35">
      <c r="A10189" s="74"/>
      <c r="I10189" s="73"/>
      <c r="J10189" s="73"/>
      <c r="K10189" s="28"/>
    </row>
    <row r="10190" spans="1:11" x14ac:dyDescent="0.35">
      <c r="A10190" s="74"/>
      <c r="I10190" s="73"/>
      <c r="J10190" s="73"/>
      <c r="K10190" s="28"/>
    </row>
    <row r="10191" spans="1:11" x14ac:dyDescent="0.35">
      <c r="A10191" s="74"/>
      <c r="I10191" s="73"/>
      <c r="J10191" s="73"/>
      <c r="K10191" s="28"/>
    </row>
    <row r="10192" spans="1:11" x14ac:dyDescent="0.35">
      <c r="A10192" s="74"/>
      <c r="I10192" s="73"/>
      <c r="J10192" s="73"/>
      <c r="K10192" s="28"/>
    </row>
    <row r="10193" spans="1:11" x14ac:dyDescent="0.35">
      <c r="A10193" s="74"/>
      <c r="I10193" s="73"/>
      <c r="J10193" s="73"/>
      <c r="K10193" s="28"/>
    </row>
    <row r="10194" spans="1:11" x14ac:dyDescent="0.35">
      <c r="A10194" s="74"/>
      <c r="I10194" s="73"/>
      <c r="J10194" s="73"/>
      <c r="K10194" s="28"/>
    </row>
    <row r="10195" spans="1:11" x14ac:dyDescent="0.35">
      <c r="A10195" s="74"/>
      <c r="I10195" s="73"/>
      <c r="J10195" s="73"/>
      <c r="K10195" s="28"/>
    </row>
    <row r="10196" spans="1:11" x14ac:dyDescent="0.35">
      <c r="A10196" s="74"/>
      <c r="I10196" s="73"/>
      <c r="J10196" s="73"/>
      <c r="K10196" s="28"/>
    </row>
    <row r="10197" spans="1:11" x14ac:dyDescent="0.35">
      <c r="A10197" s="74"/>
      <c r="I10197" s="73"/>
      <c r="J10197" s="73"/>
      <c r="K10197" s="28"/>
    </row>
    <row r="10198" spans="1:11" x14ac:dyDescent="0.35">
      <c r="A10198" s="74"/>
      <c r="I10198" s="73"/>
      <c r="J10198" s="73"/>
      <c r="K10198" s="28"/>
    </row>
    <row r="10199" spans="1:11" x14ac:dyDescent="0.35">
      <c r="A10199" s="74"/>
      <c r="I10199" s="73"/>
      <c r="J10199" s="73"/>
      <c r="K10199" s="28"/>
    </row>
    <row r="10200" spans="1:11" x14ac:dyDescent="0.35">
      <c r="A10200" s="74"/>
      <c r="I10200" s="73"/>
      <c r="J10200" s="73"/>
      <c r="K10200" s="28"/>
    </row>
    <row r="10201" spans="1:11" x14ac:dyDescent="0.35">
      <c r="A10201" s="74"/>
      <c r="I10201" s="73"/>
      <c r="J10201" s="73"/>
      <c r="K10201" s="28"/>
    </row>
    <row r="10202" spans="1:11" x14ac:dyDescent="0.35">
      <c r="A10202" s="74"/>
      <c r="I10202" s="73"/>
      <c r="J10202" s="73"/>
      <c r="K10202" s="28"/>
    </row>
    <row r="10203" spans="1:11" x14ac:dyDescent="0.35">
      <c r="A10203" s="74"/>
      <c r="I10203" s="73"/>
      <c r="J10203" s="73"/>
      <c r="K10203" s="28"/>
    </row>
    <row r="10204" spans="1:11" x14ac:dyDescent="0.35">
      <c r="A10204" s="74"/>
      <c r="I10204" s="73"/>
      <c r="J10204" s="73"/>
      <c r="K10204" s="28"/>
    </row>
    <row r="10205" spans="1:11" x14ac:dyDescent="0.35">
      <c r="A10205" s="74"/>
      <c r="I10205" s="73"/>
      <c r="J10205" s="73"/>
      <c r="K10205" s="28"/>
    </row>
    <row r="10206" spans="1:11" x14ac:dyDescent="0.35">
      <c r="A10206" s="74"/>
      <c r="I10206" s="73"/>
      <c r="J10206" s="73"/>
      <c r="K10206" s="28"/>
    </row>
    <row r="10207" spans="1:11" x14ac:dyDescent="0.35">
      <c r="A10207" s="74"/>
      <c r="I10207" s="73"/>
      <c r="J10207" s="73"/>
      <c r="K10207" s="28"/>
    </row>
    <row r="10208" spans="1:11" x14ac:dyDescent="0.35">
      <c r="A10208" s="74"/>
      <c r="I10208" s="73"/>
      <c r="J10208" s="73"/>
      <c r="K10208" s="28"/>
    </row>
    <row r="10209" spans="1:11" x14ac:dyDescent="0.35">
      <c r="A10209" s="74"/>
      <c r="I10209" s="73"/>
      <c r="J10209" s="73"/>
      <c r="K10209" s="28"/>
    </row>
    <row r="10210" spans="1:11" x14ac:dyDescent="0.35">
      <c r="A10210" s="74"/>
      <c r="I10210" s="73"/>
      <c r="J10210" s="73"/>
      <c r="K10210" s="28"/>
    </row>
    <row r="10211" spans="1:11" x14ac:dyDescent="0.35">
      <c r="A10211" s="74"/>
      <c r="I10211" s="73"/>
      <c r="J10211" s="73"/>
      <c r="K10211" s="28"/>
    </row>
    <row r="10212" spans="1:11" x14ac:dyDescent="0.35">
      <c r="A10212" s="74"/>
      <c r="I10212" s="73"/>
      <c r="J10212" s="73"/>
      <c r="K10212" s="28"/>
    </row>
    <row r="10213" spans="1:11" x14ac:dyDescent="0.35">
      <c r="A10213" s="74"/>
      <c r="I10213" s="73"/>
      <c r="J10213" s="73"/>
      <c r="K10213" s="28"/>
    </row>
    <row r="10214" spans="1:11" x14ac:dyDescent="0.35">
      <c r="A10214" s="74"/>
      <c r="I10214" s="73"/>
      <c r="J10214" s="73"/>
      <c r="K10214" s="28"/>
    </row>
    <row r="10215" spans="1:11" x14ac:dyDescent="0.35">
      <c r="A10215" s="74"/>
      <c r="I10215" s="73"/>
      <c r="J10215" s="73"/>
      <c r="K10215" s="28"/>
    </row>
    <row r="10216" spans="1:11" x14ac:dyDescent="0.35">
      <c r="A10216" s="74"/>
      <c r="I10216" s="73"/>
      <c r="J10216" s="73"/>
      <c r="K10216" s="28"/>
    </row>
    <row r="10217" spans="1:11" x14ac:dyDescent="0.35">
      <c r="A10217" s="74"/>
      <c r="I10217" s="73"/>
      <c r="J10217" s="73"/>
      <c r="K10217" s="28"/>
    </row>
    <row r="10218" spans="1:11" x14ac:dyDescent="0.35">
      <c r="A10218" s="74"/>
      <c r="I10218" s="73"/>
      <c r="J10218" s="73"/>
      <c r="K10218" s="28"/>
    </row>
    <row r="10219" spans="1:11" x14ac:dyDescent="0.35">
      <c r="A10219" s="74"/>
      <c r="I10219" s="73"/>
      <c r="J10219" s="73"/>
      <c r="K10219" s="28"/>
    </row>
    <row r="10220" spans="1:11" x14ac:dyDescent="0.35">
      <c r="A10220" s="74"/>
      <c r="I10220" s="73"/>
      <c r="J10220" s="73"/>
      <c r="K10220" s="28"/>
    </row>
    <row r="10221" spans="1:11" x14ac:dyDescent="0.35">
      <c r="A10221" s="74"/>
      <c r="I10221" s="73"/>
      <c r="J10221" s="73"/>
      <c r="K10221" s="28"/>
    </row>
    <row r="10222" spans="1:11" x14ac:dyDescent="0.35">
      <c r="A10222" s="74"/>
      <c r="I10222" s="73"/>
      <c r="J10222" s="73"/>
      <c r="K10222" s="28"/>
    </row>
    <row r="10223" spans="1:11" x14ac:dyDescent="0.35">
      <c r="A10223" s="74"/>
      <c r="I10223" s="73"/>
      <c r="J10223" s="73"/>
      <c r="K10223" s="28"/>
    </row>
    <row r="10224" spans="1:11" x14ac:dyDescent="0.35">
      <c r="A10224" s="74"/>
      <c r="I10224" s="73"/>
      <c r="J10224" s="73"/>
      <c r="K10224" s="28"/>
    </row>
    <row r="10225" spans="1:11" x14ac:dyDescent="0.35">
      <c r="A10225" s="74"/>
      <c r="I10225" s="73"/>
      <c r="J10225" s="73"/>
      <c r="K10225" s="28"/>
    </row>
    <row r="10226" spans="1:11" x14ac:dyDescent="0.35">
      <c r="A10226" s="74"/>
      <c r="I10226" s="73"/>
      <c r="J10226" s="73"/>
      <c r="K10226" s="28"/>
    </row>
    <row r="10227" spans="1:11" x14ac:dyDescent="0.35">
      <c r="A10227" s="74"/>
      <c r="I10227" s="73"/>
      <c r="J10227" s="73"/>
      <c r="K10227" s="28"/>
    </row>
    <row r="10228" spans="1:11" x14ac:dyDescent="0.35">
      <c r="A10228" s="74"/>
      <c r="I10228" s="73"/>
      <c r="J10228" s="73"/>
      <c r="K10228" s="28"/>
    </row>
    <row r="10229" spans="1:11" x14ac:dyDescent="0.35">
      <c r="A10229" s="74"/>
      <c r="I10229" s="73"/>
      <c r="J10229" s="73"/>
      <c r="K10229" s="28"/>
    </row>
    <row r="10230" spans="1:11" x14ac:dyDescent="0.35">
      <c r="A10230" s="74"/>
      <c r="I10230" s="73"/>
      <c r="J10230" s="73"/>
      <c r="K10230" s="28"/>
    </row>
    <row r="10231" spans="1:11" x14ac:dyDescent="0.35">
      <c r="A10231" s="74"/>
      <c r="I10231" s="73"/>
      <c r="J10231" s="73"/>
      <c r="K10231" s="28"/>
    </row>
    <row r="10232" spans="1:11" x14ac:dyDescent="0.35">
      <c r="A10232" s="74"/>
      <c r="I10232" s="73"/>
      <c r="J10232" s="73"/>
      <c r="K10232" s="28"/>
    </row>
    <row r="10233" spans="1:11" x14ac:dyDescent="0.35">
      <c r="A10233" s="74"/>
      <c r="I10233" s="73"/>
      <c r="J10233" s="73"/>
      <c r="K10233" s="28"/>
    </row>
    <row r="10234" spans="1:11" x14ac:dyDescent="0.35">
      <c r="A10234" s="74"/>
      <c r="I10234" s="73"/>
      <c r="J10234" s="73"/>
      <c r="K10234" s="28"/>
    </row>
    <row r="10235" spans="1:11" x14ac:dyDescent="0.35">
      <c r="A10235" s="74"/>
      <c r="I10235" s="73"/>
      <c r="J10235" s="73"/>
      <c r="K10235" s="28"/>
    </row>
    <row r="10236" spans="1:11" x14ac:dyDescent="0.35">
      <c r="A10236" s="74"/>
      <c r="I10236" s="73"/>
      <c r="J10236" s="73"/>
      <c r="K10236" s="28"/>
    </row>
    <row r="10237" spans="1:11" x14ac:dyDescent="0.35">
      <c r="A10237" s="74"/>
      <c r="I10237" s="73"/>
      <c r="J10237" s="73"/>
      <c r="K10237" s="28"/>
    </row>
    <row r="10238" spans="1:11" x14ac:dyDescent="0.35">
      <c r="A10238" s="74"/>
      <c r="I10238" s="73"/>
      <c r="J10238" s="73"/>
      <c r="K10238" s="28"/>
    </row>
    <row r="10239" spans="1:11" x14ac:dyDescent="0.35">
      <c r="A10239" s="74"/>
      <c r="I10239" s="73"/>
      <c r="J10239" s="73"/>
      <c r="K10239" s="28"/>
    </row>
    <row r="10240" spans="1:11" x14ac:dyDescent="0.35">
      <c r="A10240" s="74"/>
      <c r="I10240" s="73"/>
      <c r="J10240" s="73"/>
      <c r="K10240" s="28"/>
    </row>
    <row r="10241" spans="1:11" x14ac:dyDescent="0.35">
      <c r="A10241" s="74"/>
      <c r="I10241" s="73"/>
      <c r="J10241" s="73"/>
      <c r="K10241" s="28"/>
    </row>
    <row r="10242" spans="1:11" x14ac:dyDescent="0.35">
      <c r="A10242" s="74"/>
      <c r="I10242" s="73"/>
      <c r="J10242" s="73"/>
      <c r="K10242" s="28"/>
    </row>
    <row r="10243" spans="1:11" x14ac:dyDescent="0.35">
      <c r="A10243" s="74"/>
      <c r="I10243" s="73"/>
      <c r="J10243" s="73"/>
      <c r="K10243" s="28"/>
    </row>
    <row r="10244" spans="1:11" x14ac:dyDescent="0.35">
      <c r="A10244" s="74"/>
      <c r="I10244" s="73"/>
      <c r="J10244" s="73"/>
      <c r="K10244" s="28"/>
    </row>
    <row r="10245" spans="1:11" x14ac:dyDescent="0.35">
      <c r="A10245" s="74"/>
      <c r="I10245" s="73"/>
      <c r="J10245" s="73"/>
      <c r="K10245" s="28"/>
    </row>
    <row r="10246" spans="1:11" x14ac:dyDescent="0.35">
      <c r="A10246" s="74"/>
      <c r="I10246" s="73"/>
      <c r="J10246" s="73"/>
      <c r="K10246" s="28"/>
    </row>
    <row r="10247" spans="1:11" x14ac:dyDescent="0.35">
      <c r="A10247" s="74"/>
      <c r="I10247" s="73"/>
      <c r="J10247" s="73"/>
      <c r="K10247" s="28"/>
    </row>
    <row r="10248" spans="1:11" x14ac:dyDescent="0.35">
      <c r="A10248" s="74"/>
      <c r="I10248" s="73"/>
      <c r="J10248" s="73"/>
      <c r="K10248" s="28"/>
    </row>
    <row r="10249" spans="1:11" x14ac:dyDescent="0.35">
      <c r="A10249" s="74"/>
      <c r="I10249" s="73"/>
      <c r="J10249" s="73"/>
      <c r="K10249" s="28"/>
    </row>
    <row r="10250" spans="1:11" x14ac:dyDescent="0.35">
      <c r="A10250" s="74"/>
      <c r="I10250" s="73"/>
      <c r="J10250" s="73"/>
      <c r="K10250" s="28"/>
    </row>
    <row r="10251" spans="1:11" x14ac:dyDescent="0.35">
      <c r="A10251" s="74"/>
      <c r="I10251" s="73"/>
      <c r="J10251" s="73"/>
      <c r="K10251" s="28"/>
    </row>
    <row r="10252" spans="1:11" x14ac:dyDescent="0.35">
      <c r="A10252" s="74"/>
      <c r="I10252" s="73"/>
      <c r="J10252" s="73"/>
      <c r="K10252" s="28"/>
    </row>
    <row r="10253" spans="1:11" x14ac:dyDescent="0.35">
      <c r="A10253" s="74"/>
      <c r="I10253" s="73"/>
      <c r="J10253" s="73"/>
      <c r="K10253" s="28"/>
    </row>
    <row r="10254" spans="1:11" x14ac:dyDescent="0.35">
      <c r="A10254" s="74"/>
      <c r="I10254" s="73"/>
      <c r="J10254" s="73"/>
      <c r="K10254" s="28"/>
    </row>
    <row r="10255" spans="1:11" x14ac:dyDescent="0.35">
      <c r="A10255" s="74"/>
      <c r="I10255" s="73"/>
      <c r="J10255" s="73"/>
      <c r="K10255" s="28"/>
    </row>
    <row r="10256" spans="1:11" x14ac:dyDescent="0.35">
      <c r="A10256" s="74"/>
      <c r="I10256" s="73"/>
      <c r="J10256" s="73"/>
      <c r="K10256" s="28"/>
    </row>
    <row r="10257" spans="1:11" x14ac:dyDescent="0.35">
      <c r="A10257" s="74"/>
      <c r="I10257" s="73"/>
      <c r="J10257" s="73"/>
      <c r="K10257" s="28"/>
    </row>
    <row r="10258" spans="1:11" x14ac:dyDescent="0.35">
      <c r="A10258" s="74"/>
      <c r="I10258" s="73"/>
      <c r="J10258" s="73"/>
      <c r="K10258" s="28"/>
    </row>
    <row r="10259" spans="1:11" x14ac:dyDescent="0.35">
      <c r="A10259" s="74"/>
      <c r="I10259" s="73"/>
      <c r="J10259" s="73"/>
      <c r="K10259" s="28"/>
    </row>
    <row r="10260" spans="1:11" x14ac:dyDescent="0.35">
      <c r="A10260" s="74"/>
      <c r="I10260" s="73"/>
      <c r="J10260" s="73"/>
      <c r="K10260" s="28"/>
    </row>
    <row r="10261" spans="1:11" x14ac:dyDescent="0.35">
      <c r="A10261" s="74"/>
      <c r="I10261" s="73"/>
      <c r="J10261" s="73"/>
      <c r="K10261" s="28"/>
    </row>
    <row r="10262" spans="1:11" x14ac:dyDescent="0.35">
      <c r="A10262" s="74"/>
      <c r="I10262" s="73"/>
      <c r="J10262" s="73"/>
      <c r="K10262" s="28"/>
    </row>
    <row r="10263" spans="1:11" x14ac:dyDescent="0.35">
      <c r="A10263" s="74"/>
      <c r="I10263" s="73"/>
      <c r="J10263" s="73"/>
      <c r="K10263" s="28"/>
    </row>
    <row r="10264" spans="1:11" x14ac:dyDescent="0.35">
      <c r="A10264" s="74"/>
      <c r="I10264" s="73"/>
      <c r="J10264" s="73"/>
      <c r="K10264" s="28"/>
    </row>
    <row r="10265" spans="1:11" x14ac:dyDescent="0.35">
      <c r="A10265" s="74"/>
      <c r="I10265" s="73"/>
      <c r="J10265" s="73"/>
      <c r="K10265" s="28"/>
    </row>
    <row r="10266" spans="1:11" x14ac:dyDescent="0.35">
      <c r="A10266" s="74"/>
      <c r="I10266" s="73"/>
      <c r="J10266" s="73"/>
      <c r="K10266" s="28"/>
    </row>
    <row r="10267" spans="1:11" x14ac:dyDescent="0.35">
      <c r="A10267" s="74"/>
      <c r="I10267" s="73"/>
      <c r="J10267" s="73"/>
      <c r="K10267" s="28"/>
    </row>
    <row r="10268" spans="1:11" x14ac:dyDescent="0.35">
      <c r="A10268" s="74"/>
      <c r="I10268" s="73"/>
      <c r="J10268" s="73"/>
      <c r="K10268" s="28"/>
    </row>
    <row r="10269" spans="1:11" x14ac:dyDescent="0.35">
      <c r="A10269" s="74"/>
      <c r="I10269" s="73"/>
      <c r="J10269" s="73"/>
      <c r="K10269" s="28"/>
    </row>
    <row r="10270" spans="1:11" x14ac:dyDescent="0.35">
      <c r="A10270" s="74"/>
      <c r="I10270" s="73"/>
      <c r="J10270" s="73"/>
      <c r="K10270" s="28"/>
    </row>
    <row r="10271" spans="1:11" x14ac:dyDescent="0.35">
      <c r="A10271" s="74"/>
      <c r="I10271" s="73"/>
      <c r="J10271" s="73"/>
      <c r="K10271" s="28"/>
    </row>
    <row r="10272" spans="1:11" x14ac:dyDescent="0.35">
      <c r="A10272" s="74"/>
      <c r="I10272" s="73"/>
      <c r="J10272" s="73"/>
      <c r="K10272" s="28"/>
    </row>
    <row r="10273" spans="1:11" x14ac:dyDescent="0.35">
      <c r="A10273" s="74"/>
      <c r="I10273" s="73"/>
      <c r="J10273" s="73"/>
      <c r="K10273" s="28"/>
    </row>
    <row r="10274" spans="1:11" x14ac:dyDescent="0.35">
      <c r="A10274" s="74"/>
      <c r="I10274" s="73"/>
      <c r="J10274" s="73"/>
      <c r="K10274" s="28"/>
    </row>
    <row r="10275" spans="1:11" x14ac:dyDescent="0.35">
      <c r="A10275" s="74"/>
      <c r="I10275" s="73"/>
      <c r="J10275" s="73"/>
      <c r="K10275" s="28"/>
    </row>
    <row r="10276" spans="1:11" x14ac:dyDescent="0.35">
      <c r="A10276" s="74"/>
      <c r="I10276" s="73"/>
      <c r="J10276" s="73"/>
      <c r="K10276" s="28"/>
    </row>
    <row r="10277" spans="1:11" x14ac:dyDescent="0.35">
      <c r="A10277" s="74"/>
      <c r="I10277" s="73"/>
      <c r="J10277" s="73"/>
      <c r="K10277" s="28"/>
    </row>
    <row r="10278" spans="1:11" x14ac:dyDescent="0.35">
      <c r="A10278" s="74"/>
      <c r="I10278" s="73"/>
      <c r="J10278" s="73"/>
      <c r="K10278" s="28"/>
    </row>
    <row r="10279" spans="1:11" x14ac:dyDescent="0.35">
      <c r="A10279" s="74"/>
      <c r="I10279" s="73"/>
      <c r="J10279" s="73"/>
      <c r="K10279" s="28"/>
    </row>
    <row r="10280" spans="1:11" x14ac:dyDescent="0.35">
      <c r="A10280" s="74"/>
      <c r="I10280" s="73"/>
      <c r="J10280" s="73"/>
      <c r="K10280" s="28"/>
    </row>
    <row r="10281" spans="1:11" x14ac:dyDescent="0.35">
      <c r="A10281" s="74"/>
      <c r="I10281" s="73"/>
      <c r="J10281" s="73"/>
      <c r="K10281" s="28"/>
    </row>
    <row r="10282" spans="1:11" x14ac:dyDescent="0.35">
      <c r="A10282" s="74"/>
      <c r="I10282" s="73"/>
      <c r="J10282" s="73"/>
      <c r="K10282" s="28"/>
    </row>
    <row r="10283" spans="1:11" x14ac:dyDescent="0.35">
      <c r="A10283" s="74"/>
      <c r="I10283" s="73"/>
      <c r="J10283" s="73"/>
      <c r="K10283" s="28"/>
    </row>
    <row r="10284" spans="1:11" x14ac:dyDescent="0.35">
      <c r="A10284" s="74"/>
      <c r="I10284" s="73"/>
      <c r="J10284" s="73"/>
      <c r="K10284" s="28"/>
    </row>
    <row r="10285" spans="1:11" x14ac:dyDescent="0.35">
      <c r="A10285" s="74"/>
      <c r="I10285" s="73"/>
      <c r="J10285" s="73"/>
      <c r="K10285" s="28"/>
    </row>
    <row r="10286" spans="1:11" x14ac:dyDescent="0.35">
      <c r="A10286" s="74"/>
      <c r="I10286" s="73"/>
      <c r="J10286" s="73"/>
      <c r="K10286" s="28"/>
    </row>
    <row r="10287" spans="1:11" x14ac:dyDescent="0.35">
      <c r="A10287" s="74"/>
      <c r="I10287" s="73"/>
      <c r="J10287" s="73"/>
      <c r="K10287" s="28"/>
    </row>
    <row r="10288" spans="1:11" x14ac:dyDescent="0.35">
      <c r="A10288" s="74"/>
      <c r="I10288" s="73"/>
      <c r="J10288" s="73"/>
      <c r="K10288" s="28"/>
    </row>
    <row r="10289" spans="1:11" x14ac:dyDescent="0.35">
      <c r="A10289" s="74"/>
      <c r="I10289" s="73"/>
      <c r="J10289" s="73"/>
      <c r="K10289" s="28"/>
    </row>
    <row r="10290" spans="1:11" x14ac:dyDescent="0.35">
      <c r="A10290" s="74"/>
      <c r="I10290" s="73"/>
      <c r="J10290" s="73"/>
      <c r="K10290" s="28"/>
    </row>
    <row r="10291" spans="1:11" x14ac:dyDescent="0.35">
      <c r="A10291" s="74"/>
      <c r="I10291" s="73"/>
      <c r="J10291" s="73"/>
      <c r="K10291" s="28"/>
    </row>
    <row r="10292" spans="1:11" x14ac:dyDescent="0.35">
      <c r="A10292" s="74"/>
      <c r="I10292" s="73"/>
      <c r="J10292" s="73"/>
      <c r="K10292" s="28"/>
    </row>
    <row r="10293" spans="1:11" x14ac:dyDescent="0.35">
      <c r="A10293" s="74"/>
      <c r="I10293" s="73"/>
      <c r="J10293" s="73"/>
      <c r="K10293" s="28"/>
    </row>
    <row r="10294" spans="1:11" x14ac:dyDescent="0.35">
      <c r="A10294" s="74"/>
      <c r="I10294" s="73"/>
      <c r="J10294" s="73"/>
      <c r="K10294" s="28"/>
    </row>
    <row r="10295" spans="1:11" x14ac:dyDescent="0.35">
      <c r="A10295" s="74"/>
      <c r="I10295" s="73"/>
      <c r="J10295" s="73"/>
      <c r="K10295" s="28"/>
    </row>
    <row r="10296" spans="1:11" x14ac:dyDescent="0.35">
      <c r="A10296" s="74"/>
      <c r="I10296" s="73"/>
      <c r="J10296" s="73"/>
      <c r="K10296" s="28"/>
    </row>
    <row r="10297" spans="1:11" x14ac:dyDescent="0.35">
      <c r="A10297" s="74"/>
      <c r="I10297" s="73"/>
      <c r="J10297" s="73"/>
      <c r="K10297" s="28"/>
    </row>
    <row r="10298" spans="1:11" x14ac:dyDescent="0.35">
      <c r="A10298" s="74"/>
      <c r="I10298" s="73"/>
      <c r="J10298" s="73"/>
      <c r="K10298" s="28"/>
    </row>
    <row r="10299" spans="1:11" x14ac:dyDescent="0.35">
      <c r="A10299" s="74"/>
      <c r="I10299" s="73"/>
      <c r="J10299" s="73"/>
      <c r="K10299" s="28"/>
    </row>
    <row r="10300" spans="1:11" x14ac:dyDescent="0.35">
      <c r="A10300" s="74"/>
      <c r="I10300" s="73"/>
      <c r="J10300" s="73"/>
      <c r="K10300" s="28"/>
    </row>
    <row r="10301" spans="1:11" x14ac:dyDescent="0.35">
      <c r="A10301" s="74"/>
      <c r="I10301" s="73"/>
      <c r="J10301" s="73"/>
      <c r="K10301" s="28"/>
    </row>
    <row r="10302" spans="1:11" x14ac:dyDescent="0.35">
      <c r="A10302" s="74"/>
      <c r="I10302" s="73"/>
      <c r="J10302" s="73"/>
      <c r="K10302" s="28"/>
    </row>
    <row r="10303" spans="1:11" x14ac:dyDescent="0.35">
      <c r="A10303" s="74"/>
      <c r="I10303" s="73"/>
      <c r="J10303" s="73"/>
      <c r="K10303" s="28"/>
    </row>
    <row r="10304" spans="1:11" x14ac:dyDescent="0.35">
      <c r="A10304" s="74"/>
      <c r="I10304" s="73"/>
      <c r="J10304" s="73"/>
      <c r="K10304" s="28"/>
    </row>
    <row r="10305" spans="1:11" x14ac:dyDescent="0.35">
      <c r="A10305" s="74"/>
      <c r="I10305" s="73"/>
      <c r="J10305" s="73"/>
      <c r="K10305" s="28"/>
    </row>
    <row r="10306" spans="1:11" x14ac:dyDescent="0.35">
      <c r="A10306" s="74"/>
      <c r="I10306" s="73"/>
      <c r="J10306" s="73"/>
      <c r="K10306" s="28"/>
    </row>
    <row r="10307" spans="1:11" x14ac:dyDescent="0.35">
      <c r="A10307" s="74"/>
      <c r="I10307" s="73"/>
      <c r="J10307" s="73"/>
      <c r="K10307" s="28"/>
    </row>
    <row r="10308" spans="1:11" x14ac:dyDescent="0.35">
      <c r="A10308" s="74"/>
      <c r="I10308" s="73"/>
      <c r="J10308" s="73"/>
      <c r="K10308" s="28"/>
    </row>
    <row r="10309" spans="1:11" x14ac:dyDescent="0.35">
      <c r="A10309" s="74"/>
      <c r="I10309" s="73"/>
      <c r="J10309" s="73"/>
      <c r="K10309" s="28"/>
    </row>
    <row r="10310" spans="1:11" x14ac:dyDescent="0.35">
      <c r="A10310" s="74"/>
      <c r="I10310" s="73"/>
      <c r="J10310" s="73"/>
      <c r="K10310" s="28"/>
    </row>
    <row r="10311" spans="1:11" x14ac:dyDescent="0.35">
      <c r="A10311" s="74"/>
      <c r="I10311" s="73"/>
      <c r="J10311" s="73"/>
      <c r="K10311" s="28"/>
    </row>
    <row r="10312" spans="1:11" x14ac:dyDescent="0.35">
      <c r="A10312" s="74"/>
      <c r="I10312" s="73"/>
      <c r="J10312" s="73"/>
      <c r="K10312" s="28"/>
    </row>
    <row r="10313" spans="1:11" x14ac:dyDescent="0.35">
      <c r="A10313" s="74"/>
      <c r="I10313" s="73"/>
      <c r="J10313" s="73"/>
      <c r="K10313" s="28"/>
    </row>
    <row r="10314" spans="1:11" x14ac:dyDescent="0.35">
      <c r="A10314" s="74"/>
      <c r="I10314" s="73"/>
      <c r="J10314" s="73"/>
      <c r="K10314" s="28"/>
    </row>
    <row r="10315" spans="1:11" x14ac:dyDescent="0.35">
      <c r="A10315" s="74"/>
      <c r="I10315" s="73"/>
      <c r="J10315" s="73"/>
      <c r="K10315" s="28"/>
    </row>
    <row r="10316" spans="1:11" x14ac:dyDescent="0.35">
      <c r="A10316" s="74"/>
      <c r="I10316" s="73"/>
      <c r="J10316" s="73"/>
      <c r="K10316" s="28"/>
    </row>
    <row r="10317" spans="1:11" x14ac:dyDescent="0.35">
      <c r="A10317" s="74"/>
      <c r="I10317" s="73"/>
      <c r="J10317" s="73"/>
      <c r="K10317" s="28"/>
    </row>
    <row r="10318" spans="1:11" x14ac:dyDescent="0.35">
      <c r="A10318" s="74"/>
      <c r="I10318" s="73"/>
      <c r="J10318" s="73"/>
      <c r="K10318" s="28"/>
    </row>
    <row r="10319" spans="1:11" x14ac:dyDescent="0.35">
      <c r="A10319" s="74"/>
      <c r="I10319" s="73"/>
      <c r="J10319" s="73"/>
      <c r="K10319" s="28"/>
    </row>
    <row r="10320" spans="1:11" x14ac:dyDescent="0.35">
      <c r="A10320" s="74"/>
      <c r="I10320" s="73"/>
      <c r="J10320" s="73"/>
      <c r="K10320" s="28"/>
    </row>
    <row r="10321" spans="1:11" x14ac:dyDescent="0.35">
      <c r="A10321" s="74"/>
      <c r="I10321" s="73"/>
      <c r="J10321" s="73"/>
      <c r="K10321" s="28"/>
    </row>
    <row r="10322" spans="1:11" x14ac:dyDescent="0.35">
      <c r="A10322" s="74"/>
      <c r="I10322" s="73"/>
      <c r="J10322" s="73"/>
      <c r="K10322" s="28"/>
    </row>
    <row r="10323" spans="1:11" x14ac:dyDescent="0.35">
      <c r="A10323" s="74"/>
      <c r="I10323" s="73"/>
      <c r="J10323" s="73"/>
      <c r="K10323" s="28"/>
    </row>
    <row r="10324" spans="1:11" x14ac:dyDescent="0.35">
      <c r="A10324" s="74"/>
      <c r="I10324" s="73"/>
      <c r="J10324" s="73"/>
      <c r="K10324" s="28"/>
    </row>
    <row r="10325" spans="1:11" x14ac:dyDescent="0.35">
      <c r="A10325" s="74"/>
      <c r="I10325" s="73"/>
      <c r="J10325" s="73"/>
      <c r="K10325" s="28"/>
    </row>
    <row r="10326" spans="1:11" x14ac:dyDescent="0.35">
      <c r="A10326" s="74"/>
      <c r="I10326" s="73"/>
      <c r="J10326" s="73"/>
      <c r="K10326" s="28"/>
    </row>
    <row r="10327" spans="1:11" x14ac:dyDescent="0.35">
      <c r="A10327" s="74"/>
      <c r="I10327" s="73"/>
      <c r="J10327" s="73"/>
      <c r="K10327" s="28"/>
    </row>
    <row r="10328" spans="1:11" x14ac:dyDescent="0.35">
      <c r="A10328" s="74"/>
      <c r="I10328" s="73"/>
      <c r="J10328" s="73"/>
      <c r="K10328" s="28"/>
    </row>
    <row r="10329" spans="1:11" x14ac:dyDescent="0.35">
      <c r="A10329" s="74"/>
      <c r="I10329" s="73"/>
      <c r="J10329" s="73"/>
      <c r="K10329" s="28"/>
    </row>
    <row r="10330" spans="1:11" x14ac:dyDescent="0.35">
      <c r="A10330" s="74"/>
      <c r="I10330" s="73"/>
      <c r="J10330" s="73"/>
      <c r="K10330" s="28"/>
    </row>
    <row r="10331" spans="1:11" x14ac:dyDescent="0.35">
      <c r="A10331" s="74"/>
      <c r="I10331" s="73"/>
      <c r="J10331" s="73"/>
      <c r="K10331" s="28"/>
    </row>
    <row r="10332" spans="1:11" x14ac:dyDescent="0.35">
      <c r="A10332" s="74"/>
      <c r="I10332" s="73"/>
      <c r="J10332" s="73"/>
      <c r="K10332" s="28"/>
    </row>
    <row r="10333" spans="1:11" x14ac:dyDescent="0.35">
      <c r="A10333" s="74"/>
      <c r="I10333" s="73"/>
      <c r="J10333" s="73"/>
      <c r="K10333" s="28"/>
    </row>
    <row r="10334" spans="1:11" x14ac:dyDescent="0.35">
      <c r="A10334" s="74"/>
      <c r="I10334" s="73"/>
      <c r="J10334" s="73"/>
      <c r="K10334" s="28"/>
    </row>
    <row r="10335" spans="1:11" x14ac:dyDescent="0.35">
      <c r="A10335" s="74"/>
      <c r="I10335" s="73"/>
      <c r="J10335" s="73"/>
      <c r="K10335" s="28"/>
    </row>
    <row r="10336" spans="1:11" x14ac:dyDescent="0.35">
      <c r="A10336" s="74"/>
      <c r="I10336" s="73"/>
      <c r="J10336" s="73"/>
      <c r="K10336" s="28"/>
    </row>
    <row r="10337" spans="1:11" x14ac:dyDescent="0.35">
      <c r="A10337" s="74"/>
      <c r="I10337" s="73"/>
      <c r="J10337" s="73"/>
      <c r="K10337" s="28"/>
    </row>
    <row r="10338" spans="1:11" x14ac:dyDescent="0.35">
      <c r="A10338" s="74"/>
      <c r="I10338" s="73"/>
      <c r="J10338" s="73"/>
      <c r="K10338" s="28"/>
    </row>
    <row r="10339" spans="1:11" x14ac:dyDescent="0.35">
      <c r="A10339" s="74"/>
      <c r="I10339" s="73"/>
      <c r="J10339" s="73"/>
      <c r="K10339" s="28"/>
    </row>
    <row r="10340" spans="1:11" x14ac:dyDescent="0.35">
      <c r="A10340" s="74"/>
      <c r="I10340" s="73"/>
      <c r="J10340" s="73"/>
      <c r="K10340" s="28"/>
    </row>
    <row r="10341" spans="1:11" x14ac:dyDescent="0.35">
      <c r="A10341" s="74"/>
      <c r="I10341" s="73"/>
      <c r="J10341" s="73"/>
      <c r="K10341" s="28"/>
    </row>
    <row r="10342" spans="1:11" x14ac:dyDescent="0.35">
      <c r="A10342" s="74"/>
      <c r="I10342" s="73"/>
      <c r="J10342" s="73"/>
      <c r="K10342" s="28"/>
    </row>
    <row r="10343" spans="1:11" x14ac:dyDescent="0.35">
      <c r="A10343" s="74"/>
      <c r="I10343" s="73"/>
      <c r="J10343" s="73"/>
      <c r="K10343" s="28"/>
    </row>
    <row r="10344" spans="1:11" x14ac:dyDescent="0.35">
      <c r="A10344" s="74"/>
      <c r="I10344" s="73"/>
      <c r="J10344" s="73"/>
      <c r="K10344" s="28"/>
    </row>
    <row r="10345" spans="1:11" x14ac:dyDescent="0.35">
      <c r="A10345" s="74"/>
      <c r="I10345" s="73"/>
      <c r="J10345" s="73"/>
      <c r="K10345" s="28"/>
    </row>
    <row r="10346" spans="1:11" x14ac:dyDescent="0.35">
      <c r="A10346" s="74"/>
      <c r="I10346" s="73"/>
      <c r="J10346" s="73"/>
      <c r="K10346" s="28"/>
    </row>
    <row r="10347" spans="1:11" x14ac:dyDescent="0.35">
      <c r="A10347" s="74"/>
      <c r="I10347" s="73"/>
      <c r="J10347" s="73"/>
      <c r="K10347" s="28"/>
    </row>
    <row r="10348" spans="1:11" x14ac:dyDescent="0.35">
      <c r="A10348" s="74"/>
      <c r="I10348" s="73"/>
      <c r="J10348" s="73"/>
      <c r="K10348" s="28"/>
    </row>
    <row r="10349" spans="1:11" x14ac:dyDescent="0.35">
      <c r="A10349" s="74"/>
      <c r="I10349" s="73"/>
      <c r="J10349" s="73"/>
      <c r="K10349" s="28"/>
    </row>
    <row r="10350" spans="1:11" x14ac:dyDescent="0.35">
      <c r="A10350" s="74"/>
      <c r="I10350" s="73"/>
      <c r="J10350" s="73"/>
      <c r="K10350" s="28"/>
    </row>
    <row r="10351" spans="1:11" x14ac:dyDescent="0.35">
      <c r="A10351" s="74"/>
      <c r="I10351" s="73"/>
      <c r="J10351" s="73"/>
      <c r="K10351" s="28"/>
    </row>
    <row r="10352" spans="1:11" x14ac:dyDescent="0.35">
      <c r="A10352" s="74"/>
      <c r="I10352" s="73"/>
      <c r="J10352" s="73"/>
      <c r="K10352" s="28"/>
    </row>
    <row r="10353" spans="1:11" x14ac:dyDescent="0.35">
      <c r="A10353" s="74"/>
      <c r="I10353" s="73"/>
      <c r="J10353" s="73"/>
      <c r="K10353" s="28"/>
    </row>
    <row r="10354" spans="1:11" x14ac:dyDescent="0.35">
      <c r="A10354" s="74"/>
      <c r="I10354" s="73"/>
      <c r="J10354" s="73"/>
      <c r="K10354" s="28"/>
    </row>
    <row r="10355" spans="1:11" x14ac:dyDescent="0.35">
      <c r="A10355" s="74"/>
      <c r="I10355" s="73"/>
      <c r="J10355" s="73"/>
      <c r="K10355" s="28"/>
    </row>
    <row r="10356" spans="1:11" x14ac:dyDescent="0.35">
      <c r="A10356" s="74"/>
      <c r="I10356" s="73"/>
      <c r="J10356" s="73"/>
      <c r="K10356" s="28"/>
    </row>
    <row r="10357" spans="1:11" x14ac:dyDescent="0.35">
      <c r="A10357" s="74"/>
      <c r="I10357" s="73"/>
      <c r="J10357" s="73"/>
      <c r="K10357" s="28"/>
    </row>
    <row r="10358" spans="1:11" x14ac:dyDescent="0.35">
      <c r="A10358" s="74"/>
      <c r="I10358" s="73"/>
      <c r="J10358" s="73"/>
      <c r="K10358" s="28"/>
    </row>
    <row r="10359" spans="1:11" x14ac:dyDescent="0.35">
      <c r="A10359" s="74"/>
      <c r="I10359" s="73"/>
      <c r="J10359" s="73"/>
      <c r="K10359" s="28"/>
    </row>
    <row r="10360" spans="1:11" x14ac:dyDescent="0.35">
      <c r="A10360" s="74"/>
      <c r="I10360" s="73"/>
      <c r="J10360" s="73"/>
      <c r="K10360" s="28"/>
    </row>
    <row r="10361" spans="1:11" x14ac:dyDescent="0.35">
      <c r="A10361" s="74"/>
      <c r="I10361" s="73"/>
      <c r="J10361" s="73"/>
      <c r="K10361" s="28"/>
    </row>
    <row r="10362" spans="1:11" x14ac:dyDescent="0.35">
      <c r="A10362" s="74"/>
      <c r="I10362" s="73"/>
      <c r="J10362" s="73"/>
      <c r="K10362" s="28"/>
    </row>
    <row r="10363" spans="1:11" x14ac:dyDescent="0.35">
      <c r="A10363" s="74"/>
      <c r="I10363" s="73"/>
      <c r="J10363" s="73"/>
      <c r="K10363" s="28"/>
    </row>
    <row r="10364" spans="1:11" x14ac:dyDescent="0.35">
      <c r="A10364" s="74"/>
      <c r="I10364" s="73"/>
      <c r="J10364" s="73"/>
      <c r="K10364" s="28"/>
    </row>
    <row r="10365" spans="1:11" x14ac:dyDescent="0.35">
      <c r="A10365" s="74"/>
      <c r="I10365" s="73"/>
      <c r="J10365" s="73"/>
      <c r="K10365" s="28"/>
    </row>
    <row r="10366" spans="1:11" x14ac:dyDescent="0.35">
      <c r="A10366" s="74"/>
      <c r="I10366" s="73"/>
      <c r="J10366" s="73"/>
      <c r="K10366" s="28"/>
    </row>
    <row r="10367" spans="1:11" x14ac:dyDescent="0.35">
      <c r="A10367" s="74"/>
      <c r="I10367" s="73"/>
      <c r="J10367" s="73"/>
      <c r="K10367" s="28"/>
    </row>
    <row r="10368" spans="1:11" x14ac:dyDescent="0.35">
      <c r="A10368" s="74"/>
      <c r="I10368" s="73"/>
      <c r="J10368" s="73"/>
      <c r="K10368" s="28"/>
    </row>
    <row r="10369" spans="1:11" x14ac:dyDescent="0.35">
      <c r="A10369" s="74"/>
      <c r="I10369" s="73"/>
      <c r="J10369" s="73"/>
      <c r="K10369" s="28"/>
    </row>
    <row r="10370" spans="1:11" x14ac:dyDescent="0.35">
      <c r="A10370" s="74"/>
      <c r="I10370" s="73"/>
      <c r="J10370" s="73"/>
      <c r="K10370" s="28"/>
    </row>
    <row r="10371" spans="1:11" x14ac:dyDescent="0.35">
      <c r="A10371" s="74"/>
      <c r="I10371" s="73"/>
      <c r="J10371" s="73"/>
      <c r="K10371" s="28"/>
    </row>
    <row r="10372" spans="1:11" x14ac:dyDescent="0.35">
      <c r="A10372" s="74"/>
      <c r="I10372" s="73"/>
      <c r="J10372" s="73"/>
      <c r="K10372" s="28"/>
    </row>
    <row r="10373" spans="1:11" x14ac:dyDescent="0.35">
      <c r="A10373" s="74"/>
      <c r="I10373" s="73"/>
      <c r="J10373" s="73"/>
      <c r="K10373" s="28"/>
    </row>
    <row r="10374" spans="1:11" x14ac:dyDescent="0.35">
      <c r="A10374" s="74"/>
      <c r="I10374" s="73"/>
      <c r="J10374" s="73"/>
      <c r="K10374" s="28"/>
    </row>
    <row r="10375" spans="1:11" x14ac:dyDescent="0.35">
      <c r="A10375" s="74"/>
      <c r="I10375" s="73"/>
      <c r="J10375" s="73"/>
      <c r="K10375" s="28"/>
    </row>
    <row r="10376" spans="1:11" x14ac:dyDescent="0.35">
      <c r="A10376" s="74"/>
      <c r="I10376" s="73"/>
      <c r="J10376" s="73"/>
      <c r="K10376" s="28"/>
    </row>
    <row r="10377" spans="1:11" x14ac:dyDescent="0.35">
      <c r="A10377" s="74"/>
      <c r="I10377" s="73"/>
      <c r="J10377" s="73"/>
      <c r="K10377" s="28"/>
    </row>
    <row r="10378" spans="1:11" x14ac:dyDescent="0.35">
      <c r="A10378" s="74"/>
      <c r="I10378" s="73"/>
      <c r="J10378" s="73"/>
      <c r="K10378" s="28"/>
    </row>
    <row r="10379" spans="1:11" x14ac:dyDescent="0.35">
      <c r="A10379" s="74"/>
      <c r="I10379" s="73"/>
      <c r="J10379" s="73"/>
      <c r="K10379" s="28"/>
    </row>
    <row r="10380" spans="1:11" x14ac:dyDescent="0.35">
      <c r="A10380" s="74"/>
      <c r="I10380" s="73"/>
      <c r="J10380" s="73"/>
      <c r="K10380" s="28"/>
    </row>
    <row r="10381" spans="1:11" x14ac:dyDescent="0.35">
      <c r="A10381" s="74"/>
      <c r="I10381" s="73"/>
      <c r="J10381" s="73"/>
      <c r="K10381" s="28"/>
    </row>
    <row r="10382" spans="1:11" x14ac:dyDescent="0.35">
      <c r="A10382" s="74"/>
      <c r="I10382" s="73"/>
      <c r="J10382" s="73"/>
      <c r="K10382" s="28"/>
    </row>
    <row r="10383" spans="1:11" x14ac:dyDescent="0.35">
      <c r="A10383" s="74"/>
      <c r="I10383" s="73"/>
      <c r="J10383" s="73"/>
      <c r="K10383" s="28"/>
    </row>
    <row r="10384" spans="1:11" x14ac:dyDescent="0.35">
      <c r="A10384" s="74"/>
      <c r="I10384" s="73"/>
      <c r="J10384" s="73"/>
      <c r="K10384" s="28"/>
    </row>
    <row r="10385" spans="1:11" x14ac:dyDescent="0.35">
      <c r="A10385" s="74"/>
      <c r="I10385" s="73"/>
      <c r="J10385" s="73"/>
      <c r="K10385" s="28"/>
    </row>
    <row r="10386" spans="1:11" x14ac:dyDescent="0.35">
      <c r="A10386" s="74"/>
      <c r="I10386" s="73"/>
      <c r="J10386" s="73"/>
      <c r="K10386" s="28"/>
    </row>
    <row r="10387" spans="1:11" x14ac:dyDescent="0.35">
      <c r="A10387" s="74"/>
      <c r="I10387" s="73"/>
      <c r="J10387" s="73"/>
      <c r="K10387" s="28"/>
    </row>
    <row r="10388" spans="1:11" x14ac:dyDescent="0.35">
      <c r="A10388" s="74"/>
      <c r="I10388" s="73"/>
      <c r="J10388" s="73"/>
      <c r="K10388" s="28"/>
    </row>
    <row r="10389" spans="1:11" x14ac:dyDescent="0.35">
      <c r="A10389" s="74"/>
      <c r="I10389" s="73"/>
      <c r="J10389" s="73"/>
      <c r="K10389" s="28"/>
    </row>
    <row r="10390" spans="1:11" x14ac:dyDescent="0.35">
      <c r="A10390" s="74"/>
      <c r="I10390" s="73"/>
      <c r="J10390" s="73"/>
      <c r="K10390" s="28"/>
    </row>
    <row r="10391" spans="1:11" x14ac:dyDescent="0.35">
      <c r="A10391" s="74"/>
      <c r="I10391" s="73"/>
      <c r="J10391" s="73"/>
      <c r="K10391" s="28"/>
    </row>
    <row r="10392" spans="1:11" x14ac:dyDescent="0.35">
      <c r="A10392" s="74"/>
      <c r="I10392" s="73"/>
      <c r="J10392" s="73"/>
      <c r="K10392" s="28"/>
    </row>
    <row r="10393" spans="1:11" x14ac:dyDescent="0.35">
      <c r="A10393" s="74"/>
      <c r="I10393" s="73"/>
      <c r="J10393" s="73"/>
      <c r="K10393" s="28"/>
    </row>
    <row r="10394" spans="1:11" x14ac:dyDescent="0.35">
      <c r="A10394" s="74"/>
      <c r="I10394" s="73"/>
      <c r="J10394" s="73"/>
      <c r="K10394" s="28"/>
    </row>
    <row r="10395" spans="1:11" x14ac:dyDescent="0.35">
      <c r="A10395" s="74"/>
      <c r="I10395" s="73"/>
      <c r="J10395" s="73"/>
      <c r="K10395" s="28"/>
    </row>
    <row r="10396" spans="1:11" x14ac:dyDescent="0.35">
      <c r="A10396" s="74"/>
      <c r="I10396" s="73"/>
      <c r="J10396" s="73"/>
      <c r="K10396" s="28"/>
    </row>
    <row r="10397" spans="1:11" x14ac:dyDescent="0.35">
      <c r="A10397" s="74"/>
      <c r="I10397" s="73"/>
      <c r="J10397" s="73"/>
      <c r="K10397" s="28"/>
    </row>
    <row r="10398" spans="1:11" x14ac:dyDescent="0.35">
      <c r="A10398" s="74"/>
      <c r="I10398" s="73"/>
      <c r="J10398" s="73"/>
      <c r="K10398" s="28"/>
    </row>
    <row r="10399" spans="1:11" x14ac:dyDescent="0.35">
      <c r="A10399" s="74"/>
      <c r="I10399" s="73"/>
      <c r="J10399" s="73"/>
      <c r="K10399" s="28"/>
    </row>
    <row r="10400" spans="1:11" x14ac:dyDescent="0.35">
      <c r="A10400" s="74"/>
      <c r="I10400" s="73"/>
      <c r="J10400" s="73"/>
      <c r="K10400" s="28"/>
    </row>
    <row r="10401" spans="1:11" x14ac:dyDescent="0.35">
      <c r="A10401" s="74"/>
      <c r="I10401" s="73"/>
      <c r="J10401" s="73"/>
      <c r="K10401" s="28"/>
    </row>
    <row r="10402" spans="1:11" x14ac:dyDescent="0.35">
      <c r="A10402" s="74"/>
      <c r="I10402" s="73"/>
      <c r="J10402" s="73"/>
      <c r="K10402" s="28"/>
    </row>
    <row r="10403" spans="1:11" x14ac:dyDescent="0.35">
      <c r="A10403" s="74"/>
      <c r="I10403" s="73"/>
      <c r="J10403" s="73"/>
      <c r="K10403" s="28"/>
    </row>
    <row r="10404" spans="1:11" x14ac:dyDescent="0.35">
      <c r="A10404" s="74"/>
      <c r="I10404" s="73"/>
      <c r="J10404" s="73"/>
      <c r="K10404" s="28"/>
    </row>
    <row r="10405" spans="1:11" x14ac:dyDescent="0.35">
      <c r="A10405" s="74"/>
      <c r="I10405" s="73"/>
      <c r="J10405" s="73"/>
      <c r="K10405" s="28"/>
    </row>
    <row r="10406" spans="1:11" x14ac:dyDescent="0.35">
      <c r="A10406" s="74"/>
      <c r="I10406" s="73"/>
      <c r="J10406" s="73"/>
      <c r="K10406" s="28"/>
    </row>
    <row r="10407" spans="1:11" x14ac:dyDescent="0.35">
      <c r="A10407" s="74"/>
      <c r="I10407" s="73"/>
      <c r="J10407" s="73"/>
      <c r="K10407" s="28"/>
    </row>
    <row r="10408" spans="1:11" x14ac:dyDescent="0.35">
      <c r="A10408" s="74"/>
      <c r="I10408" s="73"/>
      <c r="J10408" s="73"/>
      <c r="K10408" s="28"/>
    </row>
    <row r="10409" spans="1:11" x14ac:dyDescent="0.35">
      <c r="A10409" s="74"/>
      <c r="I10409" s="73"/>
      <c r="J10409" s="73"/>
      <c r="K10409" s="28"/>
    </row>
    <row r="10410" spans="1:11" x14ac:dyDescent="0.35">
      <c r="A10410" s="74"/>
      <c r="I10410" s="73"/>
      <c r="J10410" s="73"/>
      <c r="K10410" s="28"/>
    </row>
    <row r="10411" spans="1:11" x14ac:dyDescent="0.35">
      <c r="A10411" s="74"/>
      <c r="I10411" s="73"/>
      <c r="J10411" s="73"/>
      <c r="K10411" s="28"/>
    </row>
    <row r="10412" spans="1:11" x14ac:dyDescent="0.35">
      <c r="A10412" s="74"/>
      <c r="I10412" s="73"/>
      <c r="J10412" s="73"/>
      <c r="K10412" s="28"/>
    </row>
    <row r="10413" spans="1:11" x14ac:dyDescent="0.35">
      <c r="A10413" s="74"/>
      <c r="I10413" s="73"/>
      <c r="J10413" s="73"/>
      <c r="K10413" s="28"/>
    </row>
    <row r="10414" spans="1:11" x14ac:dyDescent="0.35">
      <c r="A10414" s="74"/>
      <c r="I10414" s="73"/>
      <c r="J10414" s="73"/>
      <c r="K10414" s="28"/>
    </row>
    <row r="10415" spans="1:11" x14ac:dyDescent="0.35">
      <c r="A10415" s="74"/>
      <c r="I10415" s="73"/>
      <c r="J10415" s="73"/>
      <c r="K10415" s="28"/>
    </row>
    <row r="10416" spans="1:11" x14ac:dyDescent="0.35">
      <c r="A10416" s="74"/>
      <c r="I10416" s="73"/>
      <c r="J10416" s="73"/>
      <c r="K10416" s="28"/>
    </row>
    <row r="10417" spans="1:11" x14ac:dyDescent="0.35">
      <c r="A10417" s="74"/>
      <c r="I10417" s="73"/>
      <c r="J10417" s="73"/>
      <c r="K10417" s="28"/>
    </row>
    <row r="10418" spans="1:11" x14ac:dyDescent="0.35">
      <c r="A10418" s="74"/>
      <c r="I10418" s="73"/>
      <c r="J10418" s="73"/>
      <c r="K10418" s="28"/>
    </row>
    <row r="10419" spans="1:11" x14ac:dyDescent="0.35">
      <c r="A10419" s="74"/>
      <c r="I10419" s="73"/>
      <c r="J10419" s="73"/>
      <c r="K10419" s="28"/>
    </row>
    <row r="10420" spans="1:11" x14ac:dyDescent="0.35">
      <c r="A10420" s="74"/>
      <c r="I10420" s="73"/>
      <c r="J10420" s="73"/>
      <c r="K10420" s="28"/>
    </row>
    <row r="10421" spans="1:11" x14ac:dyDescent="0.35">
      <c r="A10421" s="74"/>
      <c r="I10421" s="73"/>
      <c r="J10421" s="73"/>
      <c r="K10421" s="28"/>
    </row>
    <row r="10422" spans="1:11" x14ac:dyDescent="0.35">
      <c r="A10422" s="74"/>
      <c r="I10422" s="73"/>
      <c r="J10422" s="73"/>
      <c r="K10422" s="28"/>
    </row>
    <row r="10423" spans="1:11" x14ac:dyDescent="0.35">
      <c r="A10423" s="74"/>
      <c r="I10423" s="73"/>
      <c r="J10423" s="73"/>
      <c r="K10423" s="28"/>
    </row>
    <row r="10424" spans="1:11" x14ac:dyDescent="0.35">
      <c r="A10424" s="74"/>
      <c r="I10424" s="73"/>
      <c r="J10424" s="73"/>
      <c r="K10424" s="28"/>
    </row>
    <row r="10425" spans="1:11" x14ac:dyDescent="0.35">
      <c r="A10425" s="74"/>
      <c r="I10425" s="73"/>
      <c r="J10425" s="73"/>
      <c r="K10425" s="28"/>
    </row>
    <row r="10426" spans="1:11" x14ac:dyDescent="0.35">
      <c r="A10426" s="74"/>
      <c r="I10426" s="73"/>
      <c r="J10426" s="73"/>
      <c r="K10426" s="28"/>
    </row>
    <row r="10427" spans="1:11" x14ac:dyDescent="0.35">
      <c r="A10427" s="74"/>
      <c r="I10427" s="73"/>
      <c r="J10427" s="73"/>
      <c r="K10427" s="28"/>
    </row>
    <row r="10428" spans="1:11" x14ac:dyDescent="0.35">
      <c r="A10428" s="74"/>
      <c r="I10428" s="73"/>
      <c r="J10428" s="73"/>
      <c r="K10428" s="28"/>
    </row>
    <row r="10429" spans="1:11" x14ac:dyDescent="0.35">
      <c r="A10429" s="74"/>
      <c r="I10429" s="73"/>
      <c r="J10429" s="73"/>
      <c r="K10429" s="28"/>
    </row>
    <row r="10430" spans="1:11" x14ac:dyDescent="0.35">
      <c r="A10430" s="74"/>
      <c r="I10430" s="73"/>
      <c r="J10430" s="73"/>
      <c r="K10430" s="28"/>
    </row>
    <row r="10431" spans="1:11" x14ac:dyDescent="0.35">
      <c r="A10431" s="74"/>
      <c r="I10431" s="73"/>
      <c r="J10431" s="73"/>
      <c r="K10431" s="28"/>
    </row>
    <row r="10432" spans="1:11" x14ac:dyDescent="0.35">
      <c r="A10432" s="74"/>
      <c r="I10432" s="73"/>
      <c r="J10432" s="73"/>
      <c r="K10432" s="28"/>
    </row>
    <row r="10433" spans="1:11" x14ac:dyDescent="0.35">
      <c r="A10433" s="74"/>
      <c r="I10433" s="73"/>
      <c r="J10433" s="73"/>
      <c r="K10433" s="28"/>
    </row>
    <row r="10434" spans="1:11" x14ac:dyDescent="0.35">
      <c r="A10434" s="74"/>
      <c r="I10434" s="73"/>
      <c r="J10434" s="73"/>
      <c r="K10434" s="28"/>
    </row>
    <row r="10435" spans="1:11" x14ac:dyDescent="0.35">
      <c r="A10435" s="74"/>
      <c r="I10435" s="73"/>
      <c r="J10435" s="73"/>
      <c r="K10435" s="28"/>
    </row>
    <row r="10436" spans="1:11" x14ac:dyDescent="0.35">
      <c r="A10436" s="74"/>
      <c r="I10436" s="73"/>
      <c r="J10436" s="73"/>
      <c r="K10436" s="28"/>
    </row>
    <row r="10437" spans="1:11" x14ac:dyDescent="0.35">
      <c r="A10437" s="74"/>
      <c r="I10437" s="73"/>
      <c r="J10437" s="73"/>
      <c r="K10437" s="28"/>
    </row>
    <row r="10438" spans="1:11" x14ac:dyDescent="0.35">
      <c r="A10438" s="74"/>
      <c r="I10438" s="73"/>
      <c r="J10438" s="73"/>
      <c r="K10438" s="28"/>
    </row>
    <row r="10439" spans="1:11" x14ac:dyDescent="0.35">
      <c r="A10439" s="74"/>
      <c r="I10439" s="73"/>
      <c r="J10439" s="73"/>
      <c r="K10439" s="28"/>
    </row>
    <row r="10440" spans="1:11" x14ac:dyDescent="0.35">
      <c r="A10440" s="74"/>
      <c r="I10440" s="73"/>
      <c r="J10440" s="73"/>
      <c r="K10440" s="28"/>
    </row>
    <row r="10441" spans="1:11" x14ac:dyDescent="0.35">
      <c r="A10441" s="74"/>
      <c r="I10441" s="73"/>
      <c r="J10441" s="73"/>
      <c r="K10441" s="28"/>
    </row>
    <row r="10442" spans="1:11" x14ac:dyDescent="0.35">
      <c r="A10442" s="74"/>
      <c r="I10442" s="73"/>
      <c r="J10442" s="73"/>
      <c r="K10442" s="28"/>
    </row>
    <row r="10443" spans="1:11" x14ac:dyDescent="0.35">
      <c r="A10443" s="74"/>
      <c r="I10443" s="73"/>
      <c r="J10443" s="73"/>
      <c r="K10443" s="28"/>
    </row>
    <row r="10444" spans="1:11" x14ac:dyDescent="0.35">
      <c r="A10444" s="74"/>
      <c r="I10444" s="73"/>
      <c r="J10444" s="73"/>
      <c r="K10444" s="28"/>
    </row>
    <row r="10445" spans="1:11" x14ac:dyDescent="0.35">
      <c r="A10445" s="74"/>
      <c r="I10445" s="73"/>
      <c r="J10445" s="73"/>
      <c r="K10445" s="28"/>
    </row>
    <row r="10446" spans="1:11" x14ac:dyDescent="0.35">
      <c r="A10446" s="74"/>
      <c r="I10446" s="73"/>
      <c r="J10446" s="73"/>
      <c r="K10446" s="28"/>
    </row>
    <row r="10447" spans="1:11" x14ac:dyDescent="0.35">
      <c r="A10447" s="74"/>
      <c r="I10447" s="73"/>
      <c r="J10447" s="73"/>
      <c r="K10447" s="28"/>
    </row>
    <row r="10448" spans="1:11" x14ac:dyDescent="0.35">
      <c r="A10448" s="74"/>
      <c r="I10448" s="73"/>
      <c r="J10448" s="73"/>
      <c r="K10448" s="28"/>
    </row>
    <row r="10449" spans="1:11" x14ac:dyDescent="0.35">
      <c r="A10449" s="74"/>
      <c r="I10449" s="73"/>
      <c r="J10449" s="73"/>
      <c r="K10449" s="28"/>
    </row>
    <row r="10450" spans="1:11" x14ac:dyDescent="0.35">
      <c r="A10450" s="74"/>
      <c r="I10450" s="73"/>
      <c r="J10450" s="73"/>
      <c r="K10450" s="28"/>
    </row>
    <row r="10451" spans="1:11" x14ac:dyDescent="0.35">
      <c r="A10451" s="74"/>
      <c r="I10451" s="73"/>
      <c r="J10451" s="73"/>
      <c r="K10451" s="28"/>
    </row>
    <row r="10452" spans="1:11" x14ac:dyDescent="0.35">
      <c r="A10452" s="74"/>
      <c r="I10452" s="73"/>
      <c r="J10452" s="73"/>
      <c r="K10452" s="28"/>
    </row>
    <row r="10453" spans="1:11" x14ac:dyDescent="0.35">
      <c r="A10453" s="74"/>
      <c r="I10453" s="73"/>
      <c r="J10453" s="73"/>
      <c r="K10453" s="28"/>
    </row>
    <row r="10454" spans="1:11" x14ac:dyDescent="0.35">
      <c r="A10454" s="74"/>
      <c r="I10454" s="73"/>
      <c r="J10454" s="73"/>
      <c r="K10454" s="28"/>
    </row>
    <row r="10455" spans="1:11" x14ac:dyDescent="0.35">
      <c r="A10455" s="74"/>
      <c r="I10455" s="73"/>
      <c r="J10455" s="73"/>
      <c r="K10455" s="28"/>
    </row>
    <row r="10456" spans="1:11" x14ac:dyDescent="0.35">
      <c r="A10456" s="74"/>
      <c r="I10456" s="73"/>
      <c r="J10456" s="73"/>
      <c r="K10456" s="28"/>
    </row>
    <row r="10457" spans="1:11" x14ac:dyDescent="0.35">
      <c r="A10457" s="74"/>
      <c r="I10457" s="73"/>
      <c r="J10457" s="73"/>
      <c r="K10457" s="28"/>
    </row>
    <row r="10458" spans="1:11" x14ac:dyDescent="0.35">
      <c r="A10458" s="74"/>
      <c r="I10458" s="73"/>
      <c r="J10458" s="73"/>
      <c r="K10458" s="28"/>
    </row>
    <row r="10459" spans="1:11" x14ac:dyDescent="0.35">
      <c r="A10459" s="74"/>
      <c r="I10459" s="73"/>
      <c r="J10459" s="73"/>
      <c r="K10459" s="28"/>
    </row>
    <row r="10460" spans="1:11" x14ac:dyDescent="0.35">
      <c r="A10460" s="74"/>
      <c r="I10460" s="73"/>
      <c r="J10460" s="73"/>
      <c r="K10460" s="28"/>
    </row>
    <row r="10461" spans="1:11" x14ac:dyDescent="0.35">
      <c r="A10461" s="74"/>
      <c r="I10461" s="73"/>
      <c r="J10461" s="73"/>
      <c r="K10461" s="28"/>
    </row>
    <row r="10462" spans="1:11" x14ac:dyDescent="0.35">
      <c r="A10462" s="74"/>
      <c r="I10462" s="73"/>
      <c r="J10462" s="73"/>
      <c r="K10462" s="28"/>
    </row>
    <row r="10463" spans="1:11" x14ac:dyDescent="0.35">
      <c r="A10463" s="74"/>
      <c r="I10463" s="73"/>
      <c r="J10463" s="73"/>
      <c r="K10463" s="28"/>
    </row>
    <row r="10464" spans="1:11" x14ac:dyDescent="0.35">
      <c r="A10464" s="74"/>
      <c r="I10464" s="73"/>
      <c r="J10464" s="73"/>
      <c r="K10464" s="28"/>
    </row>
    <row r="10465" spans="1:11" x14ac:dyDescent="0.35">
      <c r="A10465" s="74"/>
      <c r="I10465" s="73"/>
      <c r="J10465" s="73"/>
      <c r="K10465" s="28"/>
    </row>
    <row r="10466" spans="1:11" x14ac:dyDescent="0.35">
      <c r="A10466" s="74"/>
      <c r="I10466" s="73"/>
      <c r="J10466" s="73"/>
      <c r="K10466" s="28"/>
    </row>
    <row r="10467" spans="1:11" x14ac:dyDescent="0.35">
      <c r="A10467" s="74"/>
      <c r="I10467" s="73"/>
      <c r="J10467" s="73"/>
      <c r="K10467" s="28"/>
    </row>
    <row r="10468" spans="1:11" x14ac:dyDescent="0.35">
      <c r="A10468" s="74"/>
      <c r="I10468" s="73"/>
      <c r="J10468" s="73"/>
      <c r="K10468" s="28"/>
    </row>
    <row r="10469" spans="1:11" x14ac:dyDescent="0.35">
      <c r="A10469" s="74"/>
      <c r="I10469" s="73"/>
      <c r="J10469" s="73"/>
      <c r="K10469" s="28"/>
    </row>
    <row r="10470" spans="1:11" x14ac:dyDescent="0.35">
      <c r="A10470" s="74"/>
      <c r="I10470" s="73"/>
      <c r="J10470" s="73"/>
      <c r="K10470" s="28"/>
    </row>
    <row r="10471" spans="1:11" x14ac:dyDescent="0.35">
      <c r="A10471" s="74"/>
      <c r="I10471" s="73"/>
      <c r="J10471" s="73"/>
      <c r="K10471" s="28"/>
    </row>
    <row r="10472" spans="1:11" x14ac:dyDescent="0.35">
      <c r="A10472" s="74"/>
      <c r="I10472" s="73"/>
      <c r="J10472" s="73"/>
      <c r="K10472" s="28"/>
    </row>
    <row r="10473" spans="1:11" x14ac:dyDescent="0.35">
      <c r="A10473" s="74"/>
      <c r="I10473" s="73"/>
      <c r="J10473" s="73"/>
      <c r="K10473" s="28"/>
    </row>
    <row r="10474" spans="1:11" x14ac:dyDescent="0.35">
      <c r="A10474" s="74"/>
      <c r="I10474" s="73"/>
      <c r="J10474" s="73"/>
      <c r="K10474" s="28"/>
    </row>
    <row r="10475" spans="1:11" x14ac:dyDescent="0.35">
      <c r="A10475" s="74"/>
      <c r="I10475" s="73"/>
      <c r="J10475" s="73"/>
      <c r="K10475" s="28"/>
    </row>
    <row r="10476" spans="1:11" x14ac:dyDescent="0.35">
      <c r="A10476" s="74"/>
      <c r="I10476" s="73"/>
      <c r="J10476" s="73"/>
      <c r="K10476" s="28"/>
    </row>
    <row r="10477" spans="1:11" x14ac:dyDescent="0.35">
      <c r="A10477" s="74"/>
      <c r="I10477" s="73"/>
      <c r="J10477" s="73"/>
      <c r="K10477" s="28"/>
    </row>
    <row r="10478" spans="1:11" x14ac:dyDescent="0.35">
      <c r="A10478" s="74"/>
      <c r="I10478" s="73"/>
      <c r="J10478" s="73"/>
      <c r="K10478" s="28"/>
    </row>
    <row r="10479" spans="1:11" x14ac:dyDescent="0.35">
      <c r="A10479" s="74"/>
      <c r="I10479" s="73"/>
      <c r="J10479" s="73"/>
      <c r="K10479" s="28"/>
    </row>
    <row r="10480" spans="1:11" x14ac:dyDescent="0.35">
      <c r="A10480" s="74"/>
      <c r="I10480" s="73"/>
      <c r="J10480" s="73"/>
      <c r="K10480" s="28"/>
    </row>
    <row r="10481" spans="1:11" x14ac:dyDescent="0.35">
      <c r="A10481" s="74"/>
      <c r="I10481" s="73"/>
      <c r="J10481" s="73"/>
      <c r="K10481" s="28"/>
    </row>
    <row r="10482" spans="1:11" x14ac:dyDescent="0.35">
      <c r="A10482" s="74"/>
      <c r="I10482" s="73"/>
      <c r="J10482" s="73"/>
      <c r="K10482" s="28"/>
    </row>
    <row r="10483" spans="1:11" x14ac:dyDescent="0.35">
      <c r="A10483" s="74"/>
      <c r="I10483" s="73"/>
      <c r="J10483" s="73"/>
      <c r="K10483" s="28"/>
    </row>
    <row r="10484" spans="1:11" x14ac:dyDescent="0.35">
      <c r="A10484" s="74"/>
      <c r="I10484" s="73"/>
      <c r="J10484" s="73"/>
      <c r="K10484" s="28"/>
    </row>
    <row r="10485" spans="1:11" x14ac:dyDescent="0.35">
      <c r="A10485" s="74"/>
      <c r="I10485" s="73"/>
      <c r="J10485" s="73"/>
      <c r="K10485" s="28"/>
    </row>
    <row r="10486" spans="1:11" x14ac:dyDescent="0.35">
      <c r="A10486" s="74"/>
      <c r="I10486" s="73"/>
      <c r="J10486" s="73"/>
      <c r="K10486" s="28"/>
    </row>
    <row r="10487" spans="1:11" x14ac:dyDescent="0.35">
      <c r="A10487" s="74"/>
      <c r="I10487" s="73"/>
      <c r="J10487" s="73"/>
      <c r="K10487" s="28"/>
    </row>
    <row r="10488" spans="1:11" x14ac:dyDescent="0.35">
      <c r="A10488" s="74"/>
      <c r="I10488" s="73"/>
      <c r="J10488" s="73"/>
      <c r="K10488" s="28"/>
    </row>
    <row r="10489" spans="1:11" x14ac:dyDescent="0.35">
      <c r="A10489" s="74"/>
      <c r="I10489" s="73"/>
      <c r="J10489" s="73"/>
      <c r="K10489" s="28"/>
    </row>
    <row r="10490" spans="1:11" x14ac:dyDescent="0.35">
      <c r="A10490" s="74"/>
      <c r="I10490" s="73"/>
      <c r="J10490" s="73"/>
      <c r="K10490" s="28"/>
    </row>
    <row r="10491" spans="1:11" x14ac:dyDescent="0.35">
      <c r="A10491" s="74"/>
      <c r="I10491" s="73"/>
      <c r="J10491" s="73"/>
      <c r="K10491" s="28"/>
    </row>
    <row r="10492" spans="1:11" x14ac:dyDescent="0.35">
      <c r="A10492" s="74"/>
      <c r="I10492" s="73"/>
      <c r="J10492" s="73"/>
      <c r="K10492" s="28"/>
    </row>
    <row r="10493" spans="1:11" x14ac:dyDescent="0.35">
      <c r="A10493" s="74"/>
      <c r="I10493" s="73"/>
      <c r="J10493" s="73"/>
      <c r="K10493" s="28"/>
    </row>
    <row r="10494" spans="1:11" x14ac:dyDescent="0.35">
      <c r="A10494" s="74"/>
      <c r="I10494" s="73"/>
      <c r="J10494" s="73"/>
      <c r="K10494" s="28"/>
    </row>
    <row r="10495" spans="1:11" x14ac:dyDescent="0.35">
      <c r="A10495" s="74"/>
      <c r="I10495" s="73"/>
      <c r="J10495" s="73"/>
      <c r="K10495" s="28"/>
    </row>
    <row r="10496" spans="1:11" x14ac:dyDescent="0.35">
      <c r="A10496" s="74"/>
      <c r="I10496" s="73"/>
      <c r="J10496" s="73"/>
      <c r="K10496" s="28"/>
    </row>
    <row r="10497" spans="1:11" x14ac:dyDescent="0.35">
      <c r="A10497" s="74"/>
      <c r="I10497" s="73"/>
      <c r="J10497" s="73"/>
      <c r="K10497" s="28"/>
    </row>
    <row r="10498" spans="1:11" x14ac:dyDescent="0.35">
      <c r="A10498" s="74"/>
      <c r="I10498" s="73"/>
      <c r="J10498" s="73"/>
      <c r="K10498" s="28"/>
    </row>
    <row r="10499" spans="1:11" x14ac:dyDescent="0.35">
      <c r="A10499" s="74"/>
      <c r="I10499" s="73"/>
      <c r="J10499" s="73"/>
      <c r="K10499" s="28"/>
    </row>
    <row r="10500" spans="1:11" x14ac:dyDescent="0.35">
      <c r="A10500" s="74"/>
      <c r="I10500" s="73"/>
      <c r="J10500" s="73"/>
      <c r="K10500" s="28"/>
    </row>
    <row r="10501" spans="1:11" x14ac:dyDescent="0.35">
      <c r="A10501" s="74"/>
      <c r="I10501" s="73"/>
      <c r="J10501" s="73"/>
      <c r="K10501" s="28"/>
    </row>
    <row r="10502" spans="1:11" x14ac:dyDescent="0.35">
      <c r="A10502" s="74"/>
      <c r="I10502" s="73"/>
      <c r="J10502" s="73"/>
      <c r="K10502" s="28"/>
    </row>
    <row r="10503" spans="1:11" x14ac:dyDescent="0.35">
      <c r="A10503" s="74"/>
      <c r="I10503" s="73"/>
      <c r="J10503" s="73"/>
      <c r="K10503" s="28"/>
    </row>
    <row r="10504" spans="1:11" x14ac:dyDescent="0.35">
      <c r="A10504" s="74"/>
      <c r="I10504" s="73"/>
      <c r="J10504" s="73"/>
      <c r="K10504" s="28"/>
    </row>
    <row r="10505" spans="1:11" x14ac:dyDescent="0.35">
      <c r="A10505" s="74"/>
      <c r="I10505" s="73"/>
      <c r="J10505" s="73"/>
      <c r="K10505" s="28"/>
    </row>
    <row r="10506" spans="1:11" x14ac:dyDescent="0.35">
      <c r="A10506" s="74"/>
      <c r="I10506" s="73"/>
      <c r="J10506" s="73"/>
      <c r="K10506" s="28"/>
    </row>
    <row r="10507" spans="1:11" x14ac:dyDescent="0.35">
      <c r="A10507" s="74"/>
      <c r="I10507" s="73"/>
      <c r="J10507" s="73"/>
      <c r="K10507" s="28"/>
    </row>
    <row r="10508" spans="1:11" x14ac:dyDescent="0.35">
      <c r="A10508" s="74"/>
      <c r="I10508" s="73"/>
      <c r="J10508" s="73"/>
      <c r="K10508" s="28"/>
    </row>
    <row r="10509" spans="1:11" x14ac:dyDescent="0.35">
      <c r="A10509" s="74"/>
      <c r="I10509" s="73"/>
      <c r="J10509" s="73"/>
      <c r="K10509" s="28"/>
    </row>
    <row r="10510" spans="1:11" x14ac:dyDescent="0.35">
      <c r="A10510" s="74"/>
      <c r="I10510" s="73"/>
      <c r="J10510" s="73"/>
      <c r="K10510" s="28"/>
    </row>
    <row r="10511" spans="1:11" x14ac:dyDescent="0.35">
      <c r="A10511" s="74"/>
      <c r="I10511" s="73"/>
      <c r="J10511" s="73"/>
      <c r="K10511" s="28"/>
    </row>
    <row r="10512" spans="1:11" x14ac:dyDescent="0.35">
      <c r="A10512" s="74"/>
      <c r="I10512" s="73"/>
      <c r="J10512" s="73"/>
      <c r="K10512" s="28"/>
    </row>
    <row r="10513" spans="1:11" x14ac:dyDescent="0.35">
      <c r="A10513" s="74"/>
      <c r="I10513" s="73"/>
      <c r="J10513" s="73"/>
      <c r="K10513" s="28"/>
    </row>
    <row r="10514" spans="1:11" x14ac:dyDescent="0.35">
      <c r="A10514" s="74"/>
      <c r="I10514" s="73"/>
      <c r="J10514" s="73"/>
      <c r="K10514" s="28"/>
    </row>
    <row r="10515" spans="1:11" x14ac:dyDescent="0.35">
      <c r="A10515" s="74"/>
      <c r="I10515" s="73"/>
      <c r="J10515" s="73"/>
      <c r="K10515" s="28"/>
    </row>
    <row r="10516" spans="1:11" x14ac:dyDescent="0.35">
      <c r="A10516" s="74"/>
      <c r="I10516" s="73"/>
      <c r="J10516" s="73"/>
      <c r="K10516" s="28"/>
    </row>
    <row r="10517" spans="1:11" x14ac:dyDescent="0.35">
      <c r="A10517" s="74"/>
      <c r="I10517" s="73"/>
      <c r="J10517" s="73"/>
      <c r="K10517" s="28"/>
    </row>
    <row r="10518" spans="1:11" x14ac:dyDescent="0.35">
      <c r="A10518" s="74"/>
      <c r="I10518" s="73"/>
      <c r="J10518" s="73"/>
      <c r="K10518" s="28"/>
    </row>
    <row r="10519" spans="1:11" x14ac:dyDescent="0.35">
      <c r="A10519" s="74"/>
      <c r="I10519" s="73"/>
      <c r="J10519" s="73"/>
      <c r="K10519" s="28"/>
    </row>
    <row r="10520" spans="1:11" x14ac:dyDescent="0.35">
      <c r="A10520" s="74"/>
      <c r="I10520" s="73"/>
      <c r="J10520" s="73"/>
      <c r="K10520" s="28"/>
    </row>
    <row r="10521" spans="1:11" x14ac:dyDescent="0.35">
      <c r="A10521" s="74"/>
      <c r="I10521" s="73"/>
      <c r="J10521" s="73"/>
      <c r="K10521" s="28"/>
    </row>
    <row r="10522" spans="1:11" x14ac:dyDescent="0.35">
      <c r="A10522" s="74"/>
      <c r="I10522" s="73"/>
      <c r="J10522" s="73"/>
      <c r="K10522" s="28"/>
    </row>
    <row r="10523" spans="1:11" x14ac:dyDescent="0.35">
      <c r="A10523" s="74"/>
      <c r="I10523" s="73"/>
      <c r="J10523" s="73"/>
      <c r="K10523" s="28"/>
    </row>
    <row r="10524" spans="1:11" x14ac:dyDescent="0.35">
      <c r="A10524" s="74"/>
      <c r="I10524" s="73"/>
      <c r="J10524" s="73"/>
      <c r="K10524" s="28"/>
    </row>
    <row r="10525" spans="1:11" x14ac:dyDescent="0.35">
      <c r="A10525" s="74"/>
      <c r="I10525" s="73"/>
      <c r="J10525" s="73"/>
      <c r="K10525" s="28"/>
    </row>
    <row r="10526" spans="1:11" x14ac:dyDescent="0.35">
      <c r="A10526" s="74"/>
      <c r="I10526" s="73"/>
      <c r="J10526" s="73"/>
      <c r="K10526" s="28"/>
    </row>
    <row r="10527" spans="1:11" x14ac:dyDescent="0.35">
      <c r="A10527" s="74"/>
      <c r="I10527" s="73"/>
      <c r="J10527" s="73"/>
      <c r="K10527" s="28"/>
    </row>
    <row r="10528" spans="1:11" x14ac:dyDescent="0.35">
      <c r="A10528" s="74"/>
      <c r="I10528" s="73"/>
      <c r="J10528" s="73"/>
      <c r="K10528" s="28"/>
    </row>
    <row r="10529" spans="1:11" x14ac:dyDescent="0.35">
      <c r="A10529" s="74"/>
      <c r="I10529" s="73"/>
      <c r="J10529" s="73"/>
      <c r="K10529" s="28"/>
    </row>
    <row r="10530" spans="1:11" x14ac:dyDescent="0.35">
      <c r="A10530" s="74"/>
      <c r="I10530" s="73"/>
      <c r="J10530" s="73"/>
      <c r="K10530" s="28"/>
    </row>
    <row r="10531" spans="1:11" x14ac:dyDescent="0.35">
      <c r="A10531" s="74"/>
      <c r="I10531" s="73"/>
      <c r="J10531" s="73"/>
      <c r="K10531" s="28"/>
    </row>
    <row r="10532" spans="1:11" x14ac:dyDescent="0.35">
      <c r="A10532" s="74"/>
      <c r="I10532" s="73"/>
      <c r="J10532" s="73"/>
      <c r="K10532" s="28"/>
    </row>
    <row r="10533" spans="1:11" x14ac:dyDescent="0.35">
      <c r="A10533" s="74"/>
      <c r="I10533" s="73"/>
      <c r="J10533" s="73"/>
      <c r="K10533" s="28"/>
    </row>
    <row r="10534" spans="1:11" x14ac:dyDescent="0.35">
      <c r="A10534" s="74"/>
      <c r="I10534" s="73"/>
      <c r="J10534" s="73"/>
      <c r="K10534" s="28"/>
    </row>
    <row r="10535" spans="1:11" x14ac:dyDescent="0.35">
      <c r="A10535" s="74"/>
      <c r="I10535" s="73"/>
      <c r="J10535" s="73"/>
      <c r="K10535" s="28"/>
    </row>
    <row r="10536" spans="1:11" x14ac:dyDescent="0.35">
      <c r="A10536" s="74"/>
      <c r="I10536" s="73"/>
      <c r="J10536" s="73"/>
      <c r="K10536" s="28"/>
    </row>
    <row r="10537" spans="1:11" x14ac:dyDescent="0.35">
      <c r="A10537" s="74"/>
      <c r="I10537" s="73"/>
      <c r="J10537" s="73"/>
      <c r="K10537" s="28"/>
    </row>
    <row r="10538" spans="1:11" x14ac:dyDescent="0.35">
      <c r="A10538" s="74"/>
      <c r="I10538" s="73"/>
      <c r="J10538" s="73"/>
      <c r="K10538" s="28"/>
    </row>
    <row r="10539" spans="1:11" x14ac:dyDescent="0.35">
      <c r="A10539" s="74"/>
      <c r="I10539" s="73"/>
      <c r="J10539" s="73"/>
      <c r="K10539" s="28"/>
    </row>
    <row r="10540" spans="1:11" x14ac:dyDescent="0.35">
      <c r="A10540" s="74"/>
      <c r="I10540" s="73"/>
      <c r="J10540" s="73"/>
      <c r="K10540" s="28"/>
    </row>
    <row r="10541" spans="1:11" x14ac:dyDescent="0.35">
      <c r="A10541" s="74"/>
      <c r="I10541" s="73"/>
      <c r="J10541" s="73"/>
      <c r="K10541" s="28"/>
    </row>
    <row r="10542" spans="1:11" x14ac:dyDescent="0.35">
      <c r="A10542" s="74"/>
      <c r="I10542" s="73"/>
      <c r="J10542" s="73"/>
      <c r="K10542" s="28"/>
    </row>
    <row r="10543" spans="1:11" x14ac:dyDescent="0.35">
      <c r="A10543" s="74"/>
      <c r="I10543" s="73"/>
      <c r="J10543" s="73"/>
      <c r="K10543" s="28"/>
    </row>
    <row r="10544" spans="1:11" x14ac:dyDescent="0.35">
      <c r="A10544" s="74"/>
      <c r="I10544" s="73"/>
      <c r="J10544" s="73"/>
      <c r="K10544" s="28"/>
    </row>
    <row r="10545" spans="1:11" x14ac:dyDescent="0.35">
      <c r="A10545" s="74"/>
      <c r="I10545" s="73"/>
      <c r="J10545" s="73"/>
      <c r="K10545" s="28"/>
    </row>
    <row r="10546" spans="1:11" x14ac:dyDescent="0.35">
      <c r="A10546" s="74"/>
      <c r="I10546" s="73"/>
      <c r="J10546" s="73"/>
      <c r="K10546" s="28"/>
    </row>
    <row r="10547" spans="1:11" x14ac:dyDescent="0.35">
      <c r="A10547" s="74"/>
      <c r="I10547" s="73"/>
      <c r="J10547" s="73"/>
      <c r="K10547" s="28"/>
    </row>
    <row r="10548" spans="1:11" x14ac:dyDescent="0.35">
      <c r="A10548" s="74"/>
      <c r="I10548" s="73"/>
      <c r="J10548" s="73"/>
      <c r="K10548" s="28"/>
    </row>
    <row r="10549" spans="1:11" x14ac:dyDescent="0.35">
      <c r="A10549" s="74"/>
      <c r="I10549" s="73"/>
      <c r="J10549" s="73"/>
      <c r="K10549" s="28"/>
    </row>
    <row r="10550" spans="1:11" x14ac:dyDescent="0.35">
      <c r="A10550" s="74"/>
      <c r="I10550" s="73"/>
      <c r="J10550" s="73"/>
      <c r="K10550" s="28"/>
    </row>
    <row r="10551" spans="1:11" x14ac:dyDescent="0.35">
      <c r="A10551" s="74"/>
      <c r="I10551" s="73"/>
      <c r="J10551" s="73"/>
      <c r="K10551" s="28"/>
    </row>
    <row r="10552" spans="1:11" x14ac:dyDescent="0.35">
      <c r="A10552" s="74"/>
      <c r="I10552" s="73"/>
      <c r="J10552" s="73"/>
      <c r="K10552" s="28"/>
    </row>
    <row r="10553" spans="1:11" x14ac:dyDescent="0.35">
      <c r="A10553" s="74"/>
      <c r="I10553" s="73"/>
      <c r="J10553" s="73"/>
      <c r="K10553" s="28"/>
    </row>
    <row r="10554" spans="1:11" x14ac:dyDescent="0.35">
      <c r="A10554" s="74"/>
      <c r="I10554" s="73"/>
      <c r="J10554" s="73"/>
      <c r="K10554" s="28"/>
    </row>
    <row r="10555" spans="1:11" x14ac:dyDescent="0.35">
      <c r="A10555" s="74"/>
      <c r="I10555" s="73"/>
      <c r="J10555" s="73"/>
      <c r="K10555" s="28"/>
    </row>
    <row r="10556" spans="1:11" x14ac:dyDescent="0.35">
      <c r="A10556" s="74"/>
      <c r="I10556" s="73"/>
      <c r="J10556" s="73"/>
      <c r="K10556" s="28"/>
    </row>
    <row r="10557" spans="1:11" x14ac:dyDescent="0.35">
      <c r="A10557" s="74"/>
      <c r="I10557" s="73"/>
      <c r="J10557" s="73"/>
      <c r="K10557" s="28"/>
    </row>
    <row r="10558" spans="1:11" x14ac:dyDescent="0.35">
      <c r="A10558" s="74"/>
      <c r="I10558" s="73"/>
      <c r="J10558" s="73"/>
      <c r="K10558" s="28"/>
    </row>
    <row r="10559" spans="1:11" x14ac:dyDescent="0.35">
      <c r="A10559" s="74"/>
      <c r="I10559" s="73"/>
      <c r="J10559" s="73"/>
      <c r="K10559" s="28"/>
    </row>
    <row r="10560" spans="1:11" x14ac:dyDescent="0.35">
      <c r="A10560" s="74"/>
      <c r="I10560" s="73"/>
      <c r="J10560" s="73"/>
      <c r="K10560" s="28"/>
    </row>
    <row r="10561" spans="1:11" x14ac:dyDescent="0.35">
      <c r="A10561" s="74"/>
      <c r="I10561" s="73"/>
      <c r="J10561" s="73"/>
      <c r="K10561" s="28"/>
    </row>
    <row r="10562" spans="1:11" x14ac:dyDescent="0.35">
      <c r="A10562" s="74"/>
      <c r="I10562" s="73"/>
      <c r="J10562" s="73"/>
      <c r="K10562" s="28"/>
    </row>
    <row r="10563" spans="1:11" x14ac:dyDescent="0.35">
      <c r="A10563" s="74"/>
      <c r="I10563" s="73"/>
      <c r="J10563" s="73"/>
      <c r="K10563" s="28"/>
    </row>
    <row r="10564" spans="1:11" x14ac:dyDescent="0.35">
      <c r="A10564" s="74"/>
      <c r="I10564" s="73"/>
      <c r="J10564" s="73"/>
      <c r="K10564" s="28"/>
    </row>
    <row r="10565" spans="1:11" x14ac:dyDescent="0.35">
      <c r="A10565" s="74"/>
      <c r="I10565" s="73"/>
      <c r="J10565" s="73"/>
      <c r="K10565" s="28"/>
    </row>
    <row r="10566" spans="1:11" x14ac:dyDescent="0.35">
      <c r="A10566" s="74"/>
      <c r="I10566" s="73"/>
      <c r="J10566" s="73"/>
      <c r="K10566" s="28"/>
    </row>
    <row r="10567" spans="1:11" x14ac:dyDescent="0.35">
      <c r="A10567" s="74"/>
      <c r="I10567" s="73"/>
      <c r="J10567" s="73"/>
      <c r="K10567" s="28"/>
    </row>
    <row r="10568" spans="1:11" x14ac:dyDescent="0.35">
      <c r="A10568" s="74"/>
      <c r="I10568" s="73"/>
      <c r="J10568" s="73"/>
      <c r="K10568" s="28"/>
    </row>
    <row r="10569" spans="1:11" x14ac:dyDescent="0.35">
      <c r="A10569" s="74"/>
      <c r="I10569" s="73"/>
      <c r="J10569" s="73"/>
      <c r="K10569" s="28"/>
    </row>
    <row r="10570" spans="1:11" x14ac:dyDescent="0.35">
      <c r="A10570" s="74"/>
      <c r="I10570" s="73"/>
      <c r="J10570" s="73"/>
      <c r="K10570" s="28"/>
    </row>
    <row r="10571" spans="1:11" x14ac:dyDescent="0.35">
      <c r="A10571" s="74"/>
      <c r="I10571" s="73"/>
      <c r="J10571" s="73"/>
      <c r="K10571" s="28"/>
    </row>
    <row r="10572" spans="1:11" x14ac:dyDescent="0.35">
      <c r="A10572" s="74"/>
      <c r="I10572" s="73"/>
      <c r="J10572" s="73"/>
      <c r="K10572" s="28"/>
    </row>
    <row r="10573" spans="1:11" x14ac:dyDescent="0.35">
      <c r="A10573" s="74"/>
      <c r="I10573" s="73"/>
      <c r="J10573" s="73"/>
      <c r="K10573" s="28"/>
    </row>
    <row r="10574" spans="1:11" x14ac:dyDescent="0.35">
      <c r="A10574" s="74"/>
      <c r="I10574" s="73"/>
      <c r="J10574" s="73"/>
      <c r="K10574" s="28"/>
    </row>
    <row r="10575" spans="1:11" x14ac:dyDescent="0.35">
      <c r="A10575" s="74"/>
      <c r="I10575" s="73"/>
      <c r="J10575" s="73"/>
      <c r="K10575" s="28"/>
    </row>
    <row r="10576" spans="1:11" x14ac:dyDescent="0.35">
      <c r="A10576" s="74"/>
      <c r="I10576" s="73"/>
      <c r="J10576" s="73"/>
      <c r="K10576" s="28"/>
    </row>
    <row r="10577" spans="1:11" x14ac:dyDescent="0.35">
      <c r="A10577" s="74"/>
      <c r="I10577" s="73"/>
      <c r="J10577" s="73"/>
      <c r="K10577" s="28"/>
    </row>
    <row r="10578" spans="1:11" x14ac:dyDescent="0.35">
      <c r="A10578" s="74"/>
      <c r="I10578" s="73"/>
      <c r="J10578" s="73"/>
      <c r="K10578" s="28"/>
    </row>
    <row r="10579" spans="1:11" x14ac:dyDescent="0.35">
      <c r="A10579" s="74"/>
      <c r="I10579" s="73"/>
      <c r="J10579" s="73"/>
      <c r="K10579" s="28"/>
    </row>
    <row r="10580" spans="1:11" x14ac:dyDescent="0.35">
      <c r="A10580" s="74"/>
      <c r="I10580" s="73"/>
      <c r="J10580" s="73"/>
      <c r="K10580" s="28"/>
    </row>
    <row r="10581" spans="1:11" x14ac:dyDescent="0.35">
      <c r="A10581" s="74"/>
      <c r="I10581" s="73"/>
      <c r="J10581" s="73"/>
      <c r="K10581" s="28"/>
    </row>
    <row r="10582" spans="1:11" x14ac:dyDescent="0.35">
      <c r="A10582" s="74"/>
      <c r="I10582" s="73"/>
      <c r="J10582" s="73"/>
      <c r="K10582" s="28"/>
    </row>
    <row r="10583" spans="1:11" x14ac:dyDescent="0.35">
      <c r="A10583" s="74"/>
      <c r="I10583" s="73"/>
      <c r="J10583" s="73"/>
      <c r="K10583" s="28"/>
    </row>
    <row r="10584" spans="1:11" x14ac:dyDescent="0.35">
      <c r="A10584" s="74"/>
      <c r="I10584" s="73"/>
      <c r="J10584" s="73"/>
      <c r="K10584" s="28"/>
    </row>
    <row r="10585" spans="1:11" x14ac:dyDescent="0.35">
      <c r="A10585" s="74"/>
      <c r="I10585" s="73"/>
      <c r="J10585" s="73"/>
      <c r="K10585" s="28"/>
    </row>
    <row r="10586" spans="1:11" x14ac:dyDescent="0.35">
      <c r="A10586" s="74"/>
      <c r="I10586" s="73"/>
      <c r="J10586" s="73"/>
      <c r="K10586" s="28"/>
    </row>
    <row r="10587" spans="1:11" x14ac:dyDescent="0.35">
      <c r="A10587" s="74"/>
      <c r="I10587" s="73"/>
      <c r="J10587" s="73"/>
      <c r="K10587" s="28"/>
    </row>
    <row r="10588" spans="1:11" x14ac:dyDescent="0.35">
      <c r="A10588" s="74"/>
      <c r="I10588" s="73"/>
      <c r="J10588" s="73"/>
      <c r="K10588" s="28"/>
    </row>
    <row r="10589" spans="1:11" x14ac:dyDescent="0.35">
      <c r="A10589" s="74"/>
      <c r="I10589" s="73"/>
      <c r="J10589" s="73"/>
      <c r="K10589" s="28"/>
    </row>
    <row r="10590" spans="1:11" x14ac:dyDescent="0.35">
      <c r="A10590" s="74"/>
      <c r="I10590" s="73"/>
      <c r="J10590" s="73"/>
      <c r="K10590" s="28"/>
    </row>
    <row r="10591" spans="1:11" x14ac:dyDescent="0.35">
      <c r="A10591" s="74"/>
      <c r="I10591" s="73"/>
      <c r="J10591" s="73"/>
      <c r="K10591" s="28"/>
    </row>
    <row r="10592" spans="1:11" x14ac:dyDescent="0.35">
      <c r="A10592" s="74"/>
      <c r="I10592" s="73"/>
      <c r="J10592" s="73"/>
      <c r="K10592" s="28"/>
    </row>
    <row r="10593" spans="1:11" x14ac:dyDescent="0.35">
      <c r="A10593" s="74"/>
      <c r="I10593" s="73"/>
      <c r="J10593" s="73"/>
      <c r="K10593" s="28"/>
    </row>
    <row r="10594" spans="1:11" x14ac:dyDescent="0.35">
      <c r="A10594" s="74"/>
      <c r="I10594" s="73"/>
      <c r="J10594" s="73"/>
      <c r="K10594" s="28"/>
    </row>
    <row r="10595" spans="1:11" x14ac:dyDescent="0.35">
      <c r="A10595" s="74"/>
      <c r="I10595" s="73"/>
      <c r="J10595" s="73"/>
      <c r="K10595" s="28"/>
    </row>
    <row r="10596" spans="1:11" x14ac:dyDescent="0.35">
      <c r="A10596" s="74"/>
      <c r="I10596" s="73"/>
      <c r="J10596" s="73"/>
      <c r="K10596" s="28"/>
    </row>
    <row r="10597" spans="1:11" x14ac:dyDescent="0.35">
      <c r="A10597" s="74"/>
      <c r="I10597" s="73"/>
      <c r="J10597" s="73"/>
      <c r="K10597" s="28"/>
    </row>
    <row r="10598" spans="1:11" x14ac:dyDescent="0.35">
      <c r="A10598" s="74"/>
      <c r="I10598" s="73"/>
      <c r="J10598" s="73"/>
      <c r="K10598" s="28"/>
    </row>
    <row r="10599" spans="1:11" x14ac:dyDescent="0.35">
      <c r="A10599" s="74"/>
      <c r="I10599" s="73"/>
      <c r="J10599" s="73"/>
      <c r="K10599" s="28"/>
    </row>
    <row r="10600" spans="1:11" x14ac:dyDescent="0.35">
      <c r="A10600" s="74"/>
      <c r="I10600" s="73"/>
      <c r="J10600" s="73"/>
      <c r="K10600" s="28"/>
    </row>
    <row r="10601" spans="1:11" x14ac:dyDescent="0.35">
      <c r="A10601" s="74"/>
      <c r="I10601" s="73"/>
      <c r="J10601" s="73"/>
      <c r="K10601" s="28"/>
    </row>
    <row r="10602" spans="1:11" x14ac:dyDescent="0.35">
      <c r="A10602" s="74"/>
      <c r="I10602" s="73"/>
      <c r="J10602" s="73"/>
      <c r="K10602" s="28"/>
    </row>
    <row r="10603" spans="1:11" x14ac:dyDescent="0.35">
      <c r="A10603" s="74"/>
      <c r="I10603" s="73"/>
      <c r="J10603" s="73"/>
      <c r="K10603" s="28"/>
    </row>
    <row r="10604" spans="1:11" x14ac:dyDescent="0.35">
      <c r="A10604" s="74"/>
      <c r="I10604" s="73"/>
      <c r="J10604" s="73"/>
      <c r="K10604" s="28"/>
    </row>
    <row r="10605" spans="1:11" x14ac:dyDescent="0.35">
      <c r="A10605" s="74"/>
      <c r="I10605" s="73"/>
      <c r="J10605" s="73"/>
      <c r="K10605" s="28"/>
    </row>
    <row r="10606" spans="1:11" x14ac:dyDescent="0.35">
      <c r="A10606" s="74"/>
      <c r="I10606" s="73"/>
      <c r="J10606" s="73"/>
      <c r="K10606" s="28"/>
    </row>
    <row r="10607" spans="1:11" x14ac:dyDescent="0.35">
      <c r="A10607" s="74"/>
      <c r="I10607" s="73"/>
      <c r="J10607" s="73"/>
      <c r="K10607" s="28"/>
    </row>
    <row r="10608" spans="1:11" x14ac:dyDescent="0.35">
      <c r="A10608" s="74"/>
      <c r="I10608" s="73"/>
      <c r="J10608" s="73"/>
      <c r="K10608" s="28"/>
    </row>
    <row r="10609" spans="1:11" x14ac:dyDescent="0.35">
      <c r="A10609" s="74"/>
      <c r="I10609" s="73"/>
      <c r="J10609" s="73"/>
      <c r="K10609" s="28"/>
    </row>
    <row r="10610" spans="1:11" x14ac:dyDescent="0.35">
      <c r="A10610" s="74"/>
      <c r="I10610" s="73"/>
      <c r="J10610" s="73"/>
      <c r="K10610" s="28"/>
    </row>
    <row r="10611" spans="1:11" x14ac:dyDescent="0.35">
      <c r="A10611" s="74"/>
      <c r="I10611" s="73"/>
      <c r="J10611" s="73"/>
      <c r="K10611" s="28"/>
    </row>
    <row r="10612" spans="1:11" x14ac:dyDescent="0.35">
      <c r="A10612" s="74"/>
      <c r="I10612" s="73"/>
      <c r="J10612" s="73"/>
      <c r="K10612" s="28"/>
    </row>
    <row r="10613" spans="1:11" x14ac:dyDescent="0.35">
      <c r="A10613" s="74"/>
      <c r="I10613" s="73"/>
      <c r="J10613" s="73"/>
      <c r="K10613" s="28"/>
    </row>
    <row r="10614" spans="1:11" x14ac:dyDescent="0.35">
      <c r="A10614" s="74"/>
      <c r="I10614" s="73"/>
      <c r="J10614" s="73"/>
      <c r="K10614" s="28"/>
    </row>
    <row r="10615" spans="1:11" x14ac:dyDescent="0.35">
      <c r="A10615" s="74"/>
      <c r="I10615" s="73"/>
      <c r="J10615" s="73"/>
      <c r="K10615" s="28"/>
    </row>
    <row r="10616" spans="1:11" x14ac:dyDescent="0.35">
      <c r="A10616" s="74"/>
      <c r="I10616" s="73"/>
      <c r="J10616" s="73"/>
      <c r="K10616" s="28"/>
    </row>
    <row r="10617" spans="1:11" x14ac:dyDescent="0.35">
      <c r="A10617" s="74"/>
      <c r="I10617" s="73"/>
      <c r="J10617" s="73"/>
      <c r="K10617" s="28"/>
    </row>
    <row r="10618" spans="1:11" x14ac:dyDescent="0.35">
      <c r="A10618" s="74"/>
      <c r="I10618" s="73"/>
      <c r="J10618" s="73"/>
      <c r="K10618" s="28"/>
    </row>
    <row r="10619" spans="1:11" x14ac:dyDescent="0.35">
      <c r="A10619" s="74"/>
      <c r="I10619" s="73"/>
      <c r="J10619" s="73"/>
      <c r="K10619" s="28"/>
    </row>
    <row r="10620" spans="1:11" x14ac:dyDescent="0.35">
      <c r="A10620" s="74"/>
      <c r="I10620" s="73"/>
      <c r="J10620" s="73"/>
      <c r="K10620" s="28"/>
    </row>
    <row r="10621" spans="1:11" x14ac:dyDescent="0.35">
      <c r="A10621" s="74"/>
      <c r="I10621" s="73"/>
      <c r="J10621" s="73"/>
      <c r="K10621" s="28"/>
    </row>
    <row r="10622" spans="1:11" x14ac:dyDescent="0.35">
      <c r="A10622" s="74"/>
      <c r="I10622" s="73"/>
      <c r="J10622" s="73"/>
      <c r="K10622" s="28"/>
    </row>
    <row r="10623" spans="1:11" x14ac:dyDescent="0.35">
      <c r="A10623" s="74"/>
      <c r="I10623" s="73"/>
      <c r="J10623" s="73"/>
      <c r="K10623" s="28"/>
    </row>
    <row r="10624" spans="1:11" x14ac:dyDescent="0.35">
      <c r="A10624" s="74"/>
      <c r="I10624" s="73"/>
      <c r="J10624" s="73"/>
      <c r="K10624" s="28"/>
    </row>
    <row r="10625" spans="1:11" x14ac:dyDescent="0.35">
      <c r="A10625" s="74"/>
      <c r="I10625" s="73"/>
      <c r="J10625" s="73"/>
      <c r="K10625" s="28"/>
    </row>
    <row r="10626" spans="1:11" x14ac:dyDescent="0.35">
      <c r="A10626" s="74"/>
      <c r="I10626" s="73"/>
      <c r="J10626" s="73"/>
      <c r="K10626" s="28"/>
    </row>
    <row r="10627" spans="1:11" x14ac:dyDescent="0.35">
      <c r="A10627" s="74"/>
      <c r="I10627" s="73"/>
      <c r="J10627" s="73"/>
      <c r="K10627" s="28"/>
    </row>
    <row r="10628" spans="1:11" x14ac:dyDescent="0.35">
      <c r="A10628" s="74"/>
      <c r="I10628" s="73"/>
      <c r="J10628" s="73"/>
      <c r="K10628" s="28"/>
    </row>
    <row r="10629" spans="1:11" x14ac:dyDescent="0.35">
      <c r="A10629" s="74"/>
      <c r="I10629" s="73"/>
      <c r="J10629" s="73"/>
      <c r="K10629" s="28"/>
    </row>
    <row r="10630" spans="1:11" x14ac:dyDescent="0.35">
      <c r="A10630" s="74"/>
      <c r="I10630" s="73"/>
      <c r="J10630" s="73"/>
      <c r="K10630" s="28"/>
    </row>
    <row r="10631" spans="1:11" x14ac:dyDescent="0.35">
      <c r="A10631" s="74"/>
      <c r="I10631" s="73"/>
      <c r="J10631" s="73"/>
      <c r="K10631" s="28"/>
    </row>
    <row r="10632" spans="1:11" x14ac:dyDescent="0.35">
      <c r="A10632" s="74"/>
      <c r="I10632" s="73"/>
      <c r="J10632" s="73"/>
      <c r="K10632" s="28"/>
    </row>
    <row r="10633" spans="1:11" x14ac:dyDescent="0.35">
      <c r="A10633" s="74"/>
      <c r="I10633" s="73"/>
      <c r="J10633" s="73"/>
      <c r="K10633" s="28"/>
    </row>
    <row r="10634" spans="1:11" x14ac:dyDescent="0.35">
      <c r="A10634" s="74"/>
      <c r="I10634" s="73"/>
      <c r="J10634" s="73"/>
      <c r="K10634" s="28"/>
    </row>
    <row r="10635" spans="1:11" x14ac:dyDescent="0.35">
      <c r="A10635" s="74"/>
      <c r="I10635" s="73"/>
      <c r="J10635" s="73"/>
      <c r="K10635" s="28"/>
    </row>
    <row r="10636" spans="1:11" x14ac:dyDescent="0.35">
      <c r="A10636" s="74"/>
      <c r="I10636" s="73"/>
      <c r="J10636" s="73"/>
      <c r="K10636" s="28"/>
    </row>
    <row r="10637" spans="1:11" x14ac:dyDescent="0.35">
      <c r="A10637" s="74"/>
      <c r="I10637" s="73"/>
      <c r="J10637" s="73"/>
      <c r="K10637" s="28"/>
    </row>
    <row r="10638" spans="1:11" x14ac:dyDescent="0.35">
      <c r="A10638" s="74"/>
      <c r="I10638" s="73"/>
      <c r="J10638" s="73"/>
      <c r="K10638" s="28"/>
    </row>
    <row r="10639" spans="1:11" x14ac:dyDescent="0.35">
      <c r="A10639" s="74"/>
      <c r="I10639" s="73"/>
      <c r="J10639" s="73"/>
      <c r="K10639" s="28"/>
    </row>
    <row r="10640" spans="1:11" x14ac:dyDescent="0.35">
      <c r="A10640" s="74"/>
      <c r="I10640" s="73"/>
      <c r="J10640" s="73"/>
      <c r="K10640" s="28"/>
    </row>
    <row r="10641" spans="1:11" x14ac:dyDescent="0.35">
      <c r="A10641" s="74"/>
      <c r="I10641" s="73"/>
      <c r="J10641" s="73"/>
      <c r="K10641" s="28"/>
    </row>
    <row r="10642" spans="1:11" x14ac:dyDescent="0.35">
      <c r="A10642" s="74"/>
      <c r="I10642" s="73"/>
      <c r="J10642" s="73"/>
      <c r="K10642" s="28"/>
    </row>
    <row r="10643" spans="1:11" x14ac:dyDescent="0.35">
      <c r="A10643" s="74"/>
      <c r="I10643" s="73"/>
      <c r="J10643" s="73"/>
      <c r="K10643" s="28"/>
    </row>
    <row r="10644" spans="1:11" x14ac:dyDescent="0.35">
      <c r="A10644" s="74"/>
      <c r="I10644" s="73"/>
      <c r="J10644" s="73"/>
      <c r="K10644" s="28"/>
    </row>
    <row r="10645" spans="1:11" x14ac:dyDescent="0.35">
      <c r="A10645" s="74"/>
      <c r="I10645" s="73"/>
      <c r="J10645" s="73"/>
      <c r="K10645" s="28"/>
    </row>
    <row r="10646" spans="1:11" x14ac:dyDescent="0.35">
      <c r="A10646" s="74"/>
      <c r="I10646" s="73"/>
      <c r="J10646" s="73"/>
      <c r="K10646" s="28"/>
    </row>
    <row r="10647" spans="1:11" x14ac:dyDescent="0.35">
      <c r="A10647" s="74"/>
      <c r="I10647" s="73"/>
      <c r="J10647" s="73"/>
      <c r="K10647" s="28"/>
    </row>
    <row r="10648" spans="1:11" x14ac:dyDescent="0.35">
      <c r="A10648" s="74"/>
      <c r="I10648" s="73"/>
      <c r="J10648" s="73"/>
      <c r="K10648" s="28"/>
    </row>
    <row r="10649" spans="1:11" x14ac:dyDescent="0.35">
      <c r="A10649" s="74"/>
      <c r="I10649" s="73"/>
      <c r="J10649" s="73"/>
      <c r="K10649" s="28"/>
    </row>
    <row r="10650" spans="1:11" x14ac:dyDescent="0.35">
      <c r="A10650" s="74"/>
      <c r="I10650" s="73"/>
      <c r="J10650" s="73"/>
      <c r="K10650" s="28"/>
    </row>
    <row r="10651" spans="1:11" x14ac:dyDescent="0.35">
      <c r="A10651" s="74"/>
      <c r="I10651" s="73"/>
      <c r="J10651" s="73"/>
      <c r="K10651" s="28"/>
    </row>
    <row r="10652" spans="1:11" x14ac:dyDescent="0.35">
      <c r="A10652" s="74"/>
      <c r="I10652" s="73"/>
      <c r="J10652" s="73"/>
      <c r="K10652" s="28"/>
    </row>
    <row r="10653" spans="1:11" x14ac:dyDescent="0.35">
      <c r="A10653" s="74"/>
      <c r="I10653" s="73"/>
      <c r="J10653" s="73"/>
      <c r="K10653" s="28"/>
    </row>
    <row r="10654" spans="1:11" x14ac:dyDescent="0.35">
      <c r="A10654" s="74"/>
      <c r="I10654" s="73"/>
      <c r="J10654" s="73"/>
      <c r="K10654" s="28"/>
    </row>
    <row r="10655" spans="1:11" x14ac:dyDescent="0.35">
      <c r="A10655" s="74"/>
      <c r="I10655" s="73"/>
      <c r="J10655" s="73"/>
      <c r="K10655" s="28"/>
    </row>
    <row r="10656" spans="1:11" x14ac:dyDescent="0.35">
      <c r="A10656" s="74"/>
      <c r="I10656" s="73"/>
      <c r="J10656" s="73"/>
      <c r="K10656" s="28"/>
    </row>
    <row r="10657" spans="1:11" x14ac:dyDescent="0.35">
      <c r="A10657" s="74"/>
      <c r="I10657" s="73"/>
      <c r="J10657" s="73"/>
      <c r="K10657" s="28"/>
    </row>
    <row r="10658" spans="1:11" x14ac:dyDescent="0.35">
      <c r="A10658" s="74"/>
      <c r="I10658" s="73"/>
      <c r="J10658" s="73"/>
      <c r="K10658" s="28"/>
    </row>
    <row r="10659" spans="1:11" x14ac:dyDescent="0.35">
      <c r="A10659" s="74"/>
      <c r="I10659" s="73"/>
      <c r="J10659" s="73"/>
      <c r="K10659" s="28"/>
    </row>
    <row r="10660" spans="1:11" x14ac:dyDescent="0.35">
      <c r="A10660" s="74"/>
      <c r="I10660" s="73"/>
      <c r="J10660" s="73"/>
      <c r="K10660" s="28"/>
    </row>
    <row r="10661" spans="1:11" x14ac:dyDescent="0.35">
      <c r="A10661" s="74"/>
      <c r="I10661" s="73"/>
      <c r="J10661" s="73"/>
      <c r="K10661" s="28"/>
    </row>
    <row r="10662" spans="1:11" x14ac:dyDescent="0.35">
      <c r="A10662" s="74"/>
      <c r="I10662" s="73"/>
      <c r="J10662" s="73"/>
      <c r="K10662" s="28"/>
    </row>
    <row r="10663" spans="1:11" x14ac:dyDescent="0.35">
      <c r="A10663" s="74"/>
      <c r="I10663" s="73"/>
      <c r="J10663" s="73"/>
      <c r="K10663" s="28"/>
    </row>
    <row r="10664" spans="1:11" x14ac:dyDescent="0.35">
      <c r="A10664" s="74"/>
      <c r="I10664" s="73"/>
      <c r="J10664" s="73"/>
      <c r="K10664" s="28"/>
    </row>
    <row r="10665" spans="1:11" x14ac:dyDescent="0.35">
      <c r="A10665" s="74"/>
      <c r="I10665" s="73"/>
      <c r="J10665" s="73"/>
      <c r="K10665" s="28"/>
    </row>
    <row r="10666" spans="1:11" x14ac:dyDescent="0.35">
      <c r="A10666" s="74"/>
      <c r="I10666" s="73"/>
      <c r="J10666" s="73"/>
      <c r="K10666" s="28"/>
    </row>
    <row r="10667" spans="1:11" x14ac:dyDescent="0.35">
      <c r="A10667" s="74"/>
      <c r="I10667" s="73"/>
      <c r="J10667" s="73"/>
      <c r="K10667" s="28"/>
    </row>
    <row r="10668" spans="1:11" x14ac:dyDescent="0.35">
      <c r="A10668" s="74"/>
      <c r="I10668" s="73"/>
      <c r="J10668" s="73"/>
      <c r="K10668" s="28"/>
    </row>
    <row r="10669" spans="1:11" x14ac:dyDescent="0.35">
      <c r="A10669" s="74"/>
      <c r="I10669" s="73"/>
      <c r="J10669" s="73"/>
      <c r="K10669" s="28"/>
    </row>
    <row r="10670" spans="1:11" x14ac:dyDescent="0.35">
      <c r="A10670" s="74"/>
      <c r="I10670" s="73"/>
      <c r="J10670" s="73"/>
      <c r="K10670" s="28"/>
    </row>
    <row r="10671" spans="1:11" x14ac:dyDescent="0.35">
      <c r="A10671" s="74"/>
      <c r="I10671" s="73"/>
      <c r="J10671" s="73"/>
      <c r="K10671" s="28"/>
    </row>
    <row r="10672" spans="1:11" x14ac:dyDescent="0.35">
      <c r="A10672" s="74"/>
      <c r="I10672" s="73"/>
      <c r="J10672" s="73"/>
      <c r="K10672" s="28"/>
    </row>
    <row r="10673" spans="1:11" x14ac:dyDescent="0.35">
      <c r="A10673" s="74"/>
      <c r="I10673" s="73"/>
      <c r="J10673" s="73"/>
      <c r="K10673" s="28"/>
    </row>
    <row r="10674" spans="1:11" x14ac:dyDescent="0.35">
      <c r="A10674" s="74"/>
      <c r="I10674" s="73"/>
      <c r="J10674" s="73"/>
      <c r="K10674" s="28"/>
    </row>
    <row r="10675" spans="1:11" x14ac:dyDescent="0.35">
      <c r="A10675" s="74"/>
      <c r="I10675" s="73"/>
      <c r="J10675" s="73"/>
      <c r="K10675" s="28"/>
    </row>
    <row r="10676" spans="1:11" x14ac:dyDescent="0.35">
      <c r="A10676" s="74"/>
      <c r="I10676" s="73"/>
      <c r="J10676" s="73"/>
      <c r="K10676" s="28"/>
    </row>
    <row r="10677" spans="1:11" x14ac:dyDescent="0.35">
      <c r="A10677" s="74"/>
      <c r="I10677" s="73"/>
      <c r="J10677" s="73"/>
      <c r="K10677" s="28"/>
    </row>
    <row r="10678" spans="1:11" x14ac:dyDescent="0.35">
      <c r="A10678" s="74"/>
      <c r="I10678" s="73"/>
      <c r="J10678" s="73"/>
      <c r="K10678" s="28"/>
    </row>
    <row r="10679" spans="1:11" x14ac:dyDescent="0.35">
      <c r="A10679" s="74"/>
      <c r="I10679" s="73"/>
      <c r="J10679" s="73"/>
      <c r="K10679" s="28"/>
    </row>
    <row r="10680" spans="1:11" x14ac:dyDescent="0.35">
      <c r="A10680" s="74"/>
      <c r="I10680" s="73"/>
      <c r="J10680" s="73"/>
      <c r="K10680" s="28"/>
    </row>
    <row r="10681" spans="1:11" x14ac:dyDescent="0.35">
      <c r="A10681" s="74"/>
      <c r="I10681" s="73"/>
      <c r="J10681" s="73"/>
      <c r="K10681" s="28"/>
    </row>
    <row r="10682" spans="1:11" x14ac:dyDescent="0.35">
      <c r="A10682" s="74"/>
      <c r="I10682" s="73"/>
      <c r="J10682" s="73"/>
      <c r="K10682" s="28"/>
    </row>
    <row r="10683" spans="1:11" x14ac:dyDescent="0.35">
      <c r="A10683" s="74"/>
      <c r="I10683" s="73"/>
      <c r="J10683" s="73"/>
      <c r="K10683" s="28"/>
    </row>
    <row r="10684" spans="1:11" x14ac:dyDescent="0.35">
      <c r="A10684" s="74"/>
      <c r="I10684" s="73"/>
      <c r="J10684" s="73"/>
      <c r="K10684" s="28"/>
    </row>
    <row r="10685" spans="1:11" x14ac:dyDescent="0.35">
      <c r="A10685" s="74"/>
      <c r="I10685" s="73"/>
      <c r="J10685" s="73"/>
      <c r="K10685" s="28"/>
    </row>
    <row r="10686" spans="1:11" x14ac:dyDescent="0.35">
      <c r="A10686" s="74"/>
      <c r="I10686" s="73"/>
      <c r="J10686" s="73"/>
      <c r="K10686" s="28"/>
    </row>
    <row r="10687" spans="1:11" x14ac:dyDescent="0.35">
      <c r="A10687" s="74"/>
      <c r="I10687" s="73"/>
      <c r="J10687" s="73"/>
      <c r="K10687" s="28"/>
    </row>
    <row r="10688" spans="1:11" x14ac:dyDescent="0.35">
      <c r="A10688" s="74"/>
      <c r="I10688" s="73"/>
      <c r="J10688" s="73"/>
      <c r="K10688" s="28"/>
    </row>
    <row r="10689" spans="1:11" x14ac:dyDescent="0.35">
      <c r="A10689" s="74"/>
      <c r="I10689" s="73"/>
      <c r="J10689" s="73"/>
      <c r="K10689" s="28"/>
    </row>
    <row r="10690" spans="1:11" x14ac:dyDescent="0.35">
      <c r="A10690" s="74"/>
      <c r="I10690" s="73"/>
      <c r="J10690" s="73"/>
      <c r="K10690" s="28"/>
    </row>
    <row r="10691" spans="1:11" x14ac:dyDescent="0.35">
      <c r="A10691" s="74"/>
      <c r="I10691" s="73"/>
      <c r="J10691" s="73"/>
      <c r="K10691" s="28"/>
    </row>
    <row r="10692" spans="1:11" x14ac:dyDescent="0.35">
      <c r="A10692" s="74"/>
      <c r="I10692" s="73"/>
      <c r="J10692" s="73"/>
      <c r="K10692" s="28"/>
    </row>
    <row r="10693" spans="1:11" x14ac:dyDescent="0.35">
      <c r="A10693" s="74"/>
      <c r="I10693" s="73"/>
      <c r="J10693" s="73"/>
      <c r="K10693" s="28"/>
    </row>
    <row r="10694" spans="1:11" x14ac:dyDescent="0.35">
      <c r="A10694" s="74"/>
      <c r="I10694" s="73"/>
      <c r="J10694" s="73"/>
      <c r="K10694" s="28"/>
    </row>
    <row r="10695" spans="1:11" x14ac:dyDescent="0.35">
      <c r="A10695" s="74"/>
      <c r="I10695" s="73"/>
      <c r="J10695" s="73"/>
      <c r="K10695" s="28"/>
    </row>
    <row r="10696" spans="1:11" x14ac:dyDescent="0.35">
      <c r="A10696" s="74"/>
      <c r="I10696" s="73"/>
      <c r="J10696" s="73"/>
      <c r="K10696" s="28"/>
    </row>
    <row r="10697" spans="1:11" x14ac:dyDescent="0.35">
      <c r="A10697" s="74"/>
      <c r="I10697" s="73"/>
      <c r="J10697" s="73"/>
      <c r="K10697" s="28"/>
    </row>
    <row r="10698" spans="1:11" x14ac:dyDescent="0.35">
      <c r="A10698" s="74"/>
      <c r="I10698" s="73"/>
      <c r="J10698" s="73"/>
      <c r="K10698" s="28"/>
    </row>
    <row r="10699" spans="1:11" x14ac:dyDescent="0.35">
      <c r="A10699" s="74"/>
      <c r="I10699" s="73"/>
      <c r="J10699" s="73"/>
      <c r="K10699" s="28"/>
    </row>
    <row r="10700" spans="1:11" x14ac:dyDescent="0.35">
      <c r="A10700" s="74"/>
      <c r="I10700" s="73"/>
      <c r="J10700" s="73"/>
      <c r="K10700" s="28"/>
    </row>
    <row r="10701" spans="1:11" x14ac:dyDescent="0.35">
      <c r="A10701" s="74"/>
      <c r="I10701" s="73"/>
      <c r="J10701" s="73"/>
      <c r="K10701" s="28"/>
    </row>
    <row r="10702" spans="1:11" x14ac:dyDescent="0.35">
      <c r="A10702" s="74"/>
      <c r="I10702" s="73"/>
      <c r="J10702" s="73"/>
      <c r="K10702" s="28"/>
    </row>
    <row r="10703" spans="1:11" x14ac:dyDescent="0.35">
      <c r="A10703" s="74"/>
      <c r="I10703" s="73"/>
      <c r="J10703" s="73"/>
      <c r="K10703" s="28"/>
    </row>
    <row r="10704" spans="1:11" x14ac:dyDescent="0.35">
      <c r="A10704" s="74"/>
      <c r="I10704" s="73"/>
      <c r="J10704" s="73"/>
      <c r="K10704" s="28"/>
    </row>
    <row r="10705" spans="1:11" x14ac:dyDescent="0.35">
      <c r="A10705" s="74"/>
      <c r="I10705" s="73"/>
      <c r="J10705" s="73"/>
      <c r="K10705" s="28"/>
    </row>
    <row r="10706" spans="1:11" x14ac:dyDescent="0.35">
      <c r="A10706" s="74"/>
      <c r="I10706" s="73"/>
      <c r="J10706" s="73"/>
      <c r="K10706" s="28"/>
    </row>
    <row r="10707" spans="1:11" x14ac:dyDescent="0.35">
      <c r="A10707" s="74"/>
      <c r="I10707" s="73"/>
      <c r="J10707" s="73"/>
      <c r="K10707" s="28"/>
    </row>
    <row r="10708" spans="1:11" x14ac:dyDescent="0.35">
      <c r="A10708" s="74"/>
      <c r="I10708" s="73"/>
      <c r="J10708" s="73"/>
      <c r="K10708" s="28"/>
    </row>
    <row r="10709" spans="1:11" x14ac:dyDescent="0.35">
      <c r="A10709" s="74"/>
      <c r="I10709" s="73"/>
      <c r="J10709" s="73"/>
      <c r="K10709" s="28"/>
    </row>
    <row r="10710" spans="1:11" x14ac:dyDescent="0.35">
      <c r="A10710" s="74"/>
      <c r="I10710" s="73"/>
      <c r="J10710" s="73"/>
      <c r="K10710" s="28"/>
    </row>
    <row r="10711" spans="1:11" x14ac:dyDescent="0.35">
      <c r="A10711" s="74"/>
      <c r="I10711" s="73"/>
      <c r="J10711" s="73"/>
      <c r="K10711" s="28"/>
    </row>
    <row r="10712" spans="1:11" x14ac:dyDescent="0.35">
      <c r="A10712" s="74"/>
      <c r="I10712" s="73"/>
      <c r="J10712" s="73"/>
      <c r="K10712" s="28"/>
    </row>
    <row r="10713" spans="1:11" x14ac:dyDescent="0.35">
      <c r="A10713" s="74"/>
      <c r="I10713" s="73"/>
      <c r="J10713" s="73"/>
      <c r="K10713" s="28"/>
    </row>
    <row r="10714" spans="1:11" x14ac:dyDescent="0.35">
      <c r="A10714" s="74"/>
      <c r="I10714" s="73"/>
      <c r="J10714" s="73"/>
      <c r="K10714" s="28"/>
    </row>
    <row r="10715" spans="1:11" x14ac:dyDescent="0.35">
      <c r="A10715" s="74"/>
      <c r="I10715" s="73"/>
      <c r="J10715" s="73"/>
      <c r="K10715" s="28"/>
    </row>
    <row r="10716" spans="1:11" x14ac:dyDescent="0.35">
      <c r="A10716" s="74"/>
      <c r="I10716" s="73"/>
      <c r="J10716" s="73"/>
      <c r="K10716" s="28"/>
    </row>
    <row r="10717" spans="1:11" x14ac:dyDescent="0.35">
      <c r="A10717" s="74"/>
      <c r="I10717" s="73"/>
      <c r="J10717" s="73"/>
      <c r="K10717" s="28"/>
    </row>
    <row r="10718" spans="1:11" x14ac:dyDescent="0.35">
      <c r="A10718" s="74"/>
      <c r="I10718" s="73"/>
      <c r="J10718" s="73"/>
      <c r="K10718" s="28"/>
    </row>
    <row r="10719" spans="1:11" x14ac:dyDescent="0.35">
      <c r="A10719" s="74"/>
      <c r="I10719" s="73"/>
      <c r="J10719" s="73"/>
      <c r="K10719" s="28"/>
    </row>
    <row r="10720" spans="1:11" x14ac:dyDescent="0.35">
      <c r="A10720" s="74"/>
      <c r="I10720" s="73"/>
      <c r="J10720" s="73"/>
      <c r="K10720" s="28"/>
    </row>
    <row r="10721" spans="1:11" x14ac:dyDescent="0.35">
      <c r="A10721" s="74"/>
      <c r="I10721" s="73"/>
      <c r="J10721" s="73"/>
      <c r="K10721" s="28"/>
    </row>
    <row r="10722" spans="1:11" x14ac:dyDescent="0.35">
      <c r="A10722" s="74"/>
      <c r="I10722" s="73"/>
      <c r="J10722" s="73"/>
      <c r="K10722" s="28"/>
    </row>
    <row r="10723" spans="1:11" x14ac:dyDescent="0.35">
      <c r="A10723" s="74"/>
      <c r="I10723" s="73"/>
      <c r="J10723" s="73"/>
      <c r="K10723" s="28"/>
    </row>
    <row r="10724" spans="1:11" x14ac:dyDescent="0.35">
      <c r="A10724" s="74"/>
      <c r="I10724" s="73"/>
      <c r="J10724" s="73"/>
      <c r="K10724" s="28"/>
    </row>
    <row r="10725" spans="1:11" x14ac:dyDescent="0.35">
      <c r="A10725" s="74"/>
      <c r="I10725" s="73"/>
      <c r="J10725" s="73"/>
      <c r="K10725" s="28"/>
    </row>
    <row r="10726" spans="1:11" x14ac:dyDescent="0.35">
      <c r="A10726" s="74"/>
      <c r="I10726" s="73"/>
      <c r="J10726" s="73"/>
      <c r="K10726" s="28"/>
    </row>
    <row r="10727" spans="1:11" x14ac:dyDescent="0.35">
      <c r="A10727" s="74"/>
      <c r="I10727" s="73"/>
      <c r="J10727" s="73"/>
      <c r="K10727" s="28"/>
    </row>
    <row r="10728" spans="1:11" x14ac:dyDescent="0.35">
      <c r="A10728" s="74"/>
      <c r="I10728" s="73"/>
      <c r="J10728" s="73"/>
      <c r="K10728" s="28"/>
    </row>
    <row r="10729" spans="1:11" x14ac:dyDescent="0.35">
      <c r="A10729" s="74"/>
      <c r="I10729" s="73"/>
      <c r="J10729" s="73"/>
      <c r="K10729" s="28"/>
    </row>
    <row r="10730" spans="1:11" x14ac:dyDescent="0.35">
      <c r="A10730" s="74"/>
      <c r="I10730" s="73"/>
      <c r="J10730" s="73"/>
      <c r="K10730" s="28"/>
    </row>
    <row r="10731" spans="1:11" x14ac:dyDescent="0.35">
      <c r="A10731" s="74"/>
      <c r="I10731" s="73"/>
      <c r="J10731" s="73"/>
      <c r="K10731" s="28"/>
    </row>
    <row r="10732" spans="1:11" x14ac:dyDescent="0.35">
      <c r="A10732" s="74"/>
      <c r="I10732" s="73"/>
      <c r="J10732" s="73"/>
      <c r="K10732" s="28"/>
    </row>
    <row r="10733" spans="1:11" x14ac:dyDescent="0.35">
      <c r="A10733" s="74"/>
      <c r="I10733" s="73"/>
      <c r="J10733" s="73"/>
      <c r="K10733" s="28"/>
    </row>
    <row r="10734" spans="1:11" x14ac:dyDescent="0.35">
      <c r="A10734" s="74"/>
      <c r="I10734" s="73"/>
      <c r="J10734" s="73"/>
      <c r="K10734" s="28"/>
    </row>
    <row r="10735" spans="1:11" x14ac:dyDescent="0.35">
      <c r="A10735" s="74"/>
      <c r="I10735" s="73"/>
      <c r="J10735" s="73"/>
      <c r="K10735" s="28"/>
    </row>
    <row r="10736" spans="1:11" x14ac:dyDescent="0.35">
      <c r="A10736" s="74"/>
      <c r="I10736" s="73"/>
      <c r="J10736" s="73"/>
      <c r="K10736" s="28"/>
    </row>
    <row r="10737" spans="1:11" x14ac:dyDescent="0.35">
      <c r="A10737" s="74"/>
      <c r="I10737" s="73"/>
      <c r="J10737" s="73"/>
      <c r="K10737" s="28"/>
    </row>
    <row r="10738" spans="1:11" x14ac:dyDescent="0.35">
      <c r="A10738" s="74"/>
      <c r="I10738" s="73"/>
      <c r="J10738" s="73"/>
      <c r="K10738" s="28"/>
    </row>
    <row r="10739" spans="1:11" x14ac:dyDescent="0.35">
      <c r="A10739" s="74"/>
      <c r="I10739" s="73"/>
      <c r="J10739" s="73"/>
      <c r="K10739" s="28"/>
    </row>
    <row r="10740" spans="1:11" x14ac:dyDescent="0.35">
      <c r="A10740" s="74"/>
      <c r="I10740" s="73"/>
      <c r="J10740" s="73"/>
      <c r="K10740" s="28"/>
    </row>
    <row r="10741" spans="1:11" x14ac:dyDescent="0.35">
      <c r="A10741" s="74"/>
      <c r="I10741" s="73"/>
      <c r="J10741" s="73"/>
      <c r="K10741" s="28"/>
    </row>
    <row r="10742" spans="1:11" x14ac:dyDescent="0.35">
      <c r="A10742" s="74"/>
      <c r="I10742" s="73"/>
      <c r="J10742" s="73"/>
      <c r="K10742" s="28"/>
    </row>
    <row r="10743" spans="1:11" x14ac:dyDescent="0.35">
      <c r="A10743" s="74"/>
      <c r="I10743" s="73"/>
      <c r="J10743" s="73"/>
      <c r="K10743" s="28"/>
    </row>
    <row r="10744" spans="1:11" x14ac:dyDescent="0.35">
      <c r="A10744" s="74"/>
      <c r="I10744" s="73"/>
      <c r="J10744" s="73"/>
      <c r="K10744" s="28"/>
    </row>
    <row r="10745" spans="1:11" x14ac:dyDescent="0.35">
      <c r="A10745" s="74"/>
      <c r="I10745" s="73"/>
      <c r="J10745" s="73"/>
      <c r="K10745" s="28"/>
    </row>
    <row r="10746" spans="1:11" x14ac:dyDescent="0.35">
      <c r="A10746" s="74"/>
      <c r="I10746" s="73"/>
      <c r="J10746" s="73"/>
      <c r="K10746" s="28"/>
    </row>
    <row r="10747" spans="1:11" x14ac:dyDescent="0.35">
      <c r="A10747" s="74"/>
      <c r="I10747" s="73"/>
      <c r="J10747" s="73"/>
      <c r="K10747" s="28"/>
    </row>
    <row r="10748" spans="1:11" x14ac:dyDescent="0.35">
      <c r="A10748" s="74"/>
      <c r="I10748" s="73"/>
      <c r="J10748" s="73"/>
      <c r="K10748" s="28"/>
    </row>
    <row r="10749" spans="1:11" x14ac:dyDescent="0.35">
      <c r="A10749" s="74"/>
      <c r="I10749" s="73"/>
      <c r="J10749" s="73"/>
      <c r="K10749" s="28"/>
    </row>
    <row r="10750" spans="1:11" x14ac:dyDescent="0.35">
      <c r="A10750" s="74"/>
      <c r="I10750" s="73"/>
      <c r="J10750" s="73"/>
      <c r="K10750" s="28"/>
    </row>
    <row r="10751" spans="1:11" x14ac:dyDescent="0.35">
      <c r="A10751" s="74"/>
      <c r="I10751" s="73"/>
      <c r="J10751" s="73"/>
      <c r="K10751" s="28"/>
    </row>
    <row r="10752" spans="1:11" x14ac:dyDescent="0.35">
      <c r="A10752" s="74"/>
      <c r="I10752" s="73"/>
      <c r="J10752" s="73"/>
      <c r="K10752" s="28"/>
    </row>
    <row r="10753" spans="1:11" x14ac:dyDescent="0.35">
      <c r="A10753" s="74"/>
      <c r="I10753" s="73"/>
      <c r="J10753" s="73"/>
      <c r="K10753" s="28"/>
    </row>
    <row r="10754" spans="1:11" x14ac:dyDescent="0.35">
      <c r="A10754" s="74"/>
      <c r="I10754" s="73"/>
      <c r="J10754" s="73"/>
      <c r="K10754" s="28"/>
    </row>
    <row r="10755" spans="1:11" x14ac:dyDescent="0.35">
      <c r="A10755" s="74"/>
      <c r="I10755" s="73"/>
      <c r="J10755" s="73"/>
      <c r="K10755" s="28"/>
    </row>
    <row r="10756" spans="1:11" x14ac:dyDescent="0.35">
      <c r="A10756" s="74"/>
      <c r="I10756" s="73"/>
      <c r="J10756" s="73"/>
      <c r="K10756" s="28"/>
    </row>
    <row r="10757" spans="1:11" x14ac:dyDescent="0.35">
      <c r="A10757" s="74"/>
      <c r="I10757" s="73"/>
      <c r="J10757" s="73"/>
      <c r="K10757" s="28"/>
    </row>
    <row r="10758" spans="1:11" x14ac:dyDescent="0.35">
      <c r="A10758" s="74"/>
      <c r="I10758" s="73"/>
      <c r="J10758" s="73"/>
      <c r="K10758" s="28"/>
    </row>
    <row r="10759" spans="1:11" x14ac:dyDescent="0.35">
      <c r="A10759" s="74"/>
      <c r="I10759" s="73"/>
      <c r="J10759" s="73"/>
      <c r="K10759" s="28"/>
    </row>
    <row r="10760" spans="1:11" x14ac:dyDescent="0.35">
      <c r="A10760" s="74"/>
      <c r="I10760" s="73"/>
      <c r="J10760" s="73"/>
      <c r="K10760" s="28"/>
    </row>
    <row r="10761" spans="1:11" x14ac:dyDescent="0.35">
      <c r="A10761" s="74"/>
      <c r="I10761" s="73"/>
      <c r="J10761" s="73"/>
      <c r="K10761" s="28"/>
    </row>
    <row r="10762" spans="1:11" x14ac:dyDescent="0.35">
      <c r="A10762" s="74"/>
      <c r="I10762" s="73"/>
      <c r="J10762" s="73"/>
      <c r="K10762" s="28"/>
    </row>
    <row r="10763" spans="1:11" x14ac:dyDescent="0.35">
      <c r="A10763" s="74"/>
      <c r="I10763" s="73"/>
      <c r="J10763" s="73"/>
      <c r="K10763" s="28"/>
    </row>
    <row r="10764" spans="1:11" x14ac:dyDescent="0.35">
      <c r="A10764" s="74"/>
      <c r="I10764" s="73"/>
      <c r="J10764" s="73"/>
      <c r="K10764" s="28"/>
    </row>
    <row r="10765" spans="1:11" x14ac:dyDescent="0.35">
      <c r="A10765" s="74"/>
      <c r="I10765" s="73"/>
      <c r="J10765" s="73"/>
      <c r="K10765" s="28"/>
    </row>
    <row r="10766" spans="1:11" x14ac:dyDescent="0.35">
      <c r="A10766" s="74"/>
      <c r="I10766" s="73"/>
      <c r="J10766" s="73"/>
      <c r="K10766" s="28"/>
    </row>
    <row r="10767" spans="1:11" x14ac:dyDescent="0.35">
      <c r="A10767" s="74"/>
      <c r="I10767" s="73"/>
      <c r="J10767" s="73"/>
      <c r="K10767" s="28"/>
    </row>
    <row r="10768" spans="1:11" x14ac:dyDescent="0.35">
      <c r="A10768" s="74"/>
      <c r="I10768" s="73"/>
      <c r="J10768" s="73"/>
      <c r="K10768" s="28"/>
    </row>
    <row r="10769" spans="1:11" x14ac:dyDescent="0.35">
      <c r="A10769" s="74"/>
      <c r="I10769" s="73"/>
      <c r="J10769" s="73"/>
      <c r="K10769" s="28"/>
    </row>
    <row r="10770" spans="1:11" x14ac:dyDescent="0.35">
      <c r="A10770" s="74"/>
      <c r="I10770" s="73"/>
      <c r="J10770" s="73"/>
      <c r="K10770" s="28"/>
    </row>
    <row r="10771" spans="1:11" x14ac:dyDescent="0.35">
      <c r="A10771" s="74"/>
      <c r="I10771" s="73"/>
      <c r="J10771" s="73"/>
      <c r="K10771" s="28"/>
    </row>
    <row r="10772" spans="1:11" x14ac:dyDescent="0.35">
      <c r="A10772" s="74"/>
      <c r="I10772" s="73"/>
      <c r="J10772" s="73"/>
      <c r="K10772" s="28"/>
    </row>
    <row r="10773" spans="1:11" x14ac:dyDescent="0.35">
      <c r="A10773" s="74"/>
      <c r="I10773" s="73"/>
      <c r="J10773" s="73"/>
      <c r="K10773" s="28"/>
    </row>
    <row r="10774" spans="1:11" x14ac:dyDescent="0.35">
      <c r="A10774" s="74"/>
      <c r="I10774" s="73"/>
      <c r="J10774" s="73"/>
      <c r="K10774" s="28"/>
    </row>
    <row r="10775" spans="1:11" x14ac:dyDescent="0.35">
      <c r="A10775" s="74"/>
      <c r="I10775" s="73"/>
      <c r="J10775" s="73"/>
      <c r="K10775" s="28"/>
    </row>
    <row r="10776" spans="1:11" x14ac:dyDescent="0.35">
      <c r="A10776" s="74"/>
      <c r="I10776" s="73"/>
      <c r="J10776" s="73"/>
      <c r="K10776" s="28"/>
    </row>
    <row r="10777" spans="1:11" x14ac:dyDescent="0.35">
      <c r="A10777" s="74"/>
      <c r="I10777" s="73"/>
      <c r="J10777" s="73"/>
      <c r="K10777" s="28"/>
    </row>
    <row r="10778" spans="1:11" x14ac:dyDescent="0.35">
      <c r="A10778" s="74"/>
      <c r="I10778" s="73"/>
      <c r="J10778" s="73"/>
      <c r="K10778" s="28"/>
    </row>
    <row r="10779" spans="1:11" x14ac:dyDescent="0.35">
      <c r="A10779" s="74"/>
      <c r="I10779" s="73"/>
      <c r="J10779" s="73"/>
      <c r="K10779" s="28"/>
    </row>
    <row r="10780" spans="1:11" x14ac:dyDescent="0.35">
      <c r="A10780" s="74"/>
      <c r="I10780" s="73"/>
      <c r="J10780" s="73"/>
      <c r="K10780" s="28"/>
    </row>
    <row r="10781" spans="1:11" x14ac:dyDescent="0.35">
      <c r="A10781" s="74"/>
      <c r="I10781" s="73"/>
      <c r="J10781" s="73"/>
      <c r="K10781" s="28"/>
    </row>
    <row r="10782" spans="1:11" x14ac:dyDescent="0.35">
      <c r="A10782" s="74"/>
      <c r="I10782" s="73"/>
      <c r="J10782" s="73"/>
      <c r="K10782" s="28"/>
    </row>
    <row r="10783" spans="1:11" x14ac:dyDescent="0.35">
      <c r="A10783" s="74"/>
      <c r="I10783" s="73"/>
      <c r="J10783" s="73"/>
      <c r="K10783" s="28"/>
    </row>
    <row r="10784" spans="1:11" x14ac:dyDescent="0.35">
      <c r="A10784" s="74"/>
      <c r="I10784" s="73"/>
      <c r="J10784" s="73"/>
      <c r="K10784" s="28"/>
    </row>
    <row r="10785" spans="1:11" x14ac:dyDescent="0.35">
      <c r="A10785" s="74"/>
      <c r="I10785" s="73"/>
      <c r="J10785" s="73"/>
      <c r="K10785" s="28"/>
    </row>
    <row r="10786" spans="1:11" x14ac:dyDescent="0.35">
      <c r="A10786" s="74"/>
      <c r="I10786" s="73"/>
      <c r="J10786" s="73"/>
      <c r="K10786" s="28"/>
    </row>
    <row r="10787" spans="1:11" x14ac:dyDescent="0.35">
      <c r="A10787" s="74"/>
      <c r="I10787" s="73"/>
      <c r="J10787" s="73"/>
      <c r="K10787" s="28"/>
    </row>
    <row r="10788" spans="1:11" x14ac:dyDescent="0.35">
      <c r="A10788" s="74"/>
      <c r="I10788" s="73"/>
      <c r="J10788" s="73"/>
      <c r="K10788" s="28"/>
    </row>
    <row r="10789" spans="1:11" x14ac:dyDescent="0.35">
      <c r="A10789" s="74"/>
      <c r="I10789" s="73"/>
      <c r="J10789" s="73"/>
      <c r="K10789" s="28"/>
    </row>
    <row r="10790" spans="1:11" x14ac:dyDescent="0.35">
      <c r="A10790" s="74"/>
      <c r="I10790" s="73"/>
      <c r="J10790" s="73"/>
      <c r="K10790" s="28"/>
    </row>
    <row r="10791" spans="1:11" x14ac:dyDescent="0.35">
      <c r="A10791" s="74"/>
      <c r="I10791" s="73"/>
      <c r="J10791" s="73"/>
      <c r="K10791" s="28"/>
    </row>
    <row r="10792" spans="1:11" x14ac:dyDescent="0.35">
      <c r="A10792" s="74"/>
      <c r="I10792" s="73"/>
      <c r="J10792" s="73"/>
      <c r="K10792" s="28"/>
    </row>
    <row r="10793" spans="1:11" x14ac:dyDescent="0.35">
      <c r="A10793" s="74"/>
      <c r="I10793" s="73"/>
      <c r="J10793" s="73"/>
      <c r="K10793" s="28"/>
    </row>
    <row r="10794" spans="1:11" x14ac:dyDescent="0.35">
      <c r="A10794" s="74"/>
      <c r="I10794" s="73"/>
      <c r="J10794" s="73"/>
      <c r="K10794" s="28"/>
    </row>
    <row r="10795" spans="1:11" x14ac:dyDescent="0.35">
      <c r="A10795" s="74"/>
      <c r="I10795" s="73"/>
      <c r="J10795" s="73"/>
      <c r="K10795" s="28"/>
    </row>
    <row r="10796" spans="1:11" x14ac:dyDescent="0.35">
      <c r="A10796" s="74"/>
      <c r="I10796" s="73"/>
      <c r="J10796" s="73"/>
      <c r="K10796" s="28"/>
    </row>
    <row r="10797" spans="1:11" x14ac:dyDescent="0.35">
      <c r="A10797" s="74"/>
      <c r="I10797" s="73"/>
      <c r="J10797" s="73"/>
      <c r="K10797" s="28"/>
    </row>
    <row r="10798" spans="1:11" x14ac:dyDescent="0.35">
      <c r="A10798" s="74"/>
      <c r="I10798" s="73"/>
      <c r="J10798" s="73"/>
      <c r="K10798" s="28"/>
    </row>
    <row r="10799" spans="1:11" x14ac:dyDescent="0.35">
      <c r="A10799" s="74"/>
      <c r="I10799" s="73"/>
      <c r="J10799" s="73"/>
      <c r="K10799" s="28"/>
    </row>
    <row r="10800" spans="1:11" x14ac:dyDescent="0.35">
      <c r="A10800" s="74"/>
      <c r="I10800" s="73"/>
      <c r="J10800" s="73"/>
      <c r="K10800" s="28"/>
    </row>
    <row r="10801" spans="1:11" x14ac:dyDescent="0.35">
      <c r="A10801" s="74"/>
      <c r="I10801" s="73"/>
      <c r="J10801" s="73"/>
      <c r="K10801" s="28"/>
    </row>
    <row r="10802" spans="1:11" x14ac:dyDescent="0.35">
      <c r="A10802" s="74"/>
      <c r="I10802" s="73"/>
      <c r="J10802" s="73"/>
      <c r="K10802" s="28"/>
    </row>
    <row r="10803" spans="1:11" x14ac:dyDescent="0.35">
      <c r="A10803" s="74"/>
      <c r="I10803" s="73"/>
      <c r="J10803" s="73"/>
      <c r="K10803" s="28"/>
    </row>
    <row r="10804" spans="1:11" x14ac:dyDescent="0.35">
      <c r="A10804" s="74"/>
      <c r="I10804" s="73"/>
      <c r="J10804" s="73"/>
      <c r="K10804" s="28"/>
    </row>
    <row r="10805" spans="1:11" x14ac:dyDescent="0.35">
      <c r="A10805" s="74"/>
      <c r="I10805" s="73"/>
      <c r="J10805" s="73"/>
      <c r="K10805" s="28"/>
    </row>
    <row r="10806" spans="1:11" x14ac:dyDescent="0.35">
      <c r="A10806" s="74"/>
      <c r="I10806" s="73"/>
      <c r="J10806" s="73"/>
      <c r="K10806" s="28"/>
    </row>
    <row r="10807" spans="1:11" x14ac:dyDescent="0.35">
      <c r="A10807" s="74"/>
      <c r="I10807" s="73"/>
      <c r="J10807" s="73"/>
      <c r="K10807" s="28"/>
    </row>
    <row r="10808" spans="1:11" x14ac:dyDescent="0.35">
      <c r="A10808" s="74"/>
      <c r="I10808" s="73"/>
      <c r="J10808" s="73"/>
      <c r="K10808" s="28"/>
    </row>
    <row r="10809" spans="1:11" x14ac:dyDescent="0.35">
      <c r="A10809" s="74"/>
      <c r="I10809" s="73"/>
      <c r="J10809" s="73"/>
      <c r="K10809" s="28"/>
    </row>
    <row r="10810" spans="1:11" x14ac:dyDescent="0.35">
      <c r="A10810" s="74"/>
      <c r="I10810" s="73"/>
      <c r="J10810" s="73"/>
      <c r="K10810" s="28"/>
    </row>
    <row r="10811" spans="1:11" x14ac:dyDescent="0.35">
      <c r="A10811" s="74"/>
      <c r="I10811" s="73"/>
      <c r="J10811" s="73"/>
      <c r="K10811" s="28"/>
    </row>
    <row r="10812" spans="1:11" x14ac:dyDescent="0.35">
      <c r="A10812" s="74"/>
      <c r="I10812" s="73"/>
      <c r="J10812" s="73"/>
      <c r="K10812" s="28"/>
    </row>
    <row r="10813" spans="1:11" x14ac:dyDescent="0.35">
      <c r="A10813" s="74"/>
      <c r="I10813" s="73"/>
      <c r="J10813" s="73"/>
      <c r="K10813" s="28"/>
    </row>
    <row r="10814" spans="1:11" x14ac:dyDescent="0.35">
      <c r="A10814" s="74"/>
      <c r="I10814" s="73"/>
      <c r="J10814" s="73"/>
      <c r="K10814" s="28"/>
    </row>
    <row r="10815" spans="1:11" x14ac:dyDescent="0.35">
      <c r="A10815" s="74"/>
      <c r="I10815" s="73"/>
      <c r="J10815" s="73"/>
      <c r="K10815" s="28"/>
    </row>
    <row r="10816" spans="1:11" x14ac:dyDescent="0.35">
      <c r="A10816" s="74"/>
      <c r="I10816" s="73"/>
      <c r="J10816" s="73"/>
      <c r="K10816" s="28"/>
    </row>
    <row r="10817" spans="1:11" x14ac:dyDescent="0.35">
      <c r="A10817" s="74"/>
      <c r="I10817" s="73"/>
      <c r="J10817" s="73"/>
      <c r="K10817" s="28"/>
    </row>
    <row r="10818" spans="1:11" x14ac:dyDescent="0.35">
      <c r="A10818" s="74"/>
      <c r="I10818" s="73"/>
      <c r="J10818" s="73"/>
      <c r="K10818" s="28"/>
    </row>
    <row r="10819" spans="1:11" x14ac:dyDescent="0.35">
      <c r="A10819" s="74"/>
      <c r="I10819" s="73"/>
      <c r="J10819" s="73"/>
      <c r="K10819" s="28"/>
    </row>
    <row r="10820" spans="1:11" x14ac:dyDescent="0.35">
      <c r="A10820" s="74"/>
      <c r="I10820" s="73"/>
      <c r="J10820" s="73"/>
      <c r="K10820" s="28"/>
    </row>
    <row r="10821" spans="1:11" x14ac:dyDescent="0.35">
      <c r="A10821" s="74"/>
      <c r="I10821" s="73"/>
      <c r="J10821" s="73"/>
      <c r="K10821" s="28"/>
    </row>
    <row r="10822" spans="1:11" x14ac:dyDescent="0.35">
      <c r="A10822" s="74"/>
      <c r="I10822" s="73"/>
      <c r="J10822" s="73"/>
      <c r="K10822" s="28"/>
    </row>
    <row r="10823" spans="1:11" x14ac:dyDescent="0.35">
      <c r="A10823" s="74"/>
      <c r="I10823" s="73"/>
      <c r="J10823" s="73"/>
      <c r="K10823" s="28"/>
    </row>
    <row r="10824" spans="1:11" x14ac:dyDescent="0.35">
      <c r="A10824" s="74"/>
      <c r="I10824" s="73"/>
      <c r="J10824" s="73"/>
      <c r="K10824" s="28"/>
    </row>
    <row r="10825" spans="1:11" x14ac:dyDescent="0.35">
      <c r="A10825" s="74"/>
      <c r="I10825" s="73"/>
      <c r="J10825" s="73"/>
      <c r="K10825" s="28"/>
    </row>
    <row r="10826" spans="1:11" x14ac:dyDescent="0.35">
      <c r="A10826" s="74"/>
      <c r="I10826" s="73"/>
      <c r="J10826" s="73"/>
      <c r="K10826" s="28"/>
    </row>
    <row r="10827" spans="1:11" x14ac:dyDescent="0.35">
      <c r="A10827" s="74"/>
      <c r="I10827" s="73"/>
      <c r="J10827" s="73"/>
      <c r="K10827" s="28"/>
    </row>
    <row r="10828" spans="1:11" x14ac:dyDescent="0.35">
      <c r="A10828" s="74"/>
      <c r="I10828" s="73"/>
      <c r="J10828" s="73"/>
      <c r="K10828" s="28"/>
    </row>
    <row r="10829" spans="1:11" x14ac:dyDescent="0.35">
      <c r="A10829" s="74"/>
      <c r="I10829" s="73"/>
      <c r="J10829" s="73"/>
      <c r="K10829" s="28"/>
    </row>
    <row r="10830" spans="1:11" x14ac:dyDescent="0.35">
      <c r="A10830" s="74"/>
      <c r="I10830" s="73"/>
      <c r="J10830" s="73"/>
      <c r="K10830" s="28"/>
    </row>
    <row r="10831" spans="1:11" x14ac:dyDescent="0.35">
      <c r="A10831" s="74"/>
      <c r="I10831" s="73"/>
      <c r="J10831" s="73"/>
      <c r="K10831" s="28"/>
    </row>
    <row r="10832" spans="1:11" x14ac:dyDescent="0.35">
      <c r="A10832" s="74"/>
      <c r="I10832" s="73"/>
      <c r="J10832" s="73"/>
      <c r="K10832" s="28"/>
    </row>
    <row r="10833" spans="1:11" x14ac:dyDescent="0.35">
      <c r="A10833" s="74"/>
      <c r="I10833" s="73"/>
      <c r="J10833" s="73"/>
      <c r="K10833" s="28"/>
    </row>
    <row r="10834" spans="1:11" x14ac:dyDescent="0.35">
      <c r="A10834" s="74"/>
      <c r="I10834" s="73"/>
      <c r="J10834" s="73"/>
      <c r="K10834" s="28"/>
    </row>
    <row r="10835" spans="1:11" x14ac:dyDescent="0.35">
      <c r="A10835" s="74"/>
      <c r="I10835" s="73"/>
      <c r="J10835" s="73"/>
      <c r="K10835" s="28"/>
    </row>
    <row r="10836" spans="1:11" x14ac:dyDescent="0.35">
      <c r="A10836" s="74"/>
      <c r="I10836" s="73"/>
      <c r="J10836" s="73"/>
      <c r="K10836" s="28"/>
    </row>
    <row r="10837" spans="1:11" x14ac:dyDescent="0.35">
      <c r="A10837" s="74"/>
      <c r="I10837" s="73"/>
      <c r="J10837" s="73"/>
      <c r="K10837" s="28"/>
    </row>
    <row r="10838" spans="1:11" x14ac:dyDescent="0.35">
      <c r="A10838" s="74"/>
      <c r="I10838" s="73"/>
      <c r="J10838" s="73"/>
      <c r="K10838" s="28"/>
    </row>
    <row r="10839" spans="1:11" x14ac:dyDescent="0.35">
      <c r="A10839" s="74"/>
      <c r="I10839" s="73"/>
      <c r="J10839" s="73"/>
      <c r="K10839" s="28"/>
    </row>
    <row r="10840" spans="1:11" x14ac:dyDescent="0.35">
      <c r="A10840" s="74"/>
      <c r="I10840" s="73"/>
      <c r="J10840" s="73"/>
      <c r="K10840" s="28"/>
    </row>
    <row r="10841" spans="1:11" x14ac:dyDescent="0.35">
      <c r="A10841" s="74"/>
      <c r="I10841" s="73"/>
      <c r="J10841" s="73"/>
      <c r="K10841" s="28"/>
    </row>
    <row r="10842" spans="1:11" x14ac:dyDescent="0.35">
      <c r="A10842" s="74"/>
      <c r="I10842" s="73"/>
      <c r="J10842" s="73"/>
      <c r="K10842" s="28"/>
    </row>
    <row r="10843" spans="1:11" x14ac:dyDescent="0.35">
      <c r="A10843" s="74"/>
      <c r="I10843" s="73"/>
      <c r="J10843" s="73"/>
      <c r="K10843" s="28"/>
    </row>
    <row r="10844" spans="1:11" x14ac:dyDescent="0.35">
      <c r="A10844" s="74"/>
      <c r="I10844" s="73"/>
      <c r="J10844" s="73"/>
      <c r="K10844" s="28"/>
    </row>
    <row r="10845" spans="1:11" x14ac:dyDescent="0.35">
      <c r="A10845" s="74"/>
      <c r="I10845" s="73"/>
      <c r="J10845" s="73"/>
      <c r="K10845" s="28"/>
    </row>
    <row r="10846" spans="1:11" x14ac:dyDescent="0.35">
      <c r="A10846" s="74"/>
      <c r="I10846" s="73"/>
      <c r="J10846" s="73"/>
      <c r="K10846" s="28"/>
    </row>
    <row r="10847" spans="1:11" x14ac:dyDescent="0.35">
      <c r="A10847" s="74"/>
      <c r="I10847" s="73"/>
      <c r="J10847" s="73"/>
      <c r="K10847" s="28"/>
    </row>
    <row r="10848" spans="1:11" x14ac:dyDescent="0.35">
      <c r="A10848" s="74"/>
      <c r="I10848" s="73"/>
      <c r="J10848" s="73"/>
      <c r="K10848" s="28"/>
    </row>
    <row r="10849" spans="1:11" x14ac:dyDescent="0.35">
      <c r="A10849" s="74"/>
      <c r="I10849" s="73"/>
      <c r="J10849" s="73"/>
      <c r="K10849" s="28"/>
    </row>
    <row r="10850" spans="1:11" x14ac:dyDescent="0.35">
      <c r="A10850" s="74"/>
      <c r="I10850" s="73"/>
      <c r="J10850" s="73"/>
      <c r="K10850" s="28"/>
    </row>
    <row r="10851" spans="1:11" x14ac:dyDescent="0.35">
      <c r="A10851" s="74"/>
      <c r="I10851" s="73"/>
      <c r="J10851" s="73"/>
      <c r="K10851" s="28"/>
    </row>
    <row r="10852" spans="1:11" x14ac:dyDescent="0.35">
      <c r="A10852" s="74"/>
      <c r="I10852" s="73"/>
      <c r="J10852" s="73"/>
      <c r="K10852" s="28"/>
    </row>
    <row r="10853" spans="1:11" x14ac:dyDescent="0.35">
      <c r="A10853" s="74"/>
      <c r="I10853" s="73"/>
      <c r="J10853" s="73"/>
      <c r="K10853" s="28"/>
    </row>
    <row r="10854" spans="1:11" x14ac:dyDescent="0.35">
      <c r="A10854" s="74"/>
      <c r="I10854" s="73"/>
      <c r="J10854" s="73"/>
      <c r="K10854" s="28"/>
    </row>
    <row r="10855" spans="1:11" x14ac:dyDescent="0.35">
      <c r="A10855" s="74"/>
      <c r="I10855" s="73"/>
      <c r="J10855" s="73"/>
      <c r="K10855" s="28"/>
    </row>
    <row r="10856" spans="1:11" x14ac:dyDescent="0.35">
      <c r="A10856" s="74"/>
      <c r="I10856" s="73"/>
      <c r="J10856" s="73"/>
      <c r="K10856" s="28"/>
    </row>
    <row r="10857" spans="1:11" x14ac:dyDescent="0.35">
      <c r="A10857" s="74"/>
      <c r="I10857" s="73"/>
      <c r="J10857" s="73"/>
      <c r="K10857" s="28"/>
    </row>
    <row r="10858" spans="1:11" x14ac:dyDescent="0.35">
      <c r="A10858" s="74"/>
      <c r="I10858" s="73"/>
      <c r="J10858" s="73"/>
      <c r="K10858" s="28"/>
    </row>
    <row r="10859" spans="1:11" x14ac:dyDescent="0.35">
      <c r="A10859" s="74"/>
      <c r="I10859" s="73"/>
      <c r="J10859" s="73"/>
      <c r="K10859" s="28"/>
    </row>
    <row r="10860" spans="1:11" x14ac:dyDescent="0.35">
      <c r="A10860" s="74"/>
      <c r="I10860" s="73"/>
      <c r="J10860" s="73"/>
      <c r="K10860" s="28"/>
    </row>
    <row r="10861" spans="1:11" x14ac:dyDescent="0.35">
      <c r="A10861" s="74"/>
      <c r="I10861" s="73"/>
      <c r="J10861" s="73"/>
      <c r="K10861" s="28"/>
    </row>
    <row r="10862" spans="1:11" x14ac:dyDescent="0.35">
      <c r="A10862" s="74"/>
      <c r="I10862" s="73"/>
      <c r="J10862" s="73"/>
      <c r="K10862" s="28"/>
    </row>
    <row r="10863" spans="1:11" x14ac:dyDescent="0.35">
      <c r="A10863" s="74"/>
      <c r="I10863" s="73"/>
      <c r="J10863" s="73"/>
      <c r="K10863" s="28"/>
    </row>
    <row r="10864" spans="1:11" x14ac:dyDescent="0.35">
      <c r="A10864" s="74"/>
      <c r="I10864" s="73"/>
      <c r="J10864" s="73"/>
      <c r="K10864" s="28"/>
    </row>
    <row r="10865" spans="1:11" x14ac:dyDescent="0.35">
      <c r="A10865" s="74"/>
      <c r="I10865" s="73"/>
      <c r="J10865" s="73"/>
      <c r="K10865" s="28"/>
    </row>
    <row r="10866" spans="1:11" x14ac:dyDescent="0.35">
      <c r="A10866" s="74"/>
      <c r="I10866" s="73"/>
      <c r="J10866" s="73"/>
      <c r="K10866" s="28"/>
    </row>
    <row r="10867" spans="1:11" x14ac:dyDescent="0.35">
      <c r="A10867" s="74"/>
      <c r="I10867" s="73"/>
      <c r="J10867" s="73"/>
      <c r="K10867" s="28"/>
    </row>
    <row r="10868" spans="1:11" x14ac:dyDescent="0.35">
      <c r="A10868" s="74"/>
      <c r="I10868" s="73"/>
      <c r="J10868" s="73"/>
      <c r="K10868" s="28"/>
    </row>
    <row r="10869" spans="1:11" x14ac:dyDescent="0.35">
      <c r="A10869" s="74"/>
      <c r="I10869" s="73"/>
      <c r="J10869" s="73"/>
      <c r="K10869" s="28"/>
    </row>
    <row r="10870" spans="1:11" x14ac:dyDescent="0.35">
      <c r="A10870" s="74"/>
      <c r="I10870" s="73"/>
      <c r="J10870" s="73"/>
      <c r="K10870" s="28"/>
    </row>
    <row r="10871" spans="1:11" x14ac:dyDescent="0.35">
      <c r="A10871" s="74"/>
      <c r="I10871" s="73"/>
      <c r="J10871" s="73"/>
      <c r="K10871" s="28"/>
    </row>
    <row r="10872" spans="1:11" x14ac:dyDescent="0.35">
      <c r="A10872" s="74"/>
      <c r="I10872" s="73"/>
      <c r="J10872" s="73"/>
      <c r="K10872" s="28"/>
    </row>
    <row r="10873" spans="1:11" x14ac:dyDescent="0.35">
      <c r="A10873" s="74"/>
      <c r="I10873" s="73"/>
      <c r="J10873" s="73"/>
      <c r="K10873" s="28"/>
    </row>
    <row r="10874" spans="1:11" x14ac:dyDescent="0.35">
      <c r="A10874" s="74"/>
      <c r="I10874" s="73"/>
      <c r="J10874" s="73"/>
      <c r="K10874" s="28"/>
    </row>
    <row r="10875" spans="1:11" x14ac:dyDescent="0.35">
      <c r="A10875" s="74"/>
      <c r="I10875" s="73"/>
      <c r="J10875" s="73"/>
      <c r="K10875" s="28"/>
    </row>
    <row r="10876" spans="1:11" x14ac:dyDescent="0.35">
      <c r="A10876" s="74"/>
      <c r="I10876" s="73"/>
      <c r="J10876" s="73"/>
      <c r="K10876" s="28"/>
    </row>
    <row r="10877" spans="1:11" x14ac:dyDescent="0.35">
      <c r="A10877" s="74"/>
      <c r="I10877" s="73"/>
      <c r="J10877" s="73"/>
      <c r="K10877" s="28"/>
    </row>
    <row r="10878" spans="1:11" x14ac:dyDescent="0.35">
      <c r="A10878" s="74"/>
      <c r="I10878" s="73"/>
      <c r="J10878" s="73"/>
      <c r="K10878" s="28"/>
    </row>
    <row r="10879" spans="1:11" x14ac:dyDescent="0.35">
      <c r="A10879" s="74"/>
      <c r="I10879" s="73"/>
      <c r="J10879" s="73"/>
      <c r="K10879" s="28"/>
    </row>
    <row r="10880" spans="1:11" x14ac:dyDescent="0.35">
      <c r="A10880" s="74"/>
      <c r="I10880" s="73"/>
      <c r="J10880" s="73"/>
      <c r="K10880" s="28"/>
    </row>
    <row r="10881" spans="1:11" x14ac:dyDescent="0.35">
      <c r="A10881" s="74"/>
      <c r="I10881" s="73"/>
      <c r="J10881" s="73"/>
      <c r="K10881" s="28"/>
    </row>
    <row r="10882" spans="1:11" x14ac:dyDescent="0.35">
      <c r="A10882" s="74"/>
      <c r="I10882" s="73"/>
      <c r="J10882" s="73"/>
      <c r="K10882" s="28"/>
    </row>
    <row r="10883" spans="1:11" x14ac:dyDescent="0.35">
      <c r="A10883" s="74"/>
      <c r="I10883" s="73"/>
      <c r="J10883" s="73"/>
      <c r="K10883" s="28"/>
    </row>
    <row r="10884" spans="1:11" x14ac:dyDescent="0.35">
      <c r="A10884" s="74"/>
      <c r="I10884" s="73"/>
      <c r="J10884" s="73"/>
      <c r="K10884" s="28"/>
    </row>
    <row r="10885" spans="1:11" x14ac:dyDescent="0.35">
      <c r="A10885" s="74"/>
      <c r="I10885" s="73"/>
      <c r="J10885" s="73"/>
      <c r="K10885" s="28"/>
    </row>
    <row r="10886" spans="1:11" x14ac:dyDescent="0.35">
      <c r="A10886" s="74"/>
      <c r="I10886" s="73"/>
      <c r="J10886" s="73"/>
      <c r="K10886" s="28"/>
    </row>
    <row r="10887" spans="1:11" x14ac:dyDescent="0.35">
      <c r="A10887" s="74"/>
      <c r="I10887" s="73"/>
      <c r="J10887" s="73"/>
      <c r="K10887" s="28"/>
    </row>
    <row r="10888" spans="1:11" x14ac:dyDescent="0.35">
      <c r="A10888" s="74"/>
      <c r="I10888" s="73"/>
      <c r="J10888" s="73"/>
      <c r="K10888" s="28"/>
    </row>
    <row r="10889" spans="1:11" x14ac:dyDescent="0.35">
      <c r="A10889" s="74"/>
      <c r="I10889" s="73"/>
      <c r="J10889" s="73"/>
      <c r="K10889" s="28"/>
    </row>
    <row r="10890" spans="1:11" x14ac:dyDescent="0.35">
      <c r="A10890" s="74"/>
      <c r="I10890" s="73"/>
      <c r="J10890" s="73"/>
      <c r="K10890" s="28"/>
    </row>
    <row r="10891" spans="1:11" x14ac:dyDescent="0.35">
      <c r="A10891" s="74"/>
      <c r="I10891" s="73"/>
      <c r="J10891" s="73"/>
      <c r="K10891" s="28"/>
    </row>
    <row r="10892" spans="1:11" x14ac:dyDescent="0.35">
      <c r="A10892" s="74"/>
      <c r="I10892" s="73"/>
      <c r="J10892" s="73"/>
      <c r="K10892" s="28"/>
    </row>
    <row r="10893" spans="1:11" x14ac:dyDescent="0.35">
      <c r="A10893" s="74"/>
      <c r="I10893" s="73"/>
      <c r="J10893" s="73"/>
      <c r="K10893" s="28"/>
    </row>
    <row r="10894" spans="1:11" x14ac:dyDescent="0.35">
      <c r="A10894" s="74"/>
      <c r="I10894" s="73"/>
      <c r="J10894" s="73"/>
      <c r="K10894" s="28"/>
    </row>
    <row r="10895" spans="1:11" x14ac:dyDescent="0.35">
      <c r="A10895" s="74"/>
      <c r="I10895" s="73"/>
      <c r="J10895" s="73"/>
      <c r="K10895" s="28"/>
    </row>
    <row r="10896" spans="1:11" x14ac:dyDescent="0.35">
      <c r="A10896" s="74"/>
      <c r="I10896" s="73"/>
      <c r="J10896" s="73"/>
      <c r="K10896" s="28"/>
    </row>
    <row r="10897" spans="1:11" x14ac:dyDescent="0.35">
      <c r="A10897" s="74"/>
      <c r="I10897" s="73"/>
      <c r="J10897" s="73"/>
      <c r="K10897" s="28"/>
    </row>
    <row r="10898" spans="1:11" x14ac:dyDescent="0.35">
      <c r="A10898" s="74"/>
      <c r="I10898" s="73"/>
      <c r="J10898" s="73"/>
      <c r="K10898" s="28"/>
    </row>
    <row r="10899" spans="1:11" x14ac:dyDescent="0.35">
      <c r="A10899" s="74"/>
      <c r="I10899" s="73"/>
      <c r="J10899" s="73"/>
      <c r="K10899" s="28"/>
    </row>
    <row r="10900" spans="1:11" x14ac:dyDescent="0.35">
      <c r="A10900" s="74"/>
      <c r="I10900" s="73"/>
      <c r="J10900" s="73"/>
      <c r="K10900" s="28"/>
    </row>
    <row r="10901" spans="1:11" x14ac:dyDescent="0.35">
      <c r="A10901" s="74"/>
      <c r="I10901" s="73"/>
      <c r="J10901" s="73"/>
      <c r="K10901" s="28"/>
    </row>
    <row r="10902" spans="1:11" x14ac:dyDescent="0.35">
      <c r="A10902" s="74"/>
      <c r="I10902" s="73"/>
      <c r="J10902" s="73"/>
      <c r="K10902" s="28"/>
    </row>
    <row r="10903" spans="1:11" x14ac:dyDescent="0.35">
      <c r="A10903" s="74"/>
      <c r="I10903" s="73"/>
      <c r="J10903" s="73"/>
      <c r="K10903" s="28"/>
    </row>
    <row r="10904" spans="1:11" x14ac:dyDescent="0.35">
      <c r="A10904" s="74"/>
      <c r="I10904" s="73"/>
      <c r="J10904" s="73"/>
      <c r="K10904" s="28"/>
    </row>
    <row r="10905" spans="1:11" x14ac:dyDescent="0.35">
      <c r="A10905" s="74"/>
      <c r="I10905" s="73"/>
      <c r="J10905" s="73"/>
      <c r="K10905" s="28"/>
    </row>
    <row r="10906" spans="1:11" x14ac:dyDescent="0.35">
      <c r="A10906" s="74"/>
      <c r="I10906" s="73"/>
      <c r="J10906" s="73"/>
      <c r="K10906" s="28"/>
    </row>
    <row r="10907" spans="1:11" x14ac:dyDescent="0.35">
      <c r="A10907" s="74"/>
      <c r="I10907" s="73"/>
      <c r="J10907" s="73"/>
      <c r="K10907" s="28"/>
    </row>
    <row r="10908" spans="1:11" x14ac:dyDescent="0.35">
      <c r="A10908" s="74"/>
      <c r="I10908" s="73"/>
      <c r="J10908" s="73"/>
      <c r="K10908" s="28"/>
    </row>
    <row r="10909" spans="1:11" x14ac:dyDescent="0.35">
      <c r="A10909" s="74"/>
      <c r="I10909" s="73"/>
      <c r="J10909" s="73"/>
      <c r="K10909" s="28"/>
    </row>
    <row r="10910" spans="1:11" x14ac:dyDescent="0.35">
      <c r="A10910" s="74"/>
      <c r="I10910" s="73"/>
      <c r="J10910" s="73"/>
      <c r="K10910" s="28"/>
    </row>
    <row r="10911" spans="1:11" x14ac:dyDescent="0.35">
      <c r="A10911" s="74"/>
      <c r="I10911" s="73"/>
      <c r="J10911" s="73"/>
      <c r="K10911" s="28"/>
    </row>
    <row r="10912" spans="1:11" x14ac:dyDescent="0.35">
      <c r="A10912" s="74"/>
      <c r="I10912" s="73"/>
      <c r="J10912" s="73"/>
      <c r="K10912" s="28"/>
    </row>
    <row r="10913" spans="1:11" x14ac:dyDescent="0.35">
      <c r="A10913" s="74"/>
      <c r="I10913" s="73"/>
      <c r="J10913" s="73"/>
      <c r="K10913" s="28"/>
    </row>
    <row r="10914" spans="1:11" x14ac:dyDescent="0.35">
      <c r="A10914" s="74"/>
      <c r="I10914" s="73"/>
      <c r="J10914" s="73"/>
      <c r="K10914" s="28"/>
    </row>
    <row r="10915" spans="1:11" x14ac:dyDescent="0.35">
      <c r="A10915" s="74"/>
      <c r="I10915" s="73"/>
      <c r="J10915" s="73"/>
      <c r="K10915" s="28"/>
    </row>
    <row r="10916" spans="1:11" x14ac:dyDescent="0.35">
      <c r="A10916" s="74"/>
      <c r="I10916" s="73"/>
      <c r="J10916" s="73"/>
      <c r="K10916" s="28"/>
    </row>
    <row r="10917" spans="1:11" x14ac:dyDescent="0.35">
      <c r="A10917" s="74"/>
      <c r="I10917" s="73"/>
      <c r="J10917" s="73"/>
      <c r="K10917" s="28"/>
    </row>
    <row r="10918" spans="1:11" x14ac:dyDescent="0.35">
      <c r="A10918" s="74"/>
      <c r="I10918" s="73"/>
      <c r="J10918" s="73"/>
      <c r="K10918" s="28"/>
    </row>
    <row r="10919" spans="1:11" x14ac:dyDescent="0.35">
      <c r="A10919" s="74"/>
      <c r="I10919" s="73"/>
      <c r="J10919" s="73"/>
      <c r="K10919" s="28"/>
    </row>
    <row r="10920" spans="1:11" x14ac:dyDescent="0.35">
      <c r="A10920" s="74"/>
      <c r="I10920" s="73"/>
      <c r="J10920" s="73"/>
      <c r="K10920" s="28"/>
    </row>
    <row r="10921" spans="1:11" x14ac:dyDescent="0.35">
      <c r="A10921" s="74"/>
      <c r="I10921" s="73"/>
      <c r="J10921" s="73"/>
      <c r="K10921" s="28"/>
    </row>
    <row r="10922" spans="1:11" x14ac:dyDescent="0.35">
      <c r="A10922" s="74"/>
      <c r="I10922" s="73"/>
      <c r="J10922" s="73"/>
      <c r="K10922" s="28"/>
    </row>
    <row r="10923" spans="1:11" x14ac:dyDescent="0.35">
      <c r="A10923" s="74"/>
      <c r="I10923" s="73"/>
      <c r="J10923" s="73"/>
      <c r="K10923" s="28"/>
    </row>
    <row r="10924" spans="1:11" x14ac:dyDescent="0.35">
      <c r="A10924" s="74"/>
      <c r="I10924" s="73"/>
      <c r="J10924" s="73"/>
      <c r="K10924" s="28"/>
    </row>
    <row r="10925" spans="1:11" x14ac:dyDescent="0.35">
      <c r="A10925" s="74"/>
      <c r="I10925" s="73"/>
      <c r="J10925" s="73"/>
      <c r="K10925" s="28"/>
    </row>
    <row r="10926" spans="1:11" x14ac:dyDescent="0.35">
      <c r="A10926" s="74"/>
      <c r="I10926" s="73"/>
      <c r="J10926" s="73"/>
      <c r="K10926" s="28"/>
    </row>
    <row r="10927" spans="1:11" x14ac:dyDescent="0.35">
      <c r="A10927" s="74"/>
      <c r="I10927" s="73"/>
      <c r="J10927" s="73"/>
      <c r="K10927" s="28"/>
    </row>
    <row r="10928" spans="1:11" x14ac:dyDescent="0.35">
      <c r="A10928" s="74"/>
      <c r="I10928" s="73"/>
      <c r="J10928" s="73"/>
      <c r="K10928" s="28"/>
    </row>
    <row r="10929" spans="1:11" x14ac:dyDescent="0.35">
      <c r="A10929" s="74"/>
      <c r="I10929" s="73"/>
      <c r="J10929" s="73"/>
      <c r="K10929" s="28"/>
    </row>
    <row r="10930" spans="1:11" x14ac:dyDescent="0.35">
      <c r="A10930" s="74"/>
      <c r="I10930" s="73"/>
      <c r="J10930" s="73"/>
      <c r="K10930" s="28"/>
    </row>
    <row r="10931" spans="1:11" x14ac:dyDescent="0.35">
      <c r="A10931" s="74"/>
      <c r="I10931" s="73"/>
      <c r="J10931" s="73"/>
      <c r="K10931" s="28"/>
    </row>
    <row r="10932" spans="1:11" x14ac:dyDescent="0.35">
      <c r="A10932" s="74"/>
      <c r="I10932" s="73"/>
      <c r="J10932" s="73"/>
      <c r="K10932" s="28"/>
    </row>
    <row r="10933" spans="1:11" x14ac:dyDescent="0.35">
      <c r="A10933" s="74"/>
      <c r="I10933" s="73"/>
      <c r="J10933" s="73"/>
      <c r="K10933" s="28"/>
    </row>
    <row r="10934" spans="1:11" x14ac:dyDescent="0.35">
      <c r="A10934" s="74"/>
      <c r="I10934" s="73"/>
      <c r="J10934" s="73"/>
      <c r="K10934" s="28"/>
    </row>
    <row r="10935" spans="1:11" x14ac:dyDescent="0.35">
      <c r="A10935" s="74"/>
      <c r="I10935" s="73"/>
      <c r="J10935" s="73"/>
      <c r="K10935" s="28"/>
    </row>
    <row r="10936" spans="1:11" x14ac:dyDescent="0.35">
      <c r="A10936" s="74"/>
      <c r="I10936" s="73"/>
      <c r="J10936" s="73"/>
      <c r="K10936" s="28"/>
    </row>
    <row r="10937" spans="1:11" x14ac:dyDescent="0.35">
      <c r="A10937" s="74"/>
      <c r="I10937" s="73"/>
      <c r="J10937" s="73"/>
      <c r="K10937" s="28"/>
    </row>
    <row r="10938" spans="1:11" x14ac:dyDescent="0.35">
      <c r="A10938" s="74"/>
      <c r="I10938" s="73"/>
      <c r="J10938" s="73"/>
      <c r="K10938" s="28"/>
    </row>
    <row r="10939" spans="1:11" x14ac:dyDescent="0.35">
      <c r="A10939" s="74"/>
      <c r="I10939" s="73"/>
      <c r="J10939" s="73"/>
      <c r="K10939" s="28"/>
    </row>
    <row r="10940" spans="1:11" x14ac:dyDescent="0.35">
      <c r="A10940" s="74"/>
      <c r="I10940" s="73"/>
      <c r="J10940" s="73"/>
      <c r="K10940" s="28"/>
    </row>
    <row r="10941" spans="1:11" x14ac:dyDescent="0.35">
      <c r="A10941" s="74"/>
      <c r="I10941" s="73"/>
      <c r="J10941" s="73"/>
      <c r="K10941" s="28"/>
    </row>
    <row r="10942" spans="1:11" x14ac:dyDescent="0.35">
      <c r="A10942" s="74"/>
      <c r="I10942" s="73"/>
      <c r="J10942" s="73"/>
      <c r="K10942" s="28"/>
    </row>
    <row r="10943" spans="1:11" x14ac:dyDescent="0.35">
      <c r="A10943" s="74"/>
      <c r="I10943" s="73"/>
      <c r="J10943" s="73"/>
      <c r="K10943" s="28"/>
    </row>
    <row r="10944" spans="1:11" x14ac:dyDescent="0.35">
      <c r="A10944" s="74"/>
      <c r="I10944" s="73"/>
      <c r="J10944" s="73"/>
      <c r="K10944" s="28"/>
    </row>
    <row r="10945" spans="1:11" x14ac:dyDescent="0.35">
      <c r="A10945" s="74"/>
      <c r="I10945" s="73"/>
      <c r="J10945" s="73"/>
      <c r="K10945" s="28"/>
    </row>
    <row r="10946" spans="1:11" x14ac:dyDescent="0.35">
      <c r="A10946" s="74"/>
      <c r="I10946" s="73"/>
      <c r="J10946" s="73"/>
      <c r="K10946" s="28"/>
    </row>
    <row r="10947" spans="1:11" x14ac:dyDescent="0.35">
      <c r="A10947" s="74"/>
      <c r="I10947" s="73"/>
      <c r="J10947" s="73"/>
      <c r="K10947" s="28"/>
    </row>
    <row r="10948" spans="1:11" x14ac:dyDescent="0.35">
      <c r="A10948" s="74"/>
      <c r="I10948" s="73"/>
      <c r="J10948" s="73"/>
      <c r="K10948" s="28"/>
    </row>
    <row r="10949" spans="1:11" x14ac:dyDescent="0.35">
      <c r="A10949" s="74"/>
      <c r="I10949" s="73"/>
      <c r="J10949" s="73"/>
      <c r="K10949" s="28"/>
    </row>
    <row r="10950" spans="1:11" x14ac:dyDescent="0.35">
      <c r="A10950" s="74"/>
      <c r="I10950" s="73"/>
      <c r="J10950" s="73"/>
      <c r="K10950" s="28"/>
    </row>
    <row r="10951" spans="1:11" x14ac:dyDescent="0.35">
      <c r="A10951" s="74"/>
      <c r="I10951" s="73"/>
      <c r="J10951" s="73"/>
      <c r="K10951" s="28"/>
    </row>
    <row r="10952" spans="1:11" x14ac:dyDescent="0.35">
      <c r="A10952" s="74"/>
      <c r="I10952" s="73"/>
      <c r="J10952" s="73"/>
      <c r="K10952" s="28"/>
    </row>
    <row r="10953" spans="1:11" x14ac:dyDescent="0.35">
      <c r="A10953" s="74"/>
      <c r="I10953" s="73"/>
      <c r="J10953" s="73"/>
      <c r="K10953" s="28"/>
    </row>
    <row r="10954" spans="1:11" x14ac:dyDescent="0.35">
      <c r="A10954" s="74"/>
      <c r="I10954" s="73"/>
      <c r="J10954" s="73"/>
      <c r="K10954" s="28"/>
    </row>
    <row r="10955" spans="1:11" x14ac:dyDescent="0.35">
      <c r="A10955" s="74"/>
      <c r="I10955" s="73"/>
      <c r="J10955" s="73"/>
      <c r="K10955" s="28"/>
    </row>
    <row r="10956" spans="1:11" x14ac:dyDescent="0.35">
      <c r="A10956" s="74"/>
      <c r="I10956" s="73"/>
      <c r="J10956" s="73"/>
      <c r="K10956" s="28"/>
    </row>
    <row r="10957" spans="1:11" x14ac:dyDescent="0.35">
      <c r="A10957" s="74"/>
      <c r="I10957" s="73"/>
      <c r="J10957" s="73"/>
      <c r="K10957" s="28"/>
    </row>
    <row r="10958" spans="1:11" x14ac:dyDescent="0.35">
      <c r="A10958" s="74"/>
      <c r="I10958" s="73"/>
      <c r="J10958" s="73"/>
      <c r="K10958" s="28"/>
    </row>
    <row r="10959" spans="1:11" x14ac:dyDescent="0.35">
      <c r="A10959" s="74"/>
      <c r="I10959" s="73"/>
      <c r="J10959" s="73"/>
      <c r="K10959" s="28"/>
    </row>
    <row r="10960" spans="1:11" x14ac:dyDescent="0.35">
      <c r="A10960" s="74"/>
      <c r="I10960" s="73"/>
      <c r="J10960" s="73"/>
      <c r="K10960" s="28"/>
    </row>
    <row r="10961" spans="1:11" x14ac:dyDescent="0.35">
      <c r="A10961" s="74"/>
      <c r="I10961" s="73"/>
      <c r="J10961" s="73"/>
      <c r="K10961" s="28"/>
    </row>
    <row r="10962" spans="1:11" x14ac:dyDescent="0.35">
      <c r="A10962" s="74"/>
      <c r="I10962" s="73"/>
      <c r="J10962" s="73"/>
      <c r="K10962" s="28"/>
    </row>
    <row r="10963" spans="1:11" x14ac:dyDescent="0.35">
      <c r="A10963" s="74"/>
      <c r="I10963" s="73"/>
      <c r="J10963" s="73"/>
      <c r="K10963" s="28"/>
    </row>
    <row r="10964" spans="1:11" x14ac:dyDescent="0.35">
      <c r="A10964" s="74"/>
      <c r="I10964" s="73"/>
      <c r="J10964" s="73"/>
      <c r="K10964" s="28"/>
    </row>
    <row r="10965" spans="1:11" x14ac:dyDescent="0.35">
      <c r="A10965" s="74"/>
      <c r="I10965" s="73"/>
      <c r="J10965" s="73"/>
      <c r="K10965" s="28"/>
    </row>
    <row r="10966" spans="1:11" x14ac:dyDescent="0.35">
      <c r="A10966" s="74"/>
      <c r="I10966" s="73"/>
      <c r="J10966" s="73"/>
      <c r="K10966" s="28"/>
    </row>
    <row r="10967" spans="1:11" x14ac:dyDescent="0.35">
      <c r="A10967" s="74"/>
      <c r="I10967" s="73"/>
      <c r="J10967" s="73"/>
      <c r="K10967" s="28"/>
    </row>
    <row r="10968" spans="1:11" x14ac:dyDescent="0.35">
      <c r="A10968" s="74"/>
      <c r="I10968" s="73"/>
      <c r="J10968" s="73"/>
      <c r="K10968" s="28"/>
    </row>
    <row r="10969" spans="1:11" x14ac:dyDescent="0.35">
      <c r="A10969" s="74"/>
      <c r="I10969" s="73"/>
      <c r="J10969" s="73"/>
      <c r="K10969" s="28"/>
    </row>
    <row r="10970" spans="1:11" x14ac:dyDescent="0.35">
      <c r="A10970" s="74"/>
      <c r="I10970" s="73"/>
      <c r="J10970" s="73"/>
      <c r="K10970" s="28"/>
    </row>
    <row r="10971" spans="1:11" x14ac:dyDescent="0.35">
      <c r="A10971" s="74"/>
      <c r="I10971" s="73"/>
      <c r="J10971" s="73"/>
      <c r="K10971" s="28"/>
    </row>
    <row r="10972" spans="1:11" x14ac:dyDescent="0.35">
      <c r="A10972" s="74"/>
      <c r="I10972" s="73"/>
      <c r="J10972" s="73"/>
      <c r="K10972" s="28"/>
    </row>
    <row r="10973" spans="1:11" x14ac:dyDescent="0.35">
      <c r="A10973" s="74"/>
      <c r="I10973" s="73"/>
      <c r="J10973" s="73"/>
      <c r="K10973" s="28"/>
    </row>
    <row r="10974" spans="1:11" x14ac:dyDescent="0.35">
      <c r="A10974" s="74"/>
      <c r="I10974" s="73"/>
      <c r="J10974" s="73"/>
      <c r="K10974" s="28"/>
    </row>
    <row r="10975" spans="1:11" x14ac:dyDescent="0.35">
      <c r="A10975" s="74"/>
      <c r="I10975" s="73"/>
      <c r="J10975" s="73"/>
      <c r="K10975" s="28"/>
    </row>
    <row r="10976" spans="1:11" x14ac:dyDescent="0.35">
      <c r="A10976" s="74"/>
      <c r="I10976" s="73"/>
      <c r="J10976" s="73"/>
      <c r="K10976" s="28"/>
    </row>
    <row r="10977" spans="1:11" x14ac:dyDescent="0.35">
      <c r="A10977" s="74"/>
      <c r="I10977" s="73"/>
      <c r="J10977" s="73"/>
      <c r="K10977" s="28"/>
    </row>
    <row r="10978" spans="1:11" x14ac:dyDescent="0.35">
      <c r="A10978" s="74"/>
      <c r="I10978" s="73"/>
      <c r="J10978" s="73"/>
      <c r="K10978" s="28"/>
    </row>
    <row r="10979" spans="1:11" x14ac:dyDescent="0.35">
      <c r="A10979" s="74"/>
      <c r="I10979" s="73"/>
      <c r="J10979" s="73"/>
      <c r="K10979" s="28"/>
    </row>
    <row r="10980" spans="1:11" x14ac:dyDescent="0.35">
      <c r="A10980" s="74"/>
      <c r="I10980" s="73"/>
      <c r="J10980" s="73"/>
      <c r="K10980" s="28"/>
    </row>
    <row r="10981" spans="1:11" x14ac:dyDescent="0.35">
      <c r="A10981" s="74"/>
      <c r="I10981" s="73"/>
      <c r="J10981" s="73"/>
      <c r="K10981" s="28"/>
    </row>
    <row r="10982" spans="1:11" x14ac:dyDescent="0.35">
      <c r="A10982" s="74"/>
      <c r="I10982" s="73"/>
      <c r="J10982" s="73"/>
      <c r="K10982" s="28"/>
    </row>
    <row r="10983" spans="1:11" x14ac:dyDescent="0.35">
      <c r="A10983" s="74"/>
      <c r="I10983" s="73"/>
      <c r="J10983" s="73"/>
      <c r="K10983" s="28"/>
    </row>
    <row r="10984" spans="1:11" x14ac:dyDescent="0.35">
      <c r="A10984" s="74"/>
      <c r="I10984" s="73"/>
      <c r="J10984" s="73"/>
      <c r="K10984" s="28"/>
    </row>
    <row r="10985" spans="1:11" x14ac:dyDescent="0.35">
      <c r="A10985" s="74"/>
      <c r="I10985" s="73"/>
      <c r="J10985" s="73"/>
      <c r="K10985" s="28"/>
    </row>
    <row r="10986" spans="1:11" x14ac:dyDescent="0.35">
      <c r="A10986" s="74"/>
      <c r="I10986" s="73"/>
      <c r="J10986" s="73"/>
      <c r="K10986" s="28"/>
    </row>
    <row r="10987" spans="1:11" x14ac:dyDescent="0.35">
      <c r="A10987" s="74"/>
      <c r="I10987" s="73"/>
      <c r="J10987" s="73"/>
      <c r="K10987" s="28"/>
    </row>
    <row r="10988" spans="1:11" x14ac:dyDescent="0.35">
      <c r="A10988" s="74"/>
      <c r="I10988" s="73"/>
      <c r="J10988" s="73"/>
      <c r="K10988" s="28"/>
    </row>
    <row r="10989" spans="1:11" x14ac:dyDescent="0.35">
      <c r="A10989" s="74"/>
      <c r="I10989" s="73"/>
      <c r="J10989" s="73"/>
      <c r="K10989" s="28"/>
    </row>
    <row r="10990" spans="1:11" x14ac:dyDescent="0.35">
      <c r="A10990" s="74"/>
      <c r="I10990" s="73"/>
      <c r="J10990" s="73"/>
      <c r="K10990" s="28"/>
    </row>
    <row r="10991" spans="1:11" x14ac:dyDescent="0.35">
      <c r="A10991" s="74"/>
      <c r="I10991" s="73"/>
      <c r="J10991" s="73"/>
      <c r="K10991" s="28"/>
    </row>
    <row r="10992" spans="1:11" x14ac:dyDescent="0.35">
      <c r="A10992" s="74"/>
      <c r="I10992" s="73"/>
      <c r="J10992" s="73"/>
      <c r="K10992" s="28"/>
    </row>
    <row r="10993" spans="1:11" x14ac:dyDescent="0.35">
      <c r="A10993" s="74"/>
      <c r="I10993" s="73"/>
      <c r="J10993" s="73"/>
      <c r="K10993" s="28"/>
    </row>
    <row r="10994" spans="1:11" x14ac:dyDescent="0.35">
      <c r="A10994" s="74"/>
      <c r="I10994" s="73"/>
      <c r="J10994" s="73"/>
      <c r="K10994" s="28"/>
    </row>
    <row r="10995" spans="1:11" x14ac:dyDescent="0.35">
      <c r="A10995" s="74"/>
      <c r="I10995" s="73"/>
      <c r="J10995" s="73"/>
      <c r="K10995" s="28"/>
    </row>
    <row r="10996" spans="1:11" x14ac:dyDescent="0.35">
      <c r="A10996" s="74"/>
      <c r="I10996" s="73"/>
      <c r="J10996" s="73"/>
      <c r="K10996" s="28"/>
    </row>
    <row r="10997" spans="1:11" x14ac:dyDescent="0.35">
      <c r="A10997" s="74"/>
      <c r="I10997" s="73"/>
      <c r="J10997" s="73"/>
      <c r="K10997" s="28"/>
    </row>
    <row r="10998" spans="1:11" x14ac:dyDescent="0.35">
      <c r="A10998" s="74"/>
      <c r="I10998" s="73"/>
      <c r="J10998" s="73"/>
      <c r="K10998" s="28"/>
    </row>
    <row r="10999" spans="1:11" x14ac:dyDescent="0.35">
      <c r="A10999" s="74"/>
      <c r="I10999" s="73"/>
      <c r="J10999" s="73"/>
      <c r="K10999" s="28"/>
    </row>
    <row r="11000" spans="1:11" x14ac:dyDescent="0.35">
      <c r="A11000" s="74"/>
      <c r="D11000" s="174"/>
      <c r="I11000" s="73"/>
      <c r="J11000" s="73"/>
      <c r="K11000" s="28"/>
    </row>
    <row r="11001" spans="1:11" x14ac:dyDescent="0.35">
      <c r="A11001" s="74"/>
      <c r="D11001" s="174"/>
      <c r="I11001" s="73"/>
      <c r="J11001" s="73"/>
      <c r="K11001" s="28"/>
    </row>
    <row r="11002" spans="1:11" x14ac:dyDescent="0.35">
      <c r="A11002" s="74"/>
      <c r="D11002" s="174"/>
      <c r="I11002" s="73"/>
      <c r="J11002" s="73"/>
      <c r="K11002" s="28"/>
    </row>
    <row r="11003" spans="1:11" x14ac:dyDescent="0.35">
      <c r="A11003" s="74"/>
      <c r="D11003" s="174"/>
      <c r="I11003" s="73"/>
      <c r="J11003" s="73"/>
      <c r="K11003" s="28"/>
    </row>
    <row r="11004" spans="1:11" x14ac:dyDescent="0.35">
      <c r="A11004" s="74"/>
      <c r="D11004" s="174"/>
      <c r="I11004" s="73"/>
      <c r="J11004" s="73"/>
      <c r="K11004" s="28"/>
    </row>
    <row r="11005" spans="1:11" x14ac:dyDescent="0.35">
      <c r="A11005" s="74"/>
      <c r="D11005" s="174"/>
      <c r="I11005" s="73"/>
      <c r="J11005" s="73"/>
      <c r="K11005" s="28"/>
    </row>
    <row r="11006" spans="1:11" x14ac:dyDescent="0.35">
      <c r="A11006" s="74"/>
      <c r="D11006" s="174"/>
      <c r="I11006" s="73"/>
      <c r="J11006" s="73"/>
      <c r="K11006" s="28"/>
    </row>
    <row r="11007" spans="1:11" x14ac:dyDescent="0.35">
      <c r="A11007" s="74"/>
      <c r="D11007" s="174"/>
      <c r="I11007" s="73"/>
      <c r="J11007" s="73"/>
      <c r="K11007" s="28"/>
    </row>
    <row r="11008" spans="1:11" x14ac:dyDescent="0.35">
      <c r="A11008" s="74"/>
      <c r="D11008" s="174"/>
      <c r="I11008" s="73"/>
      <c r="J11008" s="73"/>
      <c r="K11008" s="28"/>
    </row>
    <row r="11009" spans="1:11" x14ac:dyDescent="0.35">
      <c r="A11009" s="74"/>
      <c r="D11009" s="174"/>
      <c r="I11009" s="73"/>
      <c r="J11009" s="73"/>
      <c r="K11009" s="28"/>
    </row>
    <row r="11010" spans="1:11" x14ac:dyDescent="0.35">
      <c r="A11010" s="74"/>
      <c r="D11010" s="174"/>
      <c r="I11010" s="73"/>
      <c r="J11010" s="73"/>
      <c r="K11010" s="28"/>
    </row>
    <row r="11011" spans="1:11" x14ac:dyDescent="0.35">
      <c r="A11011" s="74"/>
      <c r="D11011" s="174"/>
      <c r="I11011" s="73"/>
      <c r="J11011" s="73"/>
      <c r="K11011" s="28"/>
    </row>
    <row r="11012" spans="1:11" x14ac:dyDescent="0.35">
      <c r="A11012" s="74"/>
      <c r="D11012" s="174"/>
      <c r="I11012" s="73"/>
      <c r="J11012" s="73"/>
      <c r="K11012" s="28"/>
    </row>
    <row r="11013" spans="1:11" x14ac:dyDescent="0.35">
      <c r="A11013" s="74"/>
      <c r="D11013" s="174"/>
      <c r="I11013" s="73"/>
      <c r="J11013" s="73"/>
      <c r="K11013" s="28"/>
    </row>
    <row r="11014" spans="1:11" x14ac:dyDescent="0.35">
      <c r="A11014" s="74"/>
      <c r="D11014" s="174"/>
      <c r="I11014" s="73"/>
      <c r="J11014" s="73"/>
      <c r="K11014" s="28"/>
    </row>
    <row r="11015" spans="1:11" x14ac:dyDescent="0.35">
      <c r="A11015" s="74"/>
      <c r="D11015" s="174"/>
      <c r="I11015" s="73"/>
      <c r="J11015" s="73"/>
      <c r="K11015" s="28"/>
    </row>
    <row r="11016" spans="1:11" x14ac:dyDescent="0.35">
      <c r="A11016" s="74"/>
      <c r="D11016" s="174"/>
      <c r="I11016" s="73"/>
      <c r="J11016" s="73"/>
      <c r="K11016" s="28"/>
    </row>
    <row r="11017" spans="1:11" x14ac:dyDescent="0.35">
      <c r="A11017" s="74"/>
      <c r="D11017" s="174"/>
      <c r="I11017" s="73"/>
      <c r="J11017" s="73"/>
      <c r="K11017" s="28"/>
    </row>
    <row r="11018" spans="1:11" x14ac:dyDescent="0.35">
      <c r="A11018" s="74"/>
      <c r="D11018" s="174"/>
      <c r="I11018" s="73"/>
      <c r="J11018" s="73"/>
      <c r="K11018" s="28"/>
    </row>
    <row r="11019" spans="1:11" x14ac:dyDescent="0.35">
      <c r="A11019" s="74"/>
      <c r="D11019" s="174"/>
      <c r="I11019" s="73"/>
      <c r="J11019" s="73"/>
      <c r="K11019" s="28"/>
    </row>
    <row r="11020" spans="1:11" x14ac:dyDescent="0.35">
      <c r="A11020" s="74"/>
      <c r="D11020" s="174"/>
      <c r="I11020" s="73"/>
      <c r="J11020" s="73"/>
      <c r="K11020" s="28"/>
    </row>
    <row r="11021" spans="1:11" x14ac:dyDescent="0.35">
      <c r="A11021" s="74"/>
      <c r="D11021" s="174"/>
      <c r="I11021" s="73"/>
      <c r="J11021" s="73"/>
      <c r="K11021" s="28"/>
    </row>
    <row r="11022" spans="1:11" x14ac:dyDescent="0.35">
      <c r="A11022" s="74"/>
      <c r="D11022" s="174"/>
      <c r="I11022" s="73"/>
      <c r="J11022" s="73"/>
      <c r="K11022" s="28"/>
    </row>
    <row r="11023" spans="1:11" x14ac:dyDescent="0.35">
      <c r="A11023" s="74"/>
      <c r="D11023" s="174"/>
      <c r="I11023" s="73"/>
      <c r="J11023" s="73"/>
      <c r="K11023" s="28"/>
    </row>
    <row r="11024" spans="1:11" x14ac:dyDescent="0.35">
      <c r="A11024" s="74"/>
      <c r="D11024" s="174"/>
      <c r="I11024" s="73"/>
      <c r="J11024" s="73"/>
      <c r="K11024" s="28"/>
    </row>
    <row r="11025" spans="1:11" x14ac:dyDescent="0.35">
      <c r="A11025" s="74"/>
      <c r="D11025" s="174"/>
      <c r="I11025" s="73"/>
      <c r="J11025" s="73"/>
      <c r="K11025" s="28"/>
    </row>
    <row r="11026" spans="1:11" x14ac:dyDescent="0.35">
      <c r="A11026" s="74"/>
      <c r="D11026" s="174"/>
      <c r="I11026" s="73"/>
      <c r="J11026" s="73"/>
      <c r="K11026" s="28"/>
    </row>
    <row r="11027" spans="1:11" x14ac:dyDescent="0.35">
      <c r="A11027" s="74"/>
      <c r="D11027" s="174"/>
      <c r="I11027" s="73"/>
      <c r="J11027" s="73"/>
      <c r="K11027" s="28"/>
    </row>
    <row r="11028" spans="1:11" x14ac:dyDescent="0.35">
      <c r="A11028" s="74"/>
      <c r="D11028" s="174"/>
      <c r="I11028" s="73"/>
      <c r="J11028" s="73"/>
      <c r="K11028" s="28"/>
    </row>
    <row r="11029" spans="1:11" x14ac:dyDescent="0.35">
      <c r="A11029" s="74"/>
      <c r="D11029" s="174"/>
      <c r="I11029" s="73"/>
      <c r="J11029" s="73"/>
      <c r="K11029" s="28"/>
    </row>
    <row r="11030" spans="1:11" x14ac:dyDescent="0.35">
      <c r="A11030" s="74"/>
      <c r="D11030" s="174"/>
      <c r="I11030" s="73"/>
      <c r="J11030" s="73"/>
      <c r="K11030" s="28"/>
    </row>
    <row r="11031" spans="1:11" x14ac:dyDescent="0.35">
      <c r="A11031" s="74"/>
      <c r="D11031" s="174"/>
      <c r="I11031" s="73"/>
      <c r="J11031" s="73"/>
      <c r="K11031" s="28"/>
    </row>
    <row r="11032" spans="1:11" x14ac:dyDescent="0.35">
      <c r="A11032" s="74"/>
      <c r="D11032" s="174"/>
      <c r="I11032" s="73"/>
      <c r="J11032" s="73"/>
      <c r="K11032" s="28"/>
    </row>
    <row r="11033" spans="1:11" x14ac:dyDescent="0.35">
      <c r="A11033" s="74"/>
      <c r="D11033" s="174"/>
      <c r="I11033" s="73"/>
      <c r="J11033" s="73"/>
      <c r="K11033" s="28"/>
    </row>
    <row r="11034" spans="1:11" x14ac:dyDescent="0.35">
      <c r="A11034" s="74"/>
      <c r="D11034" s="174"/>
      <c r="I11034" s="73"/>
      <c r="J11034" s="73"/>
      <c r="K11034" s="28"/>
    </row>
    <row r="11035" spans="1:11" x14ac:dyDescent="0.35">
      <c r="A11035" s="74"/>
      <c r="D11035" s="174"/>
      <c r="I11035" s="73"/>
      <c r="J11035" s="73"/>
      <c r="K11035" s="28"/>
    </row>
    <row r="11036" spans="1:11" x14ac:dyDescent="0.35">
      <c r="A11036" s="74"/>
      <c r="D11036" s="174"/>
      <c r="I11036" s="73"/>
      <c r="J11036" s="73"/>
      <c r="K11036" s="28"/>
    </row>
    <row r="11037" spans="1:11" x14ac:dyDescent="0.35">
      <c r="A11037" s="74"/>
      <c r="D11037" s="174"/>
      <c r="I11037" s="73"/>
      <c r="J11037" s="73"/>
      <c r="K11037" s="28"/>
    </row>
    <row r="11038" spans="1:11" x14ac:dyDescent="0.35">
      <c r="A11038" s="74"/>
      <c r="D11038" s="174"/>
      <c r="I11038" s="73"/>
      <c r="J11038" s="73"/>
      <c r="K11038" s="28"/>
    </row>
    <row r="11039" spans="1:11" x14ac:dyDescent="0.35">
      <c r="A11039" s="74"/>
      <c r="D11039" s="174"/>
      <c r="I11039" s="73"/>
      <c r="J11039" s="73"/>
      <c r="K11039" s="28"/>
    </row>
    <row r="11040" spans="1:11" x14ac:dyDescent="0.35">
      <c r="A11040" s="74"/>
      <c r="D11040" s="174"/>
      <c r="I11040" s="73"/>
      <c r="J11040" s="73"/>
      <c r="K11040" s="28"/>
    </row>
    <row r="11041" spans="1:11" x14ac:dyDescent="0.35">
      <c r="A11041" s="74"/>
      <c r="D11041" s="174"/>
      <c r="I11041" s="73"/>
      <c r="J11041" s="73"/>
      <c r="K11041" s="28"/>
    </row>
    <row r="11042" spans="1:11" x14ac:dyDescent="0.35">
      <c r="A11042" s="74"/>
      <c r="D11042" s="174"/>
      <c r="I11042" s="73"/>
      <c r="J11042" s="73"/>
      <c r="K11042" s="28"/>
    </row>
    <row r="11043" spans="1:11" x14ac:dyDescent="0.35">
      <c r="A11043" s="74"/>
      <c r="D11043" s="174"/>
      <c r="I11043" s="73"/>
      <c r="J11043" s="73"/>
      <c r="K11043" s="28"/>
    </row>
    <row r="11044" spans="1:11" x14ac:dyDescent="0.35">
      <c r="A11044" s="74"/>
      <c r="D11044" s="174"/>
      <c r="I11044" s="73"/>
      <c r="J11044" s="73"/>
      <c r="K11044" s="28"/>
    </row>
    <row r="11045" spans="1:11" x14ac:dyDescent="0.35">
      <c r="A11045" s="74"/>
      <c r="D11045" s="174"/>
      <c r="I11045" s="73"/>
      <c r="J11045" s="73"/>
      <c r="K11045" s="28"/>
    </row>
    <row r="11046" spans="1:11" x14ac:dyDescent="0.35">
      <c r="A11046" s="74"/>
      <c r="D11046" s="174"/>
      <c r="I11046" s="73"/>
      <c r="J11046" s="73"/>
      <c r="K11046" s="28"/>
    </row>
    <row r="11047" spans="1:11" x14ac:dyDescent="0.35">
      <c r="A11047" s="74"/>
      <c r="D11047" s="174"/>
      <c r="I11047" s="73"/>
      <c r="J11047" s="73"/>
      <c r="K11047" s="28"/>
    </row>
    <row r="11048" spans="1:11" x14ac:dyDescent="0.35">
      <c r="A11048" s="74"/>
      <c r="D11048" s="174"/>
      <c r="I11048" s="73"/>
      <c r="J11048" s="73"/>
      <c r="K11048" s="28"/>
    </row>
    <row r="11049" spans="1:11" x14ac:dyDescent="0.35">
      <c r="A11049" s="74"/>
      <c r="D11049" s="174"/>
      <c r="I11049" s="73"/>
      <c r="J11049" s="73"/>
      <c r="K11049" s="28"/>
    </row>
    <row r="11050" spans="1:11" x14ac:dyDescent="0.35">
      <c r="A11050" s="74"/>
      <c r="D11050" s="174"/>
      <c r="I11050" s="73"/>
      <c r="J11050" s="73"/>
      <c r="K11050" s="28"/>
    </row>
    <row r="11051" spans="1:11" x14ac:dyDescent="0.35">
      <c r="A11051" s="74"/>
      <c r="D11051" s="174"/>
      <c r="I11051" s="73"/>
      <c r="J11051" s="73"/>
      <c r="K11051" s="28"/>
    </row>
    <row r="11052" spans="1:11" x14ac:dyDescent="0.35">
      <c r="A11052" s="74"/>
      <c r="D11052" s="174"/>
      <c r="I11052" s="73"/>
      <c r="J11052" s="73"/>
      <c r="K11052" s="28"/>
    </row>
    <row r="11053" spans="1:11" x14ac:dyDescent="0.35">
      <c r="A11053" s="74"/>
      <c r="D11053" s="174"/>
      <c r="I11053" s="73"/>
      <c r="J11053" s="73"/>
      <c r="K11053" s="28"/>
    </row>
    <row r="11054" spans="1:11" x14ac:dyDescent="0.35">
      <c r="A11054" s="74"/>
      <c r="D11054" s="174"/>
      <c r="I11054" s="73"/>
      <c r="J11054" s="73"/>
      <c r="K11054" s="28"/>
    </row>
    <row r="11055" spans="1:11" x14ac:dyDescent="0.35">
      <c r="A11055" s="74"/>
      <c r="D11055" s="174"/>
      <c r="I11055" s="73"/>
      <c r="J11055" s="73"/>
      <c r="K11055" s="28"/>
    </row>
    <row r="11056" spans="1:11" x14ac:dyDescent="0.35">
      <c r="A11056" s="74"/>
      <c r="D11056" s="174"/>
      <c r="I11056" s="73"/>
      <c r="J11056" s="73"/>
      <c r="K11056" s="28"/>
    </row>
    <row r="11057" spans="1:11" x14ac:dyDescent="0.35">
      <c r="A11057" s="74"/>
      <c r="D11057" s="174"/>
      <c r="I11057" s="73"/>
      <c r="J11057" s="73"/>
      <c r="K11057" s="28"/>
    </row>
    <row r="11058" spans="1:11" x14ac:dyDescent="0.35">
      <c r="A11058" s="74"/>
      <c r="D11058" s="174"/>
      <c r="I11058" s="73"/>
      <c r="J11058" s="73"/>
      <c r="K11058" s="28"/>
    </row>
    <row r="11059" spans="1:11" x14ac:dyDescent="0.35">
      <c r="A11059" s="74"/>
      <c r="D11059" s="174"/>
      <c r="I11059" s="73"/>
      <c r="J11059" s="73"/>
      <c r="K11059" s="28"/>
    </row>
    <row r="11060" spans="1:11" x14ac:dyDescent="0.35">
      <c r="A11060" s="74"/>
      <c r="D11060" s="174"/>
      <c r="I11060" s="73"/>
      <c r="J11060" s="73"/>
      <c r="K11060" s="28"/>
    </row>
    <row r="11061" spans="1:11" x14ac:dyDescent="0.35">
      <c r="A11061" s="74"/>
      <c r="D11061" s="174"/>
      <c r="I11061" s="73"/>
      <c r="J11061" s="73"/>
      <c r="K11061" s="28"/>
    </row>
    <row r="11062" spans="1:11" x14ac:dyDescent="0.35">
      <c r="A11062" s="74"/>
      <c r="D11062" s="174"/>
      <c r="I11062" s="73"/>
      <c r="J11062" s="73"/>
      <c r="K11062" s="28"/>
    </row>
    <row r="11063" spans="1:11" x14ac:dyDescent="0.35">
      <c r="A11063" s="74"/>
      <c r="D11063" s="174"/>
      <c r="I11063" s="73"/>
      <c r="J11063" s="73"/>
      <c r="K11063" s="28"/>
    </row>
    <row r="11064" spans="1:11" x14ac:dyDescent="0.35">
      <c r="A11064" s="74"/>
      <c r="D11064" s="174"/>
      <c r="I11064" s="73"/>
      <c r="J11064" s="73"/>
      <c r="K11064" s="28"/>
    </row>
    <row r="11065" spans="1:11" x14ac:dyDescent="0.35">
      <c r="A11065" s="74"/>
      <c r="D11065" s="174"/>
      <c r="I11065" s="73"/>
      <c r="J11065" s="73"/>
      <c r="K11065" s="28"/>
    </row>
    <row r="11066" spans="1:11" x14ac:dyDescent="0.35">
      <c r="A11066" s="74"/>
      <c r="D11066" s="174"/>
      <c r="I11066" s="73"/>
      <c r="J11066" s="73"/>
      <c r="K11066" s="28"/>
    </row>
    <row r="11067" spans="1:11" x14ac:dyDescent="0.35">
      <c r="A11067" s="74"/>
      <c r="D11067" s="174"/>
      <c r="I11067" s="73"/>
      <c r="J11067" s="73"/>
      <c r="K11067" s="28"/>
    </row>
    <row r="11068" spans="1:11" x14ac:dyDescent="0.35">
      <c r="A11068" s="74"/>
      <c r="D11068" s="174"/>
      <c r="I11068" s="73"/>
      <c r="J11068" s="73"/>
      <c r="K11068" s="28"/>
    </row>
    <row r="11069" spans="1:11" x14ac:dyDescent="0.35">
      <c r="A11069" s="74"/>
      <c r="D11069" s="174"/>
      <c r="I11069" s="73"/>
      <c r="J11069" s="73"/>
      <c r="K11069" s="28"/>
    </row>
    <row r="11070" spans="1:11" x14ac:dyDescent="0.35">
      <c r="A11070" s="74"/>
      <c r="D11070" s="174"/>
      <c r="I11070" s="73"/>
      <c r="J11070" s="73"/>
      <c r="K11070" s="28"/>
    </row>
    <row r="11071" spans="1:11" x14ac:dyDescent="0.35">
      <c r="A11071" s="74"/>
      <c r="D11071" s="174"/>
      <c r="I11071" s="73"/>
      <c r="J11071" s="73"/>
      <c r="K11071" s="28"/>
    </row>
    <row r="11072" spans="1:11" x14ac:dyDescent="0.35">
      <c r="A11072" s="74"/>
      <c r="D11072" s="174"/>
      <c r="I11072" s="73"/>
      <c r="J11072" s="73"/>
      <c r="K11072" s="28"/>
    </row>
    <row r="11073" spans="1:11" x14ac:dyDescent="0.35">
      <c r="A11073" s="74"/>
      <c r="D11073" s="174"/>
      <c r="I11073" s="73"/>
      <c r="J11073" s="73"/>
      <c r="K11073" s="28"/>
    </row>
    <row r="11074" spans="1:11" x14ac:dyDescent="0.35">
      <c r="A11074" s="74"/>
      <c r="D11074" s="174"/>
      <c r="I11074" s="73"/>
      <c r="J11074" s="73"/>
      <c r="K11074" s="28"/>
    </row>
    <row r="11075" spans="1:11" x14ac:dyDescent="0.35">
      <c r="A11075" s="74"/>
      <c r="D11075" s="174"/>
      <c r="I11075" s="73"/>
      <c r="J11075" s="73"/>
      <c r="K11075" s="28"/>
    </row>
    <row r="11076" spans="1:11" x14ac:dyDescent="0.35">
      <c r="A11076" s="74"/>
      <c r="D11076" s="174"/>
      <c r="I11076" s="73"/>
      <c r="J11076" s="73"/>
      <c r="K11076" s="28"/>
    </row>
    <row r="11077" spans="1:11" x14ac:dyDescent="0.35">
      <c r="A11077" s="74"/>
      <c r="D11077" s="174"/>
      <c r="I11077" s="73"/>
      <c r="J11077" s="73"/>
      <c r="K11077" s="28"/>
    </row>
    <row r="11078" spans="1:11" x14ac:dyDescent="0.35">
      <c r="A11078" s="74"/>
      <c r="D11078" s="174"/>
      <c r="I11078" s="73"/>
      <c r="J11078" s="73"/>
      <c r="K11078" s="28"/>
    </row>
    <row r="11079" spans="1:11" x14ac:dyDescent="0.35">
      <c r="A11079" s="74"/>
      <c r="D11079" s="174"/>
      <c r="I11079" s="73"/>
      <c r="J11079" s="73"/>
      <c r="K11079" s="28"/>
    </row>
    <row r="11080" spans="1:11" x14ac:dyDescent="0.35">
      <c r="A11080" s="74"/>
      <c r="D11080" s="174"/>
      <c r="I11080" s="73"/>
      <c r="J11080" s="73"/>
      <c r="K11080" s="28"/>
    </row>
    <row r="11081" spans="1:11" x14ac:dyDescent="0.35">
      <c r="A11081" s="74"/>
      <c r="D11081" s="174"/>
      <c r="I11081" s="73"/>
      <c r="J11081" s="73"/>
      <c r="K11081" s="28"/>
    </row>
    <row r="11082" spans="1:11" x14ac:dyDescent="0.35">
      <c r="A11082" s="74"/>
      <c r="D11082" s="174"/>
      <c r="I11082" s="73"/>
      <c r="J11082" s="73"/>
      <c r="K11082" s="28"/>
    </row>
    <row r="11083" spans="1:11" x14ac:dyDescent="0.35">
      <c r="A11083" s="74"/>
      <c r="D11083" s="174"/>
      <c r="I11083" s="73"/>
      <c r="J11083" s="73"/>
      <c r="K11083" s="28"/>
    </row>
    <row r="11084" spans="1:11" x14ac:dyDescent="0.35">
      <c r="A11084" s="74"/>
      <c r="D11084" s="174"/>
      <c r="I11084" s="73"/>
      <c r="J11084" s="73"/>
      <c r="K11084" s="28"/>
    </row>
    <row r="11085" spans="1:11" x14ac:dyDescent="0.35">
      <c r="A11085" s="74"/>
      <c r="D11085" s="174"/>
      <c r="I11085" s="73"/>
      <c r="J11085" s="73"/>
      <c r="K11085" s="28"/>
    </row>
    <row r="11086" spans="1:11" x14ac:dyDescent="0.35">
      <c r="A11086" s="74"/>
      <c r="D11086" s="174"/>
      <c r="I11086" s="73"/>
      <c r="J11086" s="73"/>
      <c r="K11086" s="28"/>
    </row>
    <row r="11087" spans="1:11" x14ac:dyDescent="0.35">
      <c r="A11087" s="74"/>
      <c r="D11087" s="174"/>
      <c r="I11087" s="73"/>
      <c r="J11087" s="73"/>
      <c r="K11087" s="28"/>
    </row>
    <row r="11088" spans="1:11" x14ac:dyDescent="0.35">
      <c r="A11088" s="74"/>
      <c r="D11088" s="174"/>
      <c r="I11088" s="73"/>
      <c r="J11088" s="73"/>
      <c r="K11088" s="28"/>
    </row>
    <row r="11089" spans="1:11" x14ac:dyDescent="0.35">
      <c r="A11089" s="74"/>
      <c r="D11089" s="174"/>
      <c r="I11089" s="73"/>
      <c r="J11089" s="73"/>
      <c r="K11089" s="28"/>
    </row>
    <row r="11090" spans="1:11" x14ac:dyDescent="0.35">
      <c r="A11090" s="74"/>
      <c r="D11090" s="174"/>
      <c r="I11090" s="73"/>
      <c r="J11090" s="73"/>
      <c r="K11090" s="28"/>
    </row>
    <row r="11091" spans="1:11" x14ac:dyDescent="0.35">
      <c r="A11091" s="74"/>
      <c r="D11091" s="174"/>
      <c r="I11091" s="73"/>
      <c r="J11091" s="73"/>
      <c r="K11091" s="28"/>
    </row>
    <row r="11092" spans="1:11" x14ac:dyDescent="0.35">
      <c r="A11092" s="74"/>
      <c r="D11092" s="174"/>
      <c r="I11092" s="73"/>
      <c r="J11092" s="73"/>
      <c r="K11092" s="28"/>
    </row>
    <row r="11093" spans="1:11" x14ac:dyDescent="0.35">
      <c r="A11093" s="74"/>
      <c r="D11093" s="174"/>
      <c r="I11093" s="73"/>
      <c r="J11093" s="73"/>
      <c r="K11093" s="28"/>
    </row>
    <row r="11094" spans="1:11" x14ac:dyDescent="0.35">
      <c r="A11094" s="74"/>
      <c r="D11094" s="174"/>
      <c r="I11094" s="73"/>
      <c r="J11094" s="73"/>
      <c r="K11094" s="28"/>
    </row>
    <row r="11095" spans="1:11" x14ac:dyDescent="0.35">
      <c r="A11095" s="74"/>
      <c r="D11095" s="174"/>
      <c r="I11095" s="73"/>
      <c r="J11095" s="73"/>
      <c r="K11095" s="28"/>
    </row>
    <row r="11096" spans="1:11" x14ac:dyDescent="0.35">
      <c r="A11096" s="74"/>
      <c r="D11096" s="174"/>
      <c r="I11096" s="73"/>
      <c r="J11096" s="73"/>
      <c r="K11096" s="28"/>
    </row>
    <row r="11097" spans="1:11" x14ac:dyDescent="0.35">
      <c r="A11097" s="74"/>
      <c r="D11097" s="174"/>
      <c r="I11097" s="73"/>
      <c r="J11097" s="73"/>
      <c r="K11097" s="28"/>
    </row>
    <row r="11098" spans="1:11" x14ac:dyDescent="0.35">
      <c r="A11098" s="74"/>
      <c r="D11098" s="174"/>
      <c r="I11098" s="73"/>
      <c r="J11098" s="73"/>
      <c r="K11098" s="28"/>
    </row>
    <row r="11099" spans="1:11" x14ac:dyDescent="0.35">
      <c r="A11099" s="74"/>
      <c r="D11099" s="174"/>
      <c r="I11099" s="73"/>
      <c r="J11099" s="73"/>
      <c r="K11099" s="28"/>
    </row>
    <row r="11100" spans="1:11" x14ac:dyDescent="0.35">
      <c r="A11100" s="74"/>
      <c r="D11100" s="174"/>
      <c r="I11100" s="73"/>
      <c r="J11100" s="73"/>
      <c r="K11100" s="28"/>
    </row>
    <row r="11101" spans="1:11" x14ac:dyDescent="0.35">
      <c r="A11101" s="74"/>
      <c r="D11101" s="174"/>
      <c r="I11101" s="73"/>
      <c r="J11101" s="73"/>
      <c r="K11101" s="28"/>
    </row>
    <row r="11102" spans="1:11" x14ac:dyDescent="0.35">
      <c r="A11102" s="74"/>
      <c r="D11102" s="174"/>
      <c r="I11102" s="73"/>
      <c r="J11102" s="73"/>
      <c r="K11102" s="28"/>
    </row>
    <row r="11103" spans="1:11" x14ac:dyDescent="0.35">
      <c r="A11103" s="74"/>
      <c r="D11103" s="174"/>
      <c r="I11103" s="73"/>
      <c r="J11103" s="73"/>
      <c r="K11103" s="28"/>
    </row>
    <row r="11104" spans="1:11" x14ac:dyDescent="0.35">
      <c r="A11104" s="74"/>
      <c r="D11104" s="174"/>
      <c r="I11104" s="73"/>
      <c r="J11104" s="73"/>
      <c r="K11104" s="28"/>
    </row>
    <row r="11105" spans="1:11" x14ac:dyDescent="0.35">
      <c r="A11105" s="74"/>
      <c r="D11105" s="174"/>
      <c r="I11105" s="73"/>
      <c r="J11105" s="73"/>
      <c r="K11105" s="28"/>
    </row>
    <row r="11106" spans="1:11" x14ac:dyDescent="0.35">
      <c r="A11106" s="74"/>
      <c r="D11106" s="174"/>
      <c r="I11106" s="73"/>
      <c r="J11106" s="73"/>
      <c r="K11106" s="28"/>
    </row>
    <row r="11107" spans="1:11" x14ac:dyDescent="0.35">
      <c r="A11107" s="74"/>
      <c r="D11107" s="174"/>
      <c r="I11107" s="73"/>
      <c r="J11107" s="73"/>
      <c r="K11107" s="28"/>
    </row>
    <row r="11108" spans="1:11" x14ac:dyDescent="0.35">
      <c r="A11108" s="74"/>
      <c r="D11108" s="174"/>
      <c r="I11108" s="73"/>
      <c r="J11108" s="73"/>
      <c r="K11108" s="28"/>
    </row>
    <row r="11109" spans="1:11" x14ac:dyDescent="0.35">
      <c r="A11109" s="74"/>
      <c r="D11109" s="174"/>
      <c r="I11109" s="73"/>
      <c r="J11109" s="73"/>
      <c r="K11109" s="28"/>
    </row>
    <row r="11110" spans="1:11" x14ac:dyDescent="0.35">
      <c r="A11110" s="74"/>
      <c r="D11110" s="174"/>
      <c r="I11110" s="73"/>
      <c r="J11110" s="73"/>
      <c r="K11110" s="28"/>
    </row>
    <row r="11111" spans="1:11" x14ac:dyDescent="0.35">
      <c r="A11111" s="74"/>
      <c r="D11111" s="174"/>
      <c r="I11111" s="73"/>
      <c r="J11111" s="73"/>
      <c r="K11111" s="28"/>
    </row>
    <row r="11112" spans="1:11" x14ac:dyDescent="0.35">
      <c r="A11112" s="74"/>
      <c r="D11112" s="174"/>
      <c r="I11112" s="73"/>
      <c r="J11112" s="73"/>
      <c r="K11112" s="28"/>
    </row>
    <row r="11113" spans="1:11" x14ac:dyDescent="0.35">
      <c r="A11113" s="74"/>
      <c r="D11113" s="174"/>
      <c r="I11113" s="73"/>
      <c r="J11113" s="73"/>
      <c r="K11113" s="28"/>
    </row>
    <row r="11114" spans="1:11" x14ac:dyDescent="0.35">
      <c r="A11114" s="74"/>
      <c r="D11114" s="174"/>
      <c r="I11114" s="73"/>
      <c r="J11114" s="73"/>
      <c r="K11114" s="28"/>
    </row>
    <row r="11115" spans="1:11" x14ac:dyDescent="0.35">
      <c r="A11115" s="74"/>
      <c r="D11115" s="174"/>
      <c r="I11115" s="73"/>
      <c r="J11115" s="73"/>
      <c r="K11115" s="28"/>
    </row>
    <row r="11116" spans="1:11" x14ac:dyDescent="0.35">
      <c r="A11116" s="74"/>
      <c r="D11116" s="174"/>
      <c r="I11116" s="73"/>
      <c r="J11116" s="73"/>
      <c r="K11116" s="28"/>
    </row>
    <row r="11117" spans="1:11" x14ac:dyDescent="0.35">
      <c r="A11117" s="74"/>
      <c r="I11117" s="73"/>
      <c r="J11117" s="73"/>
      <c r="K11117" s="28"/>
    </row>
    <row r="11118" spans="1:11" x14ac:dyDescent="0.35">
      <c r="A11118" s="74"/>
      <c r="I11118" s="73"/>
      <c r="J11118" s="73"/>
      <c r="K11118" s="28"/>
    </row>
    <row r="11119" spans="1:11" x14ac:dyDescent="0.35">
      <c r="A11119" s="74"/>
      <c r="I11119" s="73"/>
      <c r="J11119" s="73"/>
      <c r="K11119" s="28"/>
    </row>
    <row r="11120" spans="1:11" x14ac:dyDescent="0.35">
      <c r="A11120" s="74"/>
      <c r="I11120" s="73"/>
      <c r="J11120" s="73"/>
      <c r="K11120" s="28"/>
    </row>
    <row r="11121" spans="1:11" x14ac:dyDescent="0.35">
      <c r="A11121" s="74"/>
      <c r="I11121" s="73"/>
      <c r="J11121" s="73"/>
      <c r="K11121" s="28"/>
    </row>
    <row r="11122" spans="1:11" x14ac:dyDescent="0.35">
      <c r="A11122" s="74"/>
      <c r="I11122" s="73"/>
      <c r="J11122" s="73"/>
      <c r="K11122" s="28"/>
    </row>
    <row r="11123" spans="1:11" x14ac:dyDescent="0.35">
      <c r="A11123" s="74"/>
      <c r="I11123" s="73"/>
      <c r="J11123" s="73"/>
      <c r="K11123" s="28"/>
    </row>
    <row r="11124" spans="1:11" x14ac:dyDescent="0.35">
      <c r="A11124" s="74"/>
      <c r="I11124" s="73"/>
      <c r="J11124" s="73"/>
      <c r="K11124" s="28"/>
    </row>
    <row r="11125" spans="1:11" x14ac:dyDescent="0.35">
      <c r="A11125" s="74"/>
      <c r="I11125" s="73"/>
      <c r="J11125" s="73"/>
      <c r="K11125" s="28"/>
    </row>
    <row r="11126" spans="1:11" x14ac:dyDescent="0.35">
      <c r="A11126" s="74"/>
      <c r="I11126" s="73"/>
      <c r="J11126" s="73"/>
      <c r="K11126" s="28"/>
    </row>
    <row r="11127" spans="1:11" x14ac:dyDescent="0.35">
      <c r="A11127" s="74"/>
      <c r="I11127" s="73"/>
      <c r="J11127" s="73"/>
      <c r="K11127" s="28"/>
    </row>
    <row r="11128" spans="1:11" x14ac:dyDescent="0.35">
      <c r="A11128" s="74"/>
      <c r="I11128" s="73"/>
      <c r="J11128" s="73"/>
      <c r="K11128" s="28"/>
    </row>
    <row r="11129" spans="1:11" x14ac:dyDescent="0.35">
      <c r="A11129" s="74"/>
      <c r="I11129" s="73"/>
      <c r="J11129" s="73"/>
      <c r="K11129" s="28"/>
    </row>
    <row r="11130" spans="1:11" x14ac:dyDescent="0.35">
      <c r="A11130" s="74"/>
      <c r="I11130" s="73"/>
      <c r="J11130" s="73"/>
      <c r="K11130" s="28"/>
    </row>
    <row r="11131" spans="1:11" x14ac:dyDescent="0.35">
      <c r="A11131" s="74"/>
      <c r="I11131" s="73"/>
      <c r="J11131" s="73"/>
      <c r="K11131" s="28"/>
    </row>
    <row r="11132" spans="1:11" x14ac:dyDescent="0.35">
      <c r="A11132" s="74"/>
      <c r="I11132" s="73"/>
      <c r="J11132" s="73"/>
      <c r="K11132" s="28"/>
    </row>
    <row r="11133" spans="1:11" x14ac:dyDescent="0.35">
      <c r="A11133" s="74"/>
      <c r="I11133" s="73"/>
      <c r="J11133" s="73"/>
      <c r="K11133" s="28"/>
    </row>
    <row r="11134" spans="1:11" x14ac:dyDescent="0.35">
      <c r="A11134" s="74"/>
      <c r="I11134" s="73"/>
      <c r="J11134" s="73"/>
      <c r="K11134" s="28"/>
    </row>
    <row r="11135" spans="1:11" x14ac:dyDescent="0.35">
      <c r="A11135" s="74"/>
      <c r="I11135" s="73"/>
      <c r="J11135" s="73"/>
      <c r="K11135" s="28"/>
    </row>
    <row r="11136" spans="1:11" x14ac:dyDescent="0.35">
      <c r="A11136" s="74"/>
      <c r="I11136" s="73"/>
      <c r="J11136" s="73"/>
      <c r="K11136" s="28"/>
    </row>
    <row r="11137" spans="1:11" x14ac:dyDescent="0.35">
      <c r="A11137" s="74"/>
      <c r="I11137" s="73"/>
      <c r="J11137" s="73"/>
      <c r="K11137" s="28"/>
    </row>
    <row r="11138" spans="1:11" x14ac:dyDescent="0.35">
      <c r="A11138" s="74"/>
      <c r="I11138" s="73"/>
      <c r="J11138" s="73"/>
      <c r="K11138" s="28"/>
    </row>
    <row r="11139" spans="1:11" x14ac:dyDescent="0.35">
      <c r="A11139" s="74"/>
      <c r="I11139" s="73"/>
      <c r="J11139" s="73"/>
      <c r="K11139" s="28"/>
    </row>
    <row r="11140" spans="1:11" x14ac:dyDescent="0.35">
      <c r="A11140" s="74"/>
      <c r="I11140" s="73"/>
      <c r="J11140" s="73"/>
      <c r="K11140" s="28"/>
    </row>
    <row r="11141" spans="1:11" x14ac:dyDescent="0.35">
      <c r="A11141" s="74"/>
      <c r="I11141" s="73"/>
      <c r="J11141" s="73"/>
      <c r="K11141" s="28"/>
    </row>
    <row r="11142" spans="1:11" x14ac:dyDescent="0.35">
      <c r="A11142" s="74"/>
      <c r="I11142" s="73"/>
      <c r="J11142" s="73"/>
      <c r="K11142" s="28"/>
    </row>
    <row r="11143" spans="1:11" x14ac:dyDescent="0.35">
      <c r="A11143" s="74"/>
      <c r="I11143" s="73"/>
      <c r="J11143" s="73"/>
      <c r="K11143" s="28"/>
    </row>
    <row r="11144" spans="1:11" x14ac:dyDescent="0.35">
      <c r="A11144" s="74"/>
      <c r="I11144" s="73"/>
      <c r="J11144" s="73"/>
      <c r="K11144" s="28"/>
    </row>
    <row r="11145" spans="1:11" x14ac:dyDescent="0.35">
      <c r="A11145" s="74"/>
      <c r="I11145" s="73"/>
      <c r="J11145" s="73"/>
      <c r="K11145" s="28"/>
    </row>
    <row r="11146" spans="1:11" x14ac:dyDescent="0.35">
      <c r="A11146" s="74"/>
      <c r="I11146" s="73"/>
      <c r="J11146" s="73"/>
      <c r="K11146" s="28"/>
    </row>
    <row r="11147" spans="1:11" x14ac:dyDescent="0.35">
      <c r="A11147" s="74"/>
      <c r="I11147" s="73"/>
      <c r="J11147" s="73"/>
      <c r="K11147" s="28"/>
    </row>
    <row r="11148" spans="1:11" x14ac:dyDescent="0.35">
      <c r="A11148" s="74"/>
      <c r="I11148" s="73"/>
      <c r="J11148" s="73"/>
      <c r="K11148" s="28"/>
    </row>
    <row r="11149" spans="1:11" x14ac:dyDescent="0.35">
      <c r="A11149" s="74"/>
      <c r="I11149" s="73"/>
      <c r="J11149" s="73"/>
      <c r="K11149" s="28"/>
    </row>
    <row r="11150" spans="1:11" x14ac:dyDescent="0.35">
      <c r="A11150" s="74"/>
      <c r="I11150" s="73"/>
      <c r="J11150" s="73"/>
      <c r="K11150" s="28"/>
    </row>
    <row r="11151" spans="1:11" x14ac:dyDescent="0.35">
      <c r="A11151" s="74"/>
      <c r="I11151" s="73"/>
      <c r="J11151" s="73"/>
      <c r="K11151" s="28"/>
    </row>
    <row r="11152" spans="1:11" x14ac:dyDescent="0.35">
      <c r="A11152" s="74"/>
      <c r="I11152" s="73"/>
      <c r="J11152" s="73"/>
      <c r="K11152" s="28"/>
    </row>
    <row r="11153" spans="1:11" x14ac:dyDescent="0.35">
      <c r="A11153" s="74"/>
      <c r="I11153" s="73"/>
      <c r="J11153" s="73"/>
      <c r="K11153" s="28"/>
    </row>
    <row r="11154" spans="1:11" x14ac:dyDescent="0.35">
      <c r="A11154" s="74"/>
      <c r="I11154" s="73"/>
      <c r="J11154" s="73"/>
      <c r="K11154" s="28"/>
    </row>
    <row r="11155" spans="1:11" x14ac:dyDescent="0.35">
      <c r="A11155" s="74"/>
      <c r="I11155" s="73"/>
      <c r="J11155" s="73"/>
      <c r="K11155" s="28"/>
    </row>
    <row r="11156" spans="1:11" x14ac:dyDescent="0.35">
      <c r="A11156" s="74"/>
      <c r="I11156" s="73"/>
      <c r="J11156" s="73"/>
      <c r="K11156" s="28"/>
    </row>
    <row r="11157" spans="1:11" x14ac:dyDescent="0.35">
      <c r="A11157" s="74"/>
      <c r="I11157" s="73"/>
      <c r="J11157" s="73"/>
      <c r="K11157" s="28"/>
    </row>
    <row r="11158" spans="1:11" x14ac:dyDescent="0.35">
      <c r="A11158" s="74"/>
      <c r="I11158" s="73"/>
      <c r="J11158" s="73"/>
      <c r="K11158" s="28"/>
    </row>
    <row r="11159" spans="1:11" x14ac:dyDescent="0.35">
      <c r="A11159" s="74"/>
      <c r="I11159" s="73"/>
      <c r="J11159" s="73"/>
      <c r="K11159" s="28"/>
    </row>
    <row r="11160" spans="1:11" x14ac:dyDescent="0.35">
      <c r="A11160" s="74"/>
      <c r="I11160" s="73"/>
      <c r="J11160" s="73"/>
      <c r="K11160" s="28"/>
    </row>
    <row r="11161" spans="1:11" x14ac:dyDescent="0.35">
      <c r="A11161" s="74"/>
      <c r="I11161" s="73"/>
      <c r="J11161" s="73"/>
      <c r="K11161" s="28"/>
    </row>
    <row r="11162" spans="1:11" x14ac:dyDescent="0.35">
      <c r="A11162" s="74"/>
      <c r="I11162" s="73"/>
      <c r="J11162" s="73"/>
      <c r="K11162" s="28"/>
    </row>
    <row r="11163" spans="1:11" x14ac:dyDescent="0.35">
      <c r="A11163" s="74"/>
      <c r="I11163" s="73"/>
      <c r="J11163" s="73"/>
      <c r="K11163" s="28"/>
    </row>
    <row r="11164" spans="1:11" x14ac:dyDescent="0.35">
      <c r="A11164" s="74"/>
      <c r="I11164" s="73"/>
      <c r="J11164" s="73"/>
      <c r="K11164" s="28"/>
    </row>
    <row r="11165" spans="1:11" x14ac:dyDescent="0.35">
      <c r="A11165" s="74"/>
      <c r="I11165" s="73"/>
      <c r="J11165" s="73"/>
      <c r="K11165" s="28"/>
    </row>
    <row r="11166" spans="1:11" x14ac:dyDescent="0.35">
      <c r="A11166" s="74"/>
      <c r="I11166" s="73"/>
      <c r="J11166" s="73"/>
      <c r="K11166" s="28"/>
    </row>
    <row r="11167" spans="1:11" x14ac:dyDescent="0.35">
      <c r="A11167" s="74"/>
      <c r="I11167" s="73"/>
      <c r="J11167" s="73"/>
      <c r="K11167" s="28"/>
    </row>
    <row r="11168" spans="1:11" x14ac:dyDescent="0.35">
      <c r="A11168" s="74"/>
      <c r="I11168" s="73"/>
      <c r="J11168" s="73"/>
      <c r="K11168" s="28"/>
    </row>
    <row r="11169" spans="1:11" x14ac:dyDescent="0.35">
      <c r="A11169" s="74"/>
      <c r="I11169" s="73"/>
      <c r="J11169" s="73"/>
      <c r="K11169" s="28"/>
    </row>
    <row r="11170" spans="1:11" x14ac:dyDescent="0.35">
      <c r="A11170" s="74"/>
      <c r="I11170" s="73"/>
      <c r="J11170" s="73"/>
      <c r="K11170" s="28"/>
    </row>
    <row r="11171" spans="1:11" x14ac:dyDescent="0.35">
      <c r="A11171" s="74"/>
      <c r="I11171" s="73"/>
      <c r="J11171" s="73"/>
      <c r="K11171" s="28"/>
    </row>
    <row r="11172" spans="1:11" x14ac:dyDescent="0.35">
      <c r="A11172" s="74"/>
      <c r="I11172" s="73"/>
      <c r="J11172" s="73"/>
      <c r="K11172" s="28"/>
    </row>
    <row r="11173" spans="1:11" x14ac:dyDescent="0.35">
      <c r="A11173" s="74"/>
      <c r="I11173" s="73"/>
      <c r="J11173" s="73"/>
      <c r="K11173" s="28"/>
    </row>
    <row r="11174" spans="1:11" x14ac:dyDescent="0.35">
      <c r="A11174" s="74"/>
      <c r="I11174" s="73"/>
      <c r="J11174" s="73"/>
      <c r="K11174" s="28"/>
    </row>
    <row r="11175" spans="1:11" x14ac:dyDescent="0.35">
      <c r="A11175" s="74"/>
      <c r="I11175" s="73"/>
      <c r="J11175" s="73"/>
      <c r="K11175" s="28"/>
    </row>
    <row r="11176" spans="1:11" x14ac:dyDescent="0.35">
      <c r="A11176" s="74"/>
      <c r="I11176" s="73"/>
      <c r="J11176" s="73"/>
      <c r="K11176" s="28"/>
    </row>
    <row r="11177" spans="1:11" x14ac:dyDescent="0.35">
      <c r="A11177" s="74"/>
      <c r="I11177" s="73"/>
      <c r="J11177" s="73"/>
      <c r="K11177" s="28"/>
    </row>
    <row r="11178" spans="1:11" x14ac:dyDescent="0.35">
      <c r="A11178" s="74"/>
      <c r="I11178" s="73"/>
      <c r="J11178" s="73"/>
      <c r="K11178" s="28"/>
    </row>
    <row r="11179" spans="1:11" x14ac:dyDescent="0.35">
      <c r="A11179" s="74"/>
      <c r="I11179" s="73"/>
      <c r="J11179" s="73"/>
      <c r="K11179" s="28"/>
    </row>
    <row r="11180" spans="1:11" x14ac:dyDescent="0.35">
      <c r="A11180" s="74"/>
      <c r="I11180" s="73"/>
      <c r="J11180" s="73"/>
      <c r="K11180" s="28"/>
    </row>
    <row r="11181" spans="1:11" x14ac:dyDescent="0.35">
      <c r="A11181" s="74"/>
      <c r="I11181" s="73"/>
      <c r="J11181" s="73"/>
      <c r="K11181" s="28"/>
    </row>
    <row r="11182" spans="1:11" x14ac:dyDescent="0.35">
      <c r="A11182" s="74"/>
      <c r="I11182" s="73"/>
      <c r="J11182" s="73"/>
      <c r="K11182" s="28"/>
    </row>
    <row r="11183" spans="1:11" x14ac:dyDescent="0.35">
      <c r="A11183" s="74"/>
      <c r="I11183" s="73"/>
      <c r="J11183" s="73"/>
      <c r="K11183" s="28"/>
    </row>
    <row r="11184" spans="1:11" x14ac:dyDescent="0.35">
      <c r="A11184" s="74"/>
      <c r="I11184" s="73"/>
      <c r="J11184" s="73"/>
      <c r="K11184" s="28"/>
    </row>
    <row r="11185" spans="1:11" x14ac:dyDescent="0.35">
      <c r="A11185" s="74"/>
      <c r="I11185" s="73"/>
      <c r="J11185" s="73"/>
      <c r="K11185" s="28"/>
    </row>
    <row r="11186" spans="1:11" x14ac:dyDescent="0.35">
      <c r="A11186" s="74"/>
      <c r="I11186" s="73"/>
      <c r="J11186" s="73"/>
      <c r="K11186" s="28"/>
    </row>
    <row r="11187" spans="1:11" x14ac:dyDescent="0.35">
      <c r="A11187" s="74"/>
      <c r="I11187" s="73"/>
      <c r="J11187" s="73"/>
      <c r="K11187" s="28"/>
    </row>
    <row r="11188" spans="1:11" x14ac:dyDescent="0.35">
      <c r="A11188" s="74"/>
      <c r="I11188" s="73"/>
      <c r="J11188" s="73"/>
      <c r="K11188" s="28"/>
    </row>
    <row r="11189" spans="1:11" x14ac:dyDescent="0.35">
      <c r="A11189" s="74"/>
      <c r="I11189" s="73"/>
      <c r="J11189" s="73"/>
      <c r="K11189" s="28"/>
    </row>
    <row r="11190" spans="1:11" x14ac:dyDescent="0.35">
      <c r="A11190" s="74"/>
      <c r="I11190" s="73"/>
      <c r="J11190" s="73"/>
      <c r="K11190" s="28"/>
    </row>
    <row r="11191" spans="1:11" x14ac:dyDescent="0.35">
      <c r="A11191" s="74"/>
      <c r="I11191" s="73"/>
      <c r="J11191" s="73"/>
      <c r="K11191" s="28"/>
    </row>
    <row r="11192" spans="1:11" x14ac:dyDescent="0.35">
      <c r="A11192" s="74"/>
      <c r="I11192" s="73"/>
      <c r="J11192" s="73"/>
      <c r="K11192" s="28"/>
    </row>
    <row r="11193" spans="1:11" x14ac:dyDescent="0.35">
      <c r="A11193" s="74"/>
      <c r="I11193" s="73"/>
      <c r="J11193" s="73"/>
      <c r="K11193" s="28"/>
    </row>
    <row r="11194" spans="1:11" x14ac:dyDescent="0.35">
      <c r="A11194" s="74"/>
      <c r="I11194" s="73"/>
      <c r="J11194" s="73"/>
      <c r="K11194" s="28"/>
    </row>
    <row r="11195" spans="1:11" x14ac:dyDescent="0.35">
      <c r="A11195" s="74"/>
      <c r="I11195" s="73"/>
      <c r="J11195" s="73"/>
      <c r="K11195" s="28"/>
    </row>
    <row r="11196" spans="1:11" x14ac:dyDescent="0.35">
      <c r="A11196" s="74"/>
      <c r="I11196" s="73"/>
      <c r="J11196" s="73"/>
      <c r="K11196" s="28"/>
    </row>
    <row r="11197" spans="1:11" x14ac:dyDescent="0.35">
      <c r="A11197" s="74"/>
      <c r="I11197" s="73"/>
      <c r="J11197" s="73"/>
      <c r="K11197" s="28"/>
    </row>
    <row r="11198" spans="1:11" x14ac:dyDescent="0.35">
      <c r="A11198" s="74"/>
      <c r="I11198" s="73"/>
      <c r="J11198" s="73"/>
      <c r="K11198" s="28"/>
    </row>
    <row r="11199" spans="1:11" x14ac:dyDescent="0.35">
      <c r="A11199" s="74"/>
      <c r="I11199" s="73"/>
      <c r="J11199" s="73"/>
      <c r="K11199" s="28"/>
    </row>
    <row r="11200" spans="1:11" x14ac:dyDescent="0.35">
      <c r="A11200" s="74"/>
      <c r="I11200" s="73"/>
      <c r="J11200" s="73"/>
      <c r="K11200" s="28"/>
    </row>
    <row r="11201" spans="1:11" x14ac:dyDescent="0.35">
      <c r="A11201" s="74"/>
      <c r="I11201" s="73"/>
      <c r="J11201" s="73"/>
      <c r="K11201" s="28"/>
    </row>
    <row r="11202" spans="1:11" x14ac:dyDescent="0.35">
      <c r="A11202" s="74"/>
      <c r="I11202" s="73"/>
      <c r="J11202" s="73"/>
      <c r="K11202" s="28"/>
    </row>
    <row r="11203" spans="1:11" x14ac:dyDescent="0.35">
      <c r="A11203" s="74"/>
      <c r="I11203" s="73"/>
      <c r="J11203" s="73"/>
      <c r="K11203" s="28"/>
    </row>
    <row r="11204" spans="1:11" x14ac:dyDescent="0.35">
      <c r="A11204" s="74"/>
      <c r="I11204" s="73"/>
      <c r="J11204" s="73"/>
      <c r="K11204" s="28"/>
    </row>
    <row r="11205" spans="1:11" x14ac:dyDescent="0.35">
      <c r="A11205" s="74"/>
      <c r="I11205" s="73"/>
      <c r="J11205" s="73"/>
      <c r="K11205" s="28"/>
    </row>
    <row r="11206" spans="1:11" x14ac:dyDescent="0.35">
      <c r="A11206" s="74"/>
      <c r="I11206" s="73"/>
      <c r="J11206" s="73"/>
      <c r="K11206" s="28"/>
    </row>
    <row r="11207" spans="1:11" x14ac:dyDescent="0.35">
      <c r="A11207" s="74"/>
      <c r="I11207" s="73"/>
      <c r="J11207" s="73"/>
      <c r="K11207" s="28"/>
    </row>
    <row r="11208" spans="1:11" x14ac:dyDescent="0.35">
      <c r="A11208" s="74"/>
      <c r="I11208" s="73"/>
      <c r="J11208" s="73"/>
      <c r="K11208" s="28"/>
    </row>
    <row r="11209" spans="1:11" x14ac:dyDescent="0.35">
      <c r="A11209" s="74"/>
      <c r="I11209" s="73"/>
      <c r="J11209" s="73"/>
      <c r="K11209" s="28"/>
    </row>
    <row r="11210" spans="1:11" x14ac:dyDescent="0.35">
      <c r="A11210" s="74"/>
      <c r="I11210" s="73"/>
      <c r="J11210" s="73"/>
      <c r="K11210" s="28"/>
    </row>
    <row r="11211" spans="1:11" x14ac:dyDescent="0.35">
      <c r="A11211" s="74"/>
      <c r="I11211" s="73"/>
      <c r="J11211" s="73"/>
      <c r="K11211" s="28"/>
    </row>
    <row r="11212" spans="1:11" x14ac:dyDescent="0.35">
      <c r="A11212" s="74"/>
      <c r="I11212" s="73"/>
      <c r="J11212" s="73"/>
      <c r="K11212" s="28"/>
    </row>
    <row r="11213" spans="1:11" x14ac:dyDescent="0.35">
      <c r="A11213" s="74"/>
      <c r="I11213" s="73"/>
      <c r="J11213" s="73"/>
      <c r="K11213" s="28"/>
    </row>
    <row r="11214" spans="1:11" x14ac:dyDescent="0.35">
      <c r="A11214" s="74"/>
      <c r="I11214" s="73"/>
      <c r="J11214" s="73"/>
      <c r="K11214" s="28"/>
    </row>
    <row r="11215" spans="1:11" x14ac:dyDescent="0.35">
      <c r="A11215" s="74"/>
      <c r="I11215" s="73"/>
      <c r="J11215" s="73"/>
      <c r="K11215" s="28"/>
    </row>
    <row r="11216" spans="1:11" x14ac:dyDescent="0.35">
      <c r="A11216" s="74"/>
      <c r="I11216" s="73"/>
      <c r="J11216" s="73"/>
      <c r="K11216" s="28"/>
    </row>
    <row r="11217" spans="1:11" x14ac:dyDescent="0.35">
      <c r="A11217" s="74"/>
      <c r="I11217" s="73"/>
      <c r="J11217" s="73"/>
      <c r="K11217" s="28"/>
    </row>
    <row r="11218" spans="1:11" x14ac:dyDescent="0.35">
      <c r="A11218" s="74"/>
      <c r="I11218" s="73"/>
      <c r="J11218" s="73"/>
      <c r="K11218" s="28"/>
    </row>
    <row r="11219" spans="1:11" x14ac:dyDescent="0.35">
      <c r="A11219" s="74"/>
      <c r="I11219" s="73"/>
      <c r="J11219" s="73"/>
      <c r="K11219" s="28"/>
    </row>
    <row r="11220" spans="1:11" x14ac:dyDescent="0.35">
      <c r="A11220" s="74"/>
      <c r="I11220" s="73"/>
      <c r="J11220" s="73"/>
      <c r="K11220" s="28"/>
    </row>
    <row r="11221" spans="1:11" x14ac:dyDescent="0.35">
      <c r="A11221" s="74"/>
      <c r="I11221" s="73"/>
      <c r="J11221" s="73"/>
      <c r="K11221" s="28"/>
    </row>
    <row r="11222" spans="1:11" x14ac:dyDescent="0.35">
      <c r="A11222" s="74"/>
      <c r="I11222" s="73"/>
      <c r="J11222" s="73"/>
      <c r="K11222" s="28"/>
    </row>
    <row r="11223" spans="1:11" x14ac:dyDescent="0.35">
      <c r="A11223" s="74"/>
      <c r="I11223" s="73"/>
      <c r="J11223" s="73"/>
      <c r="K11223" s="28"/>
    </row>
    <row r="11224" spans="1:11" x14ac:dyDescent="0.35">
      <c r="A11224" s="74"/>
      <c r="I11224" s="73"/>
      <c r="J11224" s="73"/>
      <c r="K11224" s="28"/>
    </row>
    <row r="11225" spans="1:11" x14ac:dyDescent="0.35">
      <c r="A11225" s="74"/>
      <c r="I11225" s="73"/>
      <c r="J11225" s="73"/>
      <c r="K11225" s="28"/>
    </row>
    <row r="11226" spans="1:11" x14ac:dyDescent="0.35">
      <c r="A11226" s="74"/>
      <c r="I11226" s="73"/>
      <c r="J11226" s="73"/>
      <c r="K11226" s="28"/>
    </row>
    <row r="11227" spans="1:11" x14ac:dyDescent="0.35">
      <c r="A11227" s="74"/>
      <c r="I11227" s="73"/>
      <c r="J11227" s="73"/>
      <c r="K11227" s="28"/>
    </row>
    <row r="11228" spans="1:11" x14ac:dyDescent="0.35">
      <c r="A11228" s="74"/>
      <c r="I11228" s="73"/>
      <c r="J11228" s="73"/>
      <c r="K11228" s="28"/>
    </row>
    <row r="11229" spans="1:11" x14ac:dyDescent="0.35">
      <c r="A11229" s="74"/>
      <c r="I11229" s="73"/>
      <c r="J11229" s="73"/>
      <c r="K11229" s="28"/>
    </row>
    <row r="11230" spans="1:11" x14ac:dyDescent="0.35">
      <c r="A11230" s="74"/>
      <c r="I11230" s="73"/>
      <c r="J11230" s="73"/>
      <c r="K11230" s="28"/>
    </row>
    <row r="11231" spans="1:11" x14ac:dyDescent="0.35">
      <c r="A11231" s="74"/>
      <c r="I11231" s="73"/>
      <c r="J11231" s="73"/>
      <c r="K11231" s="28"/>
    </row>
    <row r="11232" spans="1:11" x14ac:dyDescent="0.35">
      <c r="A11232" s="74"/>
      <c r="I11232" s="73"/>
      <c r="J11232" s="73"/>
      <c r="K11232" s="28"/>
    </row>
    <row r="11233" spans="1:11" x14ac:dyDescent="0.35">
      <c r="A11233" s="74"/>
      <c r="I11233" s="73"/>
      <c r="J11233" s="73"/>
      <c r="K11233" s="28"/>
    </row>
    <row r="11234" spans="1:11" x14ac:dyDescent="0.35">
      <c r="A11234" s="74"/>
      <c r="I11234" s="73"/>
      <c r="J11234" s="73"/>
      <c r="K11234" s="28"/>
    </row>
    <row r="11235" spans="1:11" x14ac:dyDescent="0.35">
      <c r="A11235" s="74"/>
      <c r="I11235" s="73"/>
      <c r="J11235" s="73"/>
      <c r="K11235" s="28"/>
    </row>
    <row r="11236" spans="1:11" x14ac:dyDescent="0.35">
      <c r="A11236" s="74"/>
      <c r="I11236" s="73"/>
      <c r="J11236" s="73"/>
      <c r="K11236" s="28"/>
    </row>
    <row r="11237" spans="1:11" x14ac:dyDescent="0.35">
      <c r="A11237" s="74"/>
      <c r="I11237" s="73"/>
      <c r="J11237" s="73"/>
      <c r="K11237" s="28"/>
    </row>
    <row r="11238" spans="1:11" x14ac:dyDescent="0.35">
      <c r="A11238" s="74"/>
      <c r="I11238" s="73"/>
      <c r="J11238" s="73"/>
      <c r="K11238" s="28"/>
    </row>
    <row r="11239" spans="1:11" x14ac:dyDescent="0.35">
      <c r="A11239" s="74"/>
      <c r="I11239" s="73"/>
      <c r="J11239" s="73"/>
      <c r="K11239" s="28"/>
    </row>
    <row r="11240" spans="1:11" x14ac:dyDescent="0.35">
      <c r="A11240" s="74"/>
      <c r="I11240" s="73"/>
      <c r="J11240" s="73"/>
      <c r="K11240" s="28"/>
    </row>
    <row r="11241" spans="1:11" x14ac:dyDescent="0.35">
      <c r="A11241" s="74"/>
      <c r="I11241" s="73"/>
      <c r="J11241" s="73"/>
      <c r="K11241" s="28"/>
    </row>
    <row r="11242" spans="1:11" x14ac:dyDescent="0.35">
      <c r="A11242" s="74"/>
      <c r="I11242" s="73"/>
      <c r="J11242" s="73"/>
      <c r="K11242" s="28"/>
    </row>
    <row r="11243" spans="1:11" x14ac:dyDescent="0.35">
      <c r="A11243" s="74"/>
      <c r="I11243" s="73"/>
      <c r="J11243" s="73"/>
      <c r="K11243" s="28"/>
    </row>
    <row r="11244" spans="1:11" x14ac:dyDescent="0.35">
      <c r="A11244" s="74"/>
      <c r="I11244" s="73"/>
      <c r="J11244" s="73"/>
      <c r="K11244" s="28"/>
    </row>
    <row r="11245" spans="1:11" x14ac:dyDescent="0.35">
      <c r="A11245" s="74"/>
      <c r="I11245" s="73"/>
      <c r="J11245" s="73"/>
      <c r="K11245" s="28"/>
    </row>
    <row r="11246" spans="1:11" x14ac:dyDescent="0.35">
      <c r="A11246" s="74"/>
      <c r="I11246" s="73"/>
      <c r="J11246" s="73"/>
      <c r="K11246" s="28"/>
    </row>
    <row r="11247" spans="1:11" x14ac:dyDescent="0.35">
      <c r="A11247" s="74"/>
      <c r="I11247" s="73"/>
      <c r="J11247" s="73"/>
      <c r="K11247" s="28"/>
    </row>
    <row r="11248" spans="1:11" x14ac:dyDescent="0.35">
      <c r="A11248" s="74"/>
      <c r="I11248" s="73"/>
      <c r="J11248" s="73"/>
      <c r="K11248" s="28"/>
    </row>
    <row r="11249" spans="1:11" x14ac:dyDescent="0.35">
      <c r="A11249" s="74"/>
      <c r="I11249" s="73"/>
      <c r="J11249" s="73"/>
      <c r="K11249" s="28"/>
    </row>
    <row r="11250" spans="1:11" x14ac:dyDescent="0.35">
      <c r="A11250" s="74"/>
      <c r="I11250" s="73"/>
      <c r="J11250" s="73"/>
      <c r="K11250" s="28"/>
    </row>
    <row r="11251" spans="1:11" x14ac:dyDescent="0.35">
      <c r="A11251" s="74"/>
      <c r="I11251" s="73"/>
      <c r="J11251" s="73"/>
      <c r="K11251" s="28"/>
    </row>
    <row r="11252" spans="1:11" x14ac:dyDescent="0.35">
      <c r="A11252" s="74"/>
      <c r="I11252" s="73"/>
      <c r="J11252" s="73"/>
      <c r="K11252" s="28"/>
    </row>
    <row r="11253" spans="1:11" x14ac:dyDescent="0.35">
      <c r="A11253" s="74"/>
      <c r="I11253" s="73"/>
      <c r="J11253" s="73"/>
      <c r="K11253" s="28"/>
    </row>
    <row r="11254" spans="1:11" x14ac:dyDescent="0.35">
      <c r="A11254" s="74"/>
      <c r="I11254" s="73"/>
      <c r="J11254" s="73"/>
      <c r="K11254" s="28"/>
    </row>
    <row r="11255" spans="1:11" x14ac:dyDescent="0.35">
      <c r="A11255" s="74"/>
      <c r="I11255" s="73"/>
      <c r="J11255" s="73"/>
      <c r="K11255" s="28"/>
    </row>
    <row r="11256" spans="1:11" x14ac:dyDescent="0.35">
      <c r="A11256" s="74"/>
      <c r="I11256" s="73"/>
      <c r="J11256" s="73"/>
      <c r="K11256" s="28"/>
    </row>
    <row r="11257" spans="1:11" x14ac:dyDescent="0.35">
      <c r="A11257" s="74"/>
      <c r="I11257" s="73"/>
      <c r="J11257" s="73"/>
      <c r="K11257" s="28"/>
    </row>
    <row r="11258" spans="1:11" x14ac:dyDescent="0.35">
      <c r="A11258" s="74"/>
      <c r="I11258" s="73"/>
      <c r="J11258" s="73"/>
      <c r="K11258" s="28"/>
    </row>
    <row r="11259" spans="1:11" x14ac:dyDescent="0.35">
      <c r="A11259" s="74"/>
      <c r="I11259" s="73"/>
      <c r="J11259" s="73"/>
      <c r="K11259" s="28"/>
    </row>
    <row r="11260" spans="1:11" x14ac:dyDescent="0.35">
      <c r="A11260" s="74"/>
      <c r="I11260" s="73"/>
      <c r="J11260" s="73"/>
      <c r="K11260" s="28"/>
    </row>
    <row r="11261" spans="1:11" x14ac:dyDescent="0.35">
      <c r="A11261" s="74"/>
      <c r="I11261" s="73"/>
      <c r="J11261" s="73"/>
      <c r="K11261" s="28"/>
    </row>
    <row r="11262" spans="1:11" x14ac:dyDescent="0.35">
      <c r="A11262" s="74"/>
      <c r="I11262" s="73"/>
      <c r="J11262" s="73"/>
      <c r="K11262" s="28"/>
    </row>
    <row r="11263" spans="1:11" x14ac:dyDescent="0.35">
      <c r="A11263" s="74"/>
      <c r="I11263" s="73"/>
      <c r="J11263" s="73"/>
      <c r="K11263" s="28"/>
    </row>
    <row r="11264" spans="1:11" x14ac:dyDescent="0.35">
      <c r="A11264" s="74"/>
      <c r="I11264" s="73"/>
      <c r="J11264" s="73"/>
      <c r="K11264" s="28"/>
    </row>
    <row r="11265" spans="1:11" x14ac:dyDescent="0.35">
      <c r="A11265" s="74"/>
      <c r="I11265" s="73"/>
      <c r="J11265" s="73"/>
      <c r="K11265" s="28"/>
    </row>
    <row r="11266" spans="1:11" x14ac:dyDescent="0.35">
      <c r="A11266" s="74"/>
      <c r="I11266" s="73"/>
      <c r="J11266" s="73"/>
      <c r="K11266" s="28"/>
    </row>
    <row r="11267" spans="1:11" x14ac:dyDescent="0.35">
      <c r="A11267" s="74"/>
      <c r="I11267" s="73"/>
      <c r="J11267" s="73"/>
      <c r="K11267" s="28"/>
    </row>
    <row r="11268" spans="1:11" x14ac:dyDescent="0.35">
      <c r="A11268" s="74"/>
      <c r="I11268" s="73"/>
      <c r="J11268" s="73"/>
      <c r="K11268" s="28"/>
    </row>
    <row r="11269" spans="1:11" x14ac:dyDescent="0.35">
      <c r="A11269" s="74"/>
      <c r="I11269" s="73"/>
      <c r="J11269" s="73"/>
      <c r="K11269" s="28"/>
    </row>
    <row r="11270" spans="1:11" x14ac:dyDescent="0.35">
      <c r="A11270" s="74"/>
      <c r="I11270" s="73"/>
      <c r="J11270" s="73"/>
      <c r="K11270" s="28"/>
    </row>
    <row r="11271" spans="1:11" x14ac:dyDescent="0.35">
      <c r="A11271" s="74"/>
      <c r="I11271" s="73"/>
      <c r="J11271" s="73"/>
      <c r="K11271" s="28"/>
    </row>
    <row r="11272" spans="1:11" x14ac:dyDescent="0.35">
      <c r="A11272" s="74"/>
      <c r="I11272" s="73"/>
      <c r="J11272" s="73"/>
      <c r="K11272" s="28"/>
    </row>
    <row r="11273" spans="1:11" x14ac:dyDescent="0.35">
      <c r="A11273" s="74"/>
      <c r="I11273" s="73"/>
      <c r="J11273" s="73"/>
      <c r="K11273" s="28"/>
    </row>
    <row r="11274" spans="1:11" x14ac:dyDescent="0.35">
      <c r="A11274" s="74"/>
      <c r="I11274" s="73"/>
      <c r="J11274" s="73"/>
      <c r="K11274" s="28"/>
    </row>
    <row r="11275" spans="1:11" x14ac:dyDescent="0.35">
      <c r="A11275" s="74"/>
      <c r="I11275" s="73"/>
      <c r="J11275" s="73"/>
      <c r="K11275" s="28"/>
    </row>
    <row r="11276" spans="1:11" x14ac:dyDescent="0.35">
      <c r="A11276" s="74"/>
      <c r="I11276" s="73"/>
      <c r="J11276" s="73"/>
      <c r="K11276" s="28"/>
    </row>
    <row r="11277" spans="1:11" x14ac:dyDescent="0.35">
      <c r="A11277" s="74"/>
      <c r="I11277" s="73"/>
      <c r="J11277" s="73"/>
      <c r="K11277" s="28"/>
    </row>
    <row r="11278" spans="1:11" x14ac:dyDescent="0.35">
      <c r="A11278" s="74"/>
      <c r="I11278" s="73"/>
      <c r="J11278" s="73"/>
      <c r="K11278" s="28"/>
    </row>
    <row r="11279" spans="1:11" x14ac:dyDescent="0.35">
      <c r="A11279" s="74"/>
      <c r="I11279" s="73"/>
      <c r="J11279" s="73"/>
      <c r="K11279" s="28"/>
    </row>
    <row r="11280" spans="1:11" x14ac:dyDescent="0.35">
      <c r="A11280" s="74"/>
      <c r="I11280" s="73"/>
      <c r="J11280" s="73"/>
      <c r="K11280" s="28"/>
    </row>
    <row r="11281" spans="1:11" x14ac:dyDescent="0.35">
      <c r="A11281" s="74"/>
      <c r="I11281" s="73"/>
      <c r="J11281" s="73"/>
      <c r="K11281" s="28"/>
    </row>
    <row r="11282" spans="1:11" x14ac:dyDescent="0.35">
      <c r="A11282" s="74"/>
      <c r="I11282" s="73"/>
      <c r="J11282" s="73"/>
      <c r="K11282" s="28"/>
    </row>
    <row r="11283" spans="1:11" x14ac:dyDescent="0.35">
      <c r="A11283" s="74"/>
      <c r="I11283" s="73"/>
      <c r="J11283" s="73"/>
      <c r="K11283" s="28"/>
    </row>
    <row r="11284" spans="1:11" x14ac:dyDescent="0.35">
      <c r="A11284" s="74"/>
      <c r="I11284" s="73"/>
      <c r="J11284" s="73"/>
      <c r="K11284" s="28"/>
    </row>
    <row r="11285" spans="1:11" x14ac:dyDescent="0.35">
      <c r="A11285" s="74"/>
      <c r="I11285" s="73"/>
      <c r="J11285" s="73"/>
      <c r="K11285" s="28"/>
    </row>
    <row r="11286" spans="1:11" x14ac:dyDescent="0.35">
      <c r="A11286" s="74"/>
      <c r="I11286" s="73"/>
      <c r="J11286" s="73"/>
      <c r="K11286" s="28"/>
    </row>
    <row r="11287" spans="1:11" x14ac:dyDescent="0.35">
      <c r="A11287" s="74"/>
      <c r="I11287" s="73"/>
      <c r="J11287" s="73"/>
      <c r="K11287" s="28"/>
    </row>
    <row r="11288" spans="1:11" x14ac:dyDescent="0.35">
      <c r="A11288" s="74"/>
      <c r="I11288" s="73"/>
      <c r="J11288" s="73"/>
      <c r="K11288" s="28"/>
    </row>
    <row r="11289" spans="1:11" x14ac:dyDescent="0.35">
      <c r="A11289" s="74"/>
      <c r="I11289" s="73"/>
      <c r="J11289" s="73"/>
      <c r="K11289" s="28"/>
    </row>
    <row r="11290" spans="1:11" x14ac:dyDescent="0.35">
      <c r="A11290" s="74"/>
      <c r="I11290" s="73"/>
      <c r="J11290" s="73"/>
      <c r="K11290" s="28"/>
    </row>
    <row r="11291" spans="1:11" x14ac:dyDescent="0.35">
      <c r="A11291" s="74"/>
      <c r="I11291" s="73"/>
      <c r="J11291" s="73"/>
      <c r="K11291" s="28"/>
    </row>
    <row r="11292" spans="1:11" x14ac:dyDescent="0.35">
      <c r="A11292" s="74"/>
      <c r="I11292" s="73"/>
      <c r="J11292" s="73"/>
      <c r="K11292" s="28"/>
    </row>
    <row r="11293" spans="1:11" x14ac:dyDescent="0.35">
      <c r="A11293" s="74"/>
      <c r="I11293" s="73"/>
      <c r="J11293" s="73"/>
      <c r="K11293" s="28"/>
    </row>
    <row r="11294" spans="1:11" x14ac:dyDescent="0.35">
      <c r="A11294" s="74"/>
      <c r="I11294" s="73"/>
      <c r="J11294" s="73"/>
      <c r="K11294" s="28"/>
    </row>
    <row r="11295" spans="1:11" x14ac:dyDescent="0.35">
      <c r="A11295" s="74"/>
      <c r="I11295" s="73"/>
      <c r="J11295" s="73"/>
      <c r="K11295" s="28"/>
    </row>
    <row r="11296" spans="1:11" x14ac:dyDescent="0.35">
      <c r="A11296" s="74"/>
      <c r="I11296" s="73"/>
      <c r="J11296" s="73"/>
      <c r="K11296" s="28"/>
    </row>
    <row r="11297" spans="1:11" x14ac:dyDescent="0.35">
      <c r="A11297" s="74"/>
      <c r="I11297" s="73"/>
      <c r="J11297" s="73"/>
      <c r="K11297" s="28"/>
    </row>
    <row r="11298" spans="1:11" x14ac:dyDescent="0.35">
      <c r="A11298" s="74"/>
      <c r="I11298" s="73"/>
      <c r="J11298" s="73"/>
      <c r="K11298" s="28"/>
    </row>
    <row r="11299" spans="1:11" x14ac:dyDescent="0.35">
      <c r="A11299" s="74"/>
      <c r="I11299" s="73"/>
      <c r="J11299" s="73"/>
      <c r="K11299" s="28"/>
    </row>
    <row r="11300" spans="1:11" x14ac:dyDescent="0.35">
      <c r="A11300" s="74"/>
      <c r="I11300" s="73"/>
      <c r="J11300" s="73"/>
      <c r="K11300" s="28"/>
    </row>
    <row r="11301" spans="1:11" x14ac:dyDescent="0.35">
      <c r="A11301" s="74"/>
      <c r="I11301" s="73"/>
      <c r="J11301" s="73"/>
      <c r="K11301" s="28"/>
    </row>
    <row r="11302" spans="1:11" x14ac:dyDescent="0.35">
      <c r="A11302" s="74"/>
      <c r="I11302" s="73"/>
      <c r="J11302" s="73"/>
      <c r="K11302" s="28"/>
    </row>
    <row r="11303" spans="1:11" x14ac:dyDescent="0.35">
      <c r="A11303" s="74"/>
      <c r="I11303" s="73"/>
      <c r="J11303" s="73"/>
      <c r="K11303" s="28"/>
    </row>
    <row r="11304" spans="1:11" x14ac:dyDescent="0.35">
      <c r="A11304" s="74"/>
      <c r="I11304" s="73"/>
      <c r="J11304" s="73"/>
      <c r="K11304" s="28"/>
    </row>
    <row r="11305" spans="1:11" x14ac:dyDescent="0.35">
      <c r="A11305" s="74"/>
      <c r="I11305" s="73"/>
      <c r="J11305" s="73"/>
      <c r="K11305" s="28"/>
    </row>
    <row r="11306" spans="1:11" x14ac:dyDescent="0.35">
      <c r="A11306" s="74"/>
      <c r="I11306" s="73"/>
      <c r="J11306" s="73"/>
      <c r="K11306" s="28"/>
    </row>
    <row r="11307" spans="1:11" x14ac:dyDescent="0.35">
      <c r="A11307" s="74"/>
      <c r="I11307" s="73"/>
      <c r="J11307" s="73"/>
      <c r="K11307" s="28"/>
    </row>
    <row r="11308" spans="1:11" x14ac:dyDescent="0.35">
      <c r="A11308" s="74"/>
      <c r="I11308" s="73"/>
      <c r="J11308" s="73"/>
      <c r="K11308" s="28"/>
    </row>
    <row r="11309" spans="1:11" x14ac:dyDescent="0.35">
      <c r="A11309" s="74"/>
      <c r="I11309" s="73"/>
      <c r="J11309" s="73"/>
      <c r="K11309" s="28"/>
    </row>
    <row r="11310" spans="1:11" x14ac:dyDescent="0.35">
      <c r="A11310" s="74"/>
      <c r="I11310" s="73"/>
      <c r="J11310" s="73"/>
      <c r="K11310" s="28"/>
    </row>
    <row r="11311" spans="1:11" x14ac:dyDescent="0.35">
      <c r="A11311" s="74"/>
      <c r="I11311" s="73"/>
      <c r="J11311" s="73"/>
      <c r="K11311" s="28"/>
    </row>
    <row r="11312" spans="1:11" x14ac:dyDescent="0.35">
      <c r="A11312" s="74"/>
      <c r="I11312" s="73"/>
      <c r="J11312" s="73"/>
      <c r="K11312" s="28"/>
    </row>
    <row r="11313" spans="1:11" x14ac:dyDescent="0.35">
      <c r="A11313" s="74"/>
      <c r="I11313" s="73"/>
      <c r="J11313" s="73"/>
      <c r="K11313" s="28"/>
    </row>
    <row r="11314" spans="1:11" x14ac:dyDescent="0.35">
      <c r="A11314" s="74"/>
      <c r="I11314" s="73"/>
      <c r="J11314" s="73"/>
      <c r="K11314" s="28"/>
    </row>
    <row r="11315" spans="1:11" x14ac:dyDescent="0.35">
      <c r="A11315" s="74"/>
      <c r="I11315" s="73"/>
      <c r="J11315" s="73"/>
      <c r="K11315" s="28"/>
    </row>
    <row r="11316" spans="1:11" x14ac:dyDescent="0.35">
      <c r="A11316" s="74"/>
      <c r="I11316" s="73"/>
      <c r="J11316" s="73"/>
      <c r="K11316" s="28"/>
    </row>
    <row r="11317" spans="1:11" x14ac:dyDescent="0.35">
      <c r="A11317" s="74"/>
      <c r="I11317" s="73"/>
      <c r="J11317" s="73"/>
      <c r="K11317" s="28"/>
    </row>
    <row r="11318" spans="1:11" x14ac:dyDescent="0.35">
      <c r="A11318" s="74"/>
      <c r="I11318" s="73"/>
      <c r="J11318" s="73"/>
      <c r="K11318" s="28"/>
    </row>
    <row r="11319" spans="1:11" x14ac:dyDescent="0.35">
      <c r="A11319" s="74"/>
      <c r="I11319" s="73"/>
      <c r="J11319" s="73"/>
      <c r="K11319" s="28"/>
    </row>
    <row r="11320" spans="1:11" x14ac:dyDescent="0.35">
      <c r="A11320" s="74"/>
      <c r="I11320" s="73"/>
      <c r="J11320" s="73"/>
      <c r="K11320" s="28"/>
    </row>
    <row r="11321" spans="1:11" x14ac:dyDescent="0.35">
      <c r="A11321" s="74"/>
      <c r="I11321" s="73"/>
      <c r="J11321" s="73"/>
      <c r="K11321" s="28"/>
    </row>
    <row r="11322" spans="1:11" x14ac:dyDescent="0.35">
      <c r="A11322" s="74"/>
      <c r="I11322" s="73"/>
      <c r="J11322" s="73"/>
      <c r="K11322" s="28"/>
    </row>
    <row r="11323" spans="1:11" x14ac:dyDescent="0.35">
      <c r="A11323" s="74"/>
      <c r="I11323" s="73"/>
      <c r="J11323" s="73"/>
      <c r="K11323" s="28"/>
    </row>
    <row r="11324" spans="1:11" x14ac:dyDescent="0.35">
      <c r="A11324" s="74"/>
      <c r="I11324" s="73"/>
      <c r="J11324" s="73"/>
      <c r="K11324" s="28"/>
    </row>
    <row r="11325" spans="1:11" x14ac:dyDescent="0.35">
      <c r="A11325" s="74"/>
      <c r="I11325" s="73"/>
      <c r="J11325" s="73"/>
      <c r="K11325" s="28"/>
    </row>
    <row r="11326" spans="1:11" x14ac:dyDescent="0.35">
      <c r="A11326" s="74"/>
      <c r="I11326" s="73"/>
      <c r="J11326" s="73"/>
      <c r="K11326" s="28"/>
    </row>
    <row r="11327" spans="1:11" x14ac:dyDescent="0.35">
      <c r="A11327" s="74"/>
      <c r="I11327" s="73"/>
      <c r="J11327" s="73"/>
      <c r="K11327" s="28"/>
    </row>
    <row r="11328" spans="1:11" x14ac:dyDescent="0.35">
      <c r="A11328" s="74"/>
      <c r="I11328" s="73"/>
      <c r="J11328" s="73"/>
      <c r="K11328" s="28"/>
    </row>
    <row r="11329" spans="1:11" x14ac:dyDescent="0.35">
      <c r="A11329" s="74"/>
      <c r="I11329" s="73"/>
      <c r="J11329" s="73"/>
      <c r="K11329" s="28"/>
    </row>
    <row r="11330" spans="1:11" x14ac:dyDescent="0.35">
      <c r="A11330" s="74"/>
      <c r="I11330" s="73"/>
      <c r="J11330" s="73"/>
      <c r="K11330" s="28"/>
    </row>
    <row r="11331" spans="1:11" x14ac:dyDescent="0.35">
      <c r="A11331" s="74"/>
      <c r="I11331" s="73"/>
      <c r="J11331" s="73"/>
      <c r="K11331" s="28"/>
    </row>
    <row r="11332" spans="1:11" x14ac:dyDescent="0.35">
      <c r="A11332" s="74"/>
      <c r="I11332" s="73"/>
      <c r="J11332" s="73"/>
      <c r="K11332" s="28"/>
    </row>
    <row r="11333" spans="1:11" x14ac:dyDescent="0.35">
      <c r="A11333" s="74"/>
      <c r="I11333" s="73"/>
      <c r="J11333" s="73"/>
      <c r="K11333" s="28"/>
    </row>
    <row r="11334" spans="1:11" x14ac:dyDescent="0.35">
      <c r="A11334" s="74"/>
      <c r="I11334" s="73"/>
      <c r="J11334" s="73"/>
      <c r="K11334" s="28"/>
    </row>
    <row r="11335" spans="1:11" x14ac:dyDescent="0.35">
      <c r="A11335" s="74"/>
      <c r="I11335" s="73"/>
      <c r="J11335" s="73"/>
      <c r="K11335" s="28"/>
    </row>
    <row r="11336" spans="1:11" x14ac:dyDescent="0.35">
      <c r="A11336" s="74"/>
      <c r="I11336" s="73"/>
      <c r="J11336" s="73"/>
      <c r="K11336" s="28"/>
    </row>
    <row r="11337" spans="1:11" x14ac:dyDescent="0.35">
      <c r="A11337" s="74"/>
      <c r="I11337" s="73"/>
      <c r="J11337" s="73"/>
      <c r="K11337" s="28"/>
    </row>
    <row r="11338" spans="1:11" x14ac:dyDescent="0.35">
      <c r="A11338" s="74"/>
      <c r="I11338" s="73"/>
      <c r="J11338" s="73"/>
      <c r="K11338" s="28"/>
    </row>
    <row r="11339" spans="1:11" x14ac:dyDescent="0.35">
      <c r="A11339" s="74"/>
      <c r="I11339" s="73"/>
      <c r="J11339" s="73"/>
      <c r="K11339" s="28"/>
    </row>
    <row r="11340" spans="1:11" x14ac:dyDescent="0.35">
      <c r="A11340" s="74"/>
      <c r="I11340" s="73"/>
      <c r="J11340" s="73"/>
      <c r="K11340" s="28"/>
    </row>
    <row r="11341" spans="1:11" x14ac:dyDescent="0.35">
      <c r="A11341" s="74"/>
      <c r="I11341" s="73"/>
      <c r="J11341" s="73"/>
      <c r="K11341" s="28"/>
    </row>
    <row r="11342" spans="1:11" x14ac:dyDescent="0.35">
      <c r="A11342" s="74"/>
      <c r="I11342" s="73"/>
      <c r="J11342" s="73"/>
      <c r="K11342" s="28"/>
    </row>
    <row r="11343" spans="1:11" x14ac:dyDescent="0.35">
      <c r="A11343" s="74"/>
      <c r="I11343" s="73"/>
      <c r="J11343" s="73"/>
      <c r="K11343" s="28"/>
    </row>
    <row r="11344" spans="1:11" x14ac:dyDescent="0.35">
      <c r="A11344" s="74"/>
      <c r="I11344" s="73"/>
      <c r="J11344" s="73"/>
      <c r="K11344" s="28"/>
    </row>
    <row r="11345" spans="1:11" x14ac:dyDescent="0.35">
      <c r="A11345" s="74"/>
      <c r="I11345" s="73"/>
      <c r="J11345" s="73"/>
      <c r="K11345" s="28"/>
    </row>
    <row r="11346" spans="1:11" x14ac:dyDescent="0.35">
      <c r="A11346" s="74"/>
      <c r="I11346" s="73"/>
      <c r="J11346" s="73"/>
      <c r="K11346" s="28"/>
    </row>
    <row r="11347" spans="1:11" x14ac:dyDescent="0.35">
      <c r="A11347" s="74"/>
      <c r="I11347" s="73"/>
      <c r="J11347" s="73"/>
      <c r="K11347" s="28"/>
    </row>
    <row r="11348" spans="1:11" x14ac:dyDescent="0.35">
      <c r="A11348" s="74"/>
      <c r="I11348" s="73"/>
      <c r="J11348" s="73"/>
      <c r="K11348" s="28"/>
    </row>
    <row r="11349" spans="1:11" x14ac:dyDescent="0.35">
      <c r="A11349" s="74"/>
      <c r="I11349" s="73"/>
      <c r="J11349" s="73"/>
      <c r="K11349" s="28"/>
    </row>
    <row r="11350" spans="1:11" x14ac:dyDescent="0.35">
      <c r="A11350" s="74"/>
      <c r="I11350" s="73"/>
      <c r="J11350" s="73"/>
      <c r="K11350" s="28"/>
    </row>
    <row r="11351" spans="1:11" x14ac:dyDescent="0.35">
      <c r="A11351" s="74"/>
      <c r="I11351" s="73"/>
      <c r="J11351" s="73"/>
      <c r="K11351" s="28"/>
    </row>
    <row r="11352" spans="1:11" x14ac:dyDescent="0.35">
      <c r="A11352" s="74"/>
      <c r="I11352" s="73"/>
      <c r="J11352" s="73"/>
      <c r="K11352" s="28"/>
    </row>
    <row r="11353" spans="1:11" x14ac:dyDescent="0.35">
      <c r="A11353" s="74"/>
      <c r="I11353" s="73"/>
      <c r="J11353" s="73"/>
      <c r="K11353" s="28"/>
    </row>
    <row r="11354" spans="1:11" x14ac:dyDescent="0.35">
      <c r="A11354" s="74"/>
      <c r="I11354" s="73"/>
      <c r="J11354" s="73"/>
      <c r="K11354" s="28"/>
    </row>
    <row r="11355" spans="1:11" x14ac:dyDescent="0.35">
      <c r="A11355" s="74"/>
      <c r="I11355" s="73"/>
      <c r="J11355" s="73"/>
      <c r="K11355" s="28"/>
    </row>
    <row r="11356" spans="1:11" x14ac:dyDescent="0.35">
      <c r="A11356" s="74"/>
      <c r="I11356" s="73"/>
      <c r="J11356" s="73"/>
      <c r="K11356" s="28"/>
    </row>
    <row r="11357" spans="1:11" x14ac:dyDescent="0.35">
      <c r="A11357" s="74"/>
      <c r="I11357" s="73"/>
      <c r="J11357" s="73"/>
      <c r="K11357" s="28"/>
    </row>
    <row r="11358" spans="1:11" x14ac:dyDescent="0.35">
      <c r="A11358" s="74"/>
      <c r="I11358" s="73"/>
      <c r="J11358" s="73"/>
      <c r="K11358" s="28"/>
    </row>
    <row r="11359" spans="1:11" x14ac:dyDescent="0.35">
      <c r="A11359" s="74"/>
      <c r="I11359" s="73"/>
      <c r="J11359" s="73"/>
      <c r="K11359" s="28"/>
    </row>
    <row r="11360" spans="1:11" x14ac:dyDescent="0.35">
      <c r="A11360" s="74"/>
      <c r="I11360" s="73"/>
      <c r="J11360" s="73"/>
      <c r="K11360" s="28"/>
    </row>
    <row r="11361" spans="1:11" x14ac:dyDescent="0.35">
      <c r="A11361" s="74"/>
      <c r="I11361" s="73"/>
      <c r="J11361" s="73"/>
      <c r="K11361" s="28"/>
    </row>
    <row r="11362" spans="1:11" x14ac:dyDescent="0.35">
      <c r="A11362" s="74"/>
      <c r="I11362" s="73"/>
      <c r="J11362" s="73"/>
      <c r="K11362" s="28"/>
    </row>
    <row r="11363" spans="1:11" x14ac:dyDescent="0.35">
      <c r="A11363" s="74"/>
      <c r="I11363" s="73"/>
      <c r="J11363" s="73"/>
      <c r="K11363" s="28"/>
    </row>
    <row r="11364" spans="1:11" x14ac:dyDescent="0.35">
      <c r="A11364" s="74"/>
      <c r="I11364" s="73"/>
      <c r="J11364" s="73"/>
      <c r="K11364" s="28"/>
    </row>
    <row r="11365" spans="1:11" x14ac:dyDescent="0.35">
      <c r="A11365" s="74"/>
      <c r="I11365" s="73"/>
      <c r="J11365" s="73"/>
      <c r="K11365" s="28"/>
    </row>
    <row r="11366" spans="1:11" x14ac:dyDescent="0.35">
      <c r="A11366" s="74"/>
      <c r="I11366" s="73"/>
      <c r="J11366" s="73"/>
      <c r="K11366" s="28"/>
    </row>
    <row r="11367" spans="1:11" x14ac:dyDescent="0.35">
      <c r="A11367" s="74"/>
      <c r="I11367" s="73"/>
      <c r="J11367" s="73"/>
      <c r="K11367" s="28"/>
    </row>
    <row r="11368" spans="1:11" x14ac:dyDescent="0.35">
      <c r="A11368" s="74"/>
      <c r="I11368" s="73"/>
      <c r="J11368" s="73"/>
      <c r="K11368" s="28"/>
    </row>
    <row r="11369" spans="1:11" x14ac:dyDescent="0.35">
      <c r="A11369" s="74"/>
      <c r="I11369" s="73"/>
      <c r="J11369" s="73"/>
      <c r="K11369" s="28"/>
    </row>
    <row r="11370" spans="1:11" x14ac:dyDescent="0.35">
      <c r="A11370" s="74"/>
      <c r="I11370" s="73"/>
      <c r="J11370" s="73"/>
      <c r="K11370" s="28"/>
    </row>
    <row r="11371" spans="1:11" x14ac:dyDescent="0.35">
      <c r="A11371" s="74"/>
      <c r="I11371" s="73"/>
      <c r="J11371" s="73"/>
      <c r="K11371" s="28"/>
    </row>
    <row r="11372" spans="1:11" x14ac:dyDescent="0.35">
      <c r="A11372" s="74"/>
      <c r="I11372" s="73"/>
      <c r="J11372" s="73"/>
      <c r="K11372" s="28"/>
    </row>
    <row r="11373" spans="1:11" x14ac:dyDescent="0.35">
      <c r="A11373" s="74"/>
      <c r="I11373" s="73"/>
      <c r="J11373" s="73"/>
      <c r="K11373" s="28"/>
    </row>
    <row r="11374" spans="1:11" x14ac:dyDescent="0.35">
      <c r="A11374" s="74"/>
      <c r="I11374" s="73"/>
      <c r="J11374" s="73"/>
      <c r="K11374" s="28"/>
    </row>
    <row r="11375" spans="1:11" x14ac:dyDescent="0.35">
      <c r="A11375" s="74"/>
      <c r="I11375" s="73"/>
      <c r="J11375" s="73"/>
      <c r="K11375" s="28"/>
    </row>
    <row r="11376" spans="1:11" x14ac:dyDescent="0.35">
      <c r="A11376" s="74"/>
      <c r="I11376" s="73"/>
      <c r="J11376" s="73"/>
      <c r="K11376" s="28"/>
    </row>
    <row r="11377" spans="1:11" x14ac:dyDescent="0.35">
      <c r="A11377" s="74"/>
      <c r="I11377" s="73"/>
      <c r="J11377" s="73"/>
      <c r="K11377" s="28"/>
    </row>
    <row r="11378" spans="1:11" x14ac:dyDescent="0.35">
      <c r="A11378" s="74"/>
      <c r="I11378" s="73"/>
      <c r="J11378" s="73"/>
      <c r="K11378" s="28"/>
    </row>
    <row r="11379" spans="1:11" x14ac:dyDescent="0.35">
      <c r="A11379" s="74"/>
      <c r="I11379" s="73"/>
      <c r="J11379" s="73"/>
      <c r="K11379" s="28"/>
    </row>
    <row r="11380" spans="1:11" x14ac:dyDescent="0.35">
      <c r="A11380" s="74"/>
      <c r="I11380" s="73"/>
      <c r="J11380" s="73"/>
      <c r="K11380" s="28"/>
    </row>
    <row r="11381" spans="1:11" x14ac:dyDescent="0.35">
      <c r="A11381" s="74"/>
      <c r="I11381" s="73"/>
      <c r="J11381" s="73"/>
      <c r="K11381" s="28"/>
    </row>
    <row r="11382" spans="1:11" x14ac:dyDescent="0.35">
      <c r="A11382" s="74"/>
      <c r="I11382" s="73"/>
      <c r="J11382" s="73"/>
      <c r="K11382" s="28"/>
    </row>
    <row r="11383" spans="1:11" x14ac:dyDescent="0.35">
      <c r="A11383" s="74"/>
      <c r="I11383" s="73"/>
      <c r="J11383" s="73"/>
      <c r="K11383" s="28"/>
    </row>
    <row r="11384" spans="1:11" x14ac:dyDescent="0.35">
      <c r="A11384" s="74"/>
      <c r="I11384" s="73"/>
      <c r="J11384" s="73"/>
      <c r="K11384" s="28"/>
    </row>
    <row r="11385" spans="1:11" x14ac:dyDescent="0.35">
      <c r="A11385" s="74"/>
      <c r="I11385" s="73"/>
      <c r="J11385" s="73"/>
      <c r="K11385" s="28"/>
    </row>
    <row r="11386" spans="1:11" x14ac:dyDescent="0.35">
      <c r="A11386" s="74"/>
      <c r="I11386" s="73"/>
      <c r="J11386" s="73"/>
      <c r="K11386" s="28"/>
    </row>
    <row r="11387" spans="1:11" x14ac:dyDescent="0.35">
      <c r="A11387" s="74"/>
      <c r="I11387" s="73"/>
      <c r="J11387" s="73"/>
      <c r="K11387" s="28"/>
    </row>
    <row r="11388" spans="1:11" x14ac:dyDescent="0.35">
      <c r="A11388" s="74"/>
      <c r="I11388" s="73"/>
      <c r="J11388" s="73"/>
      <c r="K11388" s="28"/>
    </row>
    <row r="11389" spans="1:11" x14ac:dyDescent="0.35">
      <c r="A11389" s="74"/>
      <c r="I11389" s="73"/>
      <c r="J11389" s="73"/>
      <c r="K11389" s="28"/>
    </row>
    <row r="11390" spans="1:11" x14ac:dyDescent="0.35">
      <c r="A11390" s="74"/>
      <c r="I11390" s="73"/>
      <c r="J11390" s="73"/>
      <c r="K11390" s="28"/>
    </row>
    <row r="11391" spans="1:11" x14ac:dyDescent="0.35">
      <c r="A11391" s="74"/>
      <c r="I11391" s="73"/>
      <c r="J11391" s="73"/>
      <c r="K11391" s="28"/>
    </row>
    <row r="11392" spans="1:11" x14ac:dyDescent="0.35">
      <c r="A11392" s="74"/>
      <c r="I11392" s="73"/>
      <c r="J11392" s="73"/>
      <c r="K11392" s="28"/>
    </row>
    <row r="11393" spans="1:11" x14ac:dyDescent="0.35">
      <c r="A11393" s="74"/>
      <c r="I11393" s="73"/>
      <c r="J11393" s="73"/>
      <c r="K11393" s="28"/>
    </row>
    <row r="11394" spans="1:11" x14ac:dyDescent="0.35">
      <c r="A11394" s="74"/>
      <c r="I11394" s="73"/>
      <c r="J11394" s="73"/>
      <c r="K11394" s="28"/>
    </row>
    <row r="11395" spans="1:11" x14ac:dyDescent="0.35">
      <c r="A11395" s="74"/>
      <c r="I11395" s="73"/>
      <c r="J11395" s="73"/>
      <c r="K11395" s="28"/>
    </row>
    <row r="11396" spans="1:11" x14ac:dyDescent="0.35">
      <c r="A11396" s="74"/>
      <c r="I11396" s="73"/>
      <c r="J11396" s="73"/>
      <c r="K11396" s="28"/>
    </row>
    <row r="11397" spans="1:11" x14ac:dyDescent="0.35">
      <c r="A11397" s="74"/>
      <c r="I11397" s="73"/>
      <c r="J11397" s="73"/>
      <c r="K11397" s="28"/>
    </row>
    <row r="11398" spans="1:11" x14ac:dyDescent="0.35">
      <c r="A11398" s="74"/>
      <c r="I11398" s="73"/>
      <c r="J11398" s="73"/>
      <c r="K11398" s="28"/>
    </row>
    <row r="11399" spans="1:11" x14ac:dyDescent="0.35">
      <c r="A11399" s="74"/>
      <c r="I11399" s="73"/>
      <c r="J11399" s="73"/>
      <c r="K11399" s="28"/>
    </row>
    <row r="11400" spans="1:11" x14ac:dyDescent="0.35">
      <c r="A11400" s="74"/>
      <c r="I11400" s="73"/>
      <c r="J11400" s="73"/>
      <c r="K11400" s="28"/>
    </row>
    <row r="11401" spans="1:11" x14ac:dyDescent="0.35">
      <c r="A11401" s="74"/>
      <c r="I11401" s="73"/>
      <c r="J11401" s="73"/>
      <c r="K11401" s="28"/>
    </row>
    <row r="11402" spans="1:11" x14ac:dyDescent="0.35">
      <c r="A11402" s="74"/>
      <c r="I11402" s="73"/>
      <c r="J11402" s="73"/>
      <c r="K11402" s="28"/>
    </row>
    <row r="11403" spans="1:11" x14ac:dyDescent="0.35">
      <c r="A11403" s="74"/>
      <c r="I11403" s="73"/>
      <c r="J11403" s="73"/>
      <c r="K11403" s="28"/>
    </row>
    <row r="11404" spans="1:11" x14ac:dyDescent="0.35">
      <c r="A11404" s="74"/>
      <c r="I11404" s="73"/>
      <c r="J11404" s="73"/>
      <c r="K11404" s="28"/>
    </row>
    <row r="11405" spans="1:11" x14ac:dyDescent="0.35">
      <c r="A11405" s="74"/>
      <c r="I11405" s="73"/>
      <c r="J11405" s="73"/>
      <c r="K11405" s="28"/>
    </row>
    <row r="11406" spans="1:11" x14ac:dyDescent="0.35">
      <c r="A11406" s="74"/>
      <c r="I11406" s="73"/>
      <c r="J11406" s="73"/>
      <c r="K11406" s="28"/>
    </row>
    <row r="11407" spans="1:11" x14ac:dyDescent="0.35">
      <c r="A11407" s="74"/>
      <c r="I11407" s="73"/>
      <c r="J11407" s="73"/>
      <c r="K11407" s="28"/>
    </row>
    <row r="11408" spans="1:11" x14ac:dyDescent="0.35">
      <c r="A11408" s="74"/>
      <c r="I11408" s="73"/>
      <c r="J11408" s="73"/>
      <c r="K11408" s="28"/>
    </row>
    <row r="11409" spans="1:11" x14ac:dyDescent="0.35">
      <c r="A11409" s="74"/>
      <c r="I11409" s="73"/>
      <c r="J11409" s="73"/>
      <c r="K11409" s="28"/>
    </row>
    <row r="11410" spans="1:11" x14ac:dyDescent="0.35">
      <c r="A11410" s="74"/>
      <c r="I11410" s="73"/>
      <c r="J11410" s="73"/>
      <c r="K11410" s="28"/>
    </row>
    <row r="11411" spans="1:11" x14ac:dyDescent="0.35">
      <c r="A11411" s="74"/>
      <c r="I11411" s="73"/>
      <c r="J11411" s="73"/>
      <c r="K11411" s="28"/>
    </row>
    <row r="11412" spans="1:11" x14ac:dyDescent="0.35">
      <c r="A11412" s="74"/>
      <c r="I11412" s="73"/>
      <c r="J11412" s="73"/>
      <c r="K11412" s="28"/>
    </row>
    <row r="11413" spans="1:11" x14ac:dyDescent="0.35">
      <c r="A11413" s="74"/>
      <c r="I11413" s="73"/>
      <c r="J11413" s="73"/>
      <c r="K11413" s="28"/>
    </row>
    <row r="11414" spans="1:11" x14ac:dyDescent="0.35">
      <c r="A11414" s="74"/>
      <c r="I11414" s="73"/>
      <c r="J11414" s="73"/>
      <c r="K11414" s="28"/>
    </row>
    <row r="11415" spans="1:11" x14ac:dyDescent="0.35">
      <c r="A11415" s="74"/>
      <c r="I11415" s="73"/>
      <c r="J11415" s="73"/>
      <c r="K11415" s="28"/>
    </row>
    <row r="11416" spans="1:11" x14ac:dyDescent="0.35">
      <c r="A11416" s="74"/>
      <c r="I11416" s="73"/>
      <c r="J11416" s="73"/>
      <c r="K11416" s="28"/>
    </row>
    <row r="11417" spans="1:11" x14ac:dyDescent="0.35">
      <c r="A11417" s="74"/>
      <c r="I11417" s="73"/>
      <c r="J11417" s="73"/>
      <c r="K11417" s="28"/>
    </row>
    <row r="11418" spans="1:11" x14ac:dyDescent="0.35">
      <c r="A11418" s="74"/>
      <c r="I11418" s="73"/>
      <c r="J11418" s="73"/>
      <c r="K11418" s="28"/>
    </row>
    <row r="11419" spans="1:11" x14ac:dyDescent="0.35">
      <c r="A11419" s="74"/>
      <c r="I11419" s="73"/>
      <c r="J11419" s="73"/>
      <c r="K11419" s="28"/>
    </row>
    <row r="11420" spans="1:11" x14ac:dyDescent="0.35">
      <c r="A11420" s="74"/>
      <c r="I11420" s="73"/>
      <c r="J11420" s="73"/>
      <c r="K11420" s="28"/>
    </row>
    <row r="11421" spans="1:11" x14ac:dyDescent="0.35">
      <c r="A11421" s="74"/>
      <c r="I11421" s="73"/>
      <c r="J11421" s="73"/>
      <c r="K11421" s="28"/>
    </row>
    <row r="11422" spans="1:11" x14ac:dyDescent="0.35">
      <c r="A11422" s="74"/>
      <c r="I11422" s="73"/>
      <c r="J11422" s="73"/>
      <c r="K11422" s="28"/>
    </row>
    <row r="11423" spans="1:11" x14ac:dyDescent="0.35">
      <c r="A11423" s="74"/>
      <c r="I11423" s="73"/>
      <c r="J11423" s="73"/>
      <c r="K11423" s="28"/>
    </row>
    <row r="11424" spans="1:11" x14ac:dyDescent="0.35">
      <c r="A11424" s="74"/>
      <c r="I11424" s="73"/>
      <c r="J11424" s="73"/>
      <c r="K11424" s="28"/>
    </row>
    <row r="11425" spans="1:11" x14ac:dyDescent="0.35">
      <c r="A11425" s="74"/>
      <c r="I11425" s="73"/>
      <c r="J11425" s="73"/>
      <c r="K11425" s="28"/>
    </row>
    <row r="11426" spans="1:11" x14ac:dyDescent="0.35">
      <c r="A11426" s="74"/>
      <c r="I11426" s="73"/>
      <c r="J11426" s="73"/>
      <c r="K11426" s="28"/>
    </row>
    <row r="11427" spans="1:11" x14ac:dyDescent="0.35">
      <c r="A11427" s="74"/>
      <c r="I11427" s="73"/>
      <c r="J11427" s="73"/>
      <c r="K11427" s="28"/>
    </row>
    <row r="11428" spans="1:11" x14ac:dyDescent="0.35">
      <c r="A11428" s="74"/>
      <c r="I11428" s="73"/>
      <c r="J11428" s="73"/>
      <c r="K11428" s="28"/>
    </row>
    <row r="11429" spans="1:11" x14ac:dyDescent="0.35">
      <c r="A11429" s="74"/>
      <c r="I11429" s="73"/>
      <c r="J11429" s="73"/>
      <c r="K11429" s="28"/>
    </row>
    <row r="11430" spans="1:11" x14ac:dyDescent="0.35">
      <c r="A11430" s="74"/>
      <c r="I11430" s="73"/>
      <c r="J11430" s="73"/>
      <c r="K11430" s="28"/>
    </row>
    <row r="11431" spans="1:11" x14ac:dyDescent="0.35">
      <c r="A11431" s="74"/>
      <c r="I11431" s="73"/>
      <c r="J11431" s="73"/>
      <c r="K11431" s="28"/>
    </row>
    <row r="11432" spans="1:11" x14ac:dyDescent="0.35">
      <c r="A11432" s="74"/>
      <c r="I11432" s="73"/>
      <c r="J11432" s="73"/>
      <c r="K11432" s="28"/>
    </row>
    <row r="11433" spans="1:11" x14ac:dyDescent="0.35">
      <c r="A11433" s="74"/>
      <c r="I11433" s="73"/>
      <c r="J11433" s="73"/>
      <c r="K11433" s="28"/>
    </row>
    <row r="11434" spans="1:11" x14ac:dyDescent="0.35">
      <c r="A11434" s="74"/>
      <c r="I11434" s="73"/>
      <c r="J11434" s="73"/>
      <c r="K11434" s="28"/>
    </row>
    <row r="11435" spans="1:11" x14ac:dyDescent="0.35">
      <c r="A11435" s="74"/>
      <c r="I11435" s="73"/>
      <c r="J11435" s="73"/>
      <c r="K11435" s="28"/>
    </row>
    <row r="11436" spans="1:11" x14ac:dyDescent="0.35">
      <c r="A11436" s="74"/>
      <c r="I11436" s="73"/>
      <c r="J11436" s="73"/>
      <c r="K11436" s="28"/>
    </row>
    <row r="11437" spans="1:11" x14ac:dyDescent="0.35">
      <c r="A11437" s="74"/>
      <c r="I11437" s="73"/>
      <c r="J11437" s="73"/>
      <c r="K11437" s="28"/>
    </row>
    <row r="11438" spans="1:11" x14ac:dyDescent="0.35">
      <c r="A11438" s="74"/>
      <c r="I11438" s="73"/>
      <c r="J11438" s="73"/>
      <c r="K11438" s="28"/>
    </row>
    <row r="11439" spans="1:11" x14ac:dyDescent="0.35">
      <c r="A11439" s="74"/>
      <c r="I11439" s="73"/>
      <c r="J11439" s="73"/>
      <c r="K11439" s="28"/>
    </row>
    <row r="11440" spans="1:11" x14ac:dyDescent="0.35">
      <c r="A11440" s="74"/>
      <c r="I11440" s="73"/>
      <c r="J11440" s="73"/>
      <c r="K11440" s="28"/>
    </row>
    <row r="11441" spans="1:11" x14ac:dyDescent="0.35">
      <c r="A11441" s="74"/>
      <c r="I11441" s="73"/>
      <c r="J11441" s="73"/>
      <c r="K11441" s="28"/>
    </row>
    <row r="11442" spans="1:11" x14ac:dyDescent="0.35">
      <c r="A11442" s="74"/>
      <c r="I11442" s="73"/>
      <c r="J11442" s="73"/>
      <c r="K11442" s="28"/>
    </row>
    <row r="11443" spans="1:11" x14ac:dyDescent="0.35">
      <c r="A11443" s="74"/>
      <c r="I11443" s="73"/>
      <c r="J11443" s="73"/>
      <c r="K11443" s="28"/>
    </row>
    <row r="11444" spans="1:11" x14ac:dyDescent="0.35">
      <c r="A11444" s="74"/>
      <c r="I11444" s="73"/>
      <c r="J11444" s="73"/>
      <c r="K11444" s="28"/>
    </row>
    <row r="11445" spans="1:11" x14ac:dyDescent="0.35">
      <c r="A11445" s="74"/>
      <c r="I11445" s="73"/>
      <c r="J11445" s="73"/>
      <c r="K11445" s="28"/>
    </row>
    <row r="11446" spans="1:11" x14ac:dyDescent="0.35">
      <c r="A11446" s="74"/>
      <c r="I11446" s="73"/>
      <c r="J11446" s="73"/>
      <c r="K11446" s="28"/>
    </row>
    <row r="11447" spans="1:11" x14ac:dyDescent="0.35">
      <c r="A11447" s="74"/>
      <c r="I11447" s="73"/>
      <c r="J11447" s="73"/>
      <c r="K11447" s="28"/>
    </row>
    <row r="11448" spans="1:11" x14ac:dyDescent="0.35">
      <c r="A11448" s="74"/>
      <c r="I11448" s="73"/>
      <c r="J11448" s="73"/>
      <c r="K11448" s="28"/>
    </row>
    <row r="11449" spans="1:11" x14ac:dyDescent="0.35">
      <c r="A11449" s="74"/>
      <c r="I11449" s="73"/>
      <c r="J11449" s="73"/>
      <c r="K11449" s="28"/>
    </row>
    <row r="11450" spans="1:11" x14ac:dyDescent="0.35">
      <c r="A11450" s="74"/>
      <c r="I11450" s="73"/>
      <c r="J11450" s="73"/>
      <c r="K11450" s="28"/>
    </row>
    <row r="11451" spans="1:11" x14ac:dyDescent="0.35">
      <c r="A11451" s="74"/>
      <c r="I11451" s="73"/>
      <c r="J11451" s="73"/>
      <c r="K11451" s="28"/>
    </row>
    <row r="11452" spans="1:11" x14ac:dyDescent="0.35">
      <c r="A11452" s="74"/>
      <c r="I11452" s="73"/>
      <c r="J11452" s="73"/>
      <c r="K11452" s="28"/>
    </row>
    <row r="11453" spans="1:11" x14ac:dyDescent="0.35">
      <c r="A11453" s="74"/>
      <c r="I11453" s="73"/>
      <c r="J11453" s="73"/>
      <c r="K11453" s="28"/>
    </row>
    <row r="11454" spans="1:11" x14ac:dyDescent="0.35">
      <c r="A11454" s="74"/>
      <c r="I11454" s="73"/>
      <c r="J11454" s="73"/>
      <c r="K11454" s="28"/>
    </row>
    <row r="11455" spans="1:11" x14ac:dyDescent="0.35">
      <c r="A11455" s="74"/>
      <c r="I11455" s="73"/>
      <c r="J11455" s="73"/>
      <c r="K11455" s="28"/>
    </row>
    <row r="11456" spans="1:11" x14ac:dyDescent="0.35">
      <c r="A11456" s="74"/>
      <c r="I11456" s="73"/>
      <c r="J11456" s="73"/>
      <c r="K11456" s="28"/>
    </row>
    <row r="11457" spans="1:11" x14ac:dyDescent="0.35">
      <c r="A11457" s="74"/>
      <c r="I11457" s="73"/>
      <c r="J11457" s="73"/>
      <c r="K11457" s="28"/>
    </row>
    <row r="11458" spans="1:11" x14ac:dyDescent="0.35">
      <c r="A11458" s="74"/>
      <c r="I11458" s="73"/>
      <c r="J11458" s="73"/>
      <c r="K11458" s="28"/>
    </row>
    <row r="11459" spans="1:11" x14ac:dyDescent="0.35">
      <c r="A11459" s="74"/>
      <c r="I11459" s="73"/>
      <c r="J11459" s="73"/>
      <c r="K11459" s="28"/>
    </row>
    <row r="11460" spans="1:11" x14ac:dyDescent="0.35">
      <c r="A11460" s="74"/>
      <c r="I11460" s="73"/>
      <c r="J11460" s="73"/>
      <c r="K11460" s="28"/>
    </row>
    <row r="11461" spans="1:11" x14ac:dyDescent="0.35">
      <c r="A11461" s="74"/>
      <c r="I11461" s="73"/>
      <c r="J11461" s="73"/>
      <c r="K11461" s="28"/>
    </row>
    <row r="11462" spans="1:11" x14ac:dyDescent="0.35">
      <c r="A11462" s="74"/>
      <c r="I11462" s="73"/>
      <c r="J11462" s="73"/>
      <c r="K11462" s="28"/>
    </row>
    <row r="11463" spans="1:11" x14ac:dyDescent="0.35">
      <c r="A11463" s="74"/>
      <c r="I11463" s="73"/>
      <c r="J11463" s="73"/>
      <c r="K11463" s="28"/>
    </row>
    <row r="11464" spans="1:11" x14ac:dyDescent="0.35">
      <c r="A11464" s="74"/>
      <c r="I11464" s="73"/>
      <c r="J11464" s="73"/>
      <c r="K11464" s="28"/>
    </row>
    <row r="11465" spans="1:11" x14ac:dyDescent="0.35">
      <c r="A11465" s="74"/>
      <c r="I11465" s="73"/>
      <c r="J11465" s="73"/>
      <c r="K11465" s="28"/>
    </row>
    <row r="11466" spans="1:11" x14ac:dyDescent="0.35">
      <c r="A11466" s="74"/>
      <c r="I11466" s="73"/>
      <c r="J11466" s="73"/>
      <c r="K11466" s="28"/>
    </row>
    <row r="11467" spans="1:11" x14ac:dyDescent="0.35">
      <c r="A11467" s="74"/>
      <c r="I11467" s="73"/>
      <c r="J11467" s="73"/>
      <c r="K11467" s="28"/>
    </row>
    <row r="11468" spans="1:11" x14ac:dyDescent="0.35">
      <c r="A11468" s="74"/>
      <c r="I11468" s="73"/>
      <c r="J11468" s="73"/>
      <c r="K11468" s="28"/>
    </row>
    <row r="11469" spans="1:11" x14ac:dyDescent="0.35">
      <c r="A11469" s="74"/>
      <c r="I11469" s="73"/>
      <c r="J11469" s="73"/>
      <c r="K11469" s="28"/>
    </row>
    <row r="11470" spans="1:11" x14ac:dyDescent="0.35">
      <c r="A11470" s="74"/>
      <c r="I11470" s="73"/>
      <c r="J11470" s="73"/>
      <c r="K11470" s="28"/>
    </row>
    <row r="11471" spans="1:11" x14ac:dyDescent="0.35">
      <c r="A11471" s="74"/>
      <c r="I11471" s="73"/>
      <c r="J11471" s="73"/>
      <c r="K11471" s="28"/>
    </row>
    <row r="11472" spans="1:11" x14ac:dyDescent="0.35">
      <c r="A11472" s="74"/>
      <c r="I11472" s="73"/>
      <c r="J11472" s="73"/>
      <c r="K11472" s="28"/>
    </row>
    <row r="11473" spans="1:11" x14ac:dyDescent="0.35">
      <c r="A11473" s="74"/>
      <c r="I11473" s="73"/>
      <c r="J11473" s="73"/>
      <c r="K11473" s="28"/>
    </row>
    <row r="11474" spans="1:11" x14ac:dyDescent="0.35">
      <c r="A11474" s="74"/>
      <c r="I11474" s="73"/>
      <c r="J11474" s="73"/>
      <c r="K11474" s="28"/>
    </row>
    <row r="11475" spans="1:11" x14ac:dyDescent="0.35">
      <c r="A11475" s="74"/>
      <c r="I11475" s="73"/>
      <c r="J11475" s="73"/>
      <c r="K11475" s="28"/>
    </row>
    <row r="11476" spans="1:11" x14ac:dyDescent="0.35">
      <c r="A11476" s="74"/>
      <c r="I11476" s="73"/>
      <c r="J11476" s="73"/>
      <c r="K11476" s="28"/>
    </row>
    <row r="11477" spans="1:11" x14ac:dyDescent="0.35">
      <c r="A11477" s="74"/>
      <c r="I11477" s="73"/>
      <c r="J11477" s="73"/>
      <c r="K11477" s="28"/>
    </row>
    <row r="11478" spans="1:11" x14ac:dyDescent="0.35">
      <c r="A11478" s="74"/>
      <c r="I11478" s="73"/>
      <c r="J11478" s="73"/>
      <c r="K11478" s="28"/>
    </row>
    <row r="11479" spans="1:11" x14ac:dyDescent="0.35">
      <c r="A11479" s="74"/>
      <c r="I11479" s="73"/>
      <c r="J11479" s="73"/>
      <c r="K11479" s="28"/>
    </row>
    <row r="11480" spans="1:11" x14ac:dyDescent="0.35">
      <c r="A11480" s="74"/>
      <c r="I11480" s="73"/>
      <c r="J11480" s="73"/>
      <c r="K11480" s="28"/>
    </row>
    <row r="11481" spans="1:11" x14ac:dyDescent="0.35">
      <c r="A11481" s="74"/>
      <c r="I11481" s="73"/>
      <c r="J11481" s="73"/>
      <c r="K11481" s="28"/>
    </row>
    <row r="11482" spans="1:11" x14ac:dyDescent="0.35">
      <c r="A11482" s="74"/>
      <c r="I11482" s="73"/>
      <c r="J11482" s="73"/>
      <c r="K11482" s="28"/>
    </row>
    <row r="11483" spans="1:11" x14ac:dyDescent="0.35">
      <c r="A11483" s="74"/>
      <c r="I11483" s="73"/>
      <c r="J11483" s="73"/>
      <c r="K11483" s="28"/>
    </row>
    <row r="11484" spans="1:11" x14ac:dyDescent="0.35">
      <c r="A11484" s="74"/>
      <c r="I11484" s="73"/>
      <c r="J11484" s="73"/>
      <c r="K11484" s="28"/>
    </row>
    <row r="11485" spans="1:11" x14ac:dyDescent="0.35">
      <c r="A11485" s="74"/>
      <c r="I11485" s="73"/>
      <c r="J11485" s="73"/>
      <c r="K11485" s="28"/>
    </row>
    <row r="11486" spans="1:11" x14ac:dyDescent="0.35">
      <c r="A11486" s="74"/>
      <c r="I11486" s="73"/>
      <c r="J11486" s="73"/>
      <c r="K11486" s="28"/>
    </row>
    <row r="11487" spans="1:11" x14ac:dyDescent="0.35">
      <c r="A11487" s="74"/>
      <c r="I11487" s="73"/>
      <c r="J11487" s="73"/>
      <c r="K11487" s="28"/>
    </row>
    <row r="11488" spans="1:11" x14ac:dyDescent="0.35">
      <c r="A11488" s="74"/>
      <c r="I11488" s="73"/>
      <c r="J11488" s="73"/>
      <c r="K11488" s="28"/>
    </row>
    <row r="11489" spans="1:11" x14ac:dyDescent="0.35">
      <c r="A11489" s="74"/>
      <c r="I11489" s="73"/>
      <c r="J11489" s="73"/>
      <c r="K11489" s="28"/>
    </row>
    <row r="11490" spans="1:11" x14ac:dyDescent="0.35">
      <c r="A11490" s="74"/>
      <c r="I11490" s="73"/>
      <c r="J11490" s="73"/>
      <c r="K11490" s="28"/>
    </row>
    <row r="11491" spans="1:11" x14ac:dyDescent="0.35">
      <c r="A11491" s="74"/>
      <c r="I11491" s="73"/>
      <c r="J11491" s="73"/>
      <c r="K11491" s="28"/>
    </row>
    <row r="11492" spans="1:11" x14ac:dyDescent="0.35">
      <c r="A11492" s="74"/>
      <c r="I11492" s="73"/>
      <c r="J11492" s="73"/>
      <c r="K11492" s="28"/>
    </row>
    <row r="11493" spans="1:11" x14ac:dyDescent="0.35">
      <c r="A11493" s="74"/>
      <c r="I11493" s="73"/>
      <c r="J11493" s="73"/>
      <c r="K11493" s="28"/>
    </row>
    <row r="11494" spans="1:11" x14ac:dyDescent="0.35">
      <c r="A11494" s="74"/>
      <c r="I11494" s="73"/>
      <c r="J11494" s="73"/>
      <c r="K11494" s="28"/>
    </row>
    <row r="11495" spans="1:11" x14ac:dyDescent="0.35">
      <c r="A11495" s="74"/>
      <c r="I11495" s="73"/>
      <c r="J11495" s="73"/>
      <c r="K11495" s="28"/>
    </row>
    <row r="11496" spans="1:11" x14ac:dyDescent="0.35">
      <c r="A11496" s="74"/>
      <c r="I11496" s="73"/>
      <c r="J11496" s="73"/>
      <c r="K11496" s="28"/>
    </row>
    <row r="11497" spans="1:11" x14ac:dyDescent="0.35">
      <c r="A11497" s="74"/>
      <c r="I11497" s="73"/>
      <c r="J11497" s="73"/>
      <c r="K11497" s="28"/>
    </row>
    <row r="11498" spans="1:11" x14ac:dyDescent="0.35">
      <c r="A11498" s="74"/>
      <c r="I11498" s="73"/>
      <c r="J11498" s="73"/>
      <c r="K11498" s="28"/>
    </row>
    <row r="11499" spans="1:11" x14ac:dyDescent="0.35">
      <c r="A11499" s="74"/>
      <c r="I11499" s="73"/>
      <c r="J11499" s="73"/>
      <c r="K11499" s="28"/>
    </row>
    <row r="11500" spans="1:11" x14ac:dyDescent="0.35">
      <c r="A11500" s="74"/>
      <c r="I11500" s="73"/>
      <c r="J11500" s="73"/>
      <c r="K11500" s="28"/>
    </row>
    <row r="11501" spans="1:11" x14ac:dyDescent="0.35">
      <c r="A11501" s="74"/>
      <c r="I11501" s="73"/>
      <c r="J11501" s="73"/>
      <c r="K11501" s="28"/>
    </row>
    <row r="11502" spans="1:11" x14ac:dyDescent="0.35">
      <c r="A11502" s="74"/>
      <c r="I11502" s="73"/>
      <c r="J11502" s="73"/>
      <c r="K11502" s="28"/>
    </row>
    <row r="11503" spans="1:11" x14ac:dyDescent="0.35">
      <c r="A11503" s="74"/>
      <c r="I11503" s="73"/>
      <c r="J11503" s="73"/>
      <c r="K11503" s="28"/>
    </row>
    <row r="11504" spans="1:11" x14ac:dyDescent="0.35">
      <c r="A11504" s="74"/>
      <c r="I11504" s="73"/>
      <c r="J11504" s="73"/>
      <c r="K11504" s="28"/>
    </row>
    <row r="11505" spans="1:11" x14ac:dyDescent="0.35">
      <c r="A11505" s="74"/>
      <c r="I11505" s="73"/>
      <c r="J11505" s="73"/>
      <c r="K11505" s="28"/>
    </row>
    <row r="11506" spans="1:11" x14ac:dyDescent="0.35">
      <c r="A11506" s="74"/>
      <c r="I11506" s="73"/>
      <c r="J11506" s="73"/>
      <c r="K11506" s="28"/>
    </row>
    <row r="11507" spans="1:11" x14ac:dyDescent="0.35">
      <c r="A11507" s="74"/>
      <c r="I11507" s="73"/>
      <c r="J11507" s="73"/>
      <c r="K11507" s="28"/>
    </row>
    <row r="11508" spans="1:11" x14ac:dyDescent="0.35">
      <c r="A11508" s="74"/>
      <c r="I11508" s="73"/>
      <c r="J11508" s="73"/>
      <c r="K11508" s="28"/>
    </row>
    <row r="11509" spans="1:11" x14ac:dyDescent="0.35">
      <c r="A11509" s="74"/>
      <c r="I11509" s="73"/>
      <c r="J11509" s="73"/>
      <c r="K11509" s="28"/>
    </row>
    <row r="11510" spans="1:11" x14ac:dyDescent="0.35">
      <c r="A11510" s="74"/>
      <c r="I11510" s="73"/>
      <c r="J11510" s="73"/>
      <c r="K11510" s="28"/>
    </row>
    <row r="11511" spans="1:11" x14ac:dyDescent="0.35">
      <c r="A11511" s="74"/>
      <c r="I11511" s="73"/>
      <c r="J11511" s="73"/>
      <c r="K11511" s="28"/>
    </row>
    <row r="11512" spans="1:11" x14ac:dyDescent="0.35">
      <c r="A11512" s="74"/>
      <c r="I11512" s="73"/>
      <c r="J11512" s="73"/>
      <c r="K11512" s="28"/>
    </row>
    <row r="11513" spans="1:11" x14ac:dyDescent="0.35">
      <c r="A11513" s="74"/>
      <c r="I11513" s="73"/>
      <c r="J11513" s="73"/>
      <c r="K11513" s="28"/>
    </row>
    <row r="11514" spans="1:11" x14ac:dyDescent="0.35">
      <c r="A11514" s="74"/>
      <c r="I11514" s="73"/>
      <c r="J11514" s="73"/>
      <c r="K11514" s="28"/>
    </row>
    <row r="11515" spans="1:11" x14ac:dyDescent="0.35">
      <c r="A11515" s="74"/>
      <c r="I11515" s="73"/>
      <c r="J11515" s="73"/>
      <c r="K11515" s="28"/>
    </row>
    <row r="11516" spans="1:11" x14ac:dyDescent="0.35">
      <c r="A11516" s="74"/>
      <c r="I11516" s="73"/>
      <c r="J11516" s="73"/>
      <c r="K11516" s="28"/>
    </row>
    <row r="11517" spans="1:11" x14ac:dyDescent="0.35">
      <c r="A11517" s="74"/>
      <c r="I11517" s="73"/>
      <c r="J11517" s="73"/>
      <c r="K11517" s="28"/>
    </row>
    <row r="11518" spans="1:11" x14ac:dyDescent="0.35">
      <c r="A11518" s="74"/>
      <c r="I11518" s="73"/>
      <c r="J11518" s="73"/>
      <c r="K11518" s="28"/>
    </row>
    <row r="11519" spans="1:11" x14ac:dyDescent="0.35">
      <c r="A11519" s="74"/>
      <c r="I11519" s="73"/>
      <c r="J11519" s="73"/>
      <c r="K11519" s="28"/>
    </row>
    <row r="11520" spans="1:11" x14ac:dyDescent="0.35">
      <c r="A11520" s="74"/>
      <c r="I11520" s="73"/>
      <c r="J11520" s="73"/>
      <c r="K11520" s="28"/>
    </row>
    <row r="11521" spans="1:11" x14ac:dyDescent="0.35">
      <c r="A11521" s="74"/>
      <c r="I11521" s="73"/>
      <c r="J11521" s="73"/>
      <c r="K11521" s="28"/>
    </row>
    <row r="11522" spans="1:11" x14ac:dyDescent="0.35">
      <c r="A11522" s="74"/>
      <c r="I11522" s="73"/>
      <c r="J11522" s="73"/>
      <c r="K11522" s="28"/>
    </row>
    <row r="11523" spans="1:11" x14ac:dyDescent="0.35">
      <c r="A11523" s="74"/>
      <c r="I11523" s="73"/>
      <c r="J11523" s="73"/>
      <c r="K11523" s="28"/>
    </row>
    <row r="11524" spans="1:11" x14ac:dyDescent="0.35">
      <c r="A11524" s="74"/>
      <c r="I11524" s="73"/>
      <c r="J11524" s="73"/>
      <c r="K11524" s="28"/>
    </row>
    <row r="11525" spans="1:11" x14ac:dyDescent="0.35">
      <c r="A11525" s="74"/>
      <c r="I11525" s="73"/>
      <c r="J11525" s="73"/>
      <c r="K11525" s="28"/>
    </row>
    <row r="11526" spans="1:11" x14ac:dyDescent="0.35">
      <c r="A11526" s="74"/>
      <c r="I11526" s="73"/>
      <c r="J11526" s="73"/>
      <c r="K11526" s="28"/>
    </row>
    <row r="11527" spans="1:11" x14ac:dyDescent="0.35">
      <c r="A11527" s="74"/>
      <c r="I11527" s="73"/>
      <c r="J11527" s="73"/>
      <c r="K11527" s="28"/>
    </row>
    <row r="11528" spans="1:11" x14ac:dyDescent="0.35">
      <c r="A11528" s="74"/>
      <c r="I11528" s="73"/>
      <c r="J11528" s="73"/>
      <c r="K11528" s="28"/>
    </row>
    <row r="11529" spans="1:11" x14ac:dyDescent="0.35">
      <c r="A11529" s="74"/>
      <c r="I11529" s="73"/>
      <c r="J11529" s="73"/>
      <c r="K11529" s="28"/>
    </row>
    <row r="11530" spans="1:11" x14ac:dyDescent="0.35">
      <c r="A11530" s="74"/>
      <c r="I11530" s="73"/>
      <c r="J11530" s="73"/>
      <c r="K11530" s="28"/>
    </row>
    <row r="11531" spans="1:11" x14ac:dyDescent="0.35">
      <c r="A11531" s="74"/>
      <c r="I11531" s="73"/>
      <c r="J11531" s="73"/>
      <c r="K11531" s="28"/>
    </row>
    <row r="11532" spans="1:11" x14ac:dyDescent="0.35">
      <c r="A11532" s="74"/>
      <c r="I11532" s="73"/>
      <c r="J11532" s="73"/>
      <c r="K11532" s="28"/>
    </row>
    <row r="11533" spans="1:11" x14ac:dyDescent="0.35">
      <c r="A11533" s="74"/>
      <c r="I11533" s="73"/>
      <c r="J11533" s="73"/>
      <c r="K11533" s="28"/>
    </row>
    <row r="11534" spans="1:11" x14ac:dyDescent="0.35">
      <c r="A11534" s="74"/>
      <c r="I11534" s="73"/>
      <c r="J11534" s="73"/>
      <c r="K11534" s="28"/>
    </row>
    <row r="11535" spans="1:11" x14ac:dyDescent="0.35">
      <c r="A11535" s="74"/>
      <c r="I11535" s="73"/>
      <c r="J11535" s="73"/>
      <c r="K11535" s="28"/>
    </row>
    <row r="11536" spans="1:11" x14ac:dyDescent="0.35">
      <c r="A11536" s="74"/>
      <c r="I11536" s="73"/>
      <c r="J11536" s="73"/>
      <c r="K11536" s="28"/>
    </row>
    <row r="11537" spans="1:11" x14ac:dyDescent="0.35">
      <c r="A11537" s="74"/>
      <c r="I11537" s="73"/>
      <c r="J11537" s="73"/>
      <c r="K11537" s="28"/>
    </row>
    <row r="11538" spans="1:11" x14ac:dyDescent="0.35">
      <c r="A11538" s="74"/>
      <c r="I11538" s="73"/>
      <c r="J11538" s="73"/>
      <c r="K11538" s="28"/>
    </row>
    <row r="11539" spans="1:11" x14ac:dyDescent="0.35">
      <c r="A11539" s="74"/>
      <c r="I11539" s="73"/>
      <c r="J11539" s="73"/>
      <c r="K11539" s="28"/>
    </row>
    <row r="11540" spans="1:11" x14ac:dyDescent="0.35">
      <c r="A11540" s="74"/>
      <c r="I11540" s="73"/>
      <c r="J11540" s="73"/>
      <c r="K11540" s="28"/>
    </row>
    <row r="11541" spans="1:11" x14ac:dyDescent="0.35">
      <c r="A11541" s="74"/>
      <c r="I11541" s="73"/>
      <c r="J11541" s="73"/>
      <c r="K11541" s="28"/>
    </row>
    <row r="11542" spans="1:11" x14ac:dyDescent="0.35">
      <c r="A11542" s="74"/>
      <c r="I11542" s="73"/>
      <c r="J11542" s="73"/>
      <c r="K11542" s="28"/>
    </row>
    <row r="11543" spans="1:11" x14ac:dyDescent="0.35">
      <c r="A11543" s="74"/>
      <c r="I11543" s="73"/>
      <c r="J11543" s="73"/>
      <c r="K11543" s="28"/>
    </row>
    <row r="11544" spans="1:11" x14ac:dyDescent="0.35">
      <c r="A11544" s="74"/>
      <c r="I11544" s="73"/>
      <c r="J11544" s="73"/>
      <c r="K11544" s="28"/>
    </row>
    <row r="11545" spans="1:11" x14ac:dyDescent="0.35">
      <c r="A11545" s="74"/>
      <c r="I11545" s="73"/>
      <c r="J11545" s="73"/>
      <c r="K11545" s="28"/>
    </row>
    <row r="11546" spans="1:11" x14ac:dyDescent="0.35">
      <c r="A11546" s="74"/>
      <c r="I11546" s="73"/>
      <c r="J11546" s="73"/>
      <c r="K11546" s="28"/>
    </row>
    <row r="11547" spans="1:11" x14ac:dyDescent="0.35">
      <c r="A11547" s="74"/>
      <c r="I11547" s="73"/>
      <c r="J11547" s="73"/>
      <c r="K11547" s="28"/>
    </row>
    <row r="11548" spans="1:11" x14ac:dyDescent="0.35">
      <c r="A11548" s="74"/>
      <c r="I11548" s="73"/>
      <c r="J11548" s="73"/>
      <c r="K11548" s="28"/>
    </row>
    <row r="11549" spans="1:11" x14ac:dyDescent="0.35">
      <c r="A11549" s="74"/>
      <c r="I11549" s="73"/>
      <c r="J11549" s="73"/>
      <c r="K11549" s="28"/>
    </row>
    <row r="11550" spans="1:11" x14ac:dyDescent="0.35">
      <c r="A11550" s="74"/>
      <c r="I11550" s="73"/>
      <c r="J11550" s="73"/>
      <c r="K11550" s="28"/>
    </row>
    <row r="11551" spans="1:11" x14ac:dyDescent="0.35">
      <c r="A11551" s="74"/>
      <c r="I11551" s="73"/>
      <c r="J11551" s="73"/>
      <c r="K11551" s="28"/>
    </row>
    <row r="11552" spans="1:11" x14ac:dyDescent="0.35">
      <c r="A11552" s="74"/>
      <c r="I11552" s="73"/>
      <c r="J11552" s="73"/>
      <c r="K11552" s="28"/>
    </row>
    <row r="11553" spans="1:11" x14ac:dyDescent="0.35">
      <c r="A11553" s="74"/>
      <c r="I11553" s="73"/>
      <c r="J11553" s="73"/>
      <c r="K11553" s="28"/>
    </row>
    <row r="11554" spans="1:11" x14ac:dyDescent="0.35">
      <c r="A11554" s="74"/>
      <c r="I11554" s="73"/>
      <c r="J11554" s="73"/>
      <c r="K11554" s="28"/>
    </row>
    <row r="11555" spans="1:11" x14ac:dyDescent="0.35">
      <c r="A11555" s="74"/>
      <c r="I11555" s="73"/>
      <c r="J11555" s="73"/>
      <c r="K11555" s="28"/>
    </row>
    <row r="11556" spans="1:11" x14ac:dyDescent="0.35">
      <c r="A11556" s="74"/>
      <c r="I11556" s="73"/>
      <c r="J11556" s="73"/>
      <c r="K11556" s="28"/>
    </row>
    <row r="11557" spans="1:11" x14ac:dyDescent="0.35">
      <c r="A11557" s="74"/>
      <c r="I11557" s="73"/>
      <c r="J11557" s="73"/>
      <c r="K11557" s="28"/>
    </row>
    <row r="11558" spans="1:11" x14ac:dyDescent="0.35">
      <c r="A11558" s="74"/>
      <c r="I11558" s="73"/>
      <c r="J11558" s="73"/>
      <c r="K11558" s="28"/>
    </row>
    <row r="11559" spans="1:11" x14ac:dyDescent="0.35">
      <c r="A11559" s="74"/>
      <c r="I11559" s="73"/>
      <c r="J11559" s="73"/>
      <c r="K11559" s="28"/>
    </row>
    <row r="11560" spans="1:11" x14ac:dyDescent="0.35">
      <c r="A11560" s="74"/>
      <c r="I11560" s="73"/>
      <c r="J11560" s="73"/>
      <c r="K11560" s="28"/>
    </row>
    <row r="11561" spans="1:11" x14ac:dyDescent="0.35">
      <c r="A11561" s="74"/>
      <c r="I11561" s="73"/>
      <c r="J11561" s="73"/>
      <c r="K11561" s="28"/>
    </row>
    <row r="11562" spans="1:11" x14ac:dyDescent="0.35">
      <c r="A11562" s="74"/>
      <c r="I11562" s="73"/>
      <c r="J11562" s="73"/>
      <c r="K11562" s="28"/>
    </row>
    <row r="11563" spans="1:11" x14ac:dyDescent="0.35">
      <c r="A11563" s="74"/>
      <c r="I11563" s="73"/>
      <c r="J11563" s="73"/>
      <c r="K11563" s="28"/>
    </row>
    <row r="11564" spans="1:11" x14ac:dyDescent="0.35">
      <c r="A11564" s="74"/>
      <c r="I11564" s="73"/>
      <c r="J11564" s="73"/>
      <c r="K11564" s="28"/>
    </row>
    <row r="11565" spans="1:11" x14ac:dyDescent="0.35">
      <c r="A11565" s="74"/>
      <c r="I11565" s="73"/>
      <c r="J11565" s="73"/>
      <c r="K11565" s="28"/>
    </row>
    <row r="11566" spans="1:11" x14ac:dyDescent="0.35">
      <c r="A11566" s="74"/>
      <c r="I11566" s="73"/>
      <c r="J11566" s="73"/>
      <c r="K11566" s="28"/>
    </row>
    <row r="11567" spans="1:11" x14ac:dyDescent="0.35">
      <c r="A11567" s="74"/>
      <c r="I11567" s="73"/>
      <c r="J11567" s="73"/>
      <c r="K11567" s="28"/>
    </row>
    <row r="11568" spans="1:11" x14ac:dyDescent="0.35">
      <c r="A11568" s="74"/>
      <c r="I11568" s="73"/>
      <c r="J11568" s="73"/>
      <c r="K11568" s="28"/>
    </row>
    <row r="11569" spans="1:11" x14ac:dyDescent="0.35">
      <c r="A11569" s="74"/>
      <c r="I11569" s="73"/>
      <c r="J11569" s="73"/>
      <c r="K11569" s="28"/>
    </row>
    <row r="11570" spans="1:11" x14ac:dyDescent="0.35">
      <c r="A11570" s="74"/>
      <c r="I11570" s="73"/>
      <c r="J11570" s="73"/>
      <c r="K11570" s="28"/>
    </row>
    <row r="11571" spans="1:11" x14ac:dyDescent="0.35">
      <c r="A11571" s="74"/>
      <c r="I11571" s="73"/>
      <c r="J11571" s="73"/>
      <c r="K11571" s="28"/>
    </row>
    <row r="11572" spans="1:11" x14ac:dyDescent="0.35">
      <c r="A11572" s="74"/>
      <c r="I11572" s="73"/>
      <c r="J11572" s="73"/>
      <c r="K11572" s="28"/>
    </row>
    <row r="11573" spans="1:11" x14ac:dyDescent="0.35">
      <c r="A11573" s="74"/>
      <c r="I11573" s="73"/>
      <c r="J11573" s="73"/>
      <c r="K11573" s="28"/>
    </row>
    <row r="11574" spans="1:11" x14ac:dyDescent="0.35">
      <c r="A11574" s="74"/>
      <c r="I11574" s="73"/>
      <c r="J11574" s="73"/>
      <c r="K11574" s="28"/>
    </row>
    <row r="11575" spans="1:11" x14ac:dyDescent="0.35">
      <c r="A11575" s="74"/>
      <c r="I11575" s="73"/>
      <c r="J11575" s="73"/>
      <c r="K11575" s="28"/>
    </row>
    <row r="11576" spans="1:11" x14ac:dyDescent="0.35">
      <c r="A11576" s="74"/>
      <c r="I11576" s="73"/>
      <c r="J11576" s="73"/>
      <c r="K11576" s="28"/>
    </row>
    <row r="11577" spans="1:11" x14ac:dyDescent="0.35">
      <c r="A11577" s="74"/>
      <c r="I11577" s="73"/>
      <c r="J11577" s="73"/>
      <c r="K11577" s="28"/>
    </row>
    <row r="11578" spans="1:11" x14ac:dyDescent="0.35">
      <c r="A11578" s="74"/>
      <c r="I11578" s="73"/>
      <c r="J11578" s="73"/>
      <c r="K11578" s="28"/>
    </row>
    <row r="11579" spans="1:11" x14ac:dyDescent="0.35">
      <c r="A11579" s="74"/>
      <c r="I11579" s="73"/>
      <c r="J11579" s="73"/>
      <c r="K11579" s="28"/>
    </row>
    <row r="11580" spans="1:11" x14ac:dyDescent="0.35">
      <c r="A11580" s="74"/>
      <c r="I11580" s="73"/>
      <c r="J11580" s="73"/>
      <c r="K11580" s="28"/>
    </row>
    <row r="11581" spans="1:11" x14ac:dyDescent="0.35">
      <c r="A11581" s="74"/>
      <c r="I11581" s="73"/>
      <c r="J11581" s="73"/>
      <c r="K11581" s="28"/>
    </row>
    <row r="11582" spans="1:11" x14ac:dyDescent="0.35">
      <c r="A11582" s="74"/>
      <c r="I11582" s="73"/>
      <c r="J11582" s="73"/>
      <c r="K11582" s="28"/>
    </row>
    <row r="11583" spans="1:11" x14ac:dyDescent="0.35">
      <c r="A11583" s="74"/>
      <c r="I11583" s="73"/>
      <c r="J11583" s="73"/>
      <c r="K11583" s="28"/>
    </row>
    <row r="11584" spans="1:11" x14ac:dyDescent="0.35">
      <c r="A11584" s="74"/>
      <c r="I11584" s="73"/>
      <c r="J11584" s="73"/>
      <c r="K11584" s="28"/>
    </row>
    <row r="11585" spans="1:11" x14ac:dyDescent="0.35">
      <c r="A11585" s="74"/>
      <c r="I11585" s="73"/>
      <c r="J11585" s="73"/>
      <c r="K11585" s="28"/>
    </row>
    <row r="11586" spans="1:11" x14ac:dyDescent="0.35">
      <c r="A11586" s="74"/>
      <c r="I11586" s="73"/>
      <c r="J11586" s="73"/>
      <c r="K11586" s="28"/>
    </row>
    <row r="11587" spans="1:11" x14ac:dyDescent="0.35">
      <c r="A11587" s="74"/>
      <c r="I11587" s="73"/>
      <c r="J11587" s="73"/>
      <c r="K11587" s="28"/>
    </row>
    <row r="11588" spans="1:11" x14ac:dyDescent="0.35">
      <c r="A11588" s="74"/>
      <c r="I11588" s="73"/>
      <c r="J11588" s="73"/>
      <c r="K11588" s="28"/>
    </row>
    <row r="11589" spans="1:11" x14ac:dyDescent="0.35">
      <c r="A11589" s="74"/>
      <c r="I11589" s="73"/>
      <c r="J11589" s="73"/>
      <c r="K11589" s="28"/>
    </row>
    <row r="11590" spans="1:11" x14ac:dyDescent="0.35">
      <c r="A11590" s="74"/>
      <c r="I11590" s="73"/>
      <c r="J11590" s="73"/>
      <c r="K11590" s="28"/>
    </row>
    <row r="11591" spans="1:11" x14ac:dyDescent="0.35">
      <c r="A11591" s="74"/>
      <c r="I11591" s="73"/>
      <c r="J11591" s="73"/>
      <c r="K11591" s="28"/>
    </row>
    <row r="11592" spans="1:11" x14ac:dyDescent="0.35">
      <c r="A11592" s="74"/>
      <c r="I11592" s="73"/>
      <c r="J11592" s="73"/>
      <c r="K11592" s="28"/>
    </row>
    <row r="11593" spans="1:11" x14ac:dyDescent="0.35">
      <c r="A11593" s="74"/>
      <c r="I11593" s="73"/>
      <c r="J11593" s="73"/>
      <c r="K11593" s="28"/>
    </row>
    <row r="11594" spans="1:11" x14ac:dyDescent="0.35">
      <c r="A11594" s="74"/>
      <c r="I11594" s="73"/>
      <c r="J11594" s="73"/>
      <c r="K11594" s="28"/>
    </row>
    <row r="11595" spans="1:11" x14ac:dyDescent="0.35">
      <c r="A11595" s="74"/>
      <c r="I11595" s="73"/>
      <c r="J11595" s="73"/>
      <c r="K11595" s="28"/>
    </row>
    <row r="11596" spans="1:11" x14ac:dyDescent="0.35">
      <c r="A11596" s="74"/>
      <c r="I11596" s="73"/>
      <c r="J11596" s="73"/>
      <c r="K11596" s="28"/>
    </row>
    <row r="11597" spans="1:11" x14ac:dyDescent="0.35">
      <c r="A11597" s="74"/>
      <c r="I11597" s="73"/>
      <c r="J11597" s="73"/>
      <c r="K11597" s="28"/>
    </row>
    <row r="11598" spans="1:11" x14ac:dyDescent="0.35">
      <c r="A11598" s="74"/>
      <c r="I11598" s="73"/>
      <c r="J11598" s="73"/>
      <c r="K11598" s="28"/>
    </row>
    <row r="11599" spans="1:11" x14ac:dyDescent="0.35">
      <c r="A11599" s="74"/>
      <c r="I11599" s="73"/>
      <c r="J11599" s="73"/>
      <c r="K11599" s="28"/>
    </row>
    <row r="11600" spans="1:11" x14ac:dyDescent="0.35">
      <c r="A11600" s="74"/>
      <c r="I11600" s="73"/>
      <c r="J11600" s="73"/>
      <c r="K11600" s="28"/>
    </row>
    <row r="11601" spans="1:11" x14ac:dyDescent="0.35">
      <c r="A11601" s="74"/>
      <c r="I11601" s="73"/>
      <c r="J11601" s="73"/>
      <c r="K11601" s="28"/>
    </row>
    <row r="11602" spans="1:11" x14ac:dyDescent="0.35">
      <c r="A11602" s="74"/>
      <c r="I11602" s="73"/>
      <c r="J11602" s="73"/>
      <c r="K11602" s="28"/>
    </row>
    <row r="11603" spans="1:11" x14ac:dyDescent="0.35">
      <c r="A11603" s="74"/>
      <c r="I11603" s="73"/>
      <c r="J11603" s="73"/>
      <c r="K11603" s="28"/>
    </row>
    <row r="11604" spans="1:11" x14ac:dyDescent="0.35">
      <c r="A11604" s="74"/>
      <c r="I11604" s="73"/>
      <c r="J11604" s="73"/>
      <c r="K11604" s="28"/>
    </row>
    <row r="11605" spans="1:11" x14ac:dyDescent="0.35">
      <c r="A11605" s="74"/>
      <c r="I11605" s="73"/>
      <c r="J11605" s="73"/>
      <c r="K11605" s="28"/>
    </row>
    <row r="11606" spans="1:11" x14ac:dyDescent="0.35">
      <c r="A11606" s="74"/>
      <c r="I11606" s="73"/>
      <c r="J11606" s="73"/>
      <c r="K11606" s="28"/>
    </row>
    <row r="11607" spans="1:11" x14ac:dyDescent="0.35">
      <c r="A11607" s="74"/>
      <c r="I11607" s="73"/>
      <c r="J11607" s="73"/>
      <c r="K11607" s="28"/>
    </row>
    <row r="11608" spans="1:11" x14ac:dyDescent="0.35">
      <c r="A11608" s="74"/>
      <c r="I11608" s="73"/>
      <c r="J11608" s="73"/>
      <c r="K11608" s="28"/>
    </row>
    <row r="11609" spans="1:11" x14ac:dyDescent="0.35">
      <c r="A11609" s="74"/>
      <c r="I11609" s="73"/>
      <c r="J11609" s="73"/>
      <c r="K11609" s="28"/>
    </row>
    <row r="11610" spans="1:11" x14ac:dyDescent="0.35">
      <c r="A11610" s="74"/>
      <c r="I11610" s="73"/>
      <c r="J11610" s="73"/>
      <c r="K11610" s="28"/>
    </row>
    <row r="11611" spans="1:11" x14ac:dyDescent="0.35">
      <c r="A11611" s="74"/>
      <c r="I11611" s="73"/>
      <c r="J11611" s="73"/>
      <c r="K11611" s="28"/>
    </row>
    <row r="11612" spans="1:11" x14ac:dyDescent="0.35">
      <c r="A11612" s="74"/>
      <c r="I11612" s="73"/>
      <c r="J11612" s="73"/>
      <c r="K11612" s="28"/>
    </row>
    <row r="11613" spans="1:11" x14ac:dyDescent="0.35">
      <c r="A11613" s="74"/>
      <c r="I11613" s="73"/>
      <c r="J11613" s="73"/>
      <c r="K11613" s="28"/>
    </row>
    <row r="11614" spans="1:11" x14ac:dyDescent="0.35">
      <c r="A11614" s="74"/>
      <c r="I11614" s="73"/>
      <c r="J11614" s="73"/>
      <c r="K11614" s="28"/>
    </row>
    <row r="11615" spans="1:11" x14ac:dyDescent="0.35">
      <c r="A11615" s="74"/>
      <c r="I11615" s="73"/>
      <c r="J11615" s="73"/>
      <c r="K11615" s="28"/>
    </row>
    <row r="11616" spans="1:11" x14ac:dyDescent="0.35">
      <c r="A11616" s="74"/>
      <c r="I11616" s="73"/>
      <c r="J11616" s="73"/>
      <c r="K11616" s="28"/>
    </row>
    <row r="11617" spans="1:11" x14ac:dyDescent="0.35">
      <c r="A11617" s="74"/>
      <c r="I11617" s="73"/>
      <c r="J11617" s="73"/>
      <c r="K11617" s="28"/>
    </row>
    <row r="11618" spans="1:11" x14ac:dyDescent="0.35">
      <c r="A11618" s="74"/>
      <c r="I11618" s="73"/>
      <c r="J11618" s="73"/>
      <c r="K11618" s="28"/>
    </row>
    <row r="11619" spans="1:11" x14ac:dyDescent="0.35">
      <c r="A11619" s="74"/>
      <c r="I11619" s="73"/>
      <c r="J11619" s="73"/>
      <c r="K11619" s="28"/>
    </row>
    <row r="11620" spans="1:11" x14ac:dyDescent="0.35">
      <c r="A11620" s="74"/>
      <c r="I11620" s="73"/>
      <c r="J11620" s="73"/>
      <c r="K11620" s="28"/>
    </row>
    <row r="11621" spans="1:11" x14ac:dyDescent="0.35">
      <c r="A11621" s="74"/>
      <c r="I11621" s="73"/>
      <c r="J11621" s="73"/>
      <c r="K11621" s="28"/>
    </row>
    <row r="11622" spans="1:11" x14ac:dyDescent="0.35">
      <c r="A11622" s="74"/>
      <c r="I11622" s="73"/>
      <c r="J11622" s="73"/>
      <c r="K11622" s="28"/>
    </row>
    <row r="11623" spans="1:11" x14ac:dyDescent="0.35">
      <c r="A11623" s="74"/>
      <c r="I11623" s="73"/>
      <c r="J11623" s="73"/>
      <c r="K11623" s="28"/>
    </row>
    <row r="11624" spans="1:11" x14ac:dyDescent="0.35">
      <c r="A11624" s="74"/>
      <c r="I11624" s="73"/>
      <c r="J11624" s="73"/>
      <c r="K11624" s="28"/>
    </row>
    <row r="11625" spans="1:11" x14ac:dyDescent="0.35">
      <c r="A11625" s="74"/>
      <c r="I11625" s="73"/>
      <c r="J11625" s="73"/>
      <c r="K11625" s="28"/>
    </row>
    <row r="11626" spans="1:11" x14ac:dyDescent="0.35">
      <c r="A11626" s="74"/>
      <c r="I11626" s="73"/>
      <c r="J11626" s="73"/>
      <c r="K11626" s="28"/>
    </row>
    <row r="11627" spans="1:11" x14ac:dyDescent="0.35">
      <c r="A11627" s="74"/>
      <c r="I11627" s="73"/>
      <c r="J11627" s="73"/>
      <c r="K11627" s="28"/>
    </row>
    <row r="11628" spans="1:11" x14ac:dyDescent="0.35">
      <c r="A11628" s="74"/>
      <c r="I11628" s="73"/>
      <c r="J11628" s="73"/>
      <c r="K11628" s="28"/>
    </row>
    <row r="11629" spans="1:11" x14ac:dyDescent="0.35">
      <c r="A11629" s="74"/>
      <c r="I11629" s="73"/>
      <c r="J11629" s="73"/>
      <c r="K11629" s="28"/>
    </row>
    <row r="11630" spans="1:11" x14ac:dyDescent="0.35">
      <c r="A11630" s="74"/>
      <c r="I11630" s="73"/>
      <c r="J11630" s="73"/>
      <c r="K11630" s="28"/>
    </row>
    <row r="11631" spans="1:11" x14ac:dyDescent="0.35">
      <c r="A11631" s="74"/>
      <c r="I11631" s="73"/>
      <c r="J11631" s="73"/>
      <c r="K11631" s="28"/>
    </row>
    <row r="11632" spans="1:11" x14ac:dyDescent="0.35">
      <c r="A11632" s="74"/>
      <c r="I11632" s="73"/>
      <c r="J11632" s="73"/>
      <c r="K11632" s="28"/>
    </row>
    <row r="11633" spans="1:11" x14ac:dyDescent="0.35">
      <c r="A11633" s="74"/>
      <c r="I11633" s="73"/>
      <c r="J11633" s="73"/>
      <c r="K11633" s="28"/>
    </row>
    <row r="11634" spans="1:11" x14ac:dyDescent="0.35">
      <c r="A11634" s="74"/>
      <c r="I11634" s="73"/>
      <c r="J11634" s="73"/>
      <c r="K11634" s="28"/>
    </row>
    <row r="11635" spans="1:11" x14ac:dyDescent="0.35">
      <c r="A11635" s="74"/>
      <c r="I11635" s="73"/>
      <c r="J11635" s="73"/>
      <c r="K11635" s="28"/>
    </row>
    <row r="11636" spans="1:11" x14ac:dyDescent="0.35">
      <c r="A11636" s="74"/>
      <c r="I11636" s="73"/>
      <c r="J11636" s="73"/>
      <c r="K11636" s="28"/>
    </row>
    <row r="11637" spans="1:11" x14ac:dyDescent="0.35">
      <c r="A11637" s="74"/>
      <c r="I11637" s="73"/>
      <c r="J11637" s="73"/>
      <c r="K11637" s="28"/>
    </row>
    <row r="11638" spans="1:11" x14ac:dyDescent="0.35">
      <c r="A11638" s="74"/>
      <c r="I11638" s="73"/>
      <c r="J11638" s="73"/>
      <c r="K11638" s="28"/>
    </row>
    <row r="11639" spans="1:11" x14ac:dyDescent="0.35">
      <c r="A11639" s="74"/>
      <c r="I11639" s="73"/>
      <c r="J11639" s="73"/>
      <c r="K11639" s="28"/>
    </row>
    <row r="11640" spans="1:11" x14ac:dyDescent="0.35">
      <c r="A11640" s="74"/>
      <c r="I11640" s="73"/>
      <c r="J11640" s="73"/>
      <c r="K11640" s="28"/>
    </row>
    <row r="11641" spans="1:11" x14ac:dyDescent="0.35">
      <c r="A11641" s="74"/>
      <c r="I11641" s="73"/>
      <c r="J11641" s="73"/>
      <c r="K11641" s="28"/>
    </row>
    <row r="11642" spans="1:11" x14ac:dyDescent="0.35">
      <c r="A11642" s="74"/>
      <c r="I11642" s="73"/>
      <c r="J11642" s="73"/>
      <c r="K11642" s="28"/>
    </row>
    <row r="11643" spans="1:11" x14ac:dyDescent="0.35">
      <c r="A11643" s="74"/>
      <c r="I11643" s="73"/>
      <c r="J11643" s="73"/>
      <c r="K11643" s="28"/>
    </row>
    <row r="11644" spans="1:11" x14ac:dyDescent="0.35">
      <c r="A11644" s="74"/>
      <c r="I11644" s="73"/>
      <c r="J11644" s="73"/>
      <c r="K11644" s="28"/>
    </row>
    <row r="11645" spans="1:11" x14ac:dyDescent="0.35">
      <c r="A11645" s="74"/>
      <c r="I11645" s="73"/>
      <c r="J11645" s="73"/>
      <c r="K11645" s="28"/>
    </row>
    <row r="11646" spans="1:11" x14ac:dyDescent="0.35">
      <c r="A11646" s="74"/>
      <c r="I11646" s="73"/>
      <c r="J11646" s="73"/>
      <c r="K11646" s="28"/>
    </row>
    <row r="11647" spans="1:11" x14ac:dyDescent="0.35">
      <c r="A11647" s="74"/>
      <c r="I11647" s="73"/>
      <c r="J11647" s="73"/>
      <c r="K11647" s="28"/>
    </row>
    <row r="11648" spans="1:11" x14ac:dyDescent="0.35">
      <c r="A11648" s="74"/>
      <c r="I11648" s="73"/>
      <c r="J11648" s="73"/>
      <c r="K11648" s="28"/>
    </row>
    <row r="11649" spans="1:11" x14ac:dyDescent="0.35">
      <c r="A11649" s="74"/>
      <c r="I11649" s="73"/>
      <c r="J11649" s="73"/>
      <c r="K11649" s="28"/>
    </row>
    <row r="11650" spans="1:11" x14ac:dyDescent="0.35">
      <c r="A11650" s="74"/>
      <c r="I11650" s="73"/>
      <c r="J11650" s="73"/>
      <c r="K11650" s="28"/>
    </row>
    <row r="11651" spans="1:11" x14ac:dyDescent="0.35">
      <c r="A11651" s="74"/>
      <c r="I11651" s="73"/>
      <c r="J11651" s="73"/>
      <c r="K11651" s="28"/>
    </row>
    <row r="11652" spans="1:11" x14ac:dyDescent="0.35">
      <c r="A11652" s="74"/>
      <c r="I11652" s="73"/>
      <c r="J11652" s="73"/>
      <c r="K11652" s="28"/>
    </row>
    <row r="11653" spans="1:11" x14ac:dyDescent="0.35">
      <c r="A11653" s="74"/>
      <c r="I11653" s="73"/>
      <c r="J11653" s="73"/>
      <c r="K11653" s="28"/>
    </row>
    <row r="11654" spans="1:11" x14ac:dyDescent="0.35">
      <c r="A11654" s="74"/>
      <c r="I11654" s="73"/>
      <c r="J11654" s="73"/>
      <c r="K11654" s="28"/>
    </row>
    <row r="11655" spans="1:11" x14ac:dyDescent="0.35">
      <c r="A11655" s="74"/>
      <c r="I11655" s="73"/>
      <c r="J11655" s="73"/>
      <c r="K11655" s="28"/>
    </row>
    <row r="11656" spans="1:11" x14ac:dyDescent="0.35">
      <c r="A11656" s="74"/>
      <c r="I11656" s="73"/>
      <c r="J11656" s="73"/>
      <c r="K11656" s="28"/>
    </row>
    <row r="11657" spans="1:11" x14ac:dyDescent="0.35">
      <c r="A11657" s="74"/>
      <c r="I11657" s="73"/>
      <c r="J11657" s="73"/>
      <c r="K11657" s="28"/>
    </row>
    <row r="11658" spans="1:11" x14ac:dyDescent="0.35">
      <c r="A11658" s="74"/>
      <c r="I11658" s="73"/>
      <c r="J11658" s="73"/>
      <c r="K11658" s="28"/>
    </row>
    <row r="11659" spans="1:11" x14ac:dyDescent="0.35">
      <c r="A11659" s="74"/>
      <c r="I11659" s="73"/>
      <c r="J11659" s="73"/>
      <c r="K11659" s="28"/>
    </row>
    <row r="11660" spans="1:11" x14ac:dyDescent="0.35">
      <c r="A11660" s="74"/>
      <c r="I11660" s="73"/>
      <c r="J11660" s="73"/>
      <c r="K11660" s="28"/>
    </row>
    <row r="11661" spans="1:11" x14ac:dyDescent="0.35">
      <c r="A11661" s="74"/>
      <c r="I11661" s="73"/>
      <c r="J11661" s="73"/>
      <c r="K11661" s="28"/>
    </row>
    <row r="11662" spans="1:11" x14ac:dyDescent="0.35">
      <c r="A11662" s="74"/>
      <c r="I11662" s="73"/>
      <c r="J11662" s="73"/>
      <c r="K11662" s="28"/>
    </row>
    <row r="11663" spans="1:11" x14ac:dyDescent="0.35">
      <c r="A11663" s="74"/>
      <c r="I11663" s="73"/>
      <c r="J11663" s="73"/>
      <c r="K11663" s="28"/>
    </row>
    <row r="11664" spans="1:11" x14ac:dyDescent="0.35">
      <c r="A11664" s="74"/>
      <c r="I11664" s="73"/>
      <c r="J11664" s="73"/>
      <c r="K11664" s="28"/>
    </row>
    <row r="11665" spans="1:11" x14ac:dyDescent="0.35">
      <c r="A11665" s="74"/>
      <c r="I11665" s="73"/>
      <c r="J11665" s="73"/>
      <c r="K11665" s="28"/>
    </row>
    <row r="11666" spans="1:11" x14ac:dyDescent="0.35">
      <c r="A11666" s="74"/>
      <c r="I11666" s="73"/>
      <c r="J11666" s="73"/>
      <c r="K11666" s="28"/>
    </row>
    <row r="11667" spans="1:11" x14ac:dyDescent="0.35">
      <c r="A11667" s="74"/>
      <c r="I11667" s="73"/>
      <c r="J11667" s="73"/>
      <c r="K11667" s="28"/>
    </row>
    <row r="11668" spans="1:11" x14ac:dyDescent="0.35">
      <c r="A11668" s="74"/>
      <c r="I11668" s="73"/>
      <c r="J11668" s="73"/>
      <c r="K11668" s="28"/>
    </row>
    <row r="11669" spans="1:11" x14ac:dyDescent="0.35">
      <c r="A11669" s="74"/>
      <c r="I11669" s="73"/>
      <c r="J11669" s="73"/>
      <c r="K11669" s="28"/>
    </row>
    <row r="11670" spans="1:11" x14ac:dyDescent="0.35">
      <c r="A11670" s="74"/>
      <c r="I11670" s="73"/>
      <c r="J11670" s="73"/>
      <c r="K11670" s="28"/>
    </row>
    <row r="11671" spans="1:11" x14ac:dyDescent="0.35">
      <c r="A11671" s="74"/>
      <c r="I11671" s="73"/>
      <c r="J11671" s="73"/>
      <c r="K11671" s="28"/>
    </row>
    <row r="11672" spans="1:11" x14ac:dyDescent="0.35">
      <c r="A11672" s="74"/>
      <c r="I11672" s="73"/>
      <c r="J11672" s="73"/>
      <c r="K11672" s="28"/>
    </row>
    <row r="11673" spans="1:11" x14ac:dyDescent="0.35">
      <c r="A11673" s="74"/>
      <c r="I11673" s="73"/>
      <c r="J11673" s="73"/>
      <c r="K11673" s="28"/>
    </row>
    <row r="11674" spans="1:11" x14ac:dyDescent="0.35">
      <c r="A11674" s="74"/>
      <c r="I11674" s="73"/>
      <c r="J11674" s="73"/>
      <c r="K11674" s="28"/>
    </row>
    <row r="11675" spans="1:11" x14ac:dyDescent="0.35">
      <c r="A11675" s="74"/>
      <c r="I11675" s="73"/>
      <c r="J11675" s="73"/>
      <c r="K11675" s="28"/>
    </row>
    <row r="11676" spans="1:11" x14ac:dyDescent="0.35">
      <c r="A11676" s="74"/>
      <c r="I11676" s="73"/>
      <c r="J11676" s="73"/>
      <c r="K11676" s="28"/>
    </row>
    <row r="11677" spans="1:11" x14ac:dyDescent="0.35">
      <c r="A11677" s="74"/>
      <c r="I11677" s="73"/>
      <c r="J11677" s="73"/>
      <c r="K11677" s="28"/>
    </row>
    <row r="11678" spans="1:11" x14ac:dyDescent="0.35">
      <c r="A11678" s="74"/>
      <c r="I11678" s="73"/>
      <c r="J11678" s="73"/>
      <c r="K11678" s="28"/>
    </row>
    <row r="11679" spans="1:11" x14ac:dyDescent="0.35">
      <c r="A11679" s="74"/>
      <c r="I11679" s="73"/>
      <c r="J11679" s="73"/>
      <c r="K11679" s="28"/>
    </row>
    <row r="11680" spans="1:11" x14ac:dyDescent="0.35">
      <c r="A11680" s="74"/>
      <c r="I11680" s="73"/>
      <c r="J11680" s="73"/>
      <c r="K11680" s="28"/>
    </row>
    <row r="11681" spans="1:11" x14ac:dyDescent="0.35">
      <c r="A11681" s="74"/>
      <c r="I11681" s="73"/>
      <c r="J11681" s="73"/>
      <c r="K11681" s="28"/>
    </row>
    <row r="11682" spans="1:11" x14ac:dyDescent="0.35">
      <c r="A11682" s="74"/>
      <c r="I11682" s="73"/>
      <c r="J11682" s="73"/>
      <c r="K11682" s="28"/>
    </row>
    <row r="11683" spans="1:11" x14ac:dyDescent="0.35">
      <c r="A11683" s="74"/>
      <c r="I11683" s="73"/>
      <c r="J11683" s="73"/>
      <c r="K11683" s="28"/>
    </row>
    <row r="11684" spans="1:11" x14ac:dyDescent="0.35">
      <c r="A11684" s="74"/>
      <c r="I11684" s="73"/>
      <c r="J11684" s="73"/>
      <c r="K11684" s="28"/>
    </row>
    <row r="11685" spans="1:11" x14ac:dyDescent="0.35">
      <c r="A11685" s="74"/>
      <c r="I11685" s="73"/>
      <c r="J11685" s="73"/>
      <c r="K11685" s="28"/>
    </row>
    <row r="11686" spans="1:11" x14ac:dyDescent="0.35">
      <c r="A11686" s="74"/>
      <c r="I11686" s="73"/>
      <c r="J11686" s="73"/>
      <c r="K11686" s="28"/>
    </row>
    <row r="11687" spans="1:11" x14ac:dyDescent="0.35">
      <c r="A11687" s="74"/>
      <c r="I11687" s="73"/>
      <c r="J11687" s="73"/>
      <c r="K11687" s="28"/>
    </row>
    <row r="11688" spans="1:11" x14ac:dyDescent="0.35">
      <c r="A11688" s="74"/>
      <c r="I11688" s="73"/>
      <c r="J11688" s="73"/>
      <c r="K11688" s="28"/>
    </row>
    <row r="11689" spans="1:11" x14ac:dyDescent="0.35">
      <c r="A11689" s="74"/>
      <c r="I11689" s="73"/>
      <c r="J11689" s="73"/>
      <c r="K11689" s="28"/>
    </row>
    <row r="11690" spans="1:11" x14ac:dyDescent="0.35">
      <c r="A11690" s="74"/>
      <c r="I11690" s="73"/>
      <c r="J11690" s="73"/>
      <c r="K11690" s="28"/>
    </row>
    <row r="11691" spans="1:11" x14ac:dyDescent="0.35">
      <c r="A11691" s="74"/>
      <c r="I11691" s="73"/>
      <c r="J11691" s="73"/>
      <c r="K11691" s="28"/>
    </row>
    <row r="11692" spans="1:11" x14ac:dyDescent="0.35">
      <c r="A11692" s="74"/>
      <c r="I11692" s="73"/>
      <c r="J11692" s="73"/>
      <c r="K11692" s="28"/>
    </row>
    <row r="11693" spans="1:11" x14ac:dyDescent="0.35">
      <c r="A11693" s="74"/>
      <c r="I11693" s="73"/>
      <c r="J11693" s="73"/>
      <c r="K11693" s="28"/>
    </row>
    <row r="11694" spans="1:11" x14ac:dyDescent="0.35">
      <c r="A11694" s="74"/>
      <c r="I11694" s="73"/>
      <c r="J11694" s="73"/>
      <c r="K11694" s="28"/>
    </row>
    <row r="11695" spans="1:11" x14ac:dyDescent="0.35">
      <c r="A11695" s="74"/>
      <c r="I11695" s="73"/>
      <c r="J11695" s="73"/>
      <c r="K11695" s="28"/>
    </row>
    <row r="11696" spans="1:11" x14ac:dyDescent="0.35">
      <c r="A11696" s="74"/>
      <c r="I11696" s="73"/>
      <c r="J11696" s="73"/>
      <c r="K11696" s="28"/>
    </row>
    <row r="11697" spans="1:11" x14ac:dyDescent="0.35">
      <c r="A11697" s="74"/>
      <c r="I11697" s="73"/>
      <c r="J11697" s="73"/>
      <c r="K11697" s="28"/>
    </row>
    <row r="11698" spans="1:11" x14ac:dyDescent="0.35">
      <c r="A11698" s="74"/>
      <c r="I11698" s="73"/>
      <c r="J11698" s="73"/>
      <c r="K11698" s="28"/>
    </row>
    <row r="11699" spans="1:11" x14ac:dyDescent="0.35">
      <c r="A11699" s="74"/>
      <c r="I11699" s="73"/>
      <c r="J11699" s="73"/>
      <c r="K11699" s="28"/>
    </row>
    <row r="11700" spans="1:11" x14ac:dyDescent="0.35">
      <c r="A11700" s="74"/>
      <c r="I11700" s="73"/>
      <c r="J11700" s="73"/>
      <c r="K11700" s="28"/>
    </row>
    <row r="11701" spans="1:11" x14ac:dyDescent="0.35">
      <c r="A11701" s="74"/>
      <c r="I11701" s="73"/>
      <c r="J11701" s="73"/>
      <c r="K11701" s="28"/>
    </row>
    <row r="11702" spans="1:11" x14ac:dyDescent="0.35">
      <c r="A11702" s="74"/>
      <c r="I11702" s="73"/>
      <c r="J11702" s="73"/>
      <c r="K11702" s="28"/>
    </row>
    <row r="11703" spans="1:11" x14ac:dyDescent="0.35">
      <c r="A11703" s="74"/>
      <c r="I11703" s="73"/>
      <c r="J11703" s="73"/>
      <c r="K11703" s="28"/>
    </row>
    <row r="11704" spans="1:11" x14ac:dyDescent="0.35">
      <c r="A11704" s="74"/>
      <c r="I11704" s="73"/>
      <c r="J11704" s="73"/>
      <c r="K11704" s="28"/>
    </row>
    <row r="11705" spans="1:11" x14ac:dyDescent="0.35">
      <c r="A11705" s="74"/>
      <c r="I11705" s="73"/>
      <c r="J11705" s="73"/>
      <c r="K11705" s="28"/>
    </row>
    <row r="11706" spans="1:11" x14ac:dyDescent="0.35">
      <c r="A11706" s="74"/>
      <c r="I11706" s="73"/>
      <c r="J11706" s="73"/>
      <c r="K11706" s="28"/>
    </row>
    <row r="11707" spans="1:11" x14ac:dyDescent="0.35">
      <c r="A11707" s="74"/>
      <c r="I11707" s="73"/>
      <c r="J11707" s="73"/>
      <c r="K11707" s="28"/>
    </row>
    <row r="11708" spans="1:11" x14ac:dyDescent="0.35">
      <c r="A11708" s="74"/>
      <c r="I11708" s="73"/>
      <c r="J11708" s="73"/>
      <c r="K11708" s="28"/>
    </row>
    <row r="11709" spans="1:11" x14ac:dyDescent="0.35">
      <c r="A11709" s="74"/>
      <c r="I11709" s="73"/>
      <c r="J11709" s="73"/>
      <c r="K11709" s="28"/>
    </row>
    <row r="11710" spans="1:11" x14ac:dyDescent="0.35">
      <c r="A11710" s="74"/>
      <c r="I11710" s="73"/>
      <c r="J11710" s="73"/>
      <c r="K11710" s="28"/>
    </row>
    <row r="11711" spans="1:11" x14ac:dyDescent="0.35">
      <c r="A11711" s="74"/>
      <c r="I11711" s="73"/>
      <c r="J11711" s="73"/>
      <c r="K11711" s="28"/>
    </row>
    <row r="11712" spans="1:11" x14ac:dyDescent="0.35">
      <c r="A11712" s="74"/>
      <c r="I11712" s="73"/>
      <c r="J11712" s="73"/>
      <c r="K11712" s="28"/>
    </row>
    <row r="11713" spans="1:11" x14ac:dyDescent="0.35">
      <c r="A11713" s="74"/>
      <c r="I11713" s="73"/>
      <c r="J11713" s="73"/>
      <c r="K11713" s="28"/>
    </row>
    <row r="11714" spans="1:11" x14ac:dyDescent="0.35">
      <c r="A11714" s="74"/>
      <c r="I11714" s="73"/>
      <c r="J11714" s="73"/>
      <c r="K11714" s="28"/>
    </row>
    <row r="11715" spans="1:11" x14ac:dyDescent="0.35">
      <c r="A11715" s="74"/>
      <c r="I11715" s="73"/>
      <c r="J11715" s="73"/>
      <c r="K11715" s="28"/>
    </row>
    <row r="11716" spans="1:11" x14ac:dyDescent="0.35">
      <c r="A11716" s="74"/>
      <c r="I11716" s="73"/>
      <c r="J11716" s="73"/>
      <c r="K11716" s="28"/>
    </row>
    <row r="11717" spans="1:11" x14ac:dyDescent="0.35">
      <c r="A11717" s="74"/>
      <c r="I11717" s="73"/>
      <c r="J11717" s="73"/>
      <c r="K11717" s="28"/>
    </row>
    <row r="11718" spans="1:11" x14ac:dyDescent="0.35">
      <c r="A11718" s="74"/>
      <c r="I11718" s="73"/>
      <c r="J11718" s="73"/>
      <c r="K11718" s="28"/>
    </row>
    <row r="11719" spans="1:11" x14ac:dyDescent="0.35">
      <c r="A11719" s="74"/>
      <c r="I11719" s="73"/>
      <c r="J11719" s="73"/>
      <c r="K11719" s="28"/>
    </row>
    <row r="11720" spans="1:11" x14ac:dyDescent="0.35">
      <c r="A11720" s="74"/>
      <c r="I11720" s="73"/>
      <c r="J11720" s="73"/>
      <c r="K11720" s="28"/>
    </row>
    <row r="11721" spans="1:11" x14ac:dyDescent="0.35">
      <c r="A11721" s="74"/>
      <c r="I11721" s="73"/>
      <c r="J11721" s="73"/>
      <c r="K11721" s="28"/>
    </row>
    <row r="11722" spans="1:11" x14ac:dyDescent="0.35">
      <c r="A11722" s="74"/>
      <c r="I11722" s="73"/>
      <c r="J11722" s="73"/>
      <c r="K11722" s="28"/>
    </row>
    <row r="11723" spans="1:11" x14ac:dyDescent="0.35">
      <c r="A11723" s="74"/>
      <c r="I11723" s="73"/>
      <c r="J11723" s="73"/>
      <c r="K11723" s="28"/>
    </row>
    <row r="11724" spans="1:11" x14ac:dyDescent="0.35">
      <c r="A11724" s="74"/>
      <c r="I11724" s="73"/>
      <c r="J11724" s="73"/>
      <c r="K11724" s="28"/>
    </row>
    <row r="11725" spans="1:11" x14ac:dyDescent="0.35">
      <c r="A11725" s="74"/>
      <c r="I11725" s="73"/>
      <c r="J11725" s="73"/>
      <c r="K11725" s="28"/>
    </row>
    <row r="11726" spans="1:11" x14ac:dyDescent="0.35">
      <c r="A11726" s="74"/>
      <c r="I11726" s="73"/>
      <c r="J11726" s="73"/>
      <c r="K11726" s="28"/>
    </row>
    <row r="11727" spans="1:11" x14ac:dyDescent="0.35">
      <c r="A11727" s="74"/>
      <c r="I11727" s="73"/>
      <c r="J11727" s="73"/>
      <c r="K11727" s="28"/>
    </row>
    <row r="11728" spans="1:11" x14ac:dyDescent="0.35">
      <c r="A11728" s="74"/>
      <c r="I11728" s="73"/>
      <c r="J11728" s="73"/>
      <c r="K11728" s="28"/>
    </row>
    <row r="11729" spans="1:11" x14ac:dyDescent="0.35">
      <c r="A11729" s="74"/>
      <c r="I11729" s="73"/>
      <c r="J11729" s="73"/>
      <c r="K11729" s="28"/>
    </row>
    <row r="11730" spans="1:11" x14ac:dyDescent="0.35">
      <c r="A11730" s="74"/>
      <c r="I11730" s="73"/>
      <c r="J11730" s="73"/>
      <c r="K11730" s="28"/>
    </row>
    <row r="11731" spans="1:11" x14ac:dyDescent="0.35">
      <c r="A11731" s="74"/>
      <c r="I11731" s="73"/>
      <c r="J11731" s="73"/>
      <c r="K11731" s="28"/>
    </row>
    <row r="11732" spans="1:11" x14ac:dyDescent="0.35">
      <c r="A11732" s="74"/>
      <c r="I11732" s="73"/>
      <c r="J11732" s="73"/>
      <c r="K11732" s="28"/>
    </row>
    <row r="11733" spans="1:11" x14ac:dyDescent="0.35">
      <c r="A11733" s="74"/>
      <c r="I11733" s="73"/>
      <c r="J11733" s="73"/>
      <c r="K11733" s="28"/>
    </row>
    <row r="11734" spans="1:11" x14ac:dyDescent="0.35">
      <c r="A11734" s="74"/>
      <c r="I11734" s="73"/>
      <c r="J11734" s="73"/>
      <c r="K11734" s="28"/>
    </row>
    <row r="11735" spans="1:11" x14ac:dyDescent="0.35">
      <c r="A11735" s="74"/>
      <c r="I11735" s="73"/>
      <c r="J11735" s="73"/>
      <c r="K11735" s="28"/>
    </row>
    <row r="11736" spans="1:11" x14ac:dyDescent="0.35">
      <c r="A11736" s="74"/>
      <c r="I11736" s="73"/>
      <c r="J11736" s="73"/>
      <c r="K11736" s="28"/>
    </row>
    <row r="11737" spans="1:11" x14ac:dyDescent="0.35">
      <c r="A11737" s="74"/>
      <c r="I11737" s="73"/>
      <c r="J11737" s="73"/>
      <c r="K11737" s="28"/>
    </row>
    <row r="11738" spans="1:11" x14ac:dyDescent="0.35">
      <c r="A11738" s="74"/>
      <c r="I11738" s="73"/>
      <c r="J11738" s="73"/>
      <c r="K11738" s="28"/>
    </row>
    <row r="11739" spans="1:11" x14ac:dyDescent="0.35">
      <c r="A11739" s="74"/>
      <c r="I11739" s="73"/>
      <c r="J11739" s="73"/>
      <c r="K11739" s="28"/>
    </row>
    <row r="11740" spans="1:11" x14ac:dyDescent="0.35">
      <c r="A11740" s="74"/>
      <c r="I11740" s="73"/>
      <c r="J11740" s="73"/>
      <c r="K11740" s="28"/>
    </row>
    <row r="11741" spans="1:11" x14ac:dyDescent="0.35">
      <c r="A11741" s="74"/>
      <c r="I11741" s="73"/>
      <c r="J11741" s="73"/>
      <c r="K11741" s="28"/>
    </row>
    <row r="11742" spans="1:11" x14ac:dyDescent="0.35">
      <c r="A11742" s="74"/>
      <c r="I11742" s="73"/>
      <c r="J11742" s="73"/>
      <c r="K11742" s="28"/>
    </row>
    <row r="11743" spans="1:11" x14ac:dyDescent="0.35">
      <c r="A11743" s="74"/>
      <c r="I11743" s="73"/>
      <c r="J11743" s="73"/>
      <c r="K11743" s="28"/>
    </row>
    <row r="11744" spans="1:11" x14ac:dyDescent="0.35">
      <c r="A11744" s="74"/>
      <c r="I11744" s="73"/>
      <c r="J11744" s="73"/>
      <c r="K11744" s="28"/>
    </row>
    <row r="11745" spans="1:11" x14ac:dyDescent="0.35">
      <c r="A11745" s="74"/>
      <c r="I11745" s="73"/>
      <c r="J11745" s="73"/>
      <c r="K11745" s="28"/>
    </row>
    <row r="11746" spans="1:11" x14ac:dyDescent="0.35">
      <c r="A11746" s="74"/>
      <c r="I11746" s="73"/>
      <c r="J11746" s="73"/>
      <c r="K11746" s="28"/>
    </row>
    <row r="11747" spans="1:11" x14ac:dyDescent="0.35">
      <c r="A11747" s="74"/>
      <c r="I11747" s="73"/>
      <c r="J11747" s="73"/>
      <c r="K11747" s="28"/>
    </row>
    <row r="11748" spans="1:11" x14ac:dyDescent="0.35">
      <c r="A11748" s="74"/>
      <c r="I11748" s="73"/>
      <c r="J11748" s="73"/>
      <c r="K11748" s="28"/>
    </row>
    <row r="11749" spans="1:11" x14ac:dyDescent="0.35">
      <c r="A11749" s="74"/>
      <c r="I11749" s="73"/>
      <c r="J11749" s="73"/>
      <c r="K11749" s="28"/>
    </row>
    <row r="11750" spans="1:11" x14ac:dyDescent="0.35">
      <c r="A11750" s="74"/>
      <c r="I11750" s="73"/>
      <c r="J11750" s="73"/>
      <c r="K11750" s="28"/>
    </row>
    <row r="11751" spans="1:11" x14ac:dyDescent="0.35">
      <c r="A11751" s="74"/>
      <c r="I11751" s="73"/>
      <c r="J11751" s="73"/>
      <c r="K11751" s="28"/>
    </row>
    <row r="11752" spans="1:11" x14ac:dyDescent="0.35">
      <c r="A11752" s="74"/>
      <c r="I11752" s="73"/>
      <c r="J11752" s="73"/>
      <c r="K11752" s="28"/>
    </row>
    <row r="11753" spans="1:11" x14ac:dyDescent="0.35">
      <c r="A11753" s="74"/>
      <c r="I11753" s="73"/>
      <c r="J11753" s="73"/>
      <c r="K11753" s="28"/>
    </row>
    <row r="11754" spans="1:11" x14ac:dyDescent="0.35">
      <c r="A11754" s="74"/>
      <c r="I11754" s="73"/>
      <c r="J11754" s="73"/>
      <c r="K11754" s="28"/>
    </row>
    <row r="11755" spans="1:11" x14ac:dyDescent="0.35">
      <c r="A11755" s="74"/>
      <c r="I11755" s="73"/>
      <c r="J11755" s="73"/>
      <c r="K11755" s="28"/>
    </row>
    <row r="11756" spans="1:11" x14ac:dyDescent="0.35">
      <c r="A11756" s="74"/>
      <c r="I11756" s="73"/>
      <c r="J11756" s="73"/>
      <c r="K11756" s="28"/>
    </row>
    <row r="11757" spans="1:11" x14ac:dyDescent="0.35">
      <c r="A11757" s="74"/>
      <c r="I11757" s="73"/>
      <c r="J11757" s="73"/>
      <c r="K11757" s="28"/>
    </row>
    <row r="11758" spans="1:11" x14ac:dyDescent="0.35">
      <c r="A11758" s="74"/>
      <c r="I11758" s="73"/>
      <c r="J11758" s="73"/>
      <c r="K11758" s="28"/>
    </row>
    <row r="11759" spans="1:11" x14ac:dyDescent="0.35">
      <c r="A11759" s="74"/>
      <c r="I11759" s="73"/>
      <c r="J11759" s="73"/>
      <c r="K11759" s="28"/>
    </row>
    <row r="11760" spans="1:11" x14ac:dyDescent="0.35">
      <c r="A11760" s="74"/>
      <c r="I11760" s="73"/>
      <c r="J11760" s="73"/>
      <c r="K11760" s="28"/>
    </row>
    <row r="11761" spans="1:11" x14ac:dyDescent="0.35">
      <c r="A11761" s="74"/>
      <c r="I11761" s="73"/>
      <c r="J11761" s="73"/>
      <c r="K11761" s="28"/>
    </row>
    <row r="11762" spans="1:11" x14ac:dyDescent="0.35">
      <c r="A11762" s="74"/>
      <c r="I11762" s="73"/>
      <c r="J11762" s="73"/>
      <c r="K11762" s="28"/>
    </row>
    <row r="11763" spans="1:11" x14ac:dyDescent="0.35">
      <c r="A11763" s="74"/>
      <c r="I11763" s="73"/>
      <c r="J11763" s="73"/>
      <c r="K11763" s="28"/>
    </row>
    <row r="11764" spans="1:11" x14ac:dyDescent="0.35">
      <c r="A11764" s="74"/>
      <c r="I11764" s="73"/>
      <c r="J11764" s="73"/>
      <c r="K11764" s="28"/>
    </row>
    <row r="11765" spans="1:11" x14ac:dyDescent="0.35">
      <c r="A11765" s="74"/>
      <c r="I11765" s="73"/>
      <c r="J11765" s="73"/>
      <c r="K11765" s="28"/>
    </row>
    <row r="11766" spans="1:11" x14ac:dyDescent="0.35">
      <c r="A11766" s="74"/>
      <c r="I11766" s="73"/>
      <c r="J11766" s="73"/>
      <c r="K11766" s="28"/>
    </row>
    <row r="11767" spans="1:11" x14ac:dyDescent="0.35">
      <c r="A11767" s="74"/>
      <c r="I11767" s="73"/>
      <c r="J11767" s="73"/>
      <c r="K11767" s="28"/>
    </row>
    <row r="11768" spans="1:11" x14ac:dyDescent="0.35">
      <c r="A11768" s="74"/>
      <c r="I11768" s="73"/>
      <c r="J11768" s="73"/>
      <c r="K11768" s="28"/>
    </row>
    <row r="11769" spans="1:11" x14ac:dyDescent="0.35">
      <c r="A11769" s="74"/>
      <c r="I11769" s="73"/>
      <c r="J11769" s="73"/>
      <c r="K11769" s="28"/>
    </row>
    <row r="11770" spans="1:11" x14ac:dyDescent="0.35">
      <c r="A11770" s="74"/>
      <c r="I11770" s="73"/>
      <c r="J11770" s="73"/>
      <c r="K11770" s="28"/>
    </row>
    <row r="11771" spans="1:11" x14ac:dyDescent="0.35">
      <c r="A11771" s="74"/>
      <c r="I11771" s="73"/>
      <c r="J11771" s="73"/>
      <c r="K11771" s="28"/>
    </row>
    <row r="11772" spans="1:11" x14ac:dyDescent="0.35">
      <c r="A11772" s="74"/>
      <c r="I11772" s="73"/>
      <c r="J11772" s="73"/>
      <c r="K11772" s="28"/>
    </row>
    <row r="11773" spans="1:11" x14ac:dyDescent="0.35">
      <c r="A11773" s="74"/>
      <c r="I11773" s="73"/>
      <c r="J11773" s="73"/>
      <c r="K11773" s="28"/>
    </row>
    <row r="11774" spans="1:11" x14ac:dyDescent="0.35">
      <c r="A11774" s="74"/>
      <c r="I11774" s="73"/>
      <c r="J11774" s="73"/>
      <c r="K11774" s="28"/>
    </row>
    <row r="11775" spans="1:11" x14ac:dyDescent="0.35">
      <c r="A11775" s="74"/>
      <c r="I11775" s="73"/>
      <c r="J11775" s="73"/>
      <c r="K11775" s="28"/>
    </row>
    <row r="11776" spans="1:11" x14ac:dyDescent="0.35">
      <c r="A11776" s="74"/>
      <c r="I11776" s="73"/>
      <c r="J11776" s="73"/>
      <c r="K11776" s="28"/>
    </row>
    <row r="11777" spans="1:11" x14ac:dyDescent="0.35">
      <c r="A11777" s="74"/>
      <c r="I11777" s="73"/>
      <c r="J11777" s="73"/>
      <c r="K11777" s="28"/>
    </row>
    <row r="11778" spans="1:11" x14ac:dyDescent="0.35">
      <c r="A11778" s="74"/>
      <c r="I11778" s="73"/>
      <c r="J11778" s="73"/>
      <c r="K11778" s="28"/>
    </row>
    <row r="11779" spans="1:11" x14ac:dyDescent="0.35">
      <c r="A11779" s="74"/>
      <c r="I11779" s="73"/>
      <c r="J11779" s="73"/>
      <c r="K11779" s="28"/>
    </row>
    <row r="11780" spans="1:11" x14ac:dyDescent="0.35">
      <c r="A11780" s="74"/>
      <c r="I11780" s="73"/>
      <c r="J11780" s="73"/>
      <c r="K11780" s="28"/>
    </row>
    <row r="11781" spans="1:11" x14ac:dyDescent="0.35">
      <c r="A11781" s="74"/>
      <c r="I11781" s="73"/>
      <c r="J11781" s="73"/>
      <c r="K11781" s="28"/>
    </row>
    <row r="11782" spans="1:11" x14ac:dyDescent="0.35">
      <c r="A11782" s="74"/>
      <c r="I11782" s="73"/>
      <c r="J11782" s="73"/>
      <c r="K11782" s="28"/>
    </row>
    <row r="11783" spans="1:11" x14ac:dyDescent="0.35">
      <c r="A11783" s="74"/>
      <c r="I11783" s="73"/>
      <c r="J11783" s="73"/>
      <c r="K11783" s="28"/>
    </row>
    <row r="11784" spans="1:11" x14ac:dyDescent="0.35">
      <c r="A11784" s="74"/>
      <c r="I11784" s="73"/>
      <c r="J11784" s="73"/>
      <c r="K11784" s="28"/>
    </row>
    <row r="11785" spans="1:11" x14ac:dyDescent="0.35">
      <c r="A11785" s="74"/>
      <c r="I11785" s="73"/>
      <c r="J11785" s="73"/>
      <c r="K11785" s="28"/>
    </row>
    <row r="11786" spans="1:11" x14ac:dyDescent="0.35">
      <c r="A11786" s="74"/>
      <c r="I11786" s="73"/>
      <c r="J11786" s="73"/>
      <c r="K11786" s="28"/>
    </row>
    <row r="11787" spans="1:11" x14ac:dyDescent="0.35">
      <c r="A11787" s="74"/>
      <c r="I11787" s="73"/>
      <c r="J11787" s="73"/>
      <c r="K11787" s="28"/>
    </row>
    <row r="11788" spans="1:11" x14ac:dyDescent="0.35">
      <c r="A11788" s="74"/>
      <c r="I11788" s="73"/>
      <c r="J11788" s="73"/>
      <c r="K11788" s="28"/>
    </row>
    <row r="11789" spans="1:11" x14ac:dyDescent="0.35">
      <c r="A11789" s="74"/>
      <c r="I11789" s="73"/>
      <c r="J11789" s="73"/>
      <c r="K11789" s="28"/>
    </row>
    <row r="11790" spans="1:11" x14ac:dyDescent="0.35">
      <c r="A11790" s="74"/>
      <c r="I11790" s="73"/>
      <c r="J11790" s="73"/>
      <c r="K11790" s="28"/>
    </row>
    <row r="11791" spans="1:11" x14ac:dyDescent="0.35">
      <c r="A11791" s="74"/>
      <c r="I11791" s="73"/>
      <c r="J11791" s="73"/>
      <c r="K11791" s="28"/>
    </row>
    <row r="11792" spans="1:11" x14ac:dyDescent="0.35">
      <c r="A11792" s="74"/>
      <c r="I11792" s="73"/>
      <c r="J11792" s="73"/>
      <c r="K11792" s="28"/>
    </row>
    <row r="11793" spans="1:11" x14ac:dyDescent="0.35">
      <c r="A11793" s="74"/>
      <c r="I11793" s="73"/>
      <c r="J11793" s="73"/>
      <c r="K11793" s="28"/>
    </row>
    <row r="11794" spans="1:11" x14ac:dyDescent="0.35">
      <c r="A11794" s="74"/>
      <c r="I11794" s="73"/>
      <c r="J11794" s="73"/>
      <c r="K11794" s="28"/>
    </row>
    <row r="11795" spans="1:11" x14ac:dyDescent="0.35">
      <c r="A11795" s="74"/>
      <c r="I11795" s="73"/>
      <c r="J11795" s="73"/>
      <c r="K11795" s="28"/>
    </row>
    <row r="11796" spans="1:11" x14ac:dyDescent="0.35">
      <c r="A11796" s="74"/>
      <c r="I11796" s="73"/>
      <c r="J11796" s="73"/>
      <c r="K11796" s="28"/>
    </row>
    <row r="11797" spans="1:11" x14ac:dyDescent="0.35">
      <c r="A11797" s="74"/>
      <c r="I11797" s="73"/>
      <c r="J11797" s="73"/>
      <c r="K11797" s="28"/>
    </row>
    <row r="11798" spans="1:11" x14ac:dyDescent="0.35">
      <c r="A11798" s="74"/>
      <c r="I11798" s="73"/>
      <c r="J11798" s="73"/>
      <c r="K11798" s="28"/>
    </row>
    <row r="11799" spans="1:11" x14ac:dyDescent="0.35">
      <c r="A11799" s="74"/>
      <c r="I11799" s="73"/>
      <c r="J11799" s="73"/>
      <c r="K11799" s="28"/>
    </row>
    <row r="11800" spans="1:11" x14ac:dyDescent="0.35">
      <c r="A11800" s="74"/>
      <c r="I11800" s="73"/>
      <c r="J11800" s="73"/>
      <c r="K11800" s="28"/>
    </row>
    <row r="11801" spans="1:11" x14ac:dyDescent="0.35">
      <c r="A11801" s="74"/>
      <c r="I11801" s="73"/>
      <c r="J11801" s="73"/>
      <c r="K11801" s="28"/>
    </row>
    <row r="11802" spans="1:11" x14ac:dyDescent="0.35">
      <c r="A11802" s="74"/>
      <c r="I11802" s="73"/>
      <c r="J11802" s="73"/>
      <c r="K11802" s="28"/>
    </row>
    <row r="11803" spans="1:11" x14ac:dyDescent="0.35">
      <c r="A11803" s="74"/>
      <c r="I11803" s="73"/>
      <c r="J11803" s="73"/>
      <c r="K11803" s="28"/>
    </row>
    <row r="11804" spans="1:11" x14ac:dyDescent="0.35">
      <c r="A11804" s="74"/>
      <c r="I11804" s="73"/>
      <c r="J11804" s="73"/>
      <c r="K11804" s="28"/>
    </row>
    <row r="11805" spans="1:11" x14ac:dyDescent="0.35">
      <c r="A11805" s="74"/>
      <c r="I11805" s="73"/>
      <c r="J11805" s="73"/>
      <c r="K11805" s="28"/>
    </row>
    <row r="11806" spans="1:11" x14ac:dyDescent="0.35">
      <c r="A11806" s="74"/>
      <c r="I11806" s="73"/>
      <c r="J11806" s="73"/>
      <c r="K11806" s="28"/>
    </row>
    <row r="11807" spans="1:11" x14ac:dyDescent="0.35">
      <c r="A11807" s="74"/>
      <c r="I11807" s="73"/>
      <c r="J11807" s="73"/>
      <c r="K11807" s="28"/>
    </row>
    <row r="11808" spans="1:11" x14ac:dyDescent="0.35">
      <c r="A11808" s="74"/>
      <c r="I11808" s="73"/>
      <c r="J11808" s="73"/>
      <c r="K11808" s="28"/>
    </row>
    <row r="11809" spans="1:11" x14ac:dyDescent="0.35">
      <c r="A11809" s="74"/>
      <c r="I11809" s="73"/>
      <c r="J11809" s="73"/>
      <c r="K11809" s="28"/>
    </row>
    <row r="11810" spans="1:11" x14ac:dyDescent="0.35">
      <c r="A11810" s="74"/>
      <c r="I11810" s="73"/>
      <c r="J11810" s="73"/>
      <c r="K11810" s="28"/>
    </row>
    <row r="11811" spans="1:11" x14ac:dyDescent="0.35">
      <c r="A11811" s="74"/>
      <c r="I11811" s="73"/>
      <c r="J11811" s="73"/>
      <c r="K11811" s="28"/>
    </row>
    <row r="11812" spans="1:11" x14ac:dyDescent="0.35">
      <c r="A11812" s="74"/>
      <c r="I11812" s="73"/>
      <c r="J11812" s="73"/>
      <c r="K11812" s="28"/>
    </row>
    <row r="11813" spans="1:11" x14ac:dyDescent="0.35">
      <c r="A11813" s="74"/>
      <c r="I11813" s="73"/>
      <c r="J11813" s="73"/>
      <c r="K11813" s="28"/>
    </row>
    <row r="11814" spans="1:11" x14ac:dyDescent="0.35">
      <c r="A11814" s="74"/>
      <c r="I11814" s="73"/>
      <c r="J11814" s="73"/>
      <c r="K11814" s="28"/>
    </row>
    <row r="11815" spans="1:11" x14ac:dyDescent="0.35">
      <c r="A11815" s="74"/>
      <c r="I11815" s="73"/>
      <c r="J11815" s="73"/>
      <c r="K11815" s="28"/>
    </row>
    <row r="11816" spans="1:11" x14ac:dyDescent="0.35">
      <c r="A11816" s="74"/>
      <c r="I11816" s="73"/>
      <c r="J11816" s="73"/>
      <c r="K11816" s="28"/>
    </row>
    <row r="11817" spans="1:11" x14ac:dyDescent="0.35">
      <c r="A11817" s="74"/>
      <c r="I11817" s="73"/>
      <c r="J11817" s="73"/>
      <c r="K11817" s="28"/>
    </row>
    <row r="11818" spans="1:11" x14ac:dyDescent="0.35">
      <c r="A11818" s="74"/>
      <c r="I11818" s="73"/>
      <c r="J11818" s="73"/>
      <c r="K11818" s="28"/>
    </row>
    <row r="11819" spans="1:11" x14ac:dyDescent="0.35">
      <c r="A11819" s="74"/>
      <c r="I11819" s="73"/>
      <c r="J11819" s="73"/>
      <c r="K11819" s="28"/>
    </row>
    <row r="11820" spans="1:11" x14ac:dyDescent="0.35">
      <c r="A11820" s="74"/>
      <c r="I11820" s="73"/>
      <c r="J11820" s="73"/>
      <c r="K11820" s="28"/>
    </row>
    <row r="11821" spans="1:11" x14ac:dyDescent="0.35">
      <c r="A11821" s="74"/>
      <c r="I11821" s="73"/>
      <c r="J11821" s="73"/>
      <c r="K11821" s="28"/>
    </row>
    <row r="11822" spans="1:11" x14ac:dyDescent="0.35">
      <c r="A11822" s="74"/>
      <c r="I11822" s="73"/>
      <c r="J11822" s="73"/>
      <c r="K11822" s="28"/>
    </row>
    <row r="11823" spans="1:11" x14ac:dyDescent="0.35">
      <c r="A11823" s="74"/>
      <c r="I11823" s="73"/>
      <c r="J11823" s="73"/>
      <c r="K11823" s="28"/>
    </row>
    <row r="11824" spans="1:11" x14ac:dyDescent="0.35">
      <c r="A11824" s="74"/>
      <c r="I11824" s="73"/>
      <c r="J11824" s="73"/>
      <c r="K11824" s="28"/>
    </row>
    <row r="11825" spans="1:11" x14ac:dyDescent="0.35">
      <c r="A11825" s="74"/>
      <c r="I11825" s="73"/>
      <c r="J11825" s="73"/>
      <c r="K11825" s="28"/>
    </row>
    <row r="11826" spans="1:11" x14ac:dyDescent="0.35">
      <c r="A11826" s="74"/>
      <c r="I11826" s="73"/>
      <c r="J11826" s="73"/>
      <c r="K11826" s="28"/>
    </row>
    <row r="11827" spans="1:11" x14ac:dyDescent="0.35">
      <c r="A11827" s="74"/>
      <c r="I11827" s="73"/>
      <c r="J11827" s="73"/>
      <c r="K11827" s="28"/>
    </row>
    <row r="11828" spans="1:11" x14ac:dyDescent="0.35">
      <c r="A11828" s="74"/>
      <c r="I11828" s="73"/>
      <c r="J11828" s="73"/>
      <c r="K11828" s="28"/>
    </row>
    <row r="11829" spans="1:11" x14ac:dyDescent="0.35">
      <c r="A11829" s="74"/>
      <c r="I11829" s="73"/>
      <c r="J11829" s="73"/>
      <c r="K11829" s="28"/>
    </row>
    <row r="11830" spans="1:11" x14ac:dyDescent="0.35">
      <c r="A11830" s="74"/>
      <c r="I11830" s="73"/>
      <c r="J11830" s="73"/>
      <c r="K11830" s="28"/>
    </row>
    <row r="11831" spans="1:11" x14ac:dyDescent="0.35">
      <c r="A11831" s="74"/>
      <c r="I11831" s="73"/>
      <c r="J11831" s="73"/>
      <c r="K11831" s="28"/>
    </row>
    <row r="11832" spans="1:11" x14ac:dyDescent="0.35">
      <c r="A11832" s="74"/>
      <c r="I11832" s="73"/>
      <c r="J11832" s="73"/>
      <c r="K11832" s="28"/>
    </row>
    <row r="11833" spans="1:11" x14ac:dyDescent="0.35">
      <c r="A11833" s="74"/>
      <c r="I11833" s="73"/>
      <c r="J11833" s="73"/>
      <c r="K11833" s="28"/>
    </row>
    <row r="11834" spans="1:11" x14ac:dyDescent="0.35">
      <c r="A11834" s="74"/>
      <c r="I11834" s="73"/>
      <c r="J11834" s="73"/>
      <c r="K11834" s="28"/>
    </row>
    <row r="11835" spans="1:11" x14ac:dyDescent="0.35">
      <c r="A11835" s="74"/>
      <c r="I11835" s="73"/>
      <c r="J11835" s="73"/>
      <c r="K11835" s="28"/>
    </row>
    <row r="11836" spans="1:11" x14ac:dyDescent="0.35">
      <c r="A11836" s="74"/>
      <c r="I11836" s="73"/>
      <c r="J11836" s="73"/>
      <c r="K11836" s="28"/>
    </row>
    <row r="11837" spans="1:11" x14ac:dyDescent="0.35">
      <c r="A11837" s="74"/>
      <c r="I11837" s="73"/>
      <c r="J11837" s="73"/>
      <c r="K11837" s="28"/>
    </row>
    <row r="11838" spans="1:11" x14ac:dyDescent="0.35">
      <c r="A11838" s="74"/>
      <c r="I11838" s="73"/>
      <c r="J11838" s="73"/>
      <c r="K11838" s="28"/>
    </row>
    <row r="11839" spans="1:11" x14ac:dyDescent="0.35">
      <c r="A11839" s="74"/>
      <c r="I11839" s="73"/>
      <c r="J11839" s="73"/>
      <c r="K11839" s="28"/>
    </row>
    <row r="11840" spans="1:11" x14ac:dyDescent="0.35">
      <c r="A11840" s="74"/>
      <c r="I11840" s="73"/>
      <c r="J11840" s="73"/>
      <c r="K11840" s="28"/>
    </row>
    <row r="11841" spans="1:11" x14ac:dyDescent="0.35">
      <c r="A11841" s="74"/>
      <c r="I11841" s="73"/>
      <c r="J11841" s="73"/>
      <c r="K11841" s="28"/>
    </row>
    <row r="11842" spans="1:11" x14ac:dyDescent="0.35">
      <c r="A11842" s="74"/>
      <c r="I11842" s="73"/>
      <c r="J11842" s="73"/>
      <c r="K11842" s="28"/>
    </row>
    <row r="11843" spans="1:11" x14ac:dyDescent="0.35">
      <c r="A11843" s="74"/>
      <c r="I11843" s="73"/>
      <c r="J11843" s="73"/>
      <c r="K11843" s="28"/>
    </row>
    <row r="11844" spans="1:11" x14ac:dyDescent="0.35">
      <c r="A11844" s="74"/>
      <c r="I11844" s="73"/>
      <c r="J11844" s="73"/>
      <c r="K11844" s="28"/>
    </row>
    <row r="11845" spans="1:11" x14ac:dyDescent="0.35">
      <c r="A11845" s="74"/>
      <c r="I11845" s="73"/>
      <c r="J11845" s="73"/>
      <c r="K11845" s="28"/>
    </row>
    <row r="11846" spans="1:11" x14ac:dyDescent="0.35">
      <c r="A11846" s="74"/>
      <c r="I11846" s="73"/>
      <c r="J11846" s="73"/>
      <c r="K11846" s="28"/>
    </row>
    <row r="11847" spans="1:11" x14ac:dyDescent="0.35">
      <c r="A11847" s="74"/>
      <c r="I11847" s="73"/>
      <c r="J11847" s="73"/>
      <c r="K11847" s="28"/>
    </row>
    <row r="11848" spans="1:11" x14ac:dyDescent="0.35">
      <c r="A11848" s="74"/>
      <c r="I11848" s="73"/>
      <c r="J11848" s="73"/>
      <c r="K11848" s="28"/>
    </row>
    <row r="11849" spans="1:11" x14ac:dyDescent="0.35">
      <c r="A11849" s="74"/>
      <c r="I11849" s="73"/>
      <c r="J11849" s="73"/>
      <c r="K11849" s="28"/>
    </row>
    <row r="11850" spans="1:11" x14ac:dyDescent="0.35">
      <c r="A11850" s="74"/>
      <c r="I11850" s="73"/>
      <c r="J11850" s="73"/>
      <c r="K11850" s="28"/>
    </row>
    <row r="11851" spans="1:11" x14ac:dyDescent="0.35">
      <c r="A11851" s="74"/>
      <c r="I11851" s="73"/>
      <c r="J11851" s="73"/>
      <c r="K11851" s="28"/>
    </row>
    <row r="11852" spans="1:11" x14ac:dyDescent="0.35">
      <c r="A11852" s="74"/>
      <c r="I11852" s="73"/>
      <c r="J11852" s="73"/>
      <c r="K11852" s="28"/>
    </row>
    <row r="11853" spans="1:11" x14ac:dyDescent="0.35">
      <c r="A11853" s="74"/>
      <c r="I11853" s="73"/>
      <c r="J11853" s="73"/>
      <c r="K11853" s="28"/>
    </row>
    <row r="11854" spans="1:11" x14ac:dyDescent="0.35">
      <c r="A11854" s="74"/>
      <c r="I11854" s="73"/>
      <c r="J11854" s="73"/>
      <c r="K11854" s="28"/>
    </row>
    <row r="11855" spans="1:11" x14ac:dyDescent="0.35">
      <c r="A11855" s="74"/>
      <c r="I11855" s="73"/>
      <c r="J11855" s="73"/>
      <c r="K11855" s="28"/>
    </row>
    <row r="11856" spans="1:11" x14ac:dyDescent="0.35">
      <c r="A11856" s="74"/>
      <c r="I11856" s="73"/>
      <c r="J11856" s="73"/>
      <c r="K11856" s="28"/>
    </row>
    <row r="11857" spans="1:11" x14ac:dyDescent="0.35">
      <c r="A11857" s="74"/>
      <c r="I11857" s="73"/>
      <c r="J11857" s="73"/>
      <c r="K11857" s="28"/>
    </row>
    <row r="11858" spans="1:11" x14ac:dyDescent="0.35">
      <c r="A11858" s="74"/>
      <c r="I11858" s="73"/>
      <c r="J11858" s="73"/>
      <c r="K11858" s="28"/>
    </row>
    <row r="11859" spans="1:11" x14ac:dyDescent="0.35">
      <c r="A11859" s="74"/>
      <c r="I11859" s="73"/>
      <c r="J11859" s="73"/>
      <c r="K11859" s="28"/>
    </row>
    <row r="11860" spans="1:11" x14ac:dyDescent="0.35">
      <c r="A11860" s="74"/>
      <c r="I11860" s="73"/>
      <c r="J11860" s="73"/>
      <c r="K11860" s="28"/>
    </row>
    <row r="11861" spans="1:11" x14ac:dyDescent="0.35">
      <c r="A11861" s="74"/>
      <c r="I11861" s="73"/>
      <c r="J11861" s="73"/>
      <c r="K11861" s="28"/>
    </row>
    <row r="11862" spans="1:11" x14ac:dyDescent="0.35">
      <c r="A11862" s="74"/>
      <c r="I11862" s="73"/>
      <c r="J11862" s="73"/>
      <c r="K11862" s="28"/>
    </row>
    <row r="11863" spans="1:11" x14ac:dyDescent="0.35">
      <c r="A11863" s="74"/>
      <c r="I11863" s="73"/>
      <c r="J11863" s="73"/>
      <c r="K11863" s="28"/>
    </row>
    <row r="11864" spans="1:11" x14ac:dyDescent="0.35">
      <c r="A11864" s="74"/>
      <c r="I11864" s="73"/>
      <c r="J11864" s="73"/>
      <c r="K11864" s="28"/>
    </row>
    <row r="11865" spans="1:11" x14ac:dyDescent="0.35">
      <c r="A11865" s="74"/>
      <c r="I11865" s="73"/>
      <c r="J11865" s="73"/>
      <c r="K11865" s="28"/>
    </row>
    <row r="11866" spans="1:11" x14ac:dyDescent="0.35">
      <c r="A11866" s="74"/>
      <c r="I11866" s="73"/>
      <c r="J11866" s="73"/>
      <c r="K11866" s="28"/>
    </row>
    <row r="11867" spans="1:11" x14ac:dyDescent="0.35">
      <c r="A11867" s="74"/>
      <c r="I11867" s="73"/>
      <c r="J11867" s="73"/>
      <c r="K11867" s="28"/>
    </row>
    <row r="11868" spans="1:11" x14ac:dyDescent="0.35">
      <c r="A11868" s="74"/>
      <c r="I11868" s="73"/>
      <c r="J11868" s="73"/>
      <c r="K11868" s="28"/>
    </row>
    <row r="11869" spans="1:11" x14ac:dyDescent="0.35">
      <c r="A11869" s="74"/>
      <c r="I11869" s="73"/>
      <c r="J11869" s="73"/>
      <c r="K11869" s="28"/>
    </row>
    <row r="11870" spans="1:11" x14ac:dyDescent="0.35">
      <c r="A11870" s="74"/>
      <c r="I11870" s="73"/>
      <c r="J11870" s="73"/>
      <c r="K11870" s="28"/>
    </row>
    <row r="11871" spans="1:11" x14ac:dyDescent="0.35">
      <c r="A11871" s="74"/>
      <c r="I11871" s="73"/>
      <c r="J11871" s="73"/>
      <c r="K11871" s="28"/>
    </row>
    <row r="11872" spans="1:11" x14ac:dyDescent="0.35">
      <c r="A11872" s="74"/>
      <c r="I11872" s="73"/>
      <c r="J11872" s="73"/>
      <c r="K11872" s="28"/>
    </row>
    <row r="11873" spans="1:11" x14ac:dyDescent="0.35">
      <c r="A11873" s="74"/>
      <c r="I11873" s="73"/>
      <c r="J11873" s="73"/>
      <c r="K11873" s="28"/>
    </row>
    <row r="11874" spans="1:11" x14ac:dyDescent="0.35">
      <c r="A11874" s="74"/>
      <c r="I11874" s="73"/>
      <c r="J11874" s="73"/>
      <c r="K11874" s="28"/>
    </row>
    <row r="11875" spans="1:11" x14ac:dyDescent="0.35">
      <c r="A11875" s="74"/>
      <c r="I11875" s="73"/>
      <c r="J11875" s="73"/>
      <c r="K11875" s="28"/>
    </row>
    <row r="11876" spans="1:11" x14ac:dyDescent="0.35">
      <c r="A11876" s="74"/>
      <c r="I11876" s="73"/>
      <c r="J11876" s="73"/>
      <c r="K11876" s="28"/>
    </row>
    <row r="11877" spans="1:11" x14ac:dyDescent="0.35">
      <c r="A11877" s="74"/>
      <c r="I11877" s="73"/>
      <c r="J11877" s="73"/>
      <c r="K11877" s="28"/>
    </row>
    <row r="11878" spans="1:11" x14ac:dyDescent="0.35">
      <c r="A11878" s="74"/>
      <c r="I11878" s="73"/>
      <c r="J11878" s="73"/>
      <c r="K11878" s="28"/>
    </row>
    <row r="11879" spans="1:11" x14ac:dyDescent="0.35">
      <c r="A11879" s="74"/>
      <c r="I11879" s="73"/>
      <c r="J11879" s="73"/>
      <c r="K11879" s="28"/>
    </row>
    <row r="11880" spans="1:11" x14ac:dyDescent="0.35">
      <c r="A11880" s="74"/>
      <c r="I11880" s="73"/>
      <c r="J11880" s="73"/>
      <c r="K11880" s="28"/>
    </row>
    <row r="11881" spans="1:11" x14ac:dyDescent="0.35">
      <c r="A11881" s="74"/>
      <c r="I11881" s="73"/>
      <c r="J11881" s="73"/>
      <c r="K11881" s="28"/>
    </row>
    <row r="11882" spans="1:11" x14ac:dyDescent="0.35">
      <c r="A11882" s="74"/>
      <c r="I11882" s="73"/>
      <c r="J11882" s="73"/>
      <c r="K11882" s="28"/>
    </row>
    <row r="11883" spans="1:11" x14ac:dyDescent="0.35">
      <c r="A11883" s="74"/>
      <c r="I11883" s="73"/>
      <c r="J11883" s="73"/>
      <c r="K11883" s="28"/>
    </row>
    <row r="11884" spans="1:11" x14ac:dyDescent="0.35">
      <c r="A11884" s="74"/>
      <c r="I11884" s="73"/>
      <c r="J11884" s="73"/>
      <c r="K11884" s="28"/>
    </row>
    <row r="11885" spans="1:11" x14ac:dyDescent="0.35">
      <c r="A11885" s="74"/>
      <c r="I11885" s="73"/>
      <c r="J11885" s="73"/>
      <c r="K11885" s="28"/>
    </row>
    <row r="11886" spans="1:11" x14ac:dyDescent="0.35">
      <c r="A11886" s="74"/>
      <c r="I11886" s="73"/>
      <c r="J11886" s="73"/>
      <c r="K11886" s="28"/>
    </row>
    <row r="11887" spans="1:11" x14ac:dyDescent="0.35">
      <c r="A11887" s="74"/>
      <c r="I11887" s="73"/>
      <c r="J11887" s="73"/>
      <c r="K11887" s="28"/>
    </row>
    <row r="11888" spans="1:11" x14ac:dyDescent="0.35">
      <c r="A11888" s="74"/>
      <c r="I11888" s="73"/>
      <c r="J11888" s="73"/>
      <c r="K11888" s="28"/>
    </row>
    <row r="11889" spans="1:11" x14ac:dyDescent="0.35">
      <c r="A11889" s="74"/>
      <c r="I11889" s="73"/>
      <c r="J11889" s="73"/>
      <c r="K11889" s="28"/>
    </row>
    <row r="11890" spans="1:11" x14ac:dyDescent="0.35">
      <c r="A11890" s="74"/>
      <c r="I11890" s="73"/>
      <c r="J11890" s="73"/>
      <c r="K11890" s="28"/>
    </row>
    <row r="11891" spans="1:11" x14ac:dyDescent="0.35">
      <c r="A11891" s="74"/>
      <c r="I11891" s="73"/>
      <c r="J11891" s="73"/>
      <c r="K11891" s="28"/>
    </row>
    <row r="11892" spans="1:11" x14ac:dyDescent="0.35">
      <c r="A11892" s="74"/>
      <c r="I11892" s="73"/>
      <c r="J11892" s="73"/>
      <c r="K11892" s="28"/>
    </row>
    <row r="11893" spans="1:11" x14ac:dyDescent="0.35">
      <c r="A11893" s="74"/>
      <c r="I11893" s="73"/>
      <c r="J11893" s="73"/>
      <c r="K11893" s="28"/>
    </row>
    <row r="11894" spans="1:11" x14ac:dyDescent="0.35">
      <c r="A11894" s="74"/>
      <c r="I11894" s="73"/>
      <c r="J11894" s="73"/>
      <c r="K11894" s="28"/>
    </row>
    <row r="11895" spans="1:11" x14ac:dyDescent="0.35">
      <c r="A11895" s="74"/>
      <c r="I11895" s="73"/>
      <c r="J11895" s="73"/>
      <c r="K11895" s="28"/>
    </row>
    <row r="11896" spans="1:11" x14ac:dyDescent="0.35">
      <c r="A11896" s="74"/>
      <c r="I11896" s="73"/>
      <c r="J11896" s="73"/>
      <c r="K11896" s="28"/>
    </row>
    <row r="11897" spans="1:11" x14ac:dyDescent="0.35">
      <c r="A11897" s="74"/>
      <c r="I11897" s="73"/>
      <c r="J11897" s="73"/>
      <c r="K11897" s="28"/>
    </row>
    <row r="11898" spans="1:11" x14ac:dyDescent="0.35">
      <c r="A11898" s="74"/>
      <c r="I11898" s="73"/>
      <c r="J11898" s="73"/>
      <c r="K11898" s="28"/>
    </row>
    <row r="11899" spans="1:11" x14ac:dyDescent="0.35">
      <c r="A11899" s="74"/>
      <c r="I11899" s="73"/>
      <c r="J11899" s="73"/>
      <c r="K11899" s="28"/>
    </row>
    <row r="11900" spans="1:11" x14ac:dyDescent="0.35">
      <c r="A11900" s="74"/>
      <c r="I11900" s="73"/>
      <c r="J11900" s="73"/>
      <c r="K11900" s="28"/>
    </row>
    <row r="11901" spans="1:11" x14ac:dyDescent="0.35">
      <c r="A11901" s="74"/>
      <c r="I11901" s="73"/>
      <c r="J11901" s="73"/>
      <c r="K11901" s="28"/>
    </row>
    <row r="11902" spans="1:11" x14ac:dyDescent="0.35">
      <c r="A11902" s="74"/>
      <c r="I11902" s="73"/>
      <c r="J11902" s="73"/>
      <c r="K11902" s="28"/>
    </row>
    <row r="11903" spans="1:11" x14ac:dyDescent="0.35">
      <c r="A11903" s="74"/>
      <c r="I11903" s="73"/>
      <c r="J11903" s="73"/>
      <c r="K11903" s="28"/>
    </row>
    <row r="11904" spans="1:11" x14ac:dyDescent="0.35">
      <c r="A11904" s="74"/>
      <c r="I11904" s="73"/>
      <c r="J11904" s="73"/>
      <c r="K11904" s="28"/>
    </row>
    <row r="11905" spans="1:11" x14ac:dyDescent="0.35">
      <c r="A11905" s="74"/>
      <c r="I11905" s="73"/>
      <c r="J11905" s="73"/>
      <c r="K11905" s="28"/>
    </row>
    <row r="11906" spans="1:11" x14ac:dyDescent="0.35">
      <c r="A11906" s="74"/>
      <c r="I11906" s="73"/>
      <c r="J11906" s="73"/>
      <c r="K11906" s="28"/>
    </row>
    <row r="11907" spans="1:11" x14ac:dyDescent="0.35">
      <c r="A11907" s="74"/>
      <c r="I11907" s="73"/>
      <c r="J11907" s="73"/>
      <c r="K11907" s="28"/>
    </row>
    <row r="11908" spans="1:11" x14ac:dyDescent="0.35">
      <c r="A11908" s="74"/>
      <c r="I11908" s="73"/>
      <c r="J11908" s="73"/>
      <c r="K11908" s="28"/>
    </row>
    <row r="11909" spans="1:11" x14ac:dyDescent="0.35">
      <c r="A11909" s="74"/>
      <c r="I11909" s="73"/>
      <c r="J11909" s="73"/>
      <c r="K11909" s="28"/>
    </row>
    <row r="11910" spans="1:11" x14ac:dyDescent="0.35">
      <c r="A11910" s="74"/>
      <c r="I11910" s="73"/>
      <c r="J11910" s="73"/>
      <c r="K11910" s="28"/>
    </row>
    <row r="11911" spans="1:11" x14ac:dyDescent="0.35">
      <c r="A11911" s="74"/>
      <c r="I11911" s="73"/>
      <c r="J11911" s="73"/>
      <c r="K11911" s="28"/>
    </row>
    <row r="11912" spans="1:11" x14ac:dyDescent="0.35">
      <c r="A11912" s="74"/>
      <c r="I11912" s="73"/>
      <c r="J11912" s="73"/>
      <c r="K11912" s="28"/>
    </row>
    <row r="11913" spans="1:11" x14ac:dyDescent="0.35">
      <c r="A11913" s="74"/>
      <c r="I11913" s="73"/>
      <c r="J11913" s="73"/>
      <c r="K11913" s="28"/>
    </row>
    <row r="11914" spans="1:11" x14ac:dyDescent="0.35">
      <c r="A11914" s="74"/>
      <c r="I11914" s="73"/>
      <c r="J11914" s="73"/>
      <c r="K11914" s="28"/>
    </row>
    <row r="11915" spans="1:11" x14ac:dyDescent="0.35">
      <c r="A11915" s="74"/>
      <c r="I11915" s="73"/>
      <c r="J11915" s="73"/>
      <c r="K11915" s="28"/>
    </row>
    <row r="11916" spans="1:11" x14ac:dyDescent="0.35">
      <c r="A11916" s="74"/>
      <c r="I11916" s="73"/>
      <c r="J11916" s="73"/>
      <c r="K11916" s="28"/>
    </row>
    <row r="11917" spans="1:11" x14ac:dyDescent="0.35">
      <c r="A11917" s="74"/>
      <c r="I11917" s="73"/>
      <c r="J11917" s="73"/>
      <c r="K11917" s="28"/>
    </row>
    <row r="11918" spans="1:11" x14ac:dyDescent="0.35">
      <c r="A11918" s="74"/>
      <c r="I11918" s="73"/>
      <c r="J11918" s="73"/>
      <c r="K11918" s="28"/>
    </row>
    <row r="11919" spans="1:11" x14ac:dyDescent="0.35">
      <c r="A11919" s="74"/>
      <c r="I11919" s="73"/>
      <c r="J11919" s="73"/>
      <c r="K11919" s="28"/>
    </row>
    <row r="11920" spans="1:11" x14ac:dyDescent="0.35">
      <c r="A11920" s="74"/>
      <c r="I11920" s="73"/>
      <c r="J11920" s="73"/>
      <c r="K11920" s="28"/>
    </row>
    <row r="11921" spans="1:11" x14ac:dyDescent="0.35">
      <c r="A11921" s="74"/>
      <c r="I11921" s="73"/>
      <c r="J11921" s="73"/>
      <c r="K11921" s="28"/>
    </row>
    <row r="11922" spans="1:11" x14ac:dyDescent="0.35">
      <c r="A11922" s="74"/>
      <c r="I11922" s="73"/>
      <c r="J11922" s="73"/>
      <c r="K11922" s="28"/>
    </row>
    <row r="11923" spans="1:11" x14ac:dyDescent="0.35">
      <c r="A11923" s="74"/>
      <c r="I11923" s="73"/>
      <c r="J11923" s="73"/>
      <c r="K11923" s="28"/>
    </row>
    <row r="11924" spans="1:11" x14ac:dyDescent="0.35">
      <c r="A11924" s="74"/>
      <c r="I11924" s="73"/>
      <c r="J11924" s="73"/>
      <c r="K11924" s="28"/>
    </row>
    <row r="11925" spans="1:11" x14ac:dyDescent="0.35">
      <c r="A11925" s="74"/>
      <c r="I11925" s="73"/>
      <c r="J11925" s="73"/>
      <c r="K11925" s="28"/>
    </row>
    <row r="11926" spans="1:11" x14ac:dyDescent="0.35">
      <c r="A11926" s="74"/>
      <c r="I11926" s="73"/>
      <c r="J11926" s="73"/>
      <c r="K11926" s="28"/>
    </row>
    <row r="11927" spans="1:11" x14ac:dyDescent="0.35">
      <c r="A11927" s="74"/>
      <c r="I11927" s="73"/>
      <c r="J11927" s="73"/>
      <c r="K11927" s="28"/>
    </row>
    <row r="11928" spans="1:11" x14ac:dyDescent="0.35">
      <c r="A11928" s="74"/>
      <c r="I11928" s="73"/>
      <c r="J11928" s="73"/>
      <c r="K11928" s="28"/>
    </row>
    <row r="11929" spans="1:11" x14ac:dyDescent="0.35">
      <c r="A11929" s="74"/>
      <c r="I11929" s="73"/>
      <c r="J11929" s="73"/>
      <c r="K11929" s="28"/>
    </row>
    <row r="11930" spans="1:11" x14ac:dyDescent="0.35">
      <c r="A11930" s="74"/>
      <c r="I11930" s="73"/>
      <c r="J11930" s="73"/>
      <c r="K11930" s="28"/>
    </row>
    <row r="11931" spans="1:11" x14ac:dyDescent="0.35">
      <c r="A11931" s="74"/>
      <c r="I11931" s="73"/>
      <c r="J11931" s="73"/>
      <c r="K11931" s="28"/>
    </row>
    <row r="11932" spans="1:11" x14ac:dyDescent="0.35">
      <c r="A11932" s="74"/>
      <c r="I11932" s="73"/>
      <c r="J11932" s="73"/>
      <c r="K11932" s="28"/>
    </row>
    <row r="11933" spans="1:11" x14ac:dyDescent="0.35">
      <c r="A11933" s="74"/>
      <c r="I11933" s="73"/>
      <c r="J11933" s="73"/>
      <c r="K11933" s="28"/>
    </row>
    <row r="11934" spans="1:11" x14ac:dyDescent="0.35">
      <c r="A11934" s="74"/>
      <c r="I11934" s="73"/>
      <c r="J11934" s="73"/>
      <c r="K11934" s="28"/>
    </row>
    <row r="11935" spans="1:11" x14ac:dyDescent="0.35">
      <c r="A11935" s="74"/>
      <c r="I11935" s="73"/>
      <c r="J11935" s="73"/>
      <c r="K11935" s="28"/>
    </row>
    <row r="11936" spans="1:11" x14ac:dyDescent="0.35">
      <c r="A11936" s="74"/>
      <c r="I11936" s="73"/>
      <c r="J11936" s="73"/>
      <c r="K11936" s="28"/>
    </row>
    <row r="11937" spans="1:11" x14ac:dyDescent="0.35">
      <c r="A11937" s="74"/>
      <c r="I11937" s="73"/>
      <c r="J11937" s="73"/>
      <c r="K11937" s="28"/>
    </row>
    <row r="11938" spans="1:11" x14ac:dyDescent="0.35">
      <c r="A11938" s="74"/>
      <c r="I11938" s="73"/>
      <c r="J11938" s="73"/>
      <c r="K11938" s="28"/>
    </row>
    <row r="11939" spans="1:11" x14ac:dyDescent="0.35">
      <c r="A11939" s="74"/>
      <c r="I11939" s="73"/>
      <c r="J11939" s="73"/>
      <c r="K11939" s="28"/>
    </row>
    <row r="11940" spans="1:11" x14ac:dyDescent="0.35">
      <c r="A11940" s="74"/>
      <c r="I11940" s="73"/>
      <c r="J11940" s="73"/>
      <c r="K11940" s="28"/>
    </row>
    <row r="11941" spans="1:11" x14ac:dyDescent="0.35">
      <c r="A11941" s="74"/>
      <c r="I11941" s="73"/>
      <c r="J11941" s="73"/>
      <c r="K11941" s="28"/>
    </row>
    <row r="11942" spans="1:11" x14ac:dyDescent="0.35">
      <c r="A11942" s="74"/>
      <c r="I11942" s="73"/>
      <c r="J11942" s="73"/>
      <c r="K11942" s="28"/>
    </row>
    <row r="11943" spans="1:11" x14ac:dyDescent="0.35">
      <c r="A11943" s="74"/>
      <c r="I11943" s="73"/>
      <c r="J11943" s="73"/>
      <c r="K11943" s="28"/>
    </row>
    <row r="11944" spans="1:11" x14ac:dyDescent="0.35">
      <c r="A11944" s="74"/>
      <c r="I11944" s="73"/>
      <c r="J11944" s="73"/>
      <c r="K11944" s="28"/>
    </row>
    <row r="11945" spans="1:11" x14ac:dyDescent="0.35">
      <c r="A11945" s="74"/>
      <c r="I11945" s="73"/>
      <c r="J11945" s="73"/>
      <c r="K11945" s="28"/>
    </row>
    <row r="11946" spans="1:11" x14ac:dyDescent="0.35">
      <c r="A11946" s="74"/>
      <c r="I11946" s="73"/>
      <c r="J11946" s="73"/>
      <c r="K11946" s="28"/>
    </row>
    <row r="11947" spans="1:11" x14ac:dyDescent="0.35">
      <c r="A11947" s="74"/>
      <c r="I11947" s="73"/>
      <c r="J11947" s="73"/>
      <c r="K11947" s="28"/>
    </row>
    <row r="11948" spans="1:11" x14ac:dyDescent="0.35">
      <c r="A11948" s="74"/>
      <c r="I11948" s="73"/>
      <c r="J11948" s="73"/>
      <c r="K11948" s="28"/>
    </row>
    <row r="11949" spans="1:11" x14ac:dyDescent="0.35">
      <c r="A11949" s="74"/>
      <c r="I11949" s="73"/>
      <c r="J11949" s="73"/>
      <c r="K11949" s="28"/>
    </row>
    <row r="11950" spans="1:11" x14ac:dyDescent="0.35">
      <c r="A11950" s="74"/>
      <c r="I11950" s="73"/>
      <c r="J11950" s="73"/>
      <c r="K11950" s="28"/>
    </row>
    <row r="11951" spans="1:11" x14ac:dyDescent="0.35">
      <c r="A11951" s="74"/>
      <c r="I11951" s="73"/>
      <c r="J11951" s="73"/>
      <c r="K11951" s="28"/>
    </row>
    <row r="11952" spans="1:11" x14ac:dyDescent="0.35">
      <c r="A11952" s="74"/>
      <c r="I11952" s="73"/>
      <c r="J11952" s="73"/>
      <c r="K11952" s="28"/>
    </row>
    <row r="11953" spans="1:11" x14ac:dyDescent="0.35">
      <c r="A11953" s="74"/>
      <c r="I11953" s="73"/>
      <c r="J11953" s="73"/>
      <c r="K11953" s="28"/>
    </row>
    <row r="11954" spans="1:11" x14ac:dyDescent="0.35">
      <c r="A11954" s="74"/>
      <c r="I11954" s="73"/>
      <c r="J11954" s="73"/>
      <c r="K11954" s="28"/>
    </row>
    <row r="11955" spans="1:11" x14ac:dyDescent="0.35">
      <c r="A11955" s="74"/>
      <c r="I11955" s="73"/>
      <c r="J11955" s="73"/>
      <c r="K11955" s="28"/>
    </row>
    <row r="11956" spans="1:11" x14ac:dyDescent="0.35">
      <c r="A11956" s="74"/>
      <c r="I11956" s="73"/>
      <c r="J11956" s="73"/>
      <c r="K11956" s="28"/>
    </row>
    <row r="11957" spans="1:11" x14ac:dyDescent="0.35">
      <c r="A11957" s="74"/>
      <c r="I11957" s="73"/>
      <c r="J11957" s="73"/>
      <c r="K11957" s="28"/>
    </row>
    <row r="11958" spans="1:11" x14ac:dyDescent="0.35">
      <c r="A11958" s="74"/>
      <c r="I11958" s="73"/>
      <c r="J11958" s="73"/>
      <c r="K11958" s="28"/>
    </row>
    <row r="11959" spans="1:11" x14ac:dyDescent="0.35">
      <c r="A11959" s="74"/>
      <c r="I11959" s="73"/>
      <c r="J11959" s="73"/>
      <c r="K11959" s="28"/>
    </row>
    <row r="11960" spans="1:11" x14ac:dyDescent="0.35">
      <c r="A11960" s="74"/>
      <c r="I11960" s="73"/>
      <c r="J11960" s="73"/>
      <c r="K11960" s="28"/>
    </row>
    <row r="11961" spans="1:11" x14ac:dyDescent="0.35">
      <c r="A11961" s="74"/>
      <c r="I11961" s="73"/>
      <c r="J11961" s="73"/>
      <c r="K11961" s="28"/>
    </row>
    <row r="11962" spans="1:11" x14ac:dyDescent="0.35">
      <c r="A11962" s="74"/>
      <c r="I11962" s="73"/>
      <c r="J11962" s="73"/>
      <c r="K11962" s="28"/>
    </row>
    <row r="11963" spans="1:11" x14ac:dyDescent="0.35">
      <c r="A11963" s="74"/>
      <c r="I11963" s="73"/>
      <c r="J11963" s="73"/>
      <c r="K11963" s="28"/>
    </row>
    <row r="11964" spans="1:11" x14ac:dyDescent="0.35">
      <c r="A11964" s="74"/>
      <c r="I11964" s="73"/>
      <c r="J11964" s="73"/>
      <c r="K11964" s="28"/>
    </row>
    <row r="11965" spans="1:11" x14ac:dyDescent="0.35">
      <c r="A11965" s="74"/>
      <c r="I11965" s="73"/>
      <c r="J11965" s="73"/>
      <c r="K11965" s="28"/>
    </row>
    <row r="11966" spans="1:11" x14ac:dyDescent="0.35">
      <c r="A11966" s="74"/>
      <c r="I11966" s="73"/>
      <c r="J11966" s="73"/>
      <c r="K11966" s="28"/>
    </row>
    <row r="11967" spans="1:11" x14ac:dyDescent="0.35">
      <c r="A11967" s="74"/>
      <c r="I11967" s="73"/>
      <c r="J11967" s="73"/>
      <c r="K11967" s="28"/>
    </row>
    <row r="11968" spans="1:11" x14ac:dyDescent="0.35">
      <c r="A11968" s="74"/>
      <c r="I11968" s="73"/>
      <c r="J11968" s="73"/>
      <c r="K11968" s="28"/>
    </row>
    <row r="11969" spans="1:11" x14ac:dyDescent="0.35">
      <c r="A11969" s="74"/>
      <c r="I11969" s="73"/>
      <c r="J11969" s="73"/>
      <c r="K11969" s="28"/>
    </row>
    <row r="11970" spans="1:11" x14ac:dyDescent="0.35">
      <c r="A11970" s="74"/>
      <c r="I11970" s="73"/>
      <c r="J11970" s="73"/>
      <c r="K11970" s="28"/>
    </row>
    <row r="11971" spans="1:11" x14ac:dyDescent="0.35">
      <c r="A11971" s="74"/>
      <c r="I11971" s="73"/>
      <c r="J11971" s="73"/>
      <c r="K11971" s="28"/>
    </row>
    <row r="11972" spans="1:11" x14ac:dyDescent="0.35">
      <c r="A11972" s="74"/>
      <c r="I11972" s="73"/>
      <c r="J11972" s="73"/>
      <c r="K11972" s="28"/>
    </row>
    <row r="11973" spans="1:11" x14ac:dyDescent="0.35">
      <c r="A11973" s="74"/>
      <c r="I11973" s="73"/>
      <c r="J11973" s="73"/>
      <c r="K11973" s="28"/>
    </row>
    <row r="11974" spans="1:11" x14ac:dyDescent="0.35">
      <c r="A11974" s="74"/>
      <c r="I11974" s="73"/>
      <c r="J11974" s="73"/>
      <c r="K11974" s="28"/>
    </row>
    <row r="11975" spans="1:11" x14ac:dyDescent="0.35">
      <c r="A11975" s="74"/>
      <c r="I11975" s="73"/>
      <c r="J11975" s="73"/>
      <c r="K11975" s="28"/>
    </row>
    <row r="11976" spans="1:11" x14ac:dyDescent="0.35">
      <c r="A11976" s="74"/>
      <c r="I11976" s="73"/>
      <c r="J11976" s="73"/>
      <c r="K11976" s="28"/>
    </row>
    <row r="11977" spans="1:11" x14ac:dyDescent="0.35">
      <c r="A11977" s="74"/>
      <c r="I11977" s="73"/>
      <c r="J11977" s="73"/>
      <c r="K11977" s="28"/>
    </row>
    <row r="11978" spans="1:11" x14ac:dyDescent="0.35">
      <c r="A11978" s="74"/>
      <c r="I11978" s="73"/>
      <c r="J11978" s="73"/>
      <c r="K11978" s="28"/>
    </row>
    <row r="11979" spans="1:11" x14ac:dyDescent="0.35">
      <c r="A11979" s="74"/>
      <c r="I11979" s="73"/>
      <c r="J11979" s="73"/>
      <c r="K11979" s="28"/>
    </row>
    <row r="11980" spans="1:11" x14ac:dyDescent="0.35">
      <c r="A11980" s="74"/>
      <c r="I11980" s="73"/>
      <c r="J11980" s="73"/>
      <c r="K11980" s="28"/>
    </row>
    <row r="11981" spans="1:11" x14ac:dyDescent="0.35">
      <c r="A11981" s="74"/>
      <c r="I11981" s="73"/>
      <c r="J11981" s="73"/>
      <c r="K11981" s="28"/>
    </row>
    <row r="11982" spans="1:11" x14ac:dyDescent="0.35">
      <c r="A11982" s="74"/>
      <c r="I11982" s="73"/>
      <c r="J11982" s="73"/>
      <c r="K11982" s="28"/>
    </row>
    <row r="11983" spans="1:11" x14ac:dyDescent="0.35">
      <c r="A11983" s="74"/>
      <c r="I11983" s="73"/>
      <c r="J11983" s="73"/>
      <c r="K11983" s="28"/>
    </row>
    <row r="11984" spans="1:11" x14ac:dyDescent="0.35">
      <c r="A11984" s="74"/>
      <c r="I11984" s="73"/>
      <c r="J11984" s="73"/>
      <c r="K11984" s="28"/>
    </row>
    <row r="11985" spans="1:11" x14ac:dyDescent="0.35">
      <c r="A11985" s="74"/>
      <c r="I11985" s="73"/>
      <c r="J11985" s="73"/>
      <c r="K11985" s="28"/>
    </row>
    <row r="11986" spans="1:11" x14ac:dyDescent="0.35">
      <c r="A11986" s="74"/>
      <c r="I11986" s="73"/>
      <c r="J11986" s="73"/>
      <c r="K11986" s="28"/>
    </row>
    <row r="11987" spans="1:11" x14ac:dyDescent="0.35">
      <c r="A11987" s="74"/>
      <c r="I11987" s="73"/>
      <c r="J11987" s="73"/>
      <c r="K11987" s="28"/>
    </row>
    <row r="11988" spans="1:11" x14ac:dyDescent="0.35">
      <c r="A11988" s="74"/>
      <c r="I11988" s="73"/>
      <c r="J11988" s="73"/>
      <c r="K11988" s="28"/>
    </row>
    <row r="11989" spans="1:11" x14ac:dyDescent="0.35">
      <c r="A11989" s="74"/>
      <c r="I11989" s="73"/>
      <c r="J11989" s="73"/>
      <c r="K11989" s="28"/>
    </row>
    <row r="11990" spans="1:11" x14ac:dyDescent="0.35">
      <c r="A11990" s="74"/>
      <c r="I11990" s="73"/>
      <c r="J11990" s="73"/>
      <c r="K11990" s="28"/>
    </row>
    <row r="11991" spans="1:11" x14ac:dyDescent="0.35">
      <c r="A11991" s="74"/>
      <c r="I11991" s="73"/>
      <c r="J11991" s="73"/>
      <c r="K11991" s="28"/>
    </row>
    <row r="11992" spans="1:11" x14ac:dyDescent="0.35">
      <c r="A11992" s="74"/>
      <c r="I11992" s="73"/>
      <c r="J11992" s="73"/>
      <c r="K11992" s="28"/>
    </row>
    <row r="11993" spans="1:11" x14ac:dyDescent="0.35">
      <c r="A11993" s="74"/>
      <c r="I11993" s="73"/>
      <c r="J11993" s="73"/>
      <c r="K11993" s="28"/>
    </row>
    <row r="11994" spans="1:11" x14ac:dyDescent="0.35">
      <c r="A11994" s="74"/>
      <c r="I11994" s="73"/>
      <c r="J11994" s="73"/>
      <c r="K11994" s="28"/>
    </row>
    <row r="11995" spans="1:11" x14ac:dyDescent="0.35">
      <c r="A11995" s="74"/>
      <c r="I11995" s="73"/>
      <c r="J11995" s="73"/>
      <c r="K11995" s="28"/>
    </row>
    <row r="11996" spans="1:11" x14ac:dyDescent="0.35">
      <c r="A11996" s="74"/>
      <c r="I11996" s="73"/>
      <c r="J11996" s="73"/>
      <c r="K11996" s="28"/>
    </row>
    <row r="11997" spans="1:11" x14ac:dyDescent="0.35">
      <c r="A11997" s="74"/>
      <c r="I11997" s="73"/>
      <c r="J11997" s="73"/>
      <c r="K11997" s="28"/>
    </row>
    <row r="11998" spans="1:11" x14ac:dyDescent="0.35">
      <c r="A11998" s="74"/>
      <c r="I11998" s="73"/>
      <c r="J11998" s="73"/>
      <c r="K11998" s="28"/>
    </row>
    <row r="11999" spans="1:11" x14ac:dyDescent="0.35">
      <c r="A11999" s="74"/>
      <c r="I11999" s="73"/>
      <c r="J11999" s="73"/>
      <c r="K11999" s="28"/>
    </row>
    <row r="20328" spans="1:1" x14ac:dyDescent="0.35">
      <c r="A20328" s="28"/>
    </row>
    <row r="36680" spans="1:1" x14ac:dyDescent="0.35">
      <c r="A36680" s="28"/>
    </row>
    <row r="42228" spans="1:1" x14ac:dyDescent="0.35">
      <c r="A42228" s="28"/>
    </row>
    <row r="51558" spans="1:11" s="28" customFormat="1" x14ac:dyDescent="0.35">
      <c r="A51558"/>
      <c r="B51558"/>
      <c r="C51558"/>
      <c r="D51558"/>
      <c r="E51558"/>
      <c r="F51558"/>
      <c r="G51558"/>
      <c r="H51558"/>
      <c r="I51558"/>
      <c r="J51558"/>
      <c r="K51558"/>
    </row>
    <row r="52494" ht="15" customHeight="1" x14ac:dyDescent="0.35"/>
    <row r="52495" ht="15" customHeight="1" x14ac:dyDescent="0.35"/>
    <row r="52496" ht="15" customHeight="1" x14ac:dyDescent="0.35"/>
    <row r="52497" ht="15" customHeight="1" x14ac:dyDescent="0.35"/>
    <row r="52498" ht="15" customHeight="1" x14ac:dyDescent="0.35"/>
    <row r="52499" ht="15" customHeight="1" x14ac:dyDescent="0.35"/>
    <row r="52500" ht="15" customHeight="1" x14ac:dyDescent="0.35"/>
    <row r="52501" ht="15" customHeight="1" x14ac:dyDescent="0.35"/>
    <row r="52502" ht="15" customHeight="1" x14ac:dyDescent="0.35"/>
    <row r="52503" ht="15" customHeight="1" x14ac:dyDescent="0.35"/>
    <row r="52504" ht="15" customHeight="1" x14ac:dyDescent="0.35"/>
    <row r="52505" ht="15" customHeight="1" x14ac:dyDescent="0.35"/>
    <row r="52506" ht="15" customHeight="1" x14ac:dyDescent="0.35"/>
    <row r="52507" ht="15" customHeight="1" x14ac:dyDescent="0.35"/>
    <row r="52508" ht="15" customHeight="1" x14ac:dyDescent="0.35"/>
    <row r="52509" ht="15" customHeight="1" x14ac:dyDescent="0.35"/>
    <row r="52510" ht="15" customHeight="1" x14ac:dyDescent="0.35"/>
    <row r="52511" ht="15" customHeight="1" x14ac:dyDescent="0.35"/>
    <row r="52512" ht="15" customHeight="1" x14ac:dyDescent="0.35"/>
    <row r="52513" ht="15" customHeight="1" x14ac:dyDescent="0.35"/>
    <row r="52514" ht="15" customHeight="1" x14ac:dyDescent="0.35"/>
    <row r="52515" ht="15" customHeight="1" x14ac:dyDescent="0.35"/>
    <row r="52516" ht="15" customHeight="1" x14ac:dyDescent="0.35"/>
    <row r="52517" ht="15" customHeight="1" x14ac:dyDescent="0.35"/>
    <row r="52518" ht="15" customHeight="1" x14ac:dyDescent="0.35"/>
    <row r="52519" ht="15" customHeight="1" x14ac:dyDescent="0.35"/>
    <row r="52520" ht="15" customHeight="1" x14ac:dyDescent="0.35"/>
    <row r="52521" ht="15" customHeight="1" x14ac:dyDescent="0.35"/>
    <row r="52522" ht="15" customHeight="1" x14ac:dyDescent="0.35"/>
    <row r="52523" ht="15" customHeight="1" x14ac:dyDescent="0.35"/>
    <row r="52524" ht="15" customHeight="1" x14ac:dyDescent="0.35"/>
    <row r="52525" ht="15" customHeight="1" x14ac:dyDescent="0.35"/>
    <row r="52526" ht="15" customHeight="1" x14ac:dyDescent="0.35"/>
    <row r="52527" ht="15" customHeight="1" x14ac:dyDescent="0.35"/>
    <row r="52528" ht="15" customHeight="1" x14ac:dyDescent="0.35"/>
    <row r="52529" ht="15" customHeight="1" x14ac:dyDescent="0.35"/>
    <row r="52530" ht="15" customHeight="1" x14ac:dyDescent="0.35"/>
    <row r="52531" ht="15" customHeight="1" x14ac:dyDescent="0.35"/>
    <row r="52532" ht="15" customHeight="1" x14ac:dyDescent="0.35"/>
    <row r="52533" ht="15" customHeight="1" x14ac:dyDescent="0.35"/>
    <row r="52534" ht="15" customHeight="1" x14ac:dyDescent="0.35"/>
    <row r="52535" ht="15" customHeight="1" x14ac:dyDescent="0.35"/>
    <row r="52536" ht="15" customHeight="1" x14ac:dyDescent="0.35"/>
    <row r="52537" ht="15" customHeight="1" x14ac:dyDescent="0.35"/>
    <row r="52538" ht="15" customHeight="1" x14ac:dyDescent="0.35"/>
    <row r="52539" ht="15" customHeight="1" x14ac:dyDescent="0.35"/>
    <row r="52540" ht="15" customHeight="1" x14ac:dyDescent="0.35"/>
    <row r="52541" ht="15" customHeight="1" x14ac:dyDescent="0.35"/>
    <row r="52542" ht="15" customHeight="1" x14ac:dyDescent="0.35"/>
    <row r="52543" ht="15" customHeight="1" x14ac:dyDescent="0.35"/>
    <row r="52544" ht="15" customHeight="1" x14ac:dyDescent="0.35"/>
    <row r="52545" ht="15" customHeight="1" x14ac:dyDescent="0.35"/>
    <row r="52546" ht="15" customHeight="1" x14ac:dyDescent="0.35"/>
    <row r="52547" ht="15" customHeight="1" x14ac:dyDescent="0.35"/>
    <row r="52548" ht="15" customHeight="1" x14ac:dyDescent="0.35"/>
    <row r="52549" ht="15" customHeight="1" x14ac:dyDescent="0.35"/>
    <row r="52550" ht="15" customHeight="1" x14ac:dyDescent="0.35"/>
    <row r="52551" ht="15" customHeight="1" x14ac:dyDescent="0.35"/>
    <row r="52552" ht="15" customHeight="1" x14ac:dyDescent="0.35"/>
    <row r="52553" ht="15" customHeight="1" x14ac:dyDescent="0.35"/>
    <row r="52554" ht="15" customHeight="1" x14ac:dyDescent="0.35"/>
    <row r="52555" ht="15" customHeight="1" x14ac:dyDescent="0.35"/>
    <row r="52556" ht="15" customHeight="1" x14ac:dyDescent="0.35"/>
    <row r="52557" ht="15" customHeight="1" x14ac:dyDescent="0.35"/>
    <row r="52558" ht="15" customHeight="1" x14ac:dyDescent="0.35"/>
    <row r="52559" ht="15" customHeight="1" x14ac:dyDescent="0.35"/>
    <row r="52560" ht="15" customHeight="1" x14ac:dyDescent="0.35"/>
    <row r="52561" ht="15" customHeight="1" x14ac:dyDescent="0.35"/>
    <row r="52562" ht="15" customHeight="1" x14ac:dyDescent="0.35"/>
    <row r="52563" ht="15" customHeight="1" x14ac:dyDescent="0.35"/>
    <row r="52564" ht="15" customHeight="1" x14ac:dyDescent="0.35"/>
    <row r="52565" ht="15" customHeight="1" x14ac:dyDescent="0.35"/>
    <row r="52566" ht="15" customHeight="1" x14ac:dyDescent="0.35"/>
    <row r="52567" ht="15" customHeight="1" x14ac:dyDescent="0.35"/>
    <row r="52568" ht="15" customHeight="1" x14ac:dyDescent="0.35"/>
    <row r="52569" ht="15" customHeight="1" x14ac:dyDescent="0.35"/>
    <row r="52570" ht="15" customHeight="1" x14ac:dyDescent="0.35"/>
    <row r="52571" ht="15" customHeight="1" x14ac:dyDescent="0.35"/>
    <row r="52572" ht="15" customHeight="1" x14ac:dyDescent="0.35"/>
    <row r="52573" ht="15" customHeight="1" x14ac:dyDescent="0.35"/>
    <row r="52574" ht="15" customHeight="1" x14ac:dyDescent="0.35"/>
    <row r="52575" ht="15" customHeight="1" x14ac:dyDescent="0.35"/>
    <row r="52576" ht="15" customHeight="1" x14ac:dyDescent="0.35"/>
    <row r="52577" ht="15" customHeight="1" x14ac:dyDescent="0.35"/>
    <row r="52578" ht="15" customHeight="1" x14ac:dyDescent="0.35"/>
    <row r="52579" ht="15" customHeight="1" x14ac:dyDescent="0.35"/>
    <row r="52580" ht="15" customHeight="1" x14ac:dyDescent="0.35"/>
    <row r="52581" ht="15" customHeight="1" x14ac:dyDescent="0.35"/>
    <row r="52582" ht="15" customHeight="1" x14ac:dyDescent="0.35"/>
    <row r="52583" ht="15" customHeight="1" x14ac:dyDescent="0.35"/>
    <row r="52584" ht="15" customHeight="1" x14ac:dyDescent="0.35"/>
    <row r="52585" ht="15" customHeight="1" x14ac:dyDescent="0.35"/>
    <row r="52586" ht="15" customHeight="1" x14ac:dyDescent="0.35"/>
    <row r="52587" ht="15" customHeight="1" x14ac:dyDescent="0.35"/>
    <row r="52588" ht="15" customHeight="1" x14ac:dyDescent="0.35"/>
    <row r="52589" ht="15" customHeight="1" x14ac:dyDescent="0.35"/>
    <row r="52590" ht="15" customHeight="1" x14ac:dyDescent="0.35"/>
    <row r="52591" ht="15" customHeight="1" x14ac:dyDescent="0.35"/>
    <row r="52592" ht="15" customHeight="1" x14ac:dyDescent="0.35"/>
    <row r="52593" ht="15" customHeight="1" x14ac:dyDescent="0.35"/>
    <row r="52594" ht="15" customHeight="1" x14ac:dyDescent="0.35"/>
    <row r="52595" ht="15" customHeight="1" x14ac:dyDescent="0.35"/>
    <row r="52596" ht="15" customHeight="1" x14ac:dyDescent="0.35"/>
    <row r="52597" ht="15" customHeight="1" x14ac:dyDescent="0.35"/>
    <row r="52598" ht="15" customHeight="1" x14ac:dyDescent="0.35"/>
    <row r="52599" ht="15" customHeight="1" x14ac:dyDescent="0.35"/>
    <row r="52600" ht="15" customHeight="1" x14ac:dyDescent="0.35"/>
    <row r="52601" ht="15" customHeight="1" x14ac:dyDescent="0.35"/>
    <row r="52602" ht="15" customHeight="1" x14ac:dyDescent="0.35"/>
    <row r="52603" ht="15" customHeight="1" x14ac:dyDescent="0.35"/>
    <row r="52604" ht="15" customHeight="1" x14ac:dyDescent="0.35"/>
    <row r="52605" ht="15" customHeight="1" x14ac:dyDescent="0.35"/>
    <row r="52606" ht="15" customHeight="1" x14ac:dyDescent="0.35"/>
    <row r="52607" ht="15" customHeight="1" x14ac:dyDescent="0.35"/>
    <row r="52608" ht="15" customHeight="1" x14ac:dyDescent="0.35"/>
    <row r="52609" ht="15" customHeight="1" x14ac:dyDescent="0.35"/>
    <row r="52610" ht="15" customHeight="1" x14ac:dyDescent="0.35"/>
  </sheetData>
  <autoFilter ref="A1:L11999" xr:uid="{C6AFBE87-2B92-49FD-9BDD-AF6174D5BBFD}"/>
  <sortState xmlns:xlrd2="http://schemas.microsoft.com/office/spreadsheetml/2017/richdata2" ref="A2:H11999">
    <sortCondition ref="G2:G11999"/>
  </sortState>
  <phoneticPr fontId="19" type="noConversion"/>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A54-9CEB-4D99-A392-D1BD3728AFB3}">
  <sheetPr codeName="Sheet7">
    <tabColor rgb="FFFFFF00"/>
  </sheetPr>
  <dimension ref="A1:U123"/>
  <sheetViews>
    <sheetView topLeftCell="A50" zoomScaleNormal="100" workbookViewId="0">
      <selection activeCell="C74" sqref="C74"/>
    </sheetView>
  </sheetViews>
  <sheetFormatPr defaultRowHeight="14.5" x14ac:dyDescent="0.35"/>
  <cols>
    <col min="2" max="2" width="52.453125" bestFit="1" customWidth="1"/>
    <col min="3" max="3" width="59.453125" bestFit="1" customWidth="1"/>
    <col min="7" max="7" width="33" customWidth="1"/>
    <col min="11" max="11" width="10.54296875" bestFit="1" customWidth="1"/>
    <col min="13" max="14" width="11.54296875" bestFit="1" customWidth="1"/>
    <col min="17" max="17" width="49.54296875" bestFit="1" customWidth="1"/>
    <col min="19" max="19" width="16.54296875" customWidth="1"/>
  </cols>
  <sheetData>
    <row r="1" spans="1:21" x14ac:dyDescent="0.35">
      <c r="A1" s="1" t="s">
        <v>530</v>
      </c>
      <c r="B1" s="1"/>
      <c r="C1" t="s">
        <v>531</v>
      </c>
      <c r="D1" s="1"/>
      <c r="E1" s="1"/>
      <c r="F1" s="1" t="s">
        <v>761</v>
      </c>
      <c r="G1" s="1"/>
      <c r="I1" s="1"/>
      <c r="J1" s="1"/>
      <c r="K1" s="1" t="s">
        <v>532</v>
      </c>
      <c r="M1" s="1" t="s">
        <v>533</v>
      </c>
      <c r="N1" s="1" t="s">
        <v>534</v>
      </c>
      <c r="P1" s="38" t="s">
        <v>535</v>
      </c>
      <c r="Q1" s="38" t="s">
        <v>536</v>
      </c>
      <c r="R1" s="38" t="s">
        <v>537</v>
      </c>
      <c r="S1" s="38" t="s">
        <v>362</v>
      </c>
      <c r="T1" s="38" t="s">
        <v>538</v>
      </c>
      <c r="U1" s="38" t="s">
        <v>780</v>
      </c>
    </row>
    <row r="2" spans="1:21" x14ac:dyDescent="0.35">
      <c r="A2" t="s">
        <v>246</v>
      </c>
      <c r="B2" t="s">
        <v>203</v>
      </c>
      <c r="C2" t="s">
        <v>203</v>
      </c>
      <c r="D2" t="s">
        <v>539</v>
      </c>
      <c r="F2" s="51" t="s">
        <v>10</v>
      </c>
      <c r="G2" s="51" t="s">
        <v>39</v>
      </c>
      <c r="K2" s="149">
        <v>45748</v>
      </c>
      <c r="M2" s="150">
        <v>45748</v>
      </c>
      <c r="N2" s="150">
        <v>45820</v>
      </c>
      <c r="P2" s="151" t="s">
        <v>299</v>
      </c>
      <c r="Q2" s="30" t="s">
        <v>300</v>
      </c>
      <c r="R2" s="30" t="s">
        <v>247</v>
      </c>
      <c r="S2" s="30" t="s">
        <v>248</v>
      </c>
      <c r="T2" s="30" t="s">
        <v>283</v>
      </c>
      <c r="U2" s="30" t="s">
        <v>284</v>
      </c>
    </row>
    <row r="3" spans="1:21" x14ac:dyDescent="0.35">
      <c r="B3" s="152" t="s">
        <v>243</v>
      </c>
      <c r="C3" s="152" t="s">
        <v>243</v>
      </c>
      <c r="F3" s="51" t="s">
        <v>71</v>
      </c>
      <c r="G3" s="51" t="s">
        <v>143</v>
      </c>
      <c r="K3" s="149">
        <v>45778</v>
      </c>
      <c r="M3" s="150">
        <v>45778</v>
      </c>
      <c r="N3" s="150">
        <v>45848</v>
      </c>
      <c r="P3" s="151" t="s">
        <v>301</v>
      </c>
      <c r="Q3" s="30" t="s">
        <v>302</v>
      </c>
      <c r="R3" s="30" t="s">
        <v>247</v>
      </c>
      <c r="S3" s="30" t="s">
        <v>248</v>
      </c>
      <c r="T3" s="30" t="s">
        <v>285</v>
      </c>
      <c r="U3" s="30" t="s">
        <v>286</v>
      </c>
    </row>
    <row r="4" spans="1:21" x14ac:dyDescent="0.35">
      <c r="A4" s="39" t="s">
        <v>247</v>
      </c>
      <c r="B4" t="s">
        <v>248</v>
      </c>
      <c r="C4" t="str">
        <f>B4</f>
        <v>North East and Yorkshire</v>
      </c>
      <c r="D4" t="s">
        <v>362</v>
      </c>
      <c r="F4" s="51" t="s">
        <v>20</v>
      </c>
      <c r="G4" s="51" t="s">
        <v>41</v>
      </c>
      <c r="K4" s="149">
        <v>45809</v>
      </c>
      <c r="M4" s="150">
        <v>45809</v>
      </c>
      <c r="N4" s="150">
        <v>45883</v>
      </c>
      <c r="P4" s="151" t="s">
        <v>303</v>
      </c>
      <c r="Q4" s="30" t="s">
        <v>304</v>
      </c>
      <c r="R4" s="30" t="s">
        <v>249</v>
      </c>
      <c r="S4" s="30" t="s">
        <v>250</v>
      </c>
      <c r="T4" s="30" t="s">
        <v>281</v>
      </c>
      <c r="U4" s="30" t="s">
        <v>355</v>
      </c>
    </row>
    <row r="5" spans="1:21" x14ac:dyDescent="0.35">
      <c r="A5" s="39" t="s">
        <v>249</v>
      </c>
      <c r="B5" s="39" t="s">
        <v>250</v>
      </c>
      <c r="C5" t="str">
        <f t="shared" ref="C5:C12" si="0">B5</f>
        <v>North West</v>
      </c>
      <c r="D5" t="s">
        <v>362</v>
      </c>
      <c r="F5" s="51" t="s">
        <v>23</v>
      </c>
      <c r="G5" s="51" t="s">
        <v>45</v>
      </c>
      <c r="K5" s="149">
        <v>45839</v>
      </c>
      <c r="M5" s="150">
        <v>45839</v>
      </c>
      <c r="N5" s="150">
        <v>45911</v>
      </c>
      <c r="P5" s="30" t="s">
        <v>777</v>
      </c>
      <c r="Q5" s="30" t="s">
        <v>252</v>
      </c>
      <c r="R5" s="30" t="s">
        <v>251</v>
      </c>
      <c r="S5" s="30" t="s">
        <v>252</v>
      </c>
      <c r="T5" s="30" t="s">
        <v>282</v>
      </c>
      <c r="U5" s="30" t="s">
        <v>781</v>
      </c>
    </row>
    <row r="6" spans="1:21" x14ac:dyDescent="0.35">
      <c r="A6" s="39" t="s">
        <v>251</v>
      </c>
      <c r="B6" s="39" t="s">
        <v>252</v>
      </c>
      <c r="C6" t="str">
        <f t="shared" ref="C6:C10" si="1">B6</f>
        <v>Midlands</v>
      </c>
      <c r="D6" t="s">
        <v>362</v>
      </c>
      <c r="F6" s="51" t="s">
        <v>19</v>
      </c>
      <c r="G6" s="51" t="s">
        <v>40</v>
      </c>
      <c r="K6" s="149">
        <v>45870</v>
      </c>
      <c r="M6" s="150">
        <v>45870</v>
      </c>
      <c r="N6" s="150">
        <v>45939</v>
      </c>
      <c r="P6" s="151" t="s">
        <v>305</v>
      </c>
      <c r="Q6" s="30" t="s">
        <v>306</v>
      </c>
      <c r="R6" s="30" t="s">
        <v>253</v>
      </c>
      <c r="S6" s="30" t="s">
        <v>254</v>
      </c>
      <c r="T6" s="30" t="s">
        <v>269</v>
      </c>
      <c r="U6" s="30" t="s">
        <v>270</v>
      </c>
    </row>
    <row r="7" spans="1:21" x14ac:dyDescent="0.35">
      <c r="A7" s="39" t="s">
        <v>253</v>
      </c>
      <c r="B7" s="39" t="s">
        <v>254</v>
      </c>
      <c r="C7" t="str">
        <f t="shared" si="1"/>
        <v>East of England</v>
      </c>
      <c r="D7" t="s">
        <v>362</v>
      </c>
      <c r="F7" s="51" t="s">
        <v>21</v>
      </c>
      <c r="G7" s="51" t="s">
        <v>541</v>
      </c>
      <c r="K7" s="149">
        <v>45901</v>
      </c>
      <c r="M7" s="150">
        <v>45901</v>
      </c>
      <c r="N7" s="150">
        <v>45974</v>
      </c>
      <c r="P7" s="151" t="s">
        <v>307</v>
      </c>
      <c r="Q7" s="30" t="s">
        <v>308</v>
      </c>
      <c r="R7" s="30" t="s">
        <v>253</v>
      </c>
      <c r="S7" s="30" t="s">
        <v>254</v>
      </c>
      <c r="T7" s="30" t="s">
        <v>269</v>
      </c>
      <c r="U7" s="30" t="s">
        <v>270</v>
      </c>
    </row>
    <row r="8" spans="1:21" x14ac:dyDescent="0.35">
      <c r="A8" s="39" t="s">
        <v>255</v>
      </c>
      <c r="B8" s="39" t="s">
        <v>256</v>
      </c>
      <c r="C8" t="str">
        <f t="shared" si="1"/>
        <v>London</v>
      </c>
      <c r="D8" t="s">
        <v>362</v>
      </c>
      <c r="F8" s="51" t="s">
        <v>72</v>
      </c>
      <c r="G8" s="51" t="s">
        <v>213</v>
      </c>
      <c r="K8" s="149">
        <v>45931</v>
      </c>
      <c r="M8" s="150">
        <v>45931</v>
      </c>
      <c r="N8" s="150">
        <v>46002</v>
      </c>
      <c r="P8" s="151" t="s">
        <v>309</v>
      </c>
      <c r="Q8" s="30" t="s">
        <v>310</v>
      </c>
      <c r="R8" s="30" t="s">
        <v>253</v>
      </c>
      <c r="S8" s="30" t="s">
        <v>254</v>
      </c>
      <c r="T8" s="30" t="s">
        <v>271</v>
      </c>
      <c r="U8" s="30" t="s">
        <v>272</v>
      </c>
    </row>
    <row r="9" spans="1:21" x14ac:dyDescent="0.35">
      <c r="A9" s="39" t="s">
        <v>257</v>
      </c>
      <c r="B9" s="39" t="s">
        <v>258</v>
      </c>
      <c r="C9" t="str">
        <f t="shared" si="1"/>
        <v>South East</v>
      </c>
      <c r="D9" t="s">
        <v>362</v>
      </c>
      <c r="F9" s="51" t="s">
        <v>73</v>
      </c>
      <c r="G9" s="51" t="s">
        <v>542</v>
      </c>
      <c r="K9" s="149">
        <v>45962</v>
      </c>
      <c r="M9" s="150">
        <v>45962</v>
      </c>
      <c r="N9" s="150">
        <v>46030</v>
      </c>
      <c r="P9" s="151" t="s">
        <v>311</v>
      </c>
      <c r="Q9" s="30" t="s">
        <v>312</v>
      </c>
      <c r="R9" s="30" t="s">
        <v>253</v>
      </c>
      <c r="S9" s="30" t="s">
        <v>254</v>
      </c>
      <c r="T9" s="30" t="s">
        <v>267</v>
      </c>
      <c r="U9" s="30" t="s">
        <v>268</v>
      </c>
    </row>
    <row r="10" spans="1:21" x14ac:dyDescent="0.35">
      <c r="A10" s="39" t="s">
        <v>259</v>
      </c>
      <c r="B10" s="39" t="s">
        <v>260</v>
      </c>
      <c r="C10" t="str">
        <f t="shared" si="1"/>
        <v>South West</v>
      </c>
      <c r="D10" t="s">
        <v>362</v>
      </c>
      <c r="F10" s="51" t="s">
        <v>74</v>
      </c>
      <c r="G10" s="51" t="s">
        <v>543</v>
      </c>
      <c r="K10" s="149">
        <v>45992</v>
      </c>
      <c r="M10" s="150">
        <v>45992</v>
      </c>
      <c r="N10" s="150">
        <v>46065</v>
      </c>
      <c r="P10" s="151" t="s">
        <v>313</v>
      </c>
      <c r="Q10" s="30" t="s">
        <v>314</v>
      </c>
      <c r="R10" s="30" t="s">
        <v>253</v>
      </c>
      <c r="S10" s="30" t="s">
        <v>254</v>
      </c>
      <c r="T10" s="30" t="s">
        <v>271</v>
      </c>
      <c r="U10" s="30" t="s">
        <v>272</v>
      </c>
    </row>
    <row r="11" spans="1:21" x14ac:dyDescent="0.35">
      <c r="A11" s="39"/>
      <c r="F11" s="51" t="s">
        <v>75</v>
      </c>
      <c r="G11" s="51" t="s">
        <v>147</v>
      </c>
      <c r="K11" s="149">
        <v>46023</v>
      </c>
      <c r="P11" s="151" t="s">
        <v>315</v>
      </c>
      <c r="Q11" s="30" t="s">
        <v>316</v>
      </c>
      <c r="R11" s="30" t="s">
        <v>253</v>
      </c>
      <c r="S11" s="30" t="s">
        <v>254</v>
      </c>
      <c r="T11" s="30" t="s">
        <v>289</v>
      </c>
      <c r="U11" s="30" t="s">
        <v>290</v>
      </c>
    </row>
    <row r="12" spans="1:21" x14ac:dyDescent="0.35">
      <c r="B12" s="152" t="s">
        <v>243</v>
      </c>
      <c r="C12" t="str">
        <f t="shared" si="0"/>
        <v>-----------</v>
      </c>
      <c r="F12" s="51" t="s">
        <v>76</v>
      </c>
      <c r="G12" s="51" t="s">
        <v>544</v>
      </c>
      <c r="K12" s="149">
        <v>46054</v>
      </c>
      <c r="P12" s="151" t="s">
        <v>799</v>
      </c>
      <c r="Q12" s="30" t="s">
        <v>801</v>
      </c>
      <c r="R12" s="30" t="s">
        <v>253</v>
      </c>
      <c r="S12" s="30" t="s">
        <v>254</v>
      </c>
      <c r="T12" s="30" t="s">
        <v>269</v>
      </c>
      <c r="U12" s="30" t="s">
        <v>270</v>
      </c>
    </row>
    <row r="13" spans="1:21" x14ac:dyDescent="0.35">
      <c r="A13" s="39" t="s">
        <v>299</v>
      </c>
      <c r="B13" t="s">
        <v>300</v>
      </c>
      <c r="C13" t="s">
        <v>814</v>
      </c>
      <c r="D13" t="s">
        <v>545</v>
      </c>
      <c r="F13" s="51" t="s">
        <v>26</v>
      </c>
      <c r="G13" s="51" t="s">
        <v>48</v>
      </c>
      <c r="K13" s="149">
        <v>46082</v>
      </c>
      <c r="P13" s="30" t="s">
        <v>797</v>
      </c>
      <c r="Q13" s="30" t="s">
        <v>798</v>
      </c>
      <c r="R13" s="30" t="s">
        <v>255</v>
      </c>
      <c r="S13" s="30" t="s">
        <v>256</v>
      </c>
      <c r="T13" s="30" t="s">
        <v>275</v>
      </c>
      <c r="U13" s="30" t="s">
        <v>276</v>
      </c>
    </row>
    <row r="14" spans="1:21" x14ac:dyDescent="0.35">
      <c r="A14" s="39" t="s">
        <v>301</v>
      </c>
      <c r="B14" t="s">
        <v>302</v>
      </c>
      <c r="C14" t="s">
        <v>815</v>
      </c>
      <c r="D14" t="s">
        <v>545</v>
      </c>
      <c r="F14" s="51" t="s">
        <v>77</v>
      </c>
      <c r="G14" s="51" t="s">
        <v>149</v>
      </c>
      <c r="K14" s="149">
        <v>46113</v>
      </c>
      <c r="P14" s="151" t="s">
        <v>317</v>
      </c>
      <c r="Q14" s="30" t="s">
        <v>318</v>
      </c>
      <c r="R14" s="30" t="s">
        <v>255</v>
      </c>
      <c r="S14" s="30" t="s">
        <v>256</v>
      </c>
      <c r="T14" s="30" t="s">
        <v>275</v>
      </c>
      <c r="U14" s="30" t="s">
        <v>276</v>
      </c>
    </row>
    <row r="15" spans="1:21" x14ac:dyDescent="0.35">
      <c r="A15" s="39" t="s">
        <v>303</v>
      </c>
      <c r="B15" t="s">
        <v>304</v>
      </c>
      <c r="C15" t="s">
        <v>816</v>
      </c>
      <c r="D15" t="s">
        <v>545</v>
      </c>
      <c r="F15" s="51" t="s">
        <v>78</v>
      </c>
      <c r="G15" s="51" t="s">
        <v>150</v>
      </c>
      <c r="K15" s="149">
        <v>46143</v>
      </c>
      <c r="P15" s="151" t="s">
        <v>319</v>
      </c>
      <c r="Q15" s="30" t="s">
        <v>320</v>
      </c>
      <c r="R15" s="30" t="s">
        <v>255</v>
      </c>
      <c r="S15" s="30" t="s">
        <v>256</v>
      </c>
      <c r="T15" s="30" t="s">
        <v>275</v>
      </c>
      <c r="U15" s="30" t="s">
        <v>276</v>
      </c>
    </row>
    <row r="16" spans="1:21" x14ac:dyDescent="0.35">
      <c r="A16" s="39" t="s">
        <v>777</v>
      </c>
      <c r="B16" t="s">
        <v>252</v>
      </c>
      <c r="C16" t="s">
        <v>817</v>
      </c>
      <c r="D16" t="s">
        <v>545</v>
      </c>
      <c r="F16" s="51" t="s">
        <v>79</v>
      </c>
      <c r="G16" s="51" t="s">
        <v>55</v>
      </c>
      <c r="K16" s="149">
        <v>46174</v>
      </c>
      <c r="P16" s="151" t="s">
        <v>321</v>
      </c>
      <c r="Q16" s="30" t="s">
        <v>322</v>
      </c>
      <c r="R16" s="30" t="s">
        <v>255</v>
      </c>
      <c r="S16" s="30" t="s">
        <v>256</v>
      </c>
      <c r="T16" s="30" t="s">
        <v>275</v>
      </c>
      <c r="U16" s="30" t="s">
        <v>276</v>
      </c>
    </row>
    <row r="17" spans="1:21" x14ac:dyDescent="0.35">
      <c r="A17" s="39" t="s">
        <v>305</v>
      </c>
      <c r="B17" t="s">
        <v>306</v>
      </c>
      <c r="C17" t="s">
        <v>818</v>
      </c>
      <c r="D17" t="s">
        <v>545</v>
      </c>
      <c r="F17" s="51" t="s">
        <v>80</v>
      </c>
      <c r="G17" s="51" t="s">
        <v>151</v>
      </c>
      <c r="K17" s="149">
        <v>46204</v>
      </c>
      <c r="P17" s="151" t="s">
        <v>339</v>
      </c>
      <c r="Q17" s="30" t="s">
        <v>323</v>
      </c>
      <c r="R17" s="30" t="s">
        <v>255</v>
      </c>
      <c r="S17" s="30" t="s">
        <v>256</v>
      </c>
      <c r="T17" s="30" t="s">
        <v>289</v>
      </c>
      <c r="U17" s="30" t="s">
        <v>290</v>
      </c>
    </row>
    <row r="18" spans="1:21" x14ac:dyDescent="0.35">
      <c r="A18" s="39" t="s">
        <v>307</v>
      </c>
      <c r="B18" t="s">
        <v>308</v>
      </c>
      <c r="C18" t="s">
        <v>819</v>
      </c>
      <c r="D18" t="s">
        <v>545</v>
      </c>
      <c r="F18" s="51" t="s">
        <v>81</v>
      </c>
      <c r="G18" s="51" t="s">
        <v>152</v>
      </c>
      <c r="K18" s="149">
        <v>46235</v>
      </c>
      <c r="P18" s="151" t="s">
        <v>324</v>
      </c>
      <c r="Q18" s="30" t="s">
        <v>325</v>
      </c>
      <c r="R18" s="30" t="s">
        <v>257</v>
      </c>
      <c r="S18" s="30" t="s">
        <v>258</v>
      </c>
      <c r="T18" s="30" t="s">
        <v>291</v>
      </c>
      <c r="U18" s="30" t="s">
        <v>292</v>
      </c>
    </row>
    <row r="19" spans="1:21" x14ac:dyDescent="0.35">
      <c r="A19" s="39" t="s">
        <v>309</v>
      </c>
      <c r="B19" t="s">
        <v>310</v>
      </c>
      <c r="C19" t="s">
        <v>820</v>
      </c>
      <c r="D19" t="s">
        <v>545</v>
      </c>
      <c r="F19" s="51" t="s">
        <v>25</v>
      </c>
      <c r="G19" s="51" t="s">
        <v>751</v>
      </c>
      <c r="K19" s="149">
        <v>46266</v>
      </c>
      <c r="P19" s="151" t="s">
        <v>326</v>
      </c>
      <c r="Q19" s="30" t="s">
        <v>327</v>
      </c>
      <c r="R19" s="30" t="s">
        <v>257</v>
      </c>
      <c r="S19" s="30" t="s">
        <v>258</v>
      </c>
      <c r="T19" s="30" t="s">
        <v>273</v>
      </c>
      <c r="U19" s="30" t="s">
        <v>274</v>
      </c>
    </row>
    <row r="20" spans="1:21" x14ac:dyDescent="0.35">
      <c r="A20" s="39" t="s">
        <v>311</v>
      </c>
      <c r="B20" t="s">
        <v>312</v>
      </c>
      <c r="C20" t="s">
        <v>821</v>
      </c>
      <c r="D20" t="s">
        <v>545</v>
      </c>
      <c r="F20" s="51" t="s">
        <v>82</v>
      </c>
      <c r="G20" s="51" t="s">
        <v>752</v>
      </c>
      <c r="K20" s="149">
        <v>46296</v>
      </c>
      <c r="P20" s="151" t="s">
        <v>328</v>
      </c>
      <c r="Q20" s="30" t="s">
        <v>329</v>
      </c>
      <c r="R20" s="30" t="s">
        <v>257</v>
      </c>
      <c r="S20" s="30" t="s">
        <v>258</v>
      </c>
      <c r="T20" s="30" t="s">
        <v>293</v>
      </c>
      <c r="U20" s="30" t="s">
        <v>294</v>
      </c>
    </row>
    <row r="21" spans="1:21" x14ac:dyDescent="0.35">
      <c r="A21" s="39" t="s">
        <v>313</v>
      </c>
      <c r="B21" t="s">
        <v>314</v>
      </c>
      <c r="C21" t="s">
        <v>822</v>
      </c>
      <c r="D21" t="s">
        <v>545</v>
      </c>
      <c r="F21" s="51" t="s">
        <v>83</v>
      </c>
      <c r="G21" s="51" t="s">
        <v>154</v>
      </c>
      <c r="K21" s="149">
        <v>46327</v>
      </c>
      <c r="P21" s="151" t="s">
        <v>330</v>
      </c>
      <c r="Q21" s="30" t="s">
        <v>331</v>
      </c>
      <c r="R21" s="30" t="s">
        <v>257</v>
      </c>
      <c r="S21" s="30" t="s">
        <v>258</v>
      </c>
      <c r="T21" s="30" t="s">
        <v>289</v>
      </c>
      <c r="U21" s="30" t="s">
        <v>290</v>
      </c>
    </row>
    <row r="22" spans="1:21" x14ac:dyDescent="0.35">
      <c r="A22" t="s">
        <v>315</v>
      </c>
      <c r="B22" t="s">
        <v>316</v>
      </c>
      <c r="C22" t="s">
        <v>823</v>
      </c>
      <c r="D22" t="s">
        <v>545</v>
      </c>
      <c r="F22" s="51" t="s">
        <v>84</v>
      </c>
      <c r="G22" s="51" t="s">
        <v>155</v>
      </c>
      <c r="K22" s="149">
        <v>46357</v>
      </c>
      <c r="P22" s="151" t="s">
        <v>332</v>
      </c>
      <c r="Q22" s="30" t="s">
        <v>333</v>
      </c>
      <c r="R22" s="30" t="s">
        <v>257</v>
      </c>
      <c r="S22" s="30" t="s">
        <v>258</v>
      </c>
      <c r="T22" s="30" t="s">
        <v>291</v>
      </c>
      <c r="U22" s="30" t="s">
        <v>292</v>
      </c>
    </row>
    <row r="23" spans="1:21" x14ac:dyDescent="0.35">
      <c r="A23" s="39" t="s">
        <v>799</v>
      </c>
      <c r="B23" t="s">
        <v>800</v>
      </c>
      <c r="C23" t="s">
        <v>824</v>
      </c>
      <c r="D23" t="s">
        <v>545</v>
      </c>
      <c r="F23" s="51" t="s">
        <v>85</v>
      </c>
      <c r="G23" s="51" t="s">
        <v>156</v>
      </c>
      <c r="K23" s="149">
        <v>46388</v>
      </c>
      <c r="P23" s="151" t="s">
        <v>735</v>
      </c>
      <c r="Q23" s="30" t="s">
        <v>736</v>
      </c>
      <c r="R23" s="30" t="s">
        <v>259</v>
      </c>
      <c r="S23" s="30" t="s">
        <v>260</v>
      </c>
      <c r="T23" s="30" t="s">
        <v>279</v>
      </c>
      <c r="U23" s="30" t="s">
        <v>280</v>
      </c>
    </row>
    <row r="24" spans="1:21" x14ac:dyDescent="0.35">
      <c r="A24" s="39" t="s">
        <v>797</v>
      </c>
      <c r="B24" t="s">
        <v>798</v>
      </c>
      <c r="C24" t="s">
        <v>825</v>
      </c>
      <c r="D24" t="s">
        <v>545</v>
      </c>
      <c r="F24" s="51" t="s">
        <v>86</v>
      </c>
      <c r="G24" s="51" t="s">
        <v>157</v>
      </c>
      <c r="K24" s="149">
        <v>46419</v>
      </c>
      <c r="P24" s="151" t="s">
        <v>334</v>
      </c>
      <c r="Q24" s="30" t="s">
        <v>335</v>
      </c>
      <c r="R24" s="30" t="s">
        <v>259</v>
      </c>
      <c r="S24" s="30" t="s">
        <v>260</v>
      </c>
      <c r="T24" s="30" t="s">
        <v>262</v>
      </c>
      <c r="U24" s="30" t="s">
        <v>263</v>
      </c>
    </row>
    <row r="25" spans="1:21" x14ac:dyDescent="0.35">
      <c r="A25" s="39" t="s">
        <v>317</v>
      </c>
      <c r="B25" t="s">
        <v>318</v>
      </c>
      <c r="C25" t="s">
        <v>826</v>
      </c>
      <c r="D25" t="s">
        <v>545</v>
      </c>
      <c r="F25" s="51" t="s">
        <v>87</v>
      </c>
      <c r="G25" s="51" t="s">
        <v>158</v>
      </c>
      <c r="K25" s="149">
        <v>46447</v>
      </c>
      <c r="P25" s="151" t="s">
        <v>718</v>
      </c>
      <c r="Q25" s="30" t="s">
        <v>719</v>
      </c>
      <c r="R25" s="30" t="s">
        <v>259</v>
      </c>
      <c r="S25" s="30" t="s">
        <v>260</v>
      </c>
      <c r="T25" s="30" t="s">
        <v>269</v>
      </c>
      <c r="U25" s="30" t="s">
        <v>270</v>
      </c>
    </row>
    <row r="26" spans="1:21" x14ac:dyDescent="0.35">
      <c r="A26" s="39" t="s">
        <v>319</v>
      </c>
      <c r="B26" t="s">
        <v>320</v>
      </c>
      <c r="C26" t="s">
        <v>827</v>
      </c>
      <c r="D26" t="s">
        <v>545</v>
      </c>
      <c r="F26" s="51" t="s">
        <v>88</v>
      </c>
      <c r="G26" s="51" t="s">
        <v>159</v>
      </c>
      <c r="P26" s="151" t="s">
        <v>716</v>
      </c>
      <c r="Q26" s="30" t="s">
        <v>715</v>
      </c>
      <c r="R26" s="30" t="s">
        <v>259</v>
      </c>
      <c r="S26" s="30" t="s">
        <v>260</v>
      </c>
      <c r="T26" s="30" t="s">
        <v>289</v>
      </c>
      <c r="U26" s="30" t="s">
        <v>290</v>
      </c>
    </row>
    <row r="27" spans="1:21" x14ac:dyDescent="0.35">
      <c r="A27" s="39" t="s">
        <v>321</v>
      </c>
      <c r="B27" t="s">
        <v>322</v>
      </c>
      <c r="C27" t="s">
        <v>828</v>
      </c>
      <c r="D27" t="s">
        <v>545</v>
      </c>
      <c r="F27" s="51" t="s">
        <v>89</v>
      </c>
      <c r="G27" s="51" t="s">
        <v>160</v>
      </c>
      <c r="P27" s="151" t="s">
        <v>336</v>
      </c>
      <c r="Q27" s="30" t="s">
        <v>337</v>
      </c>
      <c r="R27" s="30" t="s">
        <v>259</v>
      </c>
      <c r="S27" s="30" t="s">
        <v>260</v>
      </c>
      <c r="T27" s="30" t="s">
        <v>265</v>
      </c>
      <c r="U27" s="30" t="s">
        <v>266</v>
      </c>
    </row>
    <row r="28" spans="1:21" x14ac:dyDescent="0.35">
      <c r="A28" s="39" t="s">
        <v>339</v>
      </c>
      <c r="B28" t="s">
        <v>340</v>
      </c>
      <c r="C28" t="s">
        <v>829</v>
      </c>
      <c r="D28" t="s">
        <v>545</v>
      </c>
      <c r="F28" s="51" t="s">
        <v>90</v>
      </c>
      <c r="G28" s="51" t="s">
        <v>161</v>
      </c>
      <c r="P28" s="151" t="s">
        <v>803</v>
      </c>
      <c r="Q28" s="30" t="s">
        <v>804</v>
      </c>
      <c r="R28" s="30" t="s">
        <v>259</v>
      </c>
      <c r="S28" s="30" t="s">
        <v>260</v>
      </c>
      <c r="T28" s="30" t="s">
        <v>802</v>
      </c>
      <c r="U28" s="30" t="s">
        <v>804</v>
      </c>
    </row>
    <row r="29" spans="1:21" x14ac:dyDescent="0.35">
      <c r="A29" s="39" t="s">
        <v>324</v>
      </c>
      <c r="B29" t="s">
        <v>325</v>
      </c>
      <c r="C29" t="s">
        <v>830</v>
      </c>
      <c r="D29" t="s">
        <v>545</v>
      </c>
      <c r="F29" s="51" t="s">
        <v>91</v>
      </c>
      <c r="G29" s="51" t="s">
        <v>162</v>
      </c>
      <c r="P29" s="30" t="s">
        <v>722</v>
      </c>
      <c r="Q29" s="30" t="s">
        <v>723</v>
      </c>
      <c r="R29" s="30" t="s">
        <v>259</v>
      </c>
      <c r="S29" s="30" t="s">
        <v>260</v>
      </c>
      <c r="T29" s="30" t="s">
        <v>269</v>
      </c>
      <c r="U29" s="30" t="s">
        <v>270</v>
      </c>
    </row>
    <row r="30" spans="1:21" x14ac:dyDescent="0.35">
      <c r="A30" s="39" t="s">
        <v>326</v>
      </c>
      <c r="B30" t="s">
        <v>327</v>
      </c>
      <c r="C30" t="s">
        <v>831</v>
      </c>
      <c r="D30" t="s">
        <v>545</v>
      </c>
      <c r="F30" s="51" t="s">
        <v>27</v>
      </c>
      <c r="G30" s="51" t="s">
        <v>753</v>
      </c>
    </row>
    <row r="31" spans="1:21" x14ac:dyDescent="0.35">
      <c r="A31" s="39" t="s">
        <v>328</v>
      </c>
      <c r="B31" t="s">
        <v>329</v>
      </c>
      <c r="C31" t="s">
        <v>832</v>
      </c>
      <c r="D31" t="s">
        <v>545</v>
      </c>
      <c r="F31" s="51" t="s">
        <v>29</v>
      </c>
      <c r="G31" s="51" t="s">
        <v>163</v>
      </c>
      <c r="P31" s="153" t="s">
        <v>255</v>
      </c>
      <c r="Q31" s="153" t="s">
        <v>256</v>
      </c>
      <c r="R31" s="39"/>
    </row>
    <row r="32" spans="1:21" x14ac:dyDescent="0.35">
      <c r="A32" s="39" t="s">
        <v>330</v>
      </c>
      <c r="B32" t="s">
        <v>331</v>
      </c>
      <c r="C32" t="s">
        <v>833</v>
      </c>
      <c r="D32" t="s">
        <v>545</v>
      </c>
      <c r="F32" s="51" t="s">
        <v>92</v>
      </c>
      <c r="G32" s="51" t="s">
        <v>164</v>
      </c>
      <c r="P32" s="153" t="s">
        <v>259</v>
      </c>
      <c r="Q32" s="153" t="s">
        <v>260</v>
      </c>
      <c r="R32" s="39"/>
    </row>
    <row r="33" spans="1:19" x14ac:dyDescent="0.35">
      <c r="A33" s="39" t="s">
        <v>332</v>
      </c>
      <c r="B33" t="s">
        <v>333</v>
      </c>
      <c r="C33" t="s">
        <v>834</v>
      </c>
      <c r="D33" t="s">
        <v>545</v>
      </c>
      <c r="F33" s="51" t="s">
        <v>93</v>
      </c>
      <c r="G33" s="51" t="s">
        <v>754</v>
      </c>
      <c r="P33" s="153" t="s">
        <v>257</v>
      </c>
      <c r="Q33" s="153" t="s">
        <v>258</v>
      </c>
      <c r="R33" s="39"/>
    </row>
    <row r="34" spans="1:19" x14ac:dyDescent="0.35">
      <c r="A34" t="s">
        <v>735</v>
      </c>
      <c r="B34" t="s">
        <v>736</v>
      </c>
      <c r="C34" t="s">
        <v>835</v>
      </c>
      <c r="D34" t="s">
        <v>545</v>
      </c>
      <c r="F34" s="51" t="s">
        <v>94</v>
      </c>
      <c r="G34" s="51" t="s">
        <v>166</v>
      </c>
      <c r="P34" s="153" t="s">
        <v>251</v>
      </c>
      <c r="Q34" s="153" t="s">
        <v>252</v>
      </c>
      <c r="R34" s="39"/>
    </row>
    <row r="35" spans="1:19" x14ac:dyDescent="0.35">
      <c r="A35" s="39" t="s">
        <v>334</v>
      </c>
      <c r="B35" t="s">
        <v>335</v>
      </c>
      <c r="C35" t="s">
        <v>836</v>
      </c>
      <c r="D35" t="s">
        <v>545</v>
      </c>
      <c r="F35" s="51" t="s">
        <v>95</v>
      </c>
      <c r="G35" s="51" t="s">
        <v>167</v>
      </c>
      <c r="P35" s="153" t="s">
        <v>253</v>
      </c>
      <c r="Q35" s="153" t="s">
        <v>254</v>
      </c>
      <c r="R35" s="39"/>
    </row>
    <row r="36" spans="1:19" x14ac:dyDescent="0.35">
      <c r="A36" s="39" t="s">
        <v>718</v>
      </c>
      <c r="B36" t="s">
        <v>719</v>
      </c>
      <c r="C36" t="s">
        <v>837</v>
      </c>
      <c r="D36" t="s">
        <v>545</v>
      </c>
      <c r="F36" s="51" t="s">
        <v>96</v>
      </c>
      <c r="G36" s="51" t="s">
        <v>755</v>
      </c>
      <c r="P36" s="153" t="s">
        <v>249</v>
      </c>
      <c r="Q36" s="153" t="s">
        <v>250</v>
      </c>
      <c r="R36" s="39"/>
    </row>
    <row r="37" spans="1:19" x14ac:dyDescent="0.35">
      <c r="A37" s="39" t="s">
        <v>716</v>
      </c>
      <c r="B37" t="s">
        <v>715</v>
      </c>
      <c r="C37" t="s">
        <v>838</v>
      </c>
      <c r="D37" t="s">
        <v>545</v>
      </c>
      <c r="F37" s="51" t="s">
        <v>97</v>
      </c>
      <c r="G37" s="51" t="s">
        <v>169</v>
      </c>
      <c r="P37" s="153" t="s">
        <v>247</v>
      </c>
      <c r="Q37" s="29" t="s">
        <v>248</v>
      </c>
      <c r="R37" s="39"/>
    </row>
    <row r="38" spans="1:19" x14ac:dyDescent="0.35">
      <c r="A38" t="s">
        <v>336</v>
      </c>
      <c r="B38" t="s">
        <v>337</v>
      </c>
      <c r="C38" t="s">
        <v>839</v>
      </c>
      <c r="D38" t="s">
        <v>545</v>
      </c>
      <c r="F38" s="51" t="s">
        <v>98</v>
      </c>
      <c r="G38" s="51" t="s">
        <v>170</v>
      </c>
      <c r="P38" s="153" t="s">
        <v>720</v>
      </c>
      <c r="Q38" s="29" t="s">
        <v>721</v>
      </c>
    </row>
    <row r="39" spans="1:19" x14ac:dyDescent="0.35">
      <c r="A39" s="39" t="s">
        <v>803</v>
      </c>
      <c r="B39" t="s">
        <v>804</v>
      </c>
      <c r="C39" t="s">
        <v>840</v>
      </c>
      <c r="D39" t="s">
        <v>545</v>
      </c>
      <c r="F39" s="51" t="s">
        <v>31</v>
      </c>
      <c r="G39" s="51" t="s">
        <v>54</v>
      </c>
      <c r="P39" s="154" t="s">
        <v>281</v>
      </c>
      <c r="Q39" s="155" t="s">
        <v>355</v>
      </c>
      <c r="S39" s="39"/>
    </row>
    <row r="40" spans="1:19" x14ac:dyDescent="0.35">
      <c r="A40" s="39" t="s">
        <v>722</v>
      </c>
      <c r="B40" t="s">
        <v>723</v>
      </c>
      <c r="C40" t="s">
        <v>841</v>
      </c>
      <c r="D40" t="s">
        <v>545</v>
      </c>
      <c r="F40" s="51" t="s">
        <v>99</v>
      </c>
      <c r="G40" s="51" t="s">
        <v>171</v>
      </c>
      <c r="P40" s="154" t="s">
        <v>285</v>
      </c>
      <c r="Q40" s="155" t="s">
        <v>286</v>
      </c>
      <c r="S40" s="39"/>
    </row>
    <row r="41" spans="1:19" x14ac:dyDescent="0.35">
      <c r="A41" s="39"/>
      <c r="F41" s="51" t="s">
        <v>100</v>
      </c>
      <c r="G41" s="51" t="s">
        <v>756</v>
      </c>
      <c r="P41" s="154" t="s">
        <v>282</v>
      </c>
      <c r="Q41" s="155" t="s">
        <v>779</v>
      </c>
      <c r="S41" s="39"/>
    </row>
    <row r="42" spans="1:19" x14ac:dyDescent="0.35">
      <c r="A42" s="39"/>
      <c r="F42" s="51" t="s">
        <v>101</v>
      </c>
      <c r="G42" s="51" t="s">
        <v>757</v>
      </c>
      <c r="P42" s="154" t="s">
        <v>261</v>
      </c>
      <c r="Q42" s="155" t="s">
        <v>540</v>
      </c>
      <c r="S42" s="39"/>
    </row>
    <row r="43" spans="1:19" x14ac:dyDescent="0.35">
      <c r="A43" s="39"/>
      <c r="F43" s="51" t="s">
        <v>102</v>
      </c>
      <c r="G43" s="156" t="s">
        <v>241</v>
      </c>
      <c r="P43" s="154" t="s">
        <v>287</v>
      </c>
      <c r="Q43" s="155" t="s">
        <v>288</v>
      </c>
      <c r="S43" s="39"/>
    </row>
    <row r="44" spans="1:19" x14ac:dyDescent="0.35">
      <c r="A44" s="39"/>
      <c r="F44" t="s">
        <v>103</v>
      </c>
      <c r="G44" t="s">
        <v>546</v>
      </c>
      <c r="P44" s="154" t="s">
        <v>279</v>
      </c>
      <c r="Q44" s="155" t="s">
        <v>280</v>
      </c>
      <c r="S44" s="39"/>
    </row>
    <row r="45" spans="1:19" x14ac:dyDescent="0.35">
      <c r="A45" s="39"/>
      <c r="F45" t="s">
        <v>104</v>
      </c>
      <c r="G45" t="s">
        <v>173</v>
      </c>
      <c r="P45" s="154" t="s">
        <v>338</v>
      </c>
      <c r="Q45" s="155" t="s">
        <v>714</v>
      </c>
      <c r="S45" s="39"/>
    </row>
    <row r="46" spans="1:19" x14ac:dyDescent="0.35">
      <c r="A46" s="39"/>
      <c r="F46" t="s">
        <v>105</v>
      </c>
      <c r="G46" t="s">
        <v>174</v>
      </c>
      <c r="P46" s="154" t="s">
        <v>262</v>
      </c>
      <c r="Q46" s="155" t="s">
        <v>263</v>
      </c>
      <c r="S46" s="39"/>
    </row>
    <row r="47" spans="1:19" x14ac:dyDescent="0.35">
      <c r="A47" s="39"/>
      <c r="F47" t="s">
        <v>106</v>
      </c>
      <c r="G47" t="s">
        <v>547</v>
      </c>
      <c r="P47" s="154" t="s">
        <v>277</v>
      </c>
      <c r="Q47" s="155" t="s">
        <v>278</v>
      </c>
      <c r="S47" s="39"/>
    </row>
    <row r="48" spans="1:19" x14ac:dyDescent="0.35">
      <c r="A48" s="39"/>
      <c r="F48" t="s">
        <v>107</v>
      </c>
      <c r="G48" t="s">
        <v>175</v>
      </c>
      <c r="P48" s="154" t="s">
        <v>295</v>
      </c>
      <c r="Q48" s="155" t="s">
        <v>296</v>
      </c>
      <c r="S48" s="39"/>
    </row>
    <row r="49" spans="1:19" x14ac:dyDescent="0.35">
      <c r="A49" s="39"/>
      <c r="F49" t="s">
        <v>108</v>
      </c>
      <c r="G49" t="s">
        <v>176</v>
      </c>
      <c r="P49" s="154" t="s">
        <v>267</v>
      </c>
      <c r="Q49" s="155" t="s">
        <v>268</v>
      </c>
      <c r="S49" s="39"/>
    </row>
    <row r="50" spans="1:19" x14ac:dyDescent="0.35">
      <c r="A50" s="39"/>
      <c r="F50" t="s">
        <v>109</v>
      </c>
      <c r="G50" t="s">
        <v>177</v>
      </c>
      <c r="P50" s="154" t="s">
        <v>264</v>
      </c>
      <c r="Q50" s="155" t="s">
        <v>346</v>
      </c>
      <c r="S50" s="39"/>
    </row>
    <row r="51" spans="1:19" x14ac:dyDescent="0.35">
      <c r="A51" s="39"/>
      <c r="F51" t="s">
        <v>110</v>
      </c>
      <c r="G51" t="s">
        <v>178</v>
      </c>
      <c r="P51" s="154" t="s">
        <v>289</v>
      </c>
      <c r="Q51" s="155" t="s">
        <v>290</v>
      </c>
      <c r="S51" s="39"/>
    </row>
    <row r="52" spans="1:19" x14ac:dyDescent="0.35">
      <c r="F52" t="s">
        <v>111</v>
      </c>
      <c r="G52" t="s">
        <v>758</v>
      </c>
      <c r="P52" s="154" t="s">
        <v>271</v>
      </c>
      <c r="Q52" s="155" t="s">
        <v>272</v>
      </c>
      <c r="S52" s="39"/>
    </row>
    <row r="53" spans="1:19" x14ac:dyDescent="0.35">
      <c r="F53" t="s">
        <v>112</v>
      </c>
      <c r="G53" t="s">
        <v>179</v>
      </c>
      <c r="P53" s="154" t="s">
        <v>273</v>
      </c>
      <c r="Q53" s="155" t="s">
        <v>274</v>
      </c>
      <c r="S53" s="39"/>
    </row>
    <row r="54" spans="1:19" x14ac:dyDescent="0.35">
      <c r="F54" t="s">
        <v>808</v>
      </c>
      <c r="G54" t="s">
        <v>810</v>
      </c>
      <c r="P54" s="154" t="s">
        <v>265</v>
      </c>
      <c r="Q54" s="155" t="s">
        <v>266</v>
      </c>
      <c r="S54" s="39"/>
    </row>
    <row r="55" spans="1:19" x14ac:dyDescent="0.35">
      <c r="F55" t="s">
        <v>809</v>
      </c>
      <c r="G55" t="s">
        <v>811</v>
      </c>
      <c r="P55" s="154" t="s">
        <v>275</v>
      </c>
      <c r="Q55" s="155" t="s">
        <v>276</v>
      </c>
      <c r="S55" s="39"/>
    </row>
    <row r="56" spans="1:19" x14ac:dyDescent="0.35">
      <c r="F56" t="s">
        <v>113</v>
      </c>
      <c r="G56" t="s">
        <v>180</v>
      </c>
      <c r="P56" s="154" t="s">
        <v>802</v>
      </c>
      <c r="Q56" s="155" t="s">
        <v>804</v>
      </c>
      <c r="S56" s="39"/>
    </row>
    <row r="57" spans="1:19" x14ac:dyDescent="0.35">
      <c r="F57" t="s">
        <v>114</v>
      </c>
      <c r="G57" t="s">
        <v>181</v>
      </c>
      <c r="P57" s="154" t="s">
        <v>283</v>
      </c>
      <c r="Q57" s="155" t="s">
        <v>284</v>
      </c>
      <c r="S57" s="39"/>
    </row>
    <row r="58" spans="1:19" x14ac:dyDescent="0.35">
      <c r="F58" t="s">
        <v>115</v>
      </c>
      <c r="G58" t="s">
        <v>242</v>
      </c>
      <c r="P58" s="154" t="s">
        <v>297</v>
      </c>
      <c r="Q58" s="155" t="s">
        <v>298</v>
      </c>
      <c r="S58" s="39"/>
    </row>
    <row r="59" spans="1:19" x14ac:dyDescent="0.35">
      <c r="F59" t="s">
        <v>116</v>
      </c>
      <c r="G59" t="s">
        <v>182</v>
      </c>
      <c r="P59" s="154" t="s">
        <v>293</v>
      </c>
      <c r="Q59" s="155" t="s">
        <v>294</v>
      </c>
    </row>
    <row r="60" spans="1:19" x14ac:dyDescent="0.35">
      <c r="F60" t="s">
        <v>117</v>
      </c>
      <c r="G60" t="s">
        <v>183</v>
      </c>
      <c r="P60" s="154" t="s">
        <v>291</v>
      </c>
      <c r="Q60" s="155" t="s">
        <v>292</v>
      </c>
    </row>
    <row r="61" spans="1:19" x14ac:dyDescent="0.35">
      <c r="F61" t="s">
        <v>118</v>
      </c>
      <c r="G61" t="s">
        <v>184</v>
      </c>
      <c r="P61" s="154" t="s">
        <v>269</v>
      </c>
      <c r="Q61" s="155" t="s">
        <v>270</v>
      </c>
    </row>
    <row r="62" spans="1:19" x14ac:dyDescent="0.35">
      <c r="F62" t="s">
        <v>119</v>
      </c>
      <c r="G62" t="s">
        <v>734</v>
      </c>
    </row>
    <row r="63" spans="1:19" x14ac:dyDescent="0.35">
      <c r="F63" t="s">
        <v>120</v>
      </c>
      <c r="G63" t="s">
        <v>733</v>
      </c>
    </row>
    <row r="64" spans="1:19" x14ac:dyDescent="0.35">
      <c r="F64" t="s">
        <v>121</v>
      </c>
      <c r="G64" t="s">
        <v>185</v>
      </c>
    </row>
    <row r="65" spans="6:7" x14ac:dyDescent="0.35">
      <c r="F65" t="s">
        <v>122</v>
      </c>
      <c r="G65" t="s">
        <v>186</v>
      </c>
    </row>
    <row r="66" spans="6:7" x14ac:dyDescent="0.35">
      <c r="F66" t="s">
        <v>123</v>
      </c>
      <c r="G66" t="s">
        <v>187</v>
      </c>
    </row>
    <row r="67" spans="6:7" x14ac:dyDescent="0.35">
      <c r="F67" t="s">
        <v>124</v>
      </c>
      <c r="G67" t="s">
        <v>188</v>
      </c>
    </row>
    <row r="68" spans="6:7" x14ac:dyDescent="0.35">
      <c r="F68" t="s">
        <v>125</v>
      </c>
      <c r="G68" t="s">
        <v>189</v>
      </c>
    </row>
    <row r="69" spans="6:7" x14ac:dyDescent="0.35">
      <c r="F69" t="s">
        <v>126</v>
      </c>
      <c r="G69" t="s">
        <v>190</v>
      </c>
    </row>
    <row r="70" spans="6:7" x14ac:dyDescent="0.35">
      <c r="F70" t="s">
        <v>127</v>
      </c>
      <c r="G70" t="s">
        <v>191</v>
      </c>
    </row>
    <row r="71" spans="6:7" x14ac:dyDescent="0.35">
      <c r="F71" t="s">
        <v>128</v>
      </c>
      <c r="G71" t="s">
        <v>192</v>
      </c>
    </row>
    <row r="72" spans="6:7" x14ac:dyDescent="0.35">
      <c r="F72" t="s">
        <v>129</v>
      </c>
      <c r="G72" t="s">
        <v>759</v>
      </c>
    </row>
    <row r="73" spans="6:7" x14ac:dyDescent="0.35">
      <c r="F73" t="s">
        <v>130</v>
      </c>
      <c r="G73" t="s">
        <v>194</v>
      </c>
    </row>
    <row r="74" spans="6:7" x14ac:dyDescent="0.35">
      <c r="F74" t="s">
        <v>131</v>
      </c>
      <c r="G74" t="s">
        <v>195</v>
      </c>
    </row>
    <row r="75" spans="6:7" x14ac:dyDescent="0.35">
      <c r="F75" t="s">
        <v>132</v>
      </c>
      <c r="G75" t="s">
        <v>196</v>
      </c>
    </row>
    <row r="76" spans="6:7" x14ac:dyDescent="0.35">
      <c r="F76" t="s">
        <v>133</v>
      </c>
      <c r="G76" t="s">
        <v>741</v>
      </c>
    </row>
    <row r="77" spans="6:7" x14ac:dyDescent="0.35">
      <c r="F77" t="s">
        <v>134</v>
      </c>
      <c r="G77" t="s">
        <v>742</v>
      </c>
    </row>
    <row r="78" spans="6:7" x14ac:dyDescent="0.35">
      <c r="F78" t="s">
        <v>135</v>
      </c>
      <c r="G78" t="s">
        <v>197</v>
      </c>
    </row>
    <row r="79" spans="6:7" x14ac:dyDescent="0.35">
      <c r="F79" t="s">
        <v>136</v>
      </c>
      <c r="G79" t="s">
        <v>198</v>
      </c>
    </row>
    <row r="80" spans="6:7" x14ac:dyDescent="0.35">
      <c r="F80" t="s">
        <v>137</v>
      </c>
      <c r="G80" t="s">
        <v>743</v>
      </c>
    </row>
    <row r="81" spans="6:7" x14ac:dyDescent="0.35">
      <c r="F81" t="s">
        <v>138</v>
      </c>
      <c r="G81" t="s">
        <v>744</v>
      </c>
    </row>
    <row r="82" spans="6:7" x14ac:dyDescent="0.35">
      <c r="F82" t="s">
        <v>139</v>
      </c>
      <c r="G82" t="s">
        <v>199</v>
      </c>
    </row>
    <row r="83" spans="6:7" x14ac:dyDescent="0.35">
      <c r="F83" t="s">
        <v>140</v>
      </c>
      <c r="G83" t="s">
        <v>200</v>
      </c>
    </row>
    <row r="84" spans="6:7" x14ac:dyDescent="0.35">
      <c r="F84" t="s">
        <v>141</v>
      </c>
      <c r="G84" t="s">
        <v>201</v>
      </c>
    </row>
    <row r="85" spans="6:7" x14ac:dyDescent="0.35">
      <c r="F85" t="s">
        <v>142</v>
      </c>
      <c r="G85" t="s">
        <v>202</v>
      </c>
    </row>
    <row r="86" spans="6:7" x14ac:dyDescent="0.35">
      <c r="F86" t="s">
        <v>725</v>
      </c>
      <c r="G86" t="s">
        <v>760</v>
      </c>
    </row>
    <row r="87" spans="6:7" x14ac:dyDescent="0.35">
      <c r="F87" t="s">
        <v>724</v>
      </c>
      <c r="G87" t="s">
        <v>728</v>
      </c>
    </row>
    <row r="88" spans="6:7" x14ac:dyDescent="0.35">
      <c r="F88" t="s">
        <v>727</v>
      </c>
      <c r="G88" t="s">
        <v>731</v>
      </c>
    </row>
    <row r="89" spans="6:7" x14ac:dyDescent="0.35">
      <c r="F89" t="s">
        <v>726</v>
      </c>
      <c r="G89" t="s">
        <v>747</v>
      </c>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row r="106" spans="1:1" x14ac:dyDescent="0.35">
      <c r="A106" s="39"/>
    </row>
    <row r="107" spans="1:1" x14ac:dyDescent="0.35">
      <c r="A107" s="39"/>
    </row>
    <row r="109" spans="1:1" x14ac:dyDescent="0.35">
      <c r="A109" s="39"/>
    </row>
    <row r="110" spans="1:1" x14ac:dyDescent="0.35">
      <c r="A110" s="39"/>
    </row>
    <row r="111" spans="1:1" x14ac:dyDescent="0.35">
      <c r="A111" s="39"/>
    </row>
    <row r="113" spans="1:1" x14ac:dyDescent="0.35">
      <c r="A113" s="39"/>
    </row>
    <row r="114" spans="1:1" x14ac:dyDescent="0.35">
      <c r="A114" s="39"/>
    </row>
    <row r="115" spans="1:1" x14ac:dyDescent="0.35">
      <c r="A115" s="39"/>
    </row>
    <row r="116" spans="1:1" x14ac:dyDescent="0.35">
      <c r="A116" s="39"/>
    </row>
    <row r="117" spans="1:1" x14ac:dyDescent="0.35">
      <c r="A117" s="39"/>
    </row>
    <row r="118" spans="1:1" x14ac:dyDescent="0.35">
      <c r="A118" s="39"/>
    </row>
    <row r="119" spans="1:1" x14ac:dyDescent="0.35">
      <c r="A119" s="39"/>
    </row>
    <row r="120" spans="1:1" x14ac:dyDescent="0.35">
      <c r="A120" s="39"/>
    </row>
    <row r="121" spans="1:1" x14ac:dyDescent="0.35">
      <c r="A121" s="39"/>
    </row>
    <row r="122" spans="1:1" x14ac:dyDescent="0.35">
      <c r="A122" s="39"/>
    </row>
    <row r="123" spans="1:1" x14ac:dyDescent="0.35">
      <c r="A123" s="39"/>
    </row>
  </sheetData>
  <autoFilter ref="P1:U27" xr:uid="{5120F36A-5CC3-4B49-B2CE-3A89F8CBF830}">
    <sortState xmlns:xlrd2="http://schemas.microsoft.com/office/spreadsheetml/2017/richdata2" ref="P2:U27">
      <sortCondition ref="S7:S27"/>
    </sortState>
  </autoFilter>
  <phoneticPr fontId="1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9CA18-A1DD-469F-BF32-C7D849AF6AF4}">
  <ds:schemaRefs>
    <ds:schemaRef ds:uri="http://schemas.microsoft.com/sharepoint/v3/contenttype/forms"/>
  </ds:schemaRefs>
</ds:datastoreItem>
</file>

<file path=customXml/itemProps2.xml><?xml version="1.0" encoding="utf-8"?>
<ds:datastoreItem xmlns:ds="http://schemas.openxmlformats.org/officeDocument/2006/customXml" ds:itemID="{056AC573-AA93-4D55-B4F1-8E525296FE82}">
  <ds:schemaRefs>
    <ds:schemaRef ds:uri="http://schemas.openxmlformats.org/package/2006/metadata/core-properties"/>
    <ds:schemaRef ds:uri="http://schemas.microsoft.com/sharepoint/v3"/>
    <ds:schemaRef ds:uri="http://schemas.microsoft.com/office/2006/metadata/properties"/>
    <ds:schemaRef ds:uri="http://purl.org/dc/dcmitype/"/>
    <ds:schemaRef ds:uri="http://schemas.microsoft.com/office/2006/documentManagement/types"/>
    <ds:schemaRef ds:uri="http://purl.org/dc/terms/"/>
    <ds:schemaRef ds:uri="http://purl.org/dc/elements/1.1/"/>
    <ds:schemaRef ds:uri="95fb9783-1faf-46d3-8810-c8b69aa0f487"/>
    <ds:schemaRef ds:uri="http://schemas.microsoft.com/office/infopath/2007/PartnerControls"/>
    <ds:schemaRef ds:uri="c44079d0-8f68-4105-8d53-e90d6dc48a51"/>
    <ds:schemaRef ds:uri="http://www.w3.org/XML/1998/namespace"/>
  </ds:schemaRefs>
</ds:datastoreItem>
</file>

<file path=customXml/itemProps3.xml><?xml version="1.0" encoding="utf-8"?>
<ds:datastoreItem xmlns:ds="http://schemas.openxmlformats.org/officeDocument/2006/customXml" ds:itemID="{30C37BC3-D05B-4970-9EFF-F66E20A00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Introduction</vt:lpstr>
      <vt:lpstr>Key Facts</vt:lpstr>
      <vt:lpstr>Month</vt:lpstr>
      <vt:lpstr>Geography</vt:lpstr>
      <vt:lpstr>KPI Details</vt:lpstr>
      <vt:lpstr>KPIs Data from Apr25</vt:lpstr>
      <vt:lpstr>KPIs Geography from Apr25</vt:lpstr>
      <vt:lpstr>Reporting Contract Areas</vt:lpstr>
      <vt:lpstr>Current ICB mapping</vt:lpstr>
      <vt:lpstr>Raw</vt:lpstr>
      <vt:lpstr>Refs</vt:lpstr>
      <vt:lpstr>Geography!_Hlk33104816</vt:lpstr>
      <vt:lpstr>Geography!_Hlk33179772</vt:lpstr>
      <vt:lpstr>Geography!_Hlk530744139</vt:lpstr>
      <vt:lpstr>Geography!_Toc485825406</vt:lpstr>
      <vt:lpstr>Geography!_Toc485825416</vt:lpstr>
      <vt:lpstr>Geography!_Toc485825424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Tyrrell, Keith</dc:creator>
  <cp:keywords/>
  <dc:description/>
  <cp:lastModifiedBy>HEPWORTH, Neil (NHS ENGLAND)</cp:lastModifiedBy>
  <cp:revision/>
  <dcterms:created xsi:type="dcterms:W3CDTF">2019-10-30T11:26:57Z</dcterms:created>
  <dcterms:modified xsi:type="dcterms:W3CDTF">2025-06-11T07:04:59Z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