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mc:AlternateContent xmlns:mc="http://schemas.openxmlformats.org/markup-compatibility/2006">
    <mc:Choice Requires="x15">
      <x15ac:absPath xmlns:x15ac="http://schemas.microsoft.com/office/spreadsheetml/2010/11/ac" url="https://nhs.sharepoint.com/sites/ElectiveRecoveryAnalysis/Shared Documents/03 Projects/202408 40k appointments/20250801 May-25 publication/"/>
    </mc:Choice>
  </mc:AlternateContent>
  <xr:revisionPtr revIDLastSave="45" documentId="8_{C40302D1-8EF3-413F-A50D-5CFD09996402}" xr6:coauthVersionLast="47" xr6:coauthVersionMax="47" xr10:uidLastSave="{5A0D0286-54E9-4C02-AB6E-F36B2DC0D9CB}"/>
  <bookViews>
    <workbookView xWindow="-28920" yWindow="3570" windowWidth="29040" windowHeight="15720" xr2:uid="{83D139D4-9317-4264-919C-79C5790D7DD4}"/>
  </bookViews>
  <sheets>
    <sheet name="Notes" sheetId="4" r:id="rId1"/>
    <sheet name="Method" sheetId="5" r:id="rId2"/>
    <sheet name="Data" sheetId="1" r:id="rId3"/>
    <sheet name="Historical data" sheetId="6"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6" l="1"/>
  <c r="I45" i="1"/>
  <c r="G45" i="1"/>
  <c r="F45" i="1"/>
  <c r="E45" i="1"/>
  <c r="D45" i="1"/>
  <c r="I27" i="1"/>
  <c r="J24" i="1"/>
  <c r="K24" i="1"/>
  <c r="L24" i="1"/>
  <c r="M24" i="1"/>
  <c r="G27" i="1"/>
  <c r="F27" i="1"/>
  <c r="E27" i="1"/>
  <c r="D27" i="1"/>
  <c r="J42" i="1"/>
  <c r="K42" i="1"/>
  <c r="L42" i="1"/>
  <c r="M42" i="1"/>
  <c r="G42" i="1" l="1"/>
  <c r="G24" i="1"/>
  <c r="C27" i="1" l="1"/>
  <c r="C45" i="1" l="1"/>
  <c r="G24" i="6" l="1"/>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23" i="6"/>
  <c r="G22" i="6"/>
  <c r="G21" i="6"/>
  <c r="G20" i="6"/>
  <c r="G19" i="6"/>
  <c r="G18" i="6"/>
  <c r="G17" i="6"/>
  <c r="G16" i="6"/>
  <c r="G15" i="6"/>
  <c r="J41" i="1"/>
  <c r="K41" i="1"/>
  <c r="L41" i="1"/>
  <c r="J23" i="1"/>
  <c r="K23" i="1"/>
  <c r="L23" i="1"/>
  <c r="G41" i="1" l="1"/>
  <c r="G23" i="1"/>
  <c r="M23" i="1" s="1"/>
  <c r="J40" i="1"/>
  <c r="K40" i="1"/>
  <c r="M41" i="1" l="1"/>
  <c r="G40" i="1"/>
  <c r="J22" i="1"/>
  <c r="K22" i="1"/>
  <c r="G22" i="1"/>
  <c r="M22" i="1" s="1"/>
  <c r="L22" i="1"/>
  <c r="L40" i="1"/>
  <c r="G36" i="1"/>
  <c r="G21" i="1"/>
  <c r="M21" i="1" s="1"/>
  <c r="L21" i="1"/>
  <c r="G39" i="1"/>
  <c r="L39" i="1"/>
  <c r="J39" i="1"/>
  <c r="K39" i="1"/>
  <c r="J21" i="1"/>
  <c r="K21" i="1"/>
  <c r="G20" i="1"/>
  <c r="M20" i="1" s="1"/>
  <c r="L20" i="1"/>
  <c r="G38" i="1"/>
  <c r="L38" i="1"/>
  <c r="J38" i="1"/>
  <c r="K38" i="1"/>
  <c r="J20" i="1"/>
  <c r="K20" i="1"/>
  <c r="J37" i="1"/>
  <c r="K37" i="1"/>
  <c r="L37" i="1"/>
  <c r="G37" i="1"/>
  <c r="M37" i="1" s="1"/>
  <c r="G19" i="1"/>
  <c r="G18" i="1"/>
  <c r="M40" i="1" l="1"/>
  <c r="M39" i="1"/>
  <c r="M38" i="1"/>
  <c r="J45" i="1"/>
  <c r="D46" i="1"/>
  <c r="D49" i="1" l="1"/>
  <c r="J19" i="1"/>
  <c r="K19" i="1"/>
  <c r="L19" i="1"/>
  <c r="M19" i="1"/>
  <c r="J27" i="1"/>
  <c r="K27" i="1"/>
  <c r="L27" i="1"/>
  <c r="L45" i="1" l="1"/>
  <c r="L49" i="1" s="1"/>
  <c r="J49" i="1"/>
  <c r="E46" i="1"/>
  <c r="I46" i="1"/>
  <c r="J46" i="1" s="1"/>
  <c r="K45" i="1"/>
  <c r="K49" i="1" s="1"/>
  <c r="F46" i="1"/>
  <c r="E49" i="1" l="1"/>
  <c r="K46" i="1"/>
  <c r="F49" i="1"/>
  <c r="L46" i="1"/>
  <c r="J33" i="1"/>
  <c r="K33" i="1"/>
  <c r="L33" i="1"/>
  <c r="J34" i="1"/>
  <c r="K34" i="1"/>
  <c r="L34" i="1"/>
  <c r="J35" i="1"/>
  <c r="K35" i="1"/>
  <c r="L35" i="1"/>
  <c r="J36" i="1"/>
  <c r="K36" i="1"/>
  <c r="L36" i="1"/>
  <c r="K32" i="1"/>
  <c r="L32" i="1"/>
  <c r="J32" i="1"/>
  <c r="G33" i="1"/>
  <c r="M33" i="1" s="1"/>
  <c r="G34" i="1"/>
  <c r="M34" i="1" s="1"/>
  <c r="G35" i="1"/>
  <c r="M35" i="1" s="1"/>
  <c r="M36" i="1"/>
  <c r="G32" i="1"/>
  <c r="J15" i="1"/>
  <c r="K15" i="1"/>
  <c r="L15" i="1"/>
  <c r="J16" i="1"/>
  <c r="K16" i="1"/>
  <c r="L16" i="1"/>
  <c r="J17" i="1"/>
  <c r="K17" i="1"/>
  <c r="L17" i="1"/>
  <c r="J18" i="1"/>
  <c r="K18" i="1"/>
  <c r="L18" i="1"/>
  <c r="K14" i="1"/>
  <c r="L14" i="1"/>
  <c r="J14" i="1"/>
  <c r="G15" i="1"/>
  <c r="M15" i="1" s="1"/>
  <c r="G16" i="1"/>
  <c r="M16" i="1" s="1"/>
  <c r="G17" i="1"/>
  <c r="M17" i="1" s="1"/>
  <c r="M18" i="1"/>
  <c r="G14" i="1"/>
  <c r="M45" i="1" l="1"/>
  <c r="G46" i="1"/>
  <c r="M32" i="1"/>
  <c r="M14" i="1"/>
  <c r="G49" i="1" l="1"/>
  <c r="M27" i="1"/>
  <c r="M49" i="1" s="1"/>
  <c r="M46" i="1"/>
  <c r="G52" i="1" l="1"/>
  <c r="D52" i="1" l="1"/>
  <c r="E52" i="1"/>
  <c r="F52" i="1"/>
</calcChain>
</file>

<file path=xl/sharedStrings.xml><?xml version="1.0" encoding="utf-8"?>
<sst xmlns="http://schemas.openxmlformats.org/spreadsheetml/2006/main" count="90" uniqueCount="56">
  <si>
    <t>Title:</t>
  </si>
  <si>
    <t>Additional elective operations, appointments and tests</t>
  </si>
  <si>
    <t>Period:</t>
  </si>
  <si>
    <t>Source:</t>
  </si>
  <si>
    <t>Secondary Uses Service (SUS) and DM01</t>
  </si>
  <si>
    <t>Basis:</t>
  </si>
  <si>
    <t>Commissioner (England)</t>
  </si>
  <si>
    <t>Published:</t>
  </si>
  <si>
    <t>Status:</t>
  </si>
  <si>
    <t>Contact:</t>
  </si>
  <si>
    <t>england.electiverecovery-info@nhs.net</t>
  </si>
  <si>
    <t>Baseline period</t>
  </si>
  <si>
    <t>Monthly volume</t>
  </si>
  <si>
    <t>Standardised weekly volume</t>
  </si>
  <si>
    <t>Month</t>
  </si>
  <si>
    <t>Elective operations</t>
  </si>
  <si>
    <t>Outpatient appointments</t>
  </si>
  <si>
    <t>Diagnostic Tests</t>
  </si>
  <si>
    <t>Total</t>
  </si>
  <si>
    <t>Working days</t>
  </si>
  <si>
    <t>Total over period</t>
  </si>
  <si>
    <t>Standardised weekly volume over period</t>
  </si>
  <si>
    <t>Latest data</t>
  </si>
  <si>
    <t>Total additional appointments</t>
  </si>
  <si>
    <t>Additional appointments per week</t>
  </si>
  <si>
    <t>Context</t>
  </si>
  <si>
    <t>Hospital activity in scope</t>
  </si>
  <si>
    <t xml:space="preserve">As this commitment was presented as a means to “cut NHS waiting times” the scope of these data is limited to elective services consistent with consultant-led referral to treatment waiting times. It excludes emergency care, maternity and mental health services. It includes all English commissioned activity at both NHS and independent sector providers. The data cover the three types of activity referred to in the manifesto: operations, appointments and scans. The source and definition for each is detailed below. The definitions have been set to avoid double counting arising from overlap between the three forms of activity.  
</t>
  </si>
  <si>
    <r>
      <rPr>
        <b/>
        <sz val="11"/>
        <color rgb="FF000000"/>
        <rFont val="Arial"/>
        <family val="2"/>
      </rPr>
      <t xml:space="preserve">Outpatient appointments
</t>
    </r>
    <r>
      <rPr>
        <sz val="11"/>
        <color rgb="FF000000"/>
        <rFont val="Arial"/>
        <family val="2"/>
      </rPr>
      <t xml:space="preserve">This includes outpatient first attendances (with and without a procedure) and outpatient follow-up attendances with a procedure.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outpatient attendances please see Appendix 1 of the Elective Recovery Fund technical guidance here: https://www.england.nhs.uk/operational-planning-and-contracting/previous-planning-guidance/.
Outpatient follow-up attendances without a procedure are excluded as is the case for the Elective Recovery Fund (ERF) Value Weighted Activity metric. This is to ensure that the activity in scope is of high value to patients as most of these follow-up attendances without a procedure occur after the patient has received treatment.
This scope differs from the outpatient attendances in the Hospital Episode Statistics HES MAR dashboard data as ERF includes some non-consultant led appointments that are not within specific acute and the HES MAR publication does not differentiate between attendances with and without a procedure.
Some patients’ outpatient treatment takes the form of a diagnostic test, followed by a review of the results with a healthcare professional. Those will typically appear in both the diagnostic tests count and the outpatient appointment count. However, as those are genuinely two separate value-adding activities we are including both. That is the case for the baseline and post-election period. A small minority of providers record diagnostic tests as outpatient attendances under the “diagnostic imaging” specialty (Treatment Function Code 812). We exclude these attendances to avoid double counting.
</t>
    </r>
  </si>
  <si>
    <r>
      <t xml:space="preserve">Diagnostic tests
</t>
    </r>
    <r>
      <rPr>
        <sz val="11"/>
        <color rgb="FF000000"/>
        <rFont val="Arial"/>
        <family val="2"/>
      </rPr>
      <t>This includes elective waiting list and planned activity from the key diagnostic tests covered in monthly diagnostics waiting times and activity (DM01) official statistics. The primary purpose of some inpatient spells is to carry out a diagnostic test, in particular endoscopies. These would be picked up in both the inpatient spells count and diagnostic tests count. Therefore, we exclude the following endoscopy tests from the DM01 data source to avoid double counting: colonoscopy, cystoscopy, flexi sigmoidoscopy and gastroscopy.</t>
    </r>
    <r>
      <rPr>
        <b/>
        <sz val="11"/>
        <color rgb="FF000000"/>
        <rFont val="Arial"/>
        <family val="2"/>
      </rPr>
      <t xml:space="preserve">
</t>
    </r>
  </si>
  <si>
    <t>Data sources</t>
  </si>
  <si>
    <t>Secondary Uses Service (SUS)</t>
  </si>
  <si>
    <t>Diagnostics Waiting Times and Activity (DM01)</t>
  </si>
  <si>
    <t>Method</t>
  </si>
  <si>
    <r>
      <t xml:space="preserve">Standardisation
</t>
    </r>
    <r>
      <rPr>
        <sz val="11"/>
        <color theme="1"/>
        <rFont val="Arial"/>
        <family val="2"/>
      </rPr>
      <t>Elective activity is highly affected by the number of working days in a month or year. To avoid statistical bias due to working day differences we convert the activity in the baseline period to relate to the same number of working days so that the comparison is made on a like for like basis.</t>
    </r>
    <r>
      <rPr>
        <b/>
        <sz val="11"/>
        <color theme="1"/>
        <rFont val="Arial"/>
        <family val="2"/>
      </rPr>
      <t xml:space="preserve">
</t>
    </r>
    <r>
      <rPr>
        <sz val="11"/>
        <color theme="1"/>
        <rFont val="Arial"/>
        <family val="2"/>
      </rPr>
      <t xml:space="preserve">
Activity in any given week is also affected by working days and converting monthly data to a representative week using the number of days in the month would be volatile. Therefore, to enable a like for like per week comparison a standardised weekly figure has been calculated by taking the activity in the month, dividing by working days and multiplying by 5 working days for a standardised week.</t>
    </r>
    <r>
      <rPr>
        <b/>
        <sz val="11"/>
        <color theme="1"/>
        <rFont val="Arial"/>
        <family val="2"/>
      </rPr>
      <t xml:space="preserve">
</t>
    </r>
  </si>
  <si>
    <t>Standardised baseline</t>
  </si>
  <si>
    <t>Additional</t>
  </si>
  <si>
    <t>Additional share by activity type</t>
  </si>
  <si>
    <t>Proportion</t>
  </si>
  <si>
    <t>-</t>
  </si>
  <si>
    <t>Official Statistics</t>
  </si>
  <si>
    <r>
      <t xml:space="preserve">Additional appointments
</t>
    </r>
    <r>
      <rPr>
        <sz val="11"/>
        <color rgb="FF000000"/>
        <rFont val="Arial"/>
        <family val="2"/>
      </rPr>
      <t>Calculated by subtracting the elective appointments delivered in the baseline period, standardised for working days, from the elective appointments delivered in the latest time period.</t>
    </r>
    <r>
      <rPr>
        <b/>
        <sz val="11"/>
        <color rgb="FF000000"/>
        <rFont val="Arial"/>
        <family val="2"/>
      </rPr>
      <t xml:space="preserve">
</t>
    </r>
  </si>
  <si>
    <r>
      <t xml:space="preserve">Elective operations
</t>
    </r>
    <r>
      <rPr>
        <sz val="11"/>
        <color rgb="FF000000"/>
        <rFont val="Arial"/>
        <family val="2"/>
      </rPr>
      <t xml:space="preserve">This includes inpatient spells (both ordinary elective and day case) where the method of admission was waiting list, booked or planned.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elective inpatient spells please see Appendix 1 of the Elective Recovery Fund Technical Guidance here: https://www.england.nhs.uk/operational-planning-and-contracting/previous-planning-guidance/. The difference with the data covered by this publication is that zero-priced tariff activity (which is not included in Value Weighted Activity) is included. Zero-price tariff activity includes elective admissions for things like chemotherapy and radiotherapy.
This scope also aligns with the Hospital Episode Statistics HES MAR dashboard data for specific acute elective admissions available here: https://digital.nhs.uk/data-and-information/publications/statistical/provisional-monthly-hospital-episode-statistics-for-admitted-patient-care-outpatient-and-accident-and-emergency-data/april-2024---january-2025.
</t>
    </r>
  </si>
  <si>
    <t>Elective operations, appointments and tests from April 2018 onward</t>
  </si>
  <si>
    <t>Notes:</t>
  </si>
  <si>
    <r>
      <t xml:space="preserve">Baseline
</t>
    </r>
    <r>
      <rPr>
        <sz val="11"/>
        <color rgb="FF000000"/>
        <rFont val="Arial"/>
        <family val="2"/>
      </rPr>
      <t>The full baseline period is the 12 months from July 2023 to June 2024. This aligns with the 12 months prior to the Government coming into office. 
To avoid statistical bias due to seasonality it is important to compare months of the year on a like for like basis. Therefore, until we have data for the 12 months following coming into office, the baseline is restricted to the same months as the period covered by the latest data. The baseline period will expand as further data become available.</t>
    </r>
    <r>
      <rPr>
        <b/>
        <sz val="11"/>
        <color rgb="FF000000"/>
        <rFont val="Arial"/>
        <family val="2"/>
      </rPr>
      <t xml:space="preserve">
</t>
    </r>
  </si>
  <si>
    <t>This data has not been adjusted for missing providers or standardised by working days.</t>
  </si>
  <si>
    <t>The data source for elective operations and outpatient appointments (SUS) is continually refreshed so historical totals may not match previous versions of this data.</t>
  </si>
  <si>
    <t>Historical series of the activity within scope of the additional appointments measure provided here for background context.</t>
  </si>
  <si>
    <t>July 2024 to May 2025</t>
  </si>
  <si>
    <t>14 August 2025</t>
  </si>
  <si>
    <t>April 2018 to May 2025</t>
  </si>
  <si>
    <t>Inpatient spells and outpatient attendances were extracted from SUS on 1 August 2025. These data cover the periods from Jul-23 to May-24 and Jul-24 to May-25.
NHS England routinely collects data from hospital providers regarding a patient's time at hospital as part of the Commissioning Data Set (CDS). This is then processed and is returned to healthcare providers as the Secondary Uses Service (SUS) data set and is used by the NHS for operational purposes. Most NHS hospital trusts submit data on a monthly basis by deadline following a two-phase reconciliation process to arrive at a final agreed position for each month's activity defined in the NHS Standard Contract for payment purposes. This data is consolidated, validated and cleaned and then used to create the Hospital Episode Statistics (HES) data set which is released on a monthly basis as official statistics. HES data is a snapshot of data taken on the Reconciliation and Post-Reconciliation dates for each month. The SUS database is continually updated so the totals in SUS for a month will only match HES if they are queried on the day the snapshot is taken.
The monthly HES official statistics can be found here: https://digital.nhs.uk/data-and-information/publications/statistical/provisional-monthly-hospital-episode-statistics-for-admitted-patient-care-outpatient-and-accident-and-emergency-data.
For this publication SUS is the preferred data source because it means the metric is aligned with the numbers NHS England and the rest of the NHS are using to monitor and report publicly on the recovery of elective activity, as well as for payment and planning purposes. The management information data on the recovery of elective activity can be found here: https://www.england.nhs.uk/statistics/statistical-work-areas/rtt-waiting-times/recovery-of-elective_activity-mi/.
As SUS and HES are derived from the same source they are both subject to data quality processes such as de-duplication and we are confident that the use of SUS rather than HES makes no material difference to the trends when comparing national volumes of activity over these periods. Both sources suffer from some initial under-reporting so this publication covers the time period up to Apr-25 for which post-reconciliation (also known as freeze) data is the latest available and this ensures better data completeness.</t>
  </si>
  <si>
    <r>
      <rPr>
        <sz val="11"/>
        <color rgb="FF000000"/>
        <rFont val="Arial"/>
        <family val="2"/>
      </rPr>
      <t>The diagnostic tests were extracted from monthly published official statistics on Diagnostic Waiting Times and Activity (DM01) as at the May-25 statistics published on 10th July 2025, including revisions to data received for the period Jan-24 to Jan-25. These data cover the periods from Jul-23 to May-24 and Jul-24 to May-25.
The monthly DM01 Official Statistics can be found here: https://www.england.nhs.uk/statistics/statistical-work-areas/diagnostics-waiting-times-and-activity/monthly-diagnostics-waiting-times-and-activity/.
From this data source we take figures relating to planned and waiting list activity. We exclude the following endoscopy tests to avoid double counting as they are already included in the SUS activity extract: colonoscopy, cystoscopy, flexi sigmoidoscopy and gastroscopy.</t>
    </r>
    <r>
      <rPr>
        <sz val="11"/>
        <color rgb="FFFF0000"/>
        <rFont val="Arial"/>
        <family val="2"/>
      </rPr>
      <t xml:space="preserve">
</t>
    </r>
  </si>
  <si>
    <t>This publication contains data relating to the 2024 Labour manifesto commitment to deliver "an extra two million NHS operations, scans and appointments".
This initial publication of the data was released as management information on the 16th February 2025. This publication covers the period from Jul-24 to May-25 as official statistics.</t>
  </si>
  <si>
    <r>
      <rPr>
        <b/>
        <sz val="11"/>
        <color rgb="FF000000"/>
        <rFont val="Arial"/>
        <family val="2"/>
      </rPr>
      <t xml:space="preserve">Adjustments
</t>
    </r>
    <r>
      <rPr>
        <sz val="11"/>
        <color rgb="FF000000"/>
        <rFont val="Arial"/>
        <family val="2"/>
      </rPr>
      <t xml:space="preserve">No adjustments have been made for missing data. The majority of acute providers submitted data in all periods for SUS and DM01 with the following exceptions:
 </t>
    </r>
    <r>
      <rPr>
        <sz val="11"/>
        <color rgb="FF000000"/>
        <rFont val="Aptos Narrow"/>
        <family val="2"/>
      </rPr>
      <t xml:space="preserve">• </t>
    </r>
    <r>
      <rPr>
        <sz val="11"/>
        <color rgb="FF000000"/>
        <rFont val="Arial"/>
        <family val="2"/>
      </rPr>
      <t>Shrewsbury and Telford Hospital NHS Trust is missing from Outpatient SUS data in Dec-24. There were no missing acute NHS trusts in the baseline period however, so this may make a marginal difference to the national comparison by deflating the latest data.
 • Alder Hey Children's NHS Foundation Trust is missing from DM01 data for Sep-23. There are no other missing acute NHS trusts in the baseline or latest data. As this is a small acute trust and only missing from one month of the baseline this will not impact the national comparison significantly.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</si>
</sst>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0"/>
      <color rgb="FF000000"/>
      <name val="Arial"/>
      <family val="2"/>
    </font>
    <font>
      <sz val="10"/>
      <color theme="1"/>
      <name val="Arial"/>
      <family val="2"/>
    </font>
    <font>
      <sz val="11"/>
      <color theme="1"/>
      <name val="Arial"/>
      <family val="2"/>
    </font>
    <font>
      <b/>
      <sz val="10"/>
      <name val="Arial"/>
      <family val="2"/>
    </font>
    <font>
      <b/>
      <sz val="11"/>
      <color theme="1"/>
      <name val="Arial"/>
      <family val="2"/>
    </font>
    <font>
      <b/>
      <sz val="12"/>
      <color rgb="FF005EB8"/>
      <name val="Arial"/>
      <family val="2"/>
    </font>
    <font>
      <b/>
      <sz val="11"/>
      <color rgb="FF000000"/>
      <name val="Arial"/>
      <family val="2"/>
    </font>
    <font>
      <sz val="11"/>
      <color rgb="FF000000"/>
      <name val="Arial"/>
      <family val="2"/>
    </font>
    <font>
      <sz val="11"/>
      <color rgb="FFFF0000"/>
      <name val="Arial"/>
      <family val="2"/>
    </font>
    <font>
      <sz val="11"/>
      <color rgb="FF000000"/>
      <name val="Aptos Narrow"/>
      <family val="2"/>
    </font>
    <font>
      <sz val="11"/>
      <color theme="1"/>
      <name val="Aptos Narrow"/>
      <family val="2"/>
      <scheme val="minor"/>
    </font>
  </fonts>
  <fills count="6">
    <fill>
      <patternFill patternType="none"/>
    </fill>
    <fill>
      <patternFill patternType="gray125"/>
    </fill>
    <fill>
      <patternFill patternType="solid">
        <fgColor indexed="9"/>
        <bgColor indexed="64"/>
      </patternFill>
    </fill>
    <fill>
      <patternFill patternType="solid">
        <fgColor rgb="FFECF0F8"/>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1" fillId="0" borderId="0" applyFont="0" applyFill="0" applyBorder="0" applyAlignment="0" applyProtection="0"/>
  </cellStyleXfs>
  <cellXfs count="28">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3" borderId="1" xfId="0" applyFont="1" applyFill="1" applyBorder="1" applyAlignment="1">
      <alignment horizontal="center" vertical="center" wrapText="1"/>
    </xf>
    <xf numFmtId="17" fontId="3" fillId="0" borderId="1" xfId="0" applyNumberFormat="1" applyFont="1" applyBorder="1"/>
    <xf numFmtId="3" fontId="3" fillId="0" borderId="1" xfId="0" applyNumberFormat="1" applyFont="1" applyBorder="1"/>
    <xf numFmtId="0" fontId="5" fillId="0" borderId="0" xfId="0" applyFont="1"/>
    <xf numFmtId="0" fontId="5" fillId="0" borderId="0" xfId="0" applyFont="1" applyAlignment="1">
      <alignment wrapText="1"/>
    </xf>
    <xf numFmtId="0" fontId="6" fillId="2" borderId="0" xfId="0" applyFont="1" applyFill="1" applyAlignment="1">
      <alignment horizontal="left"/>
    </xf>
    <xf numFmtId="0" fontId="7" fillId="0" borderId="0" xfId="0" applyFont="1" applyAlignment="1">
      <alignment vertical="top" wrapText="1"/>
    </xf>
    <xf numFmtId="0" fontId="8" fillId="0" borderId="0" xfId="0" applyFont="1" applyAlignment="1">
      <alignment wrapText="1"/>
    </xf>
    <xf numFmtId="0" fontId="7" fillId="0" borderId="0" xfId="0" applyFont="1" applyAlignment="1">
      <alignment wrapText="1"/>
    </xf>
    <xf numFmtId="0" fontId="1" fillId="0" borderId="0" xfId="0" applyFont="1" applyAlignment="1">
      <alignment horizontal="left"/>
    </xf>
    <xf numFmtId="3" fontId="3" fillId="0" borderId="0" xfId="0" applyNumberFormat="1" applyFont="1"/>
    <xf numFmtId="9" fontId="3" fillId="0" borderId="1" xfId="1" applyFont="1" applyBorder="1"/>
    <xf numFmtId="0" fontId="5" fillId="0" borderId="0" xfId="0" applyFont="1" applyAlignment="1">
      <alignment horizontal="left"/>
    </xf>
    <xf numFmtId="0" fontId="3" fillId="0" borderId="1" xfId="0" applyFont="1" applyBorder="1"/>
    <xf numFmtId="3" fontId="5" fillId="4" borderId="1" xfId="0" applyNumberFormat="1" applyFont="1" applyFill="1" applyBorder="1"/>
    <xf numFmtId="3" fontId="3" fillId="0" borderId="1" xfId="0" quotePrefix="1" applyNumberFormat="1" applyFont="1" applyBorder="1" applyAlignment="1">
      <alignment horizontal="center"/>
    </xf>
    <xf numFmtId="17" fontId="3" fillId="5" borderId="1" xfId="0" applyNumberFormat="1" applyFont="1" applyFill="1" applyBorder="1"/>
    <xf numFmtId="0" fontId="2" fillId="5" borderId="0" xfId="0" applyFont="1" applyFill="1"/>
    <xf numFmtId="0" fontId="2" fillId="5" borderId="0" xfId="0" quotePrefix="1" applyFont="1" applyFill="1"/>
    <xf numFmtId="3" fontId="3" fillId="5" borderId="1" xfId="0" applyNumberFormat="1" applyFont="1" applyFill="1" applyBorder="1"/>
    <xf numFmtId="0" fontId="8" fillId="5" borderId="0" xfId="0" applyFont="1" applyFill="1" applyAlignment="1">
      <alignment wrapText="1"/>
    </xf>
    <xf numFmtId="0" fontId="3" fillId="5" borderId="0" xfId="0" applyFont="1" applyFill="1" applyAlignment="1">
      <alignment wrapText="1"/>
    </xf>
    <xf numFmtId="0" fontId="3" fillId="5" borderId="0" xfId="0" applyFont="1" applyFill="1" applyAlignment="1">
      <alignment vertical="top" wrapText="1"/>
    </xf>
  </cellXfs>
  <cellStyles count="2">
    <cellStyle name="Normal" xfId="0" builtinId="0"/>
    <cellStyle name="Per cent" xfId="1" builtinId="5"/>
  </cellStyles>
  <dxfs count="0"/>
  <tableStyles count="0" defaultTableStyle="TableStyleMedium2" defaultPivotStyle="PivotStyleLight16"/>
  <colors>
    <mruColors>
      <color rgb="FF005EB8"/>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sharepoint.com/sites/ElectiveRecoveryAnalysis/Shared%20Documents/03%20Projects/202408%2040k%20appointments/Additional%20elective%20appointments%20publication%20MASTER%20file.xlsx" TargetMode="External"/><Relationship Id="rId1" Type="http://schemas.openxmlformats.org/officeDocument/2006/relationships/externalLinkPath" Target="/sites/ElectiveRecoveryAnalysis/Shared%20Documents/03%20Projects/202408%2040k%20appointments/Additional%20elective%20appointments%20publication%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Method"/>
      <sheetName val="Data"/>
      <sheetName val="Historical data"/>
      <sheetName val="not for publication"/>
    </sheetNames>
    <sheetDataSet>
      <sheetData sheetId="0"/>
      <sheetData sheetId="1"/>
      <sheetData sheetId="2"/>
      <sheetData sheetId="3"/>
      <sheetData sheetId="4">
        <row r="3">
          <cell r="B3">
            <v>43191</v>
          </cell>
          <cell r="E3">
            <v>243304.3</v>
          </cell>
        </row>
        <row r="4">
          <cell r="B4">
            <v>43221</v>
          </cell>
          <cell r="E4">
            <v>250496.52380952382</v>
          </cell>
        </row>
        <row r="5">
          <cell r="B5">
            <v>43252</v>
          </cell>
          <cell r="E5">
            <v>243594.52380952382</v>
          </cell>
        </row>
        <row r="6">
          <cell r="B6">
            <v>43282</v>
          </cell>
          <cell r="E6">
            <v>238598.18181818182</v>
          </cell>
        </row>
        <row r="7">
          <cell r="B7">
            <v>43313</v>
          </cell>
          <cell r="E7">
            <v>227283.77272727274</v>
          </cell>
        </row>
        <row r="8">
          <cell r="B8">
            <v>43344</v>
          </cell>
          <cell r="E8">
            <v>243045</v>
          </cell>
        </row>
        <row r="9">
          <cell r="B9">
            <v>43374</v>
          </cell>
          <cell r="E9">
            <v>243041.17391304349</v>
          </cell>
        </row>
        <row r="10">
          <cell r="B10">
            <v>43405</v>
          </cell>
          <cell r="E10">
            <v>247516.31818181818</v>
          </cell>
        </row>
        <row r="11">
          <cell r="B11">
            <v>43435</v>
          </cell>
          <cell r="E11">
            <v>237204.89473684211</v>
          </cell>
        </row>
        <row r="12">
          <cell r="B12">
            <v>43466</v>
          </cell>
          <cell r="E12">
            <v>249019.86363636365</v>
          </cell>
        </row>
        <row r="13">
          <cell r="B13">
            <v>43497</v>
          </cell>
          <cell r="E13">
            <v>246858.65</v>
          </cell>
        </row>
        <row r="14">
          <cell r="B14">
            <v>43525</v>
          </cell>
          <cell r="E14">
            <v>250006.76190476189</v>
          </cell>
          <cell r="G14">
            <v>1</v>
          </cell>
        </row>
        <row r="15">
          <cell r="B15">
            <v>43556</v>
          </cell>
          <cell r="E15">
            <v>254103.25</v>
          </cell>
          <cell r="G15">
            <v>1</v>
          </cell>
        </row>
        <row r="16">
          <cell r="B16">
            <v>43586</v>
          </cell>
          <cell r="E16">
            <v>253259.66666666666</v>
          </cell>
          <cell r="G16">
            <v>1</v>
          </cell>
        </row>
        <row r="17">
          <cell r="B17">
            <v>43617</v>
          </cell>
          <cell r="E17">
            <v>254794.4</v>
          </cell>
          <cell r="G17">
            <v>1</v>
          </cell>
        </row>
        <row r="18">
          <cell r="B18">
            <v>43647</v>
          </cell>
          <cell r="E18">
            <v>244562.82608695651</v>
          </cell>
          <cell r="G18">
            <v>1</v>
          </cell>
        </row>
        <row r="19">
          <cell r="B19">
            <v>43678</v>
          </cell>
          <cell r="E19">
            <v>236520.38095238095</v>
          </cell>
          <cell r="G19">
            <v>1</v>
          </cell>
        </row>
        <row r="20">
          <cell r="B20">
            <v>43709</v>
          </cell>
          <cell r="E20">
            <v>247484.42857142858</v>
          </cell>
          <cell r="G20">
            <v>1</v>
          </cell>
        </row>
        <row r="21">
          <cell r="B21">
            <v>43739</v>
          </cell>
          <cell r="E21">
            <v>247717.39130434784</v>
          </cell>
          <cell r="G21">
            <v>1</v>
          </cell>
        </row>
        <row r="22">
          <cell r="B22">
            <v>43770</v>
          </cell>
          <cell r="E22">
            <v>255977.04761904763</v>
          </cell>
          <cell r="G22">
            <v>1</v>
          </cell>
        </row>
        <row r="23">
          <cell r="B23">
            <v>43800</v>
          </cell>
          <cell r="E23">
            <v>236926</v>
          </cell>
          <cell r="G23">
            <v>1</v>
          </cell>
        </row>
        <row r="24">
          <cell r="B24">
            <v>43831</v>
          </cell>
          <cell r="E24">
            <v>251799.90909090909</v>
          </cell>
          <cell r="G24">
            <v>1</v>
          </cell>
        </row>
        <row r="25">
          <cell r="B25">
            <v>43862</v>
          </cell>
          <cell r="E25">
            <v>253340.25</v>
          </cell>
          <cell r="G25">
            <v>1</v>
          </cell>
        </row>
        <row r="26">
          <cell r="B26">
            <v>43891</v>
          </cell>
          <cell r="E26">
            <v>187003.54545454544</v>
          </cell>
          <cell r="G26">
            <v>0.74799395036276251</v>
          </cell>
        </row>
        <row r="27">
          <cell r="B27">
            <v>43922</v>
          </cell>
          <cell r="E27">
            <v>85803</v>
          </cell>
          <cell r="G27">
            <v>0.3376698251596546</v>
          </cell>
        </row>
        <row r="28">
          <cell r="B28">
            <v>43952</v>
          </cell>
          <cell r="E28">
            <v>110378.21052631579</v>
          </cell>
          <cell r="G28">
            <v>0.4358301974376067</v>
          </cell>
        </row>
        <row r="29">
          <cell r="B29">
            <v>43983</v>
          </cell>
          <cell r="E29">
            <v>135821.68181818182</v>
          </cell>
          <cell r="G29">
            <v>0.53306384213382174</v>
          </cell>
        </row>
        <row r="30">
          <cell r="B30">
            <v>44013</v>
          </cell>
          <cell r="E30">
            <v>158627.4347826087</v>
          </cell>
          <cell r="G30">
            <v>0.64861629758157646</v>
          </cell>
        </row>
        <row r="31">
          <cell r="B31">
            <v>44044</v>
          </cell>
          <cell r="E31">
            <v>179021.05</v>
          </cell>
          <cell r="G31">
            <v>0.7568948150647643</v>
          </cell>
        </row>
        <row r="32">
          <cell r="B32">
            <v>44075</v>
          </cell>
          <cell r="E32">
            <v>195389.22727272726</v>
          </cell>
          <cell r="G32">
            <v>0.78950109467729335</v>
          </cell>
        </row>
        <row r="33">
          <cell r="B33">
            <v>44105</v>
          </cell>
          <cell r="E33">
            <v>204805.36363636365</v>
          </cell>
          <cell r="G33">
            <v>0.82677022617575491</v>
          </cell>
        </row>
        <row r="34">
          <cell r="B34">
            <v>44136</v>
          </cell>
          <cell r="E34">
            <v>213781.52380952382</v>
          </cell>
          <cell r="G34">
            <v>0.83515895584388333</v>
          </cell>
        </row>
        <row r="35">
          <cell r="B35">
            <v>44166</v>
          </cell>
          <cell r="E35">
            <v>197157.47619047618</v>
          </cell>
          <cell r="G35">
            <v>0.83214791196608306</v>
          </cell>
        </row>
        <row r="36">
          <cell r="B36">
            <v>44197</v>
          </cell>
          <cell r="E36">
            <v>192896.2</v>
          </cell>
          <cell r="G36">
            <v>0.7660693790415839</v>
          </cell>
        </row>
        <row r="37">
          <cell r="B37">
            <v>44228</v>
          </cell>
          <cell r="E37">
            <v>195173.2</v>
          </cell>
          <cell r="G37">
            <v>0.77039949238228045</v>
          </cell>
        </row>
        <row r="38">
          <cell r="B38">
            <v>44256</v>
          </cell>
          <cell r="E38">
            <v>210259.13043478262</v>
          </cell>
          <cell r="G38">
            <v>0.84101377431894897</v>
          </cell>
        </row>
        <row r="39">
          <cell r="B39">
            <v>44287</v>
          </cell>
          <cell r="E39">
            <v>230204.7</v>
          </cell>
          <cell r="G39">
            <v>0.90594945165006746</v>
          </cell>
        </row>
        <row r="40">
          <cell r="B40">
            <v>44317</v>
          </cell>
          <cell r="E40">
            <v>248114.31578947368</v>
          </cell>
          <cell r="G40">
            <v>0.9796834966068042</v>
          </cell>
        </row>
        <row r="41">
          <cell r="B41">
            <v>44348</v>
          </cell>
          <cell r="E41">
            <v>232459.68181818182</v>
          </cell>
          <cell r="G41">
            <v>0.91234219362035363</v>
          </cell>
        </row>
        <row r="42">
          <cell r="B42">
            <v>44378</v>
          </cell>
          <cell r="E42">
            <v>223065.27272727274</v>
          </cell>
          <cell r="G42">
            <v>0.91209803344339779</v>
          </cell>
        </row>
        <row r="43">
          <cell r="B43">
            <v>44409</v>
          </cell>
          <cell r="E43">
            <v>216004.80952380953</v>
          </cell>
          <cell r="G43">
            <v>0.91326087271649603</v>
          </cell>
        </row>
        <row r="44">
          <cell r="B44">
            <v>44440</v>
          </cell>
          <cell r="E44">
            <v>225922.81818181818</v>
          </cell>
          <cell r="G44">
            <v>0.91287690092636542</v>
          </cell>
        </row>
        <row r="45">
          <cell r="B45">
            <v>44470</v>
          </cell>
          <cell r="E45">
            <v>230967.85714285713</v>
          </cell>
          <cell r="G45">
            <v>0.93238450448191557</v>
          </cell>
        </row>
        <row r="46">
          <cell r="B46">
            <v>44501</v>
          </cell>
          <cell r="E46">
            <v>238601</v>
          </cell>
          <cell r="G46">
            <v>0.9321187279067803</v>
          </cell>
        </row>
        <row r="47">
          <cell r="B47">
            <v>44531</v>
          </cell>
          <cell r="E47">
            <v>211609.14285714287</v>
          </cell>
          <cell r="G47">
            <v>0.89314445378364071</v>
          </cell>
        </row>
        <row r="48">
          <cell r="B48">
            <v>44562</v>
          </cell>
          <cell r="E48">
            <v>234791.95</v>
          </cell>
          <cell r="G48">
            <v>0.93245446691258105</v>
          </cell>
        </row>
        <row r="49">
          <cell r="B49">
            <v>44593</v>
          </cell>
          <cell r="E49">
            <v>234284.35</v>
          </cell>
          <cell r="G49">
            <v>0.9247813957711023</v>
          </cell>
        </row>
        <row r="50">
          <cell r="B50">
            <v>44621</v>
          </cell>
          <cell r="E50">
            <v>231579.08695652173</v>
          </cell>
          <cell r="G50">
            <v>0.92629129385204367</v>
          </cell>
        </row>
        <row r="51">
          <cell r="B51">
            <v>44652</v>
          </cell>
          <cell r="E51">
            <v>243605.42105263157</v>
          </cell>
          <cell r="G51">
            <v>0.95868675844418194</v>
          </cell>
        </row>
        <row r="52">
          <cell r="B52">
            <v>44682</v>
          </cell>
          <cell r="E52">
            <v>252545.14285714287</v>
          </cell>
          <cell r="G52">
            <v>0.99717869087119893</v>
          </cell>
        </row>
        <row r="53">
          <cell r="B53">
            <v>44713</v>
          </cell>
          <cell r="E53">
            <v>248322.7</v>
          </cell>
          <cell r="G53">
            <v>0.97460030518724128</v>
          </cell>
        </row>
        <row r="54">
          <cell r="B54">
            <v>44743</v>
          </cell>
          <cell r="E54">
            <v>234915.04761904763</v>
          </cell>
          <cell r="G54">
            <v>0.96055092009576903</v>
          </cell>
        </row>
        <row r="55">
          <cell r="B55">
            <v>44774</v>
          </cell>
          <cell r="E55">
            <v>232228.27272727274</v>
          </cell>
          <cell r="G55">
            <v>0.98185311469639336</v>
          </cell>
        </row>
        <row r="56">
          <cell r="B56">
            <v>44805</v>
          </cell>
          <cell r="E56">
            <v>244207.76190476189</v>
          </cell>
          <cell r="G56">
            <v>0.98676010977506412</v>
          </cell>
        </row>
        <row r="57">
          <cell r="B57">
            <v>44835</v>
          </cell>
          <cell r="E57">
            <v>248562.57142857142</v>
          </cell>
          <cell r="G57">
            <v>1.0034118723751018</v>
          </cell>
        </row>
        <row r="58">
          <cell r="B58">
            <v>44866</v>
          </cell>
          <cell r="E58">
            <v>257447.04545454544</v>
          </cell>
          <cell r="G58">
            <v>1.005742693921861</v>
          </cell>
        </row>
        <row r="59">
          <cell r="B59">
            <v>44896</v>
          </cell>
          <cell r="E59">
            <v>229597.55</v>
          </cell>
          <cell r="G59">
            <v>0.96906861214049955</v>
          </cell>
        </row>
        <row r="60">
          <cell r="B60">
            <v>44927</v>
          </cell>
          <cell r="E60">
            <v>256701.71428571429</v>
          </cell>
          <cell r="G60">
            <v>1.019467064990224</v>
          </cell>
        </row>
        <row r="61">
          <cell r="B61">
            <v>44958</v>
          </cell>
          <cell r="E61">
            <v>255352.1</v>
          </cell>
          <cell r="G61">
            <v>1.0079412963396066</v>
          </cell>
        </row>
        <row r="62">
          <cell r="B62">
            <v>44986</v>
          </cell>
          <cell r="E62">
            <v>248058.73913043478</v>
          </cell>
          <cell r="G62">
            <v>0.99220811965450284</v>
          </cell>
        </row>
        <row r="63">
          <cell r="B63">
            <v>45017</v>
          </cell>
          <cell r="E63">
            <v>270076.77777777775</v>
          </cell>
          <cell r="G63">
            <v>1.0628623513385906</v>
          </cell>
        </row>
        <row r="64">
          <cell r="B64">
            <v>45047</v>
          </cell>
          <cell r="E64">
            <v>280501.40000000002</v>
          </cell>
          <cell r="G64">
            <v>1.1075644365006141</v>
          </cell>
        </row>
        <row r="65">
          <cell r="B65">
            <v>45078</v>
          </cell>
          <cell r="E65">
            <v>265099.81818181818</v>
          </cell>
          <cell r="G65">
            <v>1.0404460152256807</v>
          </cell>
        </row>
        <row r="66">
          <cell r="B66">
            <v>45108</v>
          </cell>
          <cell r="E66">
            <v>265843</v>
          </cell>
          <cell r="G66">
            <v>1.0870131174615929</v>
          </cell>
        </row>
        <row r="67">
          <cell r="B67">
            <v>45139</v>
          </cell>
          <cell r="E67">
            <v>255366.40909090909</v>
          </cell>
          <cell r="G67">
            <v>1.0796803559280688</v>
          </cell>
        </row>
        <row r="68">
          <cell r="B68">
            <v>45170</v>
          </cell>
          <cell r="E68">
            <v>265962.04761904763</v>
          </cell>
          <cell r="G68">
            <v>1.0746617439904349</v>
          </cell>
        </row>
        <row r="69">
          <cell r="B69">
            <v>45200</v>
          </cell>
          <cell r="E69">
            <v>268809.40909090912</v>
          </cell>
          <cell r="G69">
            <v>1.0851454864573777</v>
          </cell>
        </row>
        <row r="70">
          <cell r="B70">
            <v>45231</v>
          </cell>
          <cell r="E70">
            <v>280100.72727272729</v>
          </cell>
          <cell r="G70">
            <v>1.0942415731334678</v>
          </cell>
        </row>
        <row r="71">
          <cell r="B71">
            <v>45261</v>
          </cell>
          <cell r="E71">
            <v>265528.31578947371</v>
          </cell>
          <cell r="G71">
            <v>1.120722570716062</v>
          </cell>
        </row>
        <row r="72">
          <cell r="B72">
            <v>45292</v>
          </cell>
          <cell r="E72">
            <v>277251.90909090912</v>
          </cell>
          <cell r="G72">
            <v>1.1010802588924324</v>
          </cell>
        </row>
        <row r="73">
          <cell r="B73">
            <v>45323</v>
          </cell>
          <cell r="E73">
            <v>277857.95238095237</v>
          </cell>
          <cell r="G73">
            <v>1.0967777618477614</v>
          </cell>
        </row>
        <row r="74">
          <cell r="B74">
            <v>45352</v>
          </cell>
          <cell r="E74">
            <v>286805.90000000002</v>
          </cell>
          <cell r="G74">
            <v>1.1471925711723607</v>
          </cell>
        </row>
        <row r="75">
          <cell r="B75">
            <v>45383</v>
          </cell>
          <cell r="E75">
            <v>290087.76190476189</v>
          </cell>
          <cell r="G75">
            <v>1.1416137412833638</v>
          </cell>
        </row>
        <row r="76">
          <cell r="B76">
            <v>45413</v>
          </cell>
          <cell r="E76">
            <v>298827.76190476189</v>
          </cell>
          <cell r="G76">
            <v>1.1799263808479645</v>
          </cell>
        </row>
        <row r="77">
          <cell r="B77">
            <v>45444</v>
          </cell>
          <cell r="E77">
            <v>299271.95</v>
          </cell>
          <cell r="G77">
            <v>1.1745625100080692</v>
          </cell>
        </row>
        <row r="78">
          <cell r="B78">
            <v>45474</v>
          </cell>
          <cell r="E78">
            <v>285667.08695652173</v>
          </cell>
          <cell r="G78">
            <v>1.1680723989301229</v>
          </cell>
        </row>
        <row r="79">
          <cell r="B79">
            <v>45505</v>
          </cell>
          <cell r="E79">
            <v>282619.04761904763</v>
          </cell>
          <cell r="G79">
            <v>1.1949035701745627</v>
          </cell>
        </row>
        <row r="80">
          <cell r="B80">
            <v>45536</v>
          </cell>
          <cell r="E80">
            <v>293673.76190476189</v>
          </cell>
          <cell r="G80">
            <v>1.1866353111585854</v>
          </cell>
        </row>
        <row r="81">
          <cell r="B81">
            <v>45566</v>
          </cell>
          <cell r="E81">
            <v>293696.52173913043</v>
          </cell>
          <cell r="G81">
            <v>1.1856112329969284</v>
          </cell>
        </row>
        <row r="82">
          <cell r="B82">
            <v>45597</v>
          </cell>
          <cell r="E82">
            <v>303595.28571428574</v>
          </cell>
          <cell r="G82">
            <v>1.1860254211780148</v>
          </cell>
        </row>
        <row r="83">
          <cell r="B83">
            <v>45627</v>
          </cell>
          <cell r="E83">
            <v>281605.5</v>
          </cell>
          <cell r="G83">
            <v>1.1885799785587061</v>
          </cell>
        </row>
        <row r="84">
          <cell r="B84">
            <v>45658</v>
          </cell>
          <cell r="E84">
            <v>297645.72727272729</v>
          </cell>
          <cell r="G84">
            <v>1.1820724175292143</v>
          </cell>
        </row>
        <row r="85">
          <cell r="B85">
            <v>45689</v>
          </cell>
          <cell r="E85">
            <v>302368.90000000002</v>
          </cell>
          <cell r="G85">
            <v>1.1935288608896535</v>
          </cell>
        </row>
        <row r="86">
          <cell r="B86">
            <v>45717</v>
          </cell>
          <cell r="E86">
            <v>305599.14285714284</v>
          </cell>
          <cell r="G86">
            <v>1.2223635094060312</v>
          </cell>
        </row>
        <row r="87">
          <cell r="B87">
            <v>45748</v>
          </cell>
          <cell r="E87">
            <v>306070</v>
          </cell>
          <cell r="G87">
            <v>1.2045103712762431</v>
          </cell>
        </row>
        <row r="88">
          <cell r="B88">
            <v>45778</v>
          </cell>
          <cell r="E88">
            <v>298875.33333333331</v>
          </cell>
          <cell r="G88">
            <v>1.1801142174237509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A91-DF0D-4288-A89A-F7AB1486C2C6}">
  <sheetPr>
    <tabColor theme="0" tint="-0.249977111117893"/>
  </sheetPr>
  <dimension ref="B2:B15"/>
  <sheetViews>
    <sheetView showGridLines="0" tabSelected="1" workbookViewId="0">
      <selection activeCell="B15" sqref="B15"/>
    </sheetView>
  </sheetViews>
  <sheetFormatPr defaultColWidth="9.1796875" defaultRowHeight="14" x14ac:dyDescent="0.3"/>
  <cols>
    <col min="1" max="1" width="3.453125" style="3" customWidth="1"/>
    <col min="2" max="2" width="158.81640625" style="3" customWidth="1"/>
    <col min="3" max="16384" width="9.1796875" style="3"/>
  </cols>
  <sheetData>
    <row r="2" spans="2:2" ht="15.5" x14ac:dyDescent="0.35">
      <c r="B2" s="10" t="s">
        <v>25</v>
      </c>
    </row>
    <row r="3" spans="2:2" ht="56" x14ac:dyDescent="0.3">
      <c r="B3" s="26" t="s">
        <v>54</v>
      </c>
    </row>
    <row r="5" spans="2:2" ht="15.5" x14ac:dyDescent="0.35">
      <c r="B5" s="10" t="s">
        <v>26</v>
      </c>
    </row>
    <row r="6" spans="2:2" ht="70" x14ac:dyDescent="0.3">
      <c r="B6" s="4" t="s">
        <v>27</v>
      </c>
    </row>
    <row r="7" spans="2:2" ht="182" x14ac:dyDescent="0.3">
      <c r="B7" s="11" t="s">
        <v>42</v>
      </c>
    </row>
    <row r="8" spans="2:2" ht="266" x14ac:dyDescent="0.3">
      <c r="B8" s="12" t="s">
        <v>28</v>
      </c>
    </row>
    <row r="9" spans="2:2" ht="84" x14ac:dyDescent="0.3">
      <c r="B9" s="13" t="s">
        <v>29</v>
      </c>
    </row>
    <row r="11" spans="2:2" ht="15.5" x14ac:dyDescent="0.35">
      <c r="B11" s="10" t="s">
        <v>30</v>
      </c>
    </row>
    <row r="12" spans="2:2" x14ac:dyDescent="0.3">
      <c r="B12" s="8" t="s">
        <v>31</v>
      </c>
    </row>
    <row r="13" spans="2:2" ht="288" customHeight="1" x14ac:dyDescent="0.3">
      <c r="B13" s="27" t="s">
        <v>52</v>
      </c>
    </row>
    <row r="14" spans="2:2" x14ac:dyDescent="0.3">
      <c r="B14" s="8" t="s">
        <v>32</v>
      </c>
    </row>
    <row r="15" spans="2:2" ht="126" x14ac:dyDescent="0.3">
      <c r="B15" s="27"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B139-5E64-4B54-9890-9C505A5215CA}">
  <sheetPr>
    <tabColor theme="0" tint="-0.249977111117893"/>
  </sheetPr>
  <dimension ref="B2:B7"/>
  <sheetViews>
    <sheetView showGridLines="0" topLeftCell="A4" workbookViewId="0">
      <selection activeCell="B7" sqref="B7"/>
    </sheetView>
  </sheetViews>
  <sheetFormatPr defaultColWidth="9.1796875" defaultRowHeight="14" x14ac:dyDescent="0.3"/>
  <cols>
    <col min="1" max="1" width="3.453125" style="3" customWidth="1"/>
    <col min="2" max="2" width="158.81640625" style="3" customWidth="1"/>
    <col min="3" max="16384" width="9.1796875" style="3"/>
  </cols>
  <sheetData>
    <row r="2" spans="2:2" ht="15.5" x14ac:dyDescent="0.35">
      <c r="B2" s="10" t="s">
        <v>33</v>
      </c>
    </row>
    <row r="3" spans="2:2" ht="15.5" x14ac:dyDescent="0.35">
      <c r="B3" s="10"/>
    </row>
    <row r="4" spans="2:2" ht="56" x14ac:dyDescent="0.3">
      <c r="B4" s="13" t="s">
        <v>41</v>
      </c>
    </row>
    <row r="5" spans="2:2" ht="74.25" customHeight="1" x14ac:dyDescent="0.3">
      <c r="B5" s="13" t="s">
        <v>45</v>
      </c>
    </row>
    <row r="6" spans="2:2" ht="112" x14ac:dyDescent="0.3">
      <c r="B6" s="9" t="s">
        <v>34</v>
      </c>
    </row>
    <row r="7" spans="2:2" ht="84.5" x14ac:dyDescent="0.3">
      <c r="B7" s="2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5D1B-A49C-4460-BACC-4CAF37AAF203}">
  <dimension ref="B2:M53"/>
  <sheetViews>
    <sheetView showGridLines="0" topLeftCell="A20" workbookViewId="0">
      <selection activeCell="C45" sqref="C45"/>
    </sheetView>
  </sheetViews>
  <sheetFormatPr defaultColWidth="9.1796875" defaultRowHeight="14" x14ac:dyDescent="0.3"/>
  <cols>
    <col min="1" max="1" width="3.453125" style="3" customWidth="1"/>
    <col min="2" max="2" width="10.453125" style="3" customWidth="1"/>
    <col min="3" max="3" width="21.7265625" style="3" customWidth="1"/>
    <col min="4" max="7" width="14.26953125" style="3" customWidth="1"/>
    <col min="8" max="8" width="7.54296875" style="3" customWidth="1"/>
    <col min="9" max="9" width="9.1796875" style="3"/>
    <col min="10" max="13" width="14.26953125" style="3" customWidth="1"/>
    <col min="14" max="15" width="13" style="3" customWidth="1"/>
    <col min="16" max="16" width="9.1796875" style="3"/>
    <col min="17" max="18" width="9.26953125" style="3" bestFit="1" customWidth="1"/>
    <col min="19" max="19" width="11.54296875" style="3" bestFit="1" customWidth="1"/>
    <col min="20" max="21" width="9.81640625" style="3" bestFit="1" customWidth="1"/>
    <col min="22" max="23" width="11.54296875" style="3" bestFit="1" customWidth="1"/>
    <col min="24" max="16384" width="9.1796875" style="3"/>
  </cols>
  <sheetData>
    <row r="2" spans="2:13" ht="15.5" x14ac:dyDescent="0.35">
      <c r="B2" s="1" t="s">
        <v>0</v>
      </c>
      <c r="C2" s="10" t="s">
        <v>1</v>
      </c>
    </row>
    <row r="4" spans="2:13" x14ac:dyDescent="0.3">
      <c r="B4" s="14" t="s">
        <v>2</v>
      </c>
      <c r="C4" s="22" t="s">
        <v>49</v>
      </c>
    </row>
    <row r="5" spans="2:13" x14ac:dyDescent="0.3">
      <c r="B5" s="14" t="s">
        <v>3</v>
      </c>
      <c r="C5" s="22" t="s">
        <v>4</v>
      </c>
    </row>
    <row r="6" spans="2:13" x14ac:dyDescent="0.3">
      <c r="B6" s="14" t="s">
        <v>5</v>
      </c>
      <c r="C6" s="22" t="s">
        <v>6</v>
      </c>
    </row>
    <row r="7" spans="2:13" x14ac:dyDescent="0.3">
      <c r="B7" s="14" t="s">
        <v>7</v>
      </c>
      <c r="C7" s="23" t="s">
        <v>50</v>
      </c>
    </row>
    <row r="8" spans="2:13" x14ac:dyDescent="0.3">
      <c r="B8" s="14" t="s">
        <v>8</v>
      </c>
      <c r="C8" s="2" t="s">
        <v>40</v>
      </c>
    </row>
    <row r="9" spans="2:13" x14ac:dyDescent="0.3">
      <c r="B9" s="14" t="s">
        <v>9</v>
      </c>
      <c r="C9" s="2" t="s">
        <v>10</v>
      </c>
    </row>
    <row r="11" spans="2:13" ht="15.5" x14ac:dyDescent="0.35">
      <c r="C11" s="10" t="s">
        <v>11</v>
      </c>
    </row>
    <row r="12" spans="2:13" x14ac:dyDescent="0.3">
      <c r="C12" s="3" t="s">
        <v>12</v>
      </c>
      <c r="I12" s="3" t="s">
        <v>13</v>
      </c>
    </row>
    <row r="13" spans="2:13" ht="26" x14ac:dyDescent="0.3">
      <c r="C13" s="5" t="s">
        <v>14</v>
      </c>
      <c r="D13" s="5" t="s">
        <v>15</v>
      </c>
      <c r="E13" s="5" t="s">
        <v>16</v>
      </c>
      <c r="F13" s="5" t="s">
        <v>17</v>
      </c>
      <c r="G13" s="5" t="s">
        <v>18</v>
      </c>
      <c r="I13" s="5" t="s">
        <v>19</v>
      </c>
      <c r="J13" s="5" t="s">
        <v>15</v>
      </c>
      <c r="K13" s="5" t="s">
        <v>16</v>
      </c>
      <c r="L13" s="5" t="s">
        <v>17</v>
      </c>
      <c r="M13" s="5" t="s">
        <v>18</v>
      </c>
    </row>
    <row r="14" spans="2:13" x14ac:dyDescent="0.3">
      <c r="C14" s="6">
        <v>45108</v>
      </c>
      <c r="D14" s="24">
        <v>731460</v>
      </c>
      <c r="E14" s="24">
        <v>3257842</v>
      </c>
      <c r="F14" s="24">
        <v>1593401</v>
      </c>
      <c r="G14" s="7">
        <f>SUM(D14:F14)</f>
        <v>5582703</v>
      </c>
      <c r="I14" s="24">
        <v>21</v>
      </c>
      <c r="J14" s="24">
        <f>D14/$I14*5</f>
        <v>174157.14285714287</v>
      </c>
      <c r="K14" s="24">
        <f t="shared" ref="K14:M14" si="0">E14/$I14*5</f>
        <v>775676.66666666674</v>
      </c>
      <c r="L14" s="24">
        <f t="shared" si="0"/>
        <v>379381.19047619047</v>
      </c>
      <c r="M14" s="24">
        <f t="shared" si="0"/>
        <v>1329215</v>
      </c>
    </row>
    <row r="15" spans="2:13" x14ac:dyDescent="0.3">
      <c r="C15" s="6">
        <v>45139</v>
      </c>
      <c r="D15" s="24">
        <v>751809</v>
      </c>
      <c r="E15" s="24">
        <v>3271058</v>
      </c>
      <c r="F15" s="24">
        <v>1595194</v>
      </c>
      <c r="G15" s="7">
        <f t="shared" ref="G15:G17" si="1">SUM(D15:F15)</f>
        <v>5618061</v>
      </c>
      <c r="I15" s="24">
        <v>22</v>
      </c>
      <c r="J15" s="24">
        <f t="shared" ref="J15:J18" si="2">D15/$I15*5</f>
        <v>170865.68181818179</v>
      </c>
      <c r="K15" s="24">
        <f t="shared" ref="K15:K18" si="3">E15/$I15*5</f>
        <v>743422.27272727282</v>
      </c>
      <c r="L15" s="24">
        <f t="shared" ref="L15:L18" si="4">F15/$I15*5</f>
        <v>362544.09090909088</v>
      </c>
      <c r="M15" s="24">
        <f t="shared" ref="M15:M18" si="5">G15/$I15*5</f>
        <v>1276832.0454545454</v>
      </c>
    </row>
    <row r="16" spans="2:13" x14ac:dyDescent="0.3">
      <c r="C16" s="6">
        <v>45170</v>
      </c>
      <c r="D16" s="24">
        <v>736315</v>
      </c>
      <c r="E16" s="24">
        <v>3266390</v>
      </c>
      <c r="F16" s="24">
        <v>1582498</v>
      </c>
      <c r="G16" s="7">
        <f t="shared" si="1"/>
        <v>5585203</v>
      </c>
      <c r="I16" s="24">
        <v>21</v>
      </c>
      <c r="J16" s="24">
        <f t="shared" si="2"/>
        <v>175313.09523809524</v>
      </c>
      <c r="K16" s="24">
        <f t="shared" si="3"/>
        <v>777711.90476190473</v>
      </c>
      <c r="L16" s="24">
        <f t="shared" si="4"/>
        <v>376785.23809523811</v>
      </c>
      <c r="M16" s="24">
        <f t="shared" si="5"/>
        <v>1329810.2380952381</v>
      </c>
    </row>
    <row r="17" spans="3:13" x14ac:dyDescent="0.3">
      <c r="C17" s="6">
        <v>45200</v>
      </c>
      <c r="D17" s="24">
        <v>771750</v>
      </c>
      <c r="E17" s="24">
        <v>3481377</v>
      </c>
      <c r="F17" s="24">
        <v>1660680</v>
      </c>
      <c r="G17" s="7">
        <f t="shared" si="1"/>
        <v>5913807</v>
      </c>
      <c r="I17" s="24">
        <v>22</v>
      </c>
      <c r="J17" s="24">
        <f t="shared" si="2"/>
        <v>175397.72727272729</v>
      </c>
      <c r="K17" s="24">
        <f t="shared" si="3"/>
        <v>791222.04545454541</v>
      </c>
      <c r="L17" s="24">
        <f t="shared" si="4"/>
        <v>377427.27272727271</v>
      </c>
      <c r="M17" s="24">
        <f t="shared" si="5"/>
        <v>1344047.0454545456</v>
      </c>
    </row>
    <row r="18" spans="3:13" x14ac:dyDescent="0.3">
      <c r="C18" s="6">
        <v>45231</v>
      </c>
      <c r="D18" s="24">
        <v>817715</v>
      </c>
      <c r="E18" s="24">
        <v>3620791</v>
      </c>
      <c r="F18" s="24">
        <v>1723710</v>
      </c>
      <c r="G18" s="7">
        <f t="shared" ref="G18:G24" si="6">SUM(D18:F18)</f>
        <v>6162216</v>
      </c>
      <c r="I18" s="24">
        <v>22</v>
      </c>
      <c r="J18" s="24">
        <f t="shared" si="2"/>
        <v>185844.31818181821</v>
      </c>
      <c r="K18" s="24">
        <f t="shared" si="3"/>
        <v>822907.04545454541</v>
      </c>
      <c r="L18" s="24">
        <f t="shared" si="4"/>
        <v>391752.27272727271</v>
      </c>
      <c r="M18" s="24">
        <f t="shared" si="5"/>
        <v>1400503.6363636365</v>
      </c>
    </row>
    <row r="19" spans="3:13" x14ac:dyDescent="0.3">
      <c r="C19" s="6">
        <v>45261</v>
      </c>
      <c r="D19" s="24">
        <v>677012</v>
      </c>
      <c r="E19" s="24">
        <v>2875923</v>
      </c>
      <c r="F19" s="24">
        <v>1492103</v>
      </c>
      <c r="G19" s="7">
        <f t="shared" si="6"/>
        <v>5045038</v>
      </c>
      <c r="I19" s="24">
        <v>19</v>
      </c>
      <c r="J19" s="24">
        <f t="shared" ref="J19:J21" si="7">D19/$I19*5</f>
        <v>178161.05263157893</v>
      </c>
      <c r="K19" s="24">
        <f t="shared" ref="K19:K21" si="8">E19/$I19*5</f>
        <v>756821.84210526315</v>
      </c>
      <c r="L19" s="24">
        <f t="shared" ref="L19:L24" si="9">F19/$I19*5</f>
        <v>392658.68421052635</v>
      </c>
      <c r="M19" s="24">
        <f t="shared" ref="M19:M24" si="10">G19/$I19*5</f>
        <v>1327641.5789473685</v>
      </c>
    </row>
    <row r="20" spans="3:13" x14ac:dyDescent="0.3">
      <c r="C20" s="6">
        <v>45292</v>
      </c>
      <c r="D20" s="24">
        <v>800956</v>
      </c>
      <c r="E20" s="24">
        <v>3570936</v>
      </c>
      <c r="F20" s="24">
        <v>1727650</v>
      </c>
      <c r="G20" s="7">
        <f t="shared" si="6"/>
        <v>6099542</v>
      </c>
      <c r="I20" s="24">
        <v>22</v>
      </c>
      <c r="J20" s="24">
        <f t="shared" si="7"/>
        <v>182035.45454545456</v>
      </c>
      <c r="K20" s="24">
        <f t="shared" si="8"/>
        <v>811576.36363636365</v>
      </c>
      <c r="L20" s="24">
        <f t="shared" si="9"/>
        <v>392647.72727272729</v>
      </c>
      <c r="M20" s="24">
        <f t="shared" si="10"/>
        <v>1386259.5454545456</v>
      </c>
    </row>
    <row r="21" spans="3:13" x14ac:dyDescent="0.3">
      <c r="C21" s="6">
        <v>45323</v>
      </c>
      <c r="D21" s="24">
        <v>781618</v>
      </c>
      <c r="E21" s="24">
        <v>3424763</v>
      </c>
      <c r="F21" s="24">
        <v>1628636</v>
      </c>
      <c r="G21" s="7">
        <f t="shared" si="6"/>
        <v>5835017</v>
      </c>
      <c r="I21" s="24">
        <v>21</v>
      </c>
      <c r="J21" s="24">
        <f t="shared" si="7"/>
        <v>186099.52380952382</v>
      </c>
      <c r="K21" s="24">
        <f t="shared" si="8"/>
        <v>815419.76190476189</v>
      </c>
      <c r="L21" s="24">
        <f t="shared" si="9"/>
        <v>387770.47619047621</v>
      </c>
      <c r="M21" s="24">
        <f t="shared" si="10"/>
        <v>1389289.7619047619</v>
      </c>
    </row>
    <row r="22" spans="3:13" x14ac:dyDescent="0.3">
      <c r="C22" s="6">
        <v>45352</v>
      </c>
      <c r="D22" s="24">
        <v>790689</v>
      </c>
      <c r="E22" s="24">
        <v>3321070</v>
      </c>
      <c r="F22" s="24">
        <v>1624359</v>
      </c>
      <c r="G22" s="7">
        <f t="shared" si="6"/>
        <v>5736118</v>
      </c>
      <c r="I22" s="24">
        <v>20</v>
      </c>
      <c r="J22" s="24">
        <f t="shared" ref="J22:J24" si="11">D22/$I22*5</f>
        <v>197672.25</v>
      </c>
      <c r="K22" s="24">
        <f t="shared" ref="K22:K24" si="12">E22/$I22*5</f>
        <v>830267.5</v>
      </c>
      <c r="L22" s="24">
        <f t="shared" si="9"/>
        <v>406089.75</v>
      </c>
      <c r="M22" s="24">
        <f t="shared" si="10"/>
        <v>1434029.5</v>
      </c>
    </row>
    <row r="23" spans="3:13" x14ac:dyDescent="0.3">
      <c r="C23" s="6">
        <v>45383</v>
      </c>
      <c r="D23" s="24">
        <v>795742</v>
      </c>
      <c r="E23" s="24">
        <v>3616907</v>
      </c>
      <c r="F23" s="24">
        <v>1679194</v>
      </c>
      <c r="G23" s="7">
        <f t="shared" si="6"/>
        <v>6091843</v>
      </c>
      <c r="I23" s="24">
        <v>21</v>
      </c>
      <c r="J23" s="24">
        <f t="shared" si="11"/>
        <v>189462.38095238095</v>
      </c>
      <c r="K23" s="24">
        <f t="shared" si="12"/>
        <v>861168.33333333326</v>
      </c>
      <c r="L23" s="24">
        <f t="shared" si="9"/>
        <v>399808.09523809527</v>
      </c>
      <c r="M23" s="24">
        <f t="shared" si="10"/>
        <v>1450438.8095238095</v>
      </c>
    </row>
    <row r="24" spans="3:13" x14ac:dyDescent="0.3">
      <c r="C24" s="6">
        <v>45413</v>
      </c>
      <c r="D24" s="24">
        <v>823875</v>
      </c>
      <c r="E24" s="24">
        <v>3712938</v>
      </c>
      <c r="F24" s="24">
        <v>1738570</v>
      </c>
      <c r="G24" s="7">
        <f t="shared" si="6"/>
        <v>6275383</v>
      </c>
      <c r="I24" s="24">
        <v>21</v>
      </c>
      <c r="J24" s="24">
        <f t="shared" si="11"/>
        <v>196160.71428571426</v>
      </c>
      <c r="K24" s="24">
        <f t="shared" si="12"/>
        <v>884032.85714285704</v>
      </c>
      <c r="L24" s="24">
        <f t="shared" si="9"/>
        <v>413945.23809523811</v>
      </c>
      <c r="M24" s="24">
        <f t="shared" si="10"/>
        <v>1494138.8095238095</v>
      </c>
    </row>
    <row r="26" spans="3:13" x14ac:dyDescent="0.3">
      <c r="C26" s="17" t="s">
        <v>20</v>
      </c>
      <c r="I26" s="17" t="s">
        <v>21</v>
      </c>
    </row>
    <row r="27" spans="3:13" x14ac:dyDescent="0.3">
      <c r="C27" s="21" t="str">
        <f>TEXT(C14,"mmm-yy")&amp;" to "&amp;TEXT(C24,"mmm-yy")</f>
        <v>Jul-23 to May-24</v>
      </c>
      <c r="D27" s="7">
        <f>SUM(D14:D24)</f>
        <v>8478941</v>
      </c>
      <c r="E27" s="7">
        <f>SUM(E14:E24)</f>
        <v>37419995</v>
      </c>
      <c r="F27" s="7">
        <f>SUM(F14:F24)</f>
        <v>18045995</v>
      </c>
      <c r="G27" s="7">
        <f>SUM(G14:G24)</f>
        <v>63944931</v>
      </c>
      <c r="I27" s="7">
        <f>SUM(I14:I24)</f>
        <v>232</v>
      </c>
      <c r="J27" s="7">
        <f t="shared" ref="J27:L27" si="13">D27/$I27*5</f>
        <v>182735.7974137931</v>
      </c>
      <c r="K27" s="7">
        <f t="shared" si="13"/>
        <v>806465.40948275849</v>
      </c>
      <c r="L27" s="7">
        <f t="shared" si="13"/>
        <v>388922.30603448278</v>
      </c>
      <c r="M27" s="7">
        <f>G27/$I27*5</f>
        <v>1378123.5129310344</v>
      </c>
    </row>
    <row r="29" spans="3:13" ht="15.5" x14ac:dyDescent="0.35">
      <c r="C29" s="10" t="s">
        <v>22</v>
      </c>
    </row>
    <row r="30" spans="3:13" x14ac:dyDescent="0.3">
      <c r="C30" s="3" t="s">
        <v>12</v>
      </c>
      <c r="I30" s="3" t="s">
        <v>13</v>
      </c>
    </row>
    <row r="31" spans="3:13" ht="26" x14ac:dyDescent="0.3">
      <c r="C31" s="5" t="s">
        <v>14</v>
      </c>
      <c r="D31" s="5" t="s">
        <v>15</v>
      </c>
      <c r="E31" s="5" t="s">
        <v>16</v>
      </c>
      <c r="F31" s="5" t="s">
        <v>17</v>
      </c>
      <c r="G31" s="5" t="s">
        <v>18</v>
      </c>
      <c r="I31" s="5" t="s">
        <v>19</v>
      </c>
      <c r="J31" s="5" t="s">
        <v>15</v>
      </c>
      <c r="K31" s="5" t="s">
        <v>16</v>
      </c>
      <c r="L31" s="5" t="s">
        <v>17</v>
      </c>
      <c r="M31" s="5" t="s">
        <v>18</v>
      </c>
    </row>
    <row r="32" spans="3:13" x14ac:dyDescent="0.3">
      <c r="C32" s="6">
        <v>45474</v>
      </c>
      <c r="D32" s="24">
        <v>856180</v>
      </c>
      <c r="E32" s="24">
        <v>3918912</v>
      </c>
      <c r="F32" s="24">
        <v>1795251</v>
      </c>
      <c r="G32" s="7">
        <f>SUM(D32:F32)</f>
        <v>6570343</v>
      </c>
      <c r="I32" s="24">
        <v>23</v>
      </c>
      <c r="J32" s="24">
        <f>D32/$I32*5</f>
        <v>186126.08695652173</v>
      </c>
      <c r="K32" s="24">
        <f t="shared" ref="K32:M32" si="14">E32/$I32*5</f>
        <v>851937.3913043479</v>
      </c>
      <c r="L32" s="24">
        <f t="shared" si="14"/>
        <v>390271.95652173914</v>
      </c>
      <c r="M32" s="7">
        <f t="shared" si="14"/>
        <v>1428335.4347826086</v>
      </c>
    </row>
    <row r="33" spans="3:13" x14ac:dyDescent="0.3">
      <c r="C33" s="6">
        <v>45505</v>
      </c>
      <c r="D33" s="24">
        <v>796781</v>
      </c>
      <c r="E33" s="24">
        <v>3461213</v>
      </c>
      <c r="F33" s="24">
        <v>1677006</v>
      </c>
      <c r="G33" s="7">
        <f t="shared" ref="G33:G35" si="15">SUM(D33:F33)</f>
        <v>5935000</v>
      </c>
      <c r="I33" s="24">
        <v>21</v>
      </c>
      <c r="J33" s="24">
        <f t="shared" ref="J33:J36" si="16">D33/$I33*5</f>
        <v>189709.76190476189</v>
      </c>
      <c r="K33" s="24">
        <f t="shared" ref="K33:K36" si="17">E33/$I33*5</f>
        <v>824098.33333333326</v>
      </c>
      <c r="L33" s="24">
        <f t="shared" ref="L33:L36" si="18">F33/$I33*5</f>
        <v>399287.14285714284</v>
      </c>
      <c r="M33" s="7">
        <f t="shared" ref="M33:M36" si="19">G33/$I33*5</f>
        <v>1413095.2380952381</v>
      </c>
    </row>
    <row r="34" spans="3:13" x14ac:dyDescent="0.3">
      <c r="C34" s="6">
        <v>45536</v>
      </c>
      <c r="D34" s="24">
        <v>801741</v>
      </c>
      <c r="E34" s="24">
        <v>3660271</v>
      </c>
      <c r="F34" s="24">
        <v>1705137</v>
      </c>
      <c r="G34" s="7">
        <f t="shared" si="15"/>
        <v>6167149</v>
      </c>
      <c r="I34" s="24">
        <v>21</v>
      </c>
      <c r="J34" s="24">
        <f t="shared" si="16"/>
        <v>190890.71428571426</v>
      </c>
      <c r="K34" s="24">
        <f t="shared" si="17"/>
        <v>871493.09523809527</v>
      </c>
      <c r="L34" s="24">
        <f t="shared" si="18"/>
        <v>405985</v>
      </c>
      <c r="M34" s="7">
        <f t="shared" si="19"/>
        <v>1468368.8095238095</v>
      </c>
    </row>
    <row r="35" spans="3:13" x14ac:dyDescent="0.3">
      <c r="C35" s="6">
        <v>45566</v>
      </c>
      <c r="D35" s="24">
        <v>875865</v>
      </c>
      <c r="E35" s="24">
        <v>4038999</v>
      </c>
      <c r="F35" s="24">
        <v>1840156</v>
      </c>
      <c r="G35" s="7">
        <f t="shared" si="15"/>
        <v>6755020</v>
      </c>
      <c r="I35" s="24">
        <v>23</v>
      </c>
      <c r="J35" s="24">
        <f t="shared" si="16"/>
        <v>190405.43478260867</v>
      </c>
      <c r="K35" s="24">
        <f t="shared" si="17"/>
        <v>878043.2608695653</v>
      </c>
      <c r="L35" s="24">
        <f t="shared" si="18"/>
        <v>400033.91304347827</v>
      </c>
      <c r="M35" s="7">
        <f t="shared" si="19"/>
        <v>1468482.6086956521</v>
      </c>
    </row>
    <row r="36" spans="3:13" x14ac:dyDescent="0.3">
      <c r="C36" s="6">
        <v>45597</v>
      </c>
      <c r="D36" s="24">
        <v>831323</v>
      </c>
      <c r="E36" s="24">
        <v>3781721</v>
      </c>
      <c r="F36" s="24">
        <v>1762457</v>
      </c>
      <c r="G36" s="7">
        <f>SUM(D36:F36)</f>
        <v>6375501</v>
      </c>
      <c r="I36" s="24">
        <v>21</v>
      </c>
      <c r="J36" s="24">
        <f t="shared" si="16"/>
        <v>197934.04761904763</v>
      </c>
      <c r="K36" s="24">
        <f t="shared" si="17"/>
        <v>900409.76190476189</v>
      </c>
      <c r="L36" s="24">
        <f t="shared" si="18"/>
        <v>419632.61904761905</v>
      </c>
      <c r="M36" s="7">
        <f t="shared" si="19"/>
        <v>1517976.4285714286</v>
      </c>
    </row>
    <row r="37" spans="3:13" x14ac:dyDescent="0.3">
      <c r="C37" s="6">
        <v>45627</v>
      </c>
      <c r="D37" s="24">
        <v>734296</v>
      </c>
      <c r="E37" s="24">
        <v>3306935</v>
      </c>
      <c r="F37" s="24">
        <v>1590879</v>
      </c>
      <c r="G37" s="7">
        <f t="shared" ref="G37:G42" si="20">SUM(D37:F37)</f>
        <v>5632110</v>
      </c>
      <c r="I37" s="24">
        <v>20</v>
      </c>
      <c r="J37" s="24">
        <f t="shared" ref="J37:J39" si="21">D37/$I37*5</f>
        <v>183574</v>
      </c>
      <c r="K37" s="24">
        <f t="shared" ref="K37:K39" si="22">E37/$I37*5</f>
        <v>826733.75</v>
      </c>
      <c r="L37" s="24">
        <f t="shared" ref="L37:L42" si="23">F37/$I37*5</f>
        <v>397719.75</v>
      </c>
      <c r="M37" s="7">
        <f t="shared" ref="M37:M42" si="24">G37/$I37*5</f>
        <v>1408027.5</v>
      </c>
    </row>
    <row r="38" spans="3:13" x14ac:dyDescent="0.3">
      <c r="C38" s="6">
        <v>45658</v>
      </c>
      <c r="D38" s="24">
        <v>849198</v>
      </c>
      <c r="E38" s="24">
        <v>3889764</v>
      </c>
      <c r="F38" s="24">
        <v>1809244</v>
      </c>
      <c r="G38" s="7">
        <f t="shared" si="20"/>
        <v>6548206</v>
      </c>
      <c r="I38" s="24">
        <v>22</v>
      </c>
      <c r="J38" s="24">
        <f t="shared" si="21"/>
        <v>192999.54545454544</v>
      </c>
      <c r="K38" s="24">
        <f t="shared" si="22"/>
        <v>884037.27272727282</v>
      </c>
      <c r="L38" s="24">
        <f t="shared" si="23"/>
        <v>411191.81818181818</v>
      </c>
      <c r="M38" s="7">
        <f t="shared" si="24"/>
        <v>1488228.6363636365</v>
      </c>
    </row>
    <row r="39" spans="3:13" x14ac:dyDescent="0.3">
      <c r="C39" s="21">
        <v>45689</v>
      </c>
      <c r="D39" s="24">
        <v>788359</v>
      </c>
      <c r="E39" s="24">
        <v>3572850</v>
      </c>
      <c r="F39" s="24">
        <v>1686169</v>
      </c>
      <c r="G39" s="7">
        <f t="shared" si="20"/>
        <v>6047378</v>
      </c>
      <c r="I39" s="24">
        <v>20</v>
      </c>
      <c r="J39" s="24">
        <f t="shared" si="21"/>
        <v>197089.75</v>
      </c>
      <c r="K39" s="24">
        <f t="shared" si="22"/>
        <v>893212.5</v>
      </c>
      <c r="L39" s="24">
        <f t="shared" si="23"/>
        <v>421542.25</v>
      </c>
      <c r="M39" s="7">
        <f t="shared" si="24"/>
        <v>1511844.5</v>
      </c>
    </row>
    <row r="40" spans="3:13" x14ac:dyDescent="0.3">
      <c r="C40" s="21">
        <v>45717</v>
      </c>
      <c r="D40" s="24">
        <v>836881</v>
      </c>
      <c r="E40" s="24">
        <v>3781633</v>
      </c>
      <c r="F40" s="24">
        <v>1799068</v>
      </c>
      <c r="G40" s="7">
        <f t="shared" si="20"/>
        <v>6417582</v>
      </c>
      <c r="I40" s="24">
        <v>21</v>
      </c>
      <c r="J40" s="24">
        <f t="shared" ref="J40:J42" si="25">D40/$I40*5</f>
        <v>199257.38095238095</v>
      </c>
      <c r="K40" s="24">
        <f t="shared" ref="K40:K42" si="26">E40/$I40*5</f>
        <v>900388.80952380947</v>
      </c>
      <c r="L40" s="24">
        <f t="shared" si="23"/>
        <v>428349.52380952379</v>
      </c>
      <c r="M40" s="7">
        <f t="shared" si="24"/>
        <v>1527995.7142857141</v>
      </c>
    </row>
    <row r="41" spans="3:13" x14ac:dyDescent="0.3">
      <c r="C41" s="21">
        <v>45748</v>
      </c>
      <c r="D41" s="24">
        <v>792636</v>
      </c>
      <c r="E41" s="24">
        <v>3605496</v>
      </c>
      <c r="F41" s="24">
        <v>1723268</v>
      </c>
      <c r="G41" s="7">
        <f t="shared" si="20"/>
        <v>6121400</v>
      </c>
      <c r="I41" s="24">
        <v>20</v>
      </c>
      <c r="J41" s="24">
        <f t="shared" si="25"/>
        <v>198159</v>
      </c>
      <c r="K41" s="24">
        <f t="shared" si="26"/>
        <v>901374</v>
      </c>
      <c r="L41" s="24">
        <f t="shared" si="23"/>
        <v>430817</v>
      </c>
      <c r="M41" s="7">
        <f t="shared" si="24"/>
        <v>1530350</v>
      </c>
    </row>
    <row r="42" spans="3:13" x14ac:dyDescent="0.3">
      <c r="C42" s="21">
        <v>45778</v>
      </c>
      <c r="D42" s="24">
        <v>813054</v>
      </c>
      <c r="E42" s="24">
        <v>3689368</v>
      </c>
      <c r="F42" s="24">
        <v>1773960</v>
      </c>
      <c r="G42" s="7">
        <f t="shared" si="20"/>
        <v>6276382</v>
      </c>
      <c r="I42" s="24">
        <v>20</v>
      </c>
      <c r="J42" s="24">
        <f t="shared" si="25"/>
        <v>203263.5</v>
      </c>
      <c r="K42" s="24">
        <f t="shared" si="26"/>
        <v>922342</v>
      </c>
      <c r="L42" s="24">
        <f t="shared" si="23"/>
        <v>443490</v>
      </c>
      <c r="M42" s="7">
        <f t="shared" si="24"/>
        <v>1569095.5</v>
      </c>
    </row>
    <row r="44" spans="3:13" x14ac:dyDescent="0.3">
      <c r="C44" s="17" t="s">
        <v>20</v>
      </c>
      <c r="I44" s="17" t="s">
        <v>21</v>
      </c>
    </row>
    <row r="45" spans="3:13" x14ac:dyDescent="0.3">
      <c r="C45" s="21" t="str">
        <f>TEXT(C32,"mmm-yy")&amp;" to "&amp;TEXT(C42,"mmm-yy")</f>
        <v>Jul-24 to May-25</v>
      </c>
      <c r="D45" s="7">
        <f>SUM(D32:D42)</f>
        <v>8976314</v>
      </c>
      <c r="E45" s="7">
        <f>SUM(E32:E42)</f>
        <v>40707162</v>
      </c>
      <c r="F45" s="7">
        <f>SUM(F32:F42)</f>
        <v>19162595</v>
      </c>
      <c r="G45" s="7">
        <f>SUM(G32:G42)</f>
        <v>68846071</v>
      </c>
      <c r="I45" s="7">
        <f>SUM(I32:I42)</f>
        <v>232</v>
      </c>
      <c r="J45" s="7">
        <f>D45/$I45*5</f>
        <v>193455.04310344826</v>
      </c>
      <c r="K45" s="7">
        <f>E45/$I45*5</f>
        <v>877309.52586206899</v>
      </c>
      <c r="L45" s="7">
        <f>F45/$I45*5</f>
        <v>412986.96120689652</v>
      </c>
      <c r="M45" s="7">
        <f>G45/$I45*5</f>
        <v>1483751.5301724139</v>
      </c>
    </row>
    <row r="46" spans="3:13" x14ac:dyDescent="0.3">
      <c r="C46" s="18" t="s">
        <v>35</v>
      </c>
      <c r="D46" s="7">
        <f>D27/$I27*$I45</f>
        <v>8478941</v>
      </c>
      <c r="E46" s="7">
        <f t="shared" ref="E46:F46" si="27">E27/$I27*$I45</f>
        <v>37419995</v>
      </c>
      <c r="F46" s="7">
        <f t="shared" si="27"/>
        <v>18045995</v>
      </c>
      <c r="G46" s="7">
        <f>G27/$I27*$I45</f>
        <v>63944931</v>
      </c>
      <c r="I46" s="7">
        <f>$I$45</f>
        <v>232</v>
      </c>
      <c r="J46" s="7">
        <f>D46/$I46*5</f>
        <v>182735.7974137931</v>
      </c>
      <c r="K46" s="7">
        <f t="shared" ref="K46" si="28">E46/$I46*5</f>
        <v>806465.40948275849</v>
      </c>
      <c r="L46" s="7">
        <f t="shared" ref="L46" si="29">F46/$I46*5</f>
        <v>388922.30603448278</v>
      </c>
      <c r="M46" s="7">
        <f t="shared" ref="M46" si="30">G46/$I46*5</f>
        <v>1378123.5129310344</v>
      </c>
    </row>
    <row r="48" spans="3:13" x14ac:dyDescent="0.3">
      <c r="C48" s="17" t="s">
        <v>23</v>
      </c>
      <c r="I48" s="17" t="s">
        <v>24</v>
      </c>
    </row>
    <row r="49" spans="3:13" x14ac:dyDescent="0.3">
      <c r="C49" s="18" t="s">
        <v>36</v>
      </c>
      <c r="D49" s="7">
        <f>D45-D46</f>
        <v>497373</v>
      </c>
      <c r="E49" s="7">
        <f t="shared" ref="E49:F49" si="31">E45-E46</f>
        <v>3287167</v>
      </c>
      <c r="F49" s="7">
        <f t="shared" si="31"/>
        <v>1116600</v>
      </c>
      <c r="G49" s="19">
        <f>G45-G46</f>
        <v>4901140</v>
      </c>
      <c r="I49" s="20" t="s">
        <v>39</v>
      </c>
      <c r="J49" s="7">
        <f t="shared" ref="J49:L49" si="32">J45-J27</f>
        <v>10719.245689655159</v>
      </c>
      <c r="K49" s="7">
        <f t="shared" si="32"/>
        <v>70844.116379310493</v>
      </c>
      <c r="L49" s="7">
        <f t="shared" si="32"/>
        <v>24064.655172413739</v>
      </c>
      <c r="M49" s="7">
        <f>M45-M27</f>
        <v>105628.01724137948</v>
      </c>
    </row>
    <row r="51" spans="3:13" x14ac:dyDescent="0.3">
      <c r="C51" s="17" t="s">
        <v>37</v>
      </c>
    </row>
    <row r="52" spans="3:13" x14ac:dyDescent="0.3">
      <c r="C52" s="18" t="s">
        <v>38</v>
      </c>
      <c r="D52" s="16">
        <f>D49/$G$49</f>
        <v>0.10148108399270374</v>
      </c>
      <c r="E52" s="16">
        <f t="shared" ref="E52:F52" si="33">E49/$G$49</f>
        <v>0.67069436906515623</v>
      </c>
      <c r="F52" s="16">
        <f t="shared" si="33"/>
        <v>0.22782454694213999</v>
      </c>
      <c r="G52" s="16">
        <f>G49/$G$49</f>
        <v>1</v>
      </c>
    </row>
    <row r="53" spans="3:13" x14ac:dyDescent="0.3">
      <c r="G53" s="15"/>
    </row>
  </sheetData>
  <pageMargins left="0.7" right="0.7" top="0.75" bottom="0.75" header="0.3" footer="0.3"/>
  <ignoredErrors>
    <ignoredError sqref="G14:G17 G32:G35 G18:G19 G37 G36 G38:G42 G20:G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2230-D60D-41FE-BF13-A545C20E9B3A}">
  <sheetPr>
    <tabColor theme="0" tint="-0.249977111117893"/>
  </sheetPr>
  <dimension ref="B2:L100"/>
  <sheetViews>
    <sheetView showGridLines="0" topLeftCell="A83" workbookViewId="0">
      <selection activeCell="C4" sqref="C4:C7"/>
    </sheetView>
  </sheetViews>
  <sheetFormatPr defaultColWidth="9.1796875" defaultRowHeight="14" x14ac:dyDescent="0.3"/>
  <cols>
    <col min="1" max="1" width="3.453125" style="3" customWidth="1"/>
    <col min="2" max="2" width="10.453125" style="3" customWidth="1"/>
    <col min="3" max="3" width="15.1796875" style="3" customWidth="1"/>
    <col min="4" max="7" width="14.26953125" style="3" customWidth="1"/>
    <col min="8" max="8" width="7.54296875" style="3" customWidth="1"/>
    <col min="9" max="9" width="13" style="3" customWidth="1"/>
    <col min="10" max="10" width="9.1796875" style="3"/>
    <col min="11" max="12" width="9.26953125" style="3" bestFit="1" customWidth="1"/>
    <col min="13" max="13" width="11.54296875" style="3" bestFit="1" customWidth="1"/>
    <col min="14" max="15" width="9.81640625" style="3" bestFit="1" customWidth="1"/>
    <col min="16" max="17" width="11.54296875" style="3" bestFit="1" customWidth="1"/>
    <col min="18" max="16384" width="9.1796875" style="3"/>
  </cols>
  <sheetData>
    <row r="2" spans="2:12" ht="15.5" x14ac:dyDescent="0.35">
      <c r="B2" s="1" t="s">
        <v>0</v>
      </c>
      <c r="C2" s="10" t="s">
        <v>43</v>
      </c>
    </row>
    <row r="4" spans="2:12" x14ac:dyDescent="0.3">
      <c r="B4" s="14" t="s">
        <v>2</v>
      </c>
      <c r="C4" s="22" t="s">
        <v>51</v>
      </c>
    </row>
    <row r="5" spans="2:12" x14ac:dyDescent="0.3">
      <c r="B5" s="14" t="s">
        <v>3</v>
      </c>
      <c r="C5" s="22" t="s">
        <v>4</v>
      </c>
    </row>
    <row r="6" spans="2:12" x14ac:dyDescent="0.3">
      <c r="B6" s="14" t="s">
        <v>5</v>
      </c>
      <c r="C6" s="22" t="s">
        <v>6</v>
      </c>
    </row>
    <row r="7" spans="2:12" x14ac:dyDescent="0.3">
      <c r="B7" s="14" t="s">
        <v>7</v>
      </c>
      <c r="C7" s="23" t="s">
        <v>50</v>
      </c>
    </row>
    <row r="8" spans="2:12" x14ac:dyDescent="0.3">
      <c r="B8" s="14" t="s">
        <v>9</v>
      </c>
      <c r="C8" s="2" t="s">
        <v>10</v>
      </c>
    </row>
    <row r="9" spans="2:12" x14ac:dyDescent="0.3">
      <c r="B9" s="14" t="s">
        <v>44</v>
      </c>
      <c r="C9" s="2" t="s">
        <v>48</v>
      </c>
    </row>
    <row r="10" spans="2:12" x14ac:dyDescent="0.3">
      <c r="B10" s="14"/>
      <c r="C10" s="2" t="s">
        <v>46</v>
      </c>
    </row>
    <row r="11" spans="2:12" x14ac:dyDescent="0.3">
      <c r="B11" s="14"/>
      <c r="C11" s="2" t="s">
        <v>47</v>
      </c>
    </row>
    <row r="12" spans="2:12" ht="15.5" x14ac:dyDescent="0.35">
      <c r="C12" s="10"/>
    </row>
    <row r="13" spans="2:12" x14ac:dyDescent="0.3">
      <c r="C13" s="3" t="s">
        <v>12</v>
      </c>
    </row>
    <row r="14" spans="2:12" ht="26" x14ac:dyDescent="0.3">
      <c r="C14" s="5" t="s">
        <v>14</v>
      </c>
      <c r="D14" s="5" t="s">
        <v>15</v>
      </c>
      <c r="E14" s="5" t="s">
        <v>16</v>
      </c>
      <c r="F14" s="5" t="s">
        <v>17</v>
      </c>
      <c r="G14" s="5" t="s">
        <v>18</v>
      </c>
    </row>
    <row r="15" spans="2:12" x14ac:dyDescent="0.3">
      <c r="C15" s="6">
        <v>43191</v>
      </c>
      <c r="D15" s="24">
        <v>677994</v>
      </c>
      <c r="E15" s="24">
        <v>2782146</v>
      </c>
      <c r="F15" s="24">
        <v>1405946</v>
      </c>
      <c r="G15" s="7">
        <f>SUM(D15:F15)</f>
        <v>4866086</v>
      </c>
      <c r="K15" s="15"/>
      <c r="L15" s="15"/>
    </row>
    <row r="16" spans="2:12" x14ac:dyDescent="0.3">
      <c r="C16" s="6">
        <v>43221</v>
      </c>
      <c r="D16" s="24">
        <v>733066</v>
      </c>
      <c r="E16" s="24">
        <v>3036831</v>
      </c>
      <c r="F16" s="24">
        <v>1490530</v>
      </c>
      <c r="G16" s="7">
        <f t="shared" ref="G16:G23" si="0">SUM(D16:F16)</f>
        <v>5260427</v>
      </c>
      <c r="K16" s="15"/>
      <c r="L16" s="15"/>
    </row>
    <row r="17" spans="3:12" x14ac:dyDescent="0.3">
      <c r="C17" s="6">
        <v>43252</v>
      </c>
      <c r="D17" s="24">
        <v>717887</v>
      </c>
      <c r="E17" s="24">
        <v>2947053</v>
      </c>
      <c r="F17" s="24">
        <v>1450545</v>
      </c>
      <c r="G17" s="7">
        <f t="shared" si="0"/>
        <v>5115485</v>
      </c>
      <c r="K17" s="15"/>
      <c r="L17" s="15"/>
    </row>
    <row r="18" spans="3:12" x14ac:dyDescent="0.3">
      <c r="C18" s="6">
        <v>43282</v>
      </c>
      <c r="D18" s="24">
        <v>729864</v>
      </c>
      <c r="E18" s="24">
        <v>3023659</v>
      </c>
      <c r="F18" s="24">
        <v>1495637</v>
      </c>
      <c r="G18" s="7">
        <f t="shared" si="0"/>
        <v>5249160</v>
      </c>
      <c r="K18" s="15"/>
      <c r="L18" s="15"/>
    </row>
    <row r="19" spans="3:12" x14ac:dyDescent="0.3">
      <c r="C19" s="6">
        <v>43313</v>
      </c>
      <c r="D19" s="24">
        <v>707245</v>
      </c>
      <c r="E19" s="24">
        <v>2858208</v>
      </c>
      <c r="F19" s="24">
        <v>1434790</v>
      </c>
      <c r="G19" s="7">
        <f t="shared" si="0"/>
        <v>5000243</v>
      </c>
      <c r="K19" s="15"/>
      <c r="L19" s="15"/>
    </row>
    <row r="20" spans="3:12" x14ac:dyDescent="0.3">
      <c r="C20" s="6">
        <v>43344</v>
      </c>
      <c r="D20" s="24">
        <v>680583</v>
      </c>
      <c r="E20" s="24">
        <v>2789306</v>
      </c>
      <c r="F20" s="24">
        <v>1391011</v>
      </c>
      <c r="G20" s="7">
        <f t="shared" si="0"/>
        <v>4860900</v>
      </c>
      <c r="K20" s="15"/>
      <c r="L20" s="15"/>
    </row>
    <row r="21" spans="3:12" x14ac:dyDescent="0.3">
      <c r="C21" s="6">
        <v>43374</v>
      </c>
      <c r="D21" s="24">
        <v>775676</v>
      </c>
      <c r="E21" s="24">
        <v>3247384</v>
      </c>
      <c r="F21" s="24">
        <v>1566887</v>
      </c>
      <c r="G21" s="7">
        <f t="shared" si="0"/>
        <v>5589947</v>
      </c>
      <c r="K21" s="15"/>
      <c r="L21" s="15"/>
    </row>
    <row r="22" spans="3:12" x14ac:dyDescent="0.3">
      <c r="C22" s="6">
        <v>43405</v>
      </c>
      <c r="D22" s="24">
        <v>762986</v>
      </c>
      <c r="E22" s="24">
        <v>3167283</v>
      </c>
      <c r="F22" s="24">
        <v>1515090</v>
      </c>
      <c r="G22" s="7">
        <f t="shared" si="0"/>
        <v>5445359</v>
      </c>
      <c r="K22" s="15"/>
      <c r="L22" s="15"/>
    </row>
    <row r="23" spans="3:12" x14ac:dyDescent="0.3">
      <c r="C23" s="6">
        <v>43435</v>
      </c>
      <c r="D23" s="24">
        <v>630854</v>
      </c>
      <c r="E23" s="24">
        <v>2537270</v>
      </c>
      <c r="F23" s="24">
        <v>1338769</v>
      </c>
      <c r="G23" s="7">
        <f t="shared" si="0"/>
        <v>4506893</v>
      </c>
      <c r="K23" s="15"/>
      <c r="L23" s="15"/>
    </row>
    <row r="24" spans="3:12" x14ac:dyDescent="0.3">
      <c r="C24" s="6">
        <v>43466</v>
      </c>
      <c r="D24" s="24">
        <v>751655</v>
      </c>
      <c r="E24" s="24">
        <v>3153234</v>
      </c>
      <c r="F24" s="24">
        <v>1573548</v>
      </c>
      <c r="G24" s="7">
        <f t="shared" ref="G24:G87" si="1">SUM(D24:F24)</f>
        <v>5478437</v>
      </c>
      <c r="K24" s="15"/>
      <c r="L24" s="15"/>
    </row>
    <row r="25" spans="3:12" x14ac:dyDescent="0.3">
      <c r="C25" s="6">
        <v>43497</v>
      </c>
      <c r="D25" s="24">
        <v>692546</v>
      </c>
      <c r="E25" s="24">
        <v>2831557</v>
      </c>
      <c r="F25" s="24">
        <v>1413070</v>
      </c>
      <c r="G25" s="7">
        <f t="shared" si="1"/>
        <v>4937173</v>
      </c>
      <c r="K25" s="15"/>
      <c r="L25" s="15"/>
    </row>
    <row r="26" spans="3:12" x14ac:dyDescent="0.3">
      <c r="C26" s="6">
        <v>43525</v>
      </c>
      <c r="D26" s="24">
        <v>745579</v>
      </c>
      <c r="E26" s="24">
        <v>2990610</v>
      </c>
      <c r="F26" s="24">
        <v>1513953</v>
      </c>
      <c r="G26" s="7">
        <f t="shared" si="1"/>
        <v>5250142</v>
      </c>
      <c r="K26" s="15"/>
      <c r="L26" s="15"/>
    </row>
    <row r="27" spans="3:12" x14ac:dyDescent="0.3">
      <c r="C27" s="6">
        <v>43556</v>
      </c>
      <c r="D27" s="24">
        <v>698448</v>
      </c>
      <c r="E27" s="24">
        <v>2915667</v>
      </c>
      <c r="F27" s="24">
        <v>1467950</v>
      </c>
      <c r="G27" s="7">
        <f t="shared" si="1"/>
        <v>5082065</v>
      </c>
      <c r="K27" s="15"/>
      <c r="L27" s="15"/>
    </row>
    <row r="28" spans="3:12" x14ac:dyDescent="0.3">
      <c r="C28" s="6">
        <v>43586</v>
      </c>
      <c r="D28" s="24">
        <v>743720</v>
      </c>
      <c r="E28" s="24">
        <v>3050067</v>
      </c>
      <c r="F28" s="24">
        <v>1524666</v>
      </c>
      <c r="G28" s="7">
        <f t="shared" si="1"/>
        <v>5318453</v>
      </c>
      <c r="K28" s="15"/>
      <c r="L28" s="15"/>
    </row>
    <row r="29" spans="3:12" x14ac:dyDescent="0.3">
      <c r="C29" s="6">
        <v>43617</v>
      </c>
      <c r="D29" s="24">
        <v>709629</v>
      </c>
      <c r="E29" s="24">
        <v>2913226</v>
      </c>
      <c r="F29" s="24">
        <v>1473033</v>
      </c>
      <c r="G29" s="7">
        <f t="shared" si="1"/>
        <v>5095888</v>
      </c>
      <c r="K29" s="15"/>
      <c r="L29" s="15"/>
    </row>
    <row r="30" spans="3:12" x14ac:dyDescent="0.3">
      <c r="C30" s="6">
        <v>43647</v>
      </c>
      <c r="D30" s="24">
        <v>781794</v>
      </c>
      <c r="E30" s="24">
        <v>3266791</v>
      </c>
      <c r="F30" s="24">
        <v>1576360</v>
      </c>
      <c r="G30" s="7">
        <f t="shared" si="1"/>
        <v>5624945</v>
      </c>
      <c r="K30" s="15"/>
      <c r="L30" s="15"/>
    </row>
    <row r="31" spans="3:12" x14ac:dyDescent="0.3">
      <c r="C31" s="6">
        <v>43678</v>
      </c>
      <c r="D31" s="24">
        <v>705752</v>
      </c>
      <c r="E31" s="24">
        <v>2812633</v>
      </c>
      <c r="F31" s="24">
        <v>1448543</v>
      </c>
      <c r="G31" s="7">
        <f t="shared" si="1"/>
        <v>4966928</v>
      </c>
      <c r="K31" s="15"/>
      <c r="L31" s="15"/>
    </row>
    <row r="32" spans="3:12" x14ac:dyDescent="0.3">
      <c r="C32" s="6">
        <v>43709</v>
      </c>
      <c r="D32" s="24">
        <v>720687</v>
      </c>
      <c r="E32" s="24">
        <v>2999615</v>
      </c>
      <c r="F32" s="24">
        <v>1476871</v>
      </c>
      <c r="G32" s="7">
        <f t="shared" si="1"/>
        <v>5197173</v>
      </c>
      <c r="K32" s="15"/>
      <c r="L32" s="15"/>
    </row>
    <row r="33" spans="3:12" x14ac:dyDescent="0.3">
      <c r="C33" s="6">
        <v>43739</v>
      </c>
      <c r="D33" s="24">
        <v>792268</v>
      </c>
      <c r="E33" s="24">
        <v>3308556</v>
      </c>
      <c r="F33" s="24">
        <v>1596676</v>
      </c>
      <c r="G33" s="7">
        <f t="shared" si="1"/>
        <v>5697500</v>
      </c>
      <c r="K33" s="15"/>
      <c r="L33" s="15"/>
    </row>
    <row r="34" spans="3:12" x14ac:dyDescent="0.3">
      <c r="C34" s="6">
        <v>43770</v>
      </c>
      <c r="D34" s="24">
        <v>753961</v>
      </c>
      <c r="E34" s="24">
        <v>3093963</v>
      </c>
      <c r="F34" s="24">
        <v>1527594</v>
      </c>
      <c r="G34" s="7">
        <f t="shared" si="1"/>
        <v>5375518</v>
      </c>
      <c r="K34" s="15"/>
      <c r="L34" s="15"/>
    </row>
    <row r="35" spans="3:12" x14ac:dyDescent="0.3">
      <c r="C35" s="6">
        <v>43800</v>
      </c>
      <c r="D35" s="24">
        <v>657945</v>
      </c>
      <c r="E35" s="24">
        <v>2699787</v>
      </c>
      <c r="F35" s="24">
        <v>1380788</v>
      </c>
      <c r="G35" s="7">
        <f t="shared" si="1"/>
        <v>4738520</v>
      </c>
      <c r="K35" s="15"/>
      <c r="L35" s="15"/>
    </row>
    <row r="36" spans="3:12" x14ac:dyDescent="0.3">
      <c r="C36" s="6">
        <v>43831</v>
      </c>
      <c r="D36" s="24">
        <v>766352</v>
      </c>
      <c r="E36" s="24">
        <v>3204659</v>
      </c>
      <c r="F36" s="24">
        <v>1568587</v>
      </c>
      <c r="G36" s="7">
        <f t="shared" si="1"/>
        <v>5539598</v>
      </c>
      <c r="K36" s="15"/>
      <c r="L36" s="15"/>
    </row>
    <row r="37" spans="3:12" x14ac:dyDescent="0.3">
      <c r="C37" s="6">
        <v>43862</v>
      </c>
      <c r="D37" s="24">
        <v>716495</v>
      </c>
      <c r="E37" s="24">
        <v>2906601</v>
      </c>
      <c r="F37" s="24">
        <v>1443709</v>
      </c>
      <c r="G37" s="7">
        <f t="shared" si="1"/>
        <v>5066805</v>
      </c>
      <c r="K37" s="15"/>
      <c r="L37" s="15"/>
    </row>
    <row r="38" spans="3:12" x14ac:dyDescent="0.3">
      <c r="C38" s="6">
        <v>43891</v>
      </c>
      <c r="D38" s="24">
        <v>565373</v>
      </c>
      <c r="E38" s="24">
        <v>2397392</v>
      </c>
      <c r="F38" s="24">
        <v>1151313</v>
      </c>
      <c r="G38" s="7">
        <f t="shared" si="1"/>
        <v>4114078</v>
      </c>
      <c r="K38" s="15"/>
      <c r="L38" s="15"/>
    </row>
    <row r="39" spans="3:12" x14ac:dyDescent="0.3">
      <c r="C39" s="6">
        <v>43922</v>
      </c>
      <c r="D39" s="24">
        <v>184463</v>
      </c>
      <c r="E39" s="24">
        <v>1134219</v>
      </c>
      <c r="F39" s="24">
        <v>397378</v>
      </c>
      <c r="G39" s="7">
        <f t="shared" si="1"/>
        <v>1716060</v>
      </c>
      <c r="K39" s="15"/>
      <c r="L39" s="15"/>
    </row>
    <row r="40" spans="3:12" x14ac:dyDescent="0.3">
      <c r="C40" s="6">
        <v>43952</v>
      </c>
      <c r="D40" s="24">
        <v>225038</v>
      </c>
      <c r="E40" s="24">
        <v>1298940</v>
      </c>
      <c r="F40" s="24">
        <v>573208</v>
      </c>
      <c r="G40" s="7">
        <f t="shared" si="1"/>
        <v>2097186</v>
      </c>
      <c r="K40" s="15"/>
      <c r="L40" s="15"/>
    </row>
    <row r="41" spans="3:12" x14ac:dyDescent="0.3">
      <c r="C41" s="6">
        <v>43983</v>
      </c>
      <c r="D41" s="24">
        <v>333192</v>
      </c>
      <c r="E41" s="24">
        <v>1802006</v>
      </c>
      <c r="F41" s="24">
        <v>852879</v>
      </c>
      <c r="G41" s="7">
        <f t="shared" si="1"/>
        <v>2988077</v>
      </c>
      <c r="K41" s="15"/>
      <c r="L41" s="15"/>
    </row>
    <row r="42" spans="3:12" x14ac:dyDescent="0.3">
      <c r="C42" s="6">
        <v>44013</v>
      </c>
      <c r="D42" s="24">
        <v>445935</v>
      </c>
      <c r="E42" s="24">
        <v>2111392</v>
      </c>
      <c r="F42" s="24">
        <v>1091104</v>
      </c>
      <c r="G42" s="7">
        <f t="shared" si="1"/>
        <v>3648431</v>
      </c>
      <c r="K42" s="15"/>
      <c r="L42" s="15"/>
    </row>
    <row r="43" spans="3:12" x14ac:dyDescent="0.3">
      <c r="C43" s="6">
        <v>44044</v>
      </c>
      <c r="D43" s="24">
        <v>462885</v>
      </c>
      <c r="E43" s="24">
        <v>2014598</v>
      </c>
      <c r="F43" s="24">
        <v>1102938</v>
      </c>
      <c r="G43" s="7">
        <f t="shared" si="1"/>
        <v>3580421</v>
      </c>
      <c r="K43" s="15"/>
      <c r="L43" s="15"/>
    </row>
    <row r="44" spans="3:12" x14ac:dyDescent="0.3">
      <c r="C44" s="6">
        <v>44075</v>
      </c>
      <c r="D44" s="24">
        <v>564074</v>
      </c>
      <c r="E44" s="24">
        <v>2483124</v>
      </c>
      <c r="F44" s="24">
        <v>1251365</v>
      </c>
      <c r="G44" s="7">
        <f t="shared" si="1"/>
        <v>4298563</v>
      </c>
      <c r="K44" s="15"/>
      <c r="L44" s="15"/>
    </row>
    <row r="45" spans="3:12" x14ac:dyDescent="0.3">
      <c r="C45" s="6">
        <v>44105</v>
      </c>
      <c r="D45" s="24">
        <v>619886</v>
      </c>
      <c r="E45" s="24">
        <v>2571787</v>
      </c>
      <c r="F45" s="24">
        <v>1314045</v>
      </c>
      <c r="G45" s="7">
        <f t="shared" si="1"/>
        <v>4505718</v>
      </c>
      <c r="K45" s="15"/>
      <c r="L45" s="15"/>
    </row>
    <row r="46" spans="3:12" x14ac:dyDescent="0.3">
      <c r="C46" s="6">
        <v>44136</v>
      </c>
      <c r="D46" s="24">
        <v>597045</v>
      </c>
      <c r="E46" s="24">
        <v>2598025</v>
      </c>
      <c r="F46" s="24">
        <v>1294342</v>
      </c>
      <c r="G46" s="7">
        <f t="shared" si="1"/>
        <v>4489412</v>
      </c>
      <c r="K46" s="15"/>
      <c r="L46" s="15"/>
    </row>
    <row r="47" spans="3:12" x14ac:dyDescent="0.3">
      <c r="C47" s="6">
        <v>44166</v>
      </c>
      <c r="D47" s="24">
        <v>545199</v>
      </c>
      <c r="E47" s="24">
        <v>2393644</v>
      </c>
      <c r="F47" s="24">
        <v>1201464</v>
      </c>
      <c r="G47" s="7">
        <f t="shared" si="1"/>
        <v>4140307</v>
      </c>
      <c r="K47" s="15"/>
      <c r="L47" s="15"/>
    </row>
    <row r="48" spans="3:12" x14ac:dyDescent="0.3">
      <c r="C48" s="6">
        <v>44197</v>
      </c>
      <c r="D48" s="24">
        <v>446089</v>
      </c>
      <c r="E48" s="24">
        <v>2245371</v>
      </c>
      <c r="F48" s="24">
        <v>1166464</v>
      </c>
      <c r="G48" s="7">
        <f t="shared" si="1"/>
        <v>3857924</v>
      </c>
      <c r="K48" s="15"/>
      <c r="L48" s="15"/>
    </row>
    <row r="49" spans="3:12" x14ac:dyDescent="0.3">
      <c r="C49" s="6">
        <v>44228</v>
      </c>
      <c r="D49" s="24">
        <v>473577</v>
      </c>
      <c r="E49" s="24">
        <v>2258699</v>
      </c>
      <c r="F49" s="24">
        <v>1171188</v>
      </c>
      <c r="G49" s="7">
        <f t="shared" si="1"/>
        <v>3903464</v>
      </c>
      <c r="K49" s="15"/>
      <c r="L49" s="15"/>
    </row>
    <row r="50" spans="3:12" x14ac:dyDescent="0.3">
      <c r="C50" s="6">
        <v>44256</v>
      </c>
      <c r="D50" s="24">
        <v>618305</v>
      </c>
      <c r="E50" s="24">
        <v>2819131</v>
      </c>
      <c r="F50" s="24">
        <v>1398524</v>
      </c>
      <c r="G50" s="7">
        <f t="shared" si="1"/>
        <v>4835960</v>
      </c>
      <c r="K50" s="15"/>
      <c r="L50" s="15"/>
    </row>
    <row r="51" spans="3:12" x14ac:dyDescent="0.3">
      <c r="C51" s="6">
        <v>44287</v>
      </c>
      <c r="D51" s="24">
        <v>597871</v>
      </c>
      <c r="E51" s="24">
        <v>2686463</v>
      </c>
      <c r="F51" s="24">
        <v>1319760</v>
      </c>
      <c r="G51" s="7">
        <f t="shared" si="1"/>
        <v>4604094</v>
      </c>
      <c r="K51" s="15"/>
      <c r="L51" s="15"/>
    </row>
    <row r="52" spans="3:12" x14ac:dyDescent="0.3">
      <c r="C52" s="6">
        <v>44317</v>
      </c>
      <c r="D52" s="24">
        <v>628059</v>
      </c>
      <c r="E52" s="24">
        <v>2727638</v>
      </c>
      <c r="F52" s="24">
        <v>1358475</v>
      </c>
      <c r="G52" s="7">
        <f t="shared" si="1"/>
        <v>4714172</v>
      </c>
      <c r="K52" s="15"/>
      <c r="L52" s="15"/>
    </row>
    <row r="53" spans="3:12" x14ac:dyDescent="0.3">
      <c r="C53" s="6">
        <v>44348</v>
      </c>
      <c r="D53" s="24">
        <v>686296</v>
      </c>
      <c r="E53" s="24">
        <v>2995710</v>
      </c>
      <c r="F53" s="24">
        <v>1432107</v>
      </c>
      <c r="G53" s="7">
        <f t="shared" si="1"/>
        <v>5114113</v>
      </c>
      <c r="K53" s="15"/>
      <c r="L53" s="15"/>
    </row>
    <row r="54" spans="3:12" x14ac:dyDescent="0.3">
      <c r="C54" s="6">
        <v>44378</v>
      </c>
      <c r="D54" s="24">
        <v>666933</v>
      </c>
      <c r="E54" s="24">
        <v>2846156</v>
      </c>
      <c r="F54" s="24">
        <v>1394347</v>
      </c>
      <c r="G54" s="7">
        <f t="shared" si="1"/>
        <v>4907436</v>
      </c>
      <c r="K54" s="15"/>
      <c r="L54" s="15"/>
    </row>
    <row r="55" spans="3:12" x14ac:dyDescent="0.3">
      <c r="C55" s="6">
        <v>44409</v>
      </c>
      <c r="D55" s="24">
        <v>607745</v>
      </c>
      <c r="E55" s="24">
        <v>2619635</v>
      </c>
      <c r="F55" s="24">
        <v>1308721</v>
      </c>
      <c r="G55" s="7">
        <f t="shared" si="1"/>
        <v>4536101</v>
      </c>
      <c r="K55" s="15"/>
      <c r="L55" s="15"/>
    </row>
    <row r="56" spans="3:12" x14ac:dyDescent="0.3">
      <c r="C56" s="6">
        <v>44440</v>
      </c>
      <c r="D56" s="24">
        <v>653207</v>
      </c>
      <c r="E56" s="24">
        <v>2928316</v>
      </c>
      <c r="F56" s="24">
        <v>1388779</v>
      </c>
      <c r="G56" s="7">
        <f t="shared" si="1"/>
        <v>4970302</v>
      </c>
      <c r="K56" s="15"/>
      <c r="L56" s="15"/>
    </row>
    <row r="57" spans="3:12" x14ac:dyDescent="0.3">
      <c r="C57" s="6">
        <v>44470</v>
      </c>
      <c r="D57" s="24">
        <v>643775</v>
      </c>
      <c r="E57" s="24">
        <v>2810718</v>
      </c>
      <c r="F57" s="24">
        <v>1395832</v>
      </c>
      <c r="G57" s="7">
        <f t="shared" si="1"/>
        <v>4850325</v>
      </c>
      <c r="K57" s="15"/>
      <c r="L57" s="15"/>
    </row>
    <row r="58" spans="3:12" x14ac:dyDescent="0.3">
      <c r="C58" s="6">
        <v>44501</v>
      </c>
      <c r="D58" s="24">
        <v>687707</v>
      </c>
      <c r="E58" s="24">
        <v>3084748</v>
      </c>
      <c r="F58" s="24">
        <v>1476767</v>
      </c>
      <c r="G58" s="7">
        <f t="shared" si="1"/>
        <v>5249222</v>
      </c>
      <c r="K58" s="15"/>
      <c r="L58" s="15"/>
    </row>
    <row r="59" spans="3:12" x14ac:dyDescent="0.3">
      <c r="C59" s="6">
        <v>44531</v>
      </c>
      <c r="D59" s="24">
        <v>593591</v>
      </c>
      <c r="E59" s="24">
        <v>2560596</v>
      </c>
      <c r="F59" s="24">
        <v>1289605</v>
      </c>
      <c r="G59" s="7">
        <f t="shared" si="1"/>
        <v>4443792</v>
      </c>
      <c r="K59" s="15"/>
      <c r="L59" s="15"/>
    </row>
    <row r="60" spans="3:12" x14ac:dyDescent="0.3">
      <c r="C60" s="6">
        <v>44562</v>
      </c>
      <c r="D60" s="24">
        <v>596823</v>
      </c>
      <c r="E60" s="24">
        <v>2722684</v>
      </c>
      <c r="F60" s="24">
        <v>1376332</v>
      </c>
      <c r="G60" s="7">
        <f t="shared" si="1"/>
        <v>4695839</v>
      </c>
      <c r="K60" s="15"/>
      <c r="L60" s="15"/>
    </row>
    <row r="61" spans="3:12" x14ac:dyDescent="0.3">
      <c r="C61" s="6">
        <v>44593</v>
      </c>
      <c r="D61" s="24">
        <v>625719</v>
      </c>
      <c r="E61" s="24">
        <v>2708033</v>
      </c>
      <c r="F61" s="24">
        <v>1351935</v>
      </c>
      <c r="G61" s="7">
        <f t="shared" si="1"/>
        <v>4685687</v>
      </c>
      <c r="K61" s="15"/>
      <c r="L61" s="15"/>
    </row>
    <row r="62" spans="3:12" x14ac:dyDescent="0.3">
      <c r="C62" s="6">
        <v>44621</v>
      </c>
      <c r="D62" s="24">
        <v>711718</v>
      </c>
      <c r="E62" s="24">
        <v>3100029</v>
      </c>
      <c r="F62" s="24">
        <v>1514572</v>
      </c>
      <c r="G62" s="7">
        <f t="shared" si="1"/>
        <v>5326319</v>
      </c>
      <c r="K62" s="15"/>
      <c r="L62" s="15"/>
    </row>
    <row r="63" spans="3:12" x14ac:dyDescent="0.3">
      <c r="C63" s="6">
        <v>44652</v>
      </c>
      <c r="D63" s="24">
        <v>609194</v>
      </c>
      <c r="E63" s="24">
        <v>2673303</v>
      </c>
      <c r="F63" s="24">
        <v>1346006</v>
      </c>
      <c r="G63" s="7">
        <f t="shared" si="1"/>
        <v>4628503</v>
      </c>
      <c r="K63" s="15"/>
      <c r="L63" s="15"/>
    </row>
    <row r="64" spans="3:12" x14ac:dyDescent="0.3">
      <c r="C64" s="6">
        <v>44682</v>
      </c>
      <c r="D64" s="24">
        <v>698022</v>
      </c>
      <c r="E64" s="24">
        <v>3109611</v>
      </c>
      <c r="F64" s="24">
        <v>1495815</v>
      </c>
      <c r="G64" s="7">
        <f t="shared" si="1"/>
        <v>5303448</v>
      </c>
      <c r="K64" s="15"/>
      <c r="L64" s="15"/>
    </row>
    <row r="65" spans="3:12" x14ac:dyDescent="0.3">
      <c r="C65" s="6">
        <v>44713</v>
      </c>
      <c r="D65" s="24">
        <v>659468</v>
      </c>
      <c r="E65" s="24">
        <v>2891425</v>
      </c>
      <c r="F65" s="24">
        <v>1415561</v>
      </c>
      <c r="G65" s="7">
        <f t="shared" si="1"/>
        <v>4966454</v>
      </c>
      <c r="K65" s="15"/>
      <c r="L65" s="15"/>
    </row>
    <row r="66" spans="3:12" x14ac:dyDescent="0.3">
      <c r="C66" s="6">
        <v>44743</v>
      </c>
      <c r="D66" s="24">
        <v>660527</v>
      </c>
      <c r="E66" s="24">
        <v>2859342</v>
      </c>
      <c r="F66" s="24">
        <v>1413347</v>
      </c>
      <c r="G66" s="7">
        <f t="shared" si="1"/>
        <v>4933216</v>
      </c>
      <c r="K66" s="15"/>
      <c r="L66" s="15"/>
    </row>
    <row r="67" spans="3:12" x14ac:dyDescent="0.3">
      <c r="C67" s="6">
        <v>44774</v>
      </c>
      <c r="D67" s="24">
        <v>687476</v>
      </c>
      <c r="E67" s="24">
        <v>2952140</v>
      </c>
      <c r="F67" s="24">
        <v>1469406</v>
      </c>
      <c r="G67" s="7">
        <f t="shared" si="1"/>
        <v>5109022</v>
      </c>
      <c r="K67" s="15"/>
      <c r="L67" s="15"/>
    </row>
    <row r="68" spans="3:12" x14ac:dyDescent="0.3">
      <c r="C68" s="6">
        <v>44805</v>
      </c>
      <c r="D68" s="24">
        <v>691864</v>
      </c>
      <c r="E68" s="24">
        <v>2981145</v>
      </c>
      <c r="F68" s="24">
        <v>1455354</v>
      </c>
      <c r="G68" s="7">
        <f t="shared" si="1"/>
        <v>5128363</v>
      </c>
      <c r="K68" s="15"/>
      <c r="L68" s="15"/>
    </row>
    <row r="69" spans="3:12" x14ac:dyDescent="0.3">
      <c r="C69" s="6">
        <v>44835</v>
      </c>
      <c r="D69" s="24">
        <v>699634</v>
      </c>
      <c r="E69" s="24">
        <v>3023355</v>
      </c>
      <c r="F69" s="24">
        <v>1496825</v>
      </c>
      <c r="G69" s="7">
        <f t="shared" si="1"/>
        <v>5219814</v>
      </c>
      <c r="K69" s="15"/>
      <c r="L69" s="15"/>
    </row>
    <row r="70" spans="3:12" x14ac:dyDescent="0.3">
      <c r="C70" s="6">
        <v>44866</v>
      </c>
      <c r="D70" s="24">
        <v>751558</v>
      </c>
      <c r="E70" s="24">
        <v>3320842</v>
      </c>
      <c r="F70" s="24">
        <v>1591435</v>
      </c>
      <c r="G70" s="7">
        <f t="shared" si="1"/>
        <v>5663835</v>
      </c>
      <c r="K70" s="15"/>
      <c r="L70" s="15"/>
    </row>
    <row r="71" spans="3:12" x14ac:dyDescent="0.3">
      <c r="C71" s="6">
        <v>44896</v>
      </c>
      <c r="D71" s="24">
        <v>628684</v>
      </c>
      <c r="E71" s="24">
        <v>2624639</v>
      </c>
      <c r="F71" s="24">
        <v>1338628</v>
      </c>
      <c r="G71" s="7">
        <f t="shared" si="1"/>
        <v>4591951</v>
      </c>
      <c r="K71" s="15"/>
      <c r="L71" s="15"/>
    </row>
    <row r="72" spans="3:12" x14ac:dyDescent="0.3">
      <c r="C72" s="6">
        <v>44927</v>
      </c>
      <c r="D72" s="24">
        <v>712859</v>
      </c>
      <c r="E72" s="24">
        <v>3095833</v>
      </c>
      <c r="F72" s="24">
        <v>1582044</v>
      </c>
      <c r="G72" s="7">
        <f t="shared" si="1"/>
        <v>5390736</v>
      </c>
      <c r="K72" s="15"/>
      <c r="L72" s="15"/>
    </row>
    <row r="73" spans="3:12" x14ac:dyDescent="0.3">
      <c r="C73" s="6">
        <v>44958</v>
      </c>
      <c r="D73" s="24">
        <v>691755</v>
      </c>
      <c r="E73" s="24">
        <v>2923742</v>
      </c>
      <c r="F73" s="24">
        <v>1491545</v>
      </c>
      <c r="G73" s="7">
        <f t="shared" si="1"/>
        <v>5107042</v>
      </c>
      <c r="K73" s="15"/>
      <c r="L73" s="15"/>
    </row>
    <row r="74" spans="3:12" x14ac:dyDescent="0.3">
      <c r="C74" s="6">
        <v>44986</v>
      </c>
      <c r="D74" s="24">
        <v>774525</v>
      </c>
      <c r="E74" s="24">
        <v>3263811</v>
      </c>
      <c r="F74" s="24">
        <v>1667015</v>
      </c>
      <c r="G74" s="7">
        <f t="shared" si="1"/>
        <v>5705351</v>
      </c>
      <c r="K74" s="15"/>
      <c r="L74" s="15"/>
    </row>
    <row r="75" spans="3:12" x14ac:dyDescent="0.3">
      <c r="C75" s="6">
        <v>45017</v>
      </c>
      <c r="D75" s="24">
        <v>648765</v>
      </c>
      <c r="E75" s="24">
        <v>2763568</v>
      </c>
      <c r="F75" s="24">
        <v>1449049</v>
      </c>
      <c r="G75" s="7">
        <f t="shared" si="1"/>
        <v>4861382</v>
      </c>
    </row>
    <row r="76" spans="3:12" x14ac:dyDescent="0.3">
      <c r="C76" s="6">
        <v>45047</v>
      </c>
      <c r="D76" s="24">
        <v>748567</v>
      </c>
      <c r="E76" s="24">
        <v>3286359</v>
      </c>
      <c r="F76" s="24">
        <v>1575102</v>
      </c>
      <c r="G76" s="7">
        <f t="shared" si="1"/>
        <v>5610028</v>
      </c>
    </row>
    <row r="77" spans="3:12" x14ac:dyDescent="0.3">
      <c r="C77" s="6">
        <v>45078</v>
      </c>
      <c r="D77" s="24">
        <v>775487</v>
      </c>
      <c r="E77" s="24">
        <v>3431561</v>
      </c>
      <c r="F77" s="24">
        <v>1625148</v>
      </c>
      <c r="G77" s="7">
        <f t="shared" si="1"/>
        <v>5832196</v>
      </c>
    </row>
    <row r="78" spans="3:12" x14ac:dyDescent="0.3">
      <c r="C78" s="6">
        <v>45108</v>
      </c>
      <c r="D78" s="24">
        <v>731460</v>
      </c>
      <c r="E78" s="24">
        <v>3257842</v>
      </c>
      <c r="F78" s="24">
        <v>1593401</v>
      </c>
      <c r="G78" s="7">
        <f t="shared" si="1"/>
        <v>5582703</v>
      </c>
    </row>
    <row r="79" spans="3:12" x14ac:dyDescent="0.3">
      <c r="C79" s="6">
        <v>45139</v>
      </c>
      <c r="D79" s="24">
        <v>751809</v>
      </c>
      <c r="E79" s="24">
        <v>3271058</v>
      </c>
      <c r="F79" s="24">
        <v>1595194</v>
      </c>
      <c r="G79" s="7">
        <f t="shared" si="1"/>
        <v>5618061</v>
      </c>
    </row>
    <row r="80" spans="3:12" x14ac:dyDescent="0.3">
      <c r="C80" s="6">
        <v>45170</v>
      </c>
      <c r="D80" s="24">
        <v>736315</v>
      </c>
      <c r="E80" s="24">
        <v>3266390</v>
      </c>
      <c r="F80" s="24">
        <v>1582498</v>
      </c>
      <c r="G80" s="7">
        <f t="shared" si="1"/>
        <v>5585203</v>
      </c>
    </row>
    <row r="81" spans="3:7" x14ac:dyDescent="0.3">
      <c r="C81" s="6">
        <v>45200</v>
      </c>
      <c r="D81" s="24">
        <v>771750</v>
      </c>
      <c r="E81" s="24">
        <v>3481377</v>
      </c>
      <c r="F81" s="24">
        <v>1660680</v>
      </c>
      <c r="G81" s="7">
        <f t="shared" si="1"/>
        <v>5913807</v>
      </c>
    </row>
    <row r="82" spans="3:7" x14ac:dyDescent="0.3">
      <c r="C82" s="6">
        <v>45231</v>
      </c>
      <c r="D82" s="24">
        <v>817715</v>
      </c>
      <c r="E82" s="24">
        <v>3620791</v>
      </c>
      <c r="F82" s="24">
        <v>1723710</v>
      </c>
      <c r="G82" s="7">
        <f t="shared" si="1"/>
        <v>6162216</v>
      </c>
    </row>
    <row r="83" spans="3:7" x14ac:dyDescent="0.3">
      <c r="C83" s="6">
        <v>45261</v>
      </c>
      <c r="D83" s="24">
        <v>677012</v>
      </c>
      <c r="E83" s="24">
        <v>2875923</v>
      </c>
      <c r="F83" s="24">
        <v>1492103</v>
      </c>
      <c r="G83" s="7">
        <f t="shared" si="1"/>
        <v>5045038</v>
      </c>
    </row>
    <row r="84" spans="3:7" x14ac:dyDescent="0.3">
      <c r="C84" s="6">
        <v>45292</v>
      </c>
      <c r="D84" s="24">
        <v>800956</v>
      </c>
      <c r="E84" s="24">
        <v>3570936</v>
      </c>
      <c r="F84" s="24">
        <v>1727650</v>
      </c>
      <c r="G84" s="7">
        <f t="shared" si="1"/>
        <v>6099542</v>
      </c>
    </row>
    <row r="85" spans="3:7" x14ac:dyDescent="0.3">
      <c r="C85" s="6">
        <v>45323</v>
      </c>
      <c r="D85" s="24">
        <v>781618</v>
      </c>
      <c r="E85" s="24">
        <v>3424763</v>
      </c>
      <c r="F85" s="24">
        <v>1628636</v>
      </c>
      <c r="G85" s="7">
        <f t="shared" si="1"/>
        <v>5835017</v>
      </c>
    </row>
    <row r="86" spans="3:7" x14ac:dyDescent="0.3">
      <c r="C86" s="6">
        <v>45352</v>
      </c>
      <c r="D86" s="24">
        <v>790689</v>
      </c>
      <c r="E86" s="24">
        <v>3321070</v>
      </c>
      <c r="F86" s="24">
        <v>1624359</v>
      </c>
      <c r="G86" s="7">
        <f t="shared" si="1"/>
        <v>5736118</v>
      </c>
    </row>
    <row r="87" spans="3:7" x14ac:dyDescent="0.3">
      <c r="C87" s="6">
        <v>45383</v>
      </c>
      <c r="D87" s="24">
        <v>795742</v>
      </c>
      <c r="E87" s="24">
        <v>3616907</v>
      </c>
      <c r="F87" s="24">
        <v>1679194</v>
      </c>
      <c r="G87" s="7">
        <f t="shared" si="1"/>
        <v>6091843</v>
      </c>
    </row>
    <row r="88" spans="3:7" x14ac:dyDescent="0.3">
      <c r="C88" s="6">
        <v>45413</v>
      </c>
      <c r="D88" s="24">
        <v>823875</v>
      </c>
      <c r="E88" s="24">
        <v>3712938</v>
      </c>
      <c r="F88" s="24">
        <v>1738570</v>
      </c>
      <c r="G88" s="7">
        <f t="shared" ref="G88:G99" si="2">SUM(D88:F88)</f>
        <v>6275383</v>
      </c>
    </row>
    <row r="89" spans="3:7" x14ac:dyDescent="0.3">
      <c r="C89" s="6">
        <v>45444</v>
      </c>
      <c r="D89" s="24">
        <v>776727</v>
      </c>
      <c r="E89" s="24">
        <v>3539315</v>
      </c>
      <c r="F89" s="24">
        <v>1669397</v>
      </c>
      <c r="G89" s="7">
        <f t="shared" si="2"/>
        <v>5985439</v>
      </c>
    </row>
    <row r="90" spans="3:7" x14ac:dyDescent="0.3">
      <c r="C90" s="6">
        <v>45474</v>
      </c>
      <c r="D90" s="24">
        <v>856180</v>
      </c>
      <c r="E90" s="24">
        <v>3918912</v>
      </c>
      <c r="F90" s="24">
        <v>1795251</v>
      </c>
      <c r="G90" s="7">
        <f t="shared" si="2"/>
        <v>6570343</v>
      </c>
    </row>
    <row r="91" spans="3:7" x14ac:dyDescent="0.3">
      <c r="C91" s="6">
        <v>45505</v>
      </c>
      <c r="D91" s="24">
        <v>796781</v>
      </c>
      <c r="E91" s="24">
        <v>3461213</v>
      </c>
      <c r="F91" s="24">
        <v>1677006</v>
      </c>
      <c r="G91" s="7">
        <f t="shared" si="2"/>
        <v>5935000</v>
      </c>
    </row>
    <row r="92" spans="3:7" x14ac:dyDescent="0.3">
      <c r="C92" s="6">
        <v>45536</v>
      </c>
      <c r="D92" s="24">
        <v>801741</v>
      </c>
      <c r="E92" s="24">
        <v>3660271</v>
      </c>
      <c r="F92" s="24">
        <v>1705137</v>
      </c>
      <c r="G92" s="7">
        <f t="shared" si="2"/>
        <v>6167149</v>
      </c>
    </row>
    <row r="93" spans="3:7" x14ac:dyDescent="0.3">
      <c r="C93" s="6">
        <v>45566</v>
      </c>
      <c r="D93" s="24">
        <v>875865</v>
      </c>
      <c r="E93" s="24">
        <v>4038999</v>
      </c>
      <c r="F93" s="24">
        <v>1840156</v>
      </c>
      <c r="G93" s="7">
        <f t="shared" si="2"/>
        <v>6755020</v>
      </c>
    </row>
    <row r="94" spans="3:7" x14ac:dyDescent="0.3">
      <c r="C94" s="6">
        <v>45597</v>
      </c>
      <c r="D94" s="24">
        <v>831323</v>
      </c>
      <c r="E94" s="24">
        <v>3781721</v>
      </c>
      <c r="F94" s="24">
        <v>1762457</v>
      </c>
      <c r="G94" s="7">
        <f t="shared" si="2"/>
        <v>6375501</v>
      </c>
    </row>
    <row r="95" spans="3:7" x14ac:dyDescent="0.3">
      <c r="C95" s="6">
        <v>45627</v>
      </c>
      <c r="D95" s="24">
        <v>734296</v>
      </c>
      <c r="E95" s="24">
        <v>3306935</v>
      </c>
      <c r="F95" s="24">
        <v>1590879</v>
      </c>
      <c r="G95" s="7">
        <f t="shared" si="2"/>
        <v>5632110</v>
      </c>
    </row>
    <row r="96" spans="3:7" x14ac:dyDescent="0.3">
      <c r="C96" s="6">
        <v>45658</v>
      </c>
      <c r="D96" s="24">
        <v>849198</v>
      </c>
      <c r="E96" s="24">
        <v>3889764</v>
      </c>
      <c r="F96" s="24">
        <v>1809244</v>
      </c>
      <c r="G96" s="7">
        <f t="shared" si="2"/>
        <v>6548206</v>
      </c>
    </row>
    <row r="97" spans="3:7" x14ac:dyDescent="0.3">
      <c r="C97" s="6">
        <v>45689</v>
      </c>
      <c r="D97" s="24">
        <v>788359</v>
      </c>
      <c r="E97" s="24">
        <v>3572850</v>
      </c>
      <c r="F97" s="24">
        <v>1686169</v>
      </c>
      <c r="G97" s="7">
        <f t="shared" si="2"/>
        <v>6047378</v>
      </c>
    </row>
    <row r="98" spans="3:7" x14ac:dyDescent="0.3">
      <c r="C98" s="6">
        <v>45717</v>
      </c>
      <c r="D98" s="24">
        <v>836881</v>
      </c>
      <c r="E98" s="24">
        <v>3781633</v>
      </c>
      <c r="F98" s="24">
        <v>1799068</v>
      </c>
      <c r="G98" s="7">
        <f t="shared" si="2"/>
        <v>6417582</v>
      </c>
    </row>
    <row r="99" spans="3:7" x14ac:dyDescent="0.3">
      <c r="C99" s="6">
        <v>45748</v>
      </c>
      <c r="D99" s="24">
        <v>792636</v>
      </c>
      <c r="E99" s="24">
        <v>3605496</v>
      </c>
      <c r="F99" s="24">
        <v>1723268</v>
      </c>
      <c r="G99" s="7">
        <f t="shared" si="2"/>
        <v>6121400</v>
      </c>
    </row>
    <row r="100" spans="3:7" x14ac:dyDescent="0.3">
      <c r="C100" s="6">
        <v>45778</v>
      </c>
      <c r="D100" s="24">
        <v>813054</v>
      </c>
      <c r="E100" s="24">
        <v>3689368</v>
      </c>
      <c r="F100" s="24">
        <v>1773960</v>
      </c>
      <c r="G100" s="7">
        <f t="shared" ref="G100" si="3">SUM(D100:F100)</f>
        <v>6276382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63997C-FB21-4874-ABE3-5BBD3AAD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5CA8F6-BFC0-40F0-A3B5-8E9E8E29283D}">
  <ds:schemaRefs>
    <ds:schemaRef ds:uri="http://schemas.microsoft.com/sharepoint/v3/contenttype/forms"/>
  </ds:schemaRefs>
</ds:datastoreItem>
</file>

<file path=customXml/itemProps3.xml><?xml version="1.0" encoding="utf-8"?>
<ds:datastoreItem xmlns:ds="http://schemas.openxmlformats.org/officeDocument/2006/customXml" ds:itemID="{9A2D8FCF-0BAE-4773-8CD3-4D8AD25AA911}">
  <ds:schemaRef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cb757152-6290-4f10-9526-458cf73e4534"/>
    <ds:schemaRef ds:uri="30dd1bc9-520c-4869-8c8c-9a8c02d447dc"/>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Notes</vt:lpstr>
      <vt:lpstr>Method</vt:lpstr>
      <vt:lpstr>Data</vt:lpstr>
      <vt:lpstr>Historical data</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Timms;tineke.poot@nhs.net</dc:creator>
  <cp:keywords/>
  <dc:description/>
  <cp:lastModifiedBy>TIMMS, Harriet (NHS ENGLAND)</cp:lastModifiedBy>
  <cp:revision/>
  <dcterms:created xsi:type="dcterms:W3CDTF">2024-10-15T11:11:21Z</dcterms:created>
  <dcterms:modified xsi:type="dcterms:W3CDTF">2025-08-12T12:32:42Z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