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mc:AlternateContent xmlns:mc="http://schemas.openxmlformats.org/markup-compatibility/2006">
    <mc:Choice Requires="x15">
      <x15ac:absPath xmlns:x15ac="http://schemas.microsoft.com/office/spreadsheetml/2010/11/ac" url="https://nhs.sharepoint.com/sites/ElectiveRecoveryAnalysis/Shared Documents/03 Projects/202408 40k appointments/20250902 Jun-25 publication/"/>
    </mc:Choice>
  </mc:AlternateContent>
  <xr:revisionPtr revIDLastSave="4" documentId="8_{EE82801F-D496-4D9A-A969-A30F94F65488}" xr6:coauthVersionLast="47" xr6:coauthVersionMax="47" xr10:uidLastSave="{EE1C2A6B-9A06-465E-A223-9C607BF6CC15}"/>
  <bookViews>
    <workbookView xWindow="-120" yWindow="-120" windowWidth="29040" windowHeight="15720" activeTab="2" xr2:uid="{83D139D4-9317-4264-919C-79C5790D7DD4}"/>
  </bookViews>
  <sheets>
    <sheet name="Notes" sheetId="4" r:id="rId1"/>
    <sheet name="Method" sheetId="5" r:id="rId2"/>
    <sheet name="Data" sheetId="1" r:id="rId3"/>
    <sheet name="Provider data" sheetId="9" r:id="rId4"/>
    <sheet name="Historical data"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9" l="1"/>
  <c r="K21" i="9"/>
  <c r="I21" i="9"/>
  <c r="F21" i="9"/>
  <c r="G21" i="9"/>
  <c r="E21" i="9"/>
  <c r="H14" i="9" l="1"/>
  <c r="H58" i="9" l="1"/>
  <c r="M58" i="9" s="1"/>
  <c r="L58" i="9"/>
  <c r="H45" i="9"/>
  <c r="M45" i="9" s="1"/>
  <c r="L45" i="9"/>
  <c r="H86" i="9"/>
  <c r="M86" i="9" s="1"/>
  <c r="L86" i="9"/>
  <c r="H80" i="9"/>
  <c r="M80" i="9" s="1"/>
  <c r="L80" i="9"/>
  <c r="H99" i="9"/>
  <c r="M99" i="9" s="1"/>
  <c r="L99" i="9"/>
  <c r="H130" i="9"/>
  <c r="M130" i="9" s="1"/>
  <c r="L130" i="9"/>
  <c r="H32" i="9"/>
  <c r="M32" i="9" s="1"/>
  <c r="L32" i="9"/>
  <c r="H39" i="9"/>
  <c r="M39" i="9" s="1"/>
  <c r="L39" i="9"/>
  <c r="H126" i="9"/>
  <c r="M126" i="9" s="1"/>
  <c r="L126" i="9"/>
  <c r="H63" i="9"/>
  <c r="M63" i="9" s="1"/>
  <c r="L63" i="9"/>
  <c r="H55" i="9"/>
  <c r="M55" i="9" s="1"/>
  <c r="L55" i="9"/>
  <c r="H72" i="9"/>
  <c r="M72" i="9" s="1"/>
  <c r="L72" i="9"/>
  <c r="H156" i="9"/>
  <c r="M156" i="9" s="1"/>
  <c r="L156" i="9"/>
  <c r="H131" i="9"/>
  <c r="M131" i="9" s="1"/>
  <c r="L131" i="9"/>
  <c r="H139" i="9"/>
  <c r="M139" i="9" s="1"/>
  <c r="L139" i="9"/>
  <c r="H137" i="9"/>
  <c r="M137" i="9" s="1"/>
  <c r="L137" i="9"/>
  <c r="H125" i="9"/>
  <c r="M125" i="9" s="1"/>
  <c r="L125" i="9"/>
  <c r="H57" i="9"/>
  <c r="M57" i="9" s="1"/>
  <c r="L57" i="9"/>
  <c r="H95" i="9"/>
  <c r="M95" i="9" s="1"/>
  <c r="L95" i="9"/>
  <c r="H143" i="9"/>
  <c r="M143" i="9" s="1"/>
  <c r="L143" i="9"/>
  <c r="H97" i="9"/>
  <c r="M97" i="9" s="1"/>
  <c r="L97" i="9"/>
  <c r="H27" i="9"/>
  <c r="M27" i="9" s="1"/>
  <c r="L27" i="9"/>
  <c r="H119" i="9"/>
  <c r="M119" i="9" s="1"/>
  <c r="L119" i="9"/>
  <c r="H114" i="9"/>
  <c r="M114" i="9" s="1"/>
  <c r="L114" i="9"/>
  <c r="H145" i="9"/>
  <c r="M145" i="9" s="1"/>
  <c r="L145" i="9"/>
  <c r="H88" i="9"/>
  <c r="M88" i="9" s="1"/>
  <c r="L88" i="9"/>
  <c r="H53" i="9"/>
  <c r="M53" i="9" s="1"/>
  <c r="L53" i="9"/>
  <c r="H49" i="9"/>
  <c r="M49" i="9" s="1"/>
  <c r="L49" i="9"/>
  <c r="H90" i="9"/>
  <c r="M90" i="9" s="1"/>
  <c r="L90" i="9"/>
  <c r="H64" i="9"/>
  <c r="M64" i="9" s="1"/>
  <c r="L64" i="9"/>
  <c r="H136" i="9"/>
  <c r="M136" i="9" s="1"/>
  <c r="L136" i="9"/>
  <c r="H144" i="9"/>
  <c r="M144" i="9" s="1"/>
  <c r="L144" i="9"/>
  <c r="H78" i="9"/>
  <c r="M78" i="9" s="1"/>
  <c r="L78" i="9"/>
  <c r="H151" i="9"/>
  <c r="M151" i="9" s="1"/>
  <c r="L151" i="9"/>
  <c r="H47" i="9"/>
  <c r="M47" i="9" s="1"/>
  <c r="L47" i="9"/>
  <c r="H118" i="9"/>
  <c r="M118" i="9" s="1"/>
  <c r="L118" i="9"/>
  <c r="H155" i="9"/>
  <c r="M155" i="9" s="1"/>
  <c r="L155" i="9"/>
  <c r="H150" i="9"/>
  <c r="M150" i="9" s="1"/>
  <c r="L150" i="9"/>
  <c r="H37" i="9"/>
  <c r="M37" i="9" s="1"/>
  <c r="L37" i="9"/>
  <c r="H96" i="9"/>
  <c r="M96" i="9" s="1"/>
  <c r="L96" i="9"/>
  <c r="H52" i="9"/>
  <c r="M52" i="9" s="1"/>
  <c r="L52" i="9"/>
  <c r="H84" i="9"/>
  <c r="M84" i="9" s="1"/>
  <c r="L84" i="9"/>
  <c r="H109" i="9"/>
  <c r="M109" i="9" s="1"/>
  <c r="L109" i="9"/>
  <c r="H33" i="9"/>
  <c r="M33" i="9" s="1"/>
  <c r="L33" i="9"/>
  <c r="H71" i="9"/>
  <c r="M71" i="9" s="1"/>
  <c r="L71" i="9"/>
  <c r="H42" i="9"/>
  <c r="M42" i="9" s="1"/>
  <c r="L42" i="9"/>
  <c r="H36" i="9"/>
  <c r="M36" i="9" s="1"/>
  <c r="L36" i="9"/>
  <c r="H50" i="9"/>
  <c r="M50" i="9" s="1"/>
  <c r="L50" i="9"/>
  <c r="H133" i="9"/>
  <c r="M133" i="9" s="1"/>
  <c r="L133" i="9"/>
  <c r="L20" i="9"/>
  <c r="H20" i="9"/>
  <c r="M20" i="9" s="1"/>
  <c r="L19" i="9"/>
  <c r="H19" i="9"/>
  <c r="L18" i="9"/>
  <c r="H18" i="9"/>
  <c r="M18" i="9" s="1"/>
  <c r="L17" i="9"/>
  <c r="H17" i="9"/>
  <c r="M17" i="9" s="1"/>
  <c r="L16" i="9"/>
  <c r="H16" i="9"/>
  <c r="M16" i="9" s="1"/>
  <c r="L15" i="9"/>
  <c r="H15" i="9"/>
  <c r="M15" i="9" s="1"/>
  <c r="L14" i="9"/>
  <c r="M14" i="9"/>
  <c r="L115" i="9"/>
  <c r="L142" i="9"/>
  <c r="L66" i="9"/>
  <c r="L30" i="9"/>
  <c r="L77" i="9"/>
  <c r="L106" i="9"/>
  <c r="L140" i="9"/>
  <c r="L135" i="9"/>
  <c r="L35" i="9"/>
  <c r="L82" i="9"/>
  <c r="L103" i="9"/>
  <c r="L104" i="9"/>
  <c r="L124" i="9"/>
  <c r="L70" i="9"/>
  <c r="L46" i="9"/>
  <c r="L149" i="9"/>
  <c r="L154" i="9"/>
  <c r="L81" i="9"/>
  <c r="L74" i="9"/>
  <c r="L26" i="9"/>
  <c r="L83" i="9"/>
  <c r="L121" i="9"/>
  <c r="L31" i="9"/>
  <c r="L158" i="9"/>
  <c r="L62" i="9"/>
  <c r="L25" i="9"/>
  <c r="L110" i="9"/>
  <c r="L127" i="9"/>
  <c r="L107" i="9"/>
  <c r="L85" i="9"/>
  <c r="L51" i="9"/>
  <c r="L54" i="9"/>
  <c r="L101" i="9"/>
  <c r="L75" i="9"/>
  <c r="L122" i="9"/>
  <c r="L76" i="9"/>
  <c r="L134" i="9"/>
  <c r="L28" i="9"/>
  <c r="L29" i="9"/>
  <c r="L129" i="9"/>
  <c r="L40" i="9"/>
  <c r="L105" i="9"/>
  <c r="L91" i="9"/>
  <c r="L67" i="9"/>
  <c r="L152" i="9"/>
  <c r="L38" i="9"/>
  <c r="L113" i="9"/>
  <c r="L102" i="9"/>
  <c r="L138" i="9"/>
  <c r="L111" i="9"/>
  <c r="L98" i="9"/>
  <c r="L100" i="9"/>
  <c r="L60" i="9"/>
  <c r="L73" i="9"/>
  <c r="L43" i="9"/>
  <c r="L117" i="9"/>
  <c r="L116" i="9"/>
  <c r="L146" i="9"/>
  <c r="L94" i="9"/>
  <c r="L48" i="9"/>
  <c r="L41" i="9"/>
  <c r="L69" i="9"/>
  <c r="L112" i="9"/>
  <c r="L147" i="9"/>
  <c r="L141" i="9"/>
  <c r="L153" i="9"/>
  <c r="L128" i="9"/>
  <c r="L132" i="9"/>
  <c r="L157" i="9"/>
  <c r="L56" i="9"/>
  <c r="L87" i="9"/>
  <c r="L93" i="9"/>
  <c r="L34" i="9"/>
  <c r="L120" i="9"/>
  <c r="L59" i="9"/>
  <c r="L61" i="9"/>
  <c r="L44" i="9"/>
  <c r="L123" i="9"/>
  <c r="L89" i="9"/>
  <c r="L68" i="9"/>
  <c r="L92" i="9"/>
  <c r="L108" i="9"/>
  <c r="L65" i="9"/>
  <c r="L148" i="9"/>
  <c r="L79" i="9"/>
  <c r="G101" i="6"/>
  <c r="H79" i="9"/>
  <c r="M79" i="9" s="1"/>
  <c r="H115" i="9"/>
  <c r="M115" i="9" s="1"/>
  <c r="H142" i="9"/>
  <c r="M142" i="9" s="1"/>
  <c r="H66" i="9"/>
  <c r="M66" i="9" s="1"/>
  <c r="H30" i="9"/>
  <c r="M30" i="9" s="1"/>
  <c r="H77" i="9"/>
  <c r="M77" i="9" s="1"/>
  <c r="H106" i="9"/>
  <c r="M106" i="9" s="1"/>
  <c r="H140" i="9"/>
  <c r="M140" i="9" s="1"/>
  <c r="H135" i="9"/>
  <c r="M135" i="9" s="1"/>
  <c r="H35" i="9"/>
  <c r="M35" i="9" s="1"/>
  <c r="H82" i="9"/>
  <c r="M82" i="9" s="1"/>
  <c r="H103" i="9"/>
  <c r="M103" i="9" s="1"/>
  <c r="H104" i="9"/>
  <c r="M104" i="9" s="1"/>
  <c r="H124" i="9"/>
  <c r="M124" i="9" s="1"/>
  <c r="H70" i="9"/>
  <c r="M70" i="9" s="1"/>
  <c r="H46" i="9"/>
  <c r="M46" i="9" s="1"/>
  <c r="H149" i="9"/>
  <c r="M149" i="9" s="1"/>
  <c r="H154" i="9"/>
  <c r="M154" i="9" s="1"/>
  <c r="H81" i="9"/>
  <c r="M81" i="9" s="1"/>
  <c r="H74" i="9"/>
  <c r="M74" i="9" s="1"/>
  <c r="H26" i="9"/>
  <c r="M26" i="9" s="1"/>
  <c r="H83" i="9"/>
  <c r="M83" i="9" s="1"/>
  <c r="H121" i="9"/>
  <c r="M121" i="9" s="1"/>
  <c r="H31" i="9"/>
  <c r="M31" i="9" s="1"/>
  <c r="H158" i="9"/>
  <c r="M158" i="9" s="1"/>
  <c r="H62" i="9"/>
  <c r="M62" i="9" s="1"/>
  <c r="H25" i="9"/>
  <c r="M25" i="9" s="1"/>
  <c r="H110" i="9"/>
  <c r="M110" i="9" s="1"/>
  <c r="H127" i="9"/>
  <c r="M127" i="9" s="1"/>
  <c r="H107" i="9"/>
  <c r="M107" i="9" s="1"/>
  <c r="H85" i="9"/>
  <c r="M85" i="9" s="1"/>
  <c r="H51" i="9"/>
  <c r="M51" i="9" s="1"/>
  <c r="H54" i="9"/>
  <c r="M54" i="9" s="1"/>
  <c r="H101" i="9"/>
  <c r="M101" i="9" s="1"/>
  <c r="H75" i="9"/>
  <c r="M75" i="9" s="1"/>
  <c r="H122" i="9"/>
  <c r="M122" i="9" s="1"/>
  <c r="H76" i="9"/>
  <c r="M76" i="9" s="1"/>
  <c r="H134" i="9"/>
  <c r="M134" i="9" s="1"/>
  <c r="H28" i="9"/>
  <c r="M28" i="9" s="1"/>
  <c r="H29" i="9"/>
  <c r="M29" i="9" s="1"/>
  <c r="H129" i="9"/>
  <c r="M129" i="9" s="1"/>
  <c r="H40" i="9"/>
  <c r="M40" i="9" s="1"/>
  <c r="H105" i="9"/>
  <c r="M105" i="9" s="1"/>
  <c r="H91" i="9"/>
  <c r="M91" i="9" s="1"/>
  <c r="H67" i="9"/>
  <c r="M67" i="9" s="1"/>
  <c r="H152" i="9"/>
  <c r="M152" i="9" s="1"/>
  <c r="H38" i="9"/>
  <c r="M38" i="9" s="1"/>
  <c r="H113" i="9"/>
  <c r="M113" i="9" s="1"/>
  <c r="H102" i="9"/>
  <c r="M102" i="9" s="1"/>
  <c r="H138" i="9"/>
  <c r="M138" i="9" s="1"/>
  <c r="H111" i="9"/>
  <c r="M111" i="9" s="1"/>
  <c r="H98" i="9"/>
  <c r="M98" i="9" s="1"/>
  <c r="H100" i="9"/>
  <c r="M100" i="9" s="1"/>
  <c r="H60" i="9"/>
  <c r="M60" i="9" s="1"/>
  <c r="H73" i="9"/>
  <c r="M73" i="9" s="1"/>
  <c r="H43" i="9"/>
  <c r="M43" i="9" s="1"/>
  <c r="H117" i="9"/>
  <c r="M117" i="9" s="1"/>
  <c r="H116" i="9"/>
  <c r="M116" i="9" s="1"/>
  <c r="H146" i="9"/>
  <c r="M146" i="9" s="1"/>
  <c r="H94" i="9"/>
  <c r="M94" i="9" s="1"/>
  <c r="H48" i="9"/>
  <c r="M48" i="9" s="1"/>
  <c r="H41" i="9"/>
  <c r="M41" i="9" s="1"/>
  <c r="H69" i="9"/>
  <c r="M69" i="9" s="1"/>
  <c r="H112" i="9"/>
  <c r="M112" i="9" s="1"/>
  <c r="H147" i="9"/>
  <c r="M147" i="9" s="1"/>
  <c r="H141" i="9"/>
  <c r="M141" i="9" s="1"/>
  <c r="H153" i="9"/>
  <c r="M153" i="9" s="1"/>
  <c r="H128" i="9"/>
  <c r="M128" i="9" s="1"/>
  <c r="H132" i="9"/>
  <c r="M132" i="9" s="1"/>
  <c r="H157" i="9"/>
  <c r="M157" i="9" s="1"/>
  <c r="H56" i="9"/>
  <c r="M56" i="9" s="1"/>
  <c r="H87" i="9"/>
  <c r="M87" i="9" s="1"/>
  <c r="H93" i="9"/>
  <c r="M93" i="9" s="1"/>
  <c r="H34" i="9"/>
  <c r="M34" i="9" s="1"/>
  <c r="H120" i="9"/>
  <c r="M120" i="9" s="1"/>
  <c r="H59" i="9"/>
  <c r="M59" i="9" s="1"/>
  <c r="H61" i="9"/>
  <c r="M61" i="9" s="1"/>
  <c r="H44" i="9"/>
  <c r="M44" i="9" s="1"/>
  <c r="H123" i="9"/>
  <c r="M123" i="9" s="1"/>
  <c r="H89" i="9"/>
  <c r="M89" i="9" s="1"/>
  <c r="H68" i="9"/>
  <c r="M68" i="9" s="1"/>
  <c r="H92" i="9"/>
  <c r="M92" i="9" s="1"/>
  <c r="H108" i="9"/>
  <c r="M108" i="9" s="1"/>
  <c r="H65" i="9"/>
  <c r="M65" i="9" s="1"/>
  <c r="H148" i="9"/>
  <c r="M148" i="9" s="1"/>
  <c r="I28" i="1"/>
  <c r="J25" i="1"/>
  <c r="K25" i="1"/>
  <c r="L25" i="1"/>
  <c r="I47" i="1"/>
  <c r="J44" i="1"/>
  <c r="K44" i="1"/>
  <c r="L44" i="1"/>
  <c r="L21" i="9" l="1"/>
  <c r="N55" i="9"/>
  <c r="M19" i="9"/>
  <c r="H21" i="9"/>
  <c r="M21" i="9" s="1"/>
  <c r="N21" i="9" s="1"/>
  <c r="N99" i="9"/>
  <c r="N33" i="9"/>
  <c r="N131" i="9"/>
  <c r="N150" i="9"/>
  <c r="N39" i="9"/>
  <c r="N88" i="9"/>
  <c r="N47" i="9"/>
  <c r="N119" i="9"/>
  <c r="N125" i="9"/>
  <c r="N143" i="9"/>
  <c r="N139" i="9"/>
  <c r="N90" i="9"/>
  <c r="N36" i="9"/>
  <c r="N144" i="9"/>
  <c r="N52" i="9"/>
  <c r="N130" i="9"/>
  <c r="N71" i="9"/>
  <c r="N118" i="9"/>
  <c r="N53" i="9"/>
  <c r="N57" i="9"/>
  <c r="N126" i="9"/>
  <c r="N136" i="9"/>
  <c r="N50" i="9"/>
  <c r="N37" i="9"/>
  <c r="N64" i="9"/>
  <c r="N97" i="9"/>
  <c r="N72" i="9"/>
  <c r="N86" i="9"/>
  <c r="N45" i="9"/>
  <c r="N156" i="9"/>
  <c r="N109" i="9"/>
  <c r="N151" i="9"/>
  <c r="N145" i="9"/>
  <c r="N137" i="9"/>
  <c r="N32" i="9"/>
  <c r="N80" i="9"/>
  <c r="N84" i="9"/>
  <c r="N78" i="9"/>
  <c r="N114" i="9"/>
  <c r="N96" i="9"/>
  <c r="N58" i="9"/>
  <c r="N133" i="9"/>
  <c r="N42" i="9"/>
  <c r="N155" i="9"/>
  <c r="N49" i="9"/>
  <c r="N95" i="9"/>
  <c r="N63" i="9"/>
  <c r="N27" i="9"/>
  <c r="N14" i="9"/>
  <c r="N19" i="9"/>
  <c r="N44" i="9"/>
  <c r="N141" i="9"/>
  <c r="N60" i="9"/>
  <c r="N40" i="9"/>
  <c r="N107" i="9"/>
  <c r="N154" i="9"/>
  <c r="N77" i="9"/>
  <c r="N100" i="9"/>
  <c r="N149" i="9"/>
  <c r="N147" i="9"/>
  <c r="N30" i="9"/>
  <c r="N61" i="9"/>
  <c r="N129" i="9"/>
  <c r="N127" i="9"/>
  <c r="N17" i="9"/>
  <c r="N101" i="9"/>
  <c r="N54" i="9"/>
  <c r="N158" i="9"/>
  <c r="N157" i="9"/>
  <c r="N132" i="9"/>
  <c r="N65" i="9"/>
  <c r="N93" i="9"/>
  <c r="N48" i="9"/>
  <c r="N102" i="9"/>
  <c r="N76" i="9"/>
  <c r="N104" i="9"/>
  <c r="N83" i="9"/>
  <c r="N26" i="9"/>
  <c r="N152" i="9"/>
  <c r="N67" i="9"/>
  <c r="N68" i="9"/>
  <c r="N116" i="9"/>
  <c r="N35" i="9"/>
  <c r="N117" i="9"/>
  <c r="N18" i="9"/>
  <c r="N92" i="9"/>
  <c r="N135" i="9"/>
  <c r="N110" i="9"/>
  <c r="N79" i="9"/>
  <c r="N59" i="9"/>
  <c r="N46" i="9"/>
  <c r="N98" i="9"/>
  <c r="N16" i="9"/>
  <c r="N112" i="9"/>
  <c r="N66" i="9"/>
  <c r="N89" i="9"/>
  <c r="N128" i="9"/>
  <c r="N43" i="9"/>
  <c r="N91" i="9"/>
  <c r="N51" i="9"/>
  <c r="N74" i="9"/>
  <c r="N140" i="9"/>
  <c r="N87" i="9"/>
  <c r="N94" i="9"/>
  <c r="N113" i="9"/>
  <c r="N122" i="9"/>
  <c r="N31" i="9"/>
  <c r="N103" i="9"/>
  <c r="N29" i="9"/>
  <c r="N123" i="9"/>
  <c r="N153" i="9"/>
  <c r="N73" i="9"/>
  <c r="N105" i="9"/>
  <c r="N85" i="9"/>
  <c r="N81" i="9"/>
  <c r="N106" i="9"/>
  <c r="N108" i="9"/>
  <c r="N56" i="9"/>
  <c r="N146" i="9"/>
  <c r="N38" i="9"/>
  <c r="N75" i="9"/>
  <c r="N121" i="9"/>
  <c r="N82" i="9"/>
  <c r="N111" i="9"/>
  <c r="N28" i="9"/>
  <c r="N25" i="9"/>
  <c r="N70" i="9"/>
  <c r="N148" i="9"/>
  <c r="N34" i="9"/>
  <c r="N138" i="9"/>
  <c r="N124" i="9"/>
  <c r="N20" i="9"/>
  <c r="N15" i="9"/>
  <c r="N142" i="9"/>
  <c r="N115" i="9"/>
  <c r="N41" i="9"/>
  <c r="N120" i="9"/>
  <c r="N62" i="9"/>
  <c r="N69" i="9"/>
  <c r="N134" i="9"/>
  <c r="G44" i="1" l="1"/>
  <c r="M44" i="1" s="1"/>
  <c r="G25" i="1"/>
  <c r="M25" i="1" s="1"/>
  <c r="F47" i="1"/>
  <c r="E47" i="1"/>
  <c r="D47" i="1"/>
  <c r="C47" i="1"/>
  <c r="F28" i="1"/>
  <c r="E28" i="1"/>
  <c r="D28" i="1"/>
  <c r="C28" i="1"/>
  <c r="G100" i="6"/>
  <c r="J24" i="1"/>
  <c r="K24" i="1"/>
  <c r="L24" i="1"/>
  <c r="J43" i="1"/>
  <c r="K43" i="1"/>
  <c r="L43" i="1"/>
  <c r="G43" i="1" l="1"/>
  <c r="M43" i="1" s="1"/>
  <c r="G24" i="1"/>
  <c r="M24" i="1" s="1"/>
  <c r="G24" i="6" l="1"/>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23" i="6"/>
  <c r="G22" i="6"/>
  <c r="G21" i="6"/>
  <c r="G20" i="6"/>
  <c r="G19" i="6"/>
  <c r="G18" i="6"/>
  <c r="G17" i="6"/>
  <c r="G16" i="6"/>
  <c r="G15" i="6"/>
  <c r="J42" i="1"/>
  <c r="K42" i="1"/>
  <c r="L42" i="1"/>
  <c r="J23" i="1"/>
  <c r="K23" i="1"/>
  <c r="L23" i="1"/>
  <c r="G42" i="1" l="1"/>
  <c r="G23" i="1"/>
  <c r="M23" i="1" s="1"/>
  <c r="J41" i="1"/>
  <c r="K41" i="1"/>
  <c r="M42" i="1" l="1"/>
  <c r="G41" i="1"/>
  <c r="J22" i="1"/>
  <c r="K22" i="1"/>
  <c r="G22" i="1"/>
  <c r="M22" i="1" s="1"/>
  <c r="L22" i="1"/>
  <c r="L41" i="1"/>
  <c r="G37" i="1"/>
  <c r="G21" i="1"/>
  <c r="M21" i="1" s="1"/>
  <c r="L21" i="1"/>
  <c r="G40" i="1"/>
  <c r="L40" i="1"/>
  <c r="J40" i="1"/>
  <c r="K40" i="1"/>
  <c r="J21" i="1"/>
  <c r="K21" i="1"/>
  <c r="G20" i="1"/>
  <c r="M20" i="1" s="1"/>
  <c r="L20" i="1"/>
  <c r="G39" i="1"/>
  <c r="L39" i="1"/>
  <c r="J39" i="1"/>
  <c r="K39" i="1"/>
  <c r="J20" i="1"/>
  <c r="K20" i="1"/>
  <c r="J38" i="1"/>
  <c r="K38" i="1"/>
  <c r="L38" i="1"/>
  <c r="G38" i="1"/>
  <c r="M38" i="1" s="1"/>
  <c r="G19" i="1"/>
  <c r="G18" i="1"/>
  <c r="M41" i="1" l="1"/>
  <c r="M40" i="1"/>
  <c r="M39" i="1"/>
  <c r="J47" i="1"/>
  <c r="D48" i="1"/>
  <c r="D51" i="1" l="1"/>
  <c r="J19" i="1"/>
  <c r="K19" i="1"/>
  <c r="L19" i="1"/>
  <c r="M19" i="1"/>
  <c r="J28" i="1"/>
  <c r="K28" i="1"/>
  <c r="L28" i="1"/>
  <c r="L47" i="1" l="1"/>
  <c r="L51" i="1" s="1"/>
  <c r="J51" i="1"/>
  <c r="E48" i="1"/>
  <c r="I48" i="1"/>
  <c r="J48" i="1" s="1"/>
  <c r="K47" i="1"/>
  <c r="K51" i="1" s="1"/>
  <c r="F48" i="1"/>
  <c r="E51" i="1" l="1"/>
  <c r="K48" i="1"/>
  <c r="F51" i="1"/>
  <c r="L48" i="1"/>
  <c r="J34" i="1"/>
  <c r="K34" i="1"/>
  <c r="L34" i="1"/>
  <c r="J35" i="1"/>
  <c r="K35" i="1"/>
  <c r="L35" i="1"/>
  <c r="J36" i="1"/>
  <c r="K36" i="1"/>
  <c r="L36" i="1"/>
  <c r="J37" i="1"/>
  <c r="K37" i="1"/>
  <c r="L37" i="1"/>
  <c r="K33" i="1"/>
  <c r="L33" i="1"/>
  <c r="J33" i="1"/>
  <c r="G34" i="1"/>
  <c r="M34" i="1" s="1"/>
  <c r="G35" i="1"/>
  <c r="M35" i="1" s="1"/>
  <c r="G36" i="1"/>
  <c r="M36" i="1" s="1"/>
  <c r="M37" i="1"/>
  <c r="G33" i="1"/>
  <c r="G47" i="1" s="1"/>
  <c r="J15" i="1"/>
  <c r="K15" i="1"/>
  <c r="L15" i="1"/>
  <c r="J16" i="1"/>
  <c r="K16" i="1"/>
  <c r="L16" i="1"/>
  <c r="J17" i="1"/>
  <c r="K17" i="1"/>
  <c r="L17" i="1"/>
  <c r="J18" i="1"/>
  <c r="K18" i="1"/>
  <c r="L18" i="1"/>
  <c r="K14" i="1"/>
  <c r="L14" i="1"/>
  <c r="J14" i="1"/>
  <c r="G15" i="1"/>
  <c r="M15" i="1" s="1"/>
  <c r="G16" i="1"/>
  <c r="M16" i="1" s="1"/>
  <c r="G17" i="1"/>
  <c r="M17" i="1" s="1"/>
  <c r="M18" i="1"/>
  <c r="G14" i="1"/>
  <c r="G28" i="1" s="1"/>
  <c r="G48" i="1" s="1"/>
  <c r="G51" i="1" l="1"/>
  <c r="M47" i="1"/>
  <c r="M33" i="1"/>
  <c r="M14" i="1"/>
  <c r="M28" i="1" l="1"/>
  <c r="M51" i="1" s="1"/>
  <c r="M48" i="1"/>
  <c r="G54" i="1" l="1"/>
  <c r="D54" i="1" l="1"/>
  <c r="E54" i="1"/>
  <c r="F54"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8">
    <s v="PROD_CUBE"/>
    <s v="[Commissioners].[April 2019 Region].&amp;[London]"/>
    <s v="[Commissioners].[April 2019 Region].&amp;[South West]"/>
    <s v="[Commissioners].[April 2019 Region].&amp;[South East]"/>
    <s v="[Commissioners].[April 2019 Region].&amp;[Midlands]"/>
    <s v="[Commissioners].[April 2019 Region].&amp;[East Of England]"/>
    <s v="[Commissioners].[April 2019 Region].&amp;[North West]"/>
    <s v="[Commissioners].[April 2019 Region].&amp;[North East And Yorkshire]"/>
  </metadataStrings>
  <mdxMetadata count="7">
    <mdx n="0" f="m">
      <t c="1">
        <n x="1"/>
      </t>
    </mdx>
    <mdx n="0" f="m">
      <t c="1">
        <n x="2"/>
      </t>
    </mdx>
    <mdx n="0" f="m">
      <t c="1">
        <n x="3"/>
      </t>
    </mdx>
    <mdx n="0" f="m">
      <t c="1">
        <n x="4"/>
      </t>
    </mdx>
    <mdx n="0" f="m">
      <t c="1">
        <n x="5"/>
      </t>
    </mdx>
    <mdx n="0" f="m">
      <t c="1">
        <n x="6"/>
      </t>
    </mdx>
    <mdx n="0" f="m">
      <t c="1">
        <n x="7"/>
      </t>
    </mdx>
  </mdxMetadata>
  <valueMetadata count="7">
    <bk>
      <rc t="1" v="0"/>
    </bk>
    <bk>
      <rc t="1" v="1"/>
    </bk>
    <bk>
      <rc t="1" v="2"/>
    </bk>
    <bk>
      <rc t="1" v="3"/>
    </bk>
    <bk>
      <rc t="1" v="4"/>
    </bk>
    <bk>
      <rc t="1" v="5"/>
    </bk>
    <bk>
      <rc t="1" v="6"/>
    </bk>
  </valueMetadata>
</metadata>
</file>

<file path=xl/sharedStrings.xml><?xml version="1.0" encoding="utf-8"?>
<sst xmlns="http://schemas.openxmlformats.org/spreadsheetml/2006/main" count="555" uniqueCount="351">
  <si>
    <t>Title:</t>
  </si>
  <si>
    <t>Additional elective operations, appointments and tests</t>
  </si>
  <si>
    <t>Period:</t>
  </si>
  <si>
    <t>Source:</t>
  </si>
  <si>
    <t>Secondary Uses Service (SUS) and DM01</t>
  </si>
  <si>
    <t>Basis:</t>
  </si>
  <si>
    <t>Commissioner (England)</t>
  </si>
  <si>
    <t>Published:</t>
  </si>
  <si>
    <t>Status:</t>
  </si>
  <si>
    <t>Contact:</t>
  </si>
  <si>
    <t>england.electiverecovery-info@nhs.net</t>
  </si>
  <si>
    <t>Baseline period</t>
  </si>
  <si>
    <t>Monthly volume</t>
  </si>
  <si>
    <t>Standardised weekly volume</t>
  </si>
  <si>
    <t>Month</t>
  </si>
  <si>
    <t>Elective operations</t>
  </si>
  <si>
    <t>Outpatient appointments</t>
  </si>
  <si>
    <t>Diagnostic Tests</t>
  </si>
  <si>
    <t>Total</t>
  </si>
  <si>
    <t>Working days</t>
  </si>
  <si>
    <t>Total over period</t>
  </si>
  <si>
    <t>Standardised weekly volume over period</t>
  </si>
  <si>
    <t>Latest data</t>
  </si>
  <si>
    <t>Total additional appointments</t>
  </si>
  <si>
    <t>Additional appointments per week</t>
  </si>
  <si>
    <t>Context</t>
  </si>
  <si>
    <t>Hospital activity in scope</t>
  </si>
  <si>
    <t xml:space="preserve">As this commitment was presented as a means to “cut NHS waiting times” the scope of these data is limited to elective services consistent with consultant-led referral to treatment waiting times. It excludes emergency care, maternity and mental health services. It includes all English commissioned activity at both NHS and independent sector providers. The data cover the three types of activity referred to in the manifesto: operations, appointments and scans. The source and definition for each is detailed below. The definitions have been set to avoid double counting arising from overlap between the three forms of activity.  
</t>
  </si>
  <si>
    <r>
      <rPr>
        <b/>
        <sz val="11"/>
        <color rgb="FF000000"/>
        <rFont val="Arial"/>
        <family val="2"/>
      </rPr>
      <t xml:space="preserve">Outpatient appointments
</t>
    </r>
    <r>
      <rPr>
        <sz val="11"/>
        <color rgb="FF000000"/>
        <rFont val="Arial"/>
        <family val="2"/>
      </rPr>
      <t xml:space="preserve">This includes outpatient first attendances (with and without a procedure) and outpatient follow-up attendances with a procedure. It excludes specialties linked to maternity and mental health services.
The scope of activity included is similar to the Elective Recovery Fund (ERF) Value Weighted Activity metric, which is used to measure elective activity as set out in NHS Operational Planning guidance. For technical details on the activity included under outpatient attendances please see Appendix 1 of the Elective Recovery Fund technical guidance here: https://www.england.nhs.uk/operational-planning-and-contracting/previous-planning-guidance/.
Outpatient follow-up attendances without a procedure are excluded as is the case for the Elective Recovery Fund (ERF) Value Weighted Activity metric. This is to ensure that the activity in scope is of high value to patients as most of these follow-up attendances without a procedure occur after the patient has received treatment.
This scope differs from the outpatient attendances in the Hospital Episode Statistics HES MAR dashboard data as ERF includes some non-consultant led appointments that are not within specific acute and the HES MAR publication does not differentiate between attendances with and without a procedure.
Some patients’ outpatient treatment takes the form of a diagnostic test, followed by a review of the results with a healthcare professional. Those will typically appear in both the diagnostic tests count and the outpatient appointment count. However, as those are genuinely two separate value-adding activities we are including both. That is the case for the baseline and post-election period. A small minority of providers record diagnostic tests as outpatient attendances under the “diagnostic imaging” specialty (Treatment Function Code 812). We exclude these attendances to avoid double counting.
</t>
    </r>
  </si>
  <si>
    <r>
      <t xml:space="preserve">Diagnostic tests
</t>
    </r>
    <r>
      <rPr>
        <sz val="11"/>
        <color rgb="FF000000"/>
        <rFont val="Arial"/>
        <family val="2"/>
      </rPr>
      <t>This includes elective waiting list and planned activity from the key diagnostic tests covered in monthly diagnostics waiting times and activity (DM01) official statistics. The primary purpose of some inpatient spells is to carry out a diagnostic test, in particular endoscopies. These would be picked up in both the inpatient spells count and diagnostic tests count. Therefore, we exclude the following endoscopy tests from the DM01 data source to avoid double counting: colonoscopy, cystoscopy, flexi sigmoidoscopy and gastroscopy.</t>
    </r>
    <r>
      <rPr>
        <b/>
        <sz val="11"/>
        <color rgb="FF000000"/>
        <rFont val="Arial"/>
        <family val="2"/>
      </rPr>
      <t xml:space="preserve">
</t>
    </r>
  </si>
  <si>
    <t>Data sources</t>
  </si>
  <si>
    <t>Secondary Uses Service (SUS)</t>
  </si>
  <si>
    <t>Diagnostics Waiting Times and Activity (DM01)</t>
  </si>
  <si>
    <t>Method</t>
  </si>
  <si>
    <r>
      <t xml:space="preserve">Standardisation
</t>
    </r>
    <r>
      <rPr>
        <sz val="11"/>
        <color theme="1"/>
        <rFont val="Arial"/>
        <family val="2"/>
      </rPr>
      <t>Elective activity is highly affected by the number of working days in a month or year. To avoid statistical bias due to working day differences we convert the activity in the baseline period to relate to the same number of working days so that the comparison is made on a like for like basis.</t>
    </r>
    <r>
      <rPr>
        <b/>
        <sz val="11"/>
        <color theme="1"/>
        <rFont val="Arial"/>
        <family val="2"/>
      </rPr>
      <t xml:space="preserve">
</t>
    </r>
    <r>
      <rPr>
        <sz val="11"/>
        <color theme="1"/>
        <rFont val="Arial"/>
        <family val="2"/>
      </rPr>
      <t xml:space="preserve">
Activity in any given week is also affected by working days and converting monthly data to a representative week using the number of days in the month would be volatile. Therefore, to enable a like for like per week comparison a standardised weekly figure has been calculated by taking the activity in the month, dividing by working days and multiplying by 5 working days for a standardised week.</t>
    </r>
    <r>
      <rPr>
        <b/>
        <sz val="11"/>
        <color theme="1"/>
        <rFont val="Arial"/>
        <family val="2"/>
      </rPr>
      <t xml:space="preserve">
</t>
    </r>
  </si>
  <si>
    <t>Standardised baseline</t>
  </si>
  <si>
    <t>Additional</t>
  </si>
  <si>
    <t>Additional share by activity type</t>
  </si>
  <si>
    <t>Proportion</t>
  </si>
  <si>
    <t>-</t>
  </si>
  <si>
    <t>Official Statistics</t>
  </si>
  <si>
    <r>
      <t xml:space="preserve">Additional appointments
</t>
    </r>
    <r>
      <rPr>
        <sz val="11"/>
        <color rgb="FF000000"/>
        <rFont val="Arial"/>
        <family val="2"/>
      </rPr>
      <t>Calculated by subtracting the elective appointments delivered in the baseline period, standardised for working days, from the elective appointments delivered in the latest time period.</t>
    </r>
    <r>
      <rPr>
        <b/>
        <sz val="11"/>
        <color rgb="FF000000"/>
        <rFont val="Arial"/>
        <family val="2"/>
      </rPr>
      <t xml:space="preserve">
</t>
    </r>
  </si>
  <si>
    <r>
      <t xml:space="preserve">Elective operations
</t>
    </r>
    <r>
      <rPr>
        <sz val="11"/>
        <color rgb="FF000000"/>
        <rFont val="Arial"/>
        <family val="2"/>
      </rPr>
      <t xml:space="preserve">This includes inpatient spells (both ordinary elective and day case) where the method of admission was waiting list, booked or planned. It excludes specialties linked to maternity and mental health services.
The scope of activity included is similar to the Elective Recovery Fund (ERF) Value Weighted Activity metric, which is used to measure elective activity as set out in NHS Operational Planning Guidance. For technical details on the activity included under elective inpatient spells please see Appendix 1 of the Elective Recovery Fund Technical Guidance here: https://www.england.nhs.uk/operational-planning-and-contracting/previous-planning-guidance/. The difference with the data covered by this publication is that zero-priced tariff activity (which is not included in Value Weighted Activity) is included. Zero-price tariff activity includes elective admissions for things like chemotherapy and radiotherapy.
This scope also aligns with the Hospital Episode Statistics HES MAR dashboard data for specific acute elective admissions available here: https://digital.nhs.uk/data-and-information/publications/statistical/provisional-monthly-hospital-episode-statistics-for-admitted-patient-care-outpatient-and-accident-and-emergency-data/april-2024---january-2025.
</t>
    </r>
  </si>
  <si>
    <t>Elective operations, appointments and tests from April 2018 onward</t>
  </si>
  <si>
    <t>Notes:</t>
  </si>
  <si>
    <r>
      <t xml:space="preserve">Baseline
</t>
    </r>
    <r>
      <rPr>
        <sz val="11"/>
        <color rgb="FF000000"/>
        <rFont val="Arial"/>
        <family val="2"/>
      </rPr>
      <t>The full baseline period is the 12 months from July 2023 to June 2024. This aligns with the 12 months prior to the Government coming into office. 
To avoid statistical bias due to seasonality it is important to compare months of the year on a like for like basis. Therefore, until we have data for the 12 months following coming into office, the baseline is restricted to the same months as the period covered by the latest data. The baseline period will expand as further data become available.</t>
    </r>
    <r>
      <rPr>
        <b/>
        <sz val="11"/>
        <color rgb="FF000000"/>
        <rFont val="Arial"/>
        <family val="2"/>
      </rPr>
      <t xml:space="preserve">
</t>
    </r>
  </si>
  <si>
    <t>This data has not been adjusted for missing providers or standardised by working days.</t>
  </si>
  <si>
    <t>The data source for elective operations and outpatient appointments (SUS) is continually refreshed so historical totals may not match previous versions of this data.</t>
  </si>
  <si>
    <t>Historical series of the activity within scope of the additional appointments measure provided here for background context.</t>
  </si>
  <si>
    <t>July 2024 to June 2025</t>
  </si>
  <si>
    <t>11 September 2025</t>
  </si>
  <si>
    <t>Additional elective operations, appointments and tests by acute provider</t>
  </si>
  <si>
    <t>Provider</t>
  </si>
  <si>
    <t>April 2018 to June 2025</t>
  </si>
  <si>
    <t>Baseline period (Jul-23 to Jun-24)</t>
  </si>
  <si>
    <t>Latest data (Jul-24 to Jun-25)</t>
  </si>
  <si>
    <t>Total additional</t>
  </si>
  <si>
    <t>Region Code</t>
  </si>
  <si>
    <t>Provider Code</t>
  </si>
  <si>
    <t>Provider Name</t>
  </si>
  <si>
    <t>Region Name</t>
  </si>
  <si>
    <t>Total baseline</t>
  </si>
  <si>
    <t>Total latest</t>
  </si>
  <si>
    <t>This publication contains data relating to the 2024 Labour manifesto commitment to deliver "an extra two million NHS operations, scans and appointments".
This initial publication of the data was released as management information on the 16th February 2025. This publication covers the period from Jul-24 to Jun-25 as official statistics.</t>
  </si>
  <si>
    <t>Inpatient spells and outpatient attendances were extracted from SUS on 1 September 2025. These data cover the periods from Jul-23 to Jun-24 and Jul-24 to Jun-25.
NHS England routinely collects data from hospital providers regarding a patient's time at hospital as part of the Commissioning Data Set (CDS). This is then processed and is returned to healthcare providers as the Secondary Uses Service (SUS) data set and is used by the NHS for operational purposes. Most NHS hospital trusts submit data on a monthly basis by deadline following a two-phase reconciliation process to arrive at a final agreed position for each month's activity defined in the NHS Standard Contract for payment purposes. This data is consolidated, validated and cleaned and then used to create the Hospital Episode Statistics (HES) data set which is released on a monthly basis as official statistics. HES data is a snapshot of data taken on the Reconciliation and Post-Reconciliation dates for each month. The SUS database is continually updated so the totals in SUS for a month will only match HES if they are queried on the day the snapshot is taken.
The monthly HES official statistics can be found here: https://digital.nhs.uk/data-and-information/publications/statistical/provisional-monthly-hospital-episode-statistics-for-admitted-patient-care-outpatient-and-accident-and-emergency-data.
For this publication SUS is the preferred data source because it means the metric is aligned with the numbers NHS England and the rest of the NHS are using to monitor and report publicly on the recovery of elective activity, as well as for payment and planning purposes. The management information data on the recovery of elective activity can be found here: https://www.england.nhs.uk/statistics/statistical-work-areas/rtt-waiting-times/recovery-of-elective_activity-mi/.
As SUS and HES are derived from the same source they are both subject to data quality processes such as de-duplication and we are confident that the use of SUS rather than HES makes no material difference to the trends when comparing national volumes of activity over these periods. Both sources suffer from some initial under-reporting so this publication covers the time period up to Apr-25 for which post-reconciliation (also known as freeze) data is the latest available and this ensures better data completeness.</t>
  </si>
  <si>
    <r>
      <rPr>
        <sz val="11"/>
        <color rgb="FF000000"/>
        <rFont val="Arial"/>
        <family val="2"/>
      </rPr>
      <t>The diagnostic tests were extracted from monthly published official statistics on Diagnostic Waiting Times and Activity (DM01) as at the Jun-25 statistics published on 14th August 2025. These data cover the periods from Jul-23 to Jun-24 and Jul-24 to Jun-25.
The monthly DM01 Official Statistics can be found here: https://www.england.nhs.uk/statistics/statistical-work-areas/diagnostics-waiting-times-and-activity/monthly-diagnostics-waiting-times-and-activity/.
From this data source we take figures relating to planned and waiting list activity. We exclude the following endoscopy tests to avoid double counting as they are already included in the SUS activity extract: colonoscopy, cystoscopy, flexi sigmoidoscopy and gastroscopy.</t>
    </r>
    <r>
      <rPr>
        <sz val="11"/>
        <color rgb="FFFF0000"/>
        <rFont val="Arial"/>
        <family val="2"/>
      </rPr>
      <t xml:space="preserve">
</t>
    </r>
  </si>
  <si>
    <t>Y56</t>
  </si>
  <si>
    <t>London</t>
  </si>
  <si>
    <t>Y58</t>
  </si>
  <si>
    <t>South West</t>
  </si>
  <si>
    <t>Y59</t>
  </si>
  <si>
    <t>South East</t>
  </si>
  <si>
    <t>Y60</t>
  </si>
  <si>
    <t>Midlands</t>
  </si>
  <si>
    <t>Y61</t>
  </si>
  <si>
    <t>East Of England</t>
  </si>
  <si>
    <t>Y62</t>
  </si>
  <si>
    <t>North West</t>
  </si>
  <si>
    <t>Y63</t>
  </si>
  <si>
    <t>North East And Yorkshire</t>
  </si>
  <si>
    <t>R0A</t>
  </si>
  <si>
    <t>R0B</t>
  </si>
  <si>
    <t>R0D</t>
  </si>
  <si>
    <t>R1F</t>
  </si>
  <si>
    <t>R1H</t>
  </si>
  <si>
    <t>R1K</t>
  </si>
  <si>
    <t>RA2</t>
  </si>
  <si>
    <t>RA7</t>
  </si>
  <si>
    <t>RA9</t>
  </si>
  <si>
    <t>RAE</t>
  </si>
  <si>
    <t>RAJ</t>
  </si>
  <si>
    <t>RAL</t>
  </si>
  <si>
    <t>RAN</t>
  </si>
  <si>
    <t>RAS</t>
  </si>
  <si>
    <t>RAX</t>
  </si>
  <si>
    <t>RBD</t>
  </si>
  <si>
    <t>RBK</t>
  </si>
  <si>
    <t>RBL</t>
  </si>
  <si>
    <t>RBN</t>
  </si>
  <si>
    <t>RBQ</t>
  </si>
  <si>
    <t>RBS</t>
  </si>
  <si>
    <t>RBT</t>
  </si>
  <si>
    <t>RBV</t>
  </si>
  <si>
    <t>RC9</t>
  </si>
  <si>
    <t>RCB</t>
  </si>
  <si>
    <t>RCD</t>
  </si>
  <si>
    <t>RCF</t>
  </si>
  <si>
    <t>RCU</t>
  </si>
  <si>
    <t>RCX</t>
  </si>
  <si>
    <t>RD1</t>
  </si>
  <si>
    <t>RD8</t>
  </si>
  <si>
    <t>RDE</t>
  </si>
  <si>
    <t>RDU</t>
  </si>
  <si>
    <t>REF</t>
  </si>
  <si>
    <t>REM</t>
  </si>
  <si>
    <t>REN</t>
  </si>
  <si>
    <t>REP</t>
  </si>
  <si>
    <t>RET</t>
  </si>
  <si>
    <t>RF4</t>
  </si>
  <si>
    <t>RFF</t>
  </si>
  <si>
    <t>RFR</t>
  </si>
  <si>
    <t>RFS</t>
  </si>
  <si>
    <t>RGM</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</si>
  <si>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</si>
  <si>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</si>
  <si>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</si>
  <si>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</si>
  <si>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</si>
  <si>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</si>
  <si>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</si>
  <si>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</si>
  <si>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</si>
  <si>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</si>
  <si>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</si>
  <si>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</si>
  <si>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</si>
  <si>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</si>
  <si>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</si>
  <si>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</si>
  <si>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</si>
  <si>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</si>
  <si>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</si>
  <si>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</si>
  <si>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</si>
  <si>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</si>
  <si>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</si>
  <si>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</si>
  <si>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</si>
  <si>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</si>
  <si>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</si>
  <si>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</si>
  <si>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</si>
  <si>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</si>
  <si>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</si>
  <si>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</si>
  <si>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</si>
  <si>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</si>
  <si>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</si>
  <si>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</si>
  <si>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RNN</t>
  </si>
  <si>
    <t>RNQ</t>
  </si>
  <si>
    <t>RNS</t>
  </si>
  <si>
    <t>RNZ</t>
  </si>
  <si>
    <t>RP4</t>
  </si>
  <si>
    <t>RP5</t>
  </si>
  <si>
    <t>RP6</t>
  </si>
  <si>
    <t>RPA</t>
  </si>
  <si>
    <t>RPC</t>
  </si>
  <si>
    <t>RPY</t>
  </si>
  <si>
    <t>RQ3</t>
  </si>
  <si>
    <t>RQM</t>
  </si>
  <si>
    <t>RQW</t>
  </si>
  <si>
    <t>RQX</t>
  </si>
  <si>
    <t>RR7</t>
  </si>
  <si>
    <t>RR8</t>
  </si>
  <si>
    <t>RRF</t>
  </si>
  <si>
    <t>RRJ</t>
  </si>
  <si>
    <t>RRK</t>
  </si>
  <si>
    <t>RRV</t>
  </si>
  <si>
    <t>RTD</t>
  </si>
  <si>
    <t>RTE</t>
  </si>
  <si>
    <t>RTF</t>
  </si>
  <si>
    <t>RTG</t>
  </si>
  <si>
    <t>RTH</t>
  </si>
  <si>
    <t>RTK</t>
  </si>
  <si>
    <t>RTP</t>
  </si>
  <si>
    <t>RTR</t>
  </si>
  <si>
    <t>RTX</t>
  </si>
  <si>
    <t>RVJ</t>
  </si>
  <si>
    <t>RVR</t>
  </si>
  <si>
    <t>RVV</t>
  </si>
  <si>
    <t>RVW</t>
  </si>
  <si>
    <t>RWA</t>
  </si>
  <si>
    <t>RWD</t>
  </si>
  <si>
    <t>RWE</t>
  </si>
  <si>
    <t>RWF</t>
  </si>
  <si>
    <t>RWG</t>
  </si>
  <si>
    <t>RWH</t>
  </si>
  <si>
    <t>RWJ</t>
  </si>
  <si>
    <t>RWP</t>
  </si>
  <si>
    <t>RWW</t>
  </si>
  <si>
    <t>RWY</t>
  </si>
  <si>
    <t>RX1</t>
  </si>
  <si>
    <t>RXC</t>
  </si>
  <si>
    <t>RXF</t>
  </si>
  <si>
    <t>RXK</t>
  </si>
  <si>
    <t>RXL</t>
  </si>
  <si>
    <t>RXN</t>
  </si>
  <si>
    <t>RXP</t>
  </si>
  <si>
    <t>RXQ</t>
  </si>
  <si>
    <t>RXR</t>
  </si>
  <si>
    <t>RXW</t>
  </si>
  <si>
    <t>RYJ</t>
  </si>
  <si>
    <t>RYR</t>
  </si>
  <si>
    <t>MANCHESTER UNIVERSITY NHS FOUNDATION TRUST</t>
  </si>
  <si>
    <t>SOUTH TYNESIDE AND SUNDERLAND NHS FOUNDATION TRUST</t>
  </si>
  <si>
    <t>UNIVERSITY HOSPITALS DORSET NHS FOUNDATION TRUST</t>
  </si>
  <si>
    <t>ISLE OF WIGHT NHS TRUST</t>
  </si>
  <si>
    <t>BARTS HEALTH NHS TRUST</t>
  </si>
  <si>
    <t>LONDON NORTH WEST UNIVERSITY HEALTHCARE NHS TRUST</t>
  </si>
  <si>
    <t>ROYAL SURREY COUNTY HOSPITAL NHS FOUNDATION TRUST</t>
  </si>
  <si>
    <t>UNIVERSITY HOSPITALS BRISTOL AND WESTON NHS FOUNDATION TRUST</t>
  </si>
  <si>
    <t>TORBAY AND SOUTH DEVON NHS FOUNDATION TRUST</t>
  </si>
  <si>
    <t>BRADFORD TEACHING HOSPITALS NHS FOUNDATION TRUST</t>
  </si>
  <si>
    <t>MID AND SOUTH ESSEX NHS FOUNDATION TRUST</t>
  </si>
  <si>
    <t>ROYAL FREE LONDON NHS FOUNDATION TRUST</t>
  </si>
  <si>
    <t>ROYAL NATIONAL ORTHOPAEDIC HOSPITAL NHS TRUST</t>
  </si>
  <si>
    <t>THE HILLINGDON HOSPITALS NHS FOUNDATION TRUST</t>
  </si>
  <si>
    <t>KINGSTON HOSPITAL NHS FOUNDATION TRUST</t>
  </si>
  <si>
    <t>DORSET COUNTY HOSPITAL NHS FOUNDATION TRUST</t>
  </si>
  <si>
    <t>WALSALL HEALTHCARE NHS TRUST</t>
  </si>
  <si>
    <t>WIRRAL UNIVERSITY TEACHING HOSPITAL NHS FOUNDATION TRUST</t>
  </si>
  <si>
    <t>MERSEY AND WEST LANCASHIRE TEACHING HOSPITALS NHS TRUST</t>
  </si>
  <si>
    <t>LIVERPOOL HEART AND CHEST HOSPITAL NHS FOUNDATION TRUST</t>
  </si>
  <si>
    <t>ALDER HEY CHILDREN'S NHS FOUNDATION TRUST</t>
  </si>
  <si>
    <t>MID CHESHIRE HOSPITALS NHS FOUNDATION TRUST</t>
  </si>
  <si>
    <t>THE CHRISTIE NHS FOUNDATION TRUST</t>
  </si>
  <si>
    <t>BEDFORDSHIRE HOSPITALS NHS FOUNDATION TRUST</t>
  </si>
  <si>
    <t>YORK AND SCARBOROUGH TEACHING HOSPITALS NHS FOUNDATION TRUST</t>
  </si>
  <si>
    <t>HARROGATE AND DISTRICT NHS FOUNDATION TRUST</t>
  </si>
  <si>
    <t>AIREDALE NHS FOUNDATION TRUST</t>
  </si>
  <si>
    <t>SHEFFIELD CHILDREN'S NHS FOUNDATION TRUST</t>
  </si>
  <si>
    <t>THE QUEEN ELIZABETH HOSPITAL, KING'S LYNN, NHS FOUNDATION TRUST</t>
  </si>
  <si>
    <t>ROYAL UNITED HOSPITALS BATH NHS FOUNDATION TRUST</t>
  </si>
  <si>
    <t>MILTON KEYNES UNIVERSITY HOSPITAL NHS FOUNDATION TRUST</t>
  </si>
  <si>
    <t>EAST SUFFOLK AND NORTH ESSEX NHS FOUNDATION TRUST</t>
  </si>
  <si>
    <t>FRIMLEY HEALTH NHS FOUNDATION TRUST</t>
  </si>
  <si>
    <t>ROYAL CORNWALL HOSPITALS NHS TRUST</t>
  </si>
  <si>
    <t>LIVERPOOL UNIVERSITY HOSPITALS NHS FOUNDATION TRUST</t>
  </si>
  <si>
    <t>THE CLATTERBRIDGE CANCER CENTRE NHS FOUNDATION TRUST</t>
  </si>
  <si>
    <t>LIVERPOOL WOMEN'S NHS FOUNDATION TRUST</t>
  </si>
  <si>
    <t>THE WALTON CENTRE NHS FOUNDATION TRUST</t>
  </si>
  <si>
    <t>BARKING, HAVERING AND REDBRIDGE UNIVERSITY HOSPITALS NHS TRUST</t>
  </si>
  <si>
    <t>BARNSLEY HOSPITAL NHS FOUNDATION TRUST</t>
  </si>
  <si>
    <t>THE ROTHERHAM NHS FOUNDATION TRUST</t>
  </si>
  <si>
    <t>CHESTERFIELD ROYAL HOSPITAL NHS FOUNDATION TRUST</t>
  </si>
  <si>
    <t>ROYAL PAPWORTH HOSPITAL NHS FOUNDATION TRUST</t>
  </si>
  <si>
    <t>NORTH WEST ANGLIA NHS FOUNDATION TRUST</t>
  </si>
  <si>
    <t>JAMES PAGET UNIVERSITY HOSPITALS NHS FOUNDATION TRUST</t>
  </si>
  <si>
    <t>WEST SUFFOLK NHS FOUNDATION TRUST</t>
  </si>
  <si>
    <t>CAMBRIDGE UNIVERSITY HOSPITALS NHS FOUNDATION TRUST</t>
  </si>
  <si>
    <t>SOMERSET NHS FOUNDATION TRUST</t>
  </si>
  <si>
    <t>ROYAL DEVON UNIVERSITY HEALTHCARE NHS FOUNDATION TRUST</t>
  </si>
  <si>
    <t>UNIVERSITY HOSPITAL SOUTHAMPTON NHS FOUNDATION TRUST</t>
  </si>
  <si>
    <t>SHEFFIELD TEACHING HOSPITALS NHS FOUNDATION TRUST</t>
  </si>
  <si>
    <t>PORTSMOUTH HOSPITALS UNIVERSITY NATIONAL HEALTH SERVICE TRUST</t>
  </si>
  <si>
    <t>ROYAL BERKSHIRE NHS FOUNDATION TRUST</t>
  </si>
  <si>
    <t>GUY'S AND ST THOMAS' NHS FOUNDATION TRUST</t>
  </si>
  <si>
    <t>LEWISHAM AND GREENWICH NHS TRUST</t>
  </si>
  <si>
    <t>CROYDON HEALTH SERVICES NHS TRUST</t>
  </si>
  <si>
    <t>ST GEORGE'S UNIVERSITY HOSPITALS NHS FOUNDATION TRUST</t>
  </si>
  <si>
    <t>SOUTH WARWICKSHIRE NHS FOUNDATION TRUST</t>
  </si>
  <si>
    <t>UNIVERSITY HOSPITALS OF NORTH MIDLANDS NHS TRUST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</si>
  <si>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</si>
  <si>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</si>
  <si>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</si>
  <si>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</si>
  <si>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</si>
  <si>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PLYMOUTH NHS TRUST</t>
  </si>
  <si>
    <t>UNIVERSITY HOSPITALS COVENTRY AND WARWICKSHIRE NHS TRUST</t>
  </si>
  <si>
    <t>WHITTINGTON HEALTH NHS TRUST</t>
  </si>
  <si>
    <t>THE ROBERT JONES AND AGNES HUNT ORTHOPAEDIC HOSPITAL NHS FOUNDATION TRUST</t>
  </si>
  <si>
    <t>THE ROYAL WOLVERHAMPTON NHS TRUST</t>
  </si>
  <si>
    <t>WYE VALLEY NHS TRUST</t>
  </si>
  <si>
    <t>GEORGE ELIOT HOSPITAL NHS TRUST</t>
  </si>
  <si>
    <t>NORFOLK AND NORWICH UNIVERSITY HOSPITALS NHS FOUNDATION TRUST</t>
  </si>
  <si>
    <t>NORTHERN CARE ALLIANCE NHS FOUNDATION TRUST</t>
  </si>
  <si>
    <t>BOLTON NHS FOUNDATION TRUST</t>
  </si>
  <si>
    <t>TAMESIDE AND GLOSSOP INTEGRATED CARE NHS FOUNDATION TRUST</t>
  </si>
  <si>
    <t>GREAT WESTERN HOSPITALS NHS FOUNDATION TRUST</t>
  </si>
  <si>
    <t>HAMPSHIRE HOSPITALS NHS FOUNDATION TRUST</t>
  </si>
  <si>
    <t>DARTFORD AND GRAVESHAM NHS TRUST</t>
  </si>
  <si>
    <t>THE DUDLEY GROUP NHS FOUNDATION TRUST</t>
  </si>
  <si>
    <t>NORTH CUMBRIA INTEGRATED CARE NHS FOUNDATION TRUST</t>
  </si>
  <si>
    <t>KETTERING GENERAL HOSPITAL NHS FOUNDATION TRUST</t>
  </si>
  <si>
    <t>NORTHAMPTON GENERAL HOSPITAL NHS TRUST</t>
  </si>
  <si>
    <t>SALISBURY NHS FOUNDATION TRUST</t>
  </si>
  <si>
    <t>GREAT ORMOND STREET HOSPITAL FOR CHILDREN NHS FOUNDATION TRUST</t>
  </si>
  <si>
    <t>DONCASTER AND BASSETLAW TEACHING HOSPITALS NHS FOUNDATION TRUST</t>
  </si>
  <si>
    <t>MOORFIELDS EYE HOSPITAL NHS FOUNDATION TRUST</t>
  </si>
  <si>
    <t>MEDWAY NHS FOUNDATION TRUST</t>
  </si>
  <si>
    <t>QUEEN VICTORIA HOSPITAL NHS FOUNDATION TRUST</t>
  </si>
  <si>
    <t>THE ROYAL MARSDEN NHS FOUNDATION TRUST</t>
  </si>
  <si>
    <t>BIRMINGHAM WOMEN'S AND CHILDREN'S NHS FOUNDATION TRUST</t>
  </si>
  <si>
    <t>CHELSEA AND WESTMINSTER HOSPITAL NHS FOUNDATION TRUST</t>
  </si>
  <si>
    <t>THE PRINCESS ALEXANDRA HOSPITAL NHS TRUST</t>
  </si>
  <si>
    <t>HOMERTON HEALTHCARE NHS FOUNDATION TRUST</t>
  </si>
  <si>
    <t>GATESHEAD HEALTH NHS FOUNDATION TRUST</t>
  </si>
  <si>
    <t>LEEDS TEACHING HOSPITALS NHS TRUST</t>
  </si>
  <si>
    <t>WRIGHTINGTON, WIGAN AND LEIGH NHS FOUNDATION TRUST</t>
  </si>
  <si>
    <t>THE ROYAL ORTHOPAEDIC HOSPITAL NHS FOUNDATION TRUST</t>
  </si>
  <si>
    <t>UNIVERSITY HOSPITALS BIRMINGHAM NHS FOUNDATION TRUST</t>
  </si>
  <si>
    <t>UNIVERSITY COLLEGE LONDON HOSPITALS NHS FOUNDATION TRUST</t>
  </si>
  <si>
    <t>THE NEWCASTLE UPON TYNE HOSPITALS NHS FOUNDATION TRUST</t>
  </si>
  <si>
    <t>GLOUCESTERSHIRE HOSPITALS NHS FOUNDATION TRUST</t>
  </si>
  <si>
    <t>NORTHUMBRIA HEALTHCARE NHS FOUNDATION TRUST</t>
  </si>
  <si>
    <t>UNIVERSITY HOSPITALS OF DERBY AND BURTON NHS FOUNDATION TRUST</t>
  </si>
  <si>
    <t>OXFORD UNIVERSITY HOSPITALS NHS FOUNDATION TRUST</t>
  </si>
  <si>
    <t>ASHFORD AND ST PETER'S HOSPITALS NHS FOUNDATION TRUST</t>
  </si>
  <si>
    <t>SURREY AND SUSSEX HEALTHCARE NHS TRUST</t>
  </si>
  <si>
    <t>SOUTH TEES HOSPITALS NHS FOUNDATION TRUST</t>
  </si>
  <si>
    <t>UNIVERSITY HOSPITALS OF MORECAMBE BAY NHS FOUNDATION TRUST</t>
  </si>
  <si>
    <t>NORTH BRISTOL NHS TRUST</t>
  </si>
  <si>
    <t>EPSOM AND ST HELIER UNIVERSITY HOSPITALS NHS TRUST</t>
  </si>
  <si>
    <t>EAST KENT HOSPITALS UNIVERSITY NHS FOUNDATION TRUST</t>
  </si>
  <si>
    <t>NORTH TEES AND HARTLEPOOL NHS FOUNDATION TRUST</t>
  </si>
  <si>
    <t>HULL UNIVERSITY TEACHING HOSPITALS NHS TRUST</t>
  </si>
  <si>
    <t>UNITED LINCOLNSHIRE HOSPITALS NHS TRUST</t>
  </si>
  <si>
    <t>UNIVERSITY HOSPITALS OF LEICESTER NHS TRUST</t>
  </si>
  <si>
    <t>MAIDSTONE AND TUNBRIDGE WELLS NHS TRUST</t>
  </si>
  <si>
    <t>WEST HERTFORDSHIRE TEACHING HOSPITALS NHS TRUST</t>
  </si>
  <si>
    <t>EAST AND NORTH HERTFORDSHIRE NHS TRUST</t>
  </si>
  <si>
    <t>STOCKPORT NHS FOUNDATION TRUST</t>
  </si>
  <si>
    <t>WORCESTERSHIRE ACUTE HOSPITALS NHS TRUST</t>
  </si>
  <si>
    <t>WARRINGTON AND HALTON TEACHING HOSPITALS NHS FOUNDATION TRUST</t>
  </si>
  <si>
    <t>CALDERDALE AND HUDDERSFIELD NHS FOUNDATION TRUST</t>
  </si>
  <si>
    <t>NOTTINGHAM UNIVERSITY HOSPITALS NHS TRUST</t>
  </si>
  <si>
    <t>EAST SUSSEX HEALTHCARE NHS TRUST</t>
  </si>
  <si>
    <t>MID YORKSHIRE HOSPITALS NHS TRUST</t>
  </si>
  <si>
    <t>SANDWELL AND WEST BIRMINGHAM HOSPITALS NHS TRUST</t>
  </si>
  <si>
    <t>BLACKPOOL TEACHING HOSPITALS NHS FOUNDATION TRUST</t>
  </si>
  <si>
    <t>LANCASHIRE TEACHING HOSPITALS NHS FOUNDATION TRUST</t>
  </si>
  <si>
    <t>COUNTY DURHAM AND DARLINGTON NHS FOUNDATION TRUST</t>
  </si>
  <si>
    <t>BUCKINGHAMSHIRE HEALTHCARE NHS TRUST</t>
  </si>
  <si>
    <t>EAST LANCASHIRE HOSPITALS NHS TRUST</t>
  </si>
  <si>
    <t>THE SHREWSBURY AND TELFORD HOSPITAL NHS TRUST</t>
  </si>
  <si>
    <t>IMPERIAL COLLEGE HEALTHCARE NHS TRUST</t>
  </si>
  <si>
    <t>UNIVERSITY HOSPITALS SUSSEX NHS FOUNDATION TRUST</t>
  </si>
  <si>
    <t>England - Acute Provider Total</t>
  </si>
  <si>
    <t>Regional figures are not commissioner based. They are a sum of the acute providers and therefore do not include non-acute NHS providers and independent sector data and do not sum to the England commissioner-based figures on the previous page.</t>
  </si>
  <si>
    <r>
      <rPr>
        <b/>
        <sz val="11"/>
        <color rgb="FF000000"/>
        <rFont val="Arial"/>
        <family val="2"/>
      </rPr>
      <t>Adjustments</t>
    </r>
    <r>
      <rPr>
        <sz val="11"/>
        <color rgb="FF000000"/>
        <rFont val="Arial"/>
        <family val="2"/>
      </rPr>
      <t xml:space="preserve">
No adjustments have been made for missing data. The majority of acute providers submitted data in all periods for SUS and DM01 with the following exceptions:
 • Shrewsbury and Telford Hospital NHS Trust is missing from Outpatient SUS data in Dec-24. There were no missing acute NHS trusts in the baseline period however, so this may make a marginal difference to the national comparison by deflating the latest data.
 • Alder Hey Children's NHS Foundation Trust is missing from DM01 data for Sep-23. There are no other missing acute NHS trusts in the baseline or latest data. As this is a small acute trust and only missing from one month of the baseline this will not impact the national comparison significantly.
• Birmingham Women and Children's Hospital is missing from Jun-25 SUS submission and only made a partial submission in May-25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</si>
</sst>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0"/>
      <color rgb="FF000000"/>
      <name val="Arial"/>
      <family val="2"/>
    </font>
    <font>
      <sz val="10"/>
      <color theme="1"/>
      <name val="Arial"/>
      <family val="2"/>
    </font>
    <font>
      <sz val="11"/>
      <color theme="1"/>
      <name val="Arial"/>
      <family val="2"/>
    </font>
    <font>
      <b/>
      <sz val="10"/>
      <name val="Arial"/>
      <family val="2"/>
    </font>
    <font>
      <b/>
      <sz val="11"/>
      <color theme="1"/>
      <name val="Arial"/>
      <family val="2"/>
    </font>
    <font>
      <b/>
      <sz val="12"/>
      <color rgb="FF005EB8"/>
      <name val="Arial"/>
      <family val="2"/>
    </font>
    <font>
      <b/>
      <sz val="11"/>
      <color rgb="FF000000"/>
      <name val="Arial"/>
      <family val="2"/>
    </font>
    <font>
      <sz val="11"/>
      <color rgb="FF000000"/>
      <name val="Arial"/>
      <family val="2"/>
    </font>
    <font>
      <sz val="11"/>
      <color rgb="FFFF0000"/>
      <name val="Arial"/>
      <family val="2"/>
    </font>
    <font>
      <sz val="11"/>
      <color theme="1"/>
      <name val="Aptos Narrow"/>
      <family val="2"/>
      <scheme val="minor"/>
    </font>
    <font>
      <sz val="11"/>
      <color theme="1"/>
      <name val="Arial"/>
    </font>
    <font>
      <b/>
      <sz val="10"/>
      <color rgb="FF000000"/>
      <name val="Arial"/>
    </font>
    <font>
      <b/>
      <sz val="12"/>
      <color rgb="FF005EB8"/>
      <name val="Arial"/>
    </font>
    <font>
      <sz val="10"/>
      <color theme="1"/>
      <name val="Arial"/>
    </font>
    <font>
      <b/>
      <sz val="10"/>
      <name val="Arial"/>
    </font>
  </fonts>
  <fills count="6">
    <fill>
      <patternFill patternType="none"/>
    </fill>
    <fill>
      <patternFill patternType="gray125"/>
    </fill>
    <fill>
      <patternFill patternType="solid">
        <fgColor indexed="9"/>
        <bgColor indexed="64"/>
      </patternFill>
    </fill>
    <fill>
      <patternFill patternType="solid">
        <fgColor rgb="FFECF0F8"/>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9" fontId="10" fillId="0" borderId="0" applyFont="0" applyFill="0" applyBorder="0" applyAlignment="0" applyProtection="0"/>
  </cellStyleXfs>
  <cellXfs count="37">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4" fillId="3" borderId="1" xfId="0" applyFont="1" applyFill="1" applyBorder="1" applyAlignment="1">
      <alignment horizontal="center" vertical="center" wrapText="1"/>
    </xf>
    <xf numFmtId="17" fontId="3" fillId="0" borderId="1" xfId="0" applyNumberFormat="1" applyFont="1" applyBorder="1"/>
    <xf numFmtId="3" fontId="3" fillId="0" borderId="1" xfId="0" applyNumberFormat="1" applyFont="1" applyBorder="1"/>
    <xf numFmtId="0" fontId="5" fillId="0" borderId="0" xfId="0" applyFont="1"/>
    <xf numFmtId="0" fontId="5" fillId="0" borderId="0" xfId="0" applyFont="1" applyAlignment="1">
      <alignment wrapText="1"/>
    </xf>
    <xf numFmtId="0" fontId="6" fillId="2" borderId="0" xfId="0" applyFont="1" applyFill="1" applyAlignment="1">
      <alignment horizontal="left"/>
    </xf>
    <xf numFmtId="0" fontId="7" fillId="0" borderId="0" xfId="0" applyFont="1" applyAlignment="1">
      <alignment vertical="top" wrapText="1"/>
    </xf>
    <xf numFmtId="0" fontId="8" fillId="0" borderId="0" xfId="0" applyFont="1" applyAlignment="1">
      <alignment wrapText="1"/>
    </xf>
    <xf numFmtId="0" fontId="7" fillId="0" borderId="0" xfId="0" applyFont="1" applyAlignment="1">
      <alignment wrapText="1"/>
    </xf>
    <xf numFmtId="0" fontId="1" fillId="0" borderId="0" xfId="0" applyFont="1" applyAlignment="1">
      <alignment horizontal="left"/>
    </xf>
    <xf numFmtId="3" fontId="3" fillId="0" borderId="0" xfId="0" applyNumberFormat="1" applyFont="1"/>
    <xf numFmtId="9" fontId="3" fillId="0" borderId="1" xfId="1" applyFont="1" applyBorder="1"/>
    <xf numFmtId="0" fontId="5" fillId="0" borderId="0" xfId="0" applyFont="1" applyAlignment="1">
      <alignment horizontal="left"/>
    </xf>
    <xf numFmtId="0" fontId="3" fillId="0" borderId="1" xfId="0" applyFont="1" applyBorder="1"/>
    <xf numFmtId="3" fontId="5" fillId="4" borderId="1" xfId="0" applyNumberFormat="1" applyFont="1" applyFill="1" applyBorder="1"/>
    <xf numFmtId="3" fontId="3" fillId="0" borderId="1" xfId="0" quotePrefix="1" applyNumberFormat="1" applyFont="1" applyBorder="1" applyAlignment="1">
      <alignment horizontal="center"/>
    </xf>
    <xf numFmtId="17" fontId="3" fillId="5" borderId="1" xfId="0" applyNumberFormat="1" applyFont="1" applyFill="1" applyBorder="1"/>
    <xf numFmtId="0" fontId="11" fillId="0" borderId="0" xfId="0" applyFont="1"/>
    <xf numFmtId="0" fontId="12" fillId="0" borderId="0" xfId="0" applyFont="1"/>
    <xf numFmtId="0" fontId="13" fillId="2" borderId="0" xfId="0" applyFont="1" applyFill="1" applyAlignment="1">
      <alignment horizontal="left"/>
    </xf>
    <xf numFmtId="0" fontId="12" fillId="0" borderId="0" xfId="0" applyFont="1" applyAlignment="1">
      <alignment horizontal="left"/>
    </xf>
    <xf numFmtId="0" fontId="14" fillId="0" borderId="0" xfId="0" applyFont="1"/>
    <xf numFmtId="0" fontId="15" fillId="3" borderId="1" xfId="0" applyFont="1" applyFill="1" applyBorder="1" applyAlignment="1">
      <alignment horizontal="center" vertical="center" wrapText="1"/>
    </xf>
    <xf numFmtId="17" fontId="11" fillId="0" borderId="1" xfId="0" applyNumberFormat="1" applyFont="1" applyBorder="1"/>
    <xf numFmtId="3" fontId="11" fillId="0" borderId="1" xfId="0" applyNumberFormat="1" applyFont="1" applyBorder="1"/>
    <xf numFmtId="0" fontId="15" fillId="3" borderId="1" xfId="0" applyFont="1" applyFill="1" applyBorder="1" applyAlignment="1">
      <alignment horizontal="centerContinuous" vertical="center" wrapText="1"/>
    </xf>
    <xf numFmtId="17" fontId="5" fillId="0" borderId="1" xfId="0" applyNumberFormat="1" applyFont="1" applyBorder="1"/>
    <xf numFmtId="0" fontId="4" fillId="3" borderId="1" xfId="0" applyFont="1" applyFill="1" applyBorder="1" applyAlignment="1">
      <alignment horizontal="centerContinuous" vertical="center" wrapText="1"/>
    </xf>
    <xf numFmtId="0" fontId="3" fillId="0" borderId="0" xfId="0" applyFont="1" applyAlignment="1">
      <alignment vertical="top" wrapText="1"/>
    </xf>
    <xf numFmtId="0" fontId="2" fillId="0" borderId="0" xfId="0" quotePrefix="1" applyFont="1"/>
    <xf numFmtId="0" fontId="14" fillId="0" borderId="0" xfId="0" quotePrefix="1" applyFont="1"/>
    <xf numFmtId="3" fontId="5" fillId="0" borderId="1" xfId="0" applyNumberFormat="1" applyFont="1" applyBorder="1"/>
  </cellXfs>
  <cellStyles count="2">
    <cellStyle name="Normal" xfId="0" builtinId="0"/>
    <cellStyle name="Per cent" xfId="1" builtinId="5"/>
  </cellStyles>
  <dxfs count="0"/>
  <tableStyles count="0" defaultTableStyle="TableStyleMedium2" defaultPivotStyle="PivotStyleLight16"/>
  <colors>
    <mruColors>
      <color rgb="FF005EB8"/>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3A91-DF0D-4288-A89A-F7AB1486C2C6}">
  <sheetPr>
    <tabColor theme="0" tint="-0.249977111117893"/>
  </sheetPr>
  <dimension ref="B2:B15"/>
  <sheetViews>
    <sheetView showGridLines="0" workbookViewId="0"/>
  </sheetViews>
  <sheetFormatPr defaultColWidth="9.140625" defaultRowHeight="14.25" x14ac:dyDescent="0.2"/>
  <cols>
    <col min="1" max="1" width="3.42578125" style="3" customWidth="1"/>
    <col min="2" max="2" width="158.85546875" style="3" customWidth="1"/>
    <col min="3" max="16384" width="9.140625" style="3"/>
  </cols>
  <sheetData>
    <row r="2" spans="2:2" ht="15.75" x14ac:dyDescent="0.25">
      <c r="B2" s="10" t="s">
        <v>25</v>
      </c>
    </row>
    <row r="3" spans="2:2" ht="57" x14ac:dyDescent="0.2">
      <c r="B3" s="4" t="s">
        <v>63</v>
      </c>
    </row>
    <row r="5" spans="2:2" ht="15.75" x14ac:dyDescent="0.25">
      <c r="B5" s="10" t="s">
        <v>26</v>
      </c>
    </row>
    <row r="6" spans="2:2" ht="71.25" x14ac:dyDescent="0.2">
      <c r="B6" s="4" t="s">
        <v>27</v>
      </c>
    </row>
    <row r="7" spans="2:2" ht="200.25" x14ac:dyDescent="0.2">
      <c r="B7" s="11" t="s">
        <v>42</v>
      </c>
    </row>
    <row r="8" spans="2:2" ht="271.5" x14ac:dyDescent="0.2">
      <c r="B8" s="12" t="s">
        <v>28</v>
      </c>
    </row>
    <row r="9" spans="2:2" ht="87.75" x14ac:dyDescent="0.25">
      <c r="B9" s="13" t="s">
        <v>29</v>
      </c>
    </row>
    <row r="11" spans="2:2" ht="15.75" x14ac:dyDescent="0.25">
      <c r="B11" s="10" t="s">
        <v>30</v>
      </c>
    </row>
    <row r="12" spans="2:2" ht="15" x14ac:dyDescent="0.25">
      <c r="B12" s="8" t="s">
        <v>31</v>
      </c>
    </row>
    <row r="13" spans="2:2" ht="288" customHeight="1" x14ac:dyDescent="0.2">
      <c r="B13" s="33" t="s">
        <v>64</v>
      </c>
    </row>
    <row r="14" spans="2:2" ht="15" x14ac:dyDescent="0.25">
      <c r="B14" s="8" t="s">
        <v>32</v>
      </c>
    </row>
    <row r="15" spans="2:2" ht="128.25" x14ac:dyDescent="0.2">
      <c r="B15" s="33" t="s">
        <v>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B139-5E64-4B54-9890-9C505A5215CA}">
  <sheetPr>
    <tabColor theme="0" tint="-0.249977111117893"/>
  </sheetPr>
  <dimension ref="B2:B7"/>
  <sheetViews>
    <sheetView showGridLines="0" workbookViewId="0"/>
  </sheetViews>
  <sheetFormatPr defaultColWidth="9.140625" defaultRowHeight="14.25" x14ac:dyDescent="0.2"/>
  <cols>
    <col min="1" max="1" width="3.42578125" style="3" customWidth="1"/>
    <col min="2" max="2" width="158.85546875" style="3" customWidth="1"/>
    <col min="3" max="16384" width="9.140625" style="3"/>
  </cols>
  <sheetData>
    <row r="2" spans="2:2" ht="15.75" x14ac:dyDescent="0.25">
      <c r="B2" s="10" t="s">
        <v>33</v>
      </c>
    </row>
    <row r="3" spans="2:2" ht="15.75" x14ac:dyDescent="0.25">
      <c r="B3" s="10"/>
    </row>
    <row r="4" spans="2:2" ht="59.25" x14ac:dyDescent="0.25">
      <c r="B4" s="13" t="s">
        <v>41</v>
      </c>
    </row>
    <row r="5" spans="2:2" ht="74.25" customHeight="1" x14ac:dyDescent="0.25">
      <c r="B5" s="13" t="s">
        <v>45</v>
      </c>
    </row>
    <row r="6" spans="2:2" ht="117" x14ac:dyDescent="0.25">
      <c r="B6" s="9" t="s">
        <v>34</v>
      </c>
    </row>
    <row r="7" spans="2:2" ht="100.5" x14ac:dyDescent="0.2">
      <c r="B7" s="12" t="s">
        <v>350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85D1B-A49C-4460-BACC-4CAF37AAF203}">
  <dimension ref="B2:M55"/>
  <sheetViews>
    <sheetView showGridLines="0" tabSelected="1" workbookViewId="0"/>
  </sheetViews>
  <sheetFormatPr defaultColWidth="9.140625" defaultRowHeight="14.25" x14ac:dyDescent="0.2"/>
  <cols>
    <col min="1" max="1" width="3.42578125" style="3" customWidth="1"/>
    <col min="2" max="2" width="10.42578125" style="3" customWidth="1"/>
    <col min="3" max="3" width="21.7109375" style="3" customWidth="1"/>
    <col min="4" max="7" width="14.28515625" style="3" customWidth="1"/>
    <col min="8" max="8" width="7.5703125" style="3" customWidth="1"/>
    <col min="9" max="9" width="9.140625" style="3"/>
    <col min="10" max="13" width="14.28515625" style="3" customWidth="1"/>
    <col min="14" max="15" width="13" style="3" customWidth="1"/>
    <col min="16" max="16" width="9.140625" style="3"/>
    <col min="17" max="18" width="9.28515625" style="3" bestFit="1" customWidth="1"/>
    <col min="19" max="19" width="11.5703125" style="3" bestFit="1" customWidth="1"/>
    <col min="20" max="21" width="9.85546875" style="3" bestFit="1" customWidth="1"/>
    <col min="22" max="23" width="11.5703125" style="3" bestFit="1" customWidth="1"/>
    <col min="24" max="16384" width="9.140625" style="3"/>
  </cols>
  <sheetData>
    <row r="2" spans="2:13" ht="15.75" x14ac:dyDescent="0.25">
      <c r="B2" s="1" t="s">
        <v>0</v>
      </c>
      <c r="C2" s="10" t="s">
        <v>1</v>
      </c>
    </row>
    <row r="4" spans="2:13" x14ac:dyDescent="0.2">
      <c r="B4" s="14" t="s">
        <v>2</v>
      </c>
      <c r="C4" s="2" t="s">
        <v>49</v>
      </c>
    </row>
    <row r="5" spans="2:13" x14ac:dyDescent="0.2">
      <c r="B5" s="14" t="s">
        <v>3</v>
      </c>
      <c r="C5" s="2" t="s">
        <v>4</v>
      </c>
    </row>
    <row r="6" spans="2:13" x14ac:dyDescent="0.2">
      <c r="B6" s="14" t="s">
        <v>5</v>
      </c>
      <c r="C6" s="2" t="s">
        <v>6</v>
      </c>
    </row>
    <row r="7" spans="2:13" x14ac:dyDescent="0.2">
      <c r="B7" s="14" t="s">
        <v>7</v>
      </c>
      <c r="C7" s="34" t="s">
        <v>50</v>
      </c>
    </row>
    <row r="8" spans="2:13" x14ac:dyDescent="0.2">
      <c r="B8" s="14" t="s">
        <v>8</v>
      </c>
      <c r="C8" s="2" t="s">
        <v>40</v>
      </c>
    </row>
    <row r="9" spans="2:13" x14ac:dyDescent="0.2">
      <c r="B9" s="14" t="s">
        <v>9</v>
      </c>
      <c r="C9" s="2" t="s">
        <v>10</v>
      </c>
    </row>
    <row r="11" spans="2:13" ht="15.75" x14ac:dyDescent="0.25">
      <c r="C11" s="10" t="s">
        <v>11</v>
      </c>
    </row>
    <row r="12" spans="2:13" x14ac:dyDescent="0.2">
      <c r="C12" s="3" t="s">
        <v>12</v>
      </c>
      <c r="I12" s="3" t="s">
        <v>13</v>
      </c>
    </row>
    <row r="13" spans="2:13" ht="25.5" x14ac:dyDescent="0.2">
      <c r="C13" s="5" t="s">
        <v>14</v>
      </c>
      <c r="D13" s="5" t="s">
        <v>15</v>
      </c>
      <c r="E13" s="5" t="s">
        <v>16</v>
      </c>
      <c r="F13" s="5" t="s">
        <v>17</v>
      </c>
      <c r="G13" s="5" t="s">
        <v>18</v>
      </c>
      <c r="I13" s="5" t="s">
        <v>19</v>
      </c>
      <c r="J13" s="5" t="s">
        <v>15</v>
      </c>
      <c r="K13" s="5" t="s">
        <v>16</v>
      </c>
      <c r="L13" s="5" t="s">
        <v>17</v>
      </c>
      <c r="M13" s="5" t="s">
        <v>18</v>
      </c>
    </row>
    <row r="14" spans="2:13" x14ac:dyDescent="0.2">
      <c r="C14" s="6">
        <v>45108</v>
      </c>
      <c r="D14" s="7">
        <v>731460</v>
      </c>
      <c r="E14" s="7">
        <v>3258603</v>
      </c>
      <c r="F14" s="7">
        <v>1593401</v>
      </c>
      <c r="G14" s="7">
        <f>SUM(D14:F14)</f>
        <v>5583464</v>
      </c>
      <c r="I14" s="7">
        <v>21</v>
      </c>
      <c r="J14" s="7">
        <f>D14/$I14*5</f>
        <v>174157.14285714287</v>
      </c>
      <c r="K14" s="7">
        <f t="shared" ref="K14:M14" si="0">E14/$I14*5</f>
        <v>775857.85714285704</v>
      </c>
      <c r="L14" s="7">
        <f t="shared" si="0"/>
        <v>379381.19047619047</v>
      </c>
      <c r="M14" s="7">
        <f t="shared" si="0"/>
        <v>1329396.1904761905</v>
      </c>
    </row>
    <row r="15" spans="2:13" x14ac:dyDescent="0.2">
      <c r="C15" s="6">
        <v>45139</v>
      </c>
      <c r="D15" s="7">
        <v>751809</v>
      </c>
      <c r="E15" s="7">
        <v>3271757</v>
      </c>
      <c r="F15" s="7">
        <v>1595194</v>
      </c>
      <c r="G15" s="7">
        <f t="shared" ref="G15:G17" si="1">SUM(D15:F15)</f>
        <v>5618760</v>
      </c>
      <c r="I15" s="7">
        <v>22</v>
      </c>
      <c r="J15" s="7">
        <f t="shared" ref="J15:J18" si="2">D15/$I15*5</f>
        <v>170865.68181818179</v>
      </c>
      <c r="K15" s="7">
        <f t="shared" ref="K15:K18" si="3">E15/$I15*5</f>
        <v>743581.13636363635</v>
      </c>
      <c r="L15" s="7">
        <f t="shared" ref="L15:L18" si="4">F15/$I15*5</f>
        <v>362544.09090909088</v>
      </c>
      <c r="M15" s="7">
        <f t="shared" ref="M15:M18" si="5">G15/$I15*5</f>
        <v>1276990.9090909092</v>
      </c>
    </row>
    <row r="16" spans="2:13" x14ac:dyDescent="0.2">
      <c r="C16" s="6">
        <v>45170</v>
      </c>
      <c r="D16" s="7">
        <v>736315</v>
      </c>
      <c r="E16" s="7">
        <v>3267086</v>
      </c>
      <c r="F16" s="7">
        <v>1582498</v>
      </c>
      <c r="G16" s="7">
        <f t="shared" si="1"/>
        <v>5585899</v>
      </c>
      <c r="I16" s="7">
        <v>21</v>
      </c>
      <c r="J16" s="7">
        <f t="shared" si="2"/>
        <v>175313.09523809524</v>
      </c>
      <c r="K16" s="7">
        <f t="shared" si="3"/>
        <v>777877.61904761905</v>
      </c>
      <c r="L16" s="7">
        <f t="shared" si="4"/>
        <v>376785.23809523811</v>
      </c>
      <c r="M16" s="7">
        <f t="shared" si="5"/>
        <v>1329975.9523809524</v>
      </c>
    </row>
    <row r="17" spans="3:13" x14ac:dyDescent="0.2">
      <c r="C17" s="6">
        <v>45200</v>
      </c>
      <c r="D17" s="7">
        <v>771750</v>
      </c>
      <c r="E17" s="7">
        <v>3482090</v>
      </c>
      <c r="F17" s="7">
        <v>1660680</v>
      </c>
      <c r="G17" s="7">
        <f t="shared" si="1"/>
        <v>5914520</v>
      </c>
      <c r="I17" s="7">
        <v>22</v>
      </c>
      <c r="J17" s="7">
        <f t="shared" si="2"/>
        <v>175397.72727272729</v>
      </c>
      <c r="K17" s="7">
        <f t="shared" si="3"/>
        <v>791384.09090909082</v>
      </c>
      <c r="L17" s="7">
        <f t="shared" si="4"/>
        <v>377427.27272727271</v>
      </c>
      <c r="M17" s="7">
        <f t="shared" si="5"/>
        <v>1344209.0909090908</v>
      </c>
    </row>
    <row r="18" spans="3:13" x14ac:dyDescent="0.2">
      <c r="C18" s="6">
        <v>45231</v>
      </c>
      <c r="D18" s="7">
        <v>817715</v>
      </c>
      <c r="E18" s="7">
        <v>3621513</v>
      </c>
      <c r="F18" s="7">
        <v>1723710</v>
      </c>
      <c r="G18" s="7">
        <f t="shared" ref="G18:G25" si="6">SUM(D18:F18)</f>
        <v>6162938</v>
      </c>
      <c r="I18" s="7">
        <v>22</v>
      </c>
      <c r="J18" s="7">
        <f t="shared" si="2"/>
        <v>185844.31818181821</v>
      </c>
      <c r="K18" s="7">
        <f t="shared" si="3"/>
        <v>823071.13636363635</v>
      </c>
      <c r="L18" s="7">
        <f t="shared" si="4"/>
        <v>391752.27272727271</v>
      </c>
      <c r="M18" s="7">
        <f t="shared" si="5"/>
        <v>1400667.7272727273</v>
      </c>
    </row>
    <row r="19" spans="3:13" x14ac:dyDescent="0.2">
      <c r="C19" s="6">
        <v>45261</v>
      </c>
      <c r="D19" s="7">
        <v>677011</v>
      </c>
      <c r="E19" s="7">
        <v>2876502</v>
      </c>
      <c r="F19" s="7">
        <v>1492103</v>
      </c>
      <c r="G19" s="7">
        <f t="shared" si="6"/>
        <v>5045616</v>
      </c>
      <c r="I19" s="7">
        <v>19</v>
      </c>
      <c r="J19" s="7">
        <f t="shared" ref="J19:J21" si="7">D19/$I19*5</f>
        <v>178160.78947368421</v>
      </c>
      <c r="K19" s="7">
        <f t="shared" ref="K19:K21" si="8">E19/$I19*5</f>
        <v>756974.21052631573</v>
      </c>
      <c r="L19" s="7">
        <f t="shared" ref="L19:L25" si="9">F19/$I19*5</f>
        <v>392658.68421052635</v>
      </c>
      <c r="M19" s="7">
        <f t="shared" ref="M19:M25" si="10">G19/$I19*5</f>
        <v>1327793.6842105263</v>
      </c>
    </row>
    <row r="20" spans="3:13" x14ac:dyDescent="0.2">
      <c r="C20" s="6">
        <v>45292</v>
      </c>
      <c r="D20" s="7">
        <v>800956</v>
      </c>
      <c r="E20" s="7">
        <v>3571777</v>
      </c>
      <c r="F20" s="7">
        <v>1727650</v>
      </c>
      <c r="G20" s="7">
        <f t="shared" si="6"/>
        <v>6100383</v>
      </c>
      <c r="I20" s="7">
        <v>22</v>
      </c>
      <c r="J20" s="7">
        <f t="shared" si="7"/>
        <v>182035.45454545456</v>
      </c>
      <c r="K20" s="7">
        <f t="shared" si="8"/>
        <v>811767.5</v>
      </c>
      <c r="L20" s="7">
        <f t="shared" si="9"/>
        <v>392647.72727272729</v>
      </c>
      <c r="M20" s="7">
        <f t="shared" si="10"/>
        <v>1386450.6818181816</v>
      </c>
    </row>
    <row r="21" spans="3:13" x14ac:dyDescent="0.2">
      <c r="C21" s="6">
        <v>45323</v>
      </c>
      <c r="D21" s="7">
        <v>781618</v>
      </c>
      <c r="E21" s="7">
        <v>3425584</v>
      </c>
      <c r="F21" s="7">
        <v>1628636</v>
      </c>
      <c r="G21" s="7">
        <f t="shared" si="6"/>
        <v>5835838</v>
      </c>
      <c r="I21" s="7">
        <v>21</v>
      </c>
      <c r="J21" s="7">
        <f t="shared" si="7"/>
        <v>186099.52380952382</v>
      </c>
      <c r="K21" s="7">
        <f t="shared" si="8"/>
        <v>815615.23809523811</v>
      </c>
      <c r="L21" s="7">
        <f t="shared" si="9"/>
        <v>387770.47619047621</v>
      </c>
      <c r="M21" s="7">
        <f t="shared" si="10"/>
        <v>1389485.2380952381</v>
      </c>
    </row>
    <row r="22" spans="3:13" x14ac:dyDescent="0.2">
      <c r="C22" s="6">
        <v>45352</v>
      </c>
      <c r="D22" s="7">
        <v>790690</v>
      </c>
      <c r="E22" s="7">
        <v>3321760</v>
      </c>
      <c r="F22" s="7">
        <v>1624359</v>
      </c>
      <c r="G22" s="7">
        <f t="shared" si="6"/>
        <v>5736809</v>
      </c>
      <c r="I22" s="7">
        <v>20</v>
      </c>
      <c r="J22" s="7">
        <f t="shared" ref="J22:J25" si="11">D22/$I22*5</f>
        <v>197672.5</v>
      </c>
      <c r="K22" s="7">
        <f t="shared" ref="K22:K25" si="12">E22/$I22*5</f>
        <v>830440</v>
      </c>
      <c r="L22" s="7">
        <f t="shared" si="9"/>
        <v>406089.75</v>
      </c>
      <c r="M22" s="7">
        <f t="shared" si="10"/>
        <v>1434202.25</v>
      </c>
    </row>
    <row r="23" spans="3:13" x14ac:dyDescent="0.2">
      <c r="C23" s="6">
        <v>45383</v>
      </c>
      <c r="D23" s="7">
        <v>795754</v>
      </c>
      <c r="E23" s="7">
        <v>3616975</v>
      </c>
      <c r="F23" s="7">
        <v>1679194</v>
      </c>
      <c r="G23" s="7">
        <f t="shared" si="6"/>
        <v>6091923</v>
      </c>
      <c r="I23" s="7">
        <v>21</v>
      </c>
      <c r="J23" s="7">
        <f t="shared" si="11"/>
        <v>189465.23809523811</v>
      </c>
      <c r="K23" s="7">
        <f t="shared" si="12"/>
        <v>861184.52380952379</v>
      </c>
      <c r="L23" s="7">
        <f t="shared" si="9"/>
        <v>399808.09523809527</v>
      </c>
      <c r="M23" s="7">
        <f t="shared" si="10"/>
        <v>1450457.857142857</v>
      </c>
    </row>
    <row r="24" spans="3:13" x14ac:dyDescent="0.2">
      <c r="C24" s="6">
        <v>45413</v>
      </c>
      <c r="D24" s="7">
        <v>823882</v>
      </c>
      <c r="E24" s="7">
        <v>3717494</v>
      </c>
      <c r="F24" s="7">
        <v>1738570</v>
      </c>
      <c r="G24" s="7">
        <f t="shared" si="6"/>
        <v>6279946</v>
      </c>
      <c r="I24" s="7">
        <v>21</v>
      </c>
      <c r="J24" s="7">
        <f t="shared" si="11"/>
        <v>196162.38095238095</v>
      </c>
      <c r="K24" s="7">
        <f t="shared" si="12"/>
        <v>885117.61904761905</v>
      </c>
      <c r="L24" s="7">
        <f t="shared" si="9"/>
        <v>413945.23809523811</v>
      </c>
      <c r="M24" s="7">
        <f t="shared" si="10"/>
        <v>1495225.2380952381</v>
      </c>
    </row>
    <row r="25" spans="3:13" x14ac:dyDescent="0.2">
      <c r="C25" s="6">
        <v>45444</v>
      </c>
      <c r="D25" s="7">
        <v>776744</v>
      </c>
      <c r="E25" s="7">
        <v>3543735</v>
      </c>
      <c r="F25" s="7">
        <v>1669397</v>
      </c>
      <c r="G25" s="7">
        <f t="shared" si="6"/>
        <v>5989876</v>
      </c>
      <c r="I25" s="7">
        <v>20</v>
      </c>
      <c r="J25" s="7">
        <f t="shared" si="11"/>
        <v>194186</v>
      </c>
      <c r="K25" s="7">
        <f t="shared" si="12"/>
        <v>885933.75</v>
      </c>
      <c r="L25" s="7">
        <f t="shared" si="9"/>
        <v>417349.25</v>
      </c>
      <c r="M25" s="7">
        <f t="shared" si="10"/>
        <v>1497469</v>
      </c>
    </row>
    <row r="27" spans="3:13" ht="15" x14ac:dyDescent="0.25">
      <c r="C27" s="17" t="s">
        <v>20</v>
      </c>
      <c r="I27" s="17" t="s">
        <v>21</v>
      </c>
    </row>
    <row r="28" spans="3:13" x14ac:dyDescent="0.2">
      <c r="C28" s="6" t="str">
        <f>TEXT(C14,"mmm-yy")&amp;" to "&amp;TEXT(C25,"mmm-yy")</f>
        <v>Jul-23 to Jun-24</v>
      </c>
      <c r="D28" s="7">
        <f>SUM(D14:D25)</f>
        <v>9255704</v>
      </c>
      <c r="E28" s="7">
        <f>SUM(E14:E25)</f>
        <v>40974876</v>
      </c>
      <c r="F28" s="7">
        <f>SUM(F14:F25)</f>
        <v>19715392</v>
      </c>
      <c r="G28" s="7">
        <f>SUM(G14:G25)</f>
        <v>69945972</v>
      </c>
      <c r="I28" s="7">
        <f>SUM(I14:I25)</f>
        <v>252</v>
      </c>
      <c r="J28" s="7">
        <f t="shared" ref="J28:L28" si="13">D28/$I28*5</f>
        <v>183644.92063492065</v>
      </c>
      <c r="K28" s="7">
        <f t="shared" si="13"/>
        <v>812993.57142857148</v>
      </c>
      <c r="L28" s="7">
        <f t="shared" si="13"/>
        <v>391178.41269841272</v>
      </c>
      <c r="M28" s="7">
        <f>G28/$I28*5</f>
        <v>1387816.9047619049</v>
      </c>
    </row>
    <row r="30" spans="3:13" ht="15.75" x14ac:dyDescent="0.25">
      <c r="C30" s="10" t="s">
        <v>22</v>
      </c>
    </row>
    <row r="31" spans="3:13" x14ac:dyDescent="0.2">
      <c r="C31" s="3" t="s">
        <v>12</v>
      </c>
      <c r="I31" s="3" t="s">
        <v>13</v>
      </c>
    </row>
    <row r="32" spans="3:13" ht="25.5" x14ac:dyDescent="0.2">
      <c r="C32" s="5" t="s">
        <v>14</v>
      </c>
      <c r="D32" s="5" t="s">
        <v>15</v>
      </c>
      <c r="E32" s="5" t="s">
        <v>16</v>
      </c>
      <c r="F32" s="5" t="s">
        <v>17</v>
      </c>
      <c r="G32" s="5" t="s">
        <v>18</v>
      </c>
      <c r="I32" s="5" t="s">
        <v>19</v>
      </c>
      <c r="J32" s="5" t="s">
        <v>15</v>
      </c>
      <c r="K32" s="5" t="s">
        <v>16</v>
      </c>
      <c r="L32" s="5" t="s">
        <v>17</v>
      </c>
      <c r="M32" s="5" t="s">
        <v>18</v>
      </c>
    </row>
    <row r="33" spans="3:13" x14ac:dyDescent="0.2">
      <c r="C33" s="6">
        <v>45474</v>
      </c>
      <c r="D33" s="7">
        <v>856349</v>
      </c>
      <c r="E33" s="7">
        <v>3924198</v>
      </c>
      <c r="F33" s="7">
        <v>1795251</v>
      </c>
      <c r="G33" s="7">
        <f>SUM(D33:F33)</f>
        <v>6575798</v>
      </c>
      <c r="I33" s="7">
        <v>23</v>
      </c>
      <c r="J33" s="7">
        <f>D33/$I33*5</f>
        <v>186162.82608695651</v>
      </c>
      <c r="K33" s="7">
        <f t="shared" ref="K33:M33" si="14">E33/$I33*5</f>
        <v>853086.52173913037</v>
      </c>
      <c r="L33" s="7">
        <f t="shared" si="14"/>
        <v>390271.95652173914</v>
      </c>
      <c r="M33" s="7">
        <f t="shared" si="14"/>
        <v>1429521.3043478262</v>
      </c>
    </row>
    <row r="34" spans="3:13" x14ac:dyDescent="0.2">
      <c r="C34" s="6">
        <v>45505</v>
      </c>
      <c r="D34" s="7">
        <v>796854</v>
      </c>
      <c r="E34" s="7">
        <v>3466739</v>
      </c>
      <c r="F34" s="7">
        <v>1677006</v>
      </c>
      <c r="G34" s="7">
        <f t="shared" ref="G34:G36" si="15">SUM(D34:F34)</f>
        <v>5940599</v>
      </c>
      <c r="I34" s="7">
        <v>21</v>
      </c>
      <c r="J34" s="7">
        <f t="shared" ref="J34:J37" si="16">D34/$I34*5</f>
        <v>189727.14285714287</v>
      </c>
      <c r="K34" s="7">
        <f t="shared" ref="K34:K37" si="17">E34/$I34*5</f>
        <v>825414.04761904757</v>
      </c>
      <c r="L34" s="7">
        <f t="shared" ref="L34:L37" si="18">F34/$I34*5</f>
        <v>399287.14285714284</v>
      </c>
      <c r="M34" s="7">
        <f t="shared" ref="M34:M37" si="19">G34/$I34*5</f>
        <v>1414428.3333333335</v>
      </c>
    </row>
    <row r="35" spans="3:13" x14ac:dyDescent="0.2">
      <c r="C35" s="6">
        <v>45536</v>
      </c>
      <c r="D35" s="7">
        <v>801749</v>
      </c>
      <c r="E35" s="7">
        <v>3665300</v>
      </c>
      <c r="F35" s="7">
        <v>1705137</v>
      </c>
      <c r="G35" s="7">
        <f t="shared" si="15"/>
        <v>6172186</v>
      </c>
      <c r="I35" s="7">
        <v>21</v>
      </c>
      <c r="J35" s="7">
        <f t="shared" si="16"/>
        <v>190892.61904761905</v>
      </c>
      <c r="K35" s="7">
        <f t="shared" si="17"/>
        <v>872690.47619047621</v>
      </c>
      <c r="L35" s="7">
        <f t="shared" si="18"/>
        <v>405985</v>
      </c>
      <c r="M35" s="7">
        <f t="shared" si="19"/>
        <v>1469568.0952380951</v>
      </c>
    </row>
    <row r="36" spans="3:13" x14ac:dyDescent="0.2">
      <c r="C36" s="6">
        <v>45566</v>
      </c>
      <c r="D36" s="7">
        <v>875881</v>
      </c>
      <c r="E36" s="7">
        <v>4044872</v>
      </c>
      <c r="F36" s="7">
        <v>1840156</v>
      </c>
      <c r="G36" s="7">
        <f t="shared" si="15"/>
        <v>6760909</v>
      </c>
      <c r="I36" s="7">
        <v>23</v>
      </c>
      <c r="J36" s="7">
        <f t="shared" si="16"/>
        <v>190408.91304347827</v>
      </c>
      <c r="K36" s="7">
        <f t="shared" si="17"/>
        <v>879320</v>
      </c>
      <c r="L36" s="7">
        <f t="shared" si="18"/>
        <v>400033.91304347827</v>
      </c>
      <c r="M36" s="7">
        <f t="shared" si="19"/>
        <v>1469762.8260869565</v>
      </c>
    </row>
    <row r="37" spans="3:13" x14ac:dyDescent="0.2">
      <c r="C37" s="6">
        <v>45597</v>
      </c>
      <c r="D37" s="7">
        <v>831337</v>
      </c>
      <c r="E37" s="7">
        <v>3787493</v>
      </c>
      <c r="F37" s="7">
        <v>1762457</v>
      </c>
      <c r="G37" s="7">
        <f>SUM(D37:F37)</f>
        <v>6381287</v>
      </c>
      <c r="I37" s="7">
        <v>21</v>
      </c>
      <c r="J37" s="7">
        <f t="shared" si="16"/>
        <v>197937.38095238095</v>
      </c>
      <c r="K37" s="7">
        <f t="shared" si="17"/>
        <v>901784.04761904757</v>
      </c>
      <c r="L37" s="7">
        <f t="shared" si="18"/>
        <v>419632.61904761905</v>
      </c>
      <c r="M37" s="7">
        <f t="shared" si="19"/>
        <v>1519354.0476190476</v>
      </c>
    </row>
    <row r="38" spans="3:13" x14ac:dyDescent="0.2">
      <c r="C38" s="6">
        <v>45627</v>
      </c>
      <c r="D38" s="7">
        <v>734354</v>
      </c>
      <c r="E38" s="7">
        <v>3328509</v>
      </c>
      <c r="F38" s="7">
        <v>1590879</v>
      </c>
      <c r="G38" s="7">
        <f t="shared" ref="G38:G44" si="20">SUM(D38:F38)</f>
        <v>5653742</v>
      </c>
      <c r="I38" s="7">
        <v>20</v>
      </c>
      <c r="J38" s="7">
        <f t="shared" ref="J38:J40" si="21">D38/$I38*5</f>
        <v>183588.5</v>
      </c>
      <c r="K38" s="7">
        <f t="shared" ref="K38:K40" si="22">E38/$I38*5</f>
        <v>832127.25</v>
      </c>
      <c r="L38" s="7">
        <f t="shared" ref="L38:L44" si="23">F38/$I38*5</f>
        <v>397719.75</v>
      </c>
      <c r="M38" s="7">
        <f t="shared" ref="M38:M44" si="24">G38/$I38*5</f>
        <v>1413435.5</v>
      </c>
    </row>
    <row r="39" spans="3:13" x14ac:dyDescent="0.2">
      <c r="C39" s="6">
        <v>45658</v>
      </c>
      <c r="D39" s="7">
        <v>849251</v>
      </c>
      <c r="E39" s="7">
        <v>3895384</v>
      </c>
      <c r="F39" s="7">
        <v>1809244</v>
      </c>
      <c r="G39" s="7">
        <f t="shared" si="20"/>
        <v>6553879</v>
      </c>
      <c r="I39" s="7">
        <v>22</v>
      </c>
      <c r="J39" s="7">
        <f t="shared" si="21"/>
        <v>193011.59090909091</v>
      </c>
      <c r="K39" s="7">
        <f t="shared" si="22"/>
        <v>885314.54545454541</v>
      </c>
      <c r="L39" s="7">
        <f t="shared" si="23"/>
        <v>411191.81818181818</v>
      </c>
      <c r="M39" s="7">
        <f t="shared" si="24"/>
        <v>1489517.9545454544</v>
      </c>
    </row>
    <row r="40" spans="3:13" x14ac:dyDescent="0.2">
      <c r="C40" s="21">
        <v>45689</v>
      </c>
      <c r="D40" s="7">
        <v>789148</v>
      </c>
      <c r="E40" s="7">
        <v>3578227</v>
      </c>
      <c r="F40" s="7">
        <v>1686169</v>
      </c>
      <c r="G40" s="7">
        <f t="shared" si="20"/>
        <v>6053544</v>
      </c>
      <c r="I40" s="7">
        <v>20</v>
      </c>
      <c r="J40" s="7">
        <f t="shared" si="21"/>
        <v>197287</v>
      </c>
      <c r="K40" s="7">
        <f t="shared" si="22"/>
        <v>894556.75</v>
      </c>
      <c r="L40" s="7">
        <f t="shared" si="23"/>
        <v>421542.25</v>
      </c>
      <c r="M40" s="7">
        <f t="shared" si="24"/>
        <v>1513386</v>
      </c>
    </row>
    <row r="41" spans="3:13" x14ac:dyDescent="0.2">
      <c r="C41" s="21">
        <v>45717</v>
      </c>
      <c r="D41" s="7">
        <v>837826</v>
      </c>
      <c r="E41" s="7">
        <v>3786337</v>
      </c>
      <c r="F41" s="7">
        <v>1799068</v>
      </c>
      <c r="G41" s="7">
        <f t="shared" si="20"/>
        <v>6423231</v>
      </c>
      <c r="I41" s="7">
        <v>21</v>
      </c>
      <c r="J41" s="7">
        <f t="shared" ref="J41:J44" si="25">D41/$I41*5</f>
        <v>199482.38095238095</v>
      </c>
      <c r="K41" s="7">
        <f t="shared" ref="K41:K44" si="26">E41/$I41*5</f>
        <v>901508.80952380947</v>
      </c>
      <c r="L41" s="7">
        <f t="shared" si="23"/>
        <v>428349.52380952379</v>
      </c>
      <c r="M41" s="7">
        <f t="shared" si="24"/>
        <v>1529340.7142857141</v>
      </c>
    </row>
    <row r="42" spans="3:13" x14ac:dyDescent="0.2">
      <c r="C42" s="21">
        <v>45748</v>
      </c>
      <c r="D42" s="7">
        <v>791851</v>
      </c>
      <c r="E42" s="7">
        <v>3621465</v>
      </c>
      <c r="F42" s="7">
        <v>1723268</v>
      </c>
      <c r="G42" s="7">
        <f t="shared" si="20"/>
        <v>6136584</v>
      </c>
      <c r="I42" s="7">
        <v>20</v>
      </c>
      <c r="J42" s="7">
        <f t="shared" si="25"/>
        <v>197962.75</v>
      </c>
      <c r="K42" s="7">
        <f t="shared" si="26"/>
        <v>905366.25</v>
      </c>
      <c r="L42" s="7">
        <f t="shared" si="23"/>
        <v>430817</v>
      </c>
      <c r="M42" s="7">
        <f t="shared" si="24"/>
        <v>1534146</v>
      </c>
    </row>
    <row r="43" spans="3:13" x14ac:dyDescent="0.2">
      <c r="C43" s="21">
        <v>45778</v>
      </c>
      <c r="D43" s="7">
        <v>812591</v>
      </c>
      <c r="E43" s="7">
        <v>3708776</v>
      </c>
      <c r="F43" s="7">
        <v>1773960</v>
      </c>
      <c r="G43" s="7">
        <f t="shared" si="20"/>
        <v>6295327</v>
      </c>
      <c r="I43" s="7">
        <v>20</v>
      </c>
      <c r="J43" s="7">
        <f t="shared" si="25"/>
        <v>203147.75</v>
      </c>
      <c r="K43" s="7">
        <f t="shared" si="26"/>
        <v>927194</v>
      </c>
      <c r="L43" s="7">
        <f t="shared" si="23"/>
        <v>443490</v>
      </c>
      <c r="M43" s="7">
        <f t="shared" si="24"/>
        <v>1573831.75</v>
      </c>
    </row>
    <row r="44" spans="3:13" x14ac:dyDescent="0.2">
      <c r="C44" s="21">
        <v>45809</v>
      </c>
      <c r="D44" s="7">
        <v>811491</v>
      </c>
      <c r="E44" s="7">
        <v>3877559</v>
      </c>
      <c r="F44" s="7">
        <v>1799049</v>
      </c>
      <c r="G44" s="7">
        <f t="shared" si="20"/>
        <v>6488099</v>
      </c>
      <c r="I44" s="7">
        <v>21</v>
      </c>
      <c r="J44" s="7">
        <f t="shared" si="25"/>
        <v>193212.14285714287</v>
      </c>
      <c r="K44" s="7">
        <f t="shared" si="26"/>
        <v>923228.33333333326</v>
      </c>
      <c r="L44" s="7">
        <f t="shared" si="23"/>
        <v>428345</v>
      </c>
      <c r="M44" s="7">
        <f t="shared" si="24"/>
        <v>1544785.4761904762</v>
      </c>
    </row>
    <row r="46" spans="3:13" ht="15" x14ac:dyDescent="0.25">
      <c r="C46" s="17" t="s">
        <v>20</v>
      </c>
      <c r="I46" s="17" t="s">
        <v>21</v>
      </c>
    </row>
    <row r="47" spans="3:13" x14ac:dyDescent="0.2">
      <c r="C47" s="6" t="str">
        <f>TEXT(C33,"mmm-yy")&amp;" to "&amp;TEXT(C44,"mmm-yy")</f>
        <v>Jul-24 to Jun-25</v>
      </c>
      <c r="D47" s="7">
        <f>SUM(D33:D44)</f>
        <v>9788682</v>
      </c>
      <c r="E47" s="7">
        <f>SUM(E33:E44)</f>
        <v>44684859</v>
      </c>
      <c r="F47" s="7">
        <f>SUM(F33:F44)</f>
        <v>20961644</v>
      </c>
      <c r="G47" s="7">
        <f>SUM(G33:G44)</f>
        <v>75435185</v>
      </c>
      <c r="I47" s="7">
        <f>SUM(I33:I44)</f>
        <v>253</v>
      </c>
      <c r="J47" s="7">
        <f>D47/$I47*5</f>
        <v>193452.21343873517</v>
      </c>
      <c r="K47" s="7">
        <f>E47/$I47*5</f>
        <v>883099.98023715406</v>
      </c>
      <c r="L47" s="7">
        <f>F47/$I47*5</f>
        <v>414261.73913043481</v>
      </c>
      <c r="M47" s="7">
        <f>G47/$I47*5</f>
        <v>1490813.9328063242</v>
      </c>
    </row>
    <row r="48" spans="3:13" x14ac:dyDescent="0.2">
      <c r="C48" s="18" t="s">
        <v>35</v>
      </c>
      <c r="D48" s="7">
        <f>D28/$I28*$I47</f>
        <v>9292432.9841269851</v>
      </c>
      <c r="E48" s="7">
        <f t="shared" ref="E48:F48" si="27">E28/$I28*$I47</f>
        <v>41137474.714285716</v>
      </c>
      <c r="F48" s="7">
        <f t="shared" si="27"/>
        <v>19793627.682539683</v>
      </c>
      <c r="G48" s="7">
        <f>G28/$I28*$I47</f>
        <v>70223535.380952373</v>
      </c>
      <c r="I48" s="7">
        <f>$I$47</f>
        <v>253</v>
      </c>
      <c r="J48" s="7">
        <f>D48/$I48*5</f>
        <v>183644.92063492065</v>
      </c>
      <c r="K48" s="7">
        <f t="shared" ref="K48" si="28">E48/$I48*5</f>
        <v>812993.57142857148</v>
      </c>
      <c r="L48" s="7">
        <f t="shared" ref="L48" si="29">F48/$I48*5</f>
        <v>391178.41269841272</v>
      </c>
      <c r="M48" s="7">
        <f t="shared" ref="M48" si="30">G48/$I48*5</f>
        <v>1387816.9047619049</v>
      </c>
    </row>
    <row r="50" spans="3:13" ht="15" x14ac:dyDescent="0.25">
      <c r="C50" s="17" t="s">
        <v>23</v>
      </c>
      <c r="I50" s="17" t="s">
        <v>24</v>
      </c>
    </row>
    <row r="51" spans="3:13" ht="15" x14ac:dyDescent="0.25">
      <c r="C51" s="18" t="s">
        <v>36</v>
      </c>
      <c r="D51" s="7">
        <f>D47-D48</f>
        <v>496249.01587301493</v>
      </c>
      <c r="E51" s="7">
        <f t="shared" ref="E51:F51" si="31">E47-E48</f>
        <v>3547384.2857142836</v>
      </c>
      <c r="F51" s="7">
        <f t="shared" si="31"/>
        <v>1168016.3174603172</v>
      </c>
      <c r="G51" s="19">
        <f>G47-G48</f>
        <v>5211649.6190476269</v>
      </c>
      <c r="I51" s="20" t="s">
        <v>39</v>
      </c>
      <c r="J51" s="7">
        <f t="shared" ref="J51:L51" si="32">J47-J28</f>
        <v>9807.2928038145183</v>
      </c>
      <c r="K51" s="7">
        <f t="shared" si="32"/>
        <v>70106.408808582579</v>
      </c>
      <c r="L51" s="7">
        <f t="shared" si="32"/>
        <v>23083.326432022091</v>
      </c>
      <c r="M51" s="7">
        <f>M47-M28</f>
        <v>102997.02804441936</v>
      </c>
    </row>
    <row r="53" spans="3:13" ht="15" x14ac:dyDescent="0.25">
      <c r="C53" s="17" t="s">
        <v>37</v>
      </c>
    </row>
    <row r="54" spans="3:13" x14ac:dyDescent="0.2">
      <c r="C54" s="18" t="s">
        <v>38</v>
      </c>
      <c r="D54" s="16">
        <f>D51/$G$51</f>
        <v>9.5219182436846003E-2</v>
      </c>
      <c r="E54" s="16">
        <f t="shared" ref="E54:F54" si="33">E51/$G$51</f>
        <v>0.68066438556215336</v>
      </c>
      <c r="F54" s="16">
        <f t="shared" si="33"/>
        <v>0.22411643200099848</v>
      </c>
      <c r="G54" s="16">
        <f>G51/$G$51</f>
        <v>1</v>
      </c>
    </row>
    <row r="55" spans="3:13" x14ac:dyDescent="0.2">
      <c r="G55" s="15"/>
    </row>
  </sheetData>
  <pageMargins left="0.7" right="0.7" top="0.75" bottom="0.75" header="0.3" footer="0.3"/>
  <ignoredErrors>
    <ignoredError sqref="G14:G17 G33:G36 G18:G19 G38 G37 G39:G44 G20:G2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71F21-2FDA-4068-AF5C-FBE7B96B4C45}">
  <dimension ref="B2:N158"/>
  <sheetViews>
    <sheetView showGridLines="0" workbookViewId="0"/>
  </sheetViews>
  <sheetFormatPr defaultColWidth="9.140625" defaultRowHeight="14.25" x14ac:dyDescent="0.2"/>
  <cols>
    <col min="1" max="1" width="3.42578125" style="22" customWidth="1"/>
    <col min="2" max="2" width="11.5703125" style="22" customWidth="1"/>
    <col min="3" max="3" width="11.42578125" style="22" customWidth="1"/>
    <col min="4" max="4" width="94.42578125" style="22" customWidth="1"/>
    <col min="5" max="8" width="14.28515625" style="22" customWidth="1"/>
    <col min="9" max="12" width="14" style="22" customWidth="1"/>
    <col min="13" max="13" width="14.85546875" style="22" customWidth="1"/>
    <col min="14" max="14" width="14.7109375" style="22" customWidth="1"/>
    <col min="15" max="15" width="9.85546875" style="22" bestFit="1" customWidth="1"/>
    <col min="16" max="16" width="11.5703125" style="22" bestFit="1" customWidth="1"/>
    <col min="17" max="16384" width="9.140625" style="22"/>
  </cols>
  <sheetData>
    <row r="2" spans="2:14" ht="15.75" x14ac:dyDescent="0.25">
      <c r="B2" s="23" t="s">
        <v>0</v>
      </c>
      <c r="C2" s="24" t="s">
        <v>51</v>
      </c>
      <c r="D2" s="24"/>
    </row>
    <row r="4" spans="2:14" x14ac:dyDescent="0.2">
      <c r="B4" s="25" t="s">
        <v>2</v>
      </c>
      <c r="C4" s="26" t="s">
        <v>49</v>
      </c>
      <c r="D4" s="26"/>
    </row>
    <row r="5" spans="2:14" x14ac:dyDescent="0.2">
      <c r="B5" s="25" t="s">
        <v>3</v>
      </c>
      <c r="C5" s="26" t="s">
        <v>4</v>
      </c>
      <c r="D5" s="26"/>
    </row>
    <row r="6" spans="2:14" x14ac:dyDescent="0.2">
      <c r="B6" s="25" t="s">
        <v>5</v>
      </c>
      <c r="C6" s="26" t="s">
        <v>52</v>
      </c>
      <c r="D6" s="26"/>
    </row>
    <row r="7" spans="2:14" x14ac:dyDescent="0.2">
      <c r="B7" s="25" t="s">
        <v>7</v>
      </c>
      <c r="C7" s="35" t="s">
        <v>50</v>
      </c>
      <c r="D7" s="35"/>
    </row>
    <row r="8" spans="2:14" x14ac:dyDescent="0.2">
      <c r="B8" s="25" t="s">
        <v>8</v>
      </c>
      <c r="C8" s="26" t="s">
        <v>40</v>
      </c>
      <c r="D8" s="26"/>
    </row>
    <row r="9" spans="2:14" x14ac:dyDescent="0.2">
      <c r="B9" s="25" t="s">
        <v>9</v>
      </c>
      <c r="C9" s="26" t="s">
        <v>10</v>
      </c>
      <c r="D9" s="26"/>
    </row>
    <row r="10" spans="2:14" x14ac:dyDescent="0.2">
      <c r="B10" s="25" t="s">
        <v>44</v>
      </c>
      <c r="C10" s="26" t="s">
        <v>349</v>
      </c>
      <c r="D10" s="26"/>
    </row>
    <row r="11" spans="2:14" x14ac:dyDescent="0.2">
      <c r="B11" s="25"/>
      <c r="C11" s="26"/>
      <c r="D11" s="26"/>
    </row>
    <row r="12" spans="2:14" x14ac:dyDescent="0.2">
      <c r="B12" s="25"/>
      <c r="C12" s="26"/>
      <c r="D12" s="26"/>
      <c r="E12" s="30" t="s">
        <v>54</v>
      </c>
      <c r="F12" s="30"/>
      <c r="G12" s="30"/>
      <c r="H12" s="30"/>
      <c r="I12" s="30" t="s">
        <v>55</v>
      </c>
      <c r="J12" s="30"/>
      <c r="K12" s="30"/>
      <c r="L12" s="30"/>
      <c r="M12" s="32" t="s">
        <v>36</v>
      </c>
      <c r="N12" s="30"/>
    </row>
    <row r="13" spans="2:14" ht="25.5" x14ac:dyDescent="0.2">
      <c r="C13" s="27" t="s">
        <v>57</v>
      </c>
      <c r="D13" s="27" t="s">
        <v>60</v>
      </c>
      <c r="E13" s="27" t="s">
        <v>15</v>
      </c>
      <c r="F13" s="27" t="s">
        <v>16</v>
      </c>
      <c r="G13" s="27" t="s">
        <v>17</v>
      </c>
      <c r="H13" s="27" t="s">
        <v>61</v>
      </c>
      <c r="I13" s="27" t="s">
        <v>15</v>
      </c>
      <c r="J13" s="27" t="s">
        <v>16</v>
      </c>
      <c r="K13" s="27" t="s">
        <v>17</v>
      </c>
      <c r="L13" s="27" t="s">
        <v>62</v>
      </c>
      <c r="M13" s="27" t="s">
        <v>35</v>
      </c>
      <c r="N13" s="27" t="s">
        <v>56</v>
      </c>
    </row>
    <row r="14" spans="2:14" x14ac:dyDescent="0.2">
      <c r="B14" s="25"/>
      <c r="C14" s="28" t="s">
        <v>66</v>
      </c>
      <c r="D14" s="28" t="s" vm="1">
        <v>67</v>
      </c>
      <c r="E14" s="29">
        <v>1349291</v>
      </c>
      <c r="F14" s="29">
        <v>6852992</v>
      </c>
      <c r="G14" s="29">
        <v>3071990</v>
      </c>
      <c r="H14" s="29">
        <f t="shared" ref="H14:H20" si="0">SUM(E14:G14)</f>
        <v>11274273</v>
      </c>
      <c r="I14" s="29">
        <v>1482854</v>
      </c>
      <c r="J14" s="29">
        <v>7601344</v>
      </c>
      <c r="K14" s="29">
        <v>3369070</v>
      </c>
      <c r="L14" s="29">
        <f t="shared" ref="L14:L20" si="1">SUM(I14:K14)</f>
        <v>12453268</v>
      </c>
      <c r="M14" s="29">
        <f t="shared" ref="M14:M21" si="2">H14/252*253</f>
        <v>11319012.178571429</v>
      </c>
      <c r="N14" s="29">
        <f t="shared" ref="N14:N21" si="3">L14-M14</f>
        <v>1134255.8214285709</v>
      </c>
    </row>
    <row r="15" spans="2:14" x14ac:dyDescent="0.2">
      <c r="B15" s="25"/>
      <c r="C15" s="28" t="s">
        <v>68</v>
      </c>
      <c r="D15" s="28" t="s" vm="2">
        <v>69</v>
      </c>
      <c r="E15" s="29">
        <v>846193</v>
      </c>
      <c r="F15" s="29">
        <v>3490469</v>
      </c>
      <c r="G15" s="29">
        <v>1758023</v>
      </c>
      <c r="H15" s="29">
        <f t="shared" si="0"/>
        <v>6094685</v>
      </c>
      <c r="I15" s="29">
        <v>919838</v>
      </c>
      <c r="J15" s="29">
        <v>3834337</v>
      </c>
      <c r="K15" s="29">
        <v>1890374</v>
      </c>
      <c r="L15" s="29">
        <f t="shared" si="1"/>
        <v>6644549</v>
      </c>
      <c r="M15" s="29">
        <f t="shared" si="2"/>
        <v>6118870.2579365075</v>
      </c>
      <c r="N15" s="29">
        <f t="shared" si="3"/>
        <v>525678.74206349254</v>
      </c>
    </row>
    <row r="16" spans="2:14" x14ac:dyDescent="0.2">
      <c r="B16" s="25"/>
      <c r="C16" s="28" t="s">
        <v>70</v>
      </c>
      <c r="D16" s="28" t="s" vm="3">
        <v>71</v>
      </c>
      <c r="E16" s="29">
        <v>1081240</v>
      </c>
      <c r="F16" s="29">
        <v>5587916</v>
      </c>
      <c r="G16" s="29">
        <v>2614939</v>
      </c>
      <c r="H16" s="29">
        <f t="shared" si="0"/>
        <v>9284095</v>
      </c>
      <c r="I16" s="29">
        <v>1154510</v>
      </c>
      <c r="J16" s="29">
        <v>6010240</v>
      </c>
      <c r="K16" s="29">
        <v>2670595</v>
      </c>
      <c r="L16" s="29">
        <f t="shared" si="1"/>
        <v>9835345</v>
      </c>
      <c r="M16" s="29">
        <f t="shared" si="2"/>
        <v>9320936.6468253974</v>
      </c>
      <c r="N16" s="29">
        <f t="shared" si="3"/>
        <v>514408.35317460261</v>
      </c>
    </row>
    <row r="17" spans="2:14" x14ac:dyDescent="0.2">
      <c r="B17" s="25"/>
      <c r="C17" s="28" t="s">
        <v>72</v>
      </c>
      <c r="D17" s="28" t="s" vm="4">
        <v>73</v>
      </c>
      <c r="E17" s="29">
        <v>1541106</v>
      </c>
      <c r="F17" s="29">
        <v>6389266</v>
      </c>
      <c r="G17" s="29">
        <v>3296917</v>
      </c>
      <c r="H17" s="29">
        <f t="shared" si="0"/>
        <v>11227289</v>
      </c>
      <c r="I17" s="29">
        <v>1617886</v>
      </c>
      <c r="J17" s="29">
        <v>6855556</v>
      </c>
      <c r="K17" s="29">
        <v>3467784</v>
      </c>
      <c r="L17" s="29">
        <f t="shared" si="1"/>
        <v>11941226</v>
      </c>
      <c r="M17" s="29">
        <f t="shared" si="2"/>
        <v>11271841.734126985</v>
      </c>
      <c r="N17" s="29">
        <f t="shared" si="3"/>
        <v>669384.26587301493</v>
      </c>
    </row>
    <row r="18" spans="2:14" x14ac:dyDescent="0.2">
      <c r="B18" s="25"/>
      <c r="C18" s="28" t="s">
        <v>74</v>
      </c>
      <c r="D18" s="28" t="s" vm="5">
        <v>75</v>
      </c>
      <c r="E18" s="29">
        <v>909217</v>
      </c>
      <c r="F18" s="29">
        <v>3952378</v>
      </c>
      <c r="G18" s="29">
        <v>1772704</v>
      </c>
      <c r="H18" s="29">
        <f t="shared" si="0"/>
        <v>6634299</v>
      </c>
      <c r="I18" s="29">
        <v>955399</v>
      </c>
      <c r="J18" s="29">
        <v>4172483</v>
      </c>
      <c r="K18" s="29">
        <v>1895858</v>
      </c>
      <c r="L18" s="29">
        <f t="shared" si="1"/>
        <v>7023740</v>
      </c>
      <c r="M18" s="29">
        <f t="shared" si="2"/>
        <v>6660625.583333333</v>
      </c>
      <c r="N18" s="29">
        <f t="shared" si="3"/>
        <v>363114.41666666698</v>
      </c>
    </row>
    <row r="19" spans="2:14" x14ac:dyDescent="0.2">
      <c r="B19" s="25"/>
      <c r="C19" s="28" t="s">
        <v>76</v>
      </c>
      <c r="D19" s="28" t="s" vm="6">
        <v>77</v>
      </c>
      <c r="E19" s="29">
        <v>1078465</v>
      </c>
      <c r="F19" s="29">
        <v>4841439</v>
      </c>
      <c r="G19" s="29">
        <v>2494536</v>
      </c>
      <c r="H19" s="29">
        <f t="shared" si="0"/>
        <v>8414440</v>
      </c>
      <c r="I19" s="29">
        <v>1142571</v>
      </c>
      <c r="J19" s="29">
        <v>5337348</v>
      </c>
      <c r="K19" s="29">
        <v>2618809</v>
      </c>
      <c r="L19" s="29">
        <f t="shared" si="1"/>
        <v>9098728</v>
      </c>
      <c r="M19" s="29">
        <f t="shared" si="2"/>
        <v>8447830.6349206343</v>
      </c>
      <c r="N19" s="29">
        <f t="shared" si="3"/>
        <v>650897.36507936567</v>
      </c>
    </row>
    <row r="20" spans="2:14" x14ac:dyDescent="0.2">
      <c r="B20" s="25"/>
      <c r="C20" s="28" t="s">
        <v>78</v>
      </c>
      <c r="D20" s="28" t="s" vm="7">
        <v>79</v>
      </c>
      <c r="E20" s="29">
        <v>1455024</v>
      </c>
      <c r="F20" s="29">
        <v>5301292</v>
      </c>
      <c r="G20" s="29">
        <v>2762552</v>
      </c>
      <c r="H20" s="29">
        <f t="shared" si="0"/>
        <v>9518868</v>
      </c>
      <c r="I20" s="29">
        <v>1511308</v>
      </c>
      <c r="J20" s="29">
        <v>5864669</v>
      </c>
      <c r="K20" s="29">
        <v>2942461</v>
      </c>
      <c r="L20" s="29">
        <f t="shared" si="1"/>
        <v>10318438</v>
      </c>
      <c r="M20" s="29">
        <f t="shared" si="2"/>
        <v>9556641.2857142873</v>
      </c>
      <c r="N20" s="29">
        <f t="shared" si="3"/>
        <v>761796.71428571269</v>
      </c>
    </row>
    <row r="21" spans="2:14" ht="15" x14ac:dyDescent="0.25">
      <c r="B21" s="25"/>
      <c r="C21" s="31" t="s">
        <v>39</v>
      </c>
      <c r="D21" s="31" t="s">
        <v>348</v>
      </c>
      <c r="E21" s="36">
        <f>SUM(E14:E20)</f>
        <v>8260536</v>
      </c>
      <c r="F21" s="36">
        <f t="shared" ref="F21:G21" si="4">SUM(F14:F20)</f>
        <v>36415752</v>
      </c>
      <c r="G21" s="36">
        <f t="shared" si="4"/>
        <v>17771661</v>
      </c>
      <c r="H21" s="36">
        <f>SUM(H14:H20)</f>
        <v>62447949</v>
      </c>
      <c r="I21" s="36">
        <f>SUM(I14:I20)</f>
        <v>8784366</v>
      </c>
      <c r="J21" s="36">
        <f t="shared" ref="J21:K21" si="5">SUM(J14:J20)</f>
        <v>39675977</v>
      </c>
      <c r="K21" s="36">
        <f t="shared" si="5"/>
        <v>18854951</v>
      </c>
      <c r="L21" s="36">
        <f>SUM(L14:L20)</f>
        <v>67315294</v>
      </c>
      <c r="M21" s="36">
        <f t="shared" si="2"/>
        <v>62695758.321428567</v>
      </c>
      <c r="N21" s="36">
        <f t="shared" si="3"/>
        <v>4619535.6785714328</v>
      </c>
    </row>
    <row r="22" spans="2:14" x14ac:dyDescent="0.2">
      <c r="B22" s="25"/>
      <c r="C22" s="26"/>
      <c r="D22" s="26"/>
    </row>
    <row r="23" spans="2:14" x14ac:dyDescent="0.2">
      <c r="E23" s="30" t="s">
        <v>54</v>
      </c>
      <c r="F23" s="30"/>
      <c r="G23" s="30"/>
      <c r="H23" s="30"/>
      <c r="I23" s="30" t="s">
        <v>55</v>
      </c>
      <c r="J23" s="30"/>
      <c r="K23" s="30"/>
      <c r="L23" s="30"/>
      <c r="M23" s="32" t="s">
        <v>36</v>
      </c>
      <c r="N23" s="30"/>
    </row>
    <row r="24" spans="2:14" ht="25.5" x14ac:dyDescent="0.2">
      <c r="B24" s="27" t="s">
        <v>57</v>
      </c>
      <c r="C24" s="27" t="s">
        <v>58</v>
      </c>
      <c r="D24" s="27" t="s">
        <v>59</v>
      </c>
      <c r="E24" s="27" t="s">
        <v>15</v>
      </c>
      <c r="F24" s="27" t="s">
        <v>16</v>
      </c>
      <c r="G24" s="27" t="s">
        <v>17</v>
      </c>
      <c r="H24" s="27" t="s">
        <v>61</v>
      </c>
      <c r="I24" s="27" t="s">
        <v>15</v>
      </c>
      <c r="J24" s="27" t="s">
        <v>16</v>
      </c>
      <c r="K24" s="27" t="s">
        <v>17</v>
      </c>
      <c r="L24" s="27" t="s">
        <v>62</v>
      </c>
      <c r="M24" s="27" t="s">
        <v>35</v>
      </c>
      <c r="N24" s="27" t="s">
        <v>56</v>
      </c>
    </row>
    <row r="25" spans="2:14" x14ac:dyDescent="0.2">
      <c r="B25" s="28" t="s">
        <v>78</v>
      </c>
      <c r="C25" s="28" t="s">
        <v>106</v>
      </c>
      <c r="D25" s="28" t="s">
        <v>240</v>
      </c>
      <c r="E25" s="29">
        <v>36326</v>
      </c>
      <c r="F25" s="29">
        <v>58708</v>
      </c>
      <c r="G25" s="29">
        <v>56109</v>
      </c>
      <c r="H25" s="29">
        <f t="shared" ref="H25:H56" si="6">SUM(E25:G25)</f>
        <v>151143</v>
      </c>
      <c r="I25" s="29">
        <v>41927</v>
      </c>
      <c r="J25" s="29">
        <v>67404</v>
      </c>
      <c r="K25" s="29">
        <v>58853</v>
      </c>
      <c r="L25" s="29">
        <f t="shared" ref="L25:L56" si="7">SUM(I25:K25)</f>
        <v>168184</v>
      </c>
      <c r="M25" s="29">
        <f t="shared" ref="M25:M56" si="8">H25/252*253</f>
        <v>151742.77380952382</v>
      </c>
      <c r="N25" s="29">
        <f t="shared" ref="N25:N56" si="9">L25-M25</f>
        <v>16441.226190476184</v>
      </c>
    </row>
    <row r="26" spans="2:14" x14ac:dyDescent="0.2">
      <c r="B26" s="28" t="s">
        <v>76</v>
      </c>
      <c r="C26" s="28" t="s">
        <v>100</v>
      </c>
      <c r="D26" s="28" t="s">
        <v>234</v>
      </c>
      <c r="E26" s="29">
        <v>25898</v>
      </c>
      <c r="F26" s="29">
        <v>103800</v>
      </c>
      <c r="G26" s="29">
        <v>17336</v>
      </c>
      <c r="H26" s="29">
        <f t="shared" si="6"/>
        <v>147034</v>
      </c>
      <c r="I26" s="29">
        <v>28932</v>
      </c>
      <c r="J26" s="29">
        <v>114021</v>
      </c>
      <c r="K26" s="29">
        <v>22254</v>
      </c>
      <c r="L26" s="29">
        <f t="shared" si="7"/>
        <v>165207</v>
      </c>
      <c r="M26" s="29">
        <f t="shared" si="8"/>
        <v>147617.46825396825</v>
      </c>
      <c r="N26" s="29">
        <f t="shared" si="9"/>
        <v>17589.531746031746</v>
      </c>
    </row>
    <row r="27" spans="2:14" x14ac:dyDescent="0.2">
      <c r="B27" s="28" t="s">
        <v>70</v>
      </c>
      <c r="C27" s="28" t="s">
        <v>184</v>
      </c>
      <c r="D27" s="28" t="s">
        <v>318</v>
      </c>
      <c r="E27" s="29">
        <v>49161</v>
      </c>
      <c r="F27" s="29">
        <v>261932</v>
      </c>
      <c r="G27" s="29">
        <v>122930</v>
      </c>
      <c r="H27" s="29">
        <f t="shared" si="6"/>
        <v>434023</v>
      </c>
      <c r="I27" s="29">
        <v>54550</v>
      </c>
      <c r="J27" s="29">
        <v>315953</v>
      </c>
      <c r="K27" s="29">
        <v>125284</v>
      </c>
      <c r="L27" s="29">
        <f t="shared" si="7"/>
        <v>495787</v>
      </c>
      <c r="M27" s="29">
        <f t="shared" si="8"/>
        <v>435745.31349206349</v>
      </c>
      <c r="N27" s="29">
        <f t="shared" si="9"/>
        <v>60041.686507936509</v>
      </c>
    </row>
    <row r="28" spans="2:14" x14ac:dyDescent="0.2">
      <c r="B28" s="28" t="s">
        <v>66</v>
      </c>
      <c r="C28" s="28" t="s">
        <v>118</v>
      </c>
      <c r="D28" s="28" t="s">
        <v>252</v>
      </c>
      <c r="E28" s="29">
        <v>62508</v>
      </c>
      <c r="F28" s="29">
        <v>295877</v>
      </c>
      <c r="G28" s="29">
        <v>234795</v>
      </c>
      <c r="H28" s="29">
        <f t="shared" si="6"/>
        <v>593180</v>
      </c>
      <c r="I28" s="29">
        <v>68831</v>
      </c>
      <c r="J28" s="29">
        <v>338218</v>
      </c>
      <c r="K28" s="29">
        <v>248295</v>
      </c>
      <c r="L28" s="29">
        <f t="shared" si="7"/>
        <v>655344</v>
      </c>
      <c r="M28" s="29">
        <f t="shared" si="8"/>
        <v>595533.88888888888</v>
      </c>
      <c r="N28" s="29">
        <f t="shared" si="9"/>
        <v>59810.111111111124</v>
      </c>
    </row>
    <row r="29" spans="2:14" x14ac:dyDescent="0.2">
      <c r="B29" s="28" t="s">
        <v>78</v>
      </c>
      <c r="C29" s="28" t="s">
        <v>119</v>
      </c>
      <c r="D29" s="28" t="s">
        <v>253</v>
      </c>
      <c r="E29" s="29">
        <v>31805</v>
      </c>
      <c r="F29" s="29">
        <v>134536</v>
      </c>
      <c r="G29" s="29">
        <v>90046</v>
      </c>
      <c r="H29" s="29">
        <f t="shared" si="6"/>
        <v>256387</v>
      </c>
      <c r="I29" s="29">
        <v>32936</v>
      </c>
      <c r="J29" s="29">
        <v>143330</v>
      </c>
      <c r="K29" s="29">
        <v>94346</v>
      </c>
      <c r="L29" s="29">
        <f t="shared" si="7"/>
        <v>270612</v>
      </c>
      <c r="M29" s="29">
        <f t="shared" si="8"/>
        <v>257404.40873015873</v>
      </c>
      <c r="N29" s="29">
        <f t="shared" si="9"/>
        <v>13207.591269841272</v>
      </c>
    </row>
    <row r="30" spans="2:14" x14ac:dyDescent="0.2">
      <c r="B30" s="28" t="s">
        <v>66</v>
      </c>
      <c r="C30" s="28" t="s">
        <v>84</v>
      </c>
      <c r="D30" s="28" t="s">
        <v>218</v>
      </c>
      <c r="E30" s="29">
        <v>99913</v>
      </c>
      <c r="F30" s="29">
        <v>688464</v>
      </c>
      <c r="G30" s="29">
        <v>335717</v>
      </c>
      <c r="H30" s="29">
        <f t="shared" si="6"/>
        <v>1124094</v>
      </c>
      <c r="I30" s="29">
        <v>114238</v>
      </c>
      <c r="J30" s="29">
        <v>778192</v>
      </c>
      <c r="K30" s="29">
        <v>327001</v>
      </c>
      <c r="L30" s="29">
        <f t="shared" si="7"/>
        <v>1219431</v>
      </c>
      <c r="M30" s="29">
        <f t="shared" si="8"/>
        <v>1128554.6904761905</v>
      </c>
      <c r="N30" s="29">
        <f t="shared" si="9"/>
        <v>90876.309523809468</v>
      </c>
    </row>
    <row r="31" spans="2:14" x14ac:dyDescent="0.2">
      <c r="B31" s="28" t="s">
        <v>74</v>
      </c>
      <c r="C31" s="28" t="s">
        <v>103</v>
      </c>
      <c r="D31" s="28" t="s">
        <v>237</v>
      </c>
      <c r="E31" s="29">
        <v>78473</v>
      </c>
      <c r="F31" s="29">
        <v>340822</v>
      </c>
      <c r="G31" s="29">
        <v>200098</v>
      </c>
      <c r="H31" s="29">
        <f t="shared" si="6"/>
        <v>619393</v>
      </c>
      <c r="I31" s="29">
        <v>89262</v>
      </c>
      <c r="J31" s="29">
        <v>370586</v>
      </c>
      <c r="K31" s="29">
        <v>211908</v>
      </c>
      <c r="L31" s="29">
        <f t="shared" si="7"/>
        <v>671756</v>
      </c>
      <c r="M31" s="29">
        <f t="shared" si="8"/>
        <v>621850.9087301587</v>
      </c>
      <c r="N31" s="29">
        <f t="shared" si="9"/>
        <v>49905.091269841301</v>
      </c>
    </row>
    <row r="32" spans="2:14" x14ac:dyDescent="0.2">
      <c r="B32" s="28" t="s">
        <v>72</v>
      </c>
      <c r="C32" s="28" t="s">
        <v>169</v>
      </c>
      <c r="D32" s="28" t="s">
        <v>303</v>
      </c>
      <c r="E32" s="29">
        <v>29298</v>
      </c>
      <c r="F32" s="29">
        <v>140306</v>
      </c>
      <c r="G32" s="29">
        <v>45085</v>
      </c>
      <c r="H32" s="29">
        <f t="shared" si="6"/>
        <v>214689</v>
      </c>
      <c r="I32" s="29">
        <v>28438</v>
      </c>
      <c r="J32" s="29">
        <v>132837</v>
      </c>
      <c r="K32" s="29">
        <v>47004</v>
      </c>
      <c r="L32" s="29">
        <f t="shared" si="7"/>
        <v>208279</v>
      </c>
      <c r="M32" s="29">
        <f t="shared" si="8"/>
        <v>215540.94047619047</v>
      </c>
      <c r="N32" s="29">
        <f t="shared" si="9"/>
        <v>-7261.9404761904734</v>
      </c>
    </row>
    <row r="33" spans="2:14" x14ac:dyDescent="0.2">
      <c r="B33" s="28" t="s">
        <v>76</v>
      </c>
      <c r="C33" s="28" t="s">
        <v>206</v>
      </c>
      <c r="D33" s="28" t="s">
        <v>340</v>
      </c>
      <c r="E33" s="29">
        <v>62863</v>
      </c>
      <c r="F33" s="29">
        <v>180735</v>
      </c>
      <c r="G33" s="29">
        <v>132359</v>
      </c>
      <c r="H33" s="29">
        <f t="shared" si="6"/>
        <v>375957</v>
      </c>
      <c r="I33" s="29">
        <v>63450</v>
      </c>
      <c r="J33" s="29">
        <v>196733</v>
      </c>
      <c r="K33" s="29">
        <v>125824</v>
      </c>
      <c r="L33" s="29">
        <f t="shared" si="7"/>
        <v>386007</v>
      </c>
      <c r="M33" s="29">
        <f t="shared" si="8"/>
        <v>377448.89285714284</v>
      </c>
      <c r="N33" s="29">
        <f t="shared" si="9"/>
        <v>8558.1071428571595</v>
      </c>
    </row>
    <row r="34" spans="2:14" x14ac:dyDescent="0.2">
      <c r="B34" s="28" t="s">
        <v>76</v>
      </c>
      <c r="C34" s="28" t="s">
        <v>153</v>
      </c>
      <c r="D34" s="28" t="s">
        <v>287</v>
      </c>
      <c r="E34" s="29">
        <v>27882</v>
      </c>
      <c r="F34" s="29">
        <v>161968</v>
      </c>
      <c r="G34" s="29">
        <v>59524</v>
      </c>
      <c r="H34" s="29">
        <f t="shared" si="6"/>
        <v>249374</v>
      </c>
      <c r="I34" s="29">
        <v>30405</v>
      </c>
      <c r="J34" s="29">
        <v>180035</v>
      </c>
      <c r="K34" s="29">
        <v>65439</v>
      </c>
      <c r="L34" s="29">
        <f t="shared" si="7"/>
        <v>275879</v>
      </c>
      <c r="M34" s="29">
        <f t="shared" si="8"/>
        <v>250363.57936507935</v>
      </c>
      <c r="N34" s="29">
        <f t="shared" si="9"/>
        <v>25515.420634920651</v>
      </c>
    </row>
    <row r="35" spans="2:14" x14ac:dyDescent="0.2">
      <c r="B35" s="28" t="s">
        <v>78</v>
      </c>
      <c r="C35" s="28" t="s">
        <v>89</v>
      </c>
      <c r="D35" s="28" t="s">
        <v>223</v>
      </c>
      <c r="E35" s="29">
        <v>50381</v>
      </c>
      <c r="F35" s="29">
        <v>183510</v>
      </c>
      <c r="G35" s="29">
        <v>72266</v>
      </c>
      <c r="H35" s="29">
        <f t="shared" si="6"/>
        <v>306157</v>
      </c>
      <c r="I35" s="29">
        <v>53420</v>
      </c>
      <c r="J35" s="29">
        <v>201273</v>
      </c>
      <c r="K35" s="29">
        <v>123946</v>
      </c>
      <c r="L35" s="29">
        <f t="shared" si="7"/>
        <v>378639</v>
      </c>
      <c r="M35" s="29">
        <f t="shared" si="8"/>
        <v>307371.9087301587</v>
      </c>
      <c r="N35" s="29">
        <f t="shared" si="9"/>
        <v>71267.091269841301</v>
      </c>
    </row>
    <row r="36" spans="2:14" x14ac:dyDescent="0.2">
      <c r="B36" s="28" t="s">
        <v>70</v>
      </c>
      <c r="C36" s="28" t="s">
        <v>209</v>
      </c>
      <c r="D36" s="28" t="s">
        <v>343</v>
      </c>
      <c r="E36" s="29">
        <v>52738</v>
      </c>
      <c r="F36" s="29">
        <v>319170</v>
      </c>
      <c r="G36" s="29">
        <v>100359</v>
      </c>
      <c r="H36" s="29">
        <f t="shared" si="6"/>
        <v>472267</v>
      </c>
      <c r="I36" s="29">
        <v>51679</v>
      </c>
      <c r="J36" s="29">
        <v>334880</v>
      </c>
      <c r="K36" s="29">
        <v>98056</v>
      </c>
      <c r="L36" s="29">
        <f t="shared" si="7"/>
        <v>484615</v>
      </c>
      <c r="M36" s="29">
        <f t="shared" si="8"/>
        <v>474141.07539682538</v>
      </c>
      <c r="N36" s="29">
        <f t="shared" si="9"/>
        <v>10473.924603174615</v>
      </c>
    </row>
    <row r="37" spans="2:14" x14ac:dyDescent="0.2">
      <c r="B37" s="28" t="s">
        <v>78</v>
      </c>
      <c r="C37" s="28" t="s">
        <v>201</v>
      </c>
      <c r="D37" s="28" t="s">
        <v>335</v>
      </c>
      <c r="E37" s="29">
        <v>56040</v>
      </c>
      <c r="F37" s="29">
        <v>200089</v>
      </c>
      <c r="G37" s="29">
        <v>109006</v>
      </c>
      <c r="H37" s="29">
        <f t="shared" si="6"/>
        <v>365135</v>
      </c>
      <c r="I37" s="29">
        <v>55453</v>
      </c>
      <c r="J37" s="29">
        <v>219321</v>
      </c>
      <c r="K37" s="29">
        <v>112697</v>
      </c>
      <c r="L37" s="29">
        <f t="shared" si="7"/>
        <v>387471</v>
      </c>
      <c r="M37" s="29">
        <f t="shared" si="8"/>
        <v>366583.9484126984</v>
      </c>
      <c r="N37" s="29">
        <f t="shared" si="9"/>
        <v>20887.051587301597</v>
      </c>
    </row>
    <row r="38" spans="2:14" x14ac:dyDescent="0.2">
      <c r="B38" s="28" t="s">
        <v>74</v>
      </c>
      <c r="C38" s="28" t="s">
        <v>126</v>
      </c>
      <c r="D38" s="28" t="s">
        <v>260</v>
      </c>
      <c r="E38" s="29">
        <v>98743</v>
      </c>
      <c r="F38" s="29">
        <v>442954</v>
      </c>
      <c r="G38" s="29">
        <v>159166</v>
      </c>
      <c r="H38" s="29">
        <f t="shared" si="6"/>
        <v>700863</v>
      </c>
      <c r="I38" s="29">
        <v>107561</v>
      </c>
      <c r="J38" s="29">
        <v>481052</v>
      </c>
      <c r="K38" s="29">
        <v>181684</v>
      </c>
      <c r="L38" s="29">
        <f t="shared" si="7"/>
        <v>770297</v>
      </c>
      <c r="M38" s="29">
        <f t="shared" si="8"/>
        <v>703644.20238095231</v>
      </c>
      <c r="N38" s="29">
        <f t="shared" si="9"/>
        <v>66652.797619047691</v>
      </c>
    </row>
    <row r="39" spans="2:14" x14ac:dyDescent="0.2">
      <c r="B39" s="28" t="s">
        <v>66</v>
      </c>
      <c r="C39" s="28" t="s">
        <v>170</v>
      </c>
      <c r="D39" s="28" t="s">
        <v>304</v>
      </c>
      <c r="E39" s="29">
        <v>74983</v>
      </c>
      <c r="F39" s="29">
        <v>317924</v>
      </c>
      <c r="G39" s="29">
        <v>168665</v>
      </c>
      <c r="H39" s="29">
        <f t="shared" si="6"/>
        <v>561572</v>
      </c>
      <c r="I39" s="29">
        <v>77647</v>
      </c>
      <c r="J39" s="29">
        <v>339888</v>
      </c>
      <c r="K39" s="29">
        <v>184460</v>
      </c>
      <c r="L39" s="29">
        <f t="shared" si="7"/>
        <v>601995</v>
      </c>
      <c r="M39" s="29">
        <f t="shared" si="8"/>
        <v>563800.46031746035</v>
      </c>
      <c r="N39" s="29">
        <f t="shared" si="9"/>
        <v>38194.539682539646</v>
      </c>
    </row>
    <row r="40" spans="2:14" x14ac:dyDescent="0.2">
      <c r="B40" s="28" t="s">
        <v>72</v>
      </c>
      <c r="C40" s="28" t="s">
        <v>121</v>
      </c>
      <c r="D40" s="28" t="s">
        <v>255</v>
      </c>
      <c r="E40" s="29">
        <v>33617</v>
      </c>
      <c r="F40" s="29">
        <v>119239</v>
      </c>
      <c r="G40" s="29">
        <v>101913</v>
      </c>
      <c r="H40" s="29">
        <f t="shared" si="6"/>
        <v>254769</v>
      </c>
      <c r="I40" s="29">
        <v>33467</v>
      </c>
      <c r="J40" s="29">
        <v>124541</v>
      </c>
      <c r="K40" s="29">
        <v>113439</v>
      </c>
      <c r="L40" s="29">
        <f t="shared" si="7"/>
        <v>271447</v>
      </c>
      <c r="M40" s="29">
        <f t="shared" si="8"/>
        <v>255779.98809523808</v>
      </c>
      <c r="N40" s="29">
        <f t="shared" si="9"/>
        <v>15667.011904761923</v>
      </c>
    </row>
    <row r="41" spans="2:14" x14ac:dyDescent="0.2">
      <c r="B41" s="28" t="s">
        <v>76</v>
      </c>
      <c r="C41" s="28" t="s">
        <v>141</v>
      </c>
      <c r="D41" s="28" t="s">
        <v>275</v>
      </c>
      <c r="E41" s="29">
        <v>33434</v>
      </c>
      <c r="F41" s="29">
        <v>156079</v>
      </c>
      <c r="G41" s="29">
        <v>76548</v>
      </c>
      <c r="H41" s="29">
        <f t="shared" si="6"/>
        <v>266061</v>
      </c>
      <c r="I41" s="29">
        <v>27329</v>
      </c>
      <c r="J41" s="29">
        <v>163021</v>
      </c>
      <c r="K41" s="29">
        <v>80559</v>
      </c>
      <c r="L41" s="29">
        <f t="shared" si="7"/>
        <v>270909</v>
      </c>
      <c r="M41" s="29">
        <f t="shared" si="8"/>
        <v>267116.79761904763</v>
      </c>
      <c r="N41" s="29">
        <f t="shared" si="9"/>
        <v>3792.2023809523671</v>
      </c>
    </row>
    <row r="42" spans="2:14" x14ac:dyDescent="0.2">
      <c r="B42" s="28" t="s">
        <v>78</v>
      </c>
      <c r="C42" s="28" t="s">
        <v>208</v>
      </c>
      <c r="D42" s="28" t="s">
        <v>342</v>
      </c>
      <c r="E42" s="29">
        <v>58607</v>
      </c>
      <c r="F42" s="29">
        <v>194810</v>
      </c>
      <c r="G42" s="29">
        <v>147715</v>
      </c>
      <c r="H42" s="29">
        <f t="shared" si="6"/>
        <v>401132</v>
      </c>
      <c r="I42" s="29">
        <v>60949</v>
      </c>
      <c r="J42" s="29">
        <v>206831</v>
      </c>
      <c r="K42" s="29">
        <v>141675</v>
      </c>
      <c r="L42" s="29">
        <f t="shared" si="7"/>
        <v>409455</v>
      </c>
      <c r="M42" s="29">
        <f t="shared" si="8"/>
        <v>402723.79365079367</v>
      </c>
      <c r="N42" s="29">
        <f t="shared" si="9"/>
        <v>6731.2063492063317</v>
      </c>
    </row>
    <row r="43" spans="2:14" x14ac:dyDescent="0.2">
      <c r="B43" s="28" t="s">
        <v>66</v>
      </c>
      <c r="C43" s="28" t="s">
        <v>135</v>
      </c>
      <c r="D43" s="28" t="s">
        <v>269</v>
      </c>
      <c r="E43" s="29">
        <v>32838</v>
      </c>
      <c r="F43" s="29">
        <v>157794</v>
      </c>
      <c r="G43" s="29">
        <v>117615</v>
      </c>
      <c r="H43" s="29">
        <f t="shared" si="6"/>
        <v>308247</v>
      </c>
      <c r="I43" s="29">
        <v>34594</v>
      </c>
      <c r="J43" s="29">
        <v>170834</v>
      </c>
      <c r="K43" s="29">
        <v>124427</v>
      </c>
      <c r="L43" s="29">
        <f t="shared" si="7"/>
        <v>329855</v>
      </c>
      <c r="M43" s="29">
        <f t="shared" si="8"/>
        <v>309470.20238095237</v>
      </c>
      <c r="N43" s="29">
        <f t="shared" si="9"/>
        <v>20384.797619047633</v>
      </c>
    </row>
    <row r="44" spans="2:14" x14ac:dyDescent="0.2">
      <c r="B44" s="28" t="s">
        <v>70</v>
      </c>
      <c r="C44" s="28" t="s">
        <v>157</v>
      </c>
      <c r="D44" s="28" t="s">
        <v>291</v>
      </c>
      <c r="E44" s="29">
        <v>45164</v>
      </c>
      <c r="F44" s="29">
        <v>132656</v>
      </c>
      <c r="G44" s="29">
        <v>144610</v>
      </c>
      <c r="H44" s="29">
        <f t="shared" si="6"/>
        <v>322430</v>
      </c>
      <c r="I44" s="29">
        <v>44750</v>
      </c>
      <c r="J44" s="29">
        <v>135633</v>
      </c>
      <c r="K44" s="29">
        <v>156083</v>
      </c>
      <c r="L44" s="29">
        <f t="shared" si="7"/>
        <v>336466</v>
      </c>
      <c r="M44" s="29">
        <f t="shared" si="8"/>
        <v>323709.48412698414</v>
      </c>
      <c r="N44" s="29">
        <f t="shared" si="9"/>
        <v>12756.515873015858</v>
      </c>
    </row>
    <row r="45" spans="2:14" x14ac:dyDescent="0.2">
      <c r="B45" s="28" t="s">
        <v>78</v>
      </c>
      <c r="C45" s="28" t="s">
        <v>164</v>
      </c>
      <c r="D45" s="28" t="s">
        <v>298</v>
      </c>
      <c r="E45" s="29">
        <v>61346</v>
      </c>
      <c r="F45" s="29">
        <v>238056</v>
      </c>
      <c r="G45" s="29">
        <v>133997</v>
      </c>
      <c r="H45" s="29">
        <f t="shared" si="6"/>
        <v>433399</v>
      </c>
      <c r="I45" s="29">
        <v>55429</v>
      </c>
      <c r="J45" s="29">
        <v>259688</v>
      </c>
      <c r="K45" s="29">
        <v>141041</v>
      </c>
      <c r="L45" s="29">
        <f t="shared" si="7"/>
        <v>456158</v>
      </c>
      <c r="M45" s="29">
        <f t="shared" si="8"/>
        <v>435118.83730158734</v>
      </c>
      <c r="N45" s="29">
        <f t="shared" si="9"/>
        <v>21039.162698412663</v>
      </c>
    </row>
    <row r="46" spans="2:14" x14ac:dyDescent="0.2">
      <c r="B46" s="28" t="s">
        <v>68</v>
      </c>
      <c r="C46" s="28" t="s">
        <v>95</v>
      </c>
      <c r="D46" s="28" t="s">
        <v>229</v>
      </c>
      <c r="E46" s="29">
        <v>29346</v>
      </c>
      <c r="F46" s="29">
        <v>107437</v>
      </c>
      <c r="G46" s="29">
        <v>77046</v>
      </c>
      <c r="H46" s="29">
        <f t="shared" si="6"/>
        <v>213829</v>
      </c>
      <c r="I46" s="29">
        <v>31445</v>
      </c>
      <c r="J46" s="29">
        <v>125452</v>
      </c>
      <c r="K46" s="29">
        <v>92341</v>
      </c>
      <c r="L46" s="29">
        <f t="shared" si="7"/>
        <v>249238</v>
      </c>
      <c r="M46" s="29">
        <f t="shared" si="8"/>
        <v>214677.52777777778</v>
      </c>
      <c r="N46" s="29">
        <f t="shared" si="9"/>
        <v>34560.472222222219</v>
      </c>
    </row>
    <row r="47" spans="2:14" x14ac:dyDescent="0.2">
      <c r="B47" s="28" t="s">
        <v>74</v>
      </c>
      <c r="C47" s="28" t="s">
        <v>197</v>
      </c>
      <c r="D47" s="28" t="s">
        <v>331</v>
      </c>
      <c r="E47" s="29">
        <v>87604</v>
      </c>
      <c r="F47" s="29">
        <v>316232</v>
      </c>
      <c r="G47" s="29">
        <v>120874</v>
      </c>
      <c r="H47" s="29">
        <f t="shared" si="6"/>
        <v>524710</v>
      </c>
      <c r="I47" s="29">
        <v>96240</v>
      </c>
      <c r="J47" s="29">
        <v>332951</v>
      </c>
      <c r="K47" s="29">
        <v>148382</v>
      </c>
      <c r="L47" s="29">
        <f t="shared" si="7"/>
        <v>577573</v>
      </c>
      <c r="M47" s="29">
        <f t="shared" si="8"/>
        <v>526792.1825396826</v>
      </c>
      <c r="N47" s="29">
        <f t="shared" si="9"/>
        <v>50780.817460317397</v>
      </c>
    </row>
    <row r="48" spans="2:14" x14ac:dyDescent="0.2">
      <c r="B48" s="28" t="s">
        <v>76</v>
      </c>
      <c r="C48" s="28" t="s">
        <v>140</v>
      </c>
      <c r="D48" s="28" t="s">
        <v>274</v>
      </c>
      <c r="E48" s="29">
        <v>11709</v>
      </c>
      <c r="F48" s="29">
        <v>69437</v>
      </c>
      <c r="G48" s="29">
        <v>48383</v>
      </c>
      <c r="H48" s="29">
        <f t="shared" si="6"/>
        <v>129529</v>
      </c>
      <c r="I48" s="29">
        <v>12230</v>
      </c>
      <c r="J48" s="29">
        <v>71668</v>
      </c>
      <c r="K48" s="29">
        <v>79243</v>
      </c>
      <c r="L48" s="29">
        <f t="shared" si="7"/>
        <v>163141</v>
      </c>
      <c r="M48" s="29">
        <f t="shared" si="8"/>
        <v>130043.00396825398</v>
      </c>
      <c r="N48" s="29">
        <f t="shared" si="9"/>
        <v>33097.996031746021</v>
      </c>
    </row>
    <row r="49" spans="2:14" x14ac:dyDescent="0.2">
      <c r="B49" s="28" t="s">
        <v>70</v>
      </c>
      <c r="C49" s="28" t="s">
        <v>190</v>
      </c>
      <c r="D49" s="28" t="s">
        <v>324</v>
      </c>
      <c r="E49" s="29">
        <v>72013</v>
      </c>
      <c r="F49" s="29">
        <v>422537</v>
      </c>
      <c r="G49" s="29">
        <v>231549</v>
      </c>
      <c r="H49" s="29">
        <f t="shared" si="6"/>
        <v>726099</v>
      </c>
      <c r="I49" s="29">
        <v>79610</v>
      </c>
      <c r="J49" s="29">
        <v>449926</v>
      </c>
      <c r="K49" s="29">
        <v>206938</v>
      </c>
      <c r="L49" s="29">
        <f t="shared" si="7"/>
        <v>736474</v>
      </c>
      <c r="M49" s="29">
        <f t="shared" si="8"/>
        <v>728980.34523809527</v>
      </c>
      <c r="N49" s="29">
        <f t="shared" si="9"/>
        <v>7493.6547619047342</v>
      </c>
    </row>
    <row r="50" spans="2:14" x14ac:dyDescent="0.2">
      <c r="B50" s="28" t="s">
        <v>76</v>
      </c>
      <c r="C50" s="28" t="s">
        <v>210</v>
      </c>
      <c r="D50" s="28" t="s">
        <v>344</v>
      </c>
      <c r="E50" s="29">
        <v>60708</v>
      </c>
      <c r="F50" s="29">
        <v>279228</v>
      </c>
      <c r="G50" s="29">
        <v>161980</v>
      </c>
      <c r="H50" s="29">
        <f t="shared" si="6"/>
        <v>501916</v>
      </c>
      <c r="I50" s="29">
        <v>63360</v>
      </c>
      <c r="J50" s="29">
        <v>329185</v>
      </c>
      <c r="K50" s="29">
        <v>184120</v>
      </c>
      <c r="L50" s="29">
        <f t="shared" si="7"/>
        <v>576665</v>
      </c>
      <c r="M50" s="29">
        <f t="shared" si="8"/>
        <v>503907.73015873018</v>
      </c>
      <c r="N50" s="29">
        <f t="shared" si="9"/>
        <v>72757.269841269823</v>
      </c>
    </row>
    <row r="51" spans="2:14" x14ac:dyDescent="0.2">
      <c r="B51" s="28" t="s">
        <v>74</v>
      </c>
      <c r="C51" s="28" t="s">
        <v>111</v>
      </c>
      <c r="D51" s="28" t="s">
        <v>245</v>
      </c>
      <c r="E51" s="29">
        <v>109107</v>
      </c>
      <c r="F51" s="29">
        <v>529781</v>
      </c>
      <c r="G51" s="29">
        <v>229227</v>
      </c>
      <c r="H51" s="29">
        <f t="shared" si="6"/>
        <v>868115</v>
      </c>
      <c r="I51" s="29">
        <v>114683</v>
      </c>
      <c r="J51" s="29">
        <v>539244</v>
      </c>
      <c r="K51" s="29">
        <v>253195</v>
      </c>
      <c r="L51" s="29">
        <f t="shared" si="7"/>
        <v>907122</v>
      </c>
      <c r="M51" s="29">
        <f t="shared" si="8"/>
        <v>871559.90079365077</v>
      </c>
      <c r="N51" s="29">
        <f t="shared" si="9"/>
        <v>35562.09920634923</v>
      </c>
    </row>
    <row r="52" spans="2:14" x14ac:dyDescent="0.2">
      <c r="B52" s="28" t="s">
        <v>70</v>
      </c>
      <c r="C52" s="28" t="s">
        <v>203</v>
      </c>
      <c r="D52" s="28" t="s">
        <v>337</v>
      </c>
      <c r="E52" s="29">
        <v>54856</v>
      </c>
      <c r="F52" s="29">
        <v>245167</v>
      </c>
      <c r="G52" s="29">
        <v>118543</v>
      </c>
      <c r="H52" s="29">
        <f t="shared" si="6"/>
        <v>418566</v>
      </c>
      <c r="I52" s="29">
        <v>62303</v>
      </c>
      <c r="J52" s="29">
        <v>284345</v>
      </c>
      <c r="K52" s="29">
        <v>127448</v>
      </c>
      <c r="L52" s="29">
        <f t="shared" si="7"/>
        <v>474096</v>
      </c>
      <c r="M52" s="29">
        <f t="shared" si="8"/>
        <v>420226.97619047615</v>
      </c>
      <c r="N52" s="29">
        <f t="shared" si="9"/>
        <v>53869.023809523846</v>
      </c>
    </row>
    <row r="53" spans="2:14" x14ac:dyDescent="0.2">
      <c r="B53" s="28" t="s">
        <v>66</v>
      </c>
      <c r="C53" s="28" t="s">
        <v>189</v>
      </c>
      <c r="D53" s="28" t="s">
        <v>323</v>
      </c>
      <c r="E53" s="29">
        <v>44895</v>
      </c>
      <c r="F53" s="29">
        <v>268580</v>
      </c>
      <c r="G53" s="29">
        <v>141089</v>
      </c>
      <c r="H53" s="29">
        <f t="shared" si="6"/>
        <v>454564</v>
      </c>
      <c r="I53" s="29">
        <v>44437</v>
      </c>
      <c r="J53" s="29">
        <v>298910</v>
      </c>
      <c r="K53" s="29">
        <v>146680</v>
      </c>
      <c r="L53" s="29">
        <f t="shared" si="7"/>
        <v>490027</v>
      </c>
      <c r="M53" s="29">
        <f t="shared" si="8"/>
        <v>456367.82539682538</v>
      </c>
      <c r="N53" s="29">
        <f t="shared" si="9"/>
        <v>33659.174603174615</v>
      </c>
    </row>
    <row r="54" spans="2:14" x14ac:dyDescent="0.2">
      <c r="B54" s="28" t="s">
        <v>70</v>
      </c>
      <c r="C54" s="28" t="s">
        <v>112</v>
      </c>
      <c r="D54" s="28" t="s">
        <v>246</v>
      </c>
      <c r="E54" s="29">
        <v>80718</v>
      </c>
      <c r="F54" s="29">
        <v>468944</v>
      </c>
      <c r="G54" s="29">
        <v>189615</v>
      </c>
      <c r="H54" s="29">
        <f t="shared" si="6"/>
        <v>739277</v>
      </c>
      <c r="I54" s="29">
        <v>82853</v>
      </c>
      <c r="J54" s="29">
        <v>530951</v>
      </c>
      <c r="K54" s="29">
        <v>186826</v>
      </c>
      <c r="L54" s="29">
        <f t="shared" si="7"/>
        <v>800630</v>
      </c>
      <c r="M54" s="29">
        <f t="shared" si="8"/>
        <v>742210.63888888888</v>
      </c>
      <c r="N54" s="29">
        <f t="shared" si="9"/>
        <v>58419.361111111124</v>
      </c>
    </row>
    <row r="55" spans="2:14" x14ac:dyDescent="0.2">
      <c r="B55" s="28" t="s">
        <v>78</v>
      </c>
      <c r="C55" s="28" t="s">
        <v>173</v>
      </c>
      <c r="D55" s="28" t="s">
        <v>307</v>
      </c>
      <c r="E55" s="29">
        <v>35098</v>
      </c>
      <c r="F55" s="29">
        <v>66816</v>
      </c>
      <c r="G55" s="29">
        <v>84192</v>
      </c>
      <c r="H55" s="29">
        <f t="shared" si="6"/>
        <v>186106</v>
      </c>
      <c r="I55" s="29">
        <v>37696</v>
      </c>
      <c r="J55" s="29">
        <v>77341</v>
      </c>
      <c r="K55" s="29">
        <v>87318</v>
      </c>
      <c r="L55" s="29">
        <f t="shared" si="7"/>
        <v>202355</v>
      </c>
      <c r="M55" s="29">
        <f t="shared" si="8"/>
        <v>186844.51587301586</v>
      </c>
      <c r="N55" s="29">
        <f t="shared" si="9"/>
        <v>15510.484126984142</v>
      </c>
    </row>
    <row r="56" spans="2:14" x14ac:dyDescent="0.2">
      <c r="B56" s="28" t="s">
        <v>72</v>
      </c>
      <c r="C56" s="28" t="s">
        <v>150</v>
      </c>
      <c r="D56" s="28" t="s">
        <v>284</v>
      </c>
      <c r="E56" s="29">
        <v>23451</v>
      </c>
      <c r="F56" s="29">
        <v>93219</v>
      </c>
      <c r="G56" s="29">
        <v>49426</v>
      </c>
      <c r="H56" s="29">
        <f t="shared" si="6"/>
        <v>166096</v>
      </c>
      <c r="I56" s="29">
        <v>22173</v>
      </c>
      <c r="J56" s="29">
        <v>104104</v>
      </c>
      <c r="K56" s="29">
        <v>52788</v>
      </c>
      <c r="L56" s="29">
        <f t="shared" si="7"/>
        <v>179065</v>
      </c>
      <c r="M56" s="29">
        <f t="shared" si="8"/>
        <v>166755.11111111109</v>
      </c>
      <c r="N56" s="29">
        <f t="shared" si="9"/>
        <v>12309.888888888905</v>
      </c>
    </row>
    <row r="57" spans="2:14" x14ac:dyDescent="0.2">
      <c r="B57" s="28" t="s">
        <v>68</v>
      </c>
      <c r="C57" s="28" t="s">
        <v>180</v>
      </c>
      <c r="D57" s="28" t="s">
        <v>314</v>
      </c>
      <c r="E57" s="29">
        <v>76776</v>
      </c>
      <c r="F57" s="29">
        <v>358727</v>
      </c>
      <c r="G57" s="29">
        <v>126703</v>
      </c>
      <c r="H57" s="29">
        <f t="shared" ref="H57:H88" si="10">SUM(E57:G57)</f>
        <v>562206</v>
      </c>
      <c r="I57" s="29">
        <v>83679</v>
      </c>
      <c r="J57" s="29">
        <v>385331</v>
      </c>
      <c r="K57" s="29">
        <v>140126</v>
      </c>
      <c r="L57" s="29">
        <f t="shared" ref="L57:L88" si="11">SUM(I57:K57)</f>
        <v>609136</v>
      </c>
      <c r="M57" s="29">
        <f t="shared" ref="M57:M88" si="12">H57/252*253</f>
        <v>564436.97619047621</v>
      </c>
      <c r="N57" s="29">
        <f t="shared" ref="N57:N88" si="13">L57-M57</f>
        <v>44699.023809523787</v>
      </c>
    </row>
    <row r="58" spans="2:14" x14ac:dyDescent="0.2">
      <c r="B58" s="28" t="s">
        <v>66</v>
      </c>
      <c r="C58" s="28" t="s">
        <v>163</v>
      </c>
      <c r="D58" s="28" t="s">
        <v>297</v>
      </c>
      <c r="E58" s="29">
        <v>39647</v>
      </c>
      <c r="F58" s="29">
        <v>40964</v>
      </c>
      <c r="G58" s="29">
        <v>35793</v>
      </c>
      <c r="H58" s="29">
        <f t="shared" si="10"/>
        <v>116404</v>
      </c>
      <c r="I58" s="29">
        <v>40240</v>
      </c>
      <c r="J58" s="29">
        <v>51724</v>
      </c>
      <c r="K58" s="29">
        <v>43957</v>
      </c>
      <c r="L58" s="29">
        <f t="shared" si="11"/>
        <v>135921</v>
      </c>
      <c r="M58" s="29">
        <f t="shared" si="12"/>
        <v>116865.92063492064</v>
      </c>
      <c r="N58" s="29">
        <f t="shared" si="13"/>
        <v>19055.079365079364</v>
      </c>
    </row>
    <row r="59" spans="2:14" x14ac:dyDescent="0.2">
      <c r="B59" s="28" t="s">
        <v>68</v>
      </c>
      <c r="C59" s="28" t="s">
        <v>155</v>
      </c>
      <c r="D59" s="28" t="s">
        <v>289</v>
      </c>
      <c r="E59" s="29">
        <v>48462</v>
      </c>
      <c r="F59" s="29">
        <v>200834</v>
      </c>
      <c r="G59" s="29">
        <v>105107</v>
      </c>
      <c r="H59" s="29">
        <f t="shared" si="10"/>
        <v>354403</v>
      </c>
      <c r="I59" s="29">
        <v>51401</v>
      </c>
      <c r="J59" s="29">
        <v>241156</v>
      </c>
      <c r="K59" s="29">
        <v>111119</v>
      </c>
      <c r="L59" s="29">
        <f t="shared" si="11"/>
        <v>403676</v>
      </c>
      <c r="M59" s="29">
        <f t="shared" si="12"/>
        <v>355809.36111111112</v>
      </c>
      <c r="N59" s="29">
        <f t="shared" si="13"/>
        <v>47866.638888888876</v>
      </c>
    </row>
    <row r="60" spans="2:14" x14ac:dyDescent="0.2">
      <c r="B60" s="28" t="s">
        <v>66</v>
      </c>
      <c r="C60" s="28" t="s">
        <v>133</v>
      </c>
      <c r="D60" s="28" t="s">
        <v>267</v>
      </c>
      <c r="E60" s="29">
        <v>134303</v>
      </c>
      <c r="F60" s="29">
        <v>652560</v>
      </c>
      <c r="G60" s="29">
        <v>227863</v>
      </c>
      <c r="H60" s="29">
        <f t="shared" si="10"/>
        <v>1014726</v>
      </c>
      <c r="I60" s="29">
        <v>146158</v>
      </c>
      <c r="J60" s="29">
        <v>752529</v>
      </c>
      <c r="K60" s="29">
        <v>342489</v>
      </c>
      <c r="L60" s="29">
        <f t="shared" si="11"/>
        <v>1241176</v>
      </c>
      <c r="M60" s="29">
        <f t="shared" si="12"/>
        <v>1018752.6904761904</v>
      </c>
      <c r="N60" s="29">
        <f t="shared" si="13"/>
        <v>222423.30952380958</v>
      </c>
    </row>
    <row r="61" spans="2:14" x14ac:dyDescent="0.2">
      <c r="B61" s="28" t="s">
        <v>70</v>
      </c>
      <c r="C61" s="28" t="s">
        <v>156</v>
      </c>
      <c r="D61" s="28" t="s">
        <v>290</v>
      </c>
      <c r="E61" s="29">
        <v>53256</v>
      </c>
      <c r="F61" s="29">
        <v>275932</v>
      </c>
      <c r="G61" s="29">
        <v>112703</v>
      </c>
      <c r="H61" s="29">
        <f t="shared" si="10"/>
        <v>441891</v>
      </c>
      <c r="I61" s="29">
        <v>56587</v>
      </c>
      <c r="J61" s="29">
        <v>293061</v>
      </c>
      <c r="K61" s="29">
        <v>114135</v>
      </c>
      <c r="L61" s="29">
        <f t="shared" si="11"/>
        <v>463783</v>
      </c>
      <c r="M61" s="29">
        <f t="shared" si="12"/>
        <v>443644.53571428568</v>
      </c>
      <c r="N61" s="29">
        <f t="shared" si="13"/>
        <v>20138.464285714319</v>
      </c>
    </row>
    <row r="62" spans="2:14" x14ac:dyDescent="0.2">
      <c r="B62" s="28" t="s">
        <v>78</v>
      </c>
      <c r="C62" s="28" t="s">
        <v>105</v>
      </c>
      <c r="D62" s="28" t="s">
        <v>239</v>
      </c>
      <c r="E62" s="29">
        <v>49323</v>
      </c>
      <c r="F62" s="29">
        <v>136716</v>
      </c>
      <c r="G62" s="29">
        <v>76848</v>
      </c>
      <c r="H62" s="29">
        <f t="shared" si="10"/>
        <v>262887</v>
      </c>
      <c r="I62" s="29">
        <v>44930</v>
      </c>
      <c r="J62" s="29">
        <v>148280</v>
      </c>
      <c r="K62" s="29">
        <v>76941</v>
      </c>
      <c r="L62" s="29">
        <f t="shared" si="11"/>
        <v>270151</v>
      </c>
      <c r="M62" s="29">
        <f t="shared" si="12"/>
        <v>263930.20238095237</v>
      </c>
      <c r="N62" s="29">
        <f t="shared" si="13"/>
        <v>6220.7976190476329</v>
      </c>
    </row>
    <row r="63" spans="2:14" x14ac:dyDescent="0.2">
      <c r="B63" s="28" t="s">
        <v>66</v>
      </c>
      <c r="C63" s="28" t="s">
        <v>172</v>
      </c>
      <c r="D63" s="28" t="s">
        <v>306</v>
      </c>
      <c r="E63" s="29">
        <v>25825</v>
      </c>
      <c r="F63" s="29">
        <v>123715</v>
      </c>
      <c r="G63" s="29">
        <v>100643</v>
      </c>
      <c r="H63" s="29">
        <f t="shared" si="10"/>
        <v>250183</v>
      </c>
      <c r="I63" s="29">
        <v>28265</v>
      </c>
      <c r="J63" s="29">
        <v>131457</v>
      </c>
      <c r="K63" s="29">
        <v>113501</v>
      </c>
      <c r="L63" s="29">
        <f t="shared" si="11"/>
        <v>273223</v>
      </c>
      <c r="M63" s="29">
        <f t="shared" si="12"/>
        <v>251175.78968253967</v>
      </c>
      <c r="N63" s="29">
        <f t="shared" si="13"/>
        <v>22047.210317460325</v>
      </c>
    </row>
    <row r="64" spans="2:14" x14ac:dyDescent="0.2">
      <c r="B64" s="28" t="s">
        <v>78</v>
      </c>
      <c r="C64" s="28" t="s">
        <v>192</v>
      </c>
      <c r="D64" s="28" t="s">
        <v>326</v>
      </c>
      <c r="E64" s="29">
        <v>96149</v>
      </c>
      <c r="F64" s="29">
        <v>369731</v>
      </c>
      <c r="G64" s="29">
        <v>112059</v>
      </c>
      <c r="H64" s="29">
        <f t="shared" si="10"/>
        <v>577939</v>
      </c>
      <c r="I64" s="29">
        <v>98297</v>
      </c>
      <c r="J64" s="29">
        <v>396425</v>
      </c>
      <c r="K64" s="29">
        <v>120670</v>
      </c>
      <c r="L64" s="29">
        <f t="shared" si="11"/>
        <v>615392</v>
      </c>
      <c r="M64" s="29">
        <f t="shared" si="12"/>
        <v>580232.4087301587</v>
      </c>
      <c r="N64" s="29">
        <f t="shared" si="13"/>
        <v>35159.591269841301</v>
      </c>
    </row>
    <row r="65" spans="2:14" x14ac:dyDescent="0.2">
      <c r="B65" s="28" t="s">
        <v>66</v>
      </c>
      <c r="C65" s="28" t="s">
        <v>212</v>
      </c>
      <c r="D65" s="28" t="s">
        <v>346</v>
      </c>
      <c r="E65" s="29">
        <v>122939</v>
      </c>
      <c r="F65" s="29">
        <v>435504</v>
      </c>
      <c r="G65" s="29">
        <v>232452</v>
      </c>
      <c r="H65" s="29">
        <f t="shared" si="10"/>
        <v>790895</v>
      </c>
      <c r="I65" s="29">
        <v>134788</v>
      </c>
      <c r="J65" s="29">
        <v>492752</v>
      </c>
      <c r="K65" s="29">
        <v>264701</v>
      </c>
      <c r="L65" s="29">
        <f t="shared" si="11"/>
        <v>892241</v>
      </c>
      <c r="M65" s="29">
        <f t="shared" si="12"/>
        <v>794033.47222222225</v>
      </c>
      <c r="N65" s="29">
        <f t="shared" si="13"/>
        <v>98207.527777777752</v>
      </c>
    </row>
    <row r="66" spans="2:14" x14ac:dyDescent="0.2">
      <c r="B66" s="28" t="s">
        <v>70</v>
      </c>
      <c r="C66" s="28" t="s">
        <v>83</v>
      </c>
      <c r="D66" s="28" t="s">
        <v>217</v>
      </c>
      <c r="E66" s="29">
        <v>23841</v>
      </c>
      <c r="F66" s="29">
        <v>95090</v>
      </c>
      <c r="G66" s="29">
        <v>49694</v>
      </c>
      <c r="H66" s="29">
        <f t="shared" si="10"/>
        <v>168625</v>
      </c>
      <c r="I66" s="29">
        <v>27191</v>
      </c>
      <c r="J66" s="29">
        <v>99885</v>
      </c>
      <c r="K66" s="29">
        <v>50752</v>
      </c>
      <c r="L66" s="29">
        <f t="shared" si="11"/>
        <v>177828</v>
      </c>
      <c r="M66" s="29">
        <f t="shared" si="12"/>
        <v>169294.14682539683</v>
      </c>
      <c r="N66" s="29">
        <f t="shared" si="13"/>
        <v>8533.8531746031658</v>
      </c>
    </row>
    <row r="67" spans="2:14" x14ac:dyDescent="0.2">
      <c r="B67" s="28" t="s">
        <v>74</v>
      </c>
      <c r="C67" s="28" t="s">
        <v>124</v>
      </c>
      <c r="D67" s="28" t="s">
        <v>258</v>
      </c>
      <c r="E67" s="29">
        <v>38963</v>
      </c>
      <c r="F67" s="29">
        <v>127076</v>
      </c>
      <c r="G67" s="29">
        <v>87781</v>
      </c>
      <c r="H67" s="29">
        <f t="shared" si="10"/>
        <v>253820</v>
      </c>
      <c r="I67" s="29">
        <v>41688</v>
      </c>
      <c r="J67" s="29">
        <v>134014</v>
      </c>
      <c r="K67" s="29">
        <v>95687</v>
      </c>
      <c r="L67" s="29">
        <f t="shared" si="11"/>
        <v>271389</v>
      </c>
      <c r="M67" s="29">
        <f t="shared" si="12"/>
        <v>254827.22222222222</v>
      </c>
      <c r="N67" s="29">
        <f t="shared" si="13"/>
        <v>16561.777777777781</v>
      </c>
    </row>
    <row r="68" spans="2:14" x14ac:dyDescent="0.2">
      <c r="B68" s="28" t="s">
        <v>72</v>
      </c>
      <c r="C68" s="28" t="s">
        <v>160</v>
      </c>
      <c r="D68" s="28" t="s">
        <v>294</v>
      </c>
      <c r="E68" s="29">
        <v>48502</v>
      </c>
      <c r="F68" s="29">
        <v>188783</v>
      </c>
      <c r="G68" s="29">
        <v>120166</v>
      </c>
      <c r="H68" s="29">
        <f t="shared" si="10"/>
        <v>357451</v>
      </c>
      <c r="I68" s="29">
        <v>49243</v>
      </c>
      <c r="J68" s="29">
        <v>192403</v>
      </c>
      <c r="K68" s="29">
        <v>126109</v>
      </c>
      <c r="L68" s="29">
        <f t="shared" si="11"/>
        <v>367755</v>
      </c>
      <c r="M68" s="29">
        <f t="shared" si="12"/>
        <v>358869.45634920633</v>
      </c>
      <c r="N68" s="29">
        <f t="shared" si="13"/>
        <v>8885.5436507936683</v>
      </c>
    </row>
    <row r="69" spans="2:14" x14ac:dyDescent="0.2">
      <c r="B69" s="28" t="s">
        <v>66</v>
      </c>
      <c r="C69" s="28" t="s">
        <v>142</v>
      </c>
      <c r="D69" s="28" t="s">
        <v>276</v>
      </c>
      <c r="E69" s="29">
        <v>103061</v>
      </c>
      <c r="F69" s="29">
        <v>515312</v>
      </c>
      <c r="G69" s="29">
        <v>219311</v>
      </c>
      <c r="H69" s="29">
        <f t="shared" si="10"/>
        <v>837684</v>
      </c>
      <c r="I69" s="29">
        <v>116608</v>
      </c>
      <c r="J69" s="29">
        <v>571210</v>
      </c>
      <c r="K69" s="29">
        <v>232582</v>
      </c>
      <c r="L69" s="29">
        <f t="shared" si="11"/>
        <v>920400</v>
      </c>
      <c r="M69" s="29">
        <f t="shared" si="12"/>
        <v>841008.14285714296</v>
      </c>
      <c r="N69" s="29">
        <f t="shared" si="13"/>
        <v>79391.857142857043</v>
      </c>
    </row>
    <row r="70" spans="2:14" x14ac:dyDescent="0.2">
      <c r="B70" s="28" t="s">
        <v>66</v>
      </c>
      <c r="C70" s="28" t="s">
        <v>94</v>
      </c>
      <c r="D70" s="28" t="s">
        <v>228</v>
      </c>
      <c r="E70" s="29">
        <v>27661</v>
      </c>
      <c r="F70" s="29">
        <v>262313</v>
      </c>
      <c r="G70" s="29">
        <v>79768</v>
      </c>
      <c r="H70" s="29">
        <f t="shared" si="10"/>
        <v>369742</v>
      </c>
      <c r="I70" s="29">
        <v>31901</v>
      </c>
      <c r="J70" s="29">
        <v>286129</v>
      </c>
      <c r="K70" s="29">
        <v>94123</v>
      </c>
      <c r="L70" s="29">
        <f t="shared" si="11"/>
        <v>412153</v>
      </c>
      <c r="M70" s="29">
        <f t="shared" si="12"/>
        <v>371209.23015873018</v>
      </c>
      <c r="N70" s="29">
        <f t="shared" si="13"/>
        <v>40943.769841269823</v>
      </c>
    </row>
    <row r="71" spans="2:14" x14ac:dyDescent="0.2">
      <c r="B71" s="28" t="s">
        <v>76</v>
      </c>
      <c r="C71" s="28" t="s">
        <v>207</v>
      </c>
      <c r="D71" s="28" t="s">
        <v>341</v>
      </c>
      <c r="E71" s="29">
        <v>63780</v>
      </c>
      <c r="F71" s="29">
        <v>243105</v>
      </c>
      <c r="G71" s="29">
        <v>138231</v>
      </c>
      <c r="H71" s="29">
        <f t="shared" si="10"/>
        <v>445116</v>
      </c>
      <c r="I71" s="29">
        <v>64812</v>
      </c>
      <c r="J71" s="29">
        <v>272787</v>
      </c>
      <c r="K71" s="29">
        <v>148823</v>
      </c>
      <c r="L71" s="29">
        <f t="shared" si="11"/>
        <v>486422</v>
      </c>
      <c r="M71" s="29">
        <f t="shared" si="12"/>
        <v>446882.33333333331</v>
      </c>
      <c r="N71" s="29">
        <f t="shared" si="13"/>
        <v>39539.666666666686</v>
      </c>
    </row>
    <row r="72" spans="2:14" x14ac:dyDescent="0.2">
      <c r="B72" s="28" t="s">
        <v>78</v>
      </c>
      <c r="C72" s="28" t="s">
        <v>174</v>
      </c>
      <c r="D72" s="28" t="s">
        <v>308</v>
      </c>
      <c r="E72" s="29">
        <v>90657</v>
      </c>
      <c r="F72" s="29">
        <v>558806</v>
      </c>
      <c r="G72" s="29">
        <v>206156</v>
      </c>
      <c r="H72" s="29">
        <f t="shared" si="10"/>
        <v>855619</v>
      </c>
      <c r="I72" s="29">
        <v>110750</v>
      </c>
      <c r="J72" s="29">
        <v>671908</v>
      </c>
      <c r="K72" s="29">
        <v>207710</v>
      </c>
      <c r="L72" s="29">
        <f t="shared" si="11"/>
        <v>990368</v>
      </c>
      <c r="M72" s="29">
        <f t="shared" si="12"/>
        <v>859014.31349206343</v>
      </c>
      <c r="N72" s="29">
        <f t="shared" si="13"/>
        <v>131353.68650793657</v>
      </c>
    </row>
    <row r="73" spans="2:14" x14ac:dyDescent="0.2">
      <c r="B73" s="28" t="s">
        <v>66</v>
      </c>
      <c r="C73" s="28" t="s">
        <v>134</v>
      </c>
      <c r="D73" s="28" t="s">
        <v>268</v>
      </c>
      <c r="E73" s="29">
        <v>51088</v>
      </c>
      <c r="F73" s="29">
        <v>291979</v>
      </c>
      <c r="G73" s="29">
        <v>137357</v>
      </c>
      <c r="H73" s="29">
        <f t="shared" si="10"/>
        <v>480424</v>
      </c>
      <c r="I73" s="29">
        <v>54315</v>
      </c>
      <c r="J73" s="29">
        <v>318400</v>
      </c>
      <c r="K73" s="29">
        <v>136011</v>
      </c>
      <c r="L73" s="29">
        <f t="shared" si="11"/>
        <v>508726</v>
      </c>
      <c r="M73" s="29">
        <f t="shared" si="12"/>
        <v>482330.44444444444</v>
      </c>
      <c r="N73" s="29">
        <f t="shared" si="13"/>
        <v>26395.555555555562</v>
      </c>
    </row>
    <row r="74" spans="2:14" x14ac:dyDescent="0.2">
      <c r="B74" s="28" t="s">
        <v>76</v>
      </c>
      <c r="C74" s="28" t="s">
        <v>99</v>
      </c>
      <c r="D74" s="28" t="s">
        <v>233</v>
      </c>
      <c r="E74" s="29">
        <v>7447</v>
      </c>
      <c r="F74" s="29">
        <v>41904</v>
      </c>
      <c r="G74" s="29">
        <v>27492</v>
      </c>
      <c r="H74" s="29">
        <f t="shared" si="10"/>
        <v>76843</v>
      </c>
      <c r="I74" s="29">
        <v>7979</v>
      </c>
      <c r="J74" s="29">
        <v>57665</v>
      </c>
      <c r="K74" s="29">
        <v>30477</v>
      </c>
      <c r="L74" s="29">
        <f t="shared" si="11"/>
        <v>96121</v>
      </c>
      <c r="M74" s="29">
        <f t="shared" si="12"/>
        <v>77147.932539682544</v>
      </c>
      <c r="N74" s="29">
        <f t="shared" si="13"/>
        <v>18973.067460317456</v>
      </c>
    </row>
    <row r="75" spans="2:14" x14ac:dyDescent="0.2">
      <c r="B75" s="28" t="s">
        <v>76</v>
      </c>
      <c r="C75" s="28" t="s">
        <v>114</v>
      </c>
      <c r="D75" s="28" t="s">
        <v>248</v>
      </c>
      <c r="E75" s="29">
        <v>96829</v>
      </c>
      <c r="F75" s="29">
        <v>440737</v>
      </c>
      <c r="G75" s="29">
        <v>165803</v>
      </c>
      <c r="H75" s="29">
        <f t="shared" si="10"/>
        <v>703369</v>
      </c>
      <c r="I75" s="29">
        <v>98543</v>
      </c>
      <c r="J75" s="29">
        <v>491367</v>
      </c>
      <c r="K75" s="29">
        <v>170925</v>
      </c>
      <c r="L75" s="29">
        <f t="shared" si="11"/>
        <v>760835</v>
      </c>
      <c r="M75" s="29">
        <f t="shared" si="12"/>
        <v>706160.14682539681</v>
      </c>
      <c r="N75" s="29">
        <f t="shared" si="13"/>
        <v>54674.853174603195</v>
      </c>
    </row>
    <row r="76" spans="2:14" x14ac:dyDescent="0.2">
      <c r="B76" s="28" t="s">
        <v>76</v>
      </c>
      <c r="C76" s="28" t="s">
        <v>116</v>
      </c>
      <c r="D76" s="28" t="s">
        <v>250</v>
      </c>
      <c r="E76" s="29">
        <v>5852</v>
      </c>
      <c r="F76" s="29">
        <v>52103</v>
      </c>
      <c r="G76" s="29">
        <v>16803</v>
      </c>
      <c r="H76" s="29">
        <f t="shared" si="10"/>
        <v>74758</v>
      </c>
      <c r="I76" s="29">
        <v>6818</v>
      </c>
      <c r="J76" s="29">
        <v>51175</v>
      </c>
      <c r="K76" s="29">
        <v>18681</v>
      </c>
      <c r="L76" s="29">
        <f t="shared" si="11"/>
        <v>76674</v>
      </c>
      <c r="M76" s="29">
        <f t="shared" si="12"/>
        <v>75054.658730158742</v>
      </c>
      <c r="N76" s="29">
        <f t="shared" si="13"/>
        <v>1619.3412698412576</v>
      </c>
    </row>
    <row r="77" spans="2:14" x14ac:dyDescent="0.2">
      <c r="B77" s="28" t="s">
        <v>66</v>
      </c>
      <c r="C77" s="28" t="s">
        <v>85</v>
      </c>
      <c r="D77" s="28" t="s">
        <v>219</v>
      </c>
      <c r="E77" s="29">
        <v>85317</v>
      </c>
      <c r="F77" s="29">
        <v>347546</v>
      </c>
      <c r="G77" s="29">
        <v>155285</v>
      </c>
      <c r="H77" s="29">
        <f t="shared" si="10"/>
        <v>588148</v>
      </c>
      <c r="I77" s="29">
        <v>113257</v>
      </c>
      <c r="J77" s="29">
        <v>454750</v>
      </c>
      <c r="K77" s="29">
        <v>126737</v>
      </c>
      <c r="L77" s="29">
        <f t="shared" si="11"/>
        <v>694744</v>
      </c>
      <c r="M77" s="29">
        <f t="shared" si="12"/>
        <v>590481.92063492059</v>
      </c>
      <c r="N77" s="29">
        <f t="shared" si="13"/>
        <v>104262.07936507941</v>
      </c>
    </row>
    <row r="78" spans="2:14" x14ac:dyDescent="0.2">
      <c r="B78" s="28" t="s">
        <v>70</v>
      </c>
      <c r="C78" s="28" t="s">
        <v>195</v>
      </c>
      <c r="D78" s="28" t="s">
        <v>329</v>
      </c>
      <c r="E78" s="29">
        <v>62281</v>
      </c>
      <c r="F78" s="29">
        <v>366608</v>
      </c>
      <c r="G78" s="29">
        <v>198087</v>
      </c>
      <c r="H78" s="29">
        <f t="shared" si="10"/>
        <v>626976</v>
      </c>
      <c r="I78" s="29">
        <v>72385</v>
      </c>
      <c r="J78" s="29">
        <v>387845</v>
      </c>
      <c r="K78" s="29">
        <v>193645</v>
      </c>
      <c r="L78" s="29">
        <f t="shared" si="11"/>
        <v>653875</v>
      </c>
      <c r="M78" s="29">
        <f t="shared" si="12"/>
        <v>629464</v>
      </c>
      <c r="N78" s="29">
        <f t="shared" si="13"/>
        <v>24411</v>
      </c>
    </row>
    <row r="79" spans="2:14" x14ac:dyDescent="0.2">
      <c r="B79" s="28" t="s">
        <v>76</v>
      </c>
      <c r="C79" s="28" t="s">
        <v>80</v>
      </c>
      <c r="D79" s="28" t="s">
        <v>214</v>
      </c>
      <c r="E79" s="29">
        <v>174433</v>
      </c>
      <c r="F79" s="29">
        <v>727660</v>
      </c>
      <c r="G79" s="29">
        <v>303152</v>
      </c>
      <c r="H79" s="29">
        <f t="shared" si="10"/>
        <v>1205245</v>
      </c>
      <c r="I79" s="29">
        <v>193877</v>
      </c>
      <c r="J79" s="29">
        <v>847764</v>
      </c>
      <c r="K79" s="29">
        <v>314314</v>
      </c>
      <c r="L79" s="29">
        <f t="shared" si="11"/>
        <v>1355955</v>
      </c>
      <c r="M79" s="29">
        <f t="shared" si="12"/>
        <v>1210027.7182539681</v>
      </c>
      <c r="N79" s="29">
        <f t="shared" si="13"/>
        <v>145927.28174603195</v>
      </c>
    </row>
    <row r="80" spans="2:14" x14ac:dyDescent="0.2">
      <c r="B80" s="28" t="s">
        <v>70</v>
      </c>
      <c r="C80" s="28" t="s">
        <v>166</v>
      </c>
      <c r="D80" s="28" t="s">
        <v>300</v>
      </c>
      <c r="E80" s="29">
        <v>31592</v>
      </c>
      <c r="F80" s="29">
        <v>160390</v>
      </c>
      <c r="G80" s="29">
        <v>90927</v>
      </c>
      <c r="H80" s="29">
        <f t="shared" si="10"/>
        <v>282909</v>
      </c>
      <c r="I80" s="29">
        <v>34793</v>
      </c>
      <c r="J80" s="29">
        <v>163379</v>
      </c>
      <c r="K80" s="29">
        <v>93472</v>
      </c>
      <c r="L80" s="29">
        <f t="shared" si="11"/>
        <v>291644</v>
      </c>
      <c r="M80" s="29">
        <f t="shared" si="12"/>
        <v>284031.65476190479</v>
      </c>
      <c r="N80" s="29">
        <f t="shared" si="13"/>
        <v>7612.3452380952076</v>
      </c>
    </row>
    <row r="81" spans="2:14" x14ac:dyDescent="0.2">
      <c r="B81" s="28" t="s">
        <v>76</v>
      </c>
      <c r="C81" s="28" t="s">
        <v>98</v>
      </c>
      <c r="D81" s="28" t="s">
        <v>232</v>
      </c>
      <c r="E81" s="29">
        <v>80046</v>
      </c>
      <c r="F81" s="29">
        <v>353441</v>
      </c>
      <c r="G81" s="29">
        <v>242556</v>
      </c>
      <c r="H81" s="29">
        <f t="shared" si="10"/>
        <v>676043</v>
      </c>
      <c r="I81" s="29">
        <v>85705</v>
      </c>
      <c r="J81" s="29">
        <v>388170</v>
      </c>
      <c r="K81" s="29">
        <v>246703</v>
      </c>
      <c r="L81" s="29">
        <f t="shared" si="11"/>
        <v>720578</v>
      </c>
      <c r="M81" s="29">
        <f t="shared" si="12"/>
        <v>678725.71031746035</v>
      </c>
      <c r="N81" s="29">
        <f t="shared" si="13"/>
        <v>41852.289682539646</v>
      </c>
    </row>
    <row r="82" spans="2:14" x14ac:dyDescent="0.2">
      <c r="B82" s="28" t="s">
        <v>74</v>
      </c>
      <c r="C82" s="28" t="s">
        <v>90</v>
      </c>
      <c r="D82" s="28" t="s">
        <v>224</v>
      </c>
      <c r="E82" s="29">
        <v>137059</v>
      </c>
      <c r="F82" s="29">
        <v>548268</v>
      </c>
      <c r="G82" s="29">
        <v>252497</v>
      </c>
      <c r="H82" s="29">
        <f t="shared" si="10"/>
        <v>937824</v>
      </c>
      <c r="I82" s="29">
        <v>142433</v>
      </c>
      <c r="J82" s="29">
        <v>595530</v>
      </c>
      <c r="K82" s="29">
        <v>261311</v>
      </c>
      <c r="L82" s="29">
        <f t="shared" si="11"/>
        <v>999274</v>
      </c>
      <c r="M82" s="29">
        <f t="shared" si="12"/>
        <v>941545.52380952379</v>
      </c>
      <c r="N82" s="29">
        <f t="shared" si="13"/>
        <v>57728.476190476213</v>
      </c>
    </row>
    <row r="83" spans="2:14" x14ac:dyDescent="0.2">
      <c r="B83" s="28" t="s">
        <v>76</v>
      </c>
      <c r="C83" s="28" t="s">
        <v>101</v>
      </c>
      <c r="D83" s="28" t="s">
        <v>235</v>
      </c>
      <c r="E83" s="29">
        <v>31457</v>
      </c>
      <c r="F83" s="29">
        <v>160002</v>
      </c>
      <c r="G83" s="29">
        <v>78675</v>
      </c>
      <c r="H83" s="29">
        <f t="shared" si="10"/>
        <v>270134</v>
      </c>
      <c r="I83" s="29">
        <v>36291</v>
      </c>
      <c r="J83" s="29">
        <v>184321</v>
      </c>
      <c r="K83" s="29">
        <v>87933</v>
      </c>
      <c r="L83" s="29">
        <f t="shared" si="11"/>
        <v>308545</v>
      </c>
      <c r="M83" s="29">
        <f t="shared" si="12"/>
        <v>271205.9603174603</v>
      </c>
      <c r="N83" s="29">
        <f t="shared" si="13"/>
        <v>37339.039682539704</v>
      </c>
    </row>
    <row r="84" spans="2:14" x14ac:dyDescent="0.2">
      <c r="B84" s="28" t="s">
        <v>78</v>
      </c>
      <c r="C84" s="28" t="s">
        <v>204</v>
      </c>
      <c r="D84" s="28" t="s">
        <v>338</v>
      </c>
      <c r="E84" s="29">
        <v>67021</v>
      </c>
      <c r="F84" s="29">
        <v>299808</v>
      </c>
      <c r="G84" s="29">
        <v>180110</v>
      </c>
      <c r="H84" s="29">
        <f t="shared" si="10"/>
        <v>546939</v>
      </c>
      <c r="I84" s="29">
        <v>70514</v>
      </c>
      <c r="J84" s="29">
        <v>312303</v>
      </c>
      <c r="K84" s="29">
        <v>191146</v>
      </c>
      <c r="L84" s="29">
        <f t="shared" si="11"/>
        <v>573963</v>
      </c>
      <c r="M84" s="29">
        <f t="shared" si="12"/>
        <v>549109.39285714296</v>
      </c>
      <c r="N84" s="29">
        <f t="shared" si="13"/>
        <v>24853.607142857043</v>
      </c>
    </row>
    <row r="85" spans="2:14" x14ac:dyDescent="0.2">
      <c r="B85" s="28" t="s">
        <v>74</v>
      </c>
      <c r="C85" s="28" t="s">
        <v>110</v>
      </c>
      <c r="D85" s="28" t="s">
        <v>244</v>
      </c>
      <c r="E85" s="29">
        <v>33280</v>
      </c>
      <c r="F85" s="29">
        <v>234864</v>
      </c>
      <c r="G85" s="29">
        <v>44529</v>
      </c>
      <c r="H85" s="29">
        <f t="shared" si="10"/>
        <v>312673</v>
      </c>
      <c r="I85" s="29">
        <v>35649</v>
      </c>
      <c r="J85" s="29">
        <v>237639</v>
      </c>
      <c r="K85" s="29">
        <v>51955</v>
      </c>
      <c r="L85" s="29">
        <f t="shared" si="11"/>
        <v>325243</v>
      </c>
      <c r="M85" s="29">
        <f t="shared" si="12"/>
        <v>313913.76587301586</v>
      </c>
      <c r="N85" s="29">
        <f t="shared" si="13"/>
        <v>11329.234126984142</v>
      </c>
    </row>
    <row r="86" spans="2:14" x14ac:dyDescent="0.2">
      <c r="B86" s="28" t="s">
        <v>66</v>
      </c>
      <c r="C86" s="28" t="s">
        <v>165</v>
      </c>
      <c r="D86" s="28" t="s">
        <v>299</v>
      </c>
      <c r="E86" s="29">
        <v>37985</v>
      </c>
      <c r="F86" s="29">
        <v>453429</v>
      </c>
      <c r="G86" s="29">
        <v>10852</v>
      </c>
      <c r="H86" s="29">
        <f t="shared" si="10"/>
        <v>502266</v>
      </c>
      <c r="I86" s="29">
        <v>36920</v>
      </c>
      <c r="J86" s="29">
        <v>467594</v>
      </c>
      <c r="K86" s="29">
        <v>10754</v>
      </c>
      <c r="L86" s="29">
        <f t="shared" si="11"/>
        <v>515268</v>
      </c>
      <c r="M86" s="29">
        <f t="shared" si="12"/>
        <v>504259.11904761905</v>
      </c>
      <c r="N86" s="29">
        <f t="shared" si="13"/>
        <v>11008.880952380947</v>
      </c>
    </row>
    <row r="87" spans="2:14" x14ac:dyDescent="0.2">
      <c r="B87" s="28" t="s">
        <v>74</v>
      </c>
      <c r="C87" s="28" t="s">
        <v>151</v>
      </c>
      <c r="D87" s="28" t="s">
        <v>285</v>
      </c>
      <c r="E87" s="29">
        <v>102323</v>
      </c>
      <c r="F87" s="29">
        <v>361826</v>
      </c>
      <c r="G87" s="29">
        <v>159905</v>
      </c>
      <c r="H87" s="29">
        <f t="shared" si="10"/>
        <v>624054</v>
      </c>
      <c r="I87" s="29">
        <v>90000</v>
      </c>
      <c r="J87" s="29">
        <v>392346</v>
      </c>
      <c r="K87" s="29">
        <v>167046</v>
      </c>
      <c r="L87" s="29">
        <f t="shared" si="11"/>
        <v>649392</v>
      </c>
      <c r="M87" s="29">
        <f t="shared" si="12"/>
        <v>626530.40476190473</v>
      </c>
      <c r="N87" s="29">
        <f t="shared" si="13"/>
        <v>22861.595238095266</v>
      </c>
    </row>
    <row r="88" spans="2:14" x14ac:dyDescent="0.2">
      <c r="B88" s="28" t="s">
        <v>68</v>
      </c>
      <c r="C88" s="28" t="s">
        <v>188</v>
      </c>
      <c r="D88" s="28" t="s">
        <v>322</v>
      </c>
      <c r="E88" s="29">
        <v>69105</v>
      </c>
      <c r="F88" s="29">
        <v>183062</v>
      </c>
      <c r="G88" s="29">
        <v>244311</v>
      </c>
      <c r="H88" s="29">
        <f t="shared" si="10"/>
        <v>496478</v>
      </c>
      <c r="I88" s="29">
        <v>72446</v>
      </c>
      <c r="J88" s="29">
        <v>195958</v>
      </c>
      <c r="K88" s="29">
        <v>244391</v>
      </c>
      <c r="L88" s="29">
        <f t="shared" si="11"/>
        <v>512795</v>
      </c>
      <c r="M88" s="29">
        <f t="shared" si="12"/>
        <v>498448.15079365083</v>
      </c>
      <c r="N88" s="29">
        <f t="shared" si="13"/>
        <v>14346.849206349172</v>
      </c>
    </row>
    <row r="89" spans="2:14" x14ac:dyDescent="0.2">
      <c r="B89" s="28" t="s">
        <v>78</v>
      </c>
      <c r="C89" s="28" t="s">
        <v>159</v>
      </c>
      <c r="D89" s="28" t="s">
        <v>293</v>
      </c>
      <c r="E89" s="29">
        <v>32610</v>
      </c>
      <c r="F89" s="29">
        <v>179821</v>
      </c>
      <c r="G89" s="29">
        <v>105276</v>
      </c>
      <c r="H89" s="29">
        <f t="shared" ref="H89:H120" si="14">SUM(E89:G89)</f>
        <v>317707</v>
      </c>
      <c r="I89" s="29">
        <v>32282</v>
      </c>
      <c r="J89" s="29">
        <v>186825</v>
      </c>
      <c r="K89" s="29">
        <v>114037</v>
      </c>
      <c r="L89" s="29">
        <f t="shared" ref="L89:L120" si="15">SUM(I89:K89)</f>
        <v>333144</v>
      </c>
      <c r="M89" s="29">
        <f t="shared" ref="M89:M120" si="16">H89/252*253</f>
        <v>318967.74206349201</v>
      </c>
      <c r="N89" s="29">
        <f t="shared" ref="N89:N120" si="17">L89-M89</f>
        <v>14176.257936507987</v>
      </c>
    </row>
    <row r="90" spans="2:14" x14ac:dyDescent="0.2">
      <c r="B90" s="28" t="s">
        <v>78</v>
      </c>
      <c r="C90" s="28" t="s">
        <v>191</v>
      </c>
      <c r="D90" s="28" t="s">
        <v>325</v>
      </c>
      <c r="E90" s="29">
        <v>42220</v>
      </c>
      <c r="F90" s="29">
        <v>83276</v>
      </c>
      <c r="G90" s="29">
        <v>109229</v>
      </c>
      <c r="H90" s="29">
        <f t="shared" si="14"/>
        <v>234725</v>
      </c>
      <c r="I90" s="29">
        <v>43512</v>
      </c>
      <c r="J90" s="29">
        <v>93959</v>
      </c>
      <c r="K90" s="29">
        <v>104180</v>
      </c>
      <c r="L90" s="29">
        <f t="shared" si="15"/>
        <v>241651</v>
      </c>
      <c r="M90" s="29">
        <f t="shared" si="16"/>
        <v>235656.4484126984</v>
      </c>
      <c r="N90" s="29">
        <f t="shared" si="17"/>
        <v>5994.5515873015975</v>
      </c>
    </row>
    <row r="91" spans="2:14" x14ac:dyDescent="0.2">
      <c r="B91" s="28" t="s">
        <v>74</v>
      </c>
      <c r="C91" s="28" t="s">
        <v>123</v>
      </c>
      <c r="D91" s="28" t="s">
        <v>257</v>
      </c>
      <c r="E91" s="29">
        <v>60824</v>
      </c>
      <c r="F91" s="29">
        <v>352844</v>
      </c>
      <c r="G91" s="29">
        <v>148803</v>
      </c>
      <c r="H91" s="29">
        <f t="shared" si="14"/>
        <v>562471</v>
      </c>
      <c r="I91" s="29">
        <v>66779</v>
      </c>
      <c r="J91" s="29">
        <v>387998</v>
      </c>
      <c r="K91" s="29">
        <v>144390</v>
      </c>
      <c r="L91" s="29">
        <f t="shared" si="15"/>
        <v>599167</v>
      </c>
      <c r="M91" s="29">
        <f t="shared" si="16"/>
        <v>564703.02777777775</v>
      </c>
      <c r="N91" s="29">
        <f t="shared" si="17"/>
        <v>34463.972222222248</v>
      </c>
    </row>
    <row r="92" spans="2:14" x14ac:dyDescent="0.2">
      <c r="B92" s="28" t="s">
        <v>72</v>
      </c>
      <c r="C92" s="28" t="s">
        <v>161</v>
      </c>
      <c r="D92" s="28" t="s">
        <v>295</v>
      </c>
      <c r="E92" s="29">
        <v>53749</v>
      </c>
      <c r="F92" s="29">
        <v>272919</v>
      </c>
      <c r="G92" s="29">
        <v>108645</v>
      </c>
      <c r="H92" s="29">
        <f t="shared" si="14"/>
        <v>435313</v>
      </c>
      <c r="I92" s="29">
        <v>58572</v>
      </c>
      <c r="J92" s="29">
        <v>257255</v>
      </c>
      <c r="K92" s="29">
        <v>110700</v>
      </c>
      <c r="L92" s="29">
        <f t="shared" si="15"/>
        <v>426527</v>
      </c>
      <c r="M92" s="29">
        <f t="shared" si="16"/>
        <v>437040.43253968254</v>
      </c>
      <c r="N92" s="29">
        <f t="shared" si="17"/>
        <v>-10513.432539682544</v>
      </c>
    </row>
    <row r="93" spans="2:14" x14ac:dyDescent="0.2">
      <c r="B93" s="28" t="s">
        <v>76</v>
      </c>
      <c r="C93" s="28" t="s">
        <v>152</v>
      </c>
      <c r="D93" s="28" t="s">
        <v>286</v>
      </c>
      <c r="E93" s="29">
        <v>119142</v>
      </c>
      <c r="F93" s="29">
        <v>472296</v>
      </c>
      <c r="G93" s="29">
        <v>293633</v>
      </c>
      <c r="H93" s="29">
        <f t="shared" si="14"/>
        <v>885071</v>
      </c>
      <c r="I93" s="29">
        <v>122640</v>
      </c>
      <c r="J93" s="29">
        <v>479826</v>
      </c>
      <c r="K93" s="29">
        <v>302338</v>
      </c>
      <c r="L93" s="29">
        <f t="shared" si="15"/>
        <v>904804</v>
      </c>
      <c r="M93" s="29">
        <f t="shared" si="16"/>
        <v>888583.18650793657</v>
      </c>
      <c r="N93" s="29">
        <f t="shared" si="17"/>
        <v>16220.813492063433</v>
      </c>
    </row>
    <row r="94" spans="2:14" x14ac:dyDescent="0.2">
      <c r="B94" s="28" t="s">
        <v>78</v>
      </c>
      <c r="C94" s="28" t="s">
        <v>139</v>
      </c>
      <c r="D94" s="28" t="s">
        <v>273</v>
      </c>
      <c r="E94" s="29">
        <v>61477</v>
      </c>
      <c r="F94" s="29">
        <v>152939</v>
      </c>
      <c r="G94" s="29">
        <v>188400</v>
      </c>
      <c r="H94" s="29">
        <f t="shared" si="14"/>
        <v>402816</v>
      </c>
      <c r="I94" s="29">
        <v>59802</v>
      </c>
      <c r="J94" s="29">
        <v>150374</v>
      </c>
      <c r="K94" s="29">
        <v>189569</v>
      </c>
      <c r="L94" s="29">
        <f t="shared" si="15"/>
        <v>399745</v>
      </c>
      <c r="M94" s="29">
        <f t="shared" si="16"/>
        <v>404414.47619047615</v>
      </c>
      <c r="N94" s="29">
        <f t="shared" si="17"/>
        <v>-4669.4761904761544</v>
      </c>
    </row>
    <row r="95" spans="2:14" x14ac:dyDescent="0.2">
      <c r="B95" s="28" t="s">
        <v>78</v>
      </c>
      <c r="C95" s="28" t="s">
        <v>181</v>
      </c>
      <c r="D95" s="28" t="s">
        <v>315</v>
      </c>
      <c r="E95" s="29">
        <v>67348</v>
      </c>
      <c r="F95" s="29">
        <v>210199</v>
      </c>
      <c r="G95" s="29">
        <v>185432</v>
      </c>
      <c r="H95" s="29">
        <f t="shared" si="14"/>
        <v>462979</v>
      </c>
      <c r="I95" s="29">
        <v>60815</v>
      </c>
      <c r="J95" s="29">
        <v>223565</v>
      </c>
      <c r="K95" s="29">
        <v>194234</v>
      </c>
      <c r="L95" s="29">
        <f t="shared" si="15"/>
        <v>478614</v>
      </c>
      <c r="M95" s="29">
        <f t="shared" si="16"/>
        <v>464816.21825396828</v>
      </c>
      <c r="N95" s="29">
        <f t="shared" si="17"/>
        <v>13797.781746031716</v>
      </c>
    </row>
    <row r="96" spans="2:14" x14ac:dyDescent="0.2">
      <c r="B96" s="28" t="s">
        <v>72</v>
      </c>
      <c r="C96" s="28" t="s">
        <v>202</v>
      </c>
      <c r="D96" s="28" t="s">
        <v>336</v>
      </c>
      <c r="E96" s="29">
        <v>142064</v>
      </c>
      <c r="F96" s="29">
        <v>417744</v>
      </c>
      <c r="G96" s="29">
        <v>169815</v>
      </c>
      <c r="H96" s="29">
        <f t="shared" si="14"/>
        <v>729623</v>
      </c>
      <c r="I96" s="29">
        <v>152099</v>
      </c>
      <c r="J96" s="29">
        <v>467576</v>
      </c>
      <c r="K96" s="29">
        <v>198960</v>
      </c>
      <c r="L96" s="29">
        <f t="shared" si="15"/>
        <v>818635</v>
      </c>
      <c r="M96" s="29">
        <f t="shared" si="16"/>
        <v>732518.32936507941</v>
      </c>
      <c r="N96" s="29">
        <f t="shared" si="17"/>
        <v>86116.670634920592</v>
      </c>
    </row>
    <row r="97" spans="2:14" x14ac:dyDescent="0.2">
      <c r="B97" s="28" t="s">
        <v>70</v>
      </c>
      <c r="C97" s="28" t="s">
        <v>183</v>
      </c>
      <c r="D97" s="28" t="s">
        <v>317</v>
      </c>
      <c r="E97" s="29">
        <v>93471</v>
      </c>
      <c r="F97" s="29">
        <v>517810</v>
      </c>
      <c r="G97" s="29">
        <v>224148</v>
      </c>
      <c r="H97" s="29">
        <f t="shared" si="14"/>
        <v>835429</v>
      </c>
      <c r="I97" s="29">
        <v>99051</v>
      </c>
      <c r="J97" s="29">
        <v>543657</v>
      </c>
      <c r="K97" s="29">
        <v>243565</v>
      </c>
      <c r="L97" s="29">
        <f t="shared" si="15"/>
        <v>886273</v>
      </c>
      <c r="M97" s="29">
        <f t="shared" si="16"/>
        <v>838744.19444444438</v>
      </c>
      <c r="N97" s="29">
        <f t="shared" si="17"/>
        <v>47528.80555555562</v>
      </c>
    </row>
    <row r="98" spans="2:14" x14ac:dyDescent="0.2">
      <c r="B98" s="28" t="s">
        <v>70</v>
      </c>
      <c r="C98" s="28" t="s">
        <v>131</v>
      </c>
      <c r="D98" s="28" t="s">
        <v>265</v>
      </c>
      <c r="E98" s="29">
        <v>81464</v>
      </c>
      <c r="F98" s="29">
        <v>394268</v>
      </c>
      <c r="G98" s="29">
        <v>150792</v>
      </c>
      <c r="H98" s="29">
        <f t="shared" si="14"/>
        <v>626524</v>
      </c>
      <c r="I98" s="29">
        <v>73509</v>
      </c>
      <c r="J98" s="29">
        <v>420329</v>
      </c>
      <c r="K98" s="29">
        <v>159192</v>
      </c>
      <c r="L98" s="29">
        <f t="shared" si="15"/>
        <v>653030</v>
      </c>
      <c r="M98" s="29">
        <f t="shared" si="16"/>
        <v>629010.20634920639</v>
      </c>
      <c r="N98" s="29">
        <f t="shared" si="17"/>
        <v>24019.79365079361</v>
      </c>
    </row>
    <row r="99" spans="2:14" x14ac:dyDescent="0.2">
      <c r="B99" s="28" t="s">
        <v>70</v>
      </c>
      <c r="C99" s="28" t="s">
        <v>167</v>
      </c>
      <c r="D99" s="28" t="s">
        <v>301</v>
      </c>
      <c r="E99" s="29">
        <v>15301</v>
      </c>
      <c r="F99" s="29">
        <v>81702</v>
      </c>
      <c r="G99" s="29">
        <v>26061</v>
      </c>
      <c r="H99" s="29">
        <f t="shared" si="14"/>
        <v>123064</v>
      </c>
      <c r="I99" s="29">
        <v>17074</v>
      </c>
      <c r="J99" s="29">
        <v>85623</v>
      </c>
      <c r="K99" s="29">
        <v>24071</v>
      </c>
      <c r="L99" s="29">
        <f t="shared" si="15"/>
        <v>126768</v>
      </c>
      <c r="M99" s="29">
        <f t="shared" si="16"/>
        <v>123552.3492063492</v>
      </c>
      <c r="N99" s="29">
        <f t="shared" si="17"/>
        <v>3215.6507936507987</v>
      </c>
    </row>
    <row r="100" spans="2:14" x14ac:dyDescent="0.2">
      <c r="B100" s="28" t="s">
        <v>70</v>
      </c>
      <c r="C100" s="28" t="s">
        <v>132</v>
      </c>
      <c r="D100" s="28" t="s">
        <v>266</v>
      </c>
      <c r="E100" s="29">
        <v>48375</v>
      </c>
      <c r="F100" s="29">
        <v>292495</v>
      </c>
      <c r="G100" s="29">
        <v>95130</v>
      </c>
      <c r="H100" s="29">
        <f t="shared" si="14"/>
        <v>436000</v>
      </c>
      <c r="I100" s="29">
        <v>54291</v>
      </c>
      <c r="J100" s="29">
        <v>330020</v>
      </c>
      <c r="K100" s="29">
        <v>95316</v>
      </c>
      <c r="L100" s="29">
        <f t="shared" si="15"/>
        <v>479627</v>
      </c>
      <c r="M100" s="29">
        <f t="shared" si="16"/>
        <v>437730.1587301587</v>
      </c>
      <c r="N100" s="29">
        <f t="shared" si="17"/>
        <v>41896.841269841301</v>
      </c>
    </row>
    <row r="101" spans="2:14" x14ac:dyDescent="0.2">
      <c r="B101" s="28" t="s">
        <v>68</v>
      </c>
      <c r="C101" s="28" t="s">
        <v>113</v>
      </c>
      <c r="D101" s="28" t="s">
        <v>247</v>
      </c>
      <c r="E101" s="29">
        <v>78211</v>
      </c>
      <c r="F101" s="29">
        <v>295066</v>
      </c>
      <c r="G101" s="29">
        <v>120788</v>
      </c>
      <c r="H101" s="29">
        <f t="shared" si="14"/>
        <v>494065</v>
      </c>
      <c r="I101" s="29">
        <v>81566</v>
      </c>
      <c r="J101" s="29">
        <v>286637</v>
      </c>
      <c r="K101" s="29">
        <v>123595</v>
      </c>
      <c r="L101" s="29">
        <f t="shared" si="15"/>
        <v>491798</v>
      </c>
      <c r="M101" s="29">
        <f t="shared" si="16"/>
        <v>496025.57539682538</v>
      </c>
      <c r="N101" s="29">
        <f t="shared" si="17"/>
        <v>-4227.5753968253848</v>
      </c>
    </row>
    <row r="102" spans="2:14" x14ac:dyDescent="0.2">
      <c r="B102" s="28" t="s">
        <v>68</v>
      </c>
      <c r="C102" s="28" t="s">
        <v>128</v>
      </c>
      <c r="D102" s="28" t="s">
        <v>262</v>
      </c>
      <c r="E102" s="29">
        <v>104939</v>
      </c>
      <c r="F102" s="29">
        <v>479687</v>
      </c>
      <c r="G102" s="29">
        <v>154597</v>
      </c>
      <c r="H102" s="29">
        <f t="shared" si="14"/>
        <v>739223</v>
      </c>
      <c r="I102" s="29">
        <v>125461</v>
      </c>
      <c r="J102" s="29">
        <v>549627</v>
      </c>
      <c r="K102" s="29">
        <v>174156</v>
      </c>
      <c r="L102" s="29">
        <f t="shared" si="15"/>
        <v>849244</v>
      </c>
      <c r="M102" s="29">
        <f t="shared" si="16"/>
        <v>742156.42460317467</v>
      </c>
      <c r="N102" s="29">
        <f t="shared" si="17"/>
        <v>107087.57539682533</v>
      </c>
    </row>
    <row r="103" spans="2:14" x14ac:dyDescent="0.2">
      <c r="B103" s="28" t="s">
        <v>66</v>
      </c>
      <c r="C103" s="28" t="s">
        <v>91</v>
      </c>
      <c r="D103" s="28" t="s">
        <v>225</v>
      </c>
      <c r="E103" s="29">
        <v>115021</v>
      </c>
      <c r="F103" s="29">
        <v>735723</v>
      </c>
      <c r="G103" s="29">
        <v>302330</v>
      </c>
      <c r="H103" s="29">
        <f t="shared" si="14"/>
        <v>1153074</v>
      </c>
      <c r="I103" s="29">
        <v>123487</v>
      </c>
      <c r="J103" s="29">
        <v>833381</v>
      </c>
      <c r="K103" s="29">
        <v>330049</v>
      </c>
      <c r="L103" s="29">
        <f t="shared" si="15"/>
        <v>1286917</v>
      </c>
      <c r="M103" s="29">
        <f t="shared" si="16"/>
        <v>1157649.6904761905</v>
      </c>
      <c r="N103" s="29">
        <f t="shared" si="17"/>
        <v>129267.30952380947</v>
      </c>
    </row>
    <row r="104" spans="2:14" x14ac:dyDescent="0.2">
      <c r="B104" s="28" t="s">
        <v>66</v>
      </c>
      <c r="C104" s="28" t="s">
        <v>92</v>
      </c>
      <c r="D104" s="28" t="s">
        <v>226</v>
      </c>
      <c r="E104" s="29">
        <v>14197</v>
      </c>
      <c r="F104" s="29">
        <v>39778</v>
      </c>
      <c r="G104" s="29">
        <v>29675</v>
      </c>
      <c r="H104" s="29">
        <f t="shared" si="14"/>
        <v>83650</v>
      </c>
      <c r="I104" s="29">
        <v>14499</v>
      </c>
      <c r="J104" s="29">
        <v>52864</v>
      </c>
      <c r="K104" s="29">
        <v>30793</v>
      </c>
      <c r="L104" s="29">
        <f t="shared" si="15"/>
        <v>98156</v>
      </c>
      <c r="M104" s="29">
        <f t="shared" si="16"/>
        <v>83981.944444444453</v>
      </c>
      <c r="N104" s="29">
        <f t="shared" si="17"/>
        <v>14174.055555555547</v>
      </c>
    </row>
    <row r="105" spans="2:14" x14ac:dyDescent="0.2">
      <c r="B105" s="28" t="s">
        <v>74</v>
      </c>
      <c r="C105" s="28" t="s">
        <v>122</v>
      </c>
      <c r="D105" s="28" t="s">
        <v>256</v>
      </c>
      <c r="E105" s="29">
        <v>18320</v>
      </c>
      <c r="F105" s="29">
        <v>23629</v>
      </c>
      <c r="G105" s="29">
        <v>22892</v>
      </c>
      <c r="H105" s="29">
        <f t="shared" si="14"/>
        <v>64841</v>
      </c>
      <c r="I105" s="29">
        <v>20212</v>
      </c>
      <c r="J105" s="29">
        <v>24672</v>
      </c>
      <c r="K105" s="29">
        <v>26330</v>
      </c>
      <c r="L105" s="29">
        <f t="shared" si="15"/>
        <v>71214</v>
      </c>
      <c r="M105" s="29">
        <f t="shared" si="16"/>
        <v>65098.305555555555</v>
      </c>
      <c r="N105" s="29">
        <f t="shared" si="17"/>
        <v>6115.6944444444453</v>
      </c>
    </row>
    <row r="106" spans="2:14" x14ac:dyDescent="0.2">
      <c r="B106" s="28" t="s">
        <v>70</v>
      </c>
      <c r="C106" s="28" t="s">
        <v>86</v>
      </c>
      <c r="D106" s="28" t="s">
        <v>220</v>
      </c>
      <c r="E106" s="29">
        <v>40138</v>
      </c>
      <c r="F106" s="29">
        <v>283895</v>
      </c>
      <c r="G106" s="29">
        <v>147630</v>
      </c>
      <c r="H106" s="29">
        <f t="shared" si="14"/>
        <v>471663</v>
      </c>
      <c r="I106" s="29">
        <v>43309</v>
      </c>
      <c r="J106" s="29">
        <v>248642</v>
      </c>
      <c r="K106" s="29">
        <v>147171</v>
      </c>
      <c r="L106" s="29">
        <f t="shared" si="15"/>
        <v>439122</v>
      </c>
      <c r="M106" s="29">
        <f t="shared" si="16"/>
        <v>473534.67857142852</v>
      </c>
      <c r="N106" s="29">
        <f t="shared" si="17"/>
        <v>-34412.678571428522</v>
      </c>
    </row>
    <row r="107" spans="2:14" x14ac:dyDescent="0.2">
      <c r="B107" s="28" t="s">
        <v>68</v>
      </c>
      <c r="C107" s="28" t="s">
        <v>109</v>
      </c>
      <c r="D107" s="28" t="s">
        <v>243</v>
      </c>
      <c r="E107" s="29">
        <v>41296</v>
      </c>
      <c r="F107" s="29">
        <v>276579</v>
      </c>
      <c r="G107" s="29">
        <v>109827</v>
      </c>
      <c r="H107" s="29">
        <f t="shared" si="14"/>
        <v>427702</v>
      </c>
      <c r="I107" s="29">
        <v>45053</v>
      </c>
      <c r="J107" s="29">
        <v>317216</v>
      </c>
      <c r="K107" s="29">
        <v>114998</v>
      </c>
      <c r="L107" s="29">
        <f t="shared" si="15"/>
        <v>477267</v>
      </c>
      <c r="M107" s="29">
        <f t="shared" si="16"/>
        <v>429399.23015873018</v>
      </c>
      <c r="N107" s="29">
        <f t="shared" si="17"/>
        <v>47867.769841269823</v>
      </c>
    </row>
    <row r="108" spans="2:14" x14ac:dyDescent="0.2">
      <c r="B108" s="28" t="s">
        <v>68</v>
      </c>
      <c r="C108" s="28" t="s">
        <v>162</v>
      </c>
      <c r="D108" s="28" t="s">
        <v>296</v>
      </c>
      <c r="E108" s="29">
        <v>29809</v>
      </c>
      <c r="F108" s="29">
        <v>164930</v>
      </c>
      <c r="G108" s="29">
        <v>92270</v>
      </c>
      <c r="H108" s="29">
        <f t="shared" si="14"/>
        <v>287009</v>
      </c>
      <c r="I108" s="29">
        <v>32258</v>
      </c>
      <c r="J108" s="29">
        <v>180644</v>
      </c>
      <c r="K108" s="29">
        <v>98609</v>
      </c>
      <c r="L108" s="29">
        <f t="shared" si="15"/>
        <v>311511</v>
      </c>
      <c r="M108" s="29">
        <f t="shared" si="16"/>
        <v>288147.92460317462</v>
      </c>
      <c r="N108" s="29">
        <f t="shared" si="17"/>
        <v>23363.075396825385</v>
      </c>
    </row>
    <row r="109" spans="2:14" x14ac:dyDescent="0.2">
      <c r="B109" s="28" t="s">
        <v>72</v>
      </c>
      <c r="C109" s="28" t="s">
        <v>205</v>
      </c>
      <c r="D109" s="28" t="s">
        <v>339</v>
      </c>
      <c r="E109" s="29">
        <v>44476</v>
      </c>
      <c r="F109" s="29">
        <v>410466</v>
      </c>
      <c r="G109" s="29">
        <v>151548</v>
      </c>
      <c r="H109" s="29">
        <f t="shared" si="14"/>
        <v>606490</v>
      </c>
      <c r="I109" s="29">
        <v>46443</v>
      </c>
      <c r="J109" s="29">
        <v>436047</v>
      </c>
      <c r="K109" s="29">
        <v>154114</v>
      </c>
      <c r="L109" s="29">
        <f t="shared" si="15"/>
        <v>636604</v>
      </c>
      <c r="M109" s="29">
        <f t="shared" si="16"/>
        <v>608896.70634920639</v>
      </c>
      <c r="N109" s="29">
        <f t="shared" si="17"/>
        <v>27707.29365079361</v>
      </c>
    </row>
    <row r="110" spans="2:14" x14ac:dyDescent="0.2">
      <c r="B110" s="28" t="s">
        <v>78</v>
      </c>
      <c r="C110" s="28" t="s">
        <v>107</v>
      </c>
      <c r="D110" s="28" t="s">
        <v>241</v>
      </c>
      <c r="E110" s="29">
        <v>18875</v>
      </c>
      <c r="F110" s="29">
        <v>80977</v>
      </c>
      <c r="G110" s="29">
        <v>15290</v>
      </c>
      <c r="H110" s="29">
        <f t="shared" si="14"/>
        <v>115142</v>
      </c>
      <c r="I110" s="29">
        <v>18828</v>
      </c>
      <c r="J110" s="29">
        <v>89047</v>
      </c>
      <c r="K110" s="29">
        <v>16337</v>
      </c>
      <c r="L110" s="29">
        <f t="shared" si="15"/>
        <v>124212</v>
      </c>
      <c r="M110" s="29">
        <f t="shared" si="16"/>
        <v>115598.91269841271</v>
      </c>
      <c r="N110" s="29">
        <f t="shared" si="17"/>
        <v>8613.087301587293</v>
      </c>
    </row>
    <row r="111" spans="2:14" x14ac:dyDescent="0.2">
      <c r="B111" s="28" t="s">
        <v>78</v>
      </c>
      <c r="C111" s="28" t="s">
        <v>130</v>
      </c>
      <c r="D111" s="28" t="s">
        <v>264</v>
      </c>
      <c r="E111" s="29">
        <v>156795</v>
      </c>
      <c r="F111" s="29">
        <v>490961</v>
      </c>
      <c r="G111" s="29">
        <v>199345</v>
      </c>
      <c r="H111" s="29">
        <f t="shared" si="14"/>
        <v>847101</v>
      </c>
      <c r="I111" s="29">
        <v>163680</v>
      </c>
      <c r="J111" s="29">
        <v>537414</v>
      </c>
      <c r="K111" s="29">
        <v>211171</v>
      </c>
      <c r="L111" s="29">
        <f t="shared" si="15"/>
        <v>912265</v>
      </c>
      <c r="M111" s="29">
        <f t="shared" si="16"/>
        <v>850462.51190476189</v>
      </c>
      <c r="N111" s="29">
        <f t="shared" si="17"/>
        <v>61802.488095238106</v>
      </c>
    </row>
    <row r="112" spans="2:14" x14ac:dyDescent="0.2">
      <c r="B112" s="28" t="s">
        <v>72</v>
      </c>
      <c r="C112" s="28" t="s">
        <v>143</v>
      </c>
      <c r="D112" s="28" t="s">
        <v>277</v>
      </c>
      <c r="E112" s="29">
        <v>45596</v>
      </c>
      <c r="F112" s="29">
        <v>217633</v>
      </c>
      <c r="G112" s="29">
        <v>114920</v>
      </c>
      <c r="H112" s="29">
        <f t="shared" si="14"/>
        <v>378149</v>
      </c>
      <c r="I112" s="29">
        <v>49083</v>
      </c>
      <c r="J112" s="29">
        <v>236786</v>
      </c>
      <c r="K112" s="29">
        <v>131663</v>
      </c>
      <c r="L112" s="29">
        <f t="shared" si="15"/>
        <v>417532</v>
      </c>
      <c r="M112" s="29">
        <f t="shared" si="16"/>
        <v>379649.5912698413</v>
      </c>
      <c r="N112" s="29">
        <f t="shared" si="17"/>
        <v>37882.408730158699</v>
      </c>
    </row>
    <row r="113" spans="2:14" x14ac:dyDescent="0.2">
      <c r="B113" s="28" t="s">
        <v>68</v>
      </c>
      <c r="C113" s="28" t="s">
        <v>127</v>
      </c>
      <c r="D113" s="28" t="s">
        <v>261</v>
      </c>
      <c r="E113" s="29">
        <v>76705</v>
      </c>
      <c r="F113" s="29">
        <v>338626</v>
      </c>
      <c r="G113" s="29">
        <v>142049</v>
      </c>
      <c r="H113" s="29">
        <f t="shared" si="14"/>
        <v>557380</v>
      </c>
      <c r="I113" s="29">
        <v>79273</v>
      </c>
      <c r="J113" s="29">
        <v>348463</v>
      </c>
      <c r="K113" s="29">
        <v>145198</v>
      </c>
      <c r="L113" s="29">
        <f t="shared" si="15"/>
        <v>572934</v>
      </c>
      <c r="M113" s="29">
        <f t="shared" si="16"/>
        <v>559591.82539682533</v>
      </c>
      <c r="N113" s="29">
        <f t="shared" si="17"/>
        <v>13342.174603174673</v>
      </c>
    </row>
    <row r="114" spans="2:14" x14ac:dyDescent="0.2">
      <c r="B114" s="28" t="s">
        <v>78</v>
      </c>
      <c r="C114" s="28" t="s">
        <v>186</v>
      </c>
      <c r="D114" s="28" t="s">
        <v>320</v>
      </c>
      <c r="E114" s="29">
        <v>88766</v>
      </c>
      <c r="F114" s="29">
        <v>335034</v>
      </c>
      <c r="G114" s="29">
        <v>156790</v>
      </c>
      <c r="H114" s="29">
        <f t="shared" si="14"/>
        <v>580590</v>
      </c>
      <c r="I114" s="29">
        <v>93423</v>
      </c>
      <c r="J114" s="29">
        <v>363250</v>
      </c>
      <c r="K114" s="29">
        <v>159262</v>
      </c>
      <c r="L114" s="29">
        <f t="shared" si="15"/>
        <v>615935</v>
      </c>
      <c r="M114" s="29">
        <f t="shared" si="16"/>
        <v>582893.92857142864</v>
      </c>
      <c r="N114" s="29">
        <f t="shared" si="17"/>
        <v>33041.071428571362</v>
      </c>
    </row>
    <row r="115" spans="2:14" x14ac:dyDescent="0.2">
      <c r="B115" s="28" t="s">
        <v>78</v>
      </c>
      <c r="C115" s="28" t="s">
        <v>81</v>
      </c>
      <c r="D115" s="28" t="s">
        <v>215</v>
      </c>
      <c r="E115" s="29">
        <v>82228</v>
      </c>
      <c r="F115" s="29">
        <v>295046</v>
      </c>
      <c r="G115" s="29">
        <v>168563</v>
      </c>
      <c r="H115" s="29">
        <f t="shared" si="14"/>
        <v>545837</v>
      </c>
      <c r="I115" s="29">
        <v>91252</v>
      </c>
      <c r="J115" s="29">
        <v>339445</v>
      </c>
      <c r="K115" s="29">
        <v>182630</v>
      </c>
      <c r="L115" s="29">
        <f t="shared" si="15"/>
        <v>613327</v>
      </c>
      <c r="M115" s="29">
        <f t="shared" si="16"/>
        <v>548003.01984126994</v>
      </c>
      <c r="N115" s="29">
        <f t="shared" si="17"/>
        <v>65323.980158730061</v>
      </c>
    </row>
    <row r="116" spans="2:14" x14ac:dyDescent="0.2">
      <c r="B116" s="28" t="s">
        <v>72</v>
      </c>
      <c r="C116" s="28" t="s">
        <v>137</v>
      </c>
      <c r="D116" s="28" t="s">
        <v>271</v>
      </c>
      <c r="E116" s="29">
        <v>41195</v>
      </c>
      <c r="F116" s="29">
        <v>170686</v>
      </c>
      <c r="G116" s="29">
        <v>111881</v>
      </c>
      <c r="H116" s="29">
        <f t="shared" si="14"/>
        <v>323762</v>
      </c>
      <c r="I116" s="29">
        <v>42095</v>
      </c>
      <c r="J116" s="29">
        <v>186417</v>
      </c>
      <c r="K116" s="29">
        <v>119865</v>
      </c>
      <c r="L116" s="29">
        <f t="shared" si="15"/>
        <v>348377</v>
      </c>
      <c r="M116" s="29">
        <f t="shared" si="16"/>
        <v>325046.76984126982</v>
      </c>
      <c r="N116" s="29">
        <f t="shared" si="17"/>
        <v>23330.230158730177</v>
      </c>
    </row>
    <row r="117" spans="2:14" x14ac:dyDescent="0.2">
      <c r="B117" s="28" t="s">
        <v>66</v>
      </c>
      <c r="C117" s="28" t="s">
        <v>136</v>
      </c>
      <c r="D117" s="28" t="s">
        <v>270</v>
      </c>
      <c r="E117" s="29">
        <v>64526</v>
      </c>
      <c r="F117" s="29">
        <v>402128</v>
      </c>
      <c r="G117" s="29">
        <v>151302</v>
      </c>
      <c r="H117" s="29">
        <f t="shared" si="14"/>
        <v>617956</v>
      </c>
      <c r="I117" s="29">
        <v>68106</v>
      </c>
      <c r="J117" s="29">
        <v>420068</v>
      </c>
      <c r="K117" s="29">
        <v>172153</v>
      </c>
      <c r="L117" s="29">
        <f t="shared" si="15"/>
        <v>660327</v>
      </c>
      <c r="M117" s="29">
        <f t="shared" si="16"/>
        <v>620408.20634920639</v>
      </c>
      <c r="N117" s="29">
        <f t="shared" si="17"/>
        <v>39918.79365079361</v>
      </c>
    </row>
    <row r="118" spans="2:14" x14ac:dyDescent="0.2">
      <c r="B118" s="28" t="s">
        <v>76</v>
      </c>
      <c r="C118" s="28" t="s">
        <v>198</v>
      </c>
      <c r="D118" s="28" t="s">
        <v>332</v>
      </c>
      <c r="E118" s="29">
        <v>37316</v>
      </c>
      <c r="F118" s="29">
        <v>132181</v>
      </c>
      <c r="G118" s="29">
        <v>86477</v>
      </c>
      <c r="H118" s="29">
        <f t="shared" si="14"/>
        <v>255974</v>
      </c>
      <c r="I118" s="29">
        <v>38955</v>
      </c>
      <c r="J118" s="29">
        <v>143401</v>
      </c>
      <c r="K118" s="29">
        <v>92222</v>
      </c>
      <c r="L118" s="29">
        <f t="shared" si="15"/>
        <v>274578</v>
      </c>
      <c r="M118" s="29">
        <f t="shared" si="16"/>
        <v>256989.76984126985</v>
      </c>
      <c r="N118" s="29">
        <f t="shared" si="17"/>
        <v>17588.230158730148</v>
      </c>
    </row>
    <row r="119" spans="2:14" x14ac:dyDescent="0.2">
      <c r="B119" s="28" t="s">
        <v>70</v>
      </c>
      <c r="C119" s="28" t="s">
        <v>185</v>
      </c>
      <c r="D119" s="28" t="s">
        <v>319</v>
      </c>
      <c r="E119" s="29">
        <v>43056</v>
      </c>
      <c r="F119" s="29">
        <v>239885</v>
      </c>
      <c r="G119" s="29">
        <v>112321</v>
      </c>
      <c r="H119" s="29">
        <f t="shared" si="14"/>
        <v>395262</v>
      </c>
      <c r="I119" s="29">
        <v>44417</v>
      </c>
      <c r="J119" s="29">
        <v>237573</v>
      </c>
      <c r="K119" s="29">
        <v>105417</v>
      </c>
      <c r="L119" s="29">
        <f t="shared" si="15"/>
        <v>387407</v>
      </c>
      <c r="M119" s="29">
        <f t="shared" si="16"/>
        <v>396830.5</v>
      </c>
      <c r="N119" s="29">
        <f t="shared" si="17"/>
        <v>-9423.5</v>
      </c>
    </row>
    <row r="120" spans="2:14" x14ac:dyDescent="0.2">
      <c r="B120" s="28" t="s">
        <v>76</v>
      </c>
      <c r="C120" s="28" t="s">
        <v>154</v>
      </c>
      <c r="D120" s="28" t="s">
        <v>288</v>
      </c>
      <c r="E120" s="29">
        <v>18636</v>
      </c>
      <c r="F120" s="29">
        <v>101699</v>
      </c>
      <c r="G120" s="29">
        <v>70662</v>
      </c>
      <c r="H120" s="29">
        <f t="shared" si="14"/>
        <v>190997</v>
      </c>
      <c r="I120" s="29">
        <v>19208</v>
      </c>
      <c r="J120" s="29">
        <v>106350</v>
      </c>
      <c r="K120" s="29">
        <v>79248</v>
      </c>
      <c r="L120" s="29">
        <f t="shared" si="15"/>
        <v>204806</v>
      </c>
      <c r="M120" s="29">
        <f t="shared" si="16"/>
        <v>191754.92460317459</v>
      </c>
      <c r="N120" s="29">
        <f t="shared" si="17"/>
        <v>13051.075396825414</v>
      </c>
    </row>
    <row r="121" spans="2:14" x14ac:dyDescent="0.2">
      <c r="B121" s="28" t="s">
        <v>76</v>
      </c>
      <c r="C121" s="28" t="s">
        <v>102</v>
      </c>
      <c r="D121" s="28" t="s">
        <v>236</v>
      </c>
      <c r="E121" s="29">
        <v>19207</v>
      </c>
      <c r="F121" s="29">
        <v>119644</v>
      </c>
      <c r="G121" s="29">
        <v>43052</v>
      </c>
      <c r="H121" s="29">
        <f t="shared" ref="H121:H152" si="18">SUM(E121:G121)</f>
        <v>181903</v>
      </c>
      <c r="I121" s="29">
        <v>20175</v>
      </c>
      <c r="J121" s="29">
        <v>148959</v>
      </c>
      <c r="K121" s="29">
        <v>49042</v>
      </c>
      <c r="L121" s="29">
        <f t="shared" ref="L121:L152" si="19">SUM(I121:K121)</f>
        <v>218176</v>
      </c>
      <c r="M121" s="29">
        <f t="shared" ref="M121:M152" si="20">H121/252*253</f>
        <v>182624.83730158731</v>
      </c>
      <c r="N121" s="29">
        <f t="shared" ref="N121:N152" si="21">L121-M121</f>
        <v>35551.162698412692</v>
      </c>
    </row>
    <row r="122" spans="2:14" x14ac:dyDescent="0.2">
      <c r="B122" s="28" t="s">
        <v>76</v>
      </c>
      <c r="C122" s="28" t="s">
        <v>115</v>
      </c>
      <c r="D122" s="28" t="s">
        <v>249</v>
      </c>
      <c r="E122" s="29">
        <v>5425</v>
      </c>
      <c r="F122" s="29">
        <v>187816</v>
      </c>
      <c r="G122" s="29">
        <v>36313</v>
      </c>
      <c r="H122" s="29">
        <f t="shared" si="18"/>
        <v>229554</v>
      </c>
      <c r="I122" s="29">
        <v>6479</v>
      </c>
      <c r="J122" s="29">
        <v>182148</v>
      </c>
      <c r="K122" s="29">
        <v>38090</v>
      </c>
      <c r="L122" s="29">
        <f t="shared" si="19"/>
        <v>226717</v>
      </c>
      <c r="M122" s="29">
        <f t="shared" si="20"/>
        <v>230464.92857142858</v>
      </c>
      <c r="N122" s="29">
        <f t="shared" si="21"/>
        <v>-3747.9285714285797</v>
      </c>
    </row>
    <row r="123" spans="2:14" x14ac:dyDescent="0.2">
      <c r="B123" s="28" t="s">
        <v>72</v>
      </c>
      <c r="C123" s="28" t="s">
        <v>158</v>
      </c>
      <c r="D123" s="28" t="s">
        <v>292</v>
      </c>
      <c r="E123" s="29">
        <v>60048</v>
      </c>
      <c r="F123" s="29">
        <v>261646</v>
      </c>
      <c r="G123" s="29">
        <v>112775</v>
      </c>
      <c r="H123" s="29">
        <f t="shared" si="18"/>
        <v>434469</v>
      </c>
      <c r="I123" s="29">
        <v>65491</v>
      </c>
      <c r="J123" s="29">
        <v>290650</v>
      </c>
      <c r="K123" s="29">
        <v>116684</v>
      </c>
      <c r="L123" s="29">
        <f t="shared" si="19"/>
        <v>472825</v>
      </c>
      <c r="M123" s="29">
        <f t="shared" si="20"/>
        <v>436193.08333333331</v>
      </c>
      <c r="N123" s="29">
        <f t="shared" si="21"/>
        <v>36631.916666666686</v>
      </c>
    </row>
    <row r="124" spans="2:14" x14ac:dyDescent="0.2">
      <c r="B124" s="28" t="s">
        <v>66</v>
      </c>
      <c r="C124" s="28" t="s">
        <v>93</v>
      </c>
      <c r="D124" s="28" t="s">
        <v>227</v>
      </c>
      <c r="E124" s="29">
        <v>31785</v>
      </c>
      <c r="F124" s="29">
        <v>167960</v>
      </c>
      <c r="G124" s="29">
        <v>64757</v>
      </c>
      <c r="H124" s="29">
        <f t="shared" si="18"/>
        <v>264502</v>
      </c>
      <c r="I124" s="29">
        <v>37610</v>
      </c>
      <c r="J124" s="29">
        <v>185378</v>
      </c>
      <c r="K124" s="29">
        <v>73242</v>
      </c>
      <c r="L124" s="29">
        <f t="shared" si="19"/>
        <v>296230</v>
      </c>
      <c r="M124" s="29">
        <f t="shared" si="20"/>
        <v>265551.61111111112</v>
      </c>
      <c r="N124" s="29">
        <f t="shared" si="21"/>
        <v>30678.388888888876</v>
      </c>
    </row>
    <row r="125" spans="2:14" x14ac:dyDescent="0.2">
      <c r="B125" s="28" t="s">
        <v>78</v>
      </c>
      <c r="C125" s="28" t="s">
        <v>179</v>
      </c>
      <c r="D125" s="28" t="s">
        <v>313</v>
      </c>
      <c r="E125" s="29">
        <v>148269</v>
      </c>
      <c r="F125" s="29">
        <v>591591</v>
      </c>
      <c r="G125" s="29">
        <v>172587</v>
      </c>
      <c r="H125" s="29">
        <f t="shared" si="18"/>
        <v>912447</v>
      </c>
      <c r="I125" s="29">
        <v>154148</v>
      </c>
      <c r="J125" s="29">
        <v>620583</v>
      </c>
      <c r="K125" s="29">
        <v>200053</v>
      </c>
      <c r="L125" s="29">
        <f t="shared" si="19"/>
        <v>974784</v>
      </c>
      <c r="M125" s="29">
        <f t="shared" si="20"/>
        <v>916067.82142857136</v>
      </c>
      <c r="N125" s="29">
        <f t="shared" si="21"/>
        <v>58716.178571428638</v>
      </c>
    </row>
    <row r="126" spans="2:14" x14ac:dyDescent="0.2">
      <c r="B126" s="28" t="s">
        <v>74</v>
      </c>
      <c r="C126" s="28" t="s">
        <v>171</v>
      </c>
      <c r="D126" s="28" t="s">
        <v>305</v>
      </c>
      <c r="E126" s="29">
        <v>27147</v>
      </c>
      <c r="F126" s="29">
        <v>171097</v>
      </c>
      <c r="G126" s="29">
        <v>99526</v>
      </c>
      <c r="H126" s="29">
        <f t="shared" si="18"/>
        <v>297770</v>
      </c>
      <c r="I126" s="29">
        <v>29256</v>
      </c>
      <c r="J126" s="29">
        <v>152507</v>
      </c>
      <c r="K126" s="29">
        <v>99420</v>
      </c>
      <c r="L126" s="29">
        <f t="shared" si="19"/>
        <v>281183</v>
      </c>
      <c r="M126" s="29">
        <f t="shared" si="20"/>
        <v>298951.62698412698</v>
      </c>
      <c r="N126" s="29">
        <f t="shared" si="21"/>
        <v>-17768.626984126982</v>
      </c>
    </row>
    <row r="127" spans="2:14" x14ac:dyDescent="0.2">
      <c r="B127" s="28" t="s">
        <v>74</v>
      </c>
      <c r="C127" s="28" t="s">
        <v>108</v>
      </c>
      <c r="D127" s="28" t="s">
        <v>242</v>
      </c>
      <c r="E127" s="29">
        <v>37346</v>
      </c>
      <c r="F127" s="29">
        <v>115214</v>
      </c>
      <c r="G127" s="29">
        <v>71920</v>
      </c>
      <c r="H127" s="29">
        <f t="shared" si="18"/>
        <v>224480</v>
      </c>
      <c r="I127" s="29">
        <v>36510</v>
      </c>
      <c r="J127" s="29">
        <v>113463</v>
      </c>
      <c r="K127" s="29">
        <v>65751</v>
      </c>
      <c r="L127" s="29">
        <f t="shared" si="19"/>
        <v>215724</v>
      </c>
      <c r="M127" s="29">
        <f t="shared" si="20"/>
        <v>225370.79365079367</v>
      </c>
      <c r="N127" s="29">
        <f t="shared" si="21"/>
        <v>-9646.7936507936683</v>
      </c>
    </row>
    <row r="128" spans="2:14" x14ac:dyDescent="0.2">
      <c r="B128" s="28" t="s">
        <v>72</v>
      </c>
      <c r="C128" s="28" t="s">
        <v>147</v>
      </c>
      <c r="D128" s="28" t="s">
        <v>281</v>
      </c>
      <c r="E128" s="29">
        <v>9237</v>
      </c>
      <c r="F128" s="29">
        <v>38192</v>
      </c>
      <c r="G128" s="29">
        <v>27172</v>
      </c>
      <c r="H128" s="29">
        <f t="shared" si="18"/>
        <v>74601</v>
      </c>
      <c r="I128" s="29">
        <v>9404</v>
      </c>
      <c r="J128" s="29">
        <v>36434</v>
      </c>
      <c r="K128" s="29">
        <v>27261</v>
      </c>
      <c r="L128" s="29">
        <f t="shared" si="19"/>
        <v>73099</v>
      </c>
      <c r="M128" s="29">
        <f t="shared" si="20"/>
        <v>74897.03571428571</v>
      </c>
      <c r="N128" s="29">
        <f t="shared" si="21"/>
        <v>-1798.0357142857101</v>
      </c>
    </row>
    <row r="129" spans="2:14" x14ac:dyDescent="0.2">
      <c r="B129" s="28" t="s">
        <v>78</v>
      </c>
      <c r="C129" s="28" t="s">
        <v>120</v>
      </c>
      <c r="D129" s="28" t="s">
        <v>254</v>
      </c>
      <c r="E129" s="29">
        <v>29469</v>
      </c>
      <c r="F129" s="29">
        <v>135048</v>
      </c>
      <c r="G129" s="29">
        <v>71695</v>
      </c>
      <c r="H129" s="29">
        <f t="shared" si="18"/>
        <v>236212</v>
      </c>
      <c r="I129" s="29">
        <v>31071</v>
      </c>
      <c r="J129" s="29">
        <v>155988</v>
      </c>
      <c r="K129" s="29">
        <v>76645</v>
      </c>
      <c r="L129" s="29">
        <f t="shared" si="19"/>
        <v>263704</v>
      </c>
      <c r="M129" s="29">
        <f t="shared" si="20"/>
        <v>237149.3492063492</v>
      </c>
      <c r="N129" s="29">
        <f t="shared" si="21"/>
        <v>26554.650793650799</v>
      </c>
    </row>
    <row r="130" spans="2:14" x14ac:dyDescent="0.2">
      <c r="B130" s="28" t="s">
        <v>66</v>
      </c>
      <c r="C130" s="28" t="s">
        <v>168</v>
      </c>
      <c r="D130" s="28" t="s">
        <v>302</v>
      </c>
      <c r="E130" s="29">
        <v>20796</v>
      </c>
      <c r="F130" s="29">
        <v>79112</v>
      </c>
      <c r="G130" s="29">
        <v>59548</v>
      </c>
      <c r="H130" s="29">
        <f t="shared" si="18"/>
        <v>159456</v>
      </c>
      <c r="I130" s="29">
        <v>21492</v>
      </c>
      <c r="J130" s="29">
        <v>91052</v>
      </c>
      <c r="K130" s="29">
        <v>64681</v>
      </c>
      <c r="L130" s="29">
        <f t="shared" si="19"/>
        <v>177225</v>
      </c>
      <c r="M130" s="29">
        <f t="shared" si="20"/>
        <v>160088.76190476192</v>
      </c>
      <c r="N130" s="29">
        <f t="shared" si="21"/>
        <v>17136.238095238077</v>
      </c>
    </row>
    <row r="131" spans="2:14" x14ac:dyDescent="0.2">
      <c r="B131" s="28" t="s">
        <v>72</v>
      </c>
      <c r="C131" s="28" t="s">
        <v>176</v>
      </c>
      <c r="D131" s="28" t="s">
        <v>310</v>
      </c>
      <c r="E131" s="29">
        <v>13659</v>
      </c>
      <c r="F131" s="29">
        <v>24914</v>
      </c>
      <c r="G131" s="29">
        <v>26013</v>
      </c>
      <c r="H131" s="29">
        <f t="shared" si="18"/>
        <v>64586</v>
      </c>
      <c r="I131" s="29">
        <v>14004</v>
      </c>
      <c r="J131" s="29">
        <v>25714</v>
      </c>
      <c r="K131" s="29">
        <v>25110</v>
      </c>
      <c r="L131" s="29">
        <f t="shared" si="19"/>
        <v>64828</v>
      </c>
      <c r="M131" s="29">
        <f t="shared" si="20"/>
        <v>64842.293650793647</v>
      </c>
      <c r="N131" s="29">
        <f t="shared" si="21"/>
        <v>-14.29365079364652</v>
      </c>
    </row>
    <row r="132" spans="2:14" x14ac:dyDescent="0.2">
      <c r="B132" s="28" t="s">
        <v>72</v>
      </c>
      <c r="C132" s="28" t="s">
        <v>148</v>
      </c>
      <c r="D132" s="28" t="s">
        <v>282</v>
      </c>
      <c r="E132" s="29">
        <v>73014</v>
      </c>
      <c r="F132" s="29">
        <v>383775</v>
      </c>
      <c r="G132" s="29">
        <v>128508</v>
      </c>
      <c r="H132" s="29">
        <f t="shared" si="18"/>
        <v>585297</v>
      </c>
      <c r="I132" s="29">
        <v>79050</v>
      </c>
      <c r="J132" s="29">
        <v>406328</v>
      </c>
      <c r="K132" s="29">
        <v>128993</v>
      </c>
      <c r="L132" s="29">
        <f t="shared" si="19"/>
        <v>614371</v>
      </c>
      <c r="M132" s="29">
        <f t="shared" si="20"/>
        <v>587619.60714285704</v>
      </c>
      <c r="N132" s="29">
        <f t="shared" si="21"/>
        <v>26751.392857142957</v>
      </c>
    </row>
    <row r="133" spans="2:14" x14ac:dyDescent="0.2">
      <c r="B133" s="28" t="s">
        <v>72</v>
      </c>
      <c r="C133" s="28" t="s">
        <v>211</v>
      </c>
      <c r="D133" s="28" t="s">
        <v>345</v>
      </c>
      <c r="E133" s="29">
        <v>64233</v>
      </c>
      <c r="F133" s="29">
        <v>233675</v>
      </c>
      <c r="G133" s="29">
        <v>183754</v>
      </c>
      <c r="H133" s="29">
        <f t="shared" si="18"/>
        <v>481662</v>
      </c>
      <c r="I133" s="29">
        <v>71334</v>
      </c>
      <c r="J133" s="29">
        <v>301135</v>
      </c>
      <c r="K133" s="29">
        <v>205277</v>
      </c>
      <c r="L133" s="29">
        <f t="shared" si="19"/>
        <v>577746</v>
      </c>
      <c r="M133" s="29">
        <f t="shared" si="20"/>
        <v>483573.35714285716</v>
      </c>
      <c r="N133" s="29">
        <f t="shared" si="21"/>
        <v>94172.642857142841</v>
      </c>
    </row>
    <row r="134" spans="2:14" x14ac:dyDescent="0.2">
      <c r="B134" s="28" t="s">
        <v>76</v>
      </c>
      <c r="C134" s="28" t="s">
        <v>117</v>
      </c>
      <c r="D134" s="28" t="s">
        <v>251</v>
      </c>
      <c r="E134" s="29">
        <v>13740</v>
      </c>
      <c r="F134" s="29">
        <v>40490</v>
      </c>
      <c r="G134" s="29">
        <v>19511</v>
      </c>
      <c r="H134" s="29">
        <f t="shared" si="18"/>
        <v>73741</v>
      </c>
      <c r="I134" s="29">
        <v>14486</v>
      </c>
      <c r="J134" s="29">
        <v>48651</v>
      </c>
      <c r="K134" s="29">
        <v>19885</v>
      </c>
      <c r="L134" s="29">
        <f t="shared" si="19"/>
        <v>83022</v>
      </c>
      <c r="M134" s="29">
        <f t="shared" si="20"/>
        <v>74033.623015873003</v>
      </c>
      <c r="N134" s="29">
        <f t="shared" si="21"/>
        <v>8988.3769841269968</v>
      </c>
    </row>
    <row r="135" spans="2:14" x14ac:dyDescent="0.2">
      <c r="B135" s="28" t="s">
        <v>68</v>
      </c>
      <c r="C135" s="28" t="s">
        <v>88</v>
      </c>
      <c r="D135" s="28" t="s">
        <v>222</v>
      </c>
      <c r="E135" s="29">
        <v>41515</v>
      </c>
      <c r="F135" s="29">
        <v>184892</v>
      </c>
      <c r="G135" s="29">
        <v>66738</v>
      </c>
      <c r="H135" s="29">
        <f t="shared" si="18"/>
        <v>293145</v>
      </c>
      <c r="I135" s="29">
        <v>43847</v>
      </c>
      <c r="J135" s="29">
        <v>204971</v>
      </c>
      <c r="K135" s="29">
        <v>69069</v>
      </c>
      <c r="L135" s="29">
        <f t="shared" si="19"/>
        <v>317887</v>
      </c>
      <c r="M135" s="29">
        <f t="shared" si="20"/>
        <v>294308.27380952385</v>
      </c>
      <c r="N135" s="29">
        <f t="shared" si="21"/>
        <v>23578.726190476154</v>
      </c>
    </row>
    <row r="136" spans="2:14" x14ac:dyDescent="0.2">
      <c r="B136" s="28" t="s">
        <v>72</v>
      </c>
      <c r="C136" s="28" t="s">
        <v>193</v>
      </c>
      <c r="D136" s="28" t="s">
        <v>327</v>
      </c>
      <c r="E136" s="29">
        <v>72525</v>
      </c>
      <c r="F136" s="29">
        <v>328370</v>
      </c>
      <c r="G136" s="29">
        <v>216496</v>
      </c>
      <c r="H136" s="29">
        <f t="shared" si="18"/>
        <v>617391</v>
      </c>
      <c r="I136" s="29">
        <v>75964</v>
      </c>
      <c r="J136" s="29">
        <v>357746</v>
      </c>
      <c r="K136" s="29">
        <v>245412</v>
      </c>
      <c r="L136" s="29">
        <f t="shared" si="19"/>
        <v>679122</v>
      </c>
      <c r="M136" s="29">
        <f t="shared" si="20"/>
        <v>619840.96428571432</v>
      </c>
      <c r="N136" s="29">
        <f t="shared" si="21"/>
        <v>59281.035714285681</v>
      </c>
    </row>
    <row r="137" spans="2:14" x14ac:dyDescent="0.2">
      <c r="B137" s="28" t="s">
        <v>66</v>
      </c>
      <c r="C137" s="28" t="s">
        <v>178</v>
      </c>
      <c r="D137" s="28" t="s">
        <v>312</v>
      </c>
      <c r="E137" s="29">
        <v>133571</v>
      </c>
      <c r="F137" s="29">
        <v>444242</v>
      </c>
      <c r="G137" s="29">
        <v>182843</v>
      </c>
      <c r="H137" s="29">
        <f t="shared" si="18"/>
        <v>760656</v>
      </c>
      <c r="I137" s="29">
        <v>146486</v>
      </c>
      <c r="J137" s="29">
        <v>428885</v>
      </c>
      <c r="K137" s="29">
        <v>203350</v>
      </c>
      <c r="L137" s="29">
        <f t="shared" si="19"/>
        <v>778721</v>
      </c>
      <c r="M137" s="29">
        <f t="shared" si="20"/>
        <v>763674.47619047621</v>
      </c>
      <c r="N137" s="29">
        <f t="shared" si="21"/>
        <v>15046.523809523787</v>
      </c>
    </row>
    <row r="138" spans="2:14" x14ac:dyDescent="0.2">
      <c r="B138" s="28" t="s">
        <v>70</v>
      </c>
      <c r="C138" s="28" t="s">
        <v>129</v>
      </c>
      <c r="D138" s="28" t="s">
        <v>263</v>
      </c>
      <c r="E138" s="29">
        <v>97102</v>
      </c>
      <c r="F138" s="29">
        <v>420437</v>
      </c>
      <c r="G138" s="29">
        <v>147765</v>
      </c>
      <c r="H138" s="29">
        <f t="shared" si="18"/>
        <v>665304</v>
      </c>
      <c r="I138" s="29">
        <v>104010</v>
      </c>
      <c r="J138" s="29">
        <v>455657</v>
      </c>
      <c r="K138" s="29">
        <v>156159</v>
      </c>
      <c r="L138" s="29">
        <f t="shared" si="19"/>
        <v>715826</v>
      </c>
      <c r="M138" s="29">
        <f t="shared" si="20"/>
        <v>667944.09523809527</v>
      </c>
      <c r="N138" s="29">
        <f t="shared" si="21"/>
        <v>47881.904761904734</v>
      </c>
    </row>
    <row r="139" spans="2:14" x14ac:dyDescent="0.2">
      <c r="B139" s="28" t="s">
        <v>72</v>
      </c>
      <c r="C139" s="28" t="s">
        <v>177</v>
      </c>
      <c r="D139" s="28" t="s">
        <v>311</v>
      </c>
      <c r="E139" s="29">
        <v>164658</v>
      </c>
      <c r="F139" s="29">
        <v>760309</v>
      </c>
      <c r="G139" s="29">
        <v>403782</v>
      </c>
      <c r="H139" s="29">
        <f t="shared" si="18"/>
        <v>1328749</v>
      </c>
      <c r="I139" s="29">
        <v>160780</v>
      </c>
      <c r="J139" s="29">
        <v>840634</v>
      </c>
      <c r="K139" s="29">
        <v>404143</v>
      </c>
      <c r="L139" s="29">
        <f t="shared" si="19"/>
        <v>1405557</v>
      </c>
      <c r="M139" s="29">
        <f t="shared" si="20"/>
        <v>1334021.8134920634</v>
      </c>
      <c r="N139" s="29">
        <f t="shared" si="21"/>
        <v>71535.186507936567</v>
      </c>
    </row>
    <row r="140" spans="2:14" x14ac:dyDescent="0.2">
      <c r="B140" s="28" t="s">
        <v>68</v>
      </c>
      <c r="C140" s="28" t="s">
        <v>87</v>
      </c>
      <c r="D140" s="28" t="s">
        <v>221</v>
      </c>
      <c r="E140" s="29">
        <v>87759</v>
      </c>
      <c r="F140" s="29">
        <v>336081</v>
      </c>
      <c r="G140" s="29">
        <v>213593</v>
      </c>
      <c r="H140" s="29">
        <f t="shared" si="18"/>
        <v>637433</v>
      </c>
      <c r="I140" s="29">
        <v>95043</v>
      </c>
      <c r="J140" s="29">
        <v>364475</v>
      </c>
      <c r="K140" s="29">
        <v>236390</v>
      </c>
      <c r="L140" s="29">
        <f t="shared" si="19"/>
        <v>695908</v>
      </c>
      <c r="M140" s="29">
        <f t="shared" si="20"/>
        <v>639962.49603174604</v>
      </c>
      <c r="N140" s="29">
        <f t="shared" si="21"/>
        <v>55945.503968253965</v>
      </c>
    </row>
    <row r="141" spans="2:14" x14ac:dyDescent="0.2">
      <c r="B141" s="28" t="s">
        <v>72</v>
      </c>
      <c r="C141" s="28" t="s">
        <v>145</v>
      </c>
      <c r="D141" s="28" t="s">
        <v>279</v>
      </c>
      <c r="E141" s="29">
        <v>86778</v>
      </c>
      <c r="F141" s="29">
        <v>408369</v>
      </c>
      <c r="G141" s="29">
        <v>190028</v>
      </c>
      <c r="H141" s="29">
        <f t="shared" si="18"/>
        <v>685175</v>
      </c>
      <c r="I141" s="29">
        <v>85579</v>
      </c>
      <c r="J141" s="29">
        <v>390273</v>
      </c>
      <c r="K141" s="29">
        <v>166745</v>
      </c>
      <c r="L141" s="29">
        <f t="shared" si="19"/>
        <v>642597</v>
      </c>
      <c r="M141" s="29">
        <f t="shared" si="20"/>
        <v>687893.94841269834</v>
      </c>
      <c r="N141" s="29">
        <f t="shared" si="21"/>
        <v>-45296.948412698344</v>
      </c>
    </row>
    <row r="142" spans="2:14" x14ac:dyDescent="0.2">
      <c r="B142" s="28" t="s">
        <v>68</v>
      </c>
      <c r="C142" s="28" t="s">
        <v>82</v>
      </c>
      <c r="D142" s="28" t="s">
        <v>216</v>
      </c>
      <c r="E142" s="29">
        <v>92119</v>
      </c>
      <c r="F142" s="29">
        <v>294389</v>
      </c>
      <c r="G142" s="29">
        <v>159514</v>
      </c>
      <c r="H142" s="29">
        <f t="shared" si="18"/>
        <v>546022</v>
      </c>
      <c r="I142" s="29">
        <v>101972</v>
      </c>
      <c r="J142" s="29">
        <v>321264</v>
      </c>
      <c r="K142" s="29">
        <v>168602</v>
      </c>
      <c r="L142" s="29">
        <f t="shared" si="19"/>
        <v>591838</v>
      </c>
      <c r="M142" s="29">
        <f t="shared" si="20"/>
        <v>548188.75396825396</v>
      </c>
      <c r="N142" s="29">
        <f t="shared" si="21"/>
        <v>43649.246031746035</v>
      </c>
    </row>
    <row r="143" spans="2:14" x14ac:dyDescent="0.2">
      <c r="B143" s="28" t="s">
        <v>72</v>
      </c>
      <c r="C143" s="28" t="s">
        <v>182</v>
      </c>
      <c r="D143" s="28" t="s">
        <v>316</v>
      </c>
      <c r="E143" s="29">
        <v>130672</v>
      </c>
      <c r="F143" s="29">
        <v>466225</v>
      </c>
      <c r="G143" s="29">
        <v>244596</v>
      </c>
      <c r="H143" s="29">
        <f t="shared" si="18"/>
        <v>841493</v>
      </c>
      <c r="I143" s="29">
        <v>140330</v>
      </c>
      <c r="J143" s="29">
        <v>460810</v>
      </c>
      <c r="K143" s="29">
        <v>258789</v>
      </c>
      <c r="L143" s="29">
        <f t="shared" si="19"/>
        <v>859929</v>
      </c>
      <c r="M143" s="29">
        <f t="shared" si="20"/>
        <v>844832.25793650793</v>
      </c>
      <c r="N143" s="29">
        <f t="shared" si="21"/>
        <v>15096.742063492071</v>
      </c>
    </row>
    <row r="144" spans="2:14" x14ac:dyDescent="0.2">
      <c r="B144" s="28" t="s">
        <v>72</v>
      </c>
      <c r="C144" s="28" t="s">
        <v>194</v>
      </c>
      <c r="D144" s="28" t="s">
        <v>328</v>
      </c>
      <c r="E144" s="29">
        <v>137499</v>
      </c>
      <c r="F144" s="29">
        <v>440139</v>
      </c>
      <c r="G144" s="29">
        <v>227246</v>
      </c>
      <c r="H144" s="29">
        <f t="shared" si="18"/>
        <v>804884</v>
      </c>
      <c r="I144" s="29">
        <v>142288</v>
      </c>
      <c r="J144" s="29">
        <v>476372</v>
      </c>
      <c r="K144" s="29">
        <v>245069</v>
      </c>
      <c r="L144" s="29">
        <f t="shared" si="19"/>
        <v>863729</v>
      </c>
      <c r="M144" s="29">
        <f t="shared" si="20"/>
        <v>808077.98412698403</v>
      </c>
      <c r="N144" s="29">
        <f t="shared" si="21"/>
        <v>55651.015873015975</v>
      </c>
    </row>
    <row r="145" spans="2:14" x14ac:dyDescent="0.2">
      <c r="B145" s="28" t="s">
        <v>76</v>
      </c>
      <c r="C145" s="28" t="s">
        <v>187</v>
      </c>
      <c r="D145" s="28" t="s">
        <v>321</v>
      </c>
      <c r="E145" s="29">
        <v>52839</v>
      </c>
      <c r="F145" s="29">
        <v>290402</v>
      </c>
      <c r="G145" s="29">
        <v>103419</v>
      </c>
      <c r="H145" s="29">
        <f t="shared" si="18"/>
        <v>446660</v>
      </c>
      <c r="I145" s="29">
        <v>57880</v>
      </c>
      <c r="J145" s="29">
        <v>323351</v>
      </c>
      <c r="K145" s="29">
        <v>100623</v>
      </c>
      <c r="L145" s="29">
        <f t="shared" si="19"/>
        <v>481854</v>
      </c>
      <c r="M145" s="29">
        <f t="shared" si="20"/>
        <v>448432.4603174603</v>
      </c>
      <c r="N145" s="29">
        <f t="shared" si="21"/>
        <v>33421.539682539704</v>
      </c>
    </row>
    <row r="146" spans="2:14" x14ac:dyDescent="0.2">
      <c r="B146" s="28" t="s">
        <v>72</v>
      </c>
      <c r="C146" s="28" t="s">
        <v>138</v>
      </c>
      <c r="D146" s="28" t="s">
        <v>272</v>
      </c>
      <c r="E146" s="29">
        <v>112212</v>
      </c>
      <c r="F146" s="29">
        <v>441740</v>
      </c>
      <c r="G146" s="29">
        <v>268814</v>
      </c>
      <c r="H146" s="29">
        <f t="shared" si="18"/>
        <v>822766</v>
      </c>
      <c r="I146" s="29">
        <v>123644</v>
      </c>
      <c r="J146" s="29">
        <v>475547</v>
      </c>
      <c r="K146" s="29">
        <v>284530</v>
      </c>
      <c r="L146" s="29">
        <f t="shared" si="19"/>
        <v>883721</v>
      </c>
      <c r="M146" s="29">
        <f t="shared" si="20"/>
        <v>826030.94444444438</v>
      </c>
      <c r="N146" s="29">
        <f t="shared" si="21"/>
        <v>57690.05555555562</v>
      </c>
    </row>
    <row r="147" spans="2:14" x14ac:dyDescent="0.2">
      <c r="B147" s="28" t="s">
        <v>68</v>
      </c>
      <c r="C147" s="28" t="s">
        <v>144</v>
      </c>
      <c r="D147" s="28" t="s">
        <v>278</v>
      </c>
      <c r="E147" s="29">
        <v>70151</v>
      </c>
      <c r="F147" s="29">
        <v>270159</v>
      </c>
      <c r="G147" s="29">
        <v>145480</v>
      </c>
      <c r="H147" s="29">
        <f t="shared" si="18"/>
        <v>485790</v>
      </c>
      <c r="I147" s="29">
        <v>76394</v>
      </c>
      <c r="J147" s="29">
        <v>313143</v>
      </c>
      <c r="K147" s="29">
        <v>171780</v>
      </c>
      <c r="L147" s="29">
        <f t="shared" si="19"/>
        <v>561317</v>
      </c>
      <c r="M147" s="29">
        <f t="shared" si="20"/>
        <v>487717.73809523811</v>
      </c>
      <c r="N147" s="29">
        <f t="shared" si="21"/>
        <v>73599.261904761894</v>
      </c>
    </row>
    <row r="148" spans="2:14" x14ac:dyDescent="0.2">
      <c r="B148" s="28" t="s">
        <v>70</v>
      </c>
      <c r="C148" s="28" t="s">
        <v>213</v>
      </c>
      <c r="D148" s="28" t="s">
        <v>347</v>
      </c>
      <c r="E148" s="29">
        <v>136713</v>
      </c>
      <c r="F148" s="29">
        <v>608998</v>
      </c>
      <c r="G148" s="29">
        <v>352075</v>
      </c>
      <c r="H148" s="29">
        <f t="shared" si="18"/>
        <v>1097786</v>
      </c>
      <c r="I148" s="29">
        <v>152148</v>
      </c>
      <c r="J148" s="29">
        <v>692881</v>
      </c>
      <c r="K148" s="29">
        <v>387065</v>
      </c>
      <c r="L148" s="29">
        <f t="shared" si="19"/>
        <v>1232094</v>
      </c>
      <c r="M148" s="29">
        <f t="shared" si="20"/>
        <v>1102142.2936507936</v>
      </c>
      <c r="N148" s="29">
        <f t="shared" si="21"/>
        <v>129951.70634920639</v>
      </c>
    </row>
    <row r="149" spans="2:14" x14ac:dyDescent="0.2">
      <c r="B149" s="28" t="s">
        <v>72</v>
      </c>
      <c r="C149" s="28" t="s">
        <v>96</v>
      </c>
      <c r="D149" s="28" t="s">
        <v>230</v>
      </c>
      <c r="E149" s="29">
        <v>36972</v>
      </c>
      <c r="F149" s="29">
        <v>167335</v>
      </c>
      <c r="G149" s="29">
        <v>83908</v>
      </c>
      <c r="H149" s="29">
        <f t="shared" si="18"/>
        <v>288215</v>
      </c>
      <c r="I149" s="29">
        <v>39696</v>
      </c>
      <c r="J149" s="29">
        <v>185671</v>
      </c>
      <c r="K149" s="29">
        <v>79986</v>
      </c>
      <c r="L149" s="29">
        <f t="shared" si="19"/>
        <v>305353</v>
      </c>
      <c r="M149" s="29">
        <f t="shared" si="20"/>
        <v>289358.7103174603</v>
      </c>
      <c r="N149" s="29">
        <f t="shared" si="21"/>
        <v>15994.289682539704</v>
      </c>
    </row>
    <row r="150" spans="2:14" x14ac:dyDescent="0.2">
      <c r="B150" s="28" t="s">
        <v>76</v>
      </c>
      <c r="C150" s="28" t="s">
        <v>200</v>
      </c>
      <c r="D150" s="28" t="s">
        <v>334</v>
      </c>
      <c r="E150" s="29">
        <v>29302</v>
      </c>
      <c r="F150" s="29">
        <v>155066</v>
      </c>
      <c r="G150" s="29">
        <v>95157</v>
      </c>
      <c r="H150" s="29">
        <f t="shared" si="18"/>
        <v>279525</v>
      </c>
      <c r="I150" s="29">
        <v>33041</v>
      </c>
      <c r="J150" s="29">
        <v>166503</v>
      </c>
      <c r="K150" s="29">
        <v>97943</v>
      </c>
      <c r="L150" s="29">
        <f t="shared" si="19"/>
        <v>297487</v>
      </c>
      <c r="M150" s="29">
        <f t="shared" si="20"/>
        <v>280634.22619047615</v>
      </c>
      <c r="N150" s="29">
        <f t="shared" si="21"/>
        <v>16852.773809523846</v>
      </c>
    </row>
    <row r="151" spans="2:14" x14ac:dyDescent="0.2">
      <c r="B151" s="28" t="s">
        <v>74</v>
      </c>
      <c r="C151" s="28" t="s">
        <v>196</v>
      </c>
      <c r="D151" s="28" t="s">
        <v>330</v>
      </c>
      <c r="E151" s="29">
        <v>48744</v>
      </c>
      <c r="F151" s="29">
        <v>216042</v>
      </c>
      <c r="G151" s="29">
        <v>107171</v>
      </c>
      <c r="H151" s="29">
        <f t="shared" si="18"/>
        <v>371957</v>
      </c>
      <c r="I151" s="29">
        <v>52664</v>
      </c>
      <c r="J151" s="29">
        <v>226228</v>
      </c>
      <c r="K151" s="29">
        <v>121428</v>
      </c>
      <c r="L151" s="29">
        <f t="shared" si="19"/>
        <v>400320</v>
      </c>
      <c r="M151" s="29">
        <f t="shared" si="20"/>
        <v>373433.01984126982</v>
      </c>
      <c r="N151" s="29">
        <f t="shared" si="21"/>
        <v>26886.980158730177</v>
      </c>
    </row>
    <row r="152" spans="2:14" x14ac:dyDescent="0.2">
      <c r="B152" s="28" t="s">
        <v>74</v>
      </c>
      <c r="C152" s="28" t="s">
        <v>125</v>
      </c>
      <c r="D152" s="28" t="s">
        <v>259</v>
      </c>
      <c r="E152" s="29">
        <v>31284</v>
      </c>
      <c r="F152" s="29">
        <v>171729</v>
      </c>
      <c r="G152" s="29">
        <v>68315</v>
      </c>
      <c r="H152" s="29">
        <f t="shared" si="18"/>
        <v>271328</v>
      </c>
      <c r="I152" s="29">
        <v>32462</v>
      </c>
      <c r="J152" s="29">
        <v>184253</v>
      </c>
      <c r="K152" s="29">
        <v>67371</v>
      </c>
      <c r="L152" s="29">
        <f t="shared" si="19"/>
        <v>284086</v>
      </c>
      <c r="M152" s="29">
        <f t="shared" si="20"/>
        <v>272404.6984126984</v>
      </c>
      <c r="N152" s="29">
        <f t="shared" si="21"/>
        <v>11681.301587301597</v>
      </c>
    </row>
    <row r="153" spans="2:14" x14ac:dyDescent="0.2">
      <c r="B153" s="28" t="s">
        <v>66</v>
      </c>
      <c r="C153" s="28" t="s">
        <v>146</v>
      </c>
      <c r="D153" s="28" t="s">
        <v>280</v>
      </c>
      <c r="E153" s="29">
        <v>26432</v>
      </c>
      <c r="F153" s="29">
        <v>132088</v>
      </c>
      <c r="G153" s="29">
        <v>84330</v>
      </c>
      <c r="H153" s="29">
        <f t="shared" ref="H153:H158" si="22">SUM(E153:G153)</f>
        <v>242850</v>
      </c>
      <c r="I153" s="29">
        <v>28975</v>
      </c>
      <c r="J153" s="29">
        <v>137129</v>
      </c>
      <c r="K153" s="29">
        <v>99084</v>
      </c>
      <c r="L153" s="29">
        <f t="shared" ref="L153:L158" si="23">SUM(I153:K153)</f>
        <v>265188</v>
      </c>
      <c r="M153" s="29">
        <f t="shared" ref="M153:M158" si="24">H153/252*253</f>
        <v>243813.69047619047</v>
      </c>
      <c r="N153" s="29">
        <f t="shared" ref="N153:N158" si="25">L153-M153</f>
        <v>21374.309523809527</v>
      </c>
    </row>
    <row r="154" spans="2:14" x14ac:dyDescent="0.2">
      <c r="B154" s="28" t="s">
        <v>76</v>
      </c>
      <c r="C154" s="28" t="s">
        <v>97</v>
      </c>
      <c r="D154" s="28" t="s">
        <v>231</v>
      </c>
      <c r="E154" s="29">
        <v>57090</v>
      </c>
      <c r="F154" s="29">
        <v>171350</v>
      </c>
      <c r="G154" s="29">
        <v>141261</v>
      </c>
      <c r="H154" s="29">
        <f t="shared" si="22"/>
        <v>369701</v>
      </c>
      <c r="I154" s="29">
        <v>62243</v>
      </c>
      <c r="J154" s="29">
        <v>175465</v>
      </c>
      <c r="K154" s="29">
        <v>144311</v>
      </c>
      <c r="L154" s="29">
        <f t="shared" si="23"/>
        <v>382019</v>
      </c>
      <c r="M154" s="29">
        <f t="shared" si="24"/>
        <v>371168.06746031746</v>
      </c>
      <c r="N154" s="29">
        <f t="shared" si="25"/>
        <v>10850.932539682544</v>
      </c>
    </row>
    <row r="155" spans="2:14" x14ac:dyDescent="0.2">
      <c r="B155" s="28" t="s">
        <v>72</v>
      </c>
      <c r="C155" s="28" t="s">
        <v>199</v>
      </c>
      <c r="D155" s="28" t="s">
        <v>333</v>
      </c>
      <c r="E155" s="29">
        <v>86399</v>
      </c>
      <c r="F155" s="29">
        <v>285988</v>
      </c>
      <c r="G155" s="29">
        <v>157557</v>
      </c>
      <c r="H155" s="29">
        <f t="shared" si="22"/>
        <v>529944</v>
      </c>
      <c r="I155" s="29">
        <v>95388</v>
      </c>
      <c r="J155" s="29">
        <v>330896</v>
      </c>
      <c r="K155" s="29">
        <v>169530</v>
      </c>
      <c r="L155" s="29">
        <f t="shared" si="23"/>
        <v>595814</v>
      </c>
      <c r="M155" s="29">
        <f t="shared" si="24"/>
        <v>532046.95238095231</v>
      </c>
      <c r="N155" s="29">
        <f t="shared" si="25"/>
        <v>63767.047619047691</v>
      </c>
    </row>
    <row r="156" spans="2:14" x14ac:dyDescent="0.2">
      <c r="B156" s="28" t="s">
        <v>76</v>
      </c>
      <c r="C156" s="28" t="s">
        <v>175</v>
      </c>
      <c r="D156" s="28" t="s">
        <v>309</v>
      </c>
      <c r="E156" s="29">
        <v>43430</v>
      </c>
      <c r="F156" s="29">
        <v>200296</v>
      </c>
      <c r="G156" s="29">
        <v>136209</v>
      </c>
      <c r="H156" s="29">
        <f t="shared" si="22"/>
        <v>379935</v>
      </c>
      <c r="I156" s="29">
        <v>47733</v>
      </c>
      <c r="J156" s="29">
        <v>214782</v>
      </c>
      <c r="K156" s="29">
        <v>119812</v>
      </c>
      <c r="L156" s="29">
        <f t="shared" si="23"/>
        <v>382327</v>
      </c>
      <c r="M156" s="29">
        <f t="shared" si="24"/>
        <v>381442.67857142852</v>
      </c>
      <c r="N156" s="29">
        <f t="shared" si="25"/>
        <v>884.32142857147846</v>
      </c>
    </row>
    <row r="157" spans="2:14" x14ac:dyDescent="0.2">
      <c r="B157" s="28" t="s">
        <v>72</v>
      </c>
      <c r="C157" s="28" t="s">
        <v>149</v>
      </c>
      <c r="D157" s="28" t="s">
        <v>283</v>
      </c>
      <c r="E157" s="29">
        <v>31252</v>
      </c>
      <c r="F157" s="29">
        <v>117594</v>
      </c>
      <c r="G157" s="29">
        <v>52869</v>
      </c>
      <c r="H157" s="29">
        <f t="shared" si="22"/>
        <v>201715</v>
      </c>
      <c r="I157" s="29">
        <v>33321</v>
      </c>
      <c r="J157" s="29">
        <v>139380</v>
      </c>
      <c r="K157" s="29">
        <v>55613</v>
      </c>
      <c r="L157" s="29">
        <f t="shared" si="23"/>
        <v>228314</v>
      </c>
      <c r="M157" s="29">
        <f t="shared" si="24"/>
        <v>202515.45634920633</v>
      </c>
      <c r="N157" s="29">
        <f t="shared" si="25"/>
        <v>25798.543650793668</v>
      </c>
    </row>
    <row r="158" spans="2:14" x14ac:dyDescent="0.2">
      <c r="B158" s="28" t="s">
        <v>78</v>
      </c>
      <c r="C158" s="28" t="s">
        <v>104</v>
      </c>
      <c r="D158" s="28" t="s">
        <v>238</v>
      </c>
      <c r="E158" s="29">
        <v>94214</v>
      </c>
      <c r="F158" s="29">
        <v>304814</v>
      </c>
      <c r="G158" s="29">
        <v>121441</v>
      </c>
      <c r="H158" s="29">
        <f t="shared" si="22"/>
        <v>520469</v>
      </c>
      <c r="I158" s="29">
        <v>100194</v>
      </c>
      <c r="J158" s="29">
        <v>400115</v>
      </c>
      <c r="K158" s="29">
        <v>138000</v>
      </c>
      <c r="L158" s="29">
        <f t="shared" si="23"/>
        <v>638309</v>
      </c>
      <c r="M158" s="29">
        <f t="shared" si="24"/>
        <v>522534.35317460314</v>
      </c>
      <c r="N158" s="29">
        <f t="shared" si="25"/>
        <v>115774.64682539686</v>
      </c>
    </row>
  </sheetData>
  <sortState xmlns:xlrd2="http://schemas.microsoft.com/office/spreadsheetml/2017/richdata2" ref="B25:N158">
    <sortCondition ref="D25:D15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2230-D60D-41FE-BF13-A545C20E9B3A}">
  <sheetPr>
    <tabColor theme="0" tint="-0.249977111117893"/>
  </sheetPr>
  <dimension ref="B2:L101"/>
  <sheetViews>
    <sheetView showGridLines="0" workbookViewId="0"/>
  </sheetViews>
  <sheetFormatPr defaultColWidth="9.140625" defaultRowHeight="14.25" x14ac:dyDescent="0.2"/>
  <cols>
    <col min="1" max="1" width="3.42578125" style="3" customWidth="1"/>
    <col min="2" max="2" width="10.42578125" style="3" customWidth="1"/>
    <col min="3" max="3" width="15.140625" style="3" customWidth="1"/>
    <col min="4" max="7" width="14.28515625" style="3" customWidth="1"/>
    <col min="8" max="8" width="7.5703125" style="3" customWidth="1"/>
    <col min="9" max="9" width="13" style="3" customWidth="1"/>
    <col min="10" max="10" width="9.140625" style="3"/>
    <col min="11" max="12" width="9.28515625" style="3" bestFit="1" customWidth="1"/>
    <col min="13" max="13" width="11.5703125" style="3" bestFit="1" customWidth="1"/>
    <col min="14" max="15" width="9.85546875" style="3" bestFit="1" customWidth="1"/>
    <col min="16" max="17" width="11.5703125" style="3" bestFit="1" customWidth="1"/>
    <col min="18" max="16384" width="9.140625" style="3"/>
  </cols>
  <sheetData>
    <row r="2" spans="2:12" ht="15.75" x14ac:dyDescent="0.25">
      <c r="B2" s="1" t="s">
        <v>0</v>
      </c>
      <c r="C2" s="10" t="s">
        <v>43</v>
      </c>
    </row>
    <row r="4" spans="2:12" x14ac:dyDescent="0.2">
      <c r="B4" s="14" t="s">
        <v>2</v>
      </c>
      <c r="C4" s="2" t="s">
        <v>53</v>
      </c>
    </row>
    <row r="5" spans="2:12" x14ac:dyDescent="0.2">
      <c r="B5" s="14" t="s">
        <v>3</v>
      </c>
      <c r="C5" s="2" t="s">
        <v>4</v>
      </c>
    </row>
    <row r="6" spans="2:12" x14ac:dyDescent="0.2">
      <c r="B6" s="14" t="s">
        <v>5</v>
      </c>
      <c r="C6" s="2" t="s">
        <v>6</v>
      </c>
    </row>
    <row r="7" spans="2:12" x14ac:dyDescent="0.2">
      <c r="B7" s="14" t="s">
        <v>7</v>
      </c>
      <c r="C7" s="34" t="s">
        <v>50</v>
      </c>
    </row>
    <row r="8" spans="2:12" x14ac:dyDescent="0.2">
      <c r="B8" s="14" t="s">
        <v>9</v>
      </c>
      <c r="C8" s="2" t="s">
        <v>10</v>
      </c>
    </row>
    <row r="9" spans="2:12" x14ac:dyDescent="0.2">
      <c r="B9" s="14" t="s">
        <v>44</v>
      </c>
      <c r="C9" s="2" t="s">
        <v>48</v>
      </c>
    </row>
    <row r="10" spans="2:12" x14ac:dyDescent="0.2">
      <c r="B10" s="14"/>
      <c r="C10" s="2" t="s">
        <v>46</v>
      </c>
    </row>
    <row r="11" spans="2:12" x14ac:dyDescent="0.2">
      <c r="B11" s="14"/>
      <c r="C11" s="2" t="s">
        <v>47</v>
      </c>
    </row>
    <row r="12" spans="2:12" ht="15.75" x14ac:dyDescent="0.25">
      <c r="C12" s="10"/>
    </row>
    <row r="13" spans="2:12" x14ac:dyDescent="0.2">
      <c r="C13" s="3" t="s">
        <v>12</v>
      </c>
    </row>
    <row r="14" spans="2:12" ht="25.5" x14ac:dyDescent="0.2">
      <c r="C14" s="5" t="s">
        <v>14</v>
      </c>
      <c r="D14" s="5" t="s">
        <v>15</v>
      </c>
      <c r="E14" s="5" t="s">
        <v>16</v>
      </c>
      <c r="F14" s="5" t="s">
        <v>17</v>
      </c>
      <c r="G14" s="5" t="s">
        <v>18</v>
      </c>
    </row>
    <row r="15" spans="2:12" x14ac:dyDescent="0.2">
      <c r="C15" s="6">
        <v>43191</v>
      </c>
      <c r="D15" s="7">
        <v>677994</v>
      </c>
      <c r="E15" s="7">
        <v>2782214</v>
      </c>
      <c r="F15" s="7">
        <v>1405946</v>
      </c>
      <c r="G15" s="7">
        <f>SUM(D15:F15)</f>
        <v>4866154</v>
      </c>
      <c r="K15" s="15"/>
      <c r="L15" s="15"/>
    </row>
    <row r="16" spans="2:12" x14ac:dyDescent="0.2">
      <c r="C16" s="6">
        <v>43221</v>
      </c>
      <c r="D16" s="7">
        <v>733066</v>
      </c>
      <c r="E16" s="7">
        <v>3036906</v>
      </c>
      <c r="F16" s="7">
        <v>1490530</v>
      </c>
      <c r="G16" s="7">
        <f t="shared" ref="G16:G23" si="0">SUM(D16:F16)</f>
        <v>5260502</v>
      </c>
      <c r="K16" s="15"/>
      <c r="L16" s="15"/>
    </row>
    <row r="17" spans="3:12" x14ac:dyDescent="0.2">
      <c r="C17" s="6">
        <v>43252</v>
      </c>
      <c r="D17" s="7">
        <v>717887</v>
      </c>
      <c r="E17" s="7">
        <v>2947152</v>
      </c>
      <c r="F17" s="7">
        <v>1450545</v>
      </c>
      <c r="G17" s="7">
        <f t="shared" si="0"/>
        <v>5115584</v>
      </c>
      <c r="K17" s="15"/>
      <c r="L17" s="15"/>
    </row>
    <row r="18" spans="3:12" x14ac:dyDescent="0.2">
      <c r="C18" s="6">
        <v>43282</v>
      </c>
      <c r="D18" s="7">
        <v>729864</v>
      </c>
      <c r="E18" s="7">
        <v>3023742</v>
      </c>
      <c r="F18" s="7">
        <v>1495637</v>
      </c>
      <c r="G18" s="7">
        <f t="shared" si="0"/>
        <v>5249243</v>
      </c>
      <c r="K18" s="15"/>
      <c r="L18" s="15"/>
    </row>
    <row r="19" spans="3:12" x14ac:dyDescent="0.2">
      <c r="C19" s="6">
        <v>43313</v>
      </c>
      <c r="D19" s="7">
        <v>707245</v>
      </c>
      <c r="E19" s="7">
        <v>2858271</v>
      </c>
      <c r="F19" s="7">
        <v>1434790</v>
      </c>
      <c r="G19" s="7">
        <f t="shared" si="0"/>
        <v>5000306</v>
      </c>
      <c r="K19" s="15"/>
      <c r="L19" s="15"/>
    </row>
    <row r="20" spans="3:12" x14ac:dyDescent="0.2">
      <c r="C20" s="6">
        <v>43344</v>
      </c>
      <c r="D20" s="7">
        <v>680583</v>
      </c>
      <c r="E20" s="7">
        <v>2789379</v>
      </c>
      <c r="F20" s="7">
        <v>1391011</v>
      </c>
      <c r="G20" s="7">
        <f t="shared" si="0"/>
        <v>4860973</v>
      </c>
      <c r="K20" s="15"/>
      <c r="L20" s="15"/>
    </row>
    <row r="21" spans="3:12" x14ac:dyDescent="0.2">
      <c r="C21" s="6">
        <v>43374</v>
      </c>
      <c r="D21" s="7">
        <v>775676</v>
      </c>
      <c r="E21" s="7">
        <v>3247453</v>
      </c>
      <c r="F21" s="7">
        <v>1566887</v>
      </c>
      <c r="G21" s="7">
        <f t="shared" si="0"/>
        <v>5590016</v>
      </c>
      <c r="K21" s="15"/>
      <c r="L21" s="15"/>
    </row>
    <row r="22" spans="3:12" x14ac:dyDescent="0.2">
      <c r="C22" s="6">
        <v>43405</v>
      </c>
      <c r="D22" s="7">
        <v>762986</v>
      </c>
      <c r="E22" s="7">
        <v>3167350</v>
      </c>
      <c r="F22" s="7">
        <v>1515090</v>
      </c>
      <c r="G22" s="7">
        <f t="shared" si="0"/>
        <v>5445426</v>
      </c>
      <c r="K22" s="15"/>
      <c r="L22" s="15"/>
    </row>
    <row r="23" spans="3:12" x14ac:dyDescent="0.2">
      <c r="C23" s="6">
        <v>43435</v>
      </c>
      <c r="D23" s="7">
        <v>630854</v>
      </c>
      <c r="E23" s="7">
        <v>2537334</v>
      </c>
      <c r="F23" s="7">
        <v>1338769</v>
      </c>
      <c r="G23" s="7">
        <f t="shared" si="0"/>
        <v>4506957</v>
      </c>
      <c r="K23" s="15"/>
      <c r="L23" s="15"/>
    </row>
    <row r="24" spans="3:12" x14ac:dyDescent="0.2">
      <c r="C24" s="6">
        <v>43466</v>
      </c>
      <c r="D24" s="7">
        <v>751655</v>
      </c>
      <c r="E24" s="7">
        <v>3153311</v>
      </c>
      <c r="F24" s="7">
        <v>1573548</v>
      </c>
      <c r="G24" s="7">
        <f t="shared" ref="G24:G87" si="1">SUM(D24:F24)</f>
        <v>5478514</v>
      </c>
      <c r="K24" s="15"/>
      <c r="L24" s="15"/>
    </row>
    <row r="25" spans="3:12" x14ac:dyDescent="0.2">
      <c r="C25" s="6">
        <v>43497</v>
      </c>
      <c r="D25" s="7">
        <v>692546</v>
      </c>
      <c r="E25" s="7">
        <v>2831633</v>
      </c>
      <c r="F25" s="7">
        <v>1413070</v>
      </c>
      <c r="G25" s="7">
        <f t="shared" si="1"/>
        <v>4937249</v>
      </c>
      <c r="K25" s="15"/>
      <c r="L25" s="15"/>
    </row>
    <row r="26" spans="3:12" x14ac:dyDescent="0.2">
      <c r="C26" s="6">
        <v>43525</v>
      </c>
      <c r="D26" s="7">
        <v>745579</v>
      </c>
      <c r="E26" s="7">
        <v>2990674</v>
      </c>
      <c r="F26" s="7">
        <v>1513953</v>
      </c>
      <c r="G26" s="7">
        <f t="shared" si="1"/>
        <v>5250206</v>
      </c>
      <c r="K26" s="15"/>
      <c r="L26" s="15"/>
    </row>
    <row r="27" spans="3:12" x14ac:dyDescent="0.2">
      <c r="C27" s="6">
        <v>43556</v>
      </c>
      <c r="D27" s="7">
        <v>698448</v>
      </c>
      <c r="E27" s="7">
        <v>2915736</v>
      </c>
      <c r="F27" s="7">
        <v>1467950</v>
      </c>
      <c r="G27" s="7">
        <f t="shared" si="1"/>
        <v>5082134</v>
      </c>
      <c r="K27" s="15"/>
      <c r="L27" s="15"/>
    </row>
    <row r="28" spans="3:12" x14ac:dyDescent="0.2">
      <c r="C28" s="6">
        <v>43586</v>
      </c>
      <c r="D28" s="7">
        <v>743720</v>
      </c>
      <c r="E28" s="7">
        <v>3050120</v>
      </c>
      <c r="F28" s="7">
        <v>1524666</v>
      </c>
      <c r="G28" s="7">
        <f t="shared" si="1"/>
        <v>5318506</v>
      </c>
      <c r="K28" s="15"/>
      <c r="L28" s="15"/>
    </row>
    <row r="29" spans="3:12" x14ac:dyDescent="0.2">
      <c r="C29" s="6">
        <v>43617</v>
      </c>
      <c r="D29" s="7">
        <v>709629</v>
      </c>
      <c r="E29" s="7">
        <v>2913283</v>
      </c>
      <c r="F29" s="7">
        <v>1473033</v>
      </c>
      <c r="G29" s="7">
        <f t="shared" si="1"/>
        <v>5095945</v>
      </c>
      <c r="K29" s="15"/>
      <c r="L29" s="15"/>
    </row>
    <row r="30" spans="3:12" x14ac:dyDescent="0.2">
      <c r="C30" s="6">
        <v>43647</v>
      </c>
      <c r="D30" s="7">
        <v>781794</v>
      </c>
      <c r="E30" s="7">
        <v>3266865</v>
      </c>
      <c r="F30" s="7">
        <v>1576360</v>
      </c>
      <c r="G30" s="7">
        <f t="shared" si="1"/>
        <v>5625019</v>
      </c>
      <c r="K30" s="15"/>
      <c r="L30" s="15"/>
    </row>
    <row r="31" spans="3:12" x14ac:dyDescent="0.2">
      <c r="C31" s="6">
        <v>43678</v>
      </c>
      <c r="D31" s="7">
        <v>705752</v>
      </c>
      <c r="E31" s="7">
        <v>2812696</v>
      </c>
      <c r="F31" s="7">
        <v>1448543</v>
      </c>
      <c r="G31" s="7">
        <f t="shared" si="1"/>
        <v>4966991</v>
      </c>
      <c r="K31" s="15"/>
      <c r="L31" s="15"/>
    </row>
    <row r="32" spans="3:12" x14ac:dyDescent="0.2">
      <c r="C32" s="6">
        <v>43709</v>
      </c>
      <c r="D32" s="7">
        <v>720687</v>
      </c>
      <c r="E32" s="7">
        <v>2999708</v>
      </c>
      <c r="F32" s="7">
        <v>1476871</v>
      </c>
      <c r="G32" s="7">
        <f t="shared" si="1"/>
        <v>5197266</v>
      </c>
      <c r="K32" s="15"/>
      <c r="L32" s="15"/>
    </row>
    <row r="33" spans="3:12" x14ac:dyDescent="0.2">
      <c r="C33" s="6">
        <v>43739</v>
      </c>
      <c r="D33" s="7">
        <v>792268</v>
      </c>
      <c r="E33" s="7">
        <v>3308647</v>
      </c>
      <c r="F33" s="7">
        <v>1596676</v>
      </c>
      <c r="G33" s="7">
        <f t="shared" si="1"/>
        <v>5697591</v>
      </c>
      <c r="K33" s="15"/>
      <c r="L33" s="15"/>
    </row>
    <row r="34" spans="3:12" x14ac:dyDescent="0.2">
      <c r="C34" s="6">
        <v>43770</v>
      </c>
      <c r="D34" s="7">
        <v>753961</v>
      </c>
      <c r="E34" s="7">
        <v>3094052</v>
      </c>
      <c r="F34" s="7">
        <v>1527594</v>
      </c>
      <c r="G34" s="7">
        <f t="shared" si="1"/>
        <v>5375607</v>
      </c>
      <c r="K34" s="15"/>
      <c r="L34" s="15"/>
    </row>
    <row r="35" spans="3:12" x14ac:dyDescent="0.2">
      <c r="C35" s="6">
        <v>43800</v>
      </c>
      <c r="D35" s="7">
        <v>657945</v>
      </c>
      <c r="E35" s="7">
        <v>2699881</v>
      </c>
      <c r="F35" s="7">
        <v>1380788</v>
      </c>
      <c r="G35" s="7">
        <f t="shared" si="1"/>
        <v>4738614</v>
      </c>
      <c r="K35" s="15"/>
      <c r="L35" s="15"/>
    </row>
    <row r="36" spans="3:12" x14ac:dyDescent="0.2">
      <c r="C36" s="6">
        <v>43831</v>
      </c>
      <c r="D36" s="7">
        <v>766352</v>
      </c>
      <c r="E36" s="7">
        <v>3204784</v>
      </c>
      <c r="F36" s="7">
        <v>1568587</v>
      </c>
      <c r="G36" s="7">
        <f t="shared" si="1"/>
        <v>5539723</v>
      </c>
      <c r="K36" s="15"/>
      <c r="L36" s="15"/>
    </row>
    <row r="37" spans="3:12" x14ac:dyDescent="0.2">
      <c r="C37" s="6">
        <v>43862</v>
      </c>
      <c r="D37" s="7">
        <v>716496</v>
      </c>
      <c r="E37" s="7">
        <v>2906723</v>
      </c>
      <c r="F37" s="7">
        <v>1443709</v>
      </c>
      <c r="G37" s="7">
        <f t="shared" si="1"/>
        <v>5066928</v>
      </c>
      <c r="K37" s="15"/>
      <c r="L37" s="15"/>
    </row>
    <row r="38" spans="3:12" x14ac:dyDescent="0.2">
      <c r="C38" s="6">
        <v>43891</v>
      </c>
      <c r="D38" s="7">
        <v>565373</v>
      </c>
      <c r="E38" s="7">
        <v>2397525</v>
      </c>
      <c r="F38" s="7">
        <v>1151313</v>
      </c>
      <c r="G38" s="7">
        <f t="shared" si="1"/>
        <v>4114211</v>
      </c>
      <c r="K38" s="15"/>
      <c r="L38" s="15"/>
    </row>
    <row r="39" spans="3:12" x14ac:dyDescent="0.2">
      <c r="C39" s="6">
        <v>43922</v>
      </c>
      <c r="D39" s="7">
        <v>184463</v>
      </c>
      <c r="E39" s="7">
        <v>1134370</v>
      </c>
      <c r="F39" s="7">
        <v>397378</v>
      </c>
      <c r="G39" s="7">
        <f t="shared" si="1"/>
        <v>1716211</v>
      </c>
      <c r="K39" s="15"/>
      <c r="L39" s="15"/>
    </row>
    <row r="40" spans="3:12" x14ac:dyDescent="0.2">
      <c r="C40" s="6">
        <v>43952</v>
      </c>
      <c r="D40" s="7">
        <v>225038</v>
      </c>
      <c r="E40" s="7">
        <v>1299076</v>
      </c>
      <c r="F40" s="7">
        <v>573208</v>
      </c>
      <c r="G40" s="7">
        <f t="shared" si="1"/>
        <v>2097322</v>
      </c>
      <c r="K40" s="15"/>
      <c r="L40" s="15"/>
    </row>
    <row r="41" spans="3:12" x14ac:dyDescent="0.2">
      <c r="C41" s="6">
        <v>43983</v>
      </c>
      <c r="D41" s="7">
        <v>333192</v>
      </c>
      <c r="E41" s="7">
        <v>1802234</v>
      </c>
      <c r="F41" s="7">
        <v>852879</v>
      </c>
      <c r="G41" s="7">
        <f t="shared" si="1"/>
        <v>2988305</v>
      </c>
      <c r="K41" s="15"/>
      <c r="L41" s="15"/>
    </row>
    <row r="42" spans="3:12" x14ac:dyDescent="0.2">
      <c r="C42" s="6">
        <v>44013</v>
      </c>
      <c r="D42" s="7">
        <v>445935</v>
      </c>
      <c r="E42" s="7">
        <v>2111636</v>
      </c>
      <c r="F42" s="7">
        <v>1091104</v>
      </c>
      <c r="G42" s="7">
        <f t="shared" si="1"/>
        <v>3648675</v>
      </c>
      <c r="K42" s="15"/>
      <c r="L42" s="15"/>
    </row>
    <row r="43" spans="3:12" x14ac:dyDescent="0.2">
      <c r="C43" s="6">
        <v>44044</v>
      </c>
      <c r="D43" s="7">
        <v>462885</v>
      </c>
      <c r="E43" s="7">
        <v>2014835</v>
      </c>
      <c r="F43" s="7">
        <v>1102938</v>
      </c>
      <c r="G43" s="7">
        <f t="shared" si="1"/>
        <v>3580658</v>
      </c>
      <c r="K43" s="15"/>
      <c r="L43" s="15"/>
    </row>
    <row r="44" spans="3:12" x14ac:dyDescent="0.2">
      <c r="C44" s="6">
        <v>44075</v>
      </c>
      <c r="D44" s="7">
        <v>564074</v>
      </c>
      <c r="E44" s="7">
        <v>2483472</v>
      </c>
      <c r="F44" s="7">
        <v>1251365</v>
      </c>
      <c r="G44" s="7">
        <f t="shared" si="1"/>
        <v>4298911</v>
      </c>
      <c r="K44" s="15"/>
      <c r="L44" s="15"/>
    </row>
    <row r="45" spans="3:12" x14ac:dyDescent="0.2">
      <c r="C45" s="6">
        <v>44105</v>
      </c>
      <c r="D45" s="7">
        <v>619886</v>
      </c>
      <c r="E45" s="7">
        <v>2572142</v>
      </c>
      <c r="F45" s="7">
        <v>1314045</v>
      </c>
      <c r="G45" s="7">
        <f t="shared" si="1"/>
        <v>4506073</v>
      </c>
      <c r="K45" s="15"/>
      <c r="L45" s="15"/>
    </row>
    <row r="46" spans="3:12" x14ac:dyDescent="0.2">
      <c r="C46" s="6">
        <v>44136</v>
      </c>
      <c r="D46" s="7">
        <v>597045</v>
      </c>
      <c r="E46" s="7">
        <v>2598431</v>
      </c>
      <c r="F46" s="7">
        <v>1294342</v>
      </c>
      <c r="G46" s="7">
        <f t="shared" si="1"/>
        <v>4489818</v>
      </c>
      <c r="K46" s="15"/>
      <c r="L46" s="15"/>
    </row>
    <row r="47" spans="3:12" x14ac:dyDescent="0.2">
      <c r="C47" s="6">
        <v>44166</v>
      </c>
      <c r="D47" s="7">
        <v>545199</v>
      </c>
      <c r="E47" s="7">
        <v>2394061</v>
      </c>
      <c r="F47" s="7">
        <v>1201464</v>
      </c>
      <c r="G47" s="7">
        <f t="shared" si="1"/>
        <v>4140724</v>
      </c>
      <c r="K47" s="15"/>
      <c r="L47" s="15"/>
    </row>
    <row r="48" spans="3:12" x14ac:dyDescent="0.2">
      <c r="C48" s="6">
        <v>44197</v>
      </c>
      <c r="D48" s="7">
        <v>446089</v>
      </c>
      <c r="E48" s="7">
        <v>2245820</v>
      </c>
      <c r="F48" s="7">
        <v>1166464</v>
      </c>
      <c r="G48" s="7">
        <f t="shared" si="1"/>
        <v>3858373</v>
      </c>
      <c r="K48" s="15"/>
      <c r="L48" s="15"/>
    </row>
    <row r="49" spans="3:12" x14ac:dyDescent="0.2">
      <c r="C49" s="6">
        <v>44228</v>
      </c>
      <c r="D49" s="7">
        <v>473577</v>
      </c>
      <c r="E49" s="7">
        <v>2259081</v>
      </c>
      <c r="F49" s="7">
        <v>1171188</v>
      </c>
      <c r="G49" s="7">
        <f t="shared" si="1"/>
        <v>3903846</v>
      </c>
      <c r="K49" s="15"/>
      <c r="L49" s="15"/>
    </row>
    <row r="50" spans="3:12" x14ac:dyDescent="0.2">
      <c r="C50" s="6">
        <v>44256</v>
      </c>
      <c r="D50" s="7">
        <v>618305</v>
      </c>
      <c r="E50" s="7">
        <v>2819633</v>
      </c>
      <c r="F50" s="7">
        <v>1398524</v>
      </c>
      <c r="G50" s="7">
        <f t="shared" si="1"/>
        <v>4836462</v>
      </c>
      <c r="K50" s="15"/>
      <c r="L50" s="15"/>
    </row>
    <row r="51" spans="3:12" x14ac:dyDescent="0.2">
      <c r="C51" s="6">
        <v>44287</v>
      </c>
      <c r="D51" s="7">
        <v>597871</v>
      </c>
      <c r="E51" s="7">
        <v>2686943</v>
      </c>
      <c r="F51" s="7">
        <v>1319760</v>
      </c>
      <c r="G51" s="7">
        <f t="shared" si="1"/>
        <v>4604574</v>
      </c>
      <c r="K51" s="15"/>
      <c r="L51" s="15"/>
    </row>
    <row r="52" spans="3:12" x14ac:dyDescent="0.2">
      <c r="C52" s="6">
        <v>44317</v>
      </c>
      <c r="D52" s="7">
        <v>628059</v>
      </c>
      <c r="E52" s="7">
        <v>2728044</v>
      </c>
      <c r="F52" s="7">
        <v>1358475</v>
      </c>
      <c r="G52" s="7">
        <f t="shared" si="1"/>
        <v>4714578</v>
      </c>
      <c r="K52" s="15"/>
      <c r="L52" s="15"/>
    </row>
    <row r="53" spans="3:12" x14ac:dyDescent="0.2">
      <c r="C53" s="6">
        <v>44348</v>
      </c>
      <c r="D53" s="7">
        <v>686296</v>
      </c>
      <c r="E53" s="7">
        <v>2996195</v>
      </c>
      <c r="F53" s="7">
        <v>1432107</v>
      </c>
      <c r="G53" s="7">
        <f t="shared" si="1"/>
        <v>5114598</v>
      </c>
      <c r="K53" s="15"/>
      <c r="L53" s="15"/>
    </row>
    <row r="54" spans="3:12" x14ac:dyDescent="0.2">
      <c r="C54" s="6">
        <v>44378</v>
      </c>
      <c r="D54" s="7">
        <v>666933</v>
      </c>
      <c r="E54" s="7">
        <v>2846591</v>
      </c>
      <c r="F54" s="7">
        <v>1394347</v>
      </c>
      <c r="G54" s="7">
        <f t="shared" si="1"/>
        <v>4907871</v>
      </c>
      <c r="K54" s="15"/>
      <c r="L54" s="15"/>
    </row>
    <row r="55" spans="3:12" x14ac:dyDescent="0.2">
      <c r="C55" s="6">
        <v>44409</v>
      </c>
      <c r="D55" s="7">
        <v>607745</v>
      </c>
      <c r="E55" s="7">
        <v>2620111</v>
      </c>
      <c r="F55" s="7">
        <v>1308721</v>
      </c>
      <c r="G55" s="7">
        <f t="shared" si="1"/>
        <v>4536577</v>
      </c>
      <c r="K55" s="15"/>
      <c r="L55" s="15"/>
    </row>
    <row r="56" spans="3:12" x14ac:dyDescent="0.2">
      <c r="C56" s="6">
        <v>44440</v>
      </c>
      <c r="D56" s="7">
        <v>653207</v>
      </c>
      <c r="E56" s="7">
        <v>2928821</v>
      </c>
      <c r="F56" s="7">
        <v>1388779</v>
      </c>
      <c r="G56" s="7">
        <f t="shared" si="1"/>
        <v>4970807</v>
      </c>
      <c r="K56" s="15"/>
      <c r="L56" s="15"/>
    </row>
    <row r="57" spans="3:12" x14ac:dyDescent="0.2">
      <c r="C57" s="6">
        <v>44470</v>
      </c>
      <c r="D57" s="7">
        <v>643775</v>
      </c>
      <c r="E57" s="7">
        <v>2811212</v>
      </c>
      <c r="F57" s="7">
        <v>1395832</v>
      </c>
      <c r="G57" s="7">
        <f t="shared" si="1"/>
        <v>4850819</v>
      </c>
      <c r="K57" s="15"/>
      <c r="L57" s="15"/>
    </row>
    <row r="58" spans="3:12" x14ac:dyDescent="0.2">
      <c r="C58" s="6">
        <v>44501</v>
      </c>
      <c r="D58" s="7">
        <v>687707</v>
      </c>
      <c r="E58" s="7">
        <v>3085386</v>
      </c>
      <c r="F58" s="7">
        <v>1476767</v>
      </c>
      <c r="G58" s="7">
        <f t="shared" si="1"/>
        <v>5249860</v>
      </c>
      <c r="K58" s="15"/>
      <c r="L58" s="15"/>
    </row>
    <row r="59" spans="3:12" x14ac:dyDescent="0.2">
      <c r="C59" s="6">
        <v>44531</v>
      </c>
      <c r="D59" s="7">
        <v>593591</v>
      </c>
      <c r="E59" s="7">
        <v>2561055</v>
      </c>
      <c r="F59" s="7">
        <v>1289605</v>
      </c>
      <c r="G59" s="7">
        <f t="shared" si="1"/>
        <v>4444251</v>
      </c>
      <c r="K59" s="15"/>
      <c r="L59" s="15"/>
    </row>
    <row r="60" spans="3:12" x14ac:dyDescent="0.2">
      <c r="C60" s="6">
        <v>44562</v>
      </c>
      <c r="D60" s="7">
        <v>596823</v>
      </c>
      <c r="E60" s="7">
        <v>2723373</v>
      </c>
      <c r="F60" s="7">
        <v>1376332</v>
      </c>
      <c r="G60" s="7">
        <f t="shared" si="1"/>
        <v>4696528</v>
      </c>
      <c r="K60" s="15"/>
      <c r="L60" s="15"/>
    </row>
    <row r="61" spans="3:12" x14ac:dyDescent="0.2">
      <c r="C61" s="6">
        <v>44593</v>
      </c>
      <c r="D61" s="7">
        <v>625719</v>
      </c>
      <c r="E61" s="7">
        <v>2708703</v>
      </c>
      <c r="F61" s="7">
        <v>1351935</v>
      </c>
      <c r="G61" s="7">
        <f t="shared" si="1"/>
        <v>4686357</v>
      </c>
      <c r="K61" s="15"/>
      <c r="L61" s="15"/>
    </row>
    <row r="62" spans="3:12" x14ac:dyDescent="0.2">
      <c r="C62" s="6">
        <v>44621</v>
      </c>
      <c r="D62" s="7">
        <v>711718</v>
      </c>
      <c r="E62" s="7">
        <v>3100797</v>
      </c>
      <c r="F62" s="7">
        <v>1514572</v>
      </c>
      <c r="G62" s="7">
        <f t="shared" si="1"/>
        <v>5327087</v>
      </c>
      <c r="K62" s="15"/>
      <c r="L62" s="15"/>
    </row>
    <row r="63" spans="3:12" x14ac:dyDescent="0.2">
      <c r="C63" s="6">
        <v>44652</v>
      </c>
      <c r="D63" s="7">
        <v>609191</v>
      </c>
      <c r="E63" s="7">
        <v>2674632</v>
      </c>
      <c r="F63" s="7">
        <v>1346006</v>
      </c>
      <c r="G63" s="7">
        <f t="shared" si="1"/>
        <v>4629829</v>
      </c>
      <c r="K63" s="15"/>
      <c r="L63" s="15"/>
    </row>
    <row r="64" spans="3:12" x14ac:dyDescent="0.2">
      <c r="C64" s="6">
        <v>44682</v>
      </c>
      <c r="D64" s="7">
        <v>698020</v>
      </c>
      <c r="E64" s="7">
        <v>3111391</v>
      </c>
      <c r="F64" s="7">
        <v>1495815</v>
      </c>
      <c r="G64" s="7">
        <f t="shared" si="1"/>
        <v>5305226</v>
      </c>
      <c r="K64" s="15"/>
      <c r="L64" s="15"/>
    </row>
    <row r="65" spans="3:12" x14ac:dyDescent="0.2">
      <c r="C65" s="6">
        <v>44713</v>
      </c>
      <c r="D65" s="7">
        <v>659465</v>
      </c>
      <c r="E65" s="7">
        <v>2893453</v>
      </c>
      <c r="F65" s="7">
        <v>1415561</v>
      </c>
      <c r="G65" s="7">
        <f t="shared" si="1"/>
        <v>4968479</v>
      </c>
      <c r="K65" s="15"/>
      <c r="L65" s="15"/>
    </row>
    <row r="66" spans="3:12" x14ac:dyDescent="0.2">
      <c r="C66" s="6">
        <v>44743</v>
      </c>
      <c r="D66" s="7">
        <v>660525</v>
      </c>
      <c r="E66" s="7">
        <v>2861409</v>
      </c>
      <c r="F66" s="7">
        <v>1413347</v>
      </c>
      <c r="G66" s="7">
        <f t="shared" si="1"/>
        <v>4935281</v>
      </c>
      <c r="K66" s="15"/>
      <c r="L66" s="15"/>
    </row>
    <row r="67" spans="3:12" x14ac:dyDescent="0.2">
      <c r="C67" s="6">
        <v>44774</v>
      </c>
      <c r="D67" s="7">
        <v>687475</v>
      </c>
      <c r="E67" s="7">
        <v>2954140</v>
      </c>
      <c r="F67" s="7">
        <v>1469406</v>
      </c>
      <c r="G67" s="7">
        <f t="shared" si="1"/>
        <v>5111021</v>
      </c>
      <c r="K67" s="15"/>
      <c r="L67" s="15"/>
    </row>
    <row r="68" spans="3:12" x14ac:dyDescent="0.2">
      <c r="C68" s="6">
        <v>44805</v>
      </c>
      <c r="D68" s="7">
        <v>691858</v>
      </c>
      <c r="E68" s="7">
        <v>2983149</v>
      </c>
      <c r="F68" s="7">
        <v>1455354</v>
      </c>
      <c r="G68" s="7">
        <f t="shared" si="1"/>
        <v>5130361</v>
      </c>
      <c r="K68" s="15"/>
      <c r="L68" s="15"/>
    </row>
    <row r="69" spans="3:12" x14ac:dyDescent="0.2">
      <c r="C69" s="6">
        <v>44835</v>
      </c>
      <c r="D69" s="7">
        <v>699623</v>
      </c>
      <c r="E69" s="7">
        <v>3025891</v>
      </c>
      <c r="F69" s="7">
        <v>1496825</v>
      </c>
      <c r="G69" s="7">
        <f t="shared" si="1"/>
        <v>5222339</v>
      </c>
      <c r="K69" s="15"/>
      <c r="L69" s="15"/>
    </row>
    <row r="70" spans="3:12" x14ac:dyDescent="0.2">
      <c r="C70" s="6">
        <v>44866</v>
      </c>
      <c r="D70" s="7">
        <v>751548</v>
      </c>
      <c r="E70" s="7">
        <v>3323251</v>
      </c>
      <c r="F70" s="7">
        <v>1591435</v>
      </c>
      <c r="G70" s="7">
        <f t="shared" si="1"/>
        <v>5666234</v>
      </c>
      <c r="K70" s="15"/>
      <c r="L70" s="15"/>
    </row>
    <row r="71" spans="3:12" x14ac:dyDescent="0.2">
      <c r="C71" s="6">
        <v>44896</v>
      </c>
      <c r="D71" s="7">
        <v>628677</v>
      </c>
      <c r="E71" s="7">
        <v>2626392</v>
      </c>
      <c r="F71" s="7">
        <v>1338628</v>
      </c>
      <c r="G71" s="7">
        <f t="shared" si="1"/>
        <v>4593697</v>
      </c>
      <c r="K71" s="15"/>
      <c r="L71" s="15"/>
    </row>
    <row r="72" spans="3:12" x14ac:dyDescent="0.2">
      <c r="C72" s="6">
        <v>44927</v>
      </c>
      <c r="D72" s="7">
        <v>712857</v>
      </c>
      <c r="E72" s="7">
        <v>3098353</v>
      </c>
      <c r="F72" s="7">
        <v>1582044</v>
      </c>
      <c r="G72" s="7">
        <f t="shared" si="1"/>
        <v>5393254</v>
      </c>
      <c r="K72" s="15"/>
      <c r="L72" s="15"/>
    </row>
    <row r="73" spans="3:12" x14ac:dyDescent="0.2">
      <c r="C73" s="6">
        <v>44958</v>
      </c>
      <c r="D73" s="7">
        <v>691755</v>
      </c>
      <c r="E73" s="7">
        <v>2925827</v>
      </c>
      <c r="F73" s="7">
        <v>1491545</v>
      </c>
      <c r="G73" s="7">
        <f t="shared" si="1"/>
        <v>5109127</v>
      </c>
      <c r="K73" s="15"/>
      <c r="L73" s="15"/>
    </row>
    <row r="74" spans="3:12" x14ac:dyDescent="0.2">
      <c r="C74" s="6">
        <v>44986</v>
      </c>
      <c r="D74" s="7">
        <v>774525</v>
      </c>
      <c r="E74" s="7">
        <v>3266369</v>
      </c>
      <c r="F74" s="7">
        <v>1667015</v>
      </c>
      <c r="G74" s="7">
        <f t="shared" si="1"/>
        <v>5707909</v>
      </c>
      <c r="K74" s="15"/>
      <c r="L74" s="15"/>
    </row>
    <row r="75" spans="3:12" x14ac:dyDescent="0.2">
      <c r="C75" s="6">
        <v>45017</v>
      </c>
      <c r="D75" s="7">
        <v>648765</v>
      </c>
      <c r="E75" s="7">
        <v>2764267</v>
      </c>
      <c r="F75" s="7">
        <v>1449049</v>
      </c>
      <c r="G75" s="7">
        <f t="shared" si="1"/>
        <v>4862081</v>
      </c>
    </row>
    <row r="76" spans="3:12" x14ac:dyDescent="0.2">
      <c r="C76" s="6">
        <v>45047</v>
      </c>
      <c r="D76" s="7">
        <v>748567</v>
      </c>
      <c r="E76" s="7">
        <v>3287186</v>
      </c>
      <c r="F76" s="7">
        <v>1575102</v>
      </c>
      <c r="G76" s="7">
        <f t="shared" si="1"/>
        <v>5610855</v>
      </c>
    </row>
    <row r="77" spans="3:12" x14ac:dyDescent="0.2">
      <c r="C77" s="6">
        <v>45078</v>
      </c>
      <c r="D77" s="7">
        <v>775487</v>
      </c>
      <c r="E77" s="7">
        <v>3432429</v>
      </c>
      <c r="F77" s="7">
        <v>1625148</v>
      </c>
      <c r="G77" s="7">
        <f t="shared" si="1"/>
        <v>5833064</v>
      </c>
    </row>
    <row r="78" spans="3:12" x14ac:dyDescent="0.2">
      <c r="C78" s="6">
        <v>45108</v>
      </c>
      <c r="D78" s="7">
        <v>731460</v>
      </c>
      <c r="E78" s="7">
        <v>3258603</v>
      </c>
      <c r="F78" s="7">
        <v>1593401</v>
      </c>
      <c r="G78" s="7">
        <f t="shared" si="1"/>
        <v>5583464</v>
      </c>
    </row>
    <row r="79" spans="3:12" x14ac:dyDescent="0.2">
      <c r="C79" s="6">
        <v>45139</v>
      </c>
      <c r="D79" s="7">
        <v>751809</v>
      </c>
      <c r="E79" s="7">
        <v>3271757</v>
      </c>
      <c r="F79" s="7">
        <v>1595194</v>
      </c>
      <c r="G79" s="7">
        <f t="shared" si="1"/>
        <v>5618760</v>
      </c>
    </row>
    <row r="80" spans="3:12" x14ac:dyDescent="0.2">
      <c r="C80" s="6">
        <v>45170</v>
      </c>
      <c r="D80" s="7">
        <v>736315</v>
      </c>
      <c r="E80" s="7">
        <v>3267086</v>
      </c>
      <c r="F80" s="7">
        <v>1582498</v>
      </c>
      <c r="G80" s="7">
        <f t="shared" si="1"/>
        <v>5585899</v>
      </c>
    </row>
    <row r="81" spans="3:7" x14ac:dyDescent="0.2">
      <c r="C81" s="6">
        <v>45200</v>
      </c>
      <c r="D81" s="7">
        <v>771750</v>
      </c>
      <c r="E81" s="7">
        <v>3482090</v>
      </c>
      <c r="F81" s="7">
        <v>1660680</v>
      </c>
      <c r="G81" s="7">
        <f t="shared" si="1"/>
        <v>5914520</v>
      </c>
    </row>
    <row r="82" spans="3:7" x14ac:dyDescent="0.2">
      <c r="C82" s="6">
        <v>45231</v>
      </c>
      <c r="D82" s="7">
        <v>817715</v>
      </c>
      <c r="E82" s="7">
        <v>3621513</v>
      </c>
      <c r="F82" s="7">
        <v>1723710</v>
      </c>
      <c r="G82" s="7">
        <f t="shared" si="1"/>
        <v>6162938</v>
      </c>
    </row>
    <row r="83" spans="3:7" x14ac:dyDescent="0.2">
      <c r="C83" s="6">
        <v>45261</v>
      </c>
      <c r="D83" s="7">
        <v>677011</v>
      </c>
      <c r="E83" s="7">
        <v>2876502</v>
      </c>
      <c r="F83" s="7">
        <v>1492103</v>
      </c>
      <c r="G83" s="7">
        <f t="shared" si="1"/>
        <v>5045616</v>
      </c>
    </row>
    <row r="84" spans="3:7" x14ac:dyDescent="0.2">
      <c r="C84" s="6">
        <v>45292</v>
      </c>
      <c r="D84" s="7">
        <v>800956</v>
      </c>
      <c r="E84" s="7">
        <v>3571777</v>
      </c>
      <c r="F84" s="7">
        <v>1727650</v>
      </c>
      <c r="G84" s="7">
        <f t="shared" si="1"/>
        <v>6100383</v>
      </c>
    </row>
    <row r="85" spans="3:7" x14ac:dyDescent="0.2">
      <c r="C85" s="6">
        <v>45323</v>
      </c>
      <c r="D85" s="7">
        <v>781618</v>
      </c>
      <c r="E85" s="7">
        <v>3425584</v>
      </c>
      <c r="F85" s="7">
        <v>1628636</v>
      </c>
      <c r="G85" s="7">
        <f t="shared" si="1"/>
        <v>5835838</v>
      </c>
    </row>
    <row r="86" spans="3:7" x14ac:dyDescent="0.2">
      <c r="C86" s="6">
        <v>45352</v>
      </c>
      <c r="D86" s="7">
        <v>790690</v>
      </c>
      <c r="E86" s="7">
        <v>3321760</v>
      </c>
      <c r="F86" s="7">
        <v>1624359</v>
      </c>
      <c r="G86" s="7">
        <f t="shared" si="1"/>
        <v>5736809</v>
      </c>
    </row>
    <row r="87" spans="3:7" x14ac:dyDescent="0.2">
      <c r="C87" s="6">
        <v>45383</v>
      </c>
      <c r="D87" s="7">
        <v>795754</v>
      </c>
      <c r="E87" s="7">
        <v>3616975</v>
      </c>
      <c r="F87" s="7">
        <v>1679194</v>
      </c>
      <c r="G87" s="7">
        <f t="shared" si="1"/>
        <v>6091923</v>
      </c>
    </row>
    <row r="88" spans="3:7" x14ac:dyDescent="0.2">
      <c r="C88" s="6">
        <v>45413</v>
      </c>
      <c r="D88" s="7">
        <v>823882</v>
      </c>
      <c r="E88" s="7">
        <v>3717494</v>
      </c>
      <c r="F88" s="7">
        <v>1738570</v>
      </c>
      <c r="G88" s="7">
        <f t="shared" ref="G88:G99" si="2">SUM(D88:F88)</f>
        <v>6279946</v>
      </c>
    </row>
    <row r="89" spans="3:7" x14ac:dyDescent="0.2">
      <c r="C89" s="6">
        <v>45444</v>
      </c>
      <c r="D89" s="7">
        <v>776744</v>
      </c>
      <c r="E89" s="7">
        <v>3543735</v>
      </c>
      <c r="F89" s="7">
        <v>1669397</v>
      </c>
      <c r="G89" s="7">
        <f t="shared" si="2"/>
        <v>5989876</v>
      </c>
    </row>
    <row r="90" spans="3:7" x14ac:dyDescent="0.2">
      <c r="C90" s="6">
        <v>45474</v>
      </c>
      <c r="D90" s="7">
        <v>856349</v>
      </c>
      <c r="E90" s="7">
        <v>3924198</v>
      </c>
      <c r="F90" s="7">
        <v>1795251</v>
      </c>
      <c r="G90" s="7">
        <f t="shared" si="2"/>
        <v>6575798</v>
      </c>
    </row>
    <row r="91" spans="3:7" x14ac:dyDescent="0.2">
      <c r="C91" s="6">
        <v>45505</v>
      </c>
      <c r="D91" s="7">
        <v>796854</v>
      </c>
      <c r="E91" s="7">
        <v>3466739</v>
      </c>
      <c r="F91" s="7">
        <v>1677006</v>
      </c>
      <c r="G91" s="7">
        <f t="shared" si="2"/>
        <v>5940599</v>
      </c>
    </row>
    <row r="92" spans="3:7" x14ac:dyDescent="0.2">
      <c r="C92" s="6">
        <v>45536</v>
      </c>
      <c r="D92" s="7">
        <v>801749</v>
      </c>
      <c r="E92" s="7">
        <v>3665300</v>
      </c>
      <c r="F92" s="7">
        <v>1705137</v>
      </c>
      <c r="G92" s="7">
        <f t="shared" si="2"/>
        <v>6172186</v>
      </c>
    </row>
    <row r="93" spans="3:7" x14ac:dyDescent="0.2">
      <c r="C93" s="6">
        <v>45566</v>
      </c>
      <c r="D93" s="7">
        <v>875881</v>
      </c>
      <c r="E93" s="7">
        <v>4044872</v>
      </c>
      <c r="F93" s="7">
        <v>1840156</v>
      </c>
      <c r="G93" s="7">
        <f t="shared" si="2"/>
        <v>6760909</v>
      </c>
    </row>
    <row r="94" spans="3:7" x14ac:dyDescent="0.2">
      <c r="C94" s="6">
        <v>45597</v>
      </c>
      <c r="D94" s="7">
        <v>831337</v>
      </c>
      <c r="E94" s="7">
        <v>3787493</v>
      </c>
      <c r="F94" s="7">
        <v>1762457</v>
      </c>
      <c r="G94" s="7">
        <f t="shared" si="2"/>
        <v>6381287</v>
      </c>
    </row>
    <row r="95" spans="3:7" x14ac:dyDescent="0.2">
      <c r="C95" s="6">
        <v>45627</v>
      </c>
      <c r="D95" s="7">
        <v>734354</v>
      </c>
      <c r="E95" s="7">
        <v>3328509</v>
      </c>
      <c r="F95" s="7">
        <v>1590879</v>
      </c>
      <c r="G95" s="7">
        <f t="shared" si="2"/>
        <v>5653742</v>
      </c>
    </row>
    <row r="96" spans="3:7" x14ac:dyDescent="0.2">
      <c r="C96" s="6">
        <v>45658</v>
      </c>
      <c r="D96" s="7">
        <v>849251</v>
      </c>
      <c r="E96" s="7">
        <v>3895384</v>
      </c>
      <c r="F96" s="7">
        <v>1809244</v>
      </c>
      <c r="G96" s="7">
        <f t="shared" si="2"/>
        <v>6553879</v>
      </c>
    </row>
    <row r="97" spans="3:7" x14ac:dyDescent="0.2">
      <c r="C97" s="6">
        <v>45689</v>
      </c>
      <c r="D97" s="7">
        <v>789148</v>
      </c>
      <c r="E97" s="7">
        <v>3578227</v>
      </c>
      <c r="F97" s="7">
        <v>1686169</v>
      </c>
      <c r="G97" s="7">
        <f t="shared" si="2"/>
        <v>6053544</v>
      </c>
    </row>
    <row r="98" spans="3:7" x14ac:dyDescent="0.2">
      <c r="C98" s="6">
        <v>45717</v>
      </c>
      <c r="D98" s="7">
        <v>837826</v>
      </c>
      <c r="E98" s="7">
        <v>3786337</v>
      </c>
      <c r="F98" s="7">
        <v>1799068</v>
      </c>
      <c r="G98" s="7">
        <f t="shared" si="2"/>
        <v>6423231</v>
      </c>
    </row>
    <row r="99" spans="3:7" x14ac:dyDescent="0.2">
      <c r="C99" s="6">
        <v>45748</v>
      </c>
      <c r="D99" s="7">
        <v>791851</v>
      </c>
      <c r="E99" s="7">
        <v>3621465</v>
      </c>
      <c r="F99" s="7">
        <v>1723268</v>
      </c>
      <c r="G99" s="7">
        <f t="shared" si="2"/>
        <v>6136584</v>
      </c>
    </row>
    <row r="100" spans="3:7" x14ac:dyDescent="0.2">
      <c r="C100" s="6">
        <v>45778</v>
      </c>
      <c r="D100" s="7">
        <v>812591</v>
      </c>
      <c r="E100" s="7">
        <v>3708776</v>
      </c>
      <c r="F100" s="7">
        <v>1773960</v>
      </c>
      <c r="G100" s="7">
        <f t="shared" ref="G100" si="3">SUM(D100:F100)</f>
        <v>6295327</v>
      </c>
    </row>
    <row r="101" spans="3:7" x14ac:dyDescent="0.2">
      <c r="C101" s="28">
        <v>45809</v>
      </c>
      <c r="D101" s="29">
        <v>811491</v>
      </c>
      <c r="E101" s="29">
        <v>3877559</v>
      </c>
      <c r="F101" s="29">
        <v>1799049</v>
      </c>
      <c r="G101" s="29">
        <f>SUM(D101:F101)</f>
        <v>6488099</v>
      </c>
    </row>
  </sheetData>
  <pageMargins left="0.7" right="0.7" top="0.75" bottom="0.75" header="0.3" footer="0.3"/>
  <ignoredErrors>
    <ignoredError sqref="G15:G10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cb757152-6290-4f10-9526-458cf73e4534" xsi:nil="true"/>
    <_ip_UnifiedCompliancePolicyProperties xmlns="cb757152-6290-4f10-9526-458cf73e4534" xsi:nil="true"/>
    <TaxCatchAll xmlns="cb757152-6290-4f10-9526-458cf73e4534" xsi:nil="true"/>
    <lcf76f155ced4ddcb4097134ff3c332f xmlns="30dd1bc9-520c-4869-8c8c-9a8c02d447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63997C-FB21-4874-ABE3-5BBD3AAD5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5CA8F6-BFC0-40F0-A3B5-8E9E8E29283D}">
  <ds:schemaRefs>
    <ds:schemaRef ds:uri="http://schemas.microsoft.com/sharepoint/v3/contenttype/forms"/>
  </ds:schemaRefs>
</ds:datastoreItem>
</file>

<file path=customXml/itemProps3.xml><?xml version="1.0" encoding="utf-8"?>
<ds:datastoreItem xmlns:ds="http://schemas.openxmlformats.org/officeDocument/2006/customXml" ds:itemID="{9A2D8FCF-0BAE-4773-8CD3-4D8AD25AA911}">
  <ds:schemaRefs>
    <ds:schemaRef ds:uri="http://purl.org/dc/terms/"/>
    <ds:schemaRef ds:uri="cb757152-6290-4f10-9526-458cf73e4534"/>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30dd1bc9-520c-4869-8c8c-9a8c02d447dc"/>
    <ds:schemaRef ds:uri="http://schemas.microsoft.com/office/2006/metadata/properties"/>
    <ds:schemaRef ds:uri="http://www.w3.org/XML/1998/namespace"/>
    <ds:schemaRef ds:uri="http://purl.org/dc/dcmityp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Notes</vt:lpstr>
      <vt:lpstr>Method</vt:lpstr>
      <vt:lpstr>Data</vt:lpstr>
      <vt:lpstr>Provider data</vt:lpstr>
      <vt:lpstr>Historical data</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Harriet Timms;tineke.poot@nhs.net</dc:creator>
  <cp:keywords/>
  <dc:description/>
  <cp:lastModifiedBy>POOT, Tineke (NHS ENGLAND)</cp:lastModifiedBy>
  <cp:revision/>
  <dcterms:created xsi:type="dcterms:W3CDTF">2024-10-15T11:11:21Z</dcterms:created>
  <dcterms:modified xsi:type="dcterms:W3CDTF">2025-09-16T10:42:55Z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