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nhs.sharepoint.com/sites/msteams_0a04d5-UEC/Shared Documents/OI UEC/111/IUCADC/Weekly IUC/Provisional Publications/2025-26/I - Jan 15 pub (IUC Dec2025 data)/To publish/"/>
    </mc:Choice>
  </mc:AlternateContent>
  <xr:revisionPtr revIDLastSave="151" documentId="13_ncr:1_{6DC5CE6A-ADE2-40F4-825D-6EBC6633DBEA}" xr6:coauthVersionLast="47" xr6:coauthVersionMax="47" xr10:uidLastSave="{0E3A8B90-494A-4F7C-91DA-E0AEA03326D5}"/>
  <bookViews>
    <workbookView xWindow="33720" yWindow="-120" windowWidth="29040" windowHeight="15720" tabRatio="883" xr2:uid="{00000000-000D-0000-FFFF-FFFF00000000}"/>
  </bookViews>
  <sheets>
    <sheet name="Introduction" sheetId="2" r:id="rId1"/>
    <sheet name="Key Facts" sheetId="20" r:id="rId2"/>
    <sheet name="Month" sheetId="8" r:id="rId3"/>
    <sheet name="KPI Details" sheetId="24" r:id="rId4"/>
    <sheet name="Reporting Contract Areas" sheetId="4" r:id="rId5"/>
    <sheet name="Current ICB Mapping" sheetId="23" r:id="rId6"/>
    <sheet name="Raw" sheetId="15" state="hidden" r:id="rId7"/>
    <sheet name="Refs" sheetId="6" state="hidden" r:id="rId8"/>
    <sheet name="ChangeLog" sheetId="17" state="hidden" r:id="rId9"/>
  </sheets>
  <definedNames>
    <definedName name="_xlnm._FilterDatabase" localSheetId="5" hidden="1">'Current ICB Mapping'!$A$4:$K$114</definedName>
    <definedName name="_xlnm._FilterDatabase" localSheetId="6" hidden="1">Raw!$A$1:$F$841</definedName>
    <definedName name="_xlnm._FilterDatabase" localSheetId="4" hidden="1">'Reporting Contract Areas'!$A$1:$H$29</definedName>
    <definedName name="_Hlk60745030" localSheetId="3">'KPI Details'!#REF!</definedName>
    <definedName name="_Hlk60748436" localSheetId="3">'KPI Details'!#REF!</definedName>
    <definedName name="_Hlk60748645" localSheetId="3">'KPI Details'!#REF!</definedName>
    <definedName name="Area_Code" localSheetId="5">OFFSET(#REF!,0,0,COUNTA(#REF!),1)</definedName>
    <definedName name="Area_Code">OFFSET(#REF!,0,0,COUNTA(#REF!),1)</definedName>
    <definedName name="Dropdown_Geography" localSheetId="5">OFFSET(#REF!,0,0,COUNTA(#REF!),1)</definedName>
    <definedName name="Dropdown_Geography">OFFSET(#REF!,0,0,COUNTA(#REF!),1)</definedName>
    <definedName name="Dropdown_Indicator" localSheetId="5">OFFSET(#REF!,0,0,COUNTA(#REF!),1)</definedName>
    <definedName name="Dropdown_Indicator">OFFSET(#REF!,0,0,COUNTA(#REF!),1)</definedName>
    <definedName name="Dropdown_Period" localSheetId="5">OFFSET(#REF!,0,0,COUNTA(#REF!),1)</definedName>
    <definedName name="Dropdown_Period">OFFSET(#REF!,0,0,COUNTA(#REF!),1)</definedName>
    <definedName name="Eng_Code" localSheetId="5">#REF!</definedName>
    <definedName name="Eng_Code">#REF!</definedName>
    <definedName name="Prov_Code" localSheetId="5">#REF!</definedName>
    <definedName name="Prov_Code">#REF!</definedName>
    <definedName name="Reg_Code" localSheetId="5">#REF!</definedName>
    <definedName name="Reg_Co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8" l="1"/>
  <c r="B17" i="8"/>
  <c r="C17" i="8"/>
  <c r="AA7" i="8" l="1"/>
  <c r="C52" i="8" l="1"/>
  <c r="A45" i="8" l="1"/>
  <c r="B45" i="8"/>
  <c r="C45" i="8"/>
  <c r="A45" i="20"/>
  <c r="B45" i="20"/>
  <c r="C45" i="20"/>
  <c r="C39" i="6"/>
  <c r="A20" i="20"/>
  <c r="B20" i="20"/>
  <c r="C20" i="20"/>
  <c r="A21" i="20"/>
  <c r="B21" i="20"/>
  <c r="C21" i="20"/>
  <c r="A22" i="20"/>
  <c r="B22" i="20"/>
  <c r="C22" i="20"/>
  <c r="A23" i="20"/>
  <c r="B23" i="20"/>
  <c r="C23" i="20"/>
  <c r="A24" i="20"/>
  <c r="B24" i="20"/>
  <c r="C24" i="20"/>
  <c r="A25" i="20"/>
  <c r="B25" i="20"/>
  <c r="C25" i="20"/>
  <c r="A26" i="20"/>
  <c r="B26" i="20"/>
  <c r="C26" i="20"/>
  <c r="A27" i="20"/>
  <c r="B27" i="20"/>
  <c r="C27" i="20"/>
  <c r="A28" i="20"/>
  <c r="B28" i="20"/>
  <c r="C28" i="20"/>
  <c r="A29" i="20"/>
  <c r="B29" i="20"/>
  <c r="C29" i="20"/>
  <c r="A30" i="20"/>
  <c r="B30" i="20"/>
  <c r="C30" i="20"/>
  <c r="A31" i="20"/>
  <c r="B31" i="20"/>
  <c r="C31" i="20"/>
  <c r="A32" i="20"/>
  <c r="B32" i="20"/>
  <c r="C32" i="20"/>
  <c r="A33" i="20"/>
  <c r="B33" i="20"/>
  <c r="C33" i="20"/>
  <c r="A34" i="20"/>
  <c r="B34" i="20"/>
  <c r="C34" i="20"/>
  <c r="A35" i="20"/>
  <c r="B35" i="20"/>
  <c r="C35" i="20"/>
  <c r="A36" i="20"/>
  <c r="B36" i="20"/>
  <c r="C36" i="20"/>
  <c r="A37" i="20"/>
  <c r="B37" i="20"/>
  <c r="C37" i="20"/>
  <c r="A38" i="20"/>
  <c r="B38" i="20"/>
  <c r="C38" i="20"/>
  <c r="A39" i="20"/>
  <c r="B39" i="20"/>
  <c r="C39" i="20"/>
  <c r="A40" i="20"/>
  <c r="B40" i="20"/>
  <c r="C40" i="20"/>
  <c r="A41" i="20"/>
  <c r="B41" i="20"/>
  <c r="C41" i="20"/>
  <c r="A42" i="20"/>
  <c r="B42" i="20"/>
  <c r="C42" i="20"/>
  <c r="A43" i="20"/>
  <c r="B43" i="20"/>
  <c r="C43" i="20"/>
  <c r="A44" i="20"/>
  <c r="B44" i="20"/>
  <c r="C44" i="20"/>
  <c r="A46" i="20"/>
  <c r="B46" i="20"/>
  <c r="C46" i="20"/>
  <c r="C20" i="8"/>
  <c r="C21" i="8"/>
  <c r="C22" i="8"/>
  <c r="C23" i="8"/>
  <c r="C24" i="8"/>
  <c r="C25" i="8"/>
  <c r="C26" i="8"/>
  <c r="C27" i="8"/>
  <c r="C28" i="8"/>
  <c r="C29" i="8"/>
  <c r="C30" i="8"/>
  <c r="C31" i="8"/>
  <c r="C32" i="8"/>
  <c r="C33" i="8"/>
  <c r="C34" i="8"/>
  <c r="C35" i="8"/>
  <c r="C36" i="8"/>
  <c r="C37" i="8"/>
  <c r="C38" i="8"/>
  <c r="C39" i="8"/>
  <c r="C40" i="8"/>
  <c r="C41" i="8"/>
  <c r="C42" i="8"/>
  <c r="C43" i="8"/>
  <c r="C44" i="8"/>
  <c r="C46" i="8"/>
  <c r="A20" i="8"/>
  <c r="B20" i="8"/>
  <c r="A21" i="8"/>
  <c r="B21" i="8"/>
  <c r="A22" i="8"/>
  <c r="B22" i="8"/>
  <c r="A23" i="8"/>
  <c r="B23" i="8"/>
  <c r="A24" i="8"/>
  <c r="B24" i="8"/>
  <c r="A25" i="8"/>
  <c r="B25" i="8"/>
  <c r="A26" i="8"/>
  <c r="B26" i="8"/>
  <c r="A27" i="8"/>
  <c r="B27" i="8"/>
  <c r="A28" i="8"/>
  <c r="B28" i="8"/>
  <c r="A29" i="8"/>
  <c r="B29" i="8"/>
  <c r="A30" i="8"/>
  <c r="B30" i="8"/>
  <c r="A31" i="8"/>
  <c r="B31" i="8"/>
  <c r="A32" i="8"/>
  <c r="B32" i="8"/>
  <c r="A33" i="8"/>
  <c r="B33" i="8"/>
  <c r="A34" i="8"/>
  <c r="B34" i="8"/>
  <c r="A35" i="8"/>
  <c r="B35" i="8"/>
  <c r="A36" i="8"/>
  <c r="B36" i="8"/>
  <c r="A37" i="8"/>
  <c r="B37" i="8"/>
  <c r="A38" i="8"/>
  <c r="B38" i="8"/>
  <c r="A39" i="8"/>
  <c r="B39" i="8"/>
  <c r="A40" i="8"/>
  <c r="B40" i="8"/>
  <c r="A41" i="8"/>
  <c r="B41" i="8"/>
  <c r="A42" i="8"/>
  <c r="B42" i="8"/>
  <c r="A43" i="8"/>
  <c r="B43" i="8"/>
  <c r="A44" i="8"/>
  <c r="B44" i="8"/>
  <c r="A46" i="8"/>
  <c r="B46" i="8"/>
  <c r="A47" i="8" l="1"/>
  <c r="B47" i="8"/>
  <c r="C16" i="6"/>
  <c r="C9" i="8" l="1"/>
  <c r="S7" i="8" l="1"/>
  <c r="C14" i="6"/>
  <c r="C15" i="6"/>
  <c r="C17" i="6"/>
  <c r="C18" i="6"/>
  <c r="C19" i="6"/>
  <c r="C20" i="6"/>
  <c r="C21" i="6"/>
  <c r="C22" i="6"/>
  <c r="C23" i="6"/>
  <c r="C24" i="6"/>
  <c r="C25" i="6"/>
  <c r="C26" i="6"/>
  <c r="C27" i="6"/>
  <c r="C28" i="6"/>
  <c r="C29" i="6"/>
  <c r="C30" i="6"/>
  <c r="C31" i="6"/>
  <c r="C32" i="6"/>
  <c r="C33" i="6"/>
  <c r="C34" i="6"/>
  <c r="C35" i="6"/>
  <c r="C36" i="6"/>
  <c r="C37" i="6"/>
  <c r="C38" i="6"/>
  <c r="C40" i="6"/>
  <c r="A10" i="8" l="1"/>
  <c r="B10" i="8"/>
  <c r="C10" i="8"/>
  <c r="A11" i="8"/>
  <c r="B11" i="8"/>
  <c r="C11" i="8"/>
  <c r="A12" i="8"/>
  <c r="B12" i="8"/>
  <c r="C12" i="8"/>
  <c r="A13" i="8"/>
  <c r="B13" i="8"/>
  <c r="C13" i="8"/>
  <c r="A14" i="8"/>
  <c r="B14" i="8"/>
  <c r="C14" i="8"/>
  <c r="A15" i="8"/>
  <c r="B15" i="8"/>
  <c r="C15" i="8"/>
  <c r="A16" i="8"/>
  <c r="B16" i="8"/>
  <c r="C16" i="8"/>
  <c r="A18" i="8"/>
  <c r="B18" i="8"/>
  <c r="C18" i="8"/>
  <c r="A19" i="8"/>
  <c r="B19" i="8"/>
  <c r="C19" i="8"/>
  <c r="A10" i="20"/>
  <c r="B10" i="20"/>
  <c r="C10" i="20"/>
  <c r="A11" i="20"/>
  <c r="B11" i="20"/>
  <c r="C11" i="20"/>
  <c r="A12" i="20"/>
  <c r="B12" i="20"/>
  <c r="C12" i="20"/>
  <c r="A13" i="20"/>
  <c r="B13" i="20"/>
  <c r="C13" i="20"/>
  <c r="A14" i="20"/>
  <c r="B14" i="20"/>
  <c r="C14" i="20"/>
  <c r="A15" i="20"/>
  <c r="B15" i="20"/>
  <c r="C15" i="20"/>
  <c r="A16" i="20"/>
  <c r="B16" i="20"/>
  <c r="C16" i="20"/>
  <c r="A17" i="20"/>
  <c r="B17" i="20"/>
  <c r="C17" i="20"/>
  <c r="A18" i="20"/>
  <c r="B18" i="20"/>
  <c r="C18" i="20"/>
  <c r="A19" i="20"/>
  <c r="B19" i="20"/>
  <c r="C19" i="20"/>
  <c r="L7" i="20" l="1"/>
  <c r="A4" i="8" l="1"/>
  <c r="A4" i="20"/>
  <c r="M17" i="8" l="1"/>
  <c r="Y17" i="8"/>
  <c r="AD17" i="8"/>
  <c r="H17" i="8"/>
  <c r="V17" i="8"/>
  <c r="L17" i="8"/>
  <c r="N17" i="8"/>
  <c r="Z17" i="8"/>
  <c r="G17" i="8"/>
  <c r="J17" i="8"/>
  <c r="O17" i="8"/>
  <c r="AA17" i="8"/>
  <c r="R17" i="8"/>
  <c r="T17" i="8"/>
  <c r="W17" i="8"/>
  <c r="D17" i="8"/>
  <c r="P17" i="8"/>
  <c r="AB17" i="8"/>
  <c r="F17" i="8"/>
  <c r="U17" i="8"/>
  <c r="K17" i="8"/>
  <c r="E17" i="8"/>
  <c r="Q17" i="8"/>
  <c r="AC17" i="8"/>
  <c r="S17" i="8"/>
  <c r="I17" i="8"/>
  <c r="X17" i="8"/>
  <c r="AA26" i="8"/>
  <c r="AA37" i="8"/>
  <c r="AA43" i="8"/>
  <c r="AA34" i="8"/>
  <c r="AA42" i="8"/>
  <c r="AA41" i="8"/>
  <c r="AA22" i="8"/>
  <c r="AA38" i="8"/>
  <c r="AA23" i="8"/>
  <c r="AA46" i="8"/>
  <c r="AA39" i="8"/>
  <c r="AA31" i="8"/>
  <c r="AA44" i="8"/>
  <c r="AA24" i="8"/>
  <c r="AA45" i="8"/>
  <c r="AA29" i="8"/>
  <c r="AA36" i="8"/>
  <c r="AA40" i="8"/>
  <c r="AA33" i="8"/>
  <c r="AA27" i="8"/>
  <c r="AA30" i="8"/>
  <c r="AA35" i="8"/>
  <c r="AA25" i="8"/>
  <c r="AA32" i="8"/>
  <c r="AA28" i="8"/>
  <c r="AA20" i="8"/>
  <c r="AA21" i="8"/>
  <c r="AA11" i="8"/>
  <c r="AA16" i="8"/>
  <c r="AA12" i="8"/>
  <c r="AA19" i="8"/>
  <c r="AA14" i="8"/>
  <c r="AA15" i="8"/>
  <c r="AA13" i="8"/>
  <c r="O45" i="20"/>
  <c r="T45" i="20"/>
  <c r="L45" i="20"/>
  <c r="S45" i="20"/>
  <c r="M45" i="20"/>
  <c r="N45" i="20"/>
  <c r="R45" i="20"/>
  <c r="P45" i="20"/>
  <c r="Q45" i="20"/>
  <c r="J45" i="8"/>
  <c r="AG45" i="8"/>
  <c r="M45" i="8"/>
  <c r="E45" i="8"/>
  <c r="O45" i="8"/>
  <c r="P45" i="8"/>
  <c r="Q45" i="8"/>
  <c r="AE45" i="8"/>
  <c r="K45" i="8"/>
  <c r="U45" i="8"/>
  <c r="W45" i="8"/>
  <c r="N45" i="8"/>
  <c r="Z45" i="8"/>
  <c r="H45" i="8"/>
  <c r="L45" i="8"/>
  <c r="V45" i="8"/>
  <c r="D45" i="8"/>
  <c r="X45" i="8"/>
  <c r="F45" i="8"/>
  <c r="Y45" i="8"/>
  <c r="G45" i="8"/>
  <c r="AB45" i="8"/>
  <c r="AD45" i="8"/>
  <c r="AF45" i="8"/>
  <c r="R45" i="8"/>
  <c r="AC45" i="8"/>
  <c r="S45" i="8"/>
  <c r="T45" i="8"/>
  <c r="I45" i="8"/>
  <c r="S21" i="20"/>
  <c r="T22" i="20"/>
  <c r="Q23" i="20"/>
  <c r="M24" i="20"/>
  <c r="L25" i="20"/>
  <c r="S26" i="20"/>
  <c r="S27" i="20"/>
  <c r="S28" i="20"/>
  <c r="Q29" i="20"/>
  <c r="Q30" i="20"/>
  <c r="M31" i="20"/>
  <c r="N32" i="20"/>
  <c r="S36" i="20"/>
  <c r="R37" i="20"/>
  <c r="M38" i="20"/>
  <c r="M39" i="20"/>
  <c r="M40" i="20"/>
  <c r="S43" i="20"/>
  <c r="T44" i="20"/>
  <c r="P46" i="20"/>
  <c r="L20" i="20"/>
  <c r="M20" i="20"/>
  <c r="S23" i="20"/>
  <c r="O24" i="20"/>
  <c r="N25" i="20"/>
  <c r="S29" i="20"/>
  <c r="S30" i="20"/>
  <c r="O31" i="20"/>
  <c r="P32" i="20"/>
  <c r="M33" i="20"/>
  <c r="L34" i="20"/>
  <c r="L35" i="20"/>
  <c r="T37" i="20"/>
  <c r="O38" i="20"/>
  <c r="O39" i="20"/>
  <c r="O40" i="20"/>
  <c r="M41" i="20"/>
  <c r="M42" i="20"/>
  <c r="R46" i="20"/>
  <c r="O20" i="20"/>
  <c r="N20" i="20"/>
  <c r="M21" i="20"/>
  <c r="P22" i="20"/>
  <c r="O23" i="20"/>
  <c r="S24" i="20"/>
  <c r="T25" i="20"/>
  <c r="Q26" i="20"/>
  <c r="T27" i="20"/>
  <c r="L32" i="20"/>
  <c r="L33" i="20"/>
  <c r="N34" i="20"/>
  <c r="P35" i="20"/>
  <c r="O36" i="20"/>
  <c r="P37" i="20"/>
  <c r="N38" i="20"/>
  <c r="Q39" i="20"/>
  <c r="S40" i="20"/>
  <c r="S41" i="20"/>
  <c r="T43" i="20"/>
  <c r="P20" i="20"/>
  <c r="N21" i="20"/>
  <c r="Q22" i="20"/>
  <c r="P23" i="20"/>
  <c r="T24" i="20"/>
  <c r="R26" i="20"/>
  <c r="L30" i="20"/>
  <c r="M32" i="20"/>
  <c r="N33" i="20"/>
  <c r="O34" i="20"/>
  <c r="Q35" i="20"/>
  <c r="P36" i="20"/>
  <c r="Q37" i="20"/>
  <c r="P38" i="20"/>
  <c r="R39" i="20"/>
  <c r="T40" i="20"/>
  <c r="T41" i="20"/>
  <c r="T21" i="20"/>
  <c r="M25" i="20"/>
  <c r="M27" i="20"/>
  <c r="O28" i="20"/>
  <c r="O29" i="20"/>
  <c r="R30" i="20"/>
  <c r="Q31" i="20"/>
  <c r="T32" i="20"/>
  <c r="S33" i="20"/>
  <c r="T34" i="20"/>
  <c r="L41" i="20"/>
  <c r="O42" i="20"/>
  <c r="M43" i="20"/>
  <c r="P44" i="20"/>
  <c r="Q46" i="20"/>
  <c r="Q20" i="20"/>
  <c r="R21" i="20"/>
  <c r="L23" i="20"/>
  <c r="Q25" i="20"/>
  <c r="T26" i="20"/>
  <c r="N28" i="20"/>
  <c r="T29" i="20"/>
  <c r="S32" i="20"/>
  <c r="R35" i="20"/>
  <c r="S39" i="20"/>
  <c r="R42" i="20"/>
  <c r="L44" i="20"/>
  <c r="R20" i="20"/>
  <c r="M23" i="20"/>
  <c r="L24" i="20"/>
  <c r="R25" i="20"/>
  <c r="P28" i="20"/>
  <c r="L31" i="20"/>
  <c r="S35" i="20"/>
  <c r="T39" i="20"/>
  <c r="N41" i="20"/>
  <c r="S42" i="20"/>
  <c r="M44" i="20"/>
  <c r="R22" i="20"/>
  <c r="P27" i="20"/>
  <c r="P30" i="20"/>
  <c r="T31" i="20"/>
  <c r="O33" i="20"/>
  <c r="S34" i="20"/>
  <c r="L36" i="20"/>
  <c r="S37" i="20"/>
  <c r="T38" i="20"/>
  <c r="P40" i="20"/>
  <c r="L43" i="20"/>
  <c r="S44" i="20"/>
  <c r="L46" i="20"/>
  <c r="S20" i="20"/>
  <c r="O22" i="20"/>
  <c r="N24" i="20"/>
  <c r="S31" i="20"/>
  <c r="R33" i="20"/>
  <c r="T35" i="20"/>
  <c r="O37" i="20"/>
  <c r="L39" i="20"/>
  <c r="O41" i="20"/>
  <c r="T20" i="20"/>
  <c r="S22" i="20"/>
  <c r="P24" i="20"/>
  <c r="L26" i="20"/>
  <c r="L28" i="20"/>
  <c r="M30" i="20"/>
  <c r="T33" i="20"/>
  <c r="N39" i="20"/>
  <c r="P41" i="20"/>
  <c r="N43" i="20"/>
  <c r="Q24" i="20"/>
  <c r="M26" i="20"/>
  <c r="M28" i="20"/>
  <c r="N30" i="20"/>
  <c r="P39" i="20"/>
  <c r="Q41" i="20"/>
  <c r="O43" i="20"/>
  <c r="O21" i="20"/>
  <c r="N23" i="20"/>
  <c r="R34" i="20"/>
  <c r="Q36" i="20"/>
  <c r="L38" i="20"/>
  <c r="N40" i="20"/>
  <c r="N42" i="20"/>
  <c r="N44" i="20"/>
  <c r="P21" i="20"/>
  <c r="R23" i="20"/>
  <c r="Q27" i="20"/>
  <c r="P33" i="20"/>
  <c r="N36" i="20"/>
  <c r="L42" i="20"/>
  <c r="Q21" i="20"/>
  <c r="S25" i="20"/>
  <c r="R28" i="20"/>
  <c r="N31" i="20"/>
  <c r="L37" i="20"/>
  <c r="T42" i="20"/>
  <c r="L22" i="20"/>
  <c r="P31" i="20"/>
  <c r="L40" i="20"/>
  <c r="O25" i="20"/>
  <c r="R27" i="20"/>
  <c r="Q33" i="20"/>
  <c r="R36" i="20"/>
  <c r="P42" i="20"/>
  <c r="L21" i="20"/>
  <c r="P25" i="20"/>
  <c r="Q28" i="20"/>
  <c r="M34" i="20"/>
  <c r="T36" i="20"/>
  <c r="Q42" i="20"/>
  <c r="P34" i="20"/>
  <c r="T28" i="20"/>
  <c r="Q34" i="20"/>
  <c r="M37" i="20"/>
  <c r="N22" i="20"/>
  <c r="N26" i="20"/>
  <c r="M29" i="20"/>
  <c r="O32" i="20"/>
  <c r="R40" i="20"/>
  <c r="P43" i="20"/>
  <c r="M46" i="20"/>
  <c r="O26" i="20"/>
  <c r="N29" i="20"/>
  <c r="Q32" i="20"/>
  <c r="M35" i="20"/>
  <c r="Q43" i="20"/>
  <c r="N46" i="20"/>
  <c r="P26" i="20"/>
  <c r="P29" i="20"/>
  <c r="R32" i="20"/>
  <c r="N35" i="20"/>
  <c r="R43" i="20"/>
  <c r="O46" i="20"/>
  <c r="M22" i="20"/>
  <c r="L29" i="20"/>
  <c r="N37" i="20"/>
  <c r="R29" i="20"/>
  <c r="Q38" i="20"/>
  <c r="S46" i="20"/>
  <c r="T23" i="20"/>
  <c r="O30" i="20"/>
  <c r="R38" i="20"/>
  <c r="T46" i="20"/>
  <c r="T30" i="20"/>
  <c r="S38" i="20"/>
  <c r="R31" i="20"/>
  <c r="Q40" i="20"/>
  <c r="M36" i="20"/>
  <c r="R24" i="20"/>
  <c r="R41" i="20"/>
  <c r="L27" i="20"/>
  <c r="O35" i="20"/>
  <c r="O44" i="20"/>
  <c r="N27" i="20"/>
  <c r="Q44" i="20"/>
  <c r="O27" i="20"/>
  <c r="R44" i="20"/>
  <c r="G20" i="8"/>
  <c r="P20" i="8"/>
  <c r="Z20" i="8"/>
  <c r="R21" i="8"/>
  <c r="AC21" i="8"/>
  <c r="H22" i="8"/>
  <c r="T22" i="8"/>
  <c r="AE22" i="8"/>
  <c r="J23" i="8"/>
  <c r="AG23" i="8"/>
  <c r="G24" i="8"/>
  <c r="P24" i="8"/>
  <c r="Z24" i="8"/>
  <c r="R25" i="8"/>
  <c r="AC25" i="8"/>
  <c r="H26" i="8"/>
  <c r="T26" i="8"/>
  <c r="AE26" i="8"/>
  <c r="J27" i="8"/>
  <c r="AG27" i="8"/>
  <c r="L28" i="8"/>
  <c r="R20" i="8"/>
  <c r="AC20" i="8"/>
  <c r="H21" i="8"/>
  <c r="T21" i="8"/>
  <c r="AE21" i="8"/>
  <c r="J22" i="8"/>
  <c r="AG22" i="8"/>
  <c r="L23" i="8"/>
  <c r="V23" i="8"/>
  <c r="R24" i="8"/>
  <c r="AC24" i="8"/>
  <c r="H25" i="8"/>
  <c r="T25" i="8"/>
  <c r="AE25" i="8"/>
  <c r="J26" i="8"/>
  <c r="AG26" i="8"/>
  <c r="L27" i="8"/>
  <c r="V27" i="8"/>
  <c r="E28" i="8"/>
  <c r="E20" i="8"/>
  <c r="Q20" i="8"/>
  <c r="AE20" i="8"/>
  <c r="L21" i="8"/>
  <c r="X21" i="8"/>
  <c r="E23" i="8"/>
  <c r="P23" i="8"/>
  <c r="AC23" i="8"/>
  <c r="N24" i="8"/>
  <c r="AB24" i="8"/>
  <c r="J25" i="8"/>
  <c r="V25" i="8"/>
  <c r="G26" i="8"/>
  <c r="R26" i="8"/>
  <c r="AF26" i="8"/>
  <c r="N27" i="8"/>
  <c r="Z27" i="8"/>
  <c r="H28" i="8"/>
  <c r="AF28" i="8"/>
  <c r="K29" i="8"/>
  <c r="U29" i="8"/>
  <c r="D30" i="8"/>
  <c r="M30" i="8"/>
  <c r="W30" i="8"/>
  <c r="F31" i="8"/>
  <c r="O31" i="8"/>
  <c r="Y31" i="8"/>
  <c r="Q32" i="8"/>
  <c r="AB32" i="8"/>
  <c r="S33" i="8"/>
  <c r="F20" i="8"/>
  <c r="S20" i="8"/>
  <c r="AF20" i="8"/>
  <c r="M21" i="8"/>
  <c r="Y21" i="8"/>
  <c r="U22" i="8"/>
  <c r="F23" i="8"/>
  <c r="Q23" i="8"/>
  <c r="AD23" i="8"/>
  <c r="D24" i="8"/>
  <c r="O24" i="8"/>
  <c r="AD24" i="8"/>
  <c r="K25" i="8"/>
  <c r="W25" i="8"/>
  <c r="S26" i="8"/>
  <c r="D27" i="8"/>
  <c r="O27" i="8"/>
  <c r="AB27" i="8"/>
  <c r="I28" i="8"/>
  <c r="AG28" i="8"/>
  <c r="L29" i="8"/>
  <c r="V29" i="8"/>
  <c r="E30" i="8"/>
  <c r="N30" i="8"/>
  <c r="X30" i="8"/>
  <c r="G31" i="8"/>
  <c r="P31" i="8"/>
  <c r="Z31" i="8"/>
  <c r="R32" i="8"/>
  <c r="AC32" i="8"/>
  <c r="H33" i="8"/>
  <c r="T33" i="8"/>
  <c r="AE33" i="8"/>
  <c r="J20" i="8"/>
  <c r="V20" i="8"/>
  <c r="G21" i="8"/>
  <c r="S21" i="8"/>
  <c r="AG21" i="8"/>
  <c r="N22" i="8"/>
  <c r="Z22" i="8"/>
  <c r="H23" i="8"/>
  <c r="U23" i="8"/>
  <c r="H24" i="8"/>
  <c r="E25" i="8"/>
  <c r="P25" i="8"/>
  <c r="AD25" i="8"/>
  <c r="L26" i="8"/>
  <c r="X26" i="8"/>
  <c r="T27" i="8"/>
  <c r="D28" i="8"/>
  <c r="O28" i="8"/>
  <c r="Y28" i="8"/>
  <c r="Q29" i="8"/>
  <c r="AB29" i="8"/>
  <c r="S30" i="8"/>
  <c r="AD30" i="8"/>
  <c r="I31" i="8"/>
  <c r="AF31" i="8"/>
  <c r="K32" i="8"/>
  <c r="U32" i="8"/>
  <c r="D33" i="8"/>
  <c r="M33" i="8"/>
  <c r="O20" i="8"/>
  <c r="E21" i="8"/>
  <c r="X22" i="8"/>
  <c r="K23" i="8"/>
  <c r="AB23" i="8"/>
  <c r="V24" i="8"/>
  <c r="I25" i="8"/>
  <c r="Z25" i="8"/>
  <c r="N26" i="8"/>
  <c r="AD26" i="8"/>
  <c r="R27" i="8"/>
  <c r="G28" i="8"/>
  <c r="T28" i="8"/>
  <c r="F29" i="8"/>
  <c r="S29" i="8"/>
  <c r="AG29" i="8"/>
  <c r="Q30" i="8"/>
  <c r="AF30" i="8"/>
  <c r="N31" i="8"/>
  <c r="AD31" i="8"/>
  <c r="M32" i="8"/>
  <c r="Z32" i="8"/>
  <c r="K33" i="8"/>
  <c r="X33" i="8"/>
  <c r="Q34" i="8"/>
  <c r="AB34" i="8"/>
  <c r="S35" i="8"/>
  <c r="AD35" i="8"/>
  <c r="I36" i="8"/>
  <c r="AF36" i="8"/>
  <c r="K37" i="8"/>
  <c r="T20" i="8"/>
  <c r="F21" i="8"/>
  <c r="U21" i="8"/>
  <c r="I22" i="8"/>
  <c r="Y22" i="8"/>
  <c r="M23" i="8"/>
  <c r="AE23" i="8"/>
  <c r="W24" i="8"/>
  <c r="L25" i="8"/>
  <c r="AB25" i="8"/>
  <c r="O26" i="8"/>
  <c r="E27" i="8"/>
  <c r="S27" i="8"/>
  <c r="U28" i="8"/>
  <c r="G29" i="8"/>
  <c r="T29" i="8"/>
  <c r="F30" i="8"/>
  <c r="R30" i="8"/>
  <c r="AG30" i="8"/>
  <c r="Q31" i="8"/>
  <c r="AE31" i="8"/>
  <c r="N32" i="8"/>
  <c r="AD32" i="8"/>
  <c r="L33" i="8"/>
  <c r="Y33" i="8"/>
  <c r="R34" i="8"/>
  <c r="AC34" i="8"/>
  <c r="H35" i="8"/>
  <c r="T35" i="8"/>
  <c r="AE35" i="8"/>
  <c r="J36" i="8"/>
  <c r="AG36" i="8"/>
  <c r="L37" i="8"/>
  <c r="V37" i="8"/>
  <c r="E38" i="8"/>
  <c r="N38" i="8"/>
  <c r="X38" i="8"/>
  <c r="G39" i="8"/>
  <c r="P39" i="8"/>
  <c r="Z39" i="8"/>
  <c r="R40" i="8"/>
  <c r="AC40" i="8"/>
  <c r="H41" i="8"/>
  <c r="T41" i="8"/>
  <c r="AE41" i="8"/>
  <c r="H20" i="8"/>
  <c r="X20" i="8"/>
  <c r="K21" i="8"/>
  <c r="AD21" i="8"/>
  <c r="P22" i="8"/>
  <c r="D23" i="8"/>
  <c r="T23" i="8"/>
  <c r="M24" i="8"/>
  <c r="AG24" i="8"/>
  <c r="S25" i="8"/>
  <c r="F26" i="8"/>
  <c r="V26" i="8"/>
  <c r="H27" i="8"/>
  <c r="Y27" i="8"/>
  <c r="M28" i="8"/>
  <c r="AB28" i="8"/>
  <c r="J29" i="8"/>
  <c r="Y29" i="8"/>
  <c r="I30" i="8"/>
  <c r="V30" i="8"/>
  <c r="U31" i="8"/>
  <c r="G32" i="8"/>
  <c r="F33" i="8"/>
  <c r="R33" i="8"/>
  <c r="AF33" i="8"/>
  <c r="K34" i="8"/>
  <c r="U34" i="8"/>
  <c r="D35" i="8"/>
  <c r="M35" i="8"/>
  <c r="W35" i="8"/>
  <c r="F36" i="8"/>
  <c r="O36" i="8"/>
  <c r="Y36" i="8"/>
  <c r="N21" i="8"/>
  <c r="F22" i="8"/>
  <c r="AC22" i="8"/>
  <c r="N25" i="8"/>
  <c r="AB26" i="8"/>
  <c r="U27" i="8"/>
  <c r="N28" i="8"/>
  <c r="D29" i="8"/>
  <c r="J30" i="8"/>
  <c r="AC30" i="8"/>
  <c r="S31" i="8"/>
  <c r="X32" i="8"/>
  <c r="O33" i="8"/>
  <c r="AG33" i="8"/>
  <c r="O34" i="8"/>
  <c r="AE34" i="8"/>
  <c r="N35" i="8"/>
  <c r="AB35" i="8"/>
  <c r="L36" i="8"/>
  <c r="Z36" i="8"/>
  <c r="H37" i="8"/>
  <c r="D38" i="8"/>
  <c r="O38" i="8"/>
  <c r="Z38" i="8"/>
  <c r="T39" i="8"/>
  <c r="AF39" i="8"/>
  <c r="L40" i="8"/>
  <c r="W40" i="8"/>
  <c r="G41" i="8"/>
  <c r="Q41" i="8"/>
  <c r="AC41" i="8"/>
  <c r="I42" i="8"/>
  <c r="AF42" i="8"/>
  <c r="K43" i="8"/>
  <c r="U43" i="8"/>
  <c r="D44" i="8"/>
  <c r="M44" i="8"/>
  <c r="W44" i="8"/>
  <c r="Q46" i="8"/>
  <c r="AB46" i="8"/>
  <c r="U20" i="8"/>
  <c r="O21" i="8"/>
  <c r="G22" i="8"/>
  <c r="AD22" i="8"/>
  <c r="W23" i="8"/>
  <c r="U24" i="8"/>
  <c r="O25" i="8"/>
  <c r="AC26" i="8"/>
  <c r="W27" i="8"/>
  <c r="P28" i="8"/>
  <c r="E29" i="8"/>
  <c r="W29" i="8"/>
  <c r="K30" i="8"/>
  <c r="AE30" i="8"/>
  <c r="T31" i="8"/>
  <c r="H32" i="8"/>
  <c r="Y32" i="8"/>
  <c r="P33" i="8"/>
  <c r="D34" i="8"/>
  <c r="P34" i="8"/>
  <c r="AF34" i="8"/>
  <c r="O35" i="8"/>
  <c r="AC35" i="8"/>
  <c r="M36" i="8"/>
  <c r="AB36" i="8"/>
  <c r="I37" i="8"/>
  <c r="U37" i="8"/>
  <c r="F38" i="8"/>
  <c r="P38" i="8"/>
  <c r="AB38" i="8"/>
  <c r="H39" i="8"/>
  <c r="AG39" i="8"/>
  <c r="M40" i="8"/>
  <c r="X40" i="8"/>
  <c r="R41" i="8"/>
  <c r="AD41" i="8"/>
  <c r="J42" i="8"/>
  <c r="AG42" i="8"/>
  <c r="L43" i="8"/>
  <c r="V43" i="8"/>
  <c r="E44" i="8"/>
  <c r="N44" i="8"/>
  <c r="X44" i="8"/>
  <c r="R46" i="8"/>
  <c r="AC46" i="8"/>
  <c r="I20" i="8"/>
  <c r="AG20" i="8"/>
  <c r="W21" i="8"/>
  <c r="Q22" i="8"/>
  <c r="J24" i="8"/>
  <c r="D25" i="8"/>
  <c r="X25" i="8"/>
  <c r="Q26" i="8"/>
  <c r="I27" i="8"/>
  <c r="AF27" i="8"/>
  <c r="W28" i="8"/>
  <c r="M29" i="8"/>
  <c r="AE29" i="8"/>
  <c r="H31" i="8"/>
  <c r="AB31" i="8"/>
  <c r="P32" i="8"/>
  <c r="G33" i="8"/>
  <c r="V33" i="8"/>
  <c r="H34" i="8"/>
  <c r="V34" i="8"/>
  <c r="G36" i="8"/>
  <c r="S36" i="8"/>
  <c r="E37" i="8"/>
  <c r="P37" i="8"/>
  <c r="AB37" i="8"/>
  <c r="H38" i="8"/>
  <c r="AG38" i="8"/>
  <c r="M39" i="8"/>
  <c r="X39" i="8"/>
  <c r="S40" i="8"/>
  <c r="AE40" i="8"/>
  <c r="K41" i="8"/>
  <c r="V41" i="8"/>
  <c r="F42" i="8"/>
  <c r="O42" i="8"/>
  <c r="Y42" i="8"/>
  <c r="Q43" i="8"/>
  <c r="AB43" i="8"/>
  <c r="S44" i="8"/>
  <c r="AD44" i="8"/>
  <c r="K46" i="8"/>
  <c r="U46" i="8"/>
  <c r="E22" i="8"/>
  <c r="F24" i="8"/>
  <c r="G25" i="8"/>
  <c r="E26" i="8"/>
  <c r="AE28" i="8"/>
  <c r="AC29" i="8"/>
  <c r="U30" i="8"/>
  <c r="R31" i="8"/>
  <c r="L32" i="8"/>
  <c r="AD33" i="8"/>
  <c r="I35" i="8"/>
  <c r="Z35" i="8"/>
  <c r="Q36" i="8"/>
  <c r="G37" i="8"/>
  <c r="U38" i="8"/>
  <c r="V39" i="8"/>
  <c r="H40" i="8"/>
  <c r="V40" i="8"/>
  <c r="I41" i="8"/>
  <c r="X41" i="8"/>
  <c r="H42" i="8"/>
  <c r="W42" i="8"/>
  <c r="D46" i="8"/>
  <c r="P46" i="8"/>
  <c r="AF46" i="8"/>
  <c r="K20" i="8"/>
  <c r="L22" i="8"/>
  <c r="K24" i="8"/>
  <c r="K27" i="8"/>
  <c r="AF29" i="8"/>
  <c r="S32" i="8"/>
  <c r="F34" i="8"/>
  <c r="K35" i="8"/>
  <c r="T36" i="8"/>
  <c r="X37" i="8"/>
  <c r="W38" i="8"/>
  <c r="Y39" i="8"/>
  <c r="Z40" i="8"/>
  <c r="Z41" i="8"/>
  <c r="Z42" i="8"/>
  <c r="X43" i="8"/>
  <c r="U44" i="8"/>
  <c r="F46" i="8"/>
  <c r="J21" i="8"/>
  <c r="N23" i="8"/>
  <c r="M25" i="8"/>
  <c r="M27" i="8"/>
  <c r="K28" i="8"/>
  <c r="G30" i="8"/>
  <c r="W31" i="8"/>
  <c r="N33" i="8"/>
  <c r="X34" i="8"/>
  <c r="D36" i="8"/>
  <c r="J38" i="8"/>
  <c r="K39" i="8"/>
  <c r="K40" i="8"/>
  <c r="AB41" i="8"/>
  <c r="AB42" i="8"/>
  <c r="I44" i="8"/>
  <c r="G46" i="8"/>
  <c r="M20" i="8"/>
  <c r="O22" i="8"/>
  <c r="Q24" i="8"/>
  <c r="P26" i="8"/>
  <c r="K22" i="8"/>
  <c r="I24" i="8"/>
  <c r="I26" i="8"/>
  <c r="AD29" i="8"/>
  <c r="Y30" i="8"/>
  <c r="O32" i="8"/>
  <c r="I33" i="8"/>
  <c r="E34" i="8"/>
  <c r="J35" i="8"/>
  <c r="AF35" i="8"/>
  <c r="R36" i="8"/>
  <c r="W37" i="8"/>
  <c r="V38" i="8"/>
  <c r="I39" i="8"/>
  <c r="W39" i="8"/>
  <c r="I40" i="8"/>
  <c r="Y40" i="8"/>
  <c r="J41" i="8"/>
  <c r="Y41" i="8"/>
  <c r="K42" i="8"/>
  <c r="X42" i="8"/>
  <c r="H43" i="8"/>
  <c r="W43" i="8"/>
  <c r="E46" i="8"/>
  <c r="S46" i="8"/>
  <c r="AG46" i="8"/>
  <c r="I21" i="8"/>
  <c r="I23" i="8"/>
  <c r="K26" i="8"/>
  <c r="J28" i="8"/>
  <c r="Z30" i="8"/>
  <c r="V31" i="8"/>
  <c r="J33" i="8"/>
  <c r="W34" i="8"/>
  <c r="AG35" i="8"/>
  <c r="I38" i="8"/>
  <c r="J39" i="8"/>
  <c r="J40" i="8"/>
  <c r="L41" i="8"/>
  <c r="L42" i="8"/>
  <c r="I43" i="8"/>
  <c r="H44" i="8"/>
  <c r="T46" i="8"/>
  <c r="L20" i="8"/>
  <c r="M22" i="8"/>
  <c r="L24" i="8"/>
  <c r="M26" i="8"/>
  <c r="H29" i="8"/>
  <c r="AB30" i="8"/>
  <c r="T32" i="8"/>
  <c r="G34" i="8"/>
  <c r="L35" i="8"/>
  <c r="U36" i="8"/>
  <c r="Y37" i="8"/>
  <c r="Y38" i="8"/>
  <c r="AB39" i="8"/>
  <c r="AB40" i="8"/>
  <c r="M41" i="8"/>
  <c r="M42" i="8"/>
  <c r="J43" i="8"/>
  <c r="Y43" i="8"/>
  <c r="V44" i="8"/>
  <c r="P21" i="8"/>
  <c r="O23" i="8"/>
  <c r="Q25" i="8"/>
  <c r="S22" i="8"/>
  <c r="S23" i="8"/>
  <c r="T24" i="8"/>
  <c r="U26" i="8"/>
  <c r="S28" i="8"/>
  <c r="O29" i="8"/>
  <c r="H30" i="8"/>
  <c r="AG31" i="8"/>
  <c r="W32" i="8"/>
  <c r="J34" i="8"/>
  <c r="AD34" i="8"/>
  <c r="R35" i="8"/>
  <c r="X36" i="8"/>
  <c r="N37" i="8"/>
  <c r="AD37" i="8"/>
  <c r="M38" i="8"/>
  <c r="AE38" i="8"/>
  <c r="O39" i="8"/>
  <c r="AE39" i="8"/>
  <c r="P40" i="8"/>
  <c r="AG40" i="8"/>
  <c r="P41" i="8"/>
  <c r="D42" i="8"/>
  <c r="Q42" i="8"/>
  <c r="AE42" i="8"/>
  <c r="O43" i="8"/>
  <c r="AD43" i="8"/>
  <c r="L44" i="8"/>
  <c r="AB44" i="8"/>
  <c r="I46" i="8"/>
  <c r="W46" i="8"/>
  <c r="W20" i="8"/>
  <c r="V21" i="8"/>
  <c r="V22" i="8"/>
  <c r="X23" i="8"/>
  <c r="X24" i="8"/>
  <c r="U25" i="8"/>
  <c r="W26" i="8"/>
  <c r="X27" i="8"/>
  <c r="V28" i="8"/>
  <c r="P29" i="8"/>
  <c r="L30" i="8"/>
  <c r="D32" i="8"/>
  <c r="AE32" i="8"/>
  <c r="U33" i="8"/>
  <c r="L34" i="8"/>
  <c r="AG34" i="8"/>
  <c r="AC36" i="8"/>
  <c r="O37" i="8"/>
  <c r="AE37" i="8"/>
  <c r="Q38" i="8"/>
  <c r="AF38" i="8"/>
  <c r="Q39" i="8"/>
  <c r="D40" i="8"/>
  <c r="Q40" i="8"/>
  <c r="D41" i="8"/>
  <c r="S41" i="8"/>
  <c r="E42" i="8"/>
  <c r="R42" i="8"/>
  <c r="D43" i="8"/>
  <c r="P43" i="8"/>
  <c r="AE43" i="8"/>
  <c r="O44" i="8"/>
  <c r="AC44" i="8"/>
  <c r="J46" i="8"/>
  <c r="X46" i="8"/>
  <c r="Y20" i="8"/>
  <c r="Z21" i="8"/>
  <c r="W22" i="8"/>
  <c r="Y23" i="8"/>
  <c r="Y24" i="8"/>
  <c r="Y25" i="8"/>
  <c r="Y26" i="8"/>
  <c r="AC27" i="8"/>
  <c r="X28" i="8"/>
  <c r="R29" i="8"/>
  <c r="O30" i="8"/>
  <c r="J31" i="8"/>
  <c r="E32" i="8"/>
  <c r="AF32" i="8"/>
  <c r="W33" i="8"/>
  <c r="M34" i="8"/>
  <c r="E35" i="8"/>
  <c r="U35" i="8"/>
  <c r="H36" i="8"/>
  <c r="AD36" i="8"/>
  <c r="Q37" i="8"/>
  <c r="AF37" i="8"/>
  <c r="R38" i="8"/>
  <c r="D39" i="8"/>
  <c r="R39" i="8"/>
  <c r="E40" i="8"/>
  <c r="T40" i="8"/>
  <c r="E41" i="8"/>
  <c r="G42" i="8"/>
  <c r="S42" i="8"/>
  <c r="E43" i="8"/>
  <c r="N20" i="8"/>
  <c r="R23" i="8"/>
  <c r="S24" i="8"/>
  <c r="P27" i="8"/>
  <c r="M31" i="8"/>
  <c r="G35" i="8"/>
  <c r="V36" i="8"/>
  <c r="AG37" i="8"/>
  <c r="O40" i="8"/>
  <c r="U41" i="8"/>
  <c r="AC42" i="8"/>
  <c r="AC43" i="8"/>
  <c r="Z44" i="8"/>
  <c r="V46" i="8"/>
  <c r="AB20" i="8"/>
  <c r="Z23" i="8"/>
  <c r="AE24" i="8"/>
  <c r="Q27" i="8"/>
  <c r="X29" i="8"/>
  <c r="X31" i="8"/>
  <c r="Z33" i="8"/>
  <c r="W36" i="8"/>
  <c r="G38" i="8"/>
  <c r="L39" i="8"/>
  <c r="W41" i="8"/>
  <c r="AD42" i="8"/>
  <c r="AF43" i="8"/>
  <c r="AE44" i="8"/>
  <c r="Y46" i="8"/>
  <c r="AD20" i="8"/>
  <c r="AF23" i="8"/>
  <c r="AF24" i="8"/>
  <c r="AD27" i="8"/>
  <c r="Z29" i="8"/>
  <c r="AC31" i="8"/>
  <c r="AB33" i="8"/>
  <c r="P35" i="8"/>
  <c r="AE36" i="8"/>
  <c r="N39" i="8"/>
  <c r="AF41" i="8"/>
  <c r="F43" i="8"/>
  <c r="AG43" i="8"/>
  <c r="AF44" i="8"/>
  <c r="Z46" i="8"/>
  <c r="D21" i="8"/>
  <c r="F25" i="8"/>
  <c r="AE27" i="8"/>
  <c r="F32" i="8"/>
  <c r="AC33" i="8"/>
  <c r="Q35" i="8"/>
  <c r="D37" i="8"/>
  <c r="K38" i="8"/>
  <c r="S39" i="8"/>
  <c r="U40" i="8"/>
  <c r="AG41" i="8"/>
  <c r="G43" i="8"/>
  <c r="F44" i="8"/>
  <c r="AG44" i="8"/>
  <c r="AD46" i="8"/>
  <c r="Q21" i="8"/>
  <c r="F28" i="8"/>
  <c r="I32" i="8"/>
  <c r="V35" i="8"/>
  <c r="F37" i="8"/>
  <c r="L38" i="8"/>
  <c r="AD40" i="8"/>
  <c r="G44" i="8"/>
  <c r="AE46" i="8"/>
  <c r="AB21" i="8"/>
  <c r="AF25" i="8"/>
  <c r="Q28" i="8"/>
  <c r="P30" i="8"/>
  <c r="J32" i="8"/>
  <c r="I34" i="8"/>
  <c r="X35" i="8"/>
  <c r="J37" i="8"/>
  <c r="S38" i="8"/>
  <c r="U39" i="8"/>
  <c r="AF40" i="8"/>
  <c r="M43" i="8"/>
  <c r="J44" i="8"/>
  <c r="G23" i="8"/>
  <c r="L31" i="8"/>
  <c r="P36" i="8"/>
  <c r="N40" i="8"/>
  <c r="V42" i="8"/>
  <c r="Y44" i="8"/>
  <c r="AF21" i="8"/>
  <c r="AG25" i="8"/>
  <c r="R28" i="8"/>
  <c r="T30" i="8"/>
  <c r="N34" i="8"/>
  <c r="Y35" i="8"/>
  <c r="M37" i="8"/>
  <c r="T38" i="8"/>
  <c r="AC39" i="8"/>
  <c r="F41" i="8"/>
  <c r="N43" i="8"/>
  <c r="K44" i="8"/>
  <c r="H46" i="8"/>
  <c r="D22" i="8"/>
  <c r="D26" i="8"/>
  <c r="Z28" i="8"/>
  <c r="V32" i="8"/>
  <c r="S34" i="8"/>
  <c r="E36" i="8"/>
  <c r="R37" i="8"/>
  <c r="AD39" i="8"/>
  <c r="N42" i="8"/>
  <c r="R43" i="8"/>
  <c r="P44" i="8"/>
  <c r="L46" i="8"/>
  <c r="R22" i="8"/>
  <c r="AC28" i="8"/>
  <c r="D31" i="8"/>
  <c r="AG32" i="8"/>
  <c r="T34" i="8"/>
  <c r="S37" i="8"/>
  <c r="AC38" i="8"/>
  <c r="F40" i="8"/>
  <c r="P42" i="8"/>
  <c r="S43" i="8"/>
  <c r="Q44" i="8"/>
  <c r="M46" i="8"/>
  <c r="AB22" i="8"/>
  <c r="Z26" i="8"/>
  <c r="AD28" i="8"/>
  <c r="E31" i="8"/>
  <c r="E33" i="8"/>
  <c r="Y34" i="8"/>
  <c r="K36" i="8"/>
  <c r="T37" i="8"/>
  <c r="AD38" i="8"/>
  <c r="G40" i="8"/>
  <c r="N41" i="8"/>
  <c r="T42" i="8"/>
  <c r="T43" i="8"/>
  <c r="R44" i="8"/>
  <c r="N46" i="8"/>
  <c r="AF22" i="8"/>
  <c r="F27" i="8"/>
  <c r="I29" i="8"/>
  <c r="K31" i="8"/>
  <c r="Z34" i="8"/>
  <c r="N36" i="8"/>
  <c r="Z37" i="8"/>
  <c r="E39" i="8"/>
  <c r="O41" i="8"/>
  <c r="U42" i="8"/>
  <c r="T44" i="8"/>
  <c r="O46" i="8"/>
  <c r="D20" i="8"/>
  <c r="E24" i="8"/>
  <c r="G27" i="8"/>
  <c r="N29" i="8"/>
  <c r="Q33" i="8"/>
  <c r="F35" i="8"/>
  <c r="AC37" i="8"/>
  <c r="F39" i="8"/>
  <c r="Z43" i="8"/>
  <c r="S19" i="8"/>
  <c r="S11" i="8"/>
  <c r="S12" i="8"/>
  <c r="S13" i="8"/>
  <c r="S14" i="8"/>
  <c r="S15" i="8"/>
  <c r="S16" i="8"/>
  <c r="D11" i="8"/>
  <c r="H11" i="8"/>
  <c r="S19" i="20"/>
  <c r="L19" i="20"/>
  <c r="T19" i="20"/>
  <c r="M19" i="20"/>
  <c r="R19" i="20"/>
  <c r="N19" i="20"/>
  <c r="O19" i="20"/>
  <c r="P19" i="20"/>
  <c r="Q19" i="20"/>
  <c r="D19" i="8"/>
  <c r="I19" i="8"/>
  <c r="Q19" i="8"/>
  <c r="X19" i="8"/>
  <c r="AG19" i="8"/>
  <c r="E19" i="8"/>
  <c r="J19" i="8"/>
  <c r="R19" i="8"/>
  <c r="Y19" i="8"/>
  <c r="F19" i="8"/>
  <c r="K19" i="8"/>
  <c r="T19" i="8"/>
  <c r="Z19" i="8"/>
  <c r="G19" i="8"/>
  <c r="L19" i="8"/>
  <c r="AB19" i="8"/>
  <c r="AF19" i="8"/>
  <c r="M19" i="8"/>
  <c r="AC19" i="8"/>
  <c r="P19" i="8"/>
  <c r="N19" i="8"/>
  <c r="U19" i="8"/>
  <c r="AD19" i="8"/>
  <c r="H19" i="8"/>
  <c r="O19" i="8"/>
  <c r="V19" i="8"/>
  <c r="AE19" i="8"/>
  <c r="W19" i="8"/>
  <c r="B9" i="8"/>
  <c r="B9" i="20"/>
  <c r="K39" i="20" l="1"/>
  <c r="H46" i="20"/>
  <c r="G25" i="20"/>
  <c r="H31" i="20"/>
  <c r="F31" i="20"/>
  <c r="G31" i="20"/>
  <c r="J46" i="20"/>
  <c r="K31" i="20"/>
  <c r="G39" i="20"/>
  <c r="G24" i="20"/>
  <c r="I45" i="20"/>
  <c r="G45" i="20"/>
  <c r="K42" i="20"/>
  <c r="G21" i="20"/>
  <c r="K44" i="20"/>
  <c r="F22" i="20"/>
  <c r="I30" i="20"/>
  <c r="I31" i="20"/>
  <c r="J31" i="20"/>
  <c r="G30" i="20"/>
  <c r="I22" i="20"/>
  <c r="G42" i="20"/>
  <c r="J25" i="20"/>
  <c r="J42" i="20"/>
  <c r="I42" i="20"/>
  <c r="H24" i="20"/>
  <c r="J23" i="20"/>
  <c r="K35" i="20"/>
  <c r="G35" i="20"/>
  <c r="J32" i="20"/>
  <c r="F38" i="20"/>
  <c r="G33" i="20"/>
  <c r="J34" i="20"/>
  <c r="H23" i="20"/>
  <c r="F45" i="20"/>
  <c r="G43" i="20"/>
  <c r="H41" i="20"/>
  <c r="F28" i="20"/>
  <c r="H40" i="20"/>
  <c r="H32" i="20"/>
  <c r="F43" i="20"/>
  <c r="J45" i="20"/>
  <c r="H30" i="20"/>
  <c r="K36" i="20"/>
  <c r="H21" i="20"/>
  <c r="G41" i="20"/>
  <c r="H37" i="20"/>
  <c r="G40" i="20"/>
  <c r="F21" i="20"/>
  <c r="H20" i="20"/>
  <c r="D45" i="20"/>
  <c r="K23" i="20"/>
  <c r="G26" i="20"/>
  <c r="F26" i="20"/>
  <c r="J27" i="20"/>
  <c r="H43" i="20"/>
  <c r="F39" i="20"/>
  <c r="K38" i="20"/>
  <c r="G36" i="20"/>
  <c r="G32" i="20"/>
  <c r="G46" i="20"/>
  <c r="K45" i="20"/>
  <c r="G28" i="20"/>
  <c r="I24" i="20"/>
  <c r="F46" i="20"/>
  <c r="I23" i="20"/>
  <c r="K33" i="20"/>
  <c r="I33" i="20"/>
  <c r="F41" i="20"/>
  <c r="K46" i="20"/>
  <c r="H45" i="20"/>
  <c r="I41" i="20"/>
  <c r="G29" i="20"/>
  <c r="K25" i="20"/>
  <c r="I36" i="20"/>
  <c r="H22" i="20"/>
  <c r="H42" i="20"/>
  <c r="K21" i="20"/>
  <c r="I25" i="20"/>
  <c r="I34" i="20"/>
  <c r="F20" i="20"/>
  <c r="I32" i="20"/>
  <c r="D22" i="20"/>
  <c r="J37" i="20"/>
  <c r="J28" i="20"/>
  <c r="K43" i="20"/>
  <c r="I29" i="20"/>
  <c r="D21" i="20"/>
  <c r="D37" i="20"/>
  <c r="F44" i="20"/>
  <c r="F30" i="20"/>
  <c r="D28" i="20"/>
  <c r="F24" i="20"/>
  <c r="J35" i="20"/>
  <c r="G44" i="20"/>
  <c r="F33" i="20"/>
  <c r="J41" i="20"/>
  <c r="J29" i="20"/>
  <c r="J43" i="20"/>
  <c r="J26" i="20"/>
  <c r="F37" i="20"/>
  <c r="K34" i="20"/>
  <c r="F42" i="20"/>
  <c r="H28" i="20"/>
  <c r="D26" i="20"/>
  <c r="H33" i="20"/>
  <c r="D31" i="20"/>
  <c r="K29" i="20"/>
  <c r="J40" i="20"/>
  <c r="J24" i="20"/>
  <c r="F25" i="20"/>
  <c r="F40" i="20"/>
  <c r="D25" i="20"/>
  <c r="K27" i="20"/>
  <c r="F29" i="20"/>
  <c r="D30" i="20"/>
  <c r="H26" i="20"/>
  <c r="D38" i="20"/>
  <c r="H39" i="20"/>
  <c r="I44" i="20"/>
  <c r="J38" i="20"/>
  <c r="I27" i="20"/>
  <c r="G27" i="20"/>
  <c r="D24" i="20"/>
  <c r="K41" i="20"/>
  <c r="K24" i="20"/>
  <c r="G37" i="20"/>
  <c r="H38" i="20"/>
  <c r="I37" i="20"/>
  <c r="D44" i="20"/>
  <c r="D33" i="20"/>
  <c r="D36" i="20"/>
  <c r="H34" i="20"/>
  <c r="J30" i="20"/>
  <c r="K28" i="20"/>
  <c r="H27" i="20"/>
  <c r="F27" i="20"/>
  <c r="K30" i="20"/>
  <c r="I43" i="20"/>
  <c r="G34" i="20"/>
  <c r="H25" i="20"/>
  <c r="K20" i="20"/>
  <c r="D46" i="20"/>
  <c r="J33" i="20"/>
  <c r="K40" i="20"/>
  <c r="H36" i="20"/>
  <c r="G22" i="20"/>
  <c r="K37" i="20"/>
  <c r="J36" i="20"/>
  <c r="D27" i="20"/>
  <c r="D40" i="20"/>
  <c r="H29" i="20"/>
  <c r="D32" i="20"/>
  <c r="I35" i="20"/>
  <c r="D29" i="20"/>
  <c r="I28" i="20"/>
  <c r="J20" i="20"/>
  <c r="D41" i="20"/>
  <c r="H44" i="20"/>
  <c r="F35" i="20"/>
  <c r="I40" i="20"/>
  <c r="D42" i="20"/>
  <c r="J44" i="20"/>
  <c r="I20" i="20"/>
  <c r="D23" i="20"/>
  <c r="K32" i="20"/>
  <c r="I39" i="20"/>
  <c r="G23" i="20"/>
  <c r="D35" i="20"/>
  <c r="G20" i="20"/>
  <c r="F32" i="20"/>
  <c r="K22" i="20"/>
  <c r="I46" i="20"/>
  <c r="J39" i="20"/>
  <c r="K26" i="20"/>
  <c r="I26" i="20"/>
  <c r="H35" i="20"/>
  <c r="I38" i="20"/>
  <c r="F36" i="20"/>
  <c r="F23" i="20"/>
  <c r="D39" i="20"/>
  <c r="D43" i="20"/>
  <c r="I21" i="20"/>
  <c r="G38" i="20"/>
  <c r="J22" i="20"/>
  <c r="F34" i="20"/>
  <c r="D34" i="20"/>
  <c r="D20" i="20"/>
  <c r="J21" i="20"/>
  <c r="G19" i="20"/>
  <c r="H19" i="20"/>
  <c r="F19" i="20"/>
  <c r="I19" i="20"/>
  <c r="K19" i="20"/>
  <c r="D19" i="20"/>
  <c r="J19" i="20"/>
  <c r="D7" i="20"/>
  <c r="B5" i="20" l="1"/>
  <c r="E45" i="20" s="1"/>
  <c r="N7" i="20"/>
  <c r="E29" i="20" l="1"/>
  <c r="E39" i="20"/>
  <c r="E20" i="20"/>
  <c r="E43" i="20"/>
  <c r="E31" i="20"/>
  <c r="E27" i="20"/>
  <c r="E35" i="20"/>
  <c r="E30" i="20"/>
  <c r="E36" i="20"/>
  <c r="E22" i="20"/>
  <c r="E21" i="20"/>
  <c r="E44" i="20"/>
  <c r="E25" i="20"/>
  <c r="E28" i="20"/>
  <c r="E34" i="20"/>
  <c r="E46" i="20"/>
  <c r="E37" i="20"/>
  <c r="E33" i="20"/>
  <c r="E32" i="20"/>
  <c r="E23" i="20"/>
  <c r="E38" i="20"/>
  <c r="E26" i="20"/>
  <c r="E42" i="20"/>
  <c r="E40" i="20"/>
  <c r="E41" i="20"/>
  <c r="E24" i="20"/>
  <c r="E19" i="20"/>
  <c r="C55" i="20"/>
  <c r="C54" i="20"/>
  <c r="C53" i="20"/>
  <c r="C52" i="20"/>
  <c r="C51" i="20"/>
  <c r="C50" i="20"/>
  <c r="C49" i="20"/>
  <c r="C48" i="20"/>
  <c r="B48" i="20"/>
  <c r="A48" i="20"/>
  <c r="L17" i="20"/>
  <c r="D17" i="20" s="1"/>
  <c r="L16" i="20"/>
  <c r="D16" i="20" s="1"/>
  <c r="L15" i="20"/>
  <c r="D15" i="20" s="1"/>
  <c r="L14" i="20"/>
  <c r="D14" i="20" s="1"/>
  <c r="L13" i="20"/>
  <c r="D13" i="20" s="1"/>
  <c r="L12" i="20"/>
  <c r="D12" i="20" s="1"/>
  <c r="L11" i="20"/>
  <c r="D11" i="20" s="1"/>
  <c r="C9" i="20"/>
  <c r="A9" i="20"/>
  <c r="T7" i="20"/>
  <c r="S7" i="20"/>
  <c r="R7" i="20"/>
  <c r="Q7" i="20"/>
  <c r="P7" i="20"/>
  <c r="O7" i="20"/>
  <c r="M7" i="20"/>
  <c r="B1" i="20"/>
  <c r="L9" i="20" l="1"/>
  <c r="D9" i="20" s="1"/>
  <c r="E12" i="20"/>
  <c r="E11" i="20"/>
  <c r="E14" i="20"/>
  <c r="E17" i="20"/>
  <c r="E16" i="20"/>
  <c r="E15" i="20"/>
  <c r="E13" i="20"/>
  <c r="N16" i="20"/>
  <c r="N11" i="20"/>
  <c r="N14" i="20"/>
  <c r="N9" i="20"/>
  <c r="N17" i="20"/>
  <c r="N12" i="20"/>
  <c r="N15" i="20"/>
  <c r="N13" i="20"/>
  <c r="P13" i="20"/>
  <c r="O17" i="20"/>
  <c r="S17" i="20"/>
  <c r="R15" i="20"/>
  <c r="Q14" i="20"/>
  <c r="R14" i="20"/>
  <c r="R13" i="20"/>
  <c r="O14" i="20"/>
  <c r="T14" i="20"/>
  <c r="M9" i="20"/>
  <c r="O12" i="20"/>
  <c r="M13" i="20"/>
  <c r="S13" i="20"/>
  <c r="O13" i="20"/>
  <c r="T13" i="20"/>
  <c r="P14" i="20"/>
  <c r="R9" i="20"/>
  <c r="T12" i="20"/>
  <c r="O15" i="20"/>
  <c r="T15" i="20"/>
  <c r="S16" i="20"/>
  <c r="M16" i="20"/>
  <c r="T16" i="20"/>
  <c r="P16" i="20"/>
  <c r="Q16" i="20"/>
  <c r="S12" i="20"/>
  <c r="P12" i="20"/>
  <c r="R16" i="20"/>
  <c r="Q11" i="20"/>
  <c r="T11" i="20"/>
  <c r="P11" i="20"/>
  <c r="S9" i="20"/>
  <c r="Q15" i="20"/>
  <c r="M15" i="20"/>
  <c r="S15" i="20"/>
  <c r="P15" i="20"/>
  <c r="O16" i="20"/>
  <c r="P17" i="20"/>
  <c r="O9" i="20"/>
  <c r="Q9" i="20"/>
  <c r="T9" i="20"/>
  <c r="P9" i="20"/>
  <c r="M11" i="20"/>
  <c r="R11" i="20"/>
  <c r="M12" i="20"/>
  <c r="Q12" i="20"/>
  <c r="Q17" i="20"/>
  <c r="M17" i="20"/>
  <c r="T17" i="20"/>
  <c r="R12" i="20"/>
  <c r="R17" i="20"/>
  <c r="O11" i="20"/>
  <c r="S11" i="20"/>
  <c r="Q13" i="20"/>
  <c r="S14" i="20"/>
  <c r="M14" i="20"/>
  <c r="E9" i="20" l="1"/>
  <c r="H9" i="20"/>
  <c r="G9" i="20"/>
  <c r="J14" i="20"/>
  <c r="K14" i="20"/>
  <c r="H13" i="20"/>
  <c r="G15" i="20"/>
  <c r="H11" i="20"/>
  <c r="K9" i="20"/>
  <c r="J12" i="20"/>
  <c r="J15" i="20"/>
  <c r="K15" i="20"/>
  <c r="I12" i="20"/>
  <c r="J9" i="20"/>
  <c r="G17" i="20"/>
  <c r="H16" i="20"/>
  <c r="K11" i="20"/>
  <c r="G12" i="20"/>
  <c r="F12" i="20"/>
  <c r="G14" i="20"/>
  <c r="J13" i="20"/>
  <c r="H14" i="20"/>
  <c r="G13" i="20"/>
  <c r="F14" i="20"/>
  <c r="J11" i="20"/>
  <c r="K13" i="20"/>
  <c r="F15" i="20"/>
  <c r="I11" i="20"/>
  <c r="H15" i="20"/>
  <c r="H12" i="20"/>
  <c r="I15" i="20"/>
  <c r="F13" i="20"/>
  <c r="F17" i="20"/>
  <c r="K17" i="20"/>
  <c r="G16" i="20"/>
  <c r="K12" i="20"/>
  <c r="F9" i="20"/>
  <c r="F11" i="20"/>
  <c r="I17" i="20"/>
  <c r="K16" i="20"/>
  <c r="I9" i="20"/>
  <c r="I14" i="20"/>
  <c r="J17" i="20"/>
  <c r="G11" i="20"/>
  <c r="I16" i="20"/>
  <c r="J16" i="20"/>
  <c r="I13" i="20"/>
  <c r="H17" i="20"/>
  <c r="F16" i="20"/>
  <c r="C13" i="6"/>
  <c r="L7" i="8" l="1"/>
  <c r="K7" i="8"/>
  <c r="J7" i="8"/>
  <c r="I7" i="8"/>
  <c r="AG7" i="8" l="1"/>
  <c r="AF7" i="8"/>
  <c r="AE7" i="8"/>
  <c r="AD7" i="8"/>
  <c r="AC7" i="8"/>
  <c r="AB7" i="8"/>
  <c r="Z7" i="8"/>
  <c r="Y7" i="8"/>
  <c r="X7" i="8"/>
  <c r="W7" i="8"/>
  <c r="V7" i="8"/>
  <c r="U7" i="8"/>
  <c r="T7" i="8"/>
  <c r="R7" i="8"/>
  <c r="Q7" i="8"/>
  <c r="P7" i="8"/>
  <c r="O7" i="8"/>
  <c r="N7" i="8"/>
  <c r="M7" i="8"/>
  <c r="H7" i="8"/>
  <c r="G7" i="8"/>
  <c r="F7" i="8"/>
  <c r="E7" i="8"/>
  <c r="D7" i="8"/>
  <c r="C55" i="8" l="1"/>
  <c r="C54" i="8"/>
  <c r="C53" i="8"/>
  <c r="C51" i="8"/>
  <c r="C50" i="8"/>
  <c r="C49" i="8"/>
  <c r="C48" i="8"/>
  <c r="A48" i="8"/>
  <c r="A9" i="8"/>
  <c r="AA9" i="8" s="1"/>
  <c r="S9" i="8" l="1"/>
  <c r="K9" i="8"/>
  <c r="D9" i="8"/>
  <c r="K15" i="8"/>
  <c r="I15" i="8"/>
  <c r="L15" i="8"/>
  <c r="J15" i="8"/>
  <c r="K12" i="8"/>
  <c r="J12" i="8"/>
  <c r="L12" i="8"/>
  <c r="I12" i="8"/>
  <c r="L16" i="8"/>
  <c r="I16" i="8"/>
  <c r="J16" i="8"/>
  <c r="K16" i="8"/>
  <c r="J13" i="8"/>
  <c r="K13" i="8"/>
  <c r="L13" i="8"/>
  <c r="I13" i="8"/>
  <c r="I11" i="8"/>
  <c r="K11" i="8"/>
  <c r="J11" i="8"/>
  <c r="L11" i="8"/>
  <c r="J14" i="8"/>
  <c r="K14" i="8"/>
  <c r="I14" i="8"/>
  <c r="L14" i="8"/>
  <c r="L9" i="8"/>
  <c r="I9" i="8"/>
  <c r="J9" i="8"/>
  <c r="O16" i="8"/>
  <c r="V16" i="8"/>
  <c r="AE16" i="8"/>
  <c r="P16" i="8"/>
  <c r="W16" i="8"/>
  <c r="AF16" i="8"/>
  <c r="U16" i="8"/>
  <c r="Q16" i="8"/>
  <c r="X16" i="8"/>
  <c r="AG16" i="8"/>
  <c r="AD16" i="8"/>
  <c r="H16" i="8"/>
  <c r="R16" i="8"/>
  <c r="Y16" i="8"/>
  <c r="D16" i="8"/>
  <c r="T16" i="8"/>
  <c r="Z16" i="8"/>
  <c r="N16" i="8"/>
  <c r="E16" i="8"/>
  <c r="AB16" i="8"/>
  <c r="F16" i="8"/>
  <c r="M16" i="8"/>
  <c r="AC16" i="8"/>
  <c r="G16" i="8"/>
  <c r="D12" i="8"/>
  <c r="T12" i="8"/>
  <c r="Z12" i="8"/>
  <c r="R12" i="8"/>
  <c r="E12" i="8"/>
  <c r="AB12" i="8"/>
  <c r="Y12" i="8"/>
  <c r="F12" i="8"/>
  <c r="M12" i="8"/>
  <c r="AC12" i="8"/>
  <c r="G12" i="8"/>
  <c r="N12" i="8"/>
  <c r="U12" i="8"/>
  <c r="AD12" i="8"/>
  <c r="O12" i="8"/>
  <c r="V12" i="8"/>
  <c r="AE12" i="8"/>
  <c r="P12" i="8"/>
  <c r="W12" i="8"/>
  <c r="AF12" i="8"/>
  <c r="Q12" i="8"/>
  <c r="X12" i="8"/>
  <c r="AG12" i="8"/>
  <c r="H12" i="8"/>
  <c r="E13" i="8"/>
  <c r="AB13" i="8"/>
  <c r="F13" i="8"/>
  <c r="M13" i="8"/>
  <c r="AC13" i="8"/>
  <c r="G13" i="8"/>
  <c r="N13" i="8"/>
  <c r="U13" i="8"/>
  <c r="AD13" i="8"/>
  <c r="Z13" i="8"/>
  <c r="O13" i="8"/>
  <c r="V13" i="8"/>
  <c r="AE13" i="8"/>
  <c r="T13" i="8"/>
  <c r="P13" i="8"/>
  <c r="W13" i="8"/>
  <c r="AF13" i="8"/>
  <c r="D13" i="8"/>
  <c r="Q13" i="8"/>
  <c r="X13" i="8"/>
  <c r="AG13" i="8"/>
  <c r="H13" i="8"/>
  <c r="R13" i="8"/>
  <c r="Y13" i="8"/>
  <c r="F14" i="8"/>
  <c r="M14" i="8"/>
  <c r="AC14" i="8"/>
  <c r="G14" i="8"/>
  <c r="N14" i="8"/>
  <c r="U14" i="8"/>
  <c r="AD14" i="8"/>
  <c r="AB14" i="8"/>
  <c r="O14" i="8"/>
  <c r="V14" i="8"/>
  <c r="AE14" i="8"/>
  <c r="P14" i="8"/>
  <c r="W14" i="8"/>
  <c r="AF14" i="8"/>
  <c r="Q14" i="8"/>
  <c r="X14" i="8"/>
  <c r="AG14" i="8"/>
  <c r="H14" i="8"/>
  <c r="R14" i="8"/>
  <c r="Y14" i="8"/>
  <c r="D14" i="8"/>
  <c r="T14" i="8"/>
  <c r="Z14" i="8"/>
  <c r="E14" i="8"/>
  <c r="G15" i="8"/>
  <c r="N15" i="8"/>
  <c r="U15" i="8"/>
  <c r="AD15" i="8"/>
  <c r="AC15" i="8"/>
  <c r="O15" i="8"/>
  <c r="V15" i="8"/>
  <c r="AE15" i="8"/>
  <c r="P15" i="8"/>
  <c r="W15" i="8"/>
  <c r="AF15" i="8"/>
  <c r="F15" i="8"/>
  <c r="Q15" i="8"/>
  <c r="X15" i="8"/>
  <c r="AG15" i="8"/>
  <c r="H15" i="8"/>
  <c r="R15" i="8"/>
  <c r="Y15" i="8"/>
  <c r="D15" i="8"/>
  <c r="T15" i="8"/>
  <c r="Z15" i="8"/>
  <c r="M15" i="8"/>
  <c r="E15" i="8"/>
  <c r="AB15" i="8"/>
  <c r="E11" i="8"/>
  <c r="AB11" i="8"/>
  <c r="X11" i="8"/>
  <c r="F11" i="8"/>
  <c r="M11" i="8"/>
  <c r="AC11" i="8"/>
  <c r="AF11" i="8"/>
  <c r="Z11" i="8"/>
  <c r="G11" i="8"/>
  <c r="N11" i="8"/>
  <c r="U11" i="8"/>
  <c r="AD11" i="8"/>
  <c r="AE11" i="8"/>
  <c r="T11" i="8"/>
  <c r="O11" i="8"/>
  <c r="V11" i="8"/>
  <c r="AG11" i="8"/>
  <c r="P11" i="8"/>
  <c r="W11" i="8"/>
  <c r="Y11" i="8"/>
  <c r="Q11" i="8"/>
  <c r="R11" i="8"/>
  <c r="F9" i="8"/>
  <c r="M9" i="8"/>
  <c r="AC9" i="8"/>
  <c r="W9" i="8"/>
  <c r="E9" i="8"/>
  <c r="AB9" i="8"/>
  <c r="G9" i="8"/>
  <c r="N9" i="8"/>
  <c r="U9" i="8"/>
  <c r="AD9" i="8"/>
  <c r="P9" i="8"/>
  <c r="AG9" i="8"/>
  <c r="R9" i="8"/>
  <c r="Z9" i="8"/>
  <c r="O9" i="8"/>
  <c r="V9" i="8"/>
  <c r="AE9" i="8"/>
  <c r="AF9" i="8"/>
  <c r="Y9" i="8"/>
  <c r="Q9" i="8"/>
  <c r="X9" i="8"/>
  <c r="H9" i="8"/>
  <c r="T9" i="8"/>
  <c r="B1" i="8" l="1"/>
  <c r="AF17" i="8" l="1"/>
  <c r="AG17" i="8"/>
  <c r="AE1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HEPWORTH, Neil (NHS ENGLAND - X24)</author>
  </authors>
  <commentList>
    <comment ref="B40" authorId="0" shapeId="0" xr:uid="{813538C7-A997-4EEC-A10B-364F2BC249E4}">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HEPWORTH, Neil (NHS ENGLAND - X24)</author>
  </authors>
  <commentList>
    <comment ref="B40" authorId="0" shapeId="0" xr:uid="{98270BED-7818-48EB-AB5B-4B67EA7E777F}">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Neil Hepworth</author>
    <author>HEPWORTH, Neil (NHS ENGLAND - X24)</author>
  </authors>
  <commentList>
    <comment ref="E20" authorId="0" shapeId="0" xr:uid="{E4259B76-1C83-4B6C-A80C-66C2A064CA33}">
      <text>
        <r>
          <rPr>
            <b/>
            <sz val="9"/>
            <color indexed="81"/>
            <rFont val="Tahoma"/>
            <family val="2"/>
          </rPr>
          <t>Note:</t>
        </r>
        <r>
          <rPr>
            <sz val="9"/>
            <color indexed="81"/>
            <rFont val="Tahoma"/>
            <family val="2"/>
          </rPr>
          <t xml:space="preserve">
A collaboration between London Ambulance Service
London Central &amp; West Unscheduled Care Collaborative
Practice Plus Group
</t>
        </r>
      </text>
    </comment>
    <comment ref="F26" authorId="1" shapeId="0" xr:uid="{F5AC9723-68FC-44F9-AE92-50917AE963EC}">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Hepworth, Neil</author>
    <author>HEPWORTH, Neil (NHS ENGLAND - X24)</author>
  </authors>
  <commentList>
    <comment ref="G50" authorId="0" shapeId="0" xr:uid="{DB21CC97-E44C-4710-ABA8-EF689A4F76A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0" authorId="0" shapeId="0" xr:uid="{D38F2E4B-143A-47DD-9E45-8C3A732304A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1" authorId="0" shapeId="0" xr:uid="{D64ACAE4-92D2-42BD-8AB0-1CF8297DED8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1" authorId="0" shapeId="0" xr:uid="{1622563A-2CB8-4CDE-8DEF-DCD2610AC8D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2" authorId="0" shapeId="0" xr:uid="{3A252DFF-44DE-4739-A212-C2EB5D6F98F5}">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2" authorId="0" shapeId="0" xr:uid="{1BCFA130-B893-41A0-861C-0B452593E006}">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3" authorId="0" shapeId="0" xr:uid="{6CFFB523-ECB2-4EFF-9E60-2E039BD56DB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3" authorId="0" shapeId="0" xr:uid="{72595DB0-B512-4C48-B02E-F6D96240A396}">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4" authorId="0" shapeId="0" xr:uid="{0DCCB506-DD2D-4E00-8E6B-97FB8943D83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4" authorId="0" shapeId="0" xr:uid="{9237FCAD-B47C-495E-A2EC-28F8F92B71BF}">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5" authorId="0" shapeId="0" xr:uid="{ADC63AA6-21B9-45EC-B39D-04636EFC324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5" authorId="0" shapeId="0" xr:uid="{BF84316A-1B89-4CA3-AE23-C3ADA7C1136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6" authorId="0" shapeId="0" xr:uid="{D6F922D1-7A67-422E-B832-4AD9A07D969A}">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6" authorId="0" shapeId="0" xr:uid="{A7410BFA-9311-4F8A-A3D0-0CE788A5EBB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7" authorId="0" shapeId="0" xr:uid="{0C06B47A-00EA-4A55-B305-7D4536FF7B98}">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7" authorId="0" shapeId="0" xr:uid="{3A381784-A11F-4BCA-85D8-B2FA0547328E}">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8" authorId="0" shapeId="0" xr:uid="{CA1B6571-CA3F-4C52-A16B-00D0373F510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8" authorId="0" shapeId="0" xr:uid="{2E9CB6CB-6326-40A6-A544-A2059734BAC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9" authorId="0" shapeId="0" xr:uid="{DF6898A0-3E1C-4338-B8EE-83C5A95B3C3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9" authorId="0" shapeId="0" xr:uid="{3DD76EC3-532C-4AFE-B005-C6FF4AD7012A}">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0" authorId="0" shapeId="0" xr:uid="{490BE344-3193-4B46-901C-B01EFDFEE168}">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0" authorId="0" shapeId="0" xr:uid="{29536CC9-BCA2-413F-B0B8-C80EF8A042B3}">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1" authorId="0" shapeId="0" xr:uid="{DFDBA79F-F802-49CB-A498-E999AA091A82}">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1" authorId="0" shapeId="0" xr:uid="{38010543-B175-4121-8B26-0F74151F4FA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2" authorId="0" shapeId="0" xr:uid="{CC3FDEFA-ED50-488E-9B98-DD8BDAEE604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2" authorId="0" shapeId="0" xr:uid="{37015975-AA5E-4E27-832F-58EFE140762F}">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3" authorId="0" shapeId="0" xr:uid="{86E486F5-4055-41BC-9BB0-BC61CD53CE25}">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3" authorId="0" shapeId="0" xr:uid="{3CCC8C7A-BD3A-4DCB-A64D-4198CAFA9F1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4" authorId="0" shapeId="0" xr:uid="{64FDB97C-42E4-4F7C-8B3E-28470DC749C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4" authorId="0" shapeId="0" xr:uid="{6D84B996-C1D3-4DF8-9EBB-7231BEBED7C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5" authorId="0" shapeId="0" xr:uid="{17404237-CAF3-49F1-9658-EFF110347C7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5" authorId="0" shapeId="0" xr:uid="{A8753908-9FF5-49C4-8559-2EF18D9C5A5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F70" authorId="0" shapeId="0" xr:uid="{9ADFE65D-CDBB-4FCD-9BAD-F3230A99C5D8}">
      <text>
        <r>
          <rPr>
            <sz val="9"/>
            <color indexed="81"/>
            <rFont val="Tahoma"/>
            <family val="2"/>
          </rPr>
          <t xml:space="preserve">A collaboration between London Ambulance Service
London Central &amp; West Unscheduled Care Collaborative
Practice Plus Group
</t>
        </r>
      </text>
    </comment>
    <comment ref="I71" authorId="0" shapeId="0" xr:uid="{87AD512C-A19C-4F15-A564-72E06B786DB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2" authorId="0" shapeId="0" xr:uid="{352BA84D-B8FD-4986-A1ED-C073AF97A2B1}">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3" authorId="0" shapeId="0" xr:uid="{68D4D48F-57DA-4660-8B6C-DD804FF6F45B}">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4" authorId="0" shapeId="0" xr:uid="{1ADD7952-8A73-4B7B-972D-D90716349674}">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5" authorId="0" shapeId="0" xr:uid="{8CE80137-E6AA-4581-B35C-FBB39F8BC01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6" authorId="0" shapeId="0" xr:uid="{478A17BB-A5A5-4D2F-9F01-5A8F1AF3D1E3}">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7" authorId="0" shapeId="0" xr:uid="{7F16737D-75EA-4EE8-91D8-0D3118BD4C07}">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8" authorId="0" shapeId="0" xr:uid="{93D2C67C-81DA-4C35-B9E3-8A1F943DB575}">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9" authorId="0" shapeId="0" xr:uid="{C1963104-4692-4424-84E8-D732533A592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0" authorId="0" shapeId="0" xr:uid="{6BCE46D3-E635-49CA-BC91-1FDF2F975E10}">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1" authorId="0" shapeId="0" xr:uid="{49CCD668-7931-4311-A7AD-54E99456CFF5}">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2" authorId="0" shapeId="0" xr:uid="{15D8BCFC-B65C-4BC0-9907-9BFE2F2EFEA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3" authorId="0" shapeId="0" xr:uid="{5E8A21D8-AF74-4F05-8455-443063296DFC}">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4" authorId="0" shapeId="0" xr:uid="{C633C878-0D16-4440-B92A-197973322D8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5" authorId="0" shapeId="0" xr:uid="{ACC97069-5E3B-410F-97B2-41D73CEC9DBA}">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6" authorId="0" shapeId="0" xr:uid="{BC478ADF-DDF4-4436-99F0-AF70E9FDE24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7" authorId="0" shapeId="0" xr:uid="{B199BDEA-2BEE-4943-9CAB-3BC55DA3887F}">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8" authorId="0" shapeId="0" xr:uid="{829F79A7-C8DD-4F1B-8FA1-B77B735FAF7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9" authorId="0" shapeId="0" xr:uid="{3B540E05-90BF-4694-9B68-A81B3632F392}">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0" authorId="0" shapeId="0" xr:uid="{2C0162F3-910D-4723-BBC1-872064D0BB72}">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1" authorId="0" shapeId="0" xr:uid="{D5E23D68-267F-47B6-877C-2D4E8524071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2" authorId="0" shapeId="0" xr:uid="{81DC7936-C181-435A-B4DE-C167DF1336AA}">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3" authorId="0" shapeId="0" xr:uid="{1B472576-C423-4CF4-9A84-76D23F6695DA}">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4" authorId="0" shapeId="0" xr:uid="{628A4883-E46F-4AB2-8E80-0E6D40ED8BD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5" authorId="0" shapeId="0" xr:uid="{8BF8EAE7-15EA-4363-98E7-35C2043F10C1}">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6" authorId="0" shapeId="0" xr:uid="{7DB83A2D-16BF-44DC-BD20-E2023BBA9D66}">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7" authorId="0" shapeId="0" xr:uid="{6FFBD830-8DA2-42CE-AA74-DF3BCDC7DC16}">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8" authorId="0" shapeId="0" xr:uid="{0444F252-39FF-4BE5-BFEF-217A3519FCE6}">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H114" authorId="1" shapeId="0" xr:uid="{8ECA69A5-61DD-4777-B8FA-1211A57FB150}">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sharedStrings.xml><?xml version="1.0" encoding="utf-8"?>
<sst xmlns="http://schemas.openxmlformats.org/spreadsheetml/2006/main" count="5225" uniqueCount="634">
  <si>
    <t>About the Integrated Urgent Care Aggregate Data Collection (IUC ADC) - Provisional Statistics</t>
  </si>
  <si>
    <t>What is IUC ADC?</t>
  </si>
  <si>
    <r>
      <t xml:space="preserve">The IUC ADC monitors the effectiveness of fully integrated urgent care services through the NHS 111 single entry point. IUC is the provision of a functionally integrated 24/7 urgent care access, clinical advice and treatment service (incorporating NHS 111 and out of hours services). Organisations collaborate to deliver high quality clinical assessment, advice and treatment to shared standards and processes, with clear accountability and leadership. Central to this is access to a wide range of clinicians; both experienced generalists and specialists. The service also offers advice to health professionals in the community, such as general practitioners, paramedics and emergency technicians, so that no decision needs to be taken in isolation.
IUC services include:
</t>
    </r>
    <r>
      <rPr>
        <b/>
        <sz val="11"/>
        <color theme="1"/>
        <rFont val="Arial"/>
        <family val="2"/>
      </rPr>
      <t>·</t>
    </r>
    <r>
      <rPr>
        <sz val="10"/>
        <color theme="1"/>
        <rFont val="Arial"/>
        <family val="2"/>
      </rPr>
      <t xml:space="preserve">   the assessment and management of patients by telephone who have called NHS 111.
</t>
    </r>
    <r>
      <rPr>
        <b/>
        <sz val="11"/>
        <color theme="1"/>
        <rFont val="Arial"/>
        <family val="2"/>
      </rPr>
      <t>·</t>
    </r>
    <r>
      <rPr>
        <b/>
        <sz val="10"/>
        <color theme="1"/>
        <rFont val="Arial"/>
        <family val="2"/>
      </rPr>
      <t> </t>
    </r>
    <r>
      <rPr>
        <sz val="10"/>
        <color theme="1"/>
        <rFont val="Arial"/>
        <family val="2"/>
      </rPr>
      <t>  the face-to-face management of patients in any treatment centre (dealing with urgent care), the patient’s residence or other location if required.</t>
    </r>
  </si>
  <si>
    <t>IUCADC collection from April 2021</t>
  </si>
  <si>
    <t xml:space="preserve">Following a review in 2019-2020, the NHS 111 MDS has been merged into a revised version of the IUC ADC from April 2021. A provisional subset of the IUC ADC data, based on a subset of the IUC ADC that is collected weekly, is published in the month after the collection end date (eg, April data will be published in May), with the complete monthly IUC ADC published as Official Statistics the following month (eg, April data published in June). Some definitions have been revised to provide greater clarity so not all data items are directly comparable with the same data items collected before April 2021. </t>
  </si>
  <si>
    <t xml:space="preserve">The IUCADC underwent a review process in 2024 resulting in significant changes to the dataset and KPIs.  </t>
  </si>
  <si>
    <t>Data Quality</t>
  </si>
  <si>
    <t>Data for the IUC ADC are provided by lead data providers for each integrated urgent care service in England. It is the responsibility of commissioners of an IUC service to identify lead providers and ensure that data are supplied each month.  While lead providers are responsible for collating and coordinating information for IUC ADC, they are not necessarily contracted to deliver all NHS 111 and out of hours services in the contract area. Integrated Urgent Care is provided by a variety of organisations, including ambulance services, private companies, not for profit organisations and NHS Trusts. The quality of data in this report is therefore dependent upon all parts of the IUC service supplying data to the relevant lead data provider.  
Data quality statements will be provided with the complete monthly IUC ADC Official Statistics published next month.</t>
  </si>
  <si>
    <t xml:space="preserve">Provisional Statistics </t>
  </si>
  <si>
    <t xml:space="preserve">These statistics are provisional and based on a subset of the IUC ADC that is collected weekly; they should be treated as estimates until the monthly IUC ADC Official Statistics are published next month. </t>
  </si>
  <si>
    <t>Sources</t>
  </si>
  <si>
    <t>The IUC ADC data are supplied by providers of NHS 111 and Integrated Urgent Care services via the Strategic Data Collection Service (SDCS) at NHS Digital.</t>
  </si>
  <si>
    <t>Produced by:</t>
  </si>
  <si>
    <t>NHS England, 111 Operational Insights Team</t>
  </si>
  <si>
    <t>7 &amp; 8 Wellington Place, Leeds, LS1 4AP</t>
  </si>
  <si>
    <t>england.999iucdata@nhs.net</t>
  </si>
  <si>
    <t>Publication date:</t>
  </si>
  <si>
    <t>https://www.england.nhs.uk/statistics/statistical-work-areas/iucadc</t>
  </si>
  <si>
    <t>Integrated Urgent Care Aggregate Data Collection: Key Facts</t>
  </si>
  <si>
    <t>Hide before publication</t>
  </si>
  <si>
    <t>Days</t>
  </si>
  <si>
    <t>A01</t>
  </si>
  <si>
    <t>A01 / Days</t>
  </si>
  <si>
    <t>B01/A03</t>
  </si>
  <si>
    <t>B06/A03</t>
  </si>
  <si>
    <t>B02/(A03+B02)</t>
  </si>
  <si>
    <t>D01/C01</t>
  </si>
  <si>
    <t>E02/C01</t>
  </si>
  <si>
    <t>E03/C01</t>
  </si>
  <si>
    <t>A03</t>
  </si>
  <si>
    <t>B01</t>
  </si>
  <si>
    <t>B02</t>
  </si>
  <si>
    <t>B06</t>
  </si>
  <si>
    <t>C01</t>
  </si>
  <si>
    <t>D01</t>
  </si>
  <si>
    <t>E02</t>
  </si>
  <si>
    <t>E03</t>
  </si>
  <si>
    <t>Time in seconds</t>
  </si>
  <si>
    <t>Average number of calls received per day</t>
  </si>
  <si>
    <t>% of calls answered in 60 seconds or less</t>
  </si>
  <si>
    <t>Average speed to call answer (seconds)
(KPI 2)</t>
  </si>
  <si>
    <t>Proportion of calls abandoned
(KPI 1)</t>
  </si>
  <si>
    <t>Proportion of calls were assessed by a clinician or clinical advisor</t>
  </si>
  <si>
    <t>% of calls referred to the ambulance service, of the calls triaged</t>
  </si>
  <si>
    <t>% of calls recommended to attend an emergency treatment centre (ETC), of the calls triaged</t>
  </si>
  <si>
    <t>New April 2025</t>
  </si>
  <si>
    <t>B07min</t>
  </si>
  <si>
    <t>B07max</t>
  </si>
  <si>
    <t>B08min</t>
  </si>
  <si>
    <t>B08max</t>
  </si>
  <si>
    <t>D13</t>
  </si>
  <si>
    <t>D14</t>
  </si>
  <si>
    <t>E04</t>
  </si>
  <si>
    <t>E05</t>
  </si>
  <si>
    <t>E12</t>
  </si>
  <si>
    <t>E13</t>
  </si>
  <si>
    <t>E14</t>
  </si>
  <si>
    <t>E15</t>
  </si>
  <si>
    <t>E16</t>
  </si>
  <si>
    <t>E18</t>
  </si>
  <si>
    <t>E34</t>
  </si>
  <si>
    <t>G03</t>
  </si>
  <si>
    <t>G05</t>
  </si>
  <si>
    <t>G07</t>
  </si>
  <si>
    <t>G09</t>
  </si>
  <si>
    <t>G11</t>
  </si>
  <si>
    <t>G14</t>
  </si>
  <si>
    <t>Please note only KPIs 1 and 2 are found within the Provisional IUC dataset which is a subset of the Official Monthly IUC return.</t>
  </si>
  <si>
    <t>KPI Summary 2025-26</t>
  </si>
  <si>
    <t>KPI</t>
  </si>
  <si>
    <t>Title</t>
  </si>
  <si>
    <t>Standard</t>
  </si>
  <si>
    <t>Freq.</t>
  </si>
  <si>
    <t>Proportion of calls abandoned</t>
  </si>
  <si>
    <t>≤3%</t>
  </si>
  <si>
    <t>Monthly</t>
  </si>
  <si>
    <t>Average speed to answer calls</t>
  </si>
  <si>
    <t>≤20 seconds</t>
  </si>
  <si>
    <t>95th centile call answer time</t>
  </si>
  <si>
    <t>≤120 seconds</t>
  </si>
  <si>
    <t>Proportion of call backs assessed by a clinician in agreed timeframe</t>
  </si>
  <si>
    <t>≥90%</t>
  </si>
  <si>
    <t>Proportion of calls initially given a category 3 or 4 ambulance disposition that receive
remote clinical intervention</t>
  </si>
  <si>
    <t>≥95%</t>
  </si>
  <si>
    <t>Proportion of calls initially given an ETC disposition OR category 3 or 4 ambulance disposition
that receive remote clinical intervention</t>
  </si>
  <si>
    <t>≥80%</t>
  </si>
  <si>
    <t>Proportion of callers allocated the first service type offered by Directory of Services</t>
  </si>
  <si>
    <t>Description and Definitions of the KPIs</t>
  </si>
  <si>
    <t>ADC Ref</t>
  </si>
  <si>
    <t>Frequency</t>
  </si>
  <si>
    <t>Assesses</t>
  </si>
  <si>
    <t>NHS 111 Call Receiving Organisation</t>
  </si>
  <si>
    <t>Rationale</t>
  </si>
  <si>
    <t>Abandoned calls represent an unquantifiable clinical risk since, by definition, the needs of the caller are not established.</t>
  </si>
  <si>
    <t>Numerator</t>
  </si>
  <si>
    <t>B02 Number of calls abandoned.</t>
  </si>
  <si>
    <t>Denominator</t>
  </si>
  <si>
    <t>A03 Number of calls answered + B02 Number of calls abandoned.</t>
  </si>
  <si>
    <t>Source</t>
  </si>
  <si>
    <t>Management Information System.</t>
  </si>
  <si>
    <t>The length of time before a call is answered is an important contributor to the overall patient experience. Prolonged delays in call answer time result in increasing rates of calls abandoned which generates clinical risk.</t>
  </si>
  <si>
    <t>B06 Total time to call answer.</t>
  </si>
  <si>
    <t>A03 Number of answered calls.</t>
  </si>
  <si>
    <t>B07</t>
  </si>
  <si>
    <t>Data Item</t>
  </si>
  <si>
    <t>B07 95th centile call answer time.</t>
  </si>
  <si>
    <t>Proportion of calls assessed by a clinician in agreed timeframe</t>
  </si>
  <si>
    <t>(D14+H20+D23+H22) /
(D13+H19+D22+H21)</t>
  </si>
  <si>
    <t>NHS 111 Call Receiving Organisation/ CAS</t>
  </si>
  <si>
    <t>Patients should be assessed within a reasonable time, therefore, time to call back (where this is required) should be monitored.</t>
  </si>
  <si>
    <t>a) D14 Number of callers who needed to speak to a clinician or Clinical Advisor within 20 minutes (immediately), who were warm transferred or received a call back within 20 minutes
b) D23 Number of callers who needed to speak to a clinician or Clinical Advisor within a timeframe over 20 minutes, who were warm transferred or received a call back within the specified timeframe
c) H20 Number of NHS 111 Online contacts where person was offered and accepted a call back and needed to speak to a clinician or Clinical Advisor within 20 minutes (immediately), who received a call back within 20 minutes.
d) H22 Number of NHS 111 Online contacts where person was offered and accepted a call back and needed to speak to a clinician or Clinical Advisor within a timeframe over 20 minutes, received a call back within the specified timeframe.</t>
  </si>
  <si>
    <t>a) D13 Number of callers who needed to speak to a clinician or Clinical Advisor within 20 minutes (immediately)
b) D22 Number of callers who needed to speak to a clinician or Clinical Advisor within a timeframe over 20 minutes
c) H19 Number of NHS 111 Online contacts where person was offered and accepted a call back and needed to speak to a clinician or Clinical Advisor within 20 minutes (immediately).
d) H21 Number of NHS 111 Online contacts where person was offered and accepted a call back and needed to speak to a clinician or Clinical Advisor within a timeframe over 20 minutes.</t>
  </si>
  <si>
    <t>Standards</t>
  </si>
  <si>
    <t>Proportion of calls initially given a category 3 or 4 ambulance disposition that receive remote clinical intervention</t>
  </si>
  <si>
    <t>E20/E19</t>
  </si>
  <si>
    <t>System</t>
  </si>
  <si>
    <t>Activity needs to assure the appropriateness of ambulance dispositions.</t>
  </si>
  <si>
    <t>E20 Number of calls initially given a category 3 or 4 ambulance disposition that receive remote clinical intervention.</t>
  </si>
  <si>
    <t>E19 Number of calls initially given a category 3 or 4 ambulance disposition.</t>
  </si>
  <si>
    <t>Management Information system.</t>
  </si>
  <si>
    <t>Proportion of calls initially given an ETC OR Category 3 or 4 disposition that receive remote clinical intervention</t>
  </si>
  <si>
    <t>(E27+E20) / 
(E26+E19)</t>
  </si>
  <si>
    <t>Activity needs to assure the appropriateness of ETC dispositions.</t>
  </si>
  <si>
    <t>E27 Number of calls initially given an ETC disposition that receive remote clinical intervention
E20 Number of calls initially given a category 3 or 4 ambulance disposition that receive remote clinical intervention</t>
  </si>
  <si>
    <t>E26 Number of calls initially given an ETC disposition
E19 Number of calls initially given a category 3 or 4 ambulance disposition</t>
  </si>
  <si>
    <t>F03/F01</t>
  </si>
  <si>
    <t>IUC effectiveness is dependent on commissioning of adequate urgent care services and their inclusion in the Directory of Service (DoS) so that patient choice is respected.</t>
  </si>
  <si>
    <t>F03 Calls where the caller is allocated the first service type offered by DoS.</t>
  </si>
  <si>
    <t>F01 Calls where the Directory of Services is opened.</t>
  </si>
  <si>
    <t>Contract Area
Ref Codes</t>
  </si>
  <si>
    <t>Contract Area Name</t>
  </si>
  <si>
    <t>Region Name</t>
  </si>
  <si>
    <t>Region Code</t>
  </si>
  <si>
    <t>111 Telephony Service Provider</t>
  </si>
  <si>
    <t>IUCADC Lead Data Provider</t>
  </si>
  <si>
    <t>Data Extract Name</t>
  </si>
  <si>
    <t>Note</t>
  </si>
  <si>
    <t>111AA1</t>
  </si>
  <si>
    <t>North East</t>
  </si>
  <si>
    <t>North East And Yorkshire</t>
  </si>
  <si>
    <t>Y63</t>
  </si>
  <si>
    <t>North East Ambulance Service NHS Foundation Trust</t>
  </si>
  <si>
    <t>NEAS</t>
  </si>
  <si>
    <t>111AA6</t>
  </si>
  <si>
    <t>Isle of Wight</t>
  </si>
  <si>
    <t>South East</t>
  </si>
  <si>
    <t>Y59</t>
  </si>
  <si>
    <t>Isle of Wight NHS Trust</t>
  </si>
  <si>
    <t>IOW</t>
  </si>
  <si>
    <t>111AC5</t>
  </si>
  <si>
    <t>Cambridgeshire and Peterborough</t>
  </si>
  <si>
    <t>East of England</t>
  </si>
  <si>
    <t>Y61</t>
  </si>
  <si>
    <t>HUC</t>
  </si>
  <si>
    <t>111AC7</t>
  </si>
  <si>
    <t>Milton Keynes</t>
  </si>
  <si>
    <t>DHU HealthCare CIC</t>
  </si>
  <si>
    <t>DHU</t>
  </si>
  <si>
    <t>111AL9</t>
  </si>
  <si>
    <t>North Central London (LAS)</t>
  </si>
  <si>
    <t>London</t>
  </si>
  <si>
    <t>Y56</t>
  </si>
  <si>
    <t>London Ambulance Service NHS Trust</t>
  </si>
  <si>
    <t>LAS</t>
  </si>
  <si>
    <t>111AD7</t>
  </si>
  <si>
    <t>South East London</t>
  </si>
  <si>
    <t>111AG7</t>
  </si>
  <si>
    <t>Luton and Bedfordshire</t>
  </si>
  <si>
    <t>111AG8</t>
  </si>
  <si>
    <t>Norfolk including Great Yarmouth and Waveney</t>
  </si>
  <si>
    <t>Integrated Care 24 Ltd</t>
  </si>
  <si>
    <t>IC24</t>
  </si>
  <si>
    <t>111AG9</t>
  </si>
  <si>
    <t>Thames Valley</t>
  </si>
  <si>
    <t>South Central Ambulance Service NHS Foundation Trust</t>
  </si>
  <si>
    <t>SCAS</t>
  </si>
  <si>
    <t>111AH4</t>
  </si>
  <si>
    <t>Mid &amp; South Essex</t>
  </si>
  <si>
    <t>111AH5</t>
  </si>
  <si>
    <t>North East London</t>
  </si>
  <si>
    <t>111AH7</t>
  </si>
  <si>
    <t>North East Essex &amp; Suffolk</t>
  </si>
  <si>
    <t>Practice Plus Group</t>
  </si>
  <si>
    <t>PPG</t>
  </si>
  <si>
    <t>111AH9</t>
  </si>
  <si>
    <t>Hampshire and Surrey Heath</t>
  </si>
  <si>
    <t>111AI2</t>
  </si>
  <si>
    <t>Surrey Heartlands</t>
  </si>
  <si>
    <t>111AI4</t>
  </si>
  <si>
    <t>Dorset (DHC)</t>
  </si>
  <si>
    <t>South West</t>
  </si>
  <si>
    <t>Y58</t>
  </si>
  <si>
    <t>Dorset HealthCare</t>
  </si>
  <si>
    <t>DHC</t>
  </si>
  <si>
    <t>111AI5</t>
  </si>
  <si>
    <t>Bristol, North Somerset &amp; South Gloucestershire (BRISDOC)</t>
  </si>
  <si>
    <t>BRISDOC Healthcare Services Ltd</t>
  </si>
  <si>
    <t>BRISDOC</t>
  </si>
  <si>
    <t>111AI7</t>
  </si>
  <si>
    <t>Yorkshire and Humber (NECS)</t>
  </si>
  <si>
    <t>Yorkshire Ambulance Service NHS Foundation Trust</t>
  </si>
  <si>
    <t xml:space="preserve">NHS North Of England Commissioning Support Unit </t>
  </si>
  <si>
    <t>NECS</t>
  </si>
  <si>
    <t>111AI9</t>
  </si>
  <si>
    <t>Kent, Medway &amp; Sussex</t>
  </si>
  <si>
    <t>South East Coast Ambulance Service NHS Foundation Trust</t>
  </si>
  <si>
    <t>SECAmb</t>
  </si>
  <si>
    <t>111AJ1</t>
  </si>
  <si>
    <t>North West London</t>
  </si>
  <si>
    <t>111AJ3</t>
  </si>
  <si>
    <t>North West including Blackpool (ML CSU)</t>
  </si>
  <si>
    <t>North West</t>
  </si>
  <si>
    <t>Y62</t>
  </si>
  <si>
    <t>North West Ambulance Service NHS Foundation Trust</t>
  </si>
  <si>
    <t>Midlands and Lancashire Commissioning Support Unit (Blackpool)</t>
  </si>
  <si>
    <t>ML CSU</t>
  </si>
  <si>
    <t>111AK9</t>
  </si>
  <si>
    <t>South West London (PPG)</t>
  </si>
  <si>
    <t>111AL2</t>
  </si>
  <si>
    <t>Devon (PPG)</t>
  </si>
  <si>
    <t>111AL3</t>
  </si>
  <si>
    <t>Cornwall (HUC)</t>
  </si>
  <si>
    <t>111AL5</t>
  </si>
  <si>
    <t>Somerset (HUC)</t>
  </si>
  <si>
    <t>111AL6</t>
  </si>
  <si>
    <t>111AL7</t>
  </si>
  <si>
    <t>Midlands</t>
  </si>
  <si>
    <t>Y60</t>
  </si>
  <si>
    <t>Midlands and Lancashire Commissioning Support Unit (Stoke)</t>
  </si>
  <si>
    <t>MLCSU Stoke</t>
  </si>
  <si>
    <t>111AL8</t>
  </si>
  <si>
    <t>Gloucestershire (ICB/IC24)</t>
  </si>
  <si>
    <t>Gloucs (ICB/IC24)</t>
  </si>
  <si>
    <t>111AM1</t>
  </si>
  <si>
    <t>West Essex &amp; Hertfordshire</t>
  </si>
  <si>
    <t>Integrated Care Boards (ICBs): NHS 111 / IUC ADC Contract Areas and Service Providers / Lead Data Suppliers</t>
  </si>
  <si>
    <t>Sub-ICB
ODS
code</t>
  </si>
  <si>
    <t>Sub-ICB location name</t>
  </si>
  <si>
    <t>Region</t>
  </si>
  <si>
    <t>NHS IUC / 111 Contract Area code</t>
  </si>
  <si>
    <t>NHS IUC / 111 Contract Area Name</t>
  </si>
  <si>
    <t>NHS 111 Telephony Service Provider Name</t>
  </si>
  <si>
    <t>NHS 111
Service Provider Name abbreviation</t>
  </si>
  <si>
    <t>IUC ADC Lead Data Supplier</t>
  </si>
  <si>
    <t>IUC ADC Lead Data Supplier Abbereviation</t>
  </si>
  <si>
    <t>Integrated
Care
Board</t>
  </si>
  <si>
    <t>ICB
Code</t>
  </si>
  <si>
    <t>00L</t>
  </si>
  <si>
    <t>NHS  NORTH EAST AND NORTH CUMBRIA ICB - 00L</t>
  </si>
  <si>
    <t>North East and Yorkshire</t>
  </si>
  <si>
    <t>North East Ambulance Service</t>
  </si>
  <si>
    <t>NHS NORTH EAST AND NORTH CUMBRIA INTEGRATED CARE BOARD</t>
  </si>
  <si>
    <t>QHM</t>
  </si>
  <si>
    <t>00N</t>
  </si>
  <si>
    <t>NHS NORTH EAST AND NORTH CUMBRIA ICB - 00N</t>
  </si>
  <si>
    <t>00P</t>
  </si>
  <si>
    <t>NHS NORTH EAST AND NORTH CUMBRIA ICB - 00P</t>
  </si>
  <si>
    <t>13T</t>
  </si>
  <si>
    <t>NHS NORTH EAST AND NORTH CUMBRIA ICB - 13T</t>
  </si>
  <si>
    <t>16C</t>
  </si>
  <si>
    <t>NHS NORTH EAST AND NORTH CUMBRIA ICB - 16C</t>
  </si>
  <si>
    <t>84H</t>
  </si>
  <si>
    <t>NHS NORTH EAST AND NORTH CUMBRIA ICB - 84H</t>
  </si>
  <si>
    <t>99C</t>
  </si>
  <si>
    <t>NHS NORTH EAST AND NORTH CUMBRIA ICB - 99C</t>
  </si>
  <si>
    <t>10R</t>
  </si>
  <si>
    <t>NHS HAMPSHIRE AND ISLE OF WIGHT ICB - 10R</t>
  </si>
  <si>
    <t>NHS HAMPSHIRE AND ISLE OF WIGHT INTEGRATED CARE BOARD</t>
  </si>
  <si>
    <t>QRL</t>
  </si>
  <si>
    <t>D9Y0V</t>
  </si>
  <si>
    <t>NHS HAMPSHIRE AND ISLE OF WIGHT ICB - D9Y0V</t>
  </si>
  <si>
    <t>06K</t>
  </si>
  <si>
    <t>NHS HERTFORDSHIRE AND WEST ESSEX ICB - 06K</t>
  </si>
  <si>
    <t>Herts Urgent Care</t>
  </si>
  <si>
    <t>NHS HERTFORDSHIRE AND WEST ESSEX INTEGRATED CARE BOARD</t>
  </si>
  <si>
    <t>QM7</t>
  </si>
  <si>
    <t>06N</t>
  </si>
  <si>
    <t>NHS HERTFORDSHIRE AND WEST ESSEX ICB - 06N</t>
  </si>
  <si>
    <t>06H</t>
  </si>
  <si>
    <t>NHS CAMBRIDGESHIRE AND PETERBOROUGH ICB - 06H</t>
  </si>
  <si>
    <t>NHS CAMBRIDGESHIRE AND PETERBOROUGH INTEGRATED CARE BOARD</t>
  </si>
  <si>
    <t>QUE</t>
  </si>
  <si>
    <t>78H</t>
  </si>
  <si>
    <t>NHS NORTHAMPTONSHIRE ICB - 78H</t>
  </si>
  <si>
    <t>DHU Healthcare</t>
  </si>
  <si>
    <t>ML CSU (Stoke)</t>
  </si>
  <si>
    <t>NHS NORTHAMPTONSHIRE INTEGRATED CARE BOARD</t>
  </si>
  <si>
    <t>QPM</t>
  </si>
  <si>
    <t>M1J4Y</t>
  </si>
  <si>
    <t>NHS BEDFORDSHIRE, LUTON AND MILTON KEYNES ICB - M1J4Y</t>
  </si>
  <si>
    <t>NHS BEDFORDSHIRE, LUTON AND MILTON KEYNES INTEGRATED CARE BOARD</t>
  </si>
  <si>
    <t>QHG</t>
  </si>
  <si>
    <t>93C</t>
  </si>
  <si>
    <t>NHS NORTH CENTRAL LONDON ICB - 93C</t>
  </si>
  <si>
    <t>London Ambulance Service</t>
  </si>
  <si>
    <t>NHS NORTH CENTRAL LONDON INTEGRATED CARE BOARD</t>
  </si>
  <si>
    <t>QMJ</t>
  </si>
  <si>
    <t>72Q</t>
  </si>
  <si>
    <t>NHS SOUTH EAST LONDON ICB - 72Q</t>
  </si>
  <si>
    <t>NHS SOUTH EAST LONDON INTEGRATED CARE BOARD</t>
  </si>
  <si>
    <t>QKK</t>
  </si>
  <si>
    <t>04Y</t>
  </si>
  <si>
    <t>NHS STAFFORDSHIRE AND STOKE-ON-TRENT ICB - 04Y</t>
  </si>
  <si>
    <t>NHS STAFFORDSHIRE AND STOKE-ON-TRENT INTEGRATED CARE BOARD</t>
  </si>
  <si>
    <t>QNC</t>
  </si>
  <si>
    <t>05D</t>
  </si>
  <si>
    <t>NHS STAFFORDSHIRE AND STOKE-ON-TRENT ICB - 05D</t>
  </si>
  <si>
    <t>05G</t>
  </si>
  <si>
    <t>NHS STAFFORDSHIRE AND STOKE-ON-TRENT ICB - 05G</t>
  </si>
  <si>
    <t>05Q</t>
  </si>
  <si>
    <t>NHS STAFFORDSHIRE AND STOKE-ON-TRENT ICB - 05Q</t>
  </si>
  <si>
    <t>05V</t>
  </si>
  <si>
    <t>NHS STAFFORDSHIRE AND STOKE-ON-TRENT ICB - 05V</t>
  </si>
  <si>
    <t>05W</t>
  </si>
  <si>
    <t>NHS STAFFORDSHIRE AND STOKE-ON-TRENT ICB - 05W</t>
  </si>
  <si>
    <t>26A</t>
  </si>
  <si>
    <t>NHS NORFOLK AND WAVENEY ICB - 26A</t>
  </si>
  <si>
    <t>Integrated Care 24</t>
  </si>
  <si>
    <t>NHS NORFOLK AND WAVENEY INTEGRATED CARE BOARD</t>
  </si>
  <si>
    <t>QMM</t>
  </si>
  <si>
    <t>10Q</t>
  </si>
  <si>
    <t>NHS BUCKINGHAMSHIRE, OXFORDSHIRE AND BERKSHIRE WEST ICB - 10Q</t>
  </si>
  <si>
    <t>South Central Ambulance Service</t>
  </si>
  <si>
    <t>NHS BUCKINGHAMSHIRE, OXFORDSHIRE AND BERKSHIRE WEST INTEGRATED CARE BOARD</t>
  </si>
  <si>
    <t>QU9</t>
  </si>
  <si>
    <t>14Y</t>
  </si>
  <si>
    <t>NHS BUCKINGHAMSHIRE, OXFORDSHIRE AND BERKSHIRE WEST ICB - 14Y</t>
  </si>
  <si>
    <t>15A</t>
  </si>
  <si>
    <t>NHS BUCKINGHAMSHIRE, OXFORDSHIRE AND BERKSHIRE WEST ICB - 15A</t>
  </si>
  <si>
    <t>D4U1Y</t>
  </si>
  <si>
    <t>NHS FRIMLEY ICB - D4U1Y</t>
  </si>
  <si>
    <t>NHS FRIMLEY INTEGRATED CARE BOARD</t>
  </si>
  <si>
    <t>QNQ</t>
  </si>
  <si>
    <t>11M</t>
  </si>
  <si>
    <t>NHS GLOUCESTERSHIRE ICB - 11M</t>
  </si>
  <si>
    <t>NHS GLOUCESTERSHIRE INTEGRATED CARE BOARD</t>
  </si>
  <si>
    <t>QR1</t>
  </si>
  <si>
    <t>06Q</t>
  </si>
  <si>
    <t>NHS MID AND SOUTH ESSEX ICB - 06Q</t>
  </si>
  <si>
    <t>Mid and South Essex</t>
  </si>
  <si>
    <t>NHS MID AND SOUTH ESSEX INTEGRATED CARE BOARD</t>
  </si>
  <si>
    <t>QH8</t>
  </si>
  <si>
    <t>07G</t>
  </si>
  <si>
    <t>NHS MID AND SOUTH ESSEX ICB - 07G</t>
  </si>
  <si>
    <t>99E</t>
  </si>
  <si>
    <t>NHS MID AND SOUTH ESSEX ICB - 99E</t>
  </si>
  <si>
    <t>99F</t>
  </si>
  <si>
    <t>NHS MID AND SOUTH ESSEX ICB - 99F</t>
  </si>
  <si>
    <t>99G</t>
  </si>
  <si>
    <t>NHS MID AND SOUTH ESSEX ICB - 99G</t>
  </si>
  <si>
    <t>A3A8R</t>
  </si>
  <si>
    <t>NHS NORTH EAST LONDON ICB - A3A8R</t>
  </si>
  <si>
    <t>NHS NORTH EAST LONDON INTEGRATED CARE BOARD</t>
  </si>
  <si>
    <t>QMF</t>
  </si>
  <si>
    <t>06L</t>
  </si>
  <si>
    <t>NHS SUFFOLK AND NORTH EAST ESSEX ICB - 06L</t>
  </si>
  <si>
    <t>North East Essex and Suffolk</t>
  </si>
  <si>
    <t>NHS SUFFOLK AND NORTH EAST ESSEX INTEGRATED CARE BOARD</t>
  </si>
  <si>
    <t>QJG</t>
  </si>
  <si>
    <t>06T</t>
  </si>
  <si>
    <t>NHS SUFFOLK AND NORTH EAST ESSEX ICB - 06T</t>
  </si>
  <si>
    <t>07K</t>
  </si>
  <si>
    <t>NHS SUFFOLK AND NORTH EAST ESSEX ICB - 07K</t>
  </si>
  <si>
    <t>92A</t>
  </si>
  <si>
    <t>NHS SURREY HEARTLANDS  ICB - 92A</t>
  </si>
  <si>
    <t>NHS SURREY HEARTLANDS INTEGRATED CARE BOARD</t>
  </si>
  <si>
    <t>QXU</t>
  </si>
  <si>
    <t>07H</t>
  </si>
  <si>
    <t>NHS HERTFORDSHIRE AND WEST ESSEX ICB - 07H</t>
  </si>
  <si>
    <t>11J</t>
  </si>
  <si>
    <t>NHS DORSET ICB - 11J</t>
  </si>
  <si>
    <t>Dorset HeathCare</t>
  </si>
  <si>
    <t>NHS DORSET INTEGRATED CARE BOARD</t>
  </si>
  <si>
    <t>QVV</t>
  </si>
  <si>
    <t>15C</t>
  </si>
  <si>
    <t>NHS BRISTOL, NORTH SOMERSET AND SOUTH GLOUCESTERSHIRE ICB - 15C</t>
  </si>
  <si>
    <t>Bristol, North Somerset &amp; South Gloucestershire</t>
  </si>
  <si>
    <t>BrisDoc</t>
  </si>
  <si>
    <t>NHS BRISTOL, NORTH SOMERSET AND SOUTH GLOUCESTERSHIRE INTEGRATED CARE BOARD</t>
  </si>
  <si>
    <t>QUY</t>
  </si>
  <si>
    <t>02P</t>
  </si>
  <si>
    <t>NHS SOUTH YORKSHIRE ICB - 02P</t>
  </si>
  <si>
    <t>Yorkshire Ambulance Service</t>
  </si>
  <si>
    <t>YAS</t>
  </si>
  <si>
    <t>NHS North Of England Commissioning Support Unit</t>
  </si>
  <si>
    <t>NHS SOUTH YORKSHIRE INTEGRATED CARE BOARD</t>
  </si>
  <si>
    <t>QF7</t>
  </si>
  <si>
    <t>02Q</t>
  </si>
  <si>
    <t>NHS NOTTINGHAM AND NOTTINGHAMSHIRE ICB - 02Q</t>
  </si>
  <si>
    <t>NHS NOTTINGHAM AND NOTTINGHAMSHIRE INTEGRATED CARE BOARD</t>
  </si>
  <si>
    <t>QT1</t>
  </si>
  <si>
    <t>02T</t>
  </si>
  <si>
    <t>NHS WEST YORKSHIRE ICB - 02T</t>
  </si>
  <si>
    <t>NHS WEST YORKSHIRE INTEGRATED CARE BOARD</t>
  </si>
  <si>
    <t>QWO</t>
  </si>
  <si>
    <t>02X</t>
  </si>
  <si>
    <t>NHS SOUTH YORKSHIRE ICB - 02X</t>
  </si>
  <si>
    <t>02Y</t>
  </si>
  <si>
    <t>NHS HUMBER AND NORTH YORKSHIRE ICB - 02Y</t>
  </si>
  <si>
    <t>NHS HUMBER AND NORTH YORKSHIRE INTEGRATED CARE BOARD</t>
  </si>
  <si>
    <t>QOQ</t>
  </si>
  <si>
    <t>03F</t>
  </si>
  <si>
    <t>NHS HUMBER AND NORTH YORKSHIRE ICB - 03F</t>
  </si>
  <si>
    <t>03H</t>
  </si>
  <si>
    <t>NHS HUMBER AND NORTH YORKSHIRE ICB - 03H</t>
  </si>
  <si>
    <t>03K</t>
  </si>
  <si>
    <t>NHS HUMBER AND NORTH YORKSHIRE ICB - 03K</t>
  </si>
  <si>
    <t>03L</t>
  </si>
  <si>
    <t>NHS SOUTH YORKSHIRE ICB - 03L</t>
  </si>
  <si>
    <t>03N</t>
  </si>
  <si>
    <t>NHS SOUTH YORKSHIRE ICB - 03N</t>
  </si>
  <si>
    <t>03Q</t>
  </si>
  <si>
    <t>NHS HUMBER AND NORTH YORKSHIRE ICB - 03Q</t>
  </si>
  <si>
    <t>03R</t>
  </si>
  <si>
    <t>NHS WEST YORKSHIRE ICB - 03R</t>
  </si>
  <si>
    <t>15F</t>
  </si>
  <si>
    <t>NHS WEST YORKSHIRE ICB - 15F</t>
  </si>
  <si>
    <t>36J</t>
  </si>
  <si>
    <t>NHS WEST YORKSHIRE ICB - 36J</t>
  </si>
  <si>
    <t>42D</t>
  </si>
  <si>
    <t>NHS HUMBER AND NORTH YORKSHIRE ICB - 42D</t>
  </si>
  <si>
    <t>X2C4Y</t>
  </si>
  <si>
    <t>NHS WEST YORKSHIRE ICB - X2C4Y</t>
  </si>
  <si>
    <t>09D</t>
  </si>
  <si>
    <t>NHS SUSSEX ICB - 09D</t>
  </si>
  <si>
    <t>South East Coast Ambulance Service</t>
  </si>
  <si>
    <t>NHS SUSSEX INTEGRATED CARE BOARD</t>
  </si>
  <si>
    <t>QNX</t>
  </si>
  <si>
    <t>70F</t>
  </si>
  <si>
    <t>NHS SUSSEX ICB - 70F</t>
  </si>
  <si>
    <t>91Q</t>
  </si>
  <si>
    <t>NHS KENT AND MEDWAY ICB - 91Q</t>
  </si>
  <si>
    <t>NHS KENT AND MEDWAY INTEGRATED CARE BOARD</t>
  </si>
  <si>
    <t>QKS</t>
  </si>
  <si>
    <t>97R</t>
  </si>
  <si>
    <t>NHS SUSSEX ICB - 97R</t>
  </si>
  <si>
    <t>W2U3Z</t>
  </si>
  <si>
    <t>NHS NORTH WEST LONDON ICB - W2U3Z</t>
  </si>
  <si>
    <t>NHS NORTH WEST LONDON INTEGRATED CARE BOARD</t>
  </si>
  <si>
    <t>QRV</t>
  </si>
  <si>
    <t>00Q</t>
  </si>
  <si>
    <t>NHS LANCASHIRE AND SOUTH CUMBRIA ICB - 00Q</t>
  </si>
  <si>
    <t>North West Ambulance Service</t>
  </si>
  <si>
    <t>NWAS</t>
  </si>
  <si>
    <t>NHS Midlands and Lancashire CSU</t>
  </si>
  <si>
    <t>Mid &amp; Lancs CSU</t>
  </si>
  <si>
    <t>NHS LANCASHIRE AND SOUTH CUMBRIA INTEGRATED CARE BOARD</t>
  </si>
  <si>
    <t>QE1</t>
  </si>
  <si>
    <t>00R</t>
  </si>
  <si>
    <t>NHS LANCASHIRE AND SOUTH CUMBRIA ICB - 00R</t>
  </si>
  <si>
    <t>00T</t>
  </si>
  <si>
    <t>NHS GREATER MANCHESTER ICB - 00T</t>
  </si>
  <si>
    <t>NHS GREATER MANCHESTER INTEGRATED CARE BOARD</t>
  </si>
  <si>
    <t>QOP</t>
  </si>
  <si>
    <t>00V</t>
  </si>
  <si>
    <t>NHS GREATER MANCHESTER ICB - 00V</t>
  </si>
  <si>
    <t>00X</t>
  </si>
  <si>
    <t>NHS LANCASHIRE AND SOUTH CUMBRIA ICB - 00X</t>
  </si>
  <si>
    <t>00Y</t>
  </si>
  <si>
    <t>NHS GREATER MANCHESTER ICB - 00Y</t>
  </si>
  <si>
    <t>01A</t>
  </si>
  <si>
    <t>NHS LANCASHIRE AND SOUTH CUMBRIA ICB - 01A</t>
  </si>
  <si>
    <t>01D</t>
  </si>
  <si>
    <t>NHS GREATER MANCHESTER ICB - 01D</t>
  </si>
  <si>
    <t>01E</t>
  </si>
  <si>
    <t>NHS LANCASHIRE AND SOUTH CUMBRIA ICB - 01E</t>
  </si>
  <si>
    <t>01F</t>
  </si>
  <si>
    <t>NHS CHESHIRE AND MERSEYSIDE ICB - 01F</t>
  </si>
  <si>
    <t>NHS CHESHIRE AND MERSEYSIDE INTEGRATED CARE BOARD</t>
  </si>
  <si>
    <t>QYG</t>
  </si>
  <si>
    <t>01G</t>
  </si>
  <si>
    <t>NHS GREATER MANCHESTER ICB - 01G</t>
  </si>
  <si>
    <t>01H</t>
  </si>
  <si>
    <t>NHS NORTH EAST AND NORTH CUMBRIA ICB - 01H</t>
  </si>
  <si>
    <t>01J</t>
  </si>
  <si>
    <t>NHS CHESHIRE AND MERSEYSIDE ICB - 01J</t>
  </si>
  <si>
    <t>01K</t>
  </si>
  <si>
    <t>NHS LANCASHIRE AND SOUTH CUMBRIA ICB - 01K</t>
  </si>
  <si>
    <t>01T</t>
  </si>
  <si>
    <t>NHS CHESHIRE AND MERSEYSIDE ICB - 01T</t>
  </si>
  <si>
    <t>01V</t>
  </si>
  <si>
    <t>NHS CHESHIRE AND MERSEYSIDE ICB - 01V</t>
  </si>
  <si>
    <t>01W</t>
  </si>
  <si>
    <t>NHS GREATER MANCHESTER ICB - 01W</t>
  </si>
  <si>
    <t>01X</t>
  </si>
  <si>
    <t>NHS CHESHIRE AND MERSEYSIDE ICB - 01X</t>
  </si>
  <si>
    <t>01Y</t>
  </si>
  <si>
    <t>NHS GREATER MANCHESTER ICB - 01Y</t>
  </si>
  <si>
    <t>02A</t>
  </si>
  <si>
    <t>NHS GREATER MANCHESTER ICB - 02A</t>
  </si>
  <si>
    <t>02E</t>
  </si>
  <si>
    <t>NHS CHESHIRE AND MERSEYSIDE ICB - 02E</t>
  </si>
  <si>
    <t>02G</t>
  </si>
  <si>
    <t>NHS LANCASHIRE AND SOUTH CUMBRIA ICB - 02G</t>
  </si>
  <si>
    <t>02H</t>
  </si>
  <si>
    <t>NHS GREATER MANCHESTER ICB - 02H</t>
  </si>
  <si>
    <t>02M</t>
  </si>
  <si>
    <t>NHS LANCASHIRE AND SOUTH CUMBRIA ICB - 02M</t>
  </si>
  <si>
    <t>12F</t>
  </si>
  <si>
    <t>NHS CHESHIRE AND MERSEYSIDE ICB - 12F</t>
  </si>
  <si>
    <t>14L</t>
  </si>
  <si>
    <t>NHS GREATER MANCHESTER ICB - 14L</t>
  </si>
  <si>
    <t>27D</t>
  </si>
  <si>
    <t>NHS CHESHIRE AND MERSEYSIDE ICB - 27D</t>
  </si>
  <si>
    <t>99A</t>
  </si>
  <si>
    <t>NHS CHESHIRE AND MERSEYSIDE ICB - 99A</t>
  </si>
  <si>
    <t>15M</t>
  </si>
  <si>
    <t>NHS DERBY AND DERBYSHIRE ICB - 15M</t>
  </si>
  <si>
    <t>NHS DERBY AND DERBYSHIRE INTEGRATED CARE BOARD</t>
  </si>
  <si>
    <t>QJ2</t>
  </si>
  <si>
    <t>71E</t>
  </si>
  <si>
    <t>NHS LINCOLNSHIRE ICB - 71E</t>
  </si>
  <si>
    <t>NHS LINCOLNSHIRE INTEGRATED CARE BOARD</t>
  </si>
  <si>
    <t>QJM</t>
  </si>
  <si>
    <t>03W</t>
  </si>
  <si>
    <t>NHS LEICESTER, LEICESTERSHIRE AND RUTLAND ICB - 03W</t>
  </si>
  <si>
    <t>NHS LEICESTER, LEICESTERSHIRE AND RUTLAND INTEGRATED CARE BOARD</t>
  </si>
  <si>
    <t>QK1</t>
  </si>
  <si>
    <t>04C</t>
  </si>
  <si>
    <t>NHS LEICESTER, LEICESTERSHIRE AND RUTLAND ICB - 04C</t>
  </si>
  <si>
    <t>04V</t>
  </si>
  <si>
    <t>NHS LEICESTER, LEICESTERSHIRE AND RUTLAND ICB - 04V</t>
  </si>
  <si>
    <t>36L</t>
  </si>
  <si>
    <t>NHS SOUTH WEST LONDON ICB - 36L</t>
  </si>
  <si>
    <t>NHS SOUTH WEST LONDON INTEGRATED CARE BOARD</t>
  </si>
  <si>
    <t>QWE</t>
  </si>
  <si>
    <t>52R</t>
  </si>
  <si>
    <t>NHS NOTTINGHAM AND NOTTINGHAMSHIRE ICB - 52R</t>
  </si>
  <si>
    <t>15N</t>
  </si>
  <si>
    <t>NHS DEVON ICB - 15N</t>
  </si>
  <si>
    <t>NHS DEVON INTEGRATED CARE BOARD</t>
  </si>
  <si>
    <t>QJK</t>
  </si>
  <si>
    <t>11N</t>
  </si>
  <si>
    <t>NHS CORNWALL AND THE ISLES OF SCILLY ICB - 11N</t>
  </si>
  <si>
    <t>NHS CORNWALL AND THE ISLES OF SCILLY INTEGRATED CARE BOARD</t>
  </si>
  <si>
    <t>QT6</t>
  </si>
  <si>
    <t>15E</t>
  </si>
  <si>
    <t>NHS BIRMINGHAM AND SOLIHULL ICB - 15E</t>
  </si>
  <si>
    <t>NHS BIRMINGHAM AND SOLIHULL INTEGRATED CARE BOARD</t>
  </si>
  <si>
    <t>QHL</t>
  </si>
  <si>
    <t>18C</t>
  </si>
  <si>
    <t>NHS HEREFORDSHIRE AND WORCESTERSHIRE ICB - 18C</t>
  </si>
  <si>
    <t>NHS HEREFORDSHIRE AND WORCESTERSHIRE INTEGRATED CARE BOARD</t>
  </si>
  <si>
    <t>QGH</t>
  </si>
  <si>
    <t>B2M3M</t>
  </si>
  <si>
    <t>NHS COVENTRY AND WARWICKSHIRE ICB - B2M3M</t>
  </si>
  <si>
    <t>NHS COVENTRY AND WARWICKSHIRE INTEGRATED CARE BOARD</t>
  </si>
  <si>
    <t>QWU</t>
  </si>
  <si>
    <t>D2P2L</t>
  </si>
  <si>
    <t>NHS BLACK COUNTRY ICB - D2P2L</t>
  </si>
  <si>
    <t>NHS BLACK COUNTRY INTEGRATED CARE BOARD</t>
  </si>
  <si>
    <t>QUA</t>
  </si>
  <si>
    <t>M2L0M</t>
  </si>
  <si>
    <t>NHS SHROPSHIRE, TELFORD AND WREKIN ICB - M2L0M</t>
  </si>
  <si>
    <t>NHS SHROPSHIRE, TELFORD AND WREKIN INTEGRATED CARE BOARD</t>
  </si>
  <si>
    <t>QOC</t>
  </si>
  <si>
    <t>11X</t>
  </si>
  <si>
    <t>NHS SOMERSET ICB - 11X</t>
  </si>
  <si>
    <t>NHS SOMERSET INTEGRATED CARE BOARD</t>
  </si>
  <si>
    <t>QSL</t>
  </si>
  <si>
    <t>92G</t>
  </si>
  <si>
    <t>NHS BATH AND NORTH EAST SOMERSET, SWINDON AND WILTSHIRE ICB - 92G</t>
  </si>
  <si>
    <t>NHS BATH AND NORTH EAST SOMERSET, SWINDON AND WILTSHIRE INTEGRATED CARE BOARD</t>
  </si>
  <si>
    <t>QOX</t>
  </si>
  <si>
    <t>MonthBeginning</t>
  </si>
  <si>
    <t>Contract Code</t>
  </si>
  <si>
    <t>Item Number</t>
  </si>
  <si>
    <t>RegionCode</t>
  </si>
  <si>
    <t>ProviderCode</t>
  </si>
  <si>
    <t>Value</t>
  </si>
  <si>
    <t>Validation 1</t>
  </si>
  <si>
    <t>Validation 2</t>
  </si>
  <si>
    <t>Validation 3</t>
  </si>
  <si>
    <t>*</t>
  </si>
  <si>
    <t>England</t>
  </si>
  <si>
    <t>National</t>
  </si>
  <si>
    <t>Number of calls received</t>
  </si>
  <si>
    <t>-----------</t>
  </si>
  <si>
    <t>Number of answered calls</t>
  </si>
  <si>
    <t>Number of calls answered within 60 seconds</t>
  </si>
  <si>
    <t>Number of calls abandoned</t>
  </si>
  <si>
    <t>Total time to answer call</t>
  </si>
  <si>
    <t>95th centile call answer time minimum</t>
  </si>
  <si>
    <t>95th centile call answer time maximum</t>
  </si>
  <si>
    <t>99th centile call answer time minimum</t>
  </si>
  <si>
    <t>99th centile call answer time maximum</t>
  </si>
  <si>
    <t>Number of calls where person triaged</t>
  </si>
  <si>
    <t>Calls assessed by a clinician or Clinical Advisor</t>
  </si>
  <si>
    <t>Area</t>
  </si>
  <si>
    <t>Number of callers who needed to speak to a clinician or Clinical Advisor within 20 minutes (immediately)</t>
  </si>
  <si>
    <t>Number of callers who needed to speak to a clinician or Clinical Advisor within 20 minutes (immediately), who were warm transferred or received a call back within 20 minutes</t>
  </si>
  <si>
    <t>Number of ambulance dispositions</t>
  </si>
  <si>
    <t>Number of callers recommended to attend an ETC</t>
  </si>
  <si>
    <t xml:space="preserve">Number of callers recommended to attend a Type 1 or 2 ED </t>
  </si>
  <si>
    <t>Number of callers recommended to attend Same Day Emergency Care (SDEC)</t>
  </si>
  <si>
    <t>Calls recommended to contact or speak to a dental practitioner</t>
  </si>
  <si>
    <t>Calls recommended to contact or speak to a pharmacist</t>
  </si>
  <si>
    <t>Calls recommended repeat presciption medication</t>
  </si>
  <si>
    <t>Number of callers recommended to contact or speak to another service</t>
  </si>
  <si>
    <t>Number of callers recommended self-care</t>
  </si>
  <si>
    <t>Number of callers recommended other outcome</t>
  </si>
  <si>
    <t>Number of callers recommended to speak to / contact primary care services</t>
  </si>
  <si>
    <t>Number of calls where the caller was booked into a GP practice or GP access hub</t>
  </si>
  <si>
    <t>Number of calls where the caller was booked into an IUC Treatment Service</t>
  </si>
  <si>
    <t>Number of calls where the caller was booked into a UTC</t>
  </si>
  <si>
    <t>Number of calls where caller given a booked time slot with a Type 1 or 2 ED</t>
  </si>
  <si>
    <t>Number of calls where the caller was booked into an SDEC service</t>
  </si>
  <si>
    <t>Number of calls where caller given any other appointment</t>
  </si>
  <si>
    <t>Date</t>
  </si>
  <si>
    <t>User</t>
  </si>
  <si>
    <t>Changes Made</t>
  </si>
  <si>
    <t>Rachel Star</t>
  </si>
  <si>
    <t>Template updated with new areas, removed test data and unnecessary months</t>
  </si>
  <si>
    <t>Updated Metrics to reflect changes in Weekly Sitrep sheet</t>
  </si>
  <si>
    <t>RX6</t>
  </si>
  <si>
    <t>R1F</t>
  </si>
  <si>
    <t>Y00415</t>
  </si>
  <si>
    <t>NNJ</t>
  </si>
  <si>
    <t>RRU</t>
  </si>
  <si>
    <t>NVE</t>
  </si>
  <si>
    <t>RYE</t>
  </si>
  <si>
    <t>NTP</t>
  </si>
  <si>
    <t>RDY</t>
  </si>
  <si>
    <t>NBP</t>
  </si>
  <si>
    <t>0AR</t>
  </si>
  <si>
    <t>RYD</t>
  </si>
  <si>
    <t>8J296</t>
  </si>
  <si>
    <t>0CX</t>
  </si>
  <si>
    <t>RTQ44</t>
  </si>
  <si>
    <t>BaNES, Swindon &amp; Wiltshire (HealthHero-PPG)</t>
  </si>
  <si>
    <t>HealthHero Integrated Care Ltd</t>
  </si>
  <si>
    <t>HealthHero</t>
  </si>
  <si>
    <r>
      <t>Integrated Urgent Care Aggregate Data Collection: Month</t>
    </r>
    <r>
      <rPr>
        <b/>
        <vertAlign val="superscript"/>
        <sz val="10"/>
        <color theme="0"/>
        <rFont val="Arial"/>
        <family val="2"/>
      </rPr>
      <t>1</t>
    </r>
  </si>
  <si>
    <t>BrisDoc (area code 111AI5) did not submit any data for the week ending 28th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</si>
</sst>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d\ mmm\ yyyy"/>
    <numFmt numFmtId="165" formatCode="dd\-mmm\-yyyy"/>
    <numFmt numFmtId="166" formatCode="0.0%"/>
    <numFmt numFmtId="167" formatCode="mmmm\-yyyy"/>
    <numFmt numFmtId="168" formatCode="_-* #,##0.0_-;\-* #,##0.0_-;_-* &quot;-&quot;??_-;_-@_-"/>
  </numFmts>
  <fonts count="5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rgb="FFFF0000"/>
      <name val="Arial"/>
      <family val="2"/>
    </font>
    <font>
      <sz val="10"/>
      <color theme="1"/>
      <name val="Arial"/>
      <family val="2"/>
    </font>
    <font>
      <b/>
      <sz val="11"/>
      <name val="Arial"/>
      <family val="2"/>
    </font>
    <font>
      <u/>
      <sz val="10"/>
      <color theme="10"/>
      <name val="Arial"/>
      <family val="2"/>
    </font>
    <font>
      <sz val="12"/>
      <color theme="1"/>
      <name val="Calibri"/>
      <family val="2"/>
    </font>
    <font>
      <sz val="11"/>
      <color theme="1"/>
      <name val="Calibri"/>
      <family val="2"/>
    </font>
    <font>
      <b/>
      <sz val="11"/>
      <color theme="1"/>
      <name val="Arial"/>
      <family val="2"/>
    </font>
    <font>
      <b/>
      <sz val="10"/>
      <name val="Arial"/>
      <family val="2"/>
    </font>
    <font>
      <sz val="10"/>
      <name val="Arial"/>
      <family val="2"/>
    </font>
    <font>
      <u/>
      <sz val="10"/>
      <color rgb="FF005EB8"/>
      <name val="Arial"/>
      <family val="2"/>
    </font>
    <font>
      <sz val="10"/>
      <color rgb="FFFF0000"/>
      <name val="Arial"/>
      <family val="2"/>
    </font>
    <font>
      <sz val="11"/>
      <color rgb="FF000000"/>
      <name val="Calibri"/>
      <family val="2"/>
      <scheme val="minor"/>
    </font>
    <font>
      <sz val="10"/>
      <color theme="0"/>
      <name val="Arial"/>
      <family val="2"/>
    </font>
    <font>
      <b/>
      <sz val="10"/>
      <color theme="1"/>
      <name val="Arial"/>
      <family val="2"/>
    </font>
    <font>
      <b/>
      <sz val="9"/>
      <color indexed="81"/>
      <name val="Tahoma"/>
      <family val="2"/>
    </font>
    <font>
      <sz val="9"/>
      <color indexed="81"/>
      <name val="Tahoma"/>
      <family val="2"/>
    </font>
    <font>
      <sz val="10"/>
      <color theme="0" tint="-4.9989318521683403E-2"/>
      <name val="Arial"/>
      <family val="2"/>
    </font>
    <font>
      <sz val="10"/>
      <color rgb="FF00B0F0"/>
      <name val="Arial"/>
      <family val="2"/>
    </font>
    <font>
      <sz val="10"/>
      <color theme="0" tint="-0.34998626667073579"/>
      <name val="Arial"/>
      <family val="2"/>
    </font>
    <font>
      <sz val="8"/>
      <name val="Calibri"/>
      <family val="2"/>
      <scheme val="minor"/>
    </font>
    <font>
      <sz val="9"/>
      <color rgb="FF00B0F0"/>
      <name val="Arial"/>
      <family val="2"/>
    </font>
    <font>
      <sz val="10"/>
      <color theme="6" tint="0.79998168889431442"/>
      <name val="Arial"/>
      <family val="2"/>
    </font>
    <font>
      <b/>
      <sz val="10"/>
      <color theme="0"/>
      <name val="Arial"/>
      <family val="2"/>
    </font>
    <font>
      <b/>
      <sz val="12"/>
      <color theme="1"/>
      <name val="Arial"/>
      <family val="2"/>
    </font>
    <font>
      <b/>
      <sz val="11"/>
      <color rgb="FF0070C0"/>
      <name val="Calibri"/>
      <family val="2"/>
      <scheme val="minor"/>
    </font>
    <font>
      <sz val="9"/>
      <name val="Arial"/>
      <family val="2"/>
    </font>
    <font>
      <sz val="9"/>
      <color rgb="FFFF0000"/>
      <name val="Arial"/>
      <family val="2"/>
    </font>
    <font>
      <sz val="12"/>
      <color theme="1"/>
      <name val="Arial"/>
      <family val="2"/>
    </font>
    <font>
      <sz val="12"/>
      <color rgb="FF000000"/>
      <name val="Arial"/>
      <family val="2"/>
    </font>
    <font>
      <sz val="9"/>
      <color theme="1"/>
      <name val="Arial"/>
      <family val="2"/>
    </font>
    <font>
      <b/>
      <sz val="12"/>
      <color theme="0"/>
      <name val="Arial"/>
      <family val="2"/>
    </font>
    <font>
      <b/>
      <sz val="11"/>
      <color rgb="FFFF0000"/>
      <name val="Calibri"/>
      <family val="2"/>
      <scheme val="minor"/>
    </font>
    <font>
      <b/>
      <vertAlign val="superscript"/>
      <sz val="10"/>
      <color theme="0"/>
      <name val="Arial"/>
      <family val="2"/>
    </font>
    <font>
      <vertAlign val="superscript"/>
      <sz val="9"/>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0000"/>
        <bgColor indexed="64"/>
      </patternFill>
    </fill>
    <fill>
      <patternFill patternType="solid">
        <fgColor rgb="FFE4F2FF"/>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70C0"/>
        <bgColor indexed="64"/>
      </patternFill>
    </fill>
    <fill>
      <patternFill patternType="solid">
        <fgColor theme="2"/>
        <bgColor indexed="64"/>
      </patternFill>
    </fill>
    <fill>
      <patternFill patternType="solid">
        <fgColor theme="0" tint="-0.34998626667073579"/>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7" fillId="0" borderId="0"/>
    <xf numFmtId="43" fontId="1" fillId="0" borderId="0" applyFont="0" applyFill="0" applyBorder="0" applyAlignment="0" applyProtection="0"/>
  </cellStyleXfs>
  <cellXfs count="128">
    <xf numFmtId="0" fontId="0" fillId="0" borderId="0" xfId="0"/>
    <xf numFmtId="14" fontId="0" fillId="0" borderId="0" xfId="0" applyNumberFormat="1"/>
    <xf numFmtId="0" fontId="19" fillId="0" borderId="0" xfId="0" applyFont="1"/>
    <xf numFmtId="0" fontId="20" fillId="0" borderId="0" xfId="0" applyFont="1"/>
    <xf numFmtId="0" fontId="21" fillId="0" borderId="0" xfId="0" applyFont="1"/>
    <xf numFmtId="0" fontId="20" fillId="33" borderId="0" xfId="0" applyFont="1" applyFill="1" applyAlignment="1">
      <alignment horizontal="left" vertical="top"/>
    </xf>
    <xf numFmtId="0" fontId="20" fillId="33" borderId="0" xfId="0" applyFont="1" applyFill="1"/>
    <xf numFmtId="0" fontId="24" fillId="33" borderId="0" xfId="0" applyFont="1" applyFill="1"/>
    <xf numFmtId="0" fontId="18" fillId="0" borderId="0" xfId="43" applyNumberFormat="1" applyFill="1" applyBorder="1" applyAlignment="1"/>
    <xf numFmtId="0" fontId="20" fillId="33" borderId="0" xfId="0" applyFont="1" applyFill="1" applyAlignment="1">
      <alignment vertical="top" wrapText="1"/>
    </xf>
    <xf numFmtId="0" fontId="22" fillId="33" borderId="0" xfId="43" applyFont="1" applyFill="1" applyAlignment="1">
      <alignment vertical="top" wrapText="1"/>
    </xf>
    <xf numFmtId="0" fontId="26" fillId="0" borderId="0" xfId="0" applyFont="1"/>
    <xf numFmtId="0" fontId="27" fillId="0" borderId="0" xfId="0" applyFont="1"/>
    <xf numFmtId="0" fontId="28" fillId="0" borderId="0" xfId="43" applyNumberFormat="1" applyFont="1" applyFill="1" applyBorder="1" applyAlignment="1"/>
    <xf numFmtId="3" fontId="29" fillId="0" borderId="0" xfId="0" applyNumberFormat="1" applyFont="1"/>
    <xf numFmtId="0" fontId="0" fillId="33" borderId="0" xfId="0" applyFill="1"/>
    <xf numFmtId="0" fontId="30" fillId="0" borderId="0" xfId="0" applyFont="1" applyAlignment="1">
      <alignment vertical="center"/>
    </xf>
    <xf numFmtId="0" fontId="16" fillId="0" borderId="0" xfId="0" applyFont="1"/>
    <xf numFmtId="0" fontId="32" fillId="33" borderId="0" xfId="0" applyFont="1" applyFill="1"/>
    <xf numFmtId="0" fontId="0" fillId="0" borderId="0" xfId="0" quotePrefix="1"/>
    <xf numFmtId="2" fontId="35" fillId="0" borderId="0" xfId="0" applyNumberFormat="1" applyFont="1"/>
    <xf numFmtId="4" fontId="19" fillId="0" borderId="0" xfId="0" applyNumberFormat="1" applyFont="1"/>
    <xf numFmtId="4" fontId="35" fillId="0" borderId="0" xfId="0" applyNumberFormat="1" applyFont="1"/>
    <xf numFmtId="0" fontId="35" fillId="0" borderId="0" xfId="0" applyFont="1"/>
    <xf numFmtId="3" fontId="35" fillId="0" borderId="0" xfId="0" applyNumberFormat="1" applyFont="1"/>
    <xf numFmtId="0" fontId="20" fillId="0" borderId="0" xfId="0" applyFont="1" applyAlignment="1">
      <alignment wrapText="1"/>
    </xf>
    <xf numFmtId="0" fontId="20" fillId="0" borderId="11" xfId="0" applyFont="1" applyBorder="1" applyAlignment="1">
      <alignment wrapText="1"/>
    </xf>
    <xf numFmtId="14" fontId="37" fillId="0" borderId="0" xfId="0" applyNumberFormat="1" applyFont="1"/>
    <xf numFmtId="3" fontId="20" fillId="0" borderId="0" xfId="0" applyNumberFormat="1" applyFont="1"/>
    <xf numFmtId="0" fontId="36" fillId="0" borderId="0" xfId="0" applyFont="1"/>
    <xf numFmtId="165" fontId="20" fillId="0" borderId="0" xfId="0" applyNumberFormat="1" applyFont="1"/>
    <xf numFmtId="0" fontId="37" fillId="0" borderId="0" xfId="0" applyFont="1"/>
    <xf numFmtId="166" fontId="20" fillId="0" borderId="0" xfId="1" applyNumberFormat="1" applyFont="1"/>
    <xf numFmtId="0" fontId="20" fillId="0" borderId="11" xfId="0" applyFont="1" applyBorder="1"/>
    <xf numFmtId="17" fontId="20" fillId="0" borderId="0" xfId="0" applyNumberFormat="1" applyFont="1"/>
    <xf numFmtId="0" fontId="0" fillId="0" borderId="10" xfId="0" applyBorder="1" applyAlignment="1">
      <alignment horizontal="left" vertical="center"/>
    </xf>
    <xf numFmtId="0" fontId="39" fillId="0" borderId="0" xfId="0" applyFont="1" applyAlignment="1">
      <alignment horizontal="left" vertical="center"/>
    </xf>
    <xf numFmtId="0" fontId="40" fillId="0" borderId="0" xfId="0" applyFont="1"/>
    <xf numFmtId="0" fontId="25" fillId="33" borderId="0" xfId="0" applyFont="1" applyFill="1" applyAlignment="1">
      <alignment vertical="center"/>
    </xf>
    <xf numFmtId="0" fontId="20" fillId="33" borderId="0" xfId="0" applyFont="1" applyFill="1" applyAlignment="1">
      <alignment horizontal="left" vertical="center"/>
    </xf>
    <xf numFmtId="0" fontId="43" fillId="33" borderId="0" xfId="0" applyFont="1" applyFill="1"/>
    <xf numFmtId="0" fontId="44" fillId="0" borderId="0" xfId="0" applyFont="1"/>
    <xf numFmtId="0" fontId="44" fillId="0" borderId="0" xfId="0" applyFont="1" applyAlignment="1">
      <alignment vertical="top" wrapText="1"/>
    </xf>
    <xf numFmtId="0" fontId="20" fillId="0" borderId="11" xfId="0" applyFont="1" applyBorder="1" applyAlignment="1">
      <alignment horizontal="right" wrapText="1"/>
    </xf>
    <xf numFmtId="0" fontId="7" fillId="33" borderId="0" xfId="8" applyFill="1" applyAlignment="1"/>
    <xf numFmtId="0" fontId="42" fillId="33" borderId="0" xfId="0" applyFont="1" applyFill="1"/>
    <xf numFmtId="0" fontId="42" fillId="0" borderId="13" xfId="0" applyFont="1" applyBorder="1" applyAlignment="1">
      <alignment horizontal="center" vertical="center" wrapText="1"/>
    </xf>
    <xf numFmtId="0" fontId="42" fillId="0" borderId="14" xfId="0" applyFont="1" applyBorder="1" applyAlignment="1">
      <alignment horizontal="center" vertical="center" wrapText="1"/>
    </xf>
    <xf numFmtId="0" fontId="42" fillId="33" borderId="13" xfId="0" applyFont="1" applyFill="1" applyBorder="1" applyAlignment="1">
      <alignment horizontal="left" vertical="center" wrapText="1"/>
    </xf>
    <xf numFmtId="0" fontId="46" fillId="0" borderId="15" xfId="0" applyFont="1" applyBorder="1" applyAlignment="1">
      <alignment horizontal="center" vertical="center" wrapText="1"/>
    </xf>
    <xf numFmtId="0" fontId="46" fillId="0" borderId="16" xfId="0" applyFont="1" applyBorder="1" applyAlignment="1">
      <alignment vertical="center" wrapText="1"/>
    </xf>
    <xf numFmtId="0" fontId="46" fillId="33" borderId="16" xfId="0" applyFont="1" applyFill="1" applyBorder="1" applyAlignment="1">
      <alignment horizontal="center" vertical="center" wrapText="1"/>
    </xf>
    <xf numFmtId="0" fontId="46" fillId="33" borderId="13" xfId="0" applyFont="1" applyFill="1" applyBorder="1" applyAlignment="1">
      <alignment horizontal="left" vertical="center" wrapText="1"/>
    </xf>
    <xf numFmtId="0" fontId="46" fillId="35" borderId="13" xfId="0" applyFont="1" applyFill="1" applyBorder="1" applyAlignment="1">
      <alignment horizontal="center" vertical="center" wrapText="1"/>
    </xf>
    <xf numFmtId="0" fontId="47" fillId="35" borderId="14"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vertical="center" wrapText="1"/>
    </xf>
    <xf numFmtId="0" fontId="42" fillId="0" borderId="16" xfId="0" applyFont="1" applyBorder="1" applyAlignment="1">
      <alignment horizontal="center" vertical="center" wrapText="1"/>
    </xf>
    <xf numFmtId="0" fontId="46" fillId="0" borderId="15" xfId="0" applyFont="1" applyBorder="1" applyAlignment="1">
      <alignment vertical="center" wrapText="1"/>
    </xf>
    <xf numFmtId="0" fontId="46" fillId="33" borderId="0" xfId="0" applyFont="1" applyFill="1" applyAlignment="1">
      <alignment vertical="center"/>
    </xf>
    <xf numFmtId="0" fontId="46" fillId="33" borderId="15" xfId="0" applyFont="1" applyFill="1" applyBorder="1" applyAlignment="1">
      <alignment vertical="center" wrapText="1"/>
    </xf>
    <xf numFmtId="0" fontId="46" fillId="33" borderId="18" xfId="0" applyFont="1" applyFill="1" applyBorder="1" applyAlignment="1">
      <alignment vertical="center" wrapText="1"/>
    </xf>
    <xf numFmtId="0" fontId="46" fillId="33" borderId="19" xfId="0" applyFont="1" applyFill="1" applyBorder="1" applyAlignment="1">
      <alignment vertical="center" wrapText="1"/>
    </xf>
    <xf numFmtId="0" fontId="46" fillId="33" borderId="14" xfId="0" applyFont="1" applyFill="1" applyBorder="1" applyAlignment="1">
      <alignment vertical="center" wrapText="1"/>
    </xf>
    <xf numFmtId="0" fontId="42" fillId="33" borderId="15" xfId="0" applyFont="1" applyFill="1" applyBorder="1" applyAlignment="1">
      <alignment horizontal="center" vertical="center" wrapText="1"/>
    </xf>
    <xf numFmtId="0" fontId="42" fillId="33" borderId="16" xfId="0" applyFont="1" applyFill="1" applyBorder="1" applyAlignment="1">
      <alignment vertical="center" wrapText="1"/>
    </xf>
    <xf numFmtId="0" fontId="42" fillId="33" borderId="16" xfId="0" applyFont="1" applyFill="1" applyBorder="1" applyAlignment="1">
      <alignment horizontal="center" vertical="center" wrapText="1"/>
    </xf>
    <xf numFmtId="0" fontId="46" fillId="36" borderId="15" xfId="0" applyFont="1" applyFill="1" applyBorder="1" applyAlignment="1">
      <alignment horizontal="center" vertical="center" wrapText="1"/>
    </xf>
    <xf numFmtId="0" fontId="46" fillId="36" borderId="16" xfId="0" applyFont="1" applyFill="1" applyBorder="1" applyAlignment="1">
      <alignment vertical="center" wrapText="1"/>
    </xf>
    <xf numFmtId="0" fontId="46" fillId="36" borderId="16" xfId="0" applyFont="1" applyFill="1" applyBorder="1" applyAlignment="1">
      <alignment horizontal="center" vertical="center" wrapText="1"/>
    </xf>
    <xf numFmtId="0" fontId="46" fillId="36" borderId="13" xfId="0" applyFont="1" applyFill="1" applyBorder="1" applyAlignment="1">
      <alignment horizontal="left" vertical="center" wrapText="1"/>
    </xf>
    <xf numFmtId="0" fontId="0" fillId="0" borderId="10" xfId="0" applyBorder="1"/>
    <xf numFmtId="0" fontId="36" fillId="0" borderId="0" xfId="0" applyFont="1" applyAlignment="1">
      <alignment horizontal="right"/>
    </xf>
    <xf numFmtId="0" fontId="36" fillId="0" borderId="12" xfId="0" applyFont="1" applyBorder="1" applyAlignment="1">
      <alignment horizontal="right"/>
    </xf>
    <xf numFmtId="0" fontId="39" fillId="0" borderId="0" xfId="0" applyFont="1" applyAlignment="1">
      <alignment horizontal="right" vertical="center"/>
    </xf>
    <xf numFmtId="0" fontId="46" fillId="33" borderId="17" xfId="0" applyFont="1" applyFill="1" applyBorder="1" applyAlignment="1">
      <alignment horizontal="left" vertical="center" wrapText="1"/>
    </xf>
    <xf numFmtId="0" fontId="0" fillId="0" borderId="10" xfId="0" applyBorder="1" applyAlignment="1">
      <alignment vertical="center"/>
    </xf>
    <xf numFmtId="0" fontId="0" fillId="33" borderId="10" xfId="0" applyFill="1" applyBorder="1" applyAlignment="1">
      <alignment horizontal="left" vertical="center"/>
    </xf>
    <xf numFmtId="0" fontId="0" fillId="33" borderId="10" xfId="0" applyFill="1" applyBorder="1" applyAlignment="1">
      <alignment vertical="center"/>
    </xf>
    <xf numFmtId="164" fontId="20" fillId="0" borderId="0" xfId="0" applyNumberFormat="1" applyFont="1"/>
    <xf numFmtId="0" fontId="31" fillId="38" borderId="0" xfId="0" applyFont="1" applyFill="1"/>
    <xf numFmtId="3" fontId="31" fillId="38" borderId="0" xfId="0" applyNumberFormat="1" applyFont="1" applyFill="1"/>
    <xf numFmtId="166" fontId="31" fillId="38" borderId="0" xfId="1" applyNumberFormat="1" applyFont="1" applyFill="1"/>
    <xf numFmtId="0" fontId="16" fillId="37" borderId="10" xfId="0" applyFont="1" applyFill="1" applyBorder="1" applyAlignment="1">
      <alignment horizontal="center" vertical="center" wrapText="1"/>
    </xf>
    <xf numFmtId="0" fontId="16" fillId="37" borderId="10" xfId="0" applyFont="1" applyFill="1" applyBorder="1" applyAlignment="1">
      <alignment horizontal="center" vertical="center"/>
    </xf>
    <xf numFmtId="0" fontId="42" fillId="33" borderId="0" xfId="0" applyFont="1" applyFill="1" applyAlignment="1">
      <alignment vertical="center"/>
    </xf>
    <xf numFmtId="0" fontId="49" fillId="38" borderId="0" xfId="0" applyFont="1" applyFill="1" applyAlignment="1">
      <alignment vertical="center"/>
    </xf>
    <xf numFmtId="0" fontId="17" fillId="38" borderId="0" xfId="0" applyFont="1" applyFill="1"/>
    <xf numFmtId="0" fontId="13" fillId="38" borderId="0" xfId="0" applyFont="1" applyFill="1"/>
    <xf numFmtId="0" fontId="0" fillId="33" borderId="0" xfId="0" applyFill="1" applyAlignment="1">
      <alignment wrapText="1"/>
    </xf>
    <xf numFmtId="0" fontId="20" fillId="39" borderId="0" xfId="0" applyFont="1" applyFill="1" applyAlignment="1">
      <alignment vertical="top" wrapText="1"/>
    </xf>
    <xf numFmtId="0" fontId="31" fillId="33" borderId="0" xfId="0" applyFont="1" applyFill="1"/>
    <xf numFmtId="0" fontId="0" fillId="40" borderId="0" xfId="0" applyFill="1"/>
    <xf numFmtId="0" fontId="20" fillId="40" borderId="0" xfId="0" applyFont="1" applyFill="1"/>
    <xf numFmtId="0" fontId="19" fillId="0" borderId="11" xfId="0" applyFont="1" applyBorder="1"/>
    <xf numFmtId="0" fontId="0" fillId="0" borderId="0" xfId="0" applyAlignment="1">
      <alignment horizontal="right"/>
    </xf>
    <xf numFmtId="0" fontId="18" fillId="0" borderId="0" xfId="43"/>
    <xf numFmtId="0" fontId="50" fillId="0" borderId="0" xfId="0" applyFont="1"/>
    <xf numFmtId="0" fontId="36" fillId="33" borderId="0" xfId="0" applyFont="1" applyFill="1" applyAlignment="1">
      <alignment horizontal="right"/>
    </xf>
    <xf numFmtId="0" fontId="20" fillId="33" borderId="11" xfId="0" applyFont="1" applyFill="1" applyBorder="1" applyAlignment="1">
      <alignment horizontal="right" wrapText="1"/>
    </xf>
    <xf numFmtId="166" fontId="20" fillId="0" borderId="11" xfId="1" applyNumberFormat="1" applyFont="1" applyBorder="1"/>
    <xf numFmtId="0" fontId="48" fillId="33" borderId="0" xfId="0" applyFont="1" applyFill="1" applyAlignment="1">
      <alignment vertical="top" wrapText="1"/>
    </xf>
    <xf numFmtId="168" fontId="20" fillId="0" borderId="11" xfId="45" applyNumberFormat="1" applyFont="1" applyBorder="1"/>
    <xf numFmtId="43" fontId="31" fillId="38" borderId="0" xfId="45" applyFont="1" applyFill="1"/>
    <xf numFmtId="0" fontId="52" fillId="33" borderId="0" xfId="0" applyFont="1" applyFill="1" applyAlignment="1">
      <alignment vertical="top" wrapText="1"/>
    </xf>
    <xf numFmtId="0" fontId="20" fillId="33" borderId="0" xfId="0" applyFont="1" applyFill="1" applyAlignment="1">
      <alignment horizontal="left" vertical="top" wrapText="1"/>
    </xf>
    <xf numFmtId="0" fontId="23" fillId="33" borderId="0" xfId="0" applyFont="1" applyFill="1" applyAlignment="1">
      <alignment horizontal="left" vertical="top" wrapText="1"/>
    </xf>
    <xf numFmtId="0" fontId="0" fillId="0" borderId="0" xfId="0" quotePrefix="1" applyAlignment="1">
      <alignment horizontal="left" vertical="top" wrapText="1"/>
    </xf>
    <xf numFmtId="0" fontId="29" fillId="33" borderId="0" xfId="0" applyFont="1" applyFill="1" applyAlignment="1">
      <alignment horizontal="left" vertical="top" wrapText="1"/>
    </xf>
    <xf numFmtId="0" fontId="41" fillId="38" borderId="0" xfId="0" applyFont="1" applyFill="1" applyAlignment="1">
      <alignment horizontal="center" wrapText="1"/>
    </xf>
    <xf numFmtId="167" fontId="26" fillId="0" borderId="0" xfId="0" applyNumberFormat="1" applyFont="1" applyAlignment="1">
      <alignment horizontal="center"/>
    </xf>
    <xf numFmtId="0" fontId="41" fillId="34" borderId="0" xfId="0" applyFont="1" applyFill="1" applyAlignment="1">
      <alignment horizontal="center"/>
    </xf>
    <xf numFmtId="0" fontId="44" fillId="0" borderId="0" xfId="0" applyFont="1" applyAlignment="1">
      <alignment horizontal="left" vertical="top" wrapText="1"/>
    </xf>
    <xf numFmtId="0" fontId="45" fillId="0" borderId="0" xfId="0" applyFont="1" applyAlignment="1">
      <alignment horizontal="left" vertical="top" wrapText="1"/>
    </xf>
    <xf numFmtId="0" fontId="48" fillId="33" borderId="0" xfId="0" applyFont="1" applyFill="1" applyAlignment="1">
      <alignment horizontal="left" vertical="top" wrapText="1"/>
    </xf>
    <xf numFmtId="0" fontId="46" fillId="0" borderId="18" xfId="0" applyFont="1" applyBorder="1" applyAlignment="1">
      <alignment horizontal="left" vertical="center" wrapText="1"/>
    </xf>
    <xf numFmtId="0" fontId="46" fillId="0" borderId="19" xfId="0" applyFont="1" applyBorder="1" applyAlignment="1">
      <alignment horizontal="left" vertical="center" wrapText="1"/>
    </xf>
    <xf numFmtId="0" fontId="46" fillId="0" borderId="14" xfId="0" applyFont="1" applyBorder="1" applyAlignment="1">
      <alignment horizontal="left" vertical="center" wrapText="1"/>
    </xf>
    <xf numFmtId="0" fontId="46" fillId="33" borderId="18" xfId="0" applyFont="1" applyFill="1" applyBorder="1" applyAlignment="1">
      <alignment horizontal="left" vertical="center" wrapText="1"/>
    </xf>
    <xf numFmtId="0" fontId="46" fillId="33" borderId="19" xfId="0" applyFont="1" applyFill="1" applyBorder="1" applyAlignment="1">
      <alignment horizontal="left" vertical="center" wrapText="1"/>
    </xf>
    <xf numFmtId="0" fontId="46" fillId="33" borderId="14" xfId="0" applyFont="1" applyFill="1" applyBorder="1" applyAlignment="1">
      <alignment horizontal="left" vertical="center" wrapText="1"/>
    </xf>
    <xf numFmtId="0" fontId="46" fillId="33" borderId="20" xfId="0" applyFont="1" applyFill="1" applyBorder="1" applyAlignment="1">
      <alignment horizontal="left" vertical="center" wrapText="1"/>
    </xf>
    <xf numFmtId="0" fontId="46" fillId="33" borderId="21" xfId="0" applyFont="1" applyFill="1" applyBorder="1" applyAlignment="1">
      <alignment horizontal="left" vertical="center" wrapText="1"/>
    </xf>
    <xf numFmtId="0" fontId="46" fillId="33" borderId="22" xfId="0" applyFont="1" applyFill="1" applyBorder="1" applyAlignment="1">
      <alignment horizontal="left" vertical="center" wrapText="1"/>
    </xf>
    <xf numFmtId="0" fontId="42" fillId="0" borderId="17"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17" xfId="0" applyFont="1" applyBorder="1" applyAlignment="1">
      <alignment horizontal="left" vertical="center" wrapText="1"/>
    </xf>
    <xf numFmtId="0" fontId="42" fillId="0" borderId="15" xfId="0" applyFont="1" applyBorder="1" applyAlignment="1">
      <alignment horizontal="left" vertical="center" wrapText="1"/>
    </xf>
  </cellXfs>
  <cellStyles count="46">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5"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rmal 3" xfId="44" xr:uid="{816D10BD-6540-45E3-82D3-53814DBB7EDC}"/>
    <cellStyle name="Note" xfId="16" builtinId="10" customBuiltin="1"/>
    <cellStyle name="Output" xfId="11" builtinId="21" customBuiltin="1"/>
    <cellStyle name="Per cent" xfId="1" builtinId="5"/>
    <cellStyle name="Title" xfId="2" builtinId="15" customBuiltin="1"/>
    <cellStyle name="Total" xfId="18" builtinId="25" customBuiltin="1"/>
    <cellStyle name="Warning Text" xfId="15" builtinId="11" customBuiltin="1"/>
  </cellStyles>
  <dxfs count="9">
    <dxf>
      <fill>
        <patternFill>
          <bgColor rgb="FFFFFF00"/>
        </patternFill>
      </fill>
    </dxf>
    <dxf>
      <fill>
        <patternFill>
          <bgColor rgb="FFFFFF00"/>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ill>
        <patternFill>
          <bgColor theme="0" tint="-0.14996795556505021"/>
        </patternFill>
      </fill>
    </dxf>
    <dxf>
      <font>
        <color rgb="FF9C0006"/>
      </font>
      <fill>
        <patternFill>
          <bgColor rgb="FFFFC7CE"/>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FFFF99"/>
      <color rgb="FFFFCC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251460</xdr:colOff>
      <xdr:row>1</xdr:row>
      <xdr:rowOff>60960</xdr:rowOff>
    </xdr:from>
    <xdr:to>
      <xdr:col>18</xdr:col>
      <xdr:colOff>419100</xdr:colOff>
      <xdr:row>1</xdr:row>
      <xdr:rowOff>721113</xdr:rowOff>
    </xdr:to>
    <xdr:pic>
      <xdr:nvPicPr>
        <xdr:cNvPr id="2" name="Picture 1" descr="A blue and white logo&#10;&#10;Description automatically generated">
          <a:extLst>
            <a:ext uri="{FF2B5EF4-FFF2-40B4-BE49-F238E27FC236}">
              <a16:creationId xmlns:a16="http://schemas.microsoft.com/office/drawing/2014/main" id="{5A503824-541D-41F0-ABF7-8BB5DB7AF7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94820" y="175260"/>
          <a:ext cx="815340" cy="66015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999iucdata@nhs.net" TargetMode="External"/><Relationship Id="rId1" Type="http://schemas.openxmlformats.org/officeDocument/2006/relationships/hyperlink" Target="https://www.england.nhs.uk/statistics/statistical-work-areas/iucadc"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T49"/>
  <sheetViews>
    <sheetView showGridLines="0" tabSelected="1" workbookViewId="0"/>
  </sheetViews>
  <sheetFormatPr defaultColWidth="0" defaultRowHeight="12.5" zeroHeight="1" x14ac:dyDescent="0.25"/>
  <cols>
    <col min="1" max="1" width="16.54296875" style="3" bestFit="1" customWidth="1"/>
    <col min="2" max="2" width="11.54296875" style="3" bestFit="1" customWidth="1"/>
    <col min="3" max="20" width="9.453125" style="3" customWidth="1"/>
    <col min="21" max="16384" width="9.453125" style="3" hidden="1"/>
  </cols>
  <sheetData>
    <row r="1" spans="1:20" ht="9" customHeight="1" x14ac:dyDescent="0.3">
      <c r="A1" s="2"/>
    </row>
    <row r="2" spans="1:20" ht="61.4" customHeight="1" x14ac:dyDescent="0.25">
      <c r="A2" s="86"/>
      <c r="B2" s="80"/>
      <c r="C2" s="80"/>
      <c r="D2" s="80"/>
      <c r="E2" s="80"/>
      <c r="F2" s="80"/>
      <c r="G2" s="80"/>
      <c r="H2" s="80"/>
      <c r="I2" s="80"/>
      <c r="J2" s="80"/>
      <c r="K2" s="80"/>
      <c r="L2" s="80"/>
      <c r="M2" s="80"/>
      <c r="N2" s="80"/>
      <c r="O2" s="80"/>
      <c r="P2" s="80"/>
      <c r="Q2" s="80"/>
      <c r="R2" s="80"/>
      <c r="S2" s="80"/>
    </row>
    <row r="3" spans="1:20" ht="15.5" x14ac:dyDescent="0.25">
      <c r="A3" s="85" t="s">
        <v>0</v>
      </c>
      <c r="B3" s="91"/>
      <c r="C3" s="91"/>
      <c r="D3" s="91"/>
      <c r="E3" s="91"/>
      <c r="F3" s="91"/>
      <c r="G3" s="91"/>
      <c r="H3" s="91"/>
      <c r="I3" s="91"/>
      <c r="J3" s="91"/>
      <c r="K3" s="91"/>
      <c r="L3" s="91"/>
      <c r="M3" s="91"/>
      <c r="N3" s="91"/>
      <c r="O3" s="91"/>
      <c r="P3" s="91"/>
      <c r="Q3" s="91"/>
      <c r="R3" s="91"/>
      <c r="S3" s="91"/>
    </row>
    <row r="4" spans="1:20" ht="9" customHeight="1" x14ac:dyDescent="0.35">
      <c r="A4" s="92"/>
      <c r="B4" s="92"/>
      <c r="C4" s="92"/>
      <c r="D4" s="92"/>
      <c r="E4" s="92"/>
      <c r="F4" s="92"/>
      <c r="G4" s="92"/>
      <c r="H4" s="93"/>
      <c r="I4" s="93"/>
      <c r="J4" s="93"/>
      <c r="K4" s="93"/>
      <c r="L4" s="93"/>
      <c r="M4" s="93"/>
      <c r="N4" s="93"/>
      <c r="O4" s="93"/>
      <c r="P4" s="93"/>
      <c r="Q4" s="93"/>
      <c r="R4" s="93"/>
      <c r="S4" s="93"/>
    </row>
    <row r="5" spans="1:20" ht="14" x14ac:dyDescent="0.3">
      <c r="A5" s="4" t="s">
        <v>1</v>
      </c>
    </row>
    <row r="6" spans="1:20" x14ac:dyDescent="0.25">
      <c r="A6" s="105" t="s">
        <v>2</v>
      </c>
      <c r="B6" s="105"/>
      <c r="C6" s="105"/>
      <c r="D6" s="105"/>
      <c r="E6" s="105"/>
      <c r="F6" s="105"/>
      <c r="G6" s="105"/>
      <c r="H6" s="105"/>
      <c r="I6" s="105"/>
      <c r="J6" s="105"/>
      <c r="K6" s="105"/>
      <c r="L6" s="105"/>
      <c r="M6" s="105"/>
      <c r="N6" s="105"/>
      <c r="O6" s="105"/>
      <c r="P6" s="105"/>
      <c r="Q6" s="105"/>
      <c r="R6" s="105"/>
      <c r="S6" s="105"/>
    </row>
    <row r="7" spans="1:20" x14ac:dyDescent="0.25">
      <c r="A7" s="105"/>
      <c r="B7" s="105"/>
      <c r="C7" s="105"/>
      <c r="D7" s="105"/>
      <c r="E7" s="105"/>
      <c r="F7" s="105"/>
      <c r="G7" s="105"/>
      <c r="H7" s="105"/>
      <c r="I7" s="105"/>
      <c r="J7" s="105"/>
      <c r="K7" s="105"/>
      <c r="L7" s="105"/>
      <c r="M7" s="105"/>
      <c r="N7" s="105"/>
      <c r="O7" s="105"/>
      <c r="P7" s="105"/>
      <c r="Q7" s="105"/>
      <c r="R7" s="105"/>
      <c r="S7" s="105"/>
    </row>
    <row r="8" spans="1:20" x14ac:dyDescent="0.25">
      <c r="A8" s="105"/>
      <c r="B8" s="105"/>
      <c r="C8" s="105"/>
      <c r="D8" s="105"/>
      <c r="E8" s="105"/>
      <c r="F8" s="105"/>
      <c r="G8" s="105"/>
      <c r="H8" s="105"/>
      <c r="I8" s="105"/>
      <c r="J8" s="105"/>
      <c r="K8" s="105"/>
      <c r="L8" s="105"/>
      <c r="M8" s="105"/>
      <c r="N8" s="105"/>
      <c r="O8" s="105"/>
      <c r="P8" s="105"/>
      <c r="Q8" s="105"/>
      <c r="R8" s="105"/>
      <c r="S8" s="105"/>
    </row>
    <row r="9" spans="1:20" x14ac:dyDescent="0.25">
      <c r="A9" s="105"/>
      <c r="B9" s="105"/>
      <c r="C9" s="105"/>
      <c r="D9" s="105"/>
      <c r="E9" s="105"/>
      <c r="F9" s="105"/>
      <c r="G9" s="105"/>
      <c r="H9" s="105"/>
      <c r="I9" s="105"/>
      <c r="J9" s="105"/>
      <c r="K9" s="105"/>
      <c r="L9" s="105"/>
      <c r="M9" s="105"/>
      <c r="N9" s="105"/>
      <c r="O9" s="105"/>
      <c r="P9" s="105"/>
      <c r="Q9" s="105"/>
      <c r="R9" s="105"/>
      <c r="S9" s="105"/>
    </row>
    <row r="10" spans="1:20" ht="42" customHeight="1" x14ac:dyDescent="0.25">
      <c r="A10" s="105"/>
      <c r="B10" s="105"/>
      <c r="C10" s="105"/>
      <c r="D10" s="105"/>
      <c r="E10" s="105"/>
      <c r="F10" s="105"/>
      <c r="G10" s="105"/>
      <c r="H10" s="105"/>
      <c r="I10" s="105"/>
      <c r="J10" s="105"/>
      <c r="K10" s="105"/>
      <c r="L10" s="105"/>
      <c r="M10" s="105"/>
      <c r="N10" s="105"/>
      <c r="O10" s="105"/>
      <c r="P10" s="105"/>
      <c r="Q10" s="105"/>
      <c r="R10" s="105"/>
      <c r="S10" s="105"/>
    </row>
    <row r="11" spans="1:20" x14ac:dyDescent="0.25"/>
    <row r="12" spans="1:20" ht="14" x14ac:dyDescent="0.3">
      <c r="A12" s="4" t="s">
        <v>3</v>
      </c>
    </row>
    <row r="13" spans="1:20" ht="12.65" customHeight="1" x14ac:dyDescent="0.25">
      <c r="A13" s="105" t="s">
        <v>4</v>
      </c>
      <c r="B13" s="105"/>
      <c r="C13" s="105"/>
      <c r="D13" s="105"/>
      <c r="E13" s="105"/>
      <c r="F13" s="105"/>
      <c r="G13" s="105"/>
      <c r="H13" s="105"/>
      <c r="I13" s="105"/>
      <c r="J13" s="105"/>
      <c r="K13" s="105"/>
      <c r="L13" s="105"/>
      <c r="M13" s="105"/>
      <c r="N13" s="105"/>
      <c r="O13" s="105"/>
      <c r="P13" s="105"/>
      <c r="Q13" s="105"/>
      <c r="R13" s="105"/>
      <c r="S13" s="105"/>
      <c r="T13" s="6"/>
    </row>
    <row r="14" spans="1:20" ht="12.65" customHeight="1" x14ac:dyDescent="0.25">
      <c r="A14" s="105"/>
      <c r="B14" s="105"/>
      <c r="C14" s="105"/>
      <c r="D14" s="105"/>
      <c r="E14" s="105"/>
      <c r="F14" s="105"/>
      <c r="G14" s="105"/>
      <c r="H14" s="105"/>
      <c r="I14" s="105"/>
      <c r="J14" s="105"/>
      <c r="K14" s="105"/>
      <c r="L14" s="105"/>
      <c r="M14" s="105"/>
      <c r="N14" s="105"/>
      <c r="O14" s="105"/>
      <c r="P14" s="105"/>
      <c r="Q14" s="105"/>
      <c r="R14" s="105"/>
      <c r="S14" s="105"/>
      <c r="T14" s="6"/>
    </row>
    <row r="15" spans="1:20" ht="15.75" customHeight="1" x14ac:dyDescent="0.25">
      <c r="A15" s="105"/>
      <c r="B15" s="105"/>
      <c r="C15" s="105"/>
      <c r="D15" s="105"/>
      <c r="E15" s="105"/>
      <c r="F15" s="105"/>
      <c r="G15" s="105"/>
      <c r="H15" s="105"/>
      <c r="I15" s="105"/>
      <c r="J15" s="105"/>
      <c r="K15" s="105"/>
      <c r="L15" s="105"/>
      <c r="M15" s="105"/>
      <c r="N15" s="105"/>
      <c r="O15" s="105"/>
      <c r="P15" s="105"/>
      <c r="Q15" s="105"/>
      <c r="R15" s="105"/>
      <c r="S15" s="105"/>
      <c r="T15" s="6"/>
    </row>
    <row r="16" spans="1:20" ht="15.75" customHeight="1" x14ac:dyDescent="0.25">
      <c r="A16" s="105" t="s">
        <v>5</v>
      </c>
      <c r="B16" s="105"/>
      <c r="C16" s="105"/>
      <c r="D16" s="105"/>
      <c r="E16" s="105"/>
      <c r="F16" s="105"/>
      <c r="G16" s="105"/>
      <c r="H16" s="105"/>
      <c r="I16" s="105"/>
      <c r="J16" s="105"/>
      <c r="K16" s="105"/>
      <c r="L16" s="105"/>
      <c r="M16" s="105"/>
      <c r="N16" s="108"/>
      <c r="O16" s="108"/>
      <c r="P16" s="108"/>
      <c r="Q16" s="108"/>
      <c r="R16" s="108"/>
      <c r="S16" s="108"/>
      <c r="T16" s="6"/>
    </row>
    <row r="17" spans="1:20" ht="15.65" customHeight="1" x14ac:dyDescent="0.35">
      <c r="A17" s="9"/>
      <c r="B17" s="9"/>
      <c r="C17" s="9"/>
      <c r="D17" s="9"/>
      <c r="E17" s="9"/>
      <c r="F17" s="9"/>
      <c r="G17" s="9"/>
      <c r="H17" s="9"/>
      <c r="I17" s="9"/>
      <c r="J17" s="9"/>
      <c r="K17" s="9"/>
      <c r="L17" s="9"/>
      <c r="M17" s="9"/>
      <c r="N17" s="9"/>
      <c r="O17" s="9"/>
      <c r="P17" s="9"/>
      <c r="Q17" s="9"/>
      <c r="R17" s="9"/>
      <c r="S17" s="9"/>
      <c r="T17" s="7"/>
    </row>
    <row r="18" spans="1:20" ht="14.5" x14ac:dyDescent="0.35">
      <c r="A18" s="4" t="s">
        <v>6</v>
      </c>
      <c r="B18" s="8"/>
    </row>
    <row r="19" spans="1:20" x14ac:dyDescent="0.25">
      <c r="A19" s="105" t="s">
        <v>7</v>
      </c>
      <c r="B19" s="105"/>
      <c r="C19" s="105"/>
      <c r="D19" s="105"/>
      <c r="E19" s="105"/>
      <c r="F19" s="105"/>
      <c r="G19" s="105"/>
      <c r="H19" s="105"/>
      <c r="I19" s="105"/>
      <c r="J19" s="105"/>
      <c r="K19" s="105"/>
      <c r="L19" s="105"/>
      <c r="M19" s="105"/>
      <c r="N19" s="105"/>
      <c r="O19" s="105"/>
      <c r="P19" s="105"/>
      <c r="Q19" s="105"/>
      <c r="R19" s="105"/>
      <c r="S19" s="105"/>
    </row>
    <row r="20" spans="1:20" x14ac:dyDescent="0.25">
      <c r="A20" s="105"/>
      <c r="B20" s="105"/>
      <c r="C20" s="105"/>
      <c r="D20" s="105"/>
      <c r="E20" s="105"/>
      <c r="F20" s="105"/>
      <c r="G20" s="105"/>
      <c r="H20" s="105"/>
      <c r="I20" s="105"/>
      <c r="J20" s="105"/>
      <c r="K20" s="105"/>
      <c r="L20" s="105"/>
      <c r="M20" s="105"/>
      <c r="N20" s="105"/>
      <c r="O20" s="105"/>
      <c r="P20" s="105"/>
      <c r="Q20" s="105"/>
      <c r="R20" s="105"/>
      <c r="S20" s="105"/>
    </row>
    <row r="21" spans="1:20" x14ac:dyDescent="0.25">
      <c r="A21" s="105"/>
      <c r="B21" s="105"/>
      <c r="C21" s="105"/>
      <c r="D21" s="105"/>
      <c r="E21" s="105"/>
      <c r="F21" s="105"/>
      <c r="G21" s="105"/>
      <c r="H21" s="105"/>
      <c r="I21" s="105"/>
      <c r="J21" s="105"/>
      <c r="K21" s="105"/>
      <c r="L21" s="105"/>
      <c r="M21" s="105"/>
      <c r="N21" s="105"/>
      <c r="O21" s="105"/>
      <c r="P21" s="105"/>
      <c r="Q21" s="105"/>
      <c r="R21" s="105"/>
      <c r="S21" s="105"/>
    </row>
    <row r="22" spans="1:20" x14ac:dyDescent="0.25">
      <c r="A22" s="105"/>
      <c r="B22" s="105"/>
      <c r="C22" s="105"/>
      <c r="D22" s="105"/>
      <c r="E22" s="105"/>
      <c r="F22" s="105"/>
      <c r="G22" s="105"/>
      <c r="H22" s="105"/>
      <c r="I22" s="105"/>
      <c r="J22" s="105"/>
      <c r="K22" s="105"/>
      <c r="L22" s="105"/>
      <c r="M22" s="105"/>
      <c r="N22" s="105"/>
      <c r="O22" s="105"/>
      <c r="P22" s="105"/>
      <c r="Q22" s="105"/>
      <c r="R22" s="105"/>
      <c r="S22" s="105"/>
    </row>
    <row r="23" spans="1:20" x14ac:dyDescent="0.25">
      <c r="A23" s="105"/>
      <c r="B23" s="105"/>
      <c r="C23" s="105"/>
      <c r="D23" s="105"/>
      <c r="E23" s="105"/>
      <c r="F23" s="105"/>
      <c r="G23" s="105"/>
      <c r="H23" s="105"/>
      <c r="I23" s="105"/>
      <c r="J23" s="105"/>
      <c r="K23" s="105"/>
      <c r="L23" s="105"/>
      <c r="M23" s="105"/>
      <c r="N23" s="105"/>
      <c r="O23" s="105"/>
      <c r="P23" s="105"/>
      <c r="Q23" s="105"/>
      <c r="R23" s="105"/>
      <c r="S23" s="105"/>
    </row>
    <row r="24" spans="1:20" x14ac:dyDescent="0.25">
      <c r="A24" s="5"/>
      <c r="B24" s="9"/>
      <c r="C24" s="9"/>
      <c r="D24" s="9"/>
      <c r="E24" s="9"/>
      <c r="F24" s="9"/>
      <c r="G24" s="9"/>
      <c r="H24" s="9"/>
      <c r="I24" s="9"/>
      <c r="J24" s="10"/>
      <c r="K24" s="9"/>
      <c r="L24" s="9"/>
    </row>
    <row r="25" spans="1:20" ht="14" x14ac:dyDescent="0.25">
      <c r="A25" s="38" t="s">
        <v>8</v>
      </c>
      <c r="B25" s="9"/>
      <c r="C25" s="9"/>
      <c r="D25" s="9"/>
      <c r="E25" s="9"/>
      <c r="F25" s="9"/>
      <c r="G25" s="9"/>
      <c r="H25" s="9"/>
      <c r="I25" s="9"/>
      <c r="J25" s="9"/>
      <c r="K25" s="9"/>
      <c r="L25" s="9"/>
    </row>
    <row r="26" spans="1:20" x14ac:dyDescent="0.25">
      <c r="A26" s="39" t="s">
        <v>9</v>
      </c>
    </row>
    <row r="27" spans="1:20" ht="15.5" x14ac:dyDescent="0.25">
      <c r="A27" s="106"/>
      <c r="B27" s="106"/>
      <c r="C27" s="106"/>
      <c r="D27" s="106"/>
      <c r="E27" s="106"/>
      <c r="F27" s="106"/>
      <c r="G27" s="106"/>
      <c r="H27" s="106"/>
      <c r="I27" s="106"/>
      <c r="J27" s="106"/>
      <c r="K27" s="106"/>
      <c r="L27" s="106"/>
      <c r="M27" s="106"/>
      <c r="N27" s="106"/>
      <c r="O27" s="106"/>
      <c r="P27" s="106"/>
      <c r="Q27" s="106"/>
      <c r="R27" s="106"/>
      <c r="S27" s="106"/>
    </row>
    <row r="28" spans="1:20" ht="14" x14ac:dyDescent="0.3">
      <c r="A28" s="4" t="s">
        <v>10</v>
      </c>
    </row>
    <row r="29" spans="1:20" x14ac:dyDescent="0.25">
      <c r="A29" s="3" t="s">
        <v>11</v>
      </c>
    </row>
    <row r="30" spans="1:20" x14ac:dyDescent="0.25"/>
    <row r="31" spans="1:20" ht="13" x14ac:dyDescent="0.3">
      <c r="A31" s="11" t="s">
        <v>12</v>
      </c>
      <c r="B31" s="12" t="s">
        <v>13</v>
      </c>
    </row>
    <row r="32" spans="1:20" x14ac:dyDescent="0.25">
      <c r="B32" s="3" t="s">
        <v>14</v>
      </c>
    </row>
    <row r="33" spans="1:18" ht="14.5" x14ac:dyDescent="0.35">
      <c r="B33" s="96" t="s">
        <v>15</v>
      </c>
    </row>
    <row r="34" spans="1:18" x14ac:dyDescent="0.25"/>
    <row r="35" spans="1:18" ht="13" x14ac:dyDescent="0.3">
      <c r="A35" s="11" t="s">
        <v>16</v>
      </c>
      <c r="B35" s="79">
        <v>46037</v>
      </c>
    </row>
    <row r="36" spans="1:18" ht="14.5" x14ac:dyDescent="0.35">
      <c r="A36" s="8" t="s">
        <v>17</v>
      </c>
    </row>
    <row r="37" spans="1:18" x14ac:dyDescent="0.25">
      <c r="A37" s="13"/>
    </row>
    <row r="38" spans="1:18" x14ac:dyDescent="0.25">
      <c r="B38" s="14"/>
    </row>
    <row r="39" spans="1:18" ht="14" x14ac:dyDescent="0.3">
      <c r="A39" s="4"/>
    </row>
    <row r="40" spans="1:18" ht="14.5" x14ac:dyDescent="0.35">
      <c r="A40" s="15"/>
    </row>
    <row r="41" spans="1:18" ht="14.5" x14ac:dyDescent="0.35">
      <c r="A41" s="15"/>
    </row>
    <row r="42" spans="1:18" ht="14.5" x14ac:dyDescent="0.25">
      <c r="A42" s="16"/>
    </row>
    <row r="43" spans="1:18" ht="14.5" x14ac:dyDescent="0.25">
      <c r="A43" s="16"/>
    </row>
    <row r="44" spans="1:18" ht="14.5" x14ac:dyDescent="0.25">
      <c r="A44" s="16"/>
    </row>
    <row r="45" spans="1:18" ht="14.5" x14ac:dyDescent="0.25">
      <c r="A45" s="16"/>
    </row>
    <row r="46" spans="1:18" ht="14.5" x14ac:dyDescent="0.25">
      <c r="A46" s="16"/>
    </row>
    <row r="47" spans="1:18" x14ac:dyDescent="0.25"/>
    <row r="48" spans="1:18" ht="81" customHeight="1" x14ac:dyDescent="0.25">
      <c r="A48" s="107"/>
      <c r="B48" s="107"/>
      <c r="C48" s="107"/>
      <c r="D48" s="107"/>
      <c r="E48" s="107"/>
      <c r="F48" s="107"/>
      <c r="G48" s="107"/>
      <c r="H48" s="107"/>
      <c r="I48" s="107"/>
      <c r="J48" s="107"/>
      <c r="K48" s="107"/>
      <c r="L48" s="107"/>
      <c r="M48" s="107"/>
      <c r="N48" s="107"/>
      <c r="O48" s="107"/>
      <c r="P48" s="107"/>
      <c r="Q48" s="107"/>
      <c r="R48" s="107"/>
    </row>
    <row r="49" spans="1:1" ht="14.5" hidden="1" x14ac:dyDescent="0.25">
      <c r="A49" s="16"/>
    </row>
  </sheetData>
  <mergeCells count="7">
    <mergeCell ref="A6:S10"/>
    <mergeCell ref="A19:S23"/>
    <mergeCell ref="A27:S27"/>
    <mergeCell ref="A48:R48"/>
    <mergeCell ref="A13:S15"/>
    <mergeCell ref="A16:M16"/>
    <mergeCell ref="N16:S16"/>
  </mergeCells>
  <conditionalFormatting sqref="B23">
    <cfRule type="cellIs" dxfId="8" priority="2" operator="equal">
      <formula>0</formula>
    </cfRule>
  </conditionalFormatting>
  <conditionalFormatting sqref="B38">
    <cfRule type="cellIs" dxfId="7" priority="1" operator="equal">
      <formula>0</formula>
    </cfRule>
  </conditionalFormatting>
  <hyperlinks>
    <hyperlink ref="A36" r:id="rId1" xr:uid="{00000000-0004-0000-0000-000000000000}"/>
    <hyperlink ref="B33" r:id="rId2" xr:uid="{BDC7A0A4-4846-42EC-9342-0BED1A751FB9}"/>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75E57-F526-41DF-9163-9B6E6672E297}">
  <sheetPr>
    <tabColor theme="0"/>
  </sheetPr>
  <dimension ref="A1:T70"/>
  <sheetViews>
    <sheetView showGridLines="0" workbookViewId="0">
      <pane xSplit="2" ySplit="8" topLeftCell="C9" activePane="bottomRight" state="frozen"/>
      <selection pane="topRight" activeCell="B4" sqref="B4"/>
      <selection pane="bottomLeft" activeCell="B4" sqref="B4"/>
      <selection pane="bottomRight"/>
    </sheetView>
  </sheetViews>
  <sheetFormatPr defaultColWidth="8.54296875" defaultRowHeight="12.5" zeroHeight="1" x14ac:dyDescent="0.25"/>
  <cols>
    <col min="1" max="1" width="7.54296875" style="3" customWidth="1"/>
    <col min="2" max="2" width="39.453125" style="3" customWidth="1"/>
    <col min="3" max="3" width="2.54296875" style="3" customWidth="1"/>
    <col min="4" max="4" width="10.453125" style="3" customWidth="1"/>
    <col min="5" max="7" width="12" style="3" customWidth="1"/>
    <col min="8" max="9" width="13.54296875" style="3" customWidth="1"/>
    <col min="10" max="10" width="12" style="3" customWidth="1"/>
    <col min="11" max="11" width="12.54296875" style="3" customWidth="1"/>
    <col min="12" max="15" width="12" style="3" hidden="1" customWidth="1"/>
    <col min="16" max="16" width="12.54296875" style="3" hidden="1" customWidth="1"/>
    <col min="17" max="17" width="12" style="3" hidden="1" customWidth="1"/>
    <col min="18" max="18" width="11.453125" style="3" hidden="1" customWidth="1"/>
    <col min="19" max="19" width="10.453125" style="3" hidden="1" customWidth="1"/>
    <col min="20" max="20" width="12.54296875" style="3" hidden="1" customWidth="1"/>
    <col min="21" max="55" width="9" style="3" customWidth="1"/>
    <col min="56" max="16384" width="8.54296875" style="3"/>
  </cols>
  <sheetData>
    <row r="1" spans="1:20" ht="5.9" customHeight="1" x14ac:dyDescent="0.3">
      <c r="A1" s="20"/>
      <c r="B1" s="21" t="str">
        <f>IF(OR(C3&lt;&gt;0,A1&lt;&gt;0)=TRUE,"ERROR! CHECK VALIDATION SHEET","")</f>
        <v/>
      </c>
    </row>
    <row r="2" spans="1:20" ht="27.65" customHeight="1" x14ac:dyDescent="0.3">
      <c r="A2" s="109" t="s">
        <v>18</v>
      </c>
      <c r="B2" s="109"/>
      <c r="C2" s="80"/>
      <c r="D2" s="80"/>
      <c r="E2" s="80"/>
      <c r="F2" s="80"/>
      <c r="G2" s="80"/>
      <c r="H2" s="80"/>
      <c r="I2" s="80"/>
      <c r="J2" s="80"/>
      <c r="K2" s="80"/>
    </row>
    <row r="3" spans="1:20" s="22" customFormat="1" ht="5.15" customHeight="1" x14ac:dyDescent="0.25">
      <c r="C3" s="24"/>
      <c r="D3" s="20"/>
      <c r="E3" s="20"/>
      <c r="F3" s="20"/>
      <c r="G3" s="20"/>
      <c r="H3" s="20"/>
      <c r="I3" s="20"/>
      <c r="J3" s="20"/>
      <c r="K3" s="20"/>
      <c r="L3" s="20"/>
    </row>
    <row r="4" spans="1:20" ht="14.9" customHeight="1" x14ac:dyDescent="0.3">
      <c r="A4" s="110">
        <f>Raw!A2</f>
        <v>45992</v>
      </c>
      <c r="B4" s="110"/>
      <c r="C4" s="31"/>
      <c r="D4" s="33"/>
      <c r="E4" s="33"/>
      <c r="F4" s="33"/>
      <c r="G4" s="33"/>
      <c r="H4" s="33"/>
      <c r="I4" s="94"/>
      <c r="J4" s="33"/>
      <c r="K4" s="33"/>
      <c r="L4" s="111" t="s">
        <v>19</v>
      </c>
      <c r="M4" s="111"/>
      <c r="N4" s="111"/>
      <c r="O4" s="111"/>
      <c r="P4" s="111"/>
      <c r="Q4" s="111"/>
      <c r="R4" s="111"/>
      <c r="S4" s="111"/>
      <c r="T4" s="111"/>
    </row>
    <row r="5" spans="1:20" x14ac:dyDescent="0.25">
      <c r="A5" s="37" t="s">
        <v>20</v>
      </c>
      <c r="B5" s="37">
        <f>DAY(EOMONTH(A4,0))</f>
        <v>31</v>
      </c>
      <c r="D5" s="72" t="s">
        <v>21</v>
      </c>
      <c r="E5" s="72" t="s">
        <v>22</v>
      </c>
      <c r="F5" s="72" t="s">
        <v>23</v>
      </c>
      <c r="G5" s="98" t="s">
        <v>24</v>
      </c>
      <c r="H5" s="98" t="s">
        <v>25</v>
      </c>
      <c r="I5" s="98" t="s">
        <v>26</v>
      </c>
      <c r="J5" s="98" t="s">
        <v>27</v>
      </c>
      <c r="K5" s="98" t="s">
        <v>28</v>
      </c>
      <c r="L5" s="29" t="s">
        <v>21</v>
      </c>
      <c r="M5" s="29" t="s">
        <v>29</v>
      </c>
      <c r="N5" s="29" t="s">
        <v>30</v>
      </c>
      <c r="O5" s="29" t="s">
        <v>31</v>
      </c>
      <c r="P5" s="29" t="s">
        <v>32</v>
      </c>
      <c r="Q5" s="29" t="s">
        <v>33</v>
      </c>
      <c r="R5" s="29" t="s">
        <v>34</v>
      </c>
      <c r="S5" s="29" t="s">
        <v>35</v>
      </c>
      <c r="T5" s="29" t="s">
        <v>36</v>
      </c>
    </row>
    <row r="6" spans="1:20" x14ac:dyDescent="0.25">
      <c r="D6" s="72"/>
      <c r="E6" s="72"/>
      <c r="F6" s="72"/>
      <c r="G6" s="98"/>
      <c r="H6" s="98"/>
      <c r="I6" s="98"/>
      <c r="J6" s="98"/>
      <c r="K6" s="98"/>
      <c r="L6" s="29"/>
      <c r="M6" s="29"/>
      <c r="N6" s="29"/>
      <c r="O6" s="29"/>
      <c r="P6" s="36" t="s">
        <v>37</v>
      </c>
      <c r="Q6" s="29"/>
      <c r="R6" s="29"/>
      <c r="S6" s="29"/>
      <c r="T6" s="29"/>
    </row>
    <row r="7" spans="1:20" s="25" customFormat="1" ht="108" customHeight="1" x14ac:dyDescent="0.25">
      <c r="A7" s="113"/>
      <c r="B7" s="113"/>
      <c r="C7" s="26"/>
      <c r="D7" s="43" t="str">
        <f>VLOOKUP(D$5,Refs!$F:$G,2,0)</f>
        <v>Number of calls received</v>
      </c>
      <c r="E7" s="43" t="s">
        <v>38</v>
      </c>
      <c r="F7" s="43" t="s">
        <v>39</v>
      </c>
      <c r="G7" s="99" t="s">
        <v>40</v>
      </c>
      <c r="H7" s="99" t="s">
        <v>41</v>
      </c>
      <c r="I7" s="99" t="s">
        <v>42</v>
      </c>
      <c r="J7" s="99" t="s">
        <v>43</v>
      </c>
      <c r="K7" s="99" t="s">
        <v>44</v>
      </c>
      <c r="L7" s="26" t="str">
        <f>VLOOKUP(L$5,Refs!$F:$G,2,0)</f>
        <v>Number of calls received</v>
      </c>
      <c r="M7" s="26" t="str">
        <f>VLOOKUP(M$5,Refs!$F:$G,2,0)</f>
        <v>Number of answered calls</v>
      </c>
      <c r="N7" s="26" t="str">
        <f>VLOOKUP(N$5,Refs!$F:$G,2,0)</f>
        <v>Number of calls answered within 60 seconds</v>
      </c>
      <c r="O7" s="26" t="str">
        <f>VLOOKUP(O$5,Refs!$F:$G,2,0)</f>
        <v>Number of calls abandoned</v>
      </c>
      <c r="P7" s="26" t="str">
        <f>VLOOKUP(P$5,Refs!$F:$G,2,0)</f>
        <v>Total time to answer call</v>
      </c>
      <c r="Q7" s="26" t="str">
        <f>VLOOKUP(Q$5,Refs!$F:$G,2,0)</f>
        <v>Number of calls where person triaged</v>
      </c>
      <c r="R7" s="26" t="str">
        <f>VLOOKUP(R$5,Refs!$F:$G,2,0)</f>
        <v>Calls assessed by a clinician or Clinical Advisor</v>
      </c>
      <c r="S7" s="26" t="str">
        <f>VLOOKUP(S$5,Refs!$F:$G,2,0)</f>
        <v>Number of ambulance dispositions</v>
      </c>
      <c r="T7" s="26" t="str">
        <f>VLOOKUP(T$5,Refs!$F:$G,2,0)</f>
        <v>Number of callers recommended to attend an ETC</v>
      </c>
    </row>
    <row r="8" spans="1:20" ht="3" customHeight="1" x14ac:dyDescent="0.25">
      <c r="A8" s="27"/>
      <c r="C8" s="23"/>
    </row>
    <row r="9" spans="1:20" x14ac:dyDescent="0.25">
      <c r="A9" s="23" t="str">
        <f>IF(Refs!A2="","",Refs!A2)</f>
        <v>*</v>
      </c>
      <c r="B9" s="3" t="str">
        <f>IF(Refs!B2="","",Refs!B2)</f>
        <v>England</v>
      </c>
      <c r="C9" s="23" t="str">
        <f>IF(Refs!D2="","",Refs!D2)</f>
        <v>National</v>
      </c>
      <c r="D9" s="28">
        <f>L9</f>
        <v>1900044</v>
      </c>
      <c r="E9" s="28">
        <f>IFERROR(L9/$B$5, " ")</f>
        <v>61291.741935483871</v>
      </c>
      <c r="F9" s="32">
        <f>IFERROR(N9/M9, " ")</f>
        <v>0.75989886046405197</v>
      </c>
      <c r="G9" s="28">
        <f>IFERROR(P9/M9, " ")</f>
        <v>83.705554665690357</v>
      </c>
      <c r="H9" s="32">
        <f>IFERROR(O9/(M9+O9), " ")</f>
        <v>4.7557297867181735E-2</v>
      </c>
      <c r="I9" s="32">
        <f>IFERROR(R9/Q9, " ")</f>
        <v>0.42967600978551906</v>
      </c>
      <c r="J9" s="32">
        <f>IFERROR(S9/Q9, " ")</f>
        <v>0.11747975441315474</v>
      </c>
      <c r="K9" s="32">
        <f>IFERROR(T9/Q9, " ")</f>
        <v>0.12348682713912248</v>
      </c>
      <c r="L9" s="28">
        <f>SUMIFS(Raw!$F:$F,Raw!$C:$C,L$5,Raw!$A:$A,$A$4,Raw!$B:$B,$A9)</f>
        <v>1900044</v>
      </c>
      <c r="M9" s="28">
        <f>SUMIFS(Raw!$F:$F,Raw!$C:$C,M$5,Raw!$A:$A,$A$4,Raw!$B:$B,$A9)</f>
        <v>1748080</v>
      </c>
      <c r="N9" s="28">
        <f>SUMIFS(Raw!$F:$F,Raw!$C:$C,N$5,Raw!$A:$A,$A$4,Raw!$B:$B,$A9)</f>
        <v>1328364</v>
      </c>
      <c r="O9" s="28">
        <f>SUMIFS(Raw!$F:$F,Raw!$C:$C,O$5,Raw!$A:$A,$A$4,Raw!$B:$B,$A9)</f>
        <v>87285</v>
      </c>
      <c r="P9" s="28">
        <f>SUMIFS(Raw!$F:$F,Raw!$C:$C,P$5,Raw!$A:$A,$A$4,Raw!$B:$B,$A9)</f>
        <v>146324006</v>
      </c>
      <c r="Q9" s="28">
        <f>SUMIFS(Raw!$F:$F,Raw!$C:$C,Q$5,Raw!$A:$A,$A$4,Raw!$B:$B,$A9)</f>
        <v>1644062</v>
      </c>
      <c r="R9" s="28">
        <f>SUMIFS(Raw!$F:$F,Raw!$C:$C,R$5,Raw!$A:$A,$A$4,Raw!$B:$B,$A9)</f>
        <v>706414</v>
      </c>
      <c r="S9" s="28">
        <f>SUMIFS(Raw!$F:$F,Raw!$C:$C,S$5,Raw!$A:$A,$A$4,Raw!$B:$B,$A9)</f>
        <v>193144</v>
      </c>
      <c r="T9" s="28">
        <f>SUMIFS(Raw!$F:$F,Raw!$C:$C,T$5,Raw!$A:$A,$A$4,Raw!$B:$B,$A9)</f>
        <v>203020</v>
      </c>
    </row>
    <row r="10" spans="1:20" ht="15" customHeight="1" x14ac:dyDescent="0.25">
      <c r="A10" s="23" t="str">
        <f>IF(Refs!A3="","",Refs!A3)</f>
        <v/>
      </c>
      <c r="B10" s="3" t="str">
        <f>IF(Refs!B3="","",Refs!B3)</f>
        <v>-----------</v>
      </c>
      <c r="C10" s="23" t="str">
        <f>IF(Refs!D3="","",Refs!D3)</f>
        <v/>
      </c>
      <c r="D10" s="28"/>
      <c r="E10" s="28"/>
      <c r="F10" s="32"/>
      <c r="G10" s="28"/>
      <c r="H10" s="32"/>
      <c r="I10" s="32"/>
      <c r="J10" s="32"/>
      <c r="K10" s="32"/>
      <c r="L10" s="28"/>
      <c r="M10" s="28"/>
      <c r="N10" s="28"/>
      <c r="O10" s="28"/>
      <c r="P10" s="28"/>
      <c r="Q10" s="28"/>
      <c r="R10" s="28"/>
      <c r="S10" s="28"/>
      <c r="T10" s="28"/>
    </row>
    <row r="11" spans="1:20" x14ac:dyDescent="0.25">
      <c r="A11" s="23" t="str">
        <f>IF(Refs!A4="","",Refs!A4)</f>
        <v>Y63</v>
      </c>
      <c r="B11" s="3" t="str">
        <f>IF(Refs!B4="","",Refs!B4)</f>
        <v>North East and Yorkshire</v>
      </c>
      <c r="C11" s="23" t="str">
        <f>IF(Refs!D4="","",Refs!D4)</f>
        <v>Region</v>
      </c>
      <c r="D11" s="28">
        <f>L11</f>
        <v>324623</v>
      </c>
      <c r="E11" s="28">
        <f>IFERROR(L11/$B$5, " ")</f>
        <v>10471.709677419354</v>
      </c>
      <c r="F11" s="32">
        <f t="shared" ref="F11:F17" si="0">IFERROR(N11/M11, " ")</f>
        <v>0.7753819478169528</v>
      </c>
      <c r="G11" s="28">
        <f t="shared" ref="G11:G17" si="1">IFERROR(P11/M11, " ")</f>
        <v>124.88480950273937</v>
      </c>
      <c r="H11" s="32">
        <f t="shared" ref="H11:H17" si="2">IFERROR(O11/(M11+O11), " ")</f>
        <v>6.343430668000849E-2</v>
      </c>
      <c r="I11" s="32">
        <f t="shared" ref="I11:I17" si="3">IFERROR(R11/Q11, " ")</f>
        <v>0.42266519590332219</v>
      </c>
      <c r="J11" s="32">
        <f t="shared" ref="J11:J17" si="4">IFERROR(S11/Q11, " ")</f>
        <v>0.11581476232909246</v>
      </c>
      <c r="K11" s="32">
        <f t="shared" ref="K11:K17" si="5">IFERROR(T11/Q11, " ")</f>
        <v>0.12939315309939822</v>
      </c>
      <c r="L11" s="28">
        <f>SUMIFS(Raw!$F:$F,Raw!$C:$C, L$5,Raw!$A:$A,$A$4,Raw!$D:$D,$A11)</f>
        <v>324623</v>
      </c>
      <c r="M11" s="28">
        <f>SUMIFS(Raw!$F:$F,Raw!$C:$C, M$5,Raw!$A:$A,$A$4,Raw!$D:$D,$A11)</f>
        <v>277983</v>
      </c>
      <c r="N11" s="28">
        <f>SUMIFS(Raw!$F:$F,Raw!$C:$C, N$5,Raw!$A:$A,$A$4,Raw!$D:$D,$A11)</f>
        <v>215543</v>
      </c>
      <c r="O11" s="28">
        <f>SUMIFS(Raw!$F:$F,Raw!$C:$C, O$5,Raw!$A:$A,$A$4,Raw!$D:$D,$A11)</f>
        <v>18828</v>
      </c>
      <c r="P11" s="28">
        <f>SUMIFS(Raw!$F:$F,Raw!$C:$C, P$5,Raw!$A:$A,$A$4,Raw!$D:$D,$A11)</f>
        <v>34715854</v>
      </c>
      <c r="Q11" s="28">
        <f>SUMIFS(Raw!$F:$F,Raw!$C:$C, Q$5,Raw!$A:$A,$A$4,Raw!$D:$D,$A11)</f>
        <v>254743</v>
      </c>
      <c r="R11" s="28">
        <f>SUMIFS(Raw!$F:$F,Raw!$C:$C, R$5,Raw!$A:$A,$A$4,Raw!$D:$D,$A11)</f>
        <v>107671</v>
      </c>
      <c r="S11" s="28">
        <f>SUMIFS(Raw!$F:$F,Raw!$C:$C, S$5,Raw!$A:$A,$A$4,Raw!$D:$D,$A11)</f>
        <v>29503</v>
      </c>
      <c r="T11" s="28">
        <f>SUMIFS(Raw!$F:$F,Raw!$C:$C, T$5,Raw!$A:$A,$A$4,Raw!$D:$D,$A11)</f>
        <v>32962</v>
      </c>
    </row>
    <row r="12" spans="1:20" x14ac:dyDescent="0.25">
      <c r="A12" s="23" t="str">
        <f>IF(Refs!A5="","",Refs!A5)</f>
        <v>Y62</v>
      </c>
      <c r="B12" s="3" t="str">
        <f>IF(Refs!B5="","",Refs!B5)</f>
        <v>North West</v>
      </c>
      <c r="C12" s="23" t="str">
        <f>IF(Refs!D5="","",Refs!D5)</f>
        <v>Region</v>
      </c>
      <c r="D12" s="28">
        <f t="shared" ref="D12:D17" si="6">L12</f>
        <v>206365</v>
      </c>
      <c r="E12" s="28">
        <f t="shared" ref="E12:E17" si="7">IFERROR(L12/$B$5, " ")</f>
        <v>6656.9354838709678</v>
      </c>
      <c r="F12" s="32">
        <f t="shared" si="0"/>
        <v>0.53453986718911994</v>
      </c>
      <c r="G12" s="28">
        <f t="shared" si="1"/>
        <v>177.79210684417316</v>
      </c>
      <c r="H12" s="32">
        <f t="shared" si="2"/>
        <v>8.8571220895016109E-2</v>
      </c>
      <c r="I12" s="32">
        <f t="shared" si="3"/>
        <v>0.44949106760510799</v>
      </c>
      <c r="J12" s="32">
        <f t="shared" si="4"/>
        <v>0.11466076663775213</v>
      </c>
      <c r="K12" s="32">
        <f t="shared" si="5"/>
        <v>0.15231188167733575</v>
      </c>
      <c r="L12" s="28">
        <f>SUMIFS(Raw!$F:$F,Raw!$C:$C, L$5,Raw!$A:$A,$A$4,Raw!$D:$D,$A12)</f>
        <v>206365</v>
      </c>
      <c r="M12" s="28">
        <f>SUMIFS(Raw!$F:$F,Raw!$C:$C, M$5,Raw!$A:$A,$A$4,Raw!$D:$D,$A12)</f>
        <v>188087</v>
      </c>
      <c r="N12" s="28">
        <f>SUMIFS(Raw!$F:$F,Raw!$C:$C, N$5,Raw!$A:$A,$A$4,Raw!$D:$D,$A12)</f>
        <v>100540</v>
      </c>
      <c r="O12" s="28">
        <f>SUMIFS(Raw!$F:$F,Raw!$C:$C, O$5,Raw!$A:$A,$A$4,Raw!$D:$D,$A12)</f>
        <v>18278</v>
      </c>
      <c r="P12" s="28">
        <f>SUMIFS(Raw!$F:$F,Raw!$C:$C, P$5,Raw!$A:$A,$A$4,Raw!$D:$D,$A12)</f>
        <v>33440384</v>
      </c>
      <c r="Q12" s="28">
        <f>SUMIFS(Raw!$F:$F,Raw!$C:$C, Q$5,Raw!$A:$A,$A$4,Raw!$D:$D,$A12)</f>
        <v>182146</v>
      </c>
      <c r="R12" s="28">
        <f>SUMIFS(Raw!$F:$F,Raw!$C:$C, R$5,Raw!$A:$A,$A$4,Raw!$D:$D,$A12)</f>
        <v>81873</v>
      </c>
      <c r="S12" s="28">
        <f>SUMIFS(Raw!$F:$F,Raw!$C:$C, S$5,Raw!$A:$A,$A$4,Raw!$D:$D,$A12)</f>
        <v>20885</v>
      </c>
      <c r="T12" s="28">
        <f>SUMIFS(Raw!$F:$F,Raw!$C:$C, T$5,Raw!$A:$A,$A$4,Raw!$D:$D,$A12)</f>
        <v>27743</v>
      </c>
    </row>
    <row r="13" spans="1:20" x14ac:dyDescent="0.25">
      <c r="A13" s="23" t="str">
        <f>IF(Refs!A6="","",Refs!A6)</f>
        <v>Y60</v>
      </c>
      <c r="B13" s="3" t="str">
        <f>IF(Refs!B6="","",Refs!B6)</f>
        <v>Midlands</v>
      </c>
      <c r="C13" s="23" t="str">
        <f>IF(Refs!D6="","",Refs!D6)</f>
        <v>Region</v>
      </c>
      <c r="D13" s="28">
        <f t="shared" si="6"/>
        <v>349630</v>
      </c>
      <c r="E13" s="28">
        <f t="shared" si="7"/>
        <v>11278.387096774193</v>
      </c>
      <c r="F13" s="32">
        <f t="shared" si="0"/>
        <v>0.93417844813177564</v>
      </c>
      <c r="G13" s="28">
        <f t="shared" si="1"/>
        <v>11.729711193208344</v>
      </c>
      <c r="H13" s="32">
        <f t="shared" si="2"/>
        <v>7.4821954637759921E-3</v>
      </c>
      <c r="I13" s="32">
        <f t="shared" si="3"/>
        <v>0.3001581276705072</v>
      </c>
      <c r="J13" s="32">
        <f t="shared" si="4"/>
        <v>0.127701092824307</v>
      </c>
      <c r="K13" s="32">
        <f t="shared" si="5"/>
        <v>0.13087282192132765</v>
      </c>
      <c r="L13" s="28">
        <f>SUMIFS(Raw!$F:$F,Raw!$C:$C, L$5,Raw!$A:$A,$A$4,Raw!$D:$D,$A13)</f>
        <v>349630</v>
      </c>
      <c r="M13" s="28">
        <f>SUMIFS(Raw!$F:$F,Raw!$C:$C, M$5,Raw!$A:$A,$A$4,Raw!$D:$D,$A13)</f>
        <v>347014</v>
      </c>
      <c r="N13" s="28">
        <f>SUMIFS(Raw!$F:$F,Raw!$C:$C, N$5,Raw!$A:$A,$A$4,Raw!$D:$D,$A13)</f>
        <v>324173</v>
      </c>
      <c r="O13" s="28">
        <f>SUMIFS(Raw!$F:$F,Raw!$C:$C, O$5,Raw!$A:$A,$A$4,Raw!$D:$D,$A13)</f>
        <v>2616</v>
      </c>
      <c r="P13" s="28">
        <f>SUMIFS(Raw!$F:$F,Raw!$C:$C, P$5,Raw!$A:$A,$A$4,Raw!$D:$D,$A13)</f>
        <v>4070374</v>
      </c>
      <c r="Q13" s="28">
        <f>SUMIFS(Raw!$F:$F,Raw!$C:$C, Q$5,Raw!$A:$A,$A$4,Raw!$D:$D,$A13)</f>
        <v>326951</v>
      </c>
      <c r="R13" s="28">
        <f>SUMIFS(Raw!$F:$F,Raw!$C:$C, R$5,Raw!$A:$A,$A$4,Raw!$D:$D,$A13)</f>
        <v>98137</v>
      </c>
      <c r="S13" s="28">
        <f>SUMIFS(Raw!$F:$F,Raw!$C:$C, S$5,Raw!$A:$A,$A$4,Raw!$D:$D,$A13)</f>
        <v>41752</v>
      </c>
      <c r="T13" s="28">
        <f>SUMIFS(Raw!$F:$F,Raw!$C:$C, T$5,Raw!$A:$A,$A$4,Raw!$D:$D,$A13)</f>
        <v>42789</v>
      </c>
    </row>
    <row r="14" spans="1:20" x14ac:dyDescent="0.25">
      <c r="A14" s="23" t="str">
        <f>IF(Refs!A7="","",Refs!A7)</f>
        <v>Y61</v>
      </c>
      <c r="B14" s="3" t="str">
        <f>IF(Refs!B7="","",Refs!B7)</f>
        <v>East of England</v>
      </c>
      <c r="C14" s="23" t="str">
        <f>IF(Refs!D7="","",Refs!D7)</f>
        <v>Region</v>
      </c>
      <c r="D14" s="28">
        <f t="shared" si="6"/>
        <v>233484</v>
      </c>
      <c r="E14" s="28">
        <f t="shared" si="7"/>
        <v>7531.7419354838712</v>
      </c>
      <c r="F14" s="32">
        <f t="shared" si="0"/>
        <v>0.79602133685281418</v>
      </c>
      <c r="G14" s="28">
        <f t="shared" si="1"/>
        <v>76.193608109470517</v>
      </c>
      <c r="H14" s="32">
        <f t="shared" si="2"/>
        <v>4.2807700911950096E-2</v>
      </c>
      <c r="I14" s="32">
        <f t="shared" si="3"/>
        <v>0.52772565447150344</v>
      </c>
      <c r="J14" s="32">
        <f t="shared" si="4"/>
        <v>0.1472396060492337</v>
      </c>
      <c r="K14" s="32">
        <f t="shared" si="5"/>
        <v>9.6596038177926988E-2</v>
      </c>
      <c r="L14" s="28">
        <f>SUMIFS(Raw!$F:$F,Raw!$C:$C, L$5,Raw!$A:$A,$A$4,Raw!$D:$D,$A14)</f>
        <v>233484</v>
      </c>
      <c r="M14" s="28">
        <f>SUMIFS(Raw!$F:$F,Raw!$C:$C, M$5,Raw!$A:$A,$A$4,Raw!$D:$D,$A14)</f>
        <v>218214</v>
      </c>
      <c r="N14" s="28">
        <f>SUMIFS(Raw!$F:$F,Raw!$C:$C, N$5,Raw!$A:$A,$A$4,Raw!$D:$D,$A14)</f>
        <v>173703</v>
      </c>
      <c r="O14" s="28">
        <f>SUMIFS(Raw!$F:$F,Raw!$C:$C, O$5,Raw!$A:$A,$A$4,Raw!$D:$D,$A14)</f>
        <v>9759</v>
      </c>
      <c r="P14" s="28">
        <f>SUMIFS(Raw!$F:$F,Raw!$C:$C, P$5,Raw!$A:$A,$A$4,Raw!$D:$D,$A14)</f>
        <v>16626512</v>
      </c>
      <c r="Q14" s="28">
        <f>SUMIFS(Raw!$F:$F,Raw!$C:$C, Q$5,Raw!$A:$A,$A$4,Raw!$D:$D,$A14)</f>
        <v>197182</v>
      </c>
      <c r="R14" s="28">
        <f>SUMIFS(Raw!$F:$F,Raw!$C:$C, R$5,Raw!$A:$A,$A$4,Raw!$D:$D,$A14)</f>
        <v>104058</v>
      </c>
      <c r="S14" s="28">
        <f>SUMIFS(Raw!$F:$F,Raw!$C:$C, S$5,Raw!$A:$A,$A$4,Raw!$D:$D,$A14)</f>
        <v>29033</v>
      </c>
      <c r="T14" s="28">
        <f>SUMIFS(Raw!$F:$F,Raw!$C:$C, T$5,Raw!$A:$A,$A$4,Raw!$D:$D,$A14)</f>
        <v>19047</v>
      </c>
    </row>
    <row r="15" spans="1:20" x14ac:dyDescent="0.25">
      <c r="A15" s="23" t="str">
        <f>IF(Refs!A8="","",Refs!A8)</f>
        <v>Y56</v>
      </c>
      <c r="B15" s="3" t="str">
        <f>IF(Refs!B8="","",Refs!B8)</f>
        <v>London</v>
      </c>
      <c r="C15" s="23" t="str">
        <f>IF(Refs!D8="","",Refs!D8)</f>
        <v>Region</v>
      </c>
      <c r="D15" s="28">
        <f t="shared" si="6"/>
        <v>262612</v>
      </c>
      <c r="E15" s="28">
        <f t="shared" si="7"/>
        <v>8471.354838709678</v>
      </c>
      <c r="F15" s="32">
        <f t="shared" si="0"/>
        <v>0.8051516194348185</v>
      </c>
      <c r="G15" s="28">
        <f t="shared" si="1"/>
        <v>15.654840697553441</v>
      </c>
      <c r="H15" s="32">
        <f t="shared" si="2"/>
        <v>2.5042817404738588E-2</v>
      </c>
      <c r="I15" s="32">
        <f t="shared" si="3"/>
        <v>0.40666748677574116</v>
      </c>
      <c r="J15" s="32">
        <f t="shared" si="4"/>
        <v>9.6284905892483702E-2</v>
      </c>
      <c r="K15" s="32">
        <f t="shared" si="5"/>
        <v>0.11164144831262558</v>
      </c>
      <c r="L15" s="28">
        <f>SUMIFS(Raw!$F:$F,Raw!$C:$C, L$5,Raw!$A:$A,$A$4,Raw!$D:$D,$A15)</f>
        <v>262612</v>
      </c>
      <c r="M15" s="28">
        <f>SUMIFS(Raw!$F:$F,Raw!$C:$C, M$5,Raw!$A:$A,$A$4,Raw!$D:$D,$A15)</f>
        <v>249902</v>
      </c>
      <c r="N15" s="28">
        <f>SUMIFS(Raw!$F:$F,Raw!$C:$C, N$5,Raw!$A:$A,$A$4,Raw!$D:$D,$A15)</f>
        <v>201209</v>
      </c>
      <c r="O15" s="28">
        <f>SUMIFS(Raw!$F:$F,Raw!$C:$C, O$5,Raw!$A:$A,$A$4,Raw!$D:$D,$A15)</f>
        <v>6419</v>
      </c>
      <c r="P15" s="28">
        <f>SUMIFS(Raw!$F:$F,Raw!$C:$C, P$5,Raw!$A:$A,$A$4,Raw!$D:$D,$A15)</f>
        <v>3912176</v>
      </c>
      <c r="Q15" s="28">
        <f>SUMIFS(Raw!$F:$F,Raw!$C:$C, Q$5,Raw!$A:$A,$A$4,Raw!$D:$D,$A15)</f>
        <v>243870</v>
      </c>
      <c r="R15" s="28">
        <f>SUMIFS(Raw!$F:$F,Raw!$C:$C, R$5,Raw!$A:$A,$A$4,Raw!$D:$D,$A15)</f>
        <v>99174</v>
      </c>
      <c r="S15" s="28">
        <f>SUMIFS(Raw!$F:$F,Raw!$C:$C, S$5,Raw!$A:$A,$A$4,Raw!$D:$D,$A15)</f>
        <v>23481</v>
      </c>
      <c r="T15" s="28">
        <f>SUMIFS(Raw!$F:$F,Raw!$C:$C, T$5,Raw!$A:$A,$A$4,Raw!$D:$D,$A15)</f>
        <v>27226</v>
      </c>
    </row>
    <row r="16" spans="1:20" x14ac:dyDescent="0.25">
      <c r="A16" s="23" t="str">
        <f>IF(Refs!A9="","",Refs!A9)</f>
        <v>Y59</v>
      </c>
      <c r="B16" s="3" t="str">
        <f>IF(Refs!B9="","",Refs!B9)</f>
        <v>South East</v>
      </c>
      <c r="C16" s="23" t="str">
        <f>IF(Refs!D9="","",Refs!D9)</f>
        <v>Region</v>
      </c>
      <c r="D16" s="28">
        <f t="shared" si="6"/>
        <v>314831</v>
      </c>
      <c r="E16" s="28">
        <f t="shared" si="7"/>
        <v>10155.838709677419</v>
      </c>
      <c r="F16" s="32">
        <f t="shared" si="0"/>
        <v>0.59608237900403382</v>
      </c>
      <c r="G16" s="28">
        <f t="shared" si="1"/>
        <v>153.02820412905274</v>
      </c>
      <c r="H16" s="32">
        <f t="shared" si="2"/>
        <v>8.2938482714807554E-2</v>
      </c>
      <c r="I16" s="32">
        <f t="shared" si="3"/>
        <v>0.45213501238018561</v>
      </c>
      <c r="J16" s="32">
        <f t="shared" si="4"/>
        <v>9.218681168446477E-2</v>
      </c>
      <c r="K16" s="32">
        <f t="shared" si="5"/>
        <v>0.12466391213865807</v>
      </c>
      <c r="L16" s="28">
        <f>SUMIFS(Raw!$F:$F,Raw!$C:$C, L$5,Raw!$A:$A,$A$4,Raw!$D:$D,$A16)</f>
        <v>314831</v>
      </c>
      <c r="M16" s="28">
        <f>SUMIFS(Raw!$F:$F,Raw!$C:$C, M$5,Raw!$A:$A,$A$4,Raw!$D:$D,$A16)</f>
        <v>277158</v>
      </c>
      <c r="N16" s="28">
        <f>SUMIFS(Raw!$F:$F,Raw!$C:$C, N$5,Raw!$A:$A,$A$4,Raw!$D:$D,$A16)</f>
        <v>165209</v>
      </c>
      <c r="O16" s="28">
        <f>SUMIFS(Raw!$F:$F,Raw!$C:$C, O$5,Raw!$A:$A,$A$4,Raw!$D:$D,$A16)</f>
        <v>25066</v>
      </c>
      <c r="P16" s="28">
        <f>SUMIFS(Raw!$F:$F,Raw!$C:$C, P$5,Raw!$A:$A,$A$4,Raw!$D:$D,$A16)</f>
        <v>42412991</v>
      </c>
      <c r="Q16" s="28">
        <f>SUMIFS(Raw!$F:$F,Raw!$C:$C, Q$5,Raw!$A:$A,$A$4,Raw!$D:$D,$A16)</f>
        <v>263324</v>
      </c>
      <c r="R16" s="28">
        <f>SUMIFS(Raw!$F:$F,Raw!$C:$C, R$5,Raw!$A:$A,$A$4,Raw!$D:$D,$A16)</f>
        <v>119058</v>
      </c>
      <c r="S16" s="28">
        <f>SUMIFS(Raw!$F:$F,Raw!$C:$C, S$5,Raw!$A:$A,$A$4,Raw!$D:$D,$A16)</f>
        <v>24275</v>
      </c>
      <c r="T16" s="28">
        <f>SUMIFS(Raw!$F:$F,Raw!$C:$C, T$5,Raw!$A:$A,$A$4,Raw!$D:$D,$A16)</f>
        <v>32827</v>
      </c>
    </row>
    <row r="17" spans="1:20" x14ac:dyDescent="0.25">
      <c r="A17" s="23" t="str">
        <f>IF(Refs!A10="","",Refs!A10)</f>
        <v>Y58</v>
      </c>
      <c r="B17" s="3" t="str">
        <f>IF(Refs!B10="","",Refs!B10)</f>
        <v>South West</v>
      </c>
      <c r="C17" s="23" t="str">
        <f>IF(Refs!D10="","",Refs!D10)</f>
        <v>Region</v>
      </c>
      <c r="D17" s="28">
        <f t="shared" si="6"/>
        <v>208499</v>
      </c>
      <c r="E17" s="28">
        <f t="shared" si="7"/>
        <v>6725.7741935483873</v>
      </c>
      <c r="F17" s="32">
        <f t="shared" si="0"/>
        <v>0.7800202401408376</v>
      </c>
      <c r="G17" s="28">
        <f t="shared" si="1"/>
        <v>58.747614931320562</v>
      </c>
      <c r="H17" s="32">
        <f t="shared" si="2"/>
        <v>3.223305328987304E-2</v>
      </c>
      <c r="I17" s="32">
        <f t="shared" si="3"/>
        <v>0.54845148595930526</v>
      </c>
      <c r="J17" s="32">
        <f t="shared" si="4"/>
        <v>0.13770571977753263</v>
      </c>
      <c r="K17" s="32">
        <f t="shared" si="5"/>
        <v>0.11615845683154578</v>
      </c>
      <c r="L17" s="28">
        <f>SUMIFS(Raw!$F:$F,Raw!$C:$C, L$5,Raw!$A:$A,$A$4,Raw!$D:$D,$A17)</f>
        <v>208499</v>
      </c>
      <c r="M17" s="28">
        <f>SUMIFS(Raw!$F:$F,Raw!$C:$C, M$5,Raw!$A:$A,$A$4,Raw!$D:$D,$A17)</f>
        <v>189722</v>
      </c>
      <c r="N17" s="28">
        <f>SUMIFS(Raw!$F:$F,Raw!$C:$C, N$5,Raw!$A:$A,$A$4,Raw!$D:$D,$A17)</f>
        <v>147987</v>
      </c>
      <c r="O17" s="28">
        <f>SUMIFS(Raw!$F:$F,Raw!$C:$C, O$5,Raw!$A:$A,$A$4,Raw!$D:$D,$A17)</f>
        <v>6319</v>
      </c>
      <c r="P17" s="28">
        <f>SUMIFS(Raw!$F:$F,Raw!$C:$C, P$5,Raw!$A:$A,$A$4,Raw!$D:$D,$A17)</f>
        <v>11145715</v>
      </c>
      <c r="Q17" s="28">
        <f>SUMIFS(Raw!$F:$F,Raw!$C:$C, Q$5,Raw!$A:$A,$A$4,Raw!$D:$D,$A17)</f>
        <v>175846</v>
      </c>
      <c r="R17" s="28">
        <f>SUMIFS(Raw!$F:$F,Raw!$C:$C, R$5,Raw!$A:$A,$A$4,Raw!$D:$D,$A17)</f>
        <v>96443</v>
      </c>
      <c r="S17" s="28">
        <f>SUMIFS(Raw!$F:$F,Raw!$C:$C, S$5,Raw!$A:$A,$A$4,Raw!$D:$D,$A17)</f>
        <v>24215</v>
      </c>
      <c r="T17" s="28">
        <f>SUMIFS(Raw!$F:$F,Raw!$C:$C, T$5,Raw!$A:$A,$A$4,Raw!$D:$D,$A17)</f>
        <v>20426</v>
      </c>
    </row>
    <row r="18" spans="1:20" ht="15" customHeight="1" x14ac:dyDescent="0.25">
      <c r="A18" s="23" t="str">
        <f>IF(Refs!A12="","",Refs!A12)</f>
        <v/>
      </c>
      <c r="B18" s="3" t="str">
        <f>IF(Refs!B12="","",Refs!B12)</f>
        <v>-----------</v>
      </c>
      <c r="C18" s="23" t="str">
        <f>IF(Refs!D12="","",Refs!D12)</f>
        <v/>
      </c>
      <c r="D18" s="28"/>
      <c r="E18" s="28"/>
      <c r="F18" s="32"/>
      <c r="G18" s="28"/>
      <c r="H18" s="32"/>
      <c r="I18" s="32"/>
      <c r="J18" s="32"/>
      <c r="K18" s="32"/>
      <c r="L18" s="28"/>
      <c r="M18" s="28"/>
      <c r="N18" s="28"/>
      <c r="O18" s="28"/>
      <c r="P18" s="28"/>
      <c r="Q18" s="28"/>
      <c r="R18" s="28"/>
      <c r="S18" s="28"/>
      <c r="T18" s="28"/>
    </row>
    <row r="19" spans="1:20" ht="18.649999999999999" customHeight="1" x14ac:dyDescent="0.25">
      <c r="A19" s="23" t="str">
        <f>IF(Refs!A13="","",Refs!A13)</f>
        <v>111AA1</v>
      </c>
      <c r="B19" s="3" t="str">
        <f>IF(Refs!B13="","",Refs!B13)</f>
        <v>North East</v>
      </c>
      <c r="C19" s="23" t="str">
        <f>IF(Refs!D13="","",Refs!D13)</f>
        <v>Area</v>
      </c>
      <c r="D19" s="28">
        <f t="shared" ref="D19" si="8">L19</f>
        <v>111450</v>
      </c>
      <c r="E19" s="28">
        <f t="shared" ref="E19" si="9">IFERROR(L19/$B$5, " ")</f>
        <v>3595.1612903225805</v>
      </c>
      <c r="F19" s="32">
        <f t="shared" ref="F19" si="10">IFERROR(N19/M19, " ")</f>
        <v>0.81372610995216721</v>
      </c>
      <c r="G19" s="28">
        <f t="shared" ref="G19" si="11">IFERROR(P19/M19, " ")</f>
        <v>67.503108076785296</v>
      </c>
      <c r="H19" s="32">
        <f t="shared" ref="H19" si="12">IFERROR(O19/(M19+O19), " ")</f>
        <v>5.5985996041494686E-2</v>
      </c>
      <c r="I19" s="32">
        <f t="shared" ref="I19" si="13">IFERROR(R19/Q19, " ")</f>
        <v>0.3567822980292728</v>
      </c>
      <c r="J19" s="32">
        <f t="shared" ref="J19" si="14">IFERROR(S19/Q19, " ")</f>
        <v>0.1369136798432638</v>
      </c>
      <c r="K19" s="32">
        <f t="shared" ref="K19" si="15">IFERROR(T19/Q19, " ")</f>
        <v>0.17481848565172295</v>
      </c>
      <c r="L19" s="28">
        <f>SUMIFS(Raw!$F:$F,Raw!$C:$C,L$5,Raw!$A:$A,$A$4,Raw!$B:$B,$A19)</f>
        <v>111450</v>
      </c>
      <c r="M19" s="28">
        <f>SUMIFS(Raw!$F:$F,Raw!$C:$C,M$5,Raw!$A:$A,$A$4,Raw!$B:$B,$A19)</f>
        <v>94914</v>
      </c>
      <c r="N19" s="28">
        <f>SUMIFS(Raw!$F:$F,Raw!$C:$C,N$5,Raw!$A:$A,$A$4,Raw!$B:$B,$A19)</f>
        <v>77234</v>
      </c>
      <c r="O19" s="28">
        <f>SUMIFS(Raw!$F:$F,Raw!$C:$C,O$5,Raw!$A:$A,$A$4,Raw!$B:$B,$A19)</f>
        <v>5629</v>
      </c>
      <c r="P19" s="28">
        <f>SUMIFS(Raw!$F:$F,Raw!$C:$C,P$5,Raw!$A:$A,$A$4,Raw!$B:$B,$A19)</f>
        <v>6406990</v>
      </c>
      <c r="Q19" s="28">
        <f>SUMIFS(Raw!$F:$F,Raw!$C:$C,Q$5,Raw!$A:$A,$A$4,Raw!$B:$B,$A19)</f>
        <v>86770</v>
      </c>
      <c r="R19" s="28">
        <f>SUMIFS(Raw!$F:$F,Raw!$C:$C,R$5,Raw!$A:$A,$A$4,Raw!$B:$B,$A19)</f>
        <v>30958</v>
      </c>
      <c r="S19" s="28">
        <f>SUMIFS(Raw!$F:$F,Raw!$C:$C,S$5,Raw!$A:$A,$A$4,Raw!$B:$B,$A19)</f>
        <v>11880</v>
      </c>
      <c r="T19" s="28">
        <f>SUMIFS(Raw!$F:$F,Raw!$C:$C,T$5,Raw!$A:$A,$A$4,Raw!$B:$B,$A19)</f>
        <v>15169</v>
      </c>
    </row>
    <row r="20" spans="1:20" x14ac:dyDescent="0.25">
      <c r="A20" s="23" t="str">
        <f>IF(Refs!A14="","",Refs!A14)</f>
        <v>111AI7</v>
      </c>
      <c r="B20" s="3" t="str">
        <f>IF(Refs!B14="","",Refs!B14)</f>
        <v>Yorkshire and Humber (NECS)</v>
      </c>
      <c r="C20" s="23" t="str">
        <f>IF(Refs!D14="","",Refs!D14)</f>
        <v>Area</v>
      </c>
      <c r="D20" s="28">
        <f t="shared" ref="D20:D46" si="16">L20</f>
        <v>213173</v>
      </c>
      <c r="E20" s="28">
        <f t="shared" ref="E20:E46" si="17">IFERROR(L20/$B$5, " ")</f>
        <v>6876.5483870967746</v>
      </c>
      <c r="F20" s="32">
        <f t="shared" ref="F20:F46" si="18">IFERROR(N20/M20, " ")</f>
        <v>0.75550202382708154</v>
      </c>
      <c r="G20" s="28">
        <f t="shared" ref="G20:G46" si="19">IFERROR(P20/M20, " ")</f>
        <v>154.63494092391394</v>
      </c>
      <c r="H20" s="32">
        <f t="shared" ref="H20:H46" si="20">IFERROR(O20/(M20+O20), " ")</f>
        <v>6.7249882813296108E-2</v>
      </c>
      <c r="I20" s="32">
        <f t="shared" ref="I20:I46" si="21">IFERROR(R20/Q20, " ")</f>
        <v>0.45669839795681449</v>
      </c>
      <c r="J20" s="32">
        <f t="shared" ref="J20:J46" si="22">IFERROR(S20/Q20, " ")</f>
        <v>0.10491567097092985</v>
      </c>
      <c r="K20" s="32">
        <f t="shared" ref="K20:K46" si="23">IFERROR(T20/Q20, " ")</f>
        <v>0.1059277383865264</v>
      </c>
      <c r="L20" s="28">
        <f>SUMIFS(Raw!$F:$F,Raw!$C:$C,L$5,Raw!$A:$A,$A$4,Raw!$B:$B,$A20)</f>
        <v>213173</v>
      </c>
      <c r="M20" s="28">
        <f>SUMIFS(Raw!$F:$F,Raw!$C:$C,M$5,Raw!$A:$A,$A$4,Raw!$B:$B,$A20)</f>
        <v>183069</v>
      </c>
      <c r="N20" s="28">
        <f>SUMIFS(Raw!$F:$F,Raw!$C:$C,N$5,Raw!$A:$A,$A$4,Raw!$B:$B,$A20)</f>
        <v>138309</v>
      </c>
      <c r="O20" s="28">
        <f>SUMIFS(Raw!$F:$F,Raw!$C:$C,O$5,Raw!$A:$A,$A$4,Raw!$B:$B,$A20)</f>
        <v>13199</v>
      </c>
      <c r="P20" s="28">
        <f>SUMIFS(Raw!$F:$F,Raw!$C:$C,P$5,Raw!$A:$A,$A$4,Raw!$B:$B,$A20)</f>
        <v>28308864</v>
      </c>
      <c r="Q20" s="28">
        <f>SUMIFS(Raw!$F:$F,Raw!$C:$C,Q$5,Raw!$A:$A,$A$4,Raw!$B:$B,$A20)</f>
        <v>167973</v>
      </c>
      <c r="R20" s="28">
        <f>SUMIFS(Raw!$F:$F,Raw!$C:$C,R$5,Raw!$A:$A,$A$4,Raw!$B:$B,$A20)</f>
        <v>76713</v>
      </c>
      <c r="S20" s="28">
        <f>SUMIFS(Raw!$F:$F,Raw!$C:$C,S$5,Raw!$A:$A,$A$4,Raw!$B:$B,$A20)</f>
        <v>17623</v>
      </c>
      <c r="T20" s="28">
        <f>SUMIFS(Raw!$F:$F,Raw!$C:$C,T$5,Raw!$A:$A,$A$4,Raw!$B:$B,$A20)</f>
        <v>17793</v>
      </c>
    </row>
    <row r="21" spans="1:20" ht="18.649999999999999" customHeight="1" x14ac:dyDescent="0.25">
      <c r="A21" s="23" t="str">
        <f>IF(Refs!A15="","",Refs!A15)</f>
        <v>111AJ3</v>
      </c>
      <c r="B21" s="3" t="str">
        <f>IF(Refs!B15="","",Refs!B15)</f>
        <v>North West including Blackpool (ML CSU)</v>
      </c>
      <c r="C21" s="23" t="str">
        <f>IF(Refs!D15="","",Refs!D15)</f>
        <v>Area</v>
      </c>
      <c r="D21" s="28">
        <f t="shared" si="16"/>
        <v>206365</v>
      </c>
      <c r="E21" s="28">
        <f t="shared" si="17"/>
        <v>6656.9354838709678</v>
      </c>
      <c r="F21" s="32">
        <f t="shared" si="18"/>
        <v>0.53453986718911994</v>
      </c>
      <c r="G21" s="28">
        <f t="shared" si="19"/>
        <v>177.79210684417316</v>
      </c>
      <c r="H21" s="32">
        <f t="shared" si="20"/>
        <v>8.8571220895016109E-2</v>
      </c>
      <c r="I21" s="32">
        <f t="shared" si="21"/>
        <v>0.44949106760510799</v>
      </c>
      <c r="J21" s="32">
        <f t="shared" si="22"/>
        <v>0.11466076663775213</v>
      </c>
      <c r="K21" s="32">
        <f t="shared" si="23"/>
        <v>0.15231188167733575</v>
      </c>
      <c r="L21" s="28">
        <f>SUMIFS(Raw!$F:$F,Raw!$C:$C,L$5,Raw!$A:$A,$A$4,Raw!$B:$B,$A21)</f>
        <v>206365</v>
      </c>
      <c r="M21" s="28">
        <f>SUMIFS(Raw!$F:$F,Raw!$C:$C,M$5,Raw!$A:$A,$A$4,Raw!$B:$B,$A21)</f>
        <v>188087</v>
      </c>
      <c r="N21" s="28">
        <f>SUMIFS(Raw!$F:$F,Raw!$C:$C,N$5,Raw!$A:$A,$A$4,Raw!$B:$B,$A21)</f>
        <v>100540</v>
      </c>
      <c r="O21" s="28">
        <f>SUMIFS(Raw!$F:$F,Raw!$C:$C,O$5,Raw!$A:$A,$A$4,Raw!$B:$B,$A21)</f>
        <v>18278</v>
      </c>
      <c r="P21" s="28">
        <f>SUMIFS(Raw!$F:$F,Raw!$C:$C,P$5,Raw!$A:$A,$A$4,Raw!$B:$B,$A21)</f>
        <v>33440384</v>
      </c>
      <c r="Q21" s="28">
        <f>SUMIFS(Raw!$F:$F,Raw!$C:$C,Q$5,Raw!$A:$A,$A$4,Raw!$B:$B,$A21)</f>
        <v>182146</v>
      </c>
      <c r="R21" s="28">
        <f>SUMIFS(Raw!$F:$F,Raw!$C:$C,R$5,Raw!$A:$A,$A$4,Raw!$B:$B,$A21)</f>
        <v>81873</v>
      </c>
      <c r="S21" s="28">
        <f>SUMIFS(Raw!$F:$F,Raw!$C:$C,S$5,Raw!$A:$A,$A$4,Raw!$B:$B,$A21)</f>
        <v>20885</v>
      </c>
      <c r="T21" s="28">
        <f>SUMIFS(Raw!$F:$F,Raw!$C:$C,T$5,Raw!$A:$A,$A$4,Raw!$B:$B,$A21)</f>
        <v>27743</v>
      </c>
    </row>
    <row r="22" spans="1:20" ht="18" customHeight="1" x14ac:dyDescent="0.25">
      <c r="A22" s="23" t="str">
        <f>IF(Refs!A16="","",Refs!A16)</f>
        <v>111AL7</v>
      </c>
      <c r="B22" s="3" t="str">
        <f>IF(Refs!B16="","",Refs!B16)</f>
        <v>Midlands</v>
      </c>
      <c r="C22" s="23" t="str">
        <f>IF(Refs!D16="","",Refs!D16)</f>
        <v>Area</v>
      </c>
      <c r="D22" s="28">
        <f t="shared" si="16"/>
        <v>349630</v>
      </c>
      <c r="E22" s="28">
        <f t="shared" si="17"/>
        <v>11278.387096774193</v>
      </c>
      <c r="F22" s="32">
        <f t="shared" si="18"/>
        <v>0.93417844813177564</v>
      </c>
      <c r="G22" s="28">
        <f t="shared" si="19"/>
        <v>11.729711193208344</v>
      </c>
      <c r="H22" s="32">
        <f t="shared" si="20"/>
        <v>7.4821954637759921E-3</v>
      </c>
      <c r="I22" s="32">
        <f t="shared" si="21"/>
        <v>0.3001581276705072</v>
      </c>
      <c r="J22" s="32">
        <f t="shared" si="22"/>
        <v>0.127701092824307</v>
      </c>
      <c r="K22" s="32">
        <f t="shared" si="23"/>
        <v>0.13087282192132765</v>
      </c>
      <c r="L22" s="28">
        <f>SUMIFS(Raw!$F:$F,Raw!$C:$C,L$5,Raw!$A:$A,$A$4,Raw!$B:$B,$A22)</f>
        <v>349630</v>
      </c>
      <c r="M22" s="28">
        <f>SUMIFS(Raw!$F:$F,Raw!$C:$C,M$5,Raw!$A:$A,$A$4,Raw!$B:$B,$A22)</f>
        <v>347014</v>
      </c>
      <c r="N22" s="28">
        <f>SUMIFS(Raw!$F:$F,Raw!$C:$C,N$5,Raw!$A:$A,$A$4,Raw!$B:$B,$A22)</f>
        <v>324173</v>
      </c>
      <c r="O22" s="28">
        <f>SUMIFS(Raw!$F:$F,Raw!$C:$C,O$5,Raw!$A:$A,$A$4,Raw!$B:$B,$A22)</f>
        <v>2616</v>
      </c>
      <c r="P22" s="28">
        <f>SUMIFS(Raw!$F:$F,Raw!$C:$C,P$5,Raw!$A:$A,$A$4,Raw!$B:$B,$A22)</f>
        <v>4070374</v>
      </c>
      <c r="Q22" s="28">
        <f>SUMIFS(Raw!$F:$F,Raw!$C:$C,Q$5,Raw!$A:$A,$A$4,Raw!$B:$B,$A22)</f>
        <v>326951</v>
      </c>
      <c r="R22" s="28">
        <f>SUMIFS(Raw!$F:$F,Raw!$C:$C,R$5,Raw!$A:$A,$A$4,Raw!$B:$B,$A22)</f>
        <v>98137</v>
      </c>
      <c r="S22" s="28">
        <f>SUMIFS(Raw!$F:$F,Raw!$C:$C,S$5,Raw!$A:$A,$A$4,Raw!$B:$B,$A22)</f>
        <v>41752</v>
      </c>
      <c r="T22" s="28">
        <f>SUMIFS(Raw!$F:$F,Raw!$C:$C,T$5,Raw!$A:$A,$A$4,Raw!$B:$B,$A22)</f>
        <v>42789</v>
      </c>
    </row>
    <row r="23" spans="1:20" ht="18" customHeight="1" x14ac:dyDescent="0.25">
      <c r="A23" s="23" t="str">
        <f>IF(Refs!A17="","",Refs!A17)</f>
        <v>111AC5</v>
      </c>
      <c r="B23" s="3" t="str">
        <f>IF(Refs!B17="","",Refs!B17)</f>
        <v>Cambridgeshire and Peterborough</v>
      </c>
      <c r="C23" s="23" t="str">
        <f>IF(Refs!D17="","",Refs!D17)</f>
        <v>Area</v>
      </c>
      <c r="D23" s="28">
        <f t="shared" si="16"/>
        <v>35872</v>
      </c>
      <c r="E23" s="28">
        <f t="shared" si="17"/>
        <v>1157.1612903225807</v>
      </c>
      <c r="F23" s="32">
        <f t="shared" si="18"/>
        <v>0.84561292729829796</v>
      </c>
      <c r="G23" s="28">
        <f t="shared" si="19"/>
        <v>42.651703452828563</v>
      </c>
      <c r="H23" s="32">
        <f t="shared" si="20"/>
        <v>2.874107939339875E-2</v>
      </c>
      <c r="I23" s="32">
        <f t="shared" si="21"/>
        <v>0.50639302579004719</v>
      </c>
      <c r="J23" s="32">
        <f t="shared" si="22"/>
        <v>0.15063567017798765</v>
      </c>
      <c r="K23" s="32">
        <f t="shared" si="23"/>
        <v>0.10021794406102434</v>
      </c>
      <c r="L23" s="28">
        <f>SUMIFS(Raw!$F:$F,Raw!$C:$C,L$5,Raw!$A:$A,$A$4,Raw!$B:$B,$A23)</f>
        <v>35872</v>
      </c>
      <c r="M23" s="28">
        <f>SUMIFS(Raw!$F:$F,Raw!$C:$C,M$5,Raw!$A:$A,$A$4,Raw!$B:$B,$A23)</f>
        <v>34841</v>
      </c>
      <c r="N23" s="28">
        <f>SUMIFS(Raw!$F:$F,Raw!$C:$C,N$5,Raw!$A:$A,$A$4,Raw!$B:$B,$A23)</f>
        <v>29462</v>
      </c>
      <c r="O23" s="28">
        <f>SUMIFS(Raw!$F:$F,Raw!$C:$C,O$5,Raw!$A:$A,$A$4,Raw!$B:$B,$A23)</f>
        <v>1031</v>
      </c>
      <c r="P23" s="28">
        <f>SUMIFS(Raw!$F:$F,Raw!$C:$C,P$5,Raw!$A:$A,$A$4,Raw!$B:$B,$A23)</f>
        <v>1486028</v>
      </c>
      <c r="Q23" s="28">
        <f>SUMIFS(Raw!$F:$F,Raw!$C:$C,Q$5,Raw!$A:$A,$A$4,Raw!$B:$B,$A23)</f>
        <v>27530</v>
      </c>
      <c r="R23" s="28">
        <f>SUMIFS(Raw!$F:$F,Raw!$C:$C,R$5,Raw!$A:$A,$A$4,Raw!$B:$B,$A23)</f>
        <v>13941</v>
      </c>
      <c r="S23" s="28">
        <f>SUMIFS(Raw!$F:$F,Raw!$C:$C,S$5,Raw!$A:$A,$A$4,Raw!$B:$B,$A23)</f>
        <v>4147</v>
      </c>
      <c r="T23" s="28">
        <f>SUMIFS(Raw!$F:$F,Raw!$C:$C,T$5,Raw!$A:$A,$A$4,Raw!$B:$B,$A23)</f>
        <v>2759</v>
      </c>
    </row>
    <row r="24" spans="1:20" x14ac:dyDescent="0.25">
      <c r="A24" s="23" t="str">
        <f>IF(Refs!A18="","",Refs!A18)</f>
        <v>111AM1</v>
      </c>
      <c r="B24" s="3" t="str">
        <f>IF(Refs!B18="","",Refs!B18)</f>
        <v>West Essex &amp; Hertfordshire</v>
      </c>
      <c r="C24" s="23" t="str">
        <f>IF(Refs!D18="","",Refs!D18)</f>
        <v>Area</v>
      </c>
      <c r="D24" s="28">
        <f t="shared" si="16"/>
        <v>46985</v>
      </c>
      <c r="E24" s="28">
        <f t="shared" si="17"/>
        <v>1515.6451612903227</v>
      </c>
      <c r="F24" s="32">
        <f t="shared" si="18"/>
        <v>0.8392080592644392</v>
      </c>
      <c r="G24" s="28">
        <f t="shared" si="19"/>
        <v>46.441948383995104</v>
      </c>
      <c r="H24" s="32">
        <f t="shared" si="20"/>
        <v>2.5200238582140422E-2</v>
      </c>
      <c r="I24" s="32">
        <f t="shared" si="21"/>
        <v>0.53612427221082903</v>
      </c>
      <c r="J24" s="32">
        <f t="shared" si="22"/>
        <v>0.13959408811258045</v>
      </c>
      <c r="K24" s="32">
        <f t="shared" si="23"/>
        <v>0.10154868821158335</v>
      </c>
      <c r="L24" s="28">
        <f>SUMIFS(Raw!$F:$F,Raw!$C:$C,L$5,Raw!$A:$A,$A$4,Raw!$B:$B,$A24)</f>
        <v>46985</v>
      </c>
      <c r="M24" s="28">
        <f>SUMIFS(Raw!$F:$F,Raw!$C:$C,M$5,Raw!$A:$A,$A$4,Raw!$B:$B,$A24)</f>
        <v>45761</v>
      </c>
      <c r="N24" s="28">
        <f>SUMIFS(Raw!$F:$F,Raw!$C:$C,N$5,Raw!$A:$A,$A$4,Raw!$B:$B,$A24)</f>
        <v>38403</v>
      </c>
      <c r="O24" s="28">
        <f>SUMIFS(Raw!$F:$F,Raw!$C:$C,O$5,Raw!$A:$A,$A$4,Raw!$B:$B,$A24)</f>
        <v>1183</v>
      </c>
      <c r="P24" s="28">
        <f>SUMIFS(Raw!$F:$F,Raw!$C:$C,P$5,Raw!$A:$A,$A$4,Raw!$B:$B,$A24)</f>
        <v>2125230</v>
      </c>
      <c r="Q24" s="28">
        <f>SUMIFS(Raw!$F:$F,Raw!$C:$C,Q$5,Raw!$A:$A,$A$4,Raw!$B:$B,$A24)</f>
        <v>42423</v>
      </c>
      <c r="R24" s="28">
        <f>SUMIFS(Raw!$F:$F,Raw!$C:$C,R$5,Raw!$A:$A,$A$4,Raw!$B:$B,$A24)</f>
        <v>22744</v>
      </c>
      <c r="S24" s="28">
        <f>SUMIFS(Raw!$F:$F,Raw!$C:$C,S$5,Raw!$A:$A,$A$4,Raw!$B:$B,$A24)</f>
        <v>5922</v>
      </c>
      <c r="T24" s="28">
        <f>SUMIFS(Raw!$F:$F,Raw!$C:$C,T$5,Raw!$A:$A,$A$4,Raw!$B:$B,$A24)</f>
        <v>4308</v>
      </c>
    </row>
    <row r="25" spans="1:20" x14ac:dyDescent="0.25">
      <c r="A25" s="23" t="str">
        <f>IF(Refs!A19="","",Refs!A19)</f>
        <v>111AG7</v>
      </c>
      <c r="B25" s="3" t="str">
        <f>IF(Refs!B19="","",Refs!B19)</f>
        <v>Luton and Bedfordshire</v>
      </c>
      <c r="C25" s="23" t="str">
        <f>IF(Refs!D19="","",Refs!D19)</f>
        <v>Area</v>
      </c>
      <c r="D25" s="28">
        <f t="shared" si="16"/>
        <v>26628</v>
      </c>
      <c r="E25" s="28">
        <f t="shared" si="17"/>
        <v>858.9677419354839</v>
      </c>
      <c r="F25" s="32">
        <f t="shared" si="18"/>
        <v>0.85296277685439292</v>
      </c>
      <c r="G25" s="28">
        <f t="shared" si="19"/>
        <v>42.167291561980598</v>
      </c>
      <c r="H25" s="32">
        <f t="shared" si="20"/>
        <v>2.842872164638726E-2</v>
      </c>
      <c r="I25" s="32">
        <f t="shared" si="21"/>
        <v>0.42790468069829019</v>
      </c>
      <c r="J25" s="32">
        <f t="shared" si="22"/>
        <v>0.13808733114930666</v>
      </c>
      <c r="K25" s="32">
        <f t="shared" si="23"/>
        <v>0.10070457299286452</v>
      </c>
      <c r="L25" s="28">
        <f>SUMIFS(Raw!$F:$F,Raw!$C:$C,L$5,Raw!$A:$A,$A$4,Raw!$B:$B,$A25)</f>
        <v>26628</v>
      </c>
      <c r="M25" s="28">
        <f>SUMIFS(Raw!$F:$F,Raw!$C:$C,M$5,Raw!$A:$A,$A$4,Raw!$B:$B,$A25)</f>
        <v>25871</v>
      </c>
      <c r="N25" s="28">
        <f>SUMIFS(Raw!$F:$F,Raw!$C:$C,N$5,Raw!$A:$A,$A$4,Raw!$B:$B,$A25)</f>
        <v>22067</v>
      </c>
      <c r="O25" s="28">
        <f>SUMIFS(Raw!$F:$F,Raw!$C:$C,O$5,Raw!$A:$A,$A$4,Raw!$B:$B,$A25)</f>
        <v>757</v>
      </c>
      <c r="P25" s="28">
        <f>SUMIFS(Raw!$F:$F,Raw!$C:$C,P$5,Raw!$A:$A,$A$4,Raw!$B:$B,$A25)</f>
        <v>1090910</v>
      </c>
      <c r="Q25" s="28">
        <f>SUMIFS(Raw!$F:$F,Raw!$C:$C,Q$5,Raw!$A:$A,$A$4,Raw!$B:$B,$A25)</f>
        <v>22283</v>
      </c>
      <c r="R25" s="28">
        <f>SUMIFS(Raw!$F:$F,Raw!$C:$C,R$5,Raw!$A:$A,$A$4,Raw!$B:$B,$A25)</f>
        <v>9535</v>
      </c>
      <c r="S25" s="28">
        <f>SUMIFS(Raw!$F:$F,Raw!$C:$C,S$5,Raw!$A:$A,$A$4,Raw!$B:$B,$A25)</f>
        <v>3077</v>
      </c>
      <c r="T25" s="28">
        <f>SUMIFS(Raw!$F:$F,Raw!$C:$C,T$5,Raw!$A:$A,$A$4,Raw!$B:$B,$A25)</f>
        <v>2244</v>
      </c>
    </row>
    <row r="26" spans="1:20" x14ac:dyDescent="0.25">
      <c r="A26" s="23" t="str">
        <f>IF(Refs!A20="","",Refs!A20)</f>
        <v>111AH4</v>
      </c>
      <c r="B26" s="3" t="str">
        <f>IF(Refs!B20="","",Refs!B20)</f>
        <v>Mid and South Essex</v>
      </c>
      <c r="C26" s="23" t="str">
        <f>IF(Refs!D20="","",Refs!D20)</f>
        <v>Area</v>
      </c>
      <c r="D26" s="28">
        <f t="shared" si="16"/>
        <v>42365</v>
      </c>
      <c r="E26" s="28">
        <f t="shared" si="17"/>
        <v>1366.6129032258063</v>
      </c>
      <c r="F26" s="32">
        <f t="shared" si="18"/>
        <v>0.673274733495418</v>
      </c>
      <c r="G26" s="28">
        <f t="shared" si="19"/>
        <v>158.5262229821796</v>
      </c>
      <c r="H26" s="32">
        <f t="shared" si="20"/>
        <v>8.1542010208087948E-2</v>
      </c>
      <c r="I26" s="32">
        <f t="shared" si="21"/>
        <v>0.57629373796852001</v>
      </c>
      <c r="J26" s="32">
        <f t="shared" si="22"/>
        <v>0.13880081530970445</v>
      </c>
      <c r="K26" s="32">
        <f t="shared" si="23"/>
        <v>7.9945646019703318E-2</v>
      </c>
      <c r="L26" s="28">
        <f>SUMIFS(Raw!$F:$F,Raw!$C:$C,L$5,Raw!$A:$A,$A$4,Raw!$B:$B,$A26)</f>
        <v>42365</v>
      </c>
      <c r="M26" s="28">
        <f>SUMIFS(Raw!$F:$F,Raw!$C:$C,M$5,Raw!$A:$A,$A$4,Raw!$B:$B,$A26)</f>
        <v>37429</v>
      </c>
      <c r="N26" s="28">
        <f>SUMIFS(Raw!$F:$F,Raw!$C:$C,N$5,Raw!$A:$A,$A$4,Raw!$B:$B,$A26)</f>
        <v>25200</v>
      </c>
      <c r="O26" s="28">
        <f>SUMIFS(Raw!$F:$F,Raw!$C:$C,O$5,Raw!$A:$A,$A$4,Raw!$B:$B,$A26)</f>
        <v>3323</v>
      </c>
      <c r="P26" s="28">
        <f>SUMIFS(Raw!$F:$F,Raw!$C:$C,P$5,Raw!$A:$A,$A$4,Raw!$B:$B,$A26)</f>
        <v>5933478</v>
      </c>
      <c r="Q26" s="28">
        <f>SUMIFS(Raw!$F:$F,Raw!$C:$C,Q$5,Raw!$A:$A,$A$4,Raw!$B:$B,$A26)</f>
        <v>35324</v>
      </c>
      <c r="R26" s="28">
        <f>SUMIFS(Raw!$F:$F,Raw!$C:$C,R$5,Raw!$A:$A,$A$4,Raw!$B:$B,$A26)</f>
        <v>20357</v>
      </c>
      <c r="S26" s="28">
        <f>SUMIFS(Raw!$F:$F,Raw!$C:$C,S$5,Raw!$A:$A,$A$4,Raw!$B:$B,$A26)</f>
        <v>4903</v>
      </c>
      <c r="T26" s="28">
        <f>SUMIFS(Raw!$F:$F,Raw!$C:$C,T$5,Raw!$A:$A,$A$4,Raw!$B:$B,$A26)</f>
        <v>2824</v>
      </c>
    </row>
    <row r="27" spans="1:20" x14ac:dyDescent="0.25">
      <c r="A27" s="23" t="str">
        <f>IF(Refs!A21="","",Refs!A21)</f>
        <v>111AC7</v>
      </c>
      <c r="B27" s="3" t="str">
        <f>IF(Refs!B21="","",Refs!B21)</f>
        <v>Milton Keynes</v>
      </c>
      <c r="C27" s="23" t="str">
        <f>IF(Refs!D21="","",Refs!D21)</f>
        <v>Area</v>
      </c>
      <c r="D27" s="28">
        <f t="shared" si="16"/>
        <v>8617</v>
      </c>
      <c r="E27" s="28">
        <f t="shared" si="17"/>
        <v>277.96774193548384</v>
      </c>
      <c r="F27" s="32">
        <f t="shared" si="18"/>
        <v>0.94182242990654208</v>
      </c>
      <c r="G27" s="28">
        <f t="shared" si="19"/>
        <v>10.689252336448599</v>
      </c>
      <c r="H27" s="32">
        <f t="shared" si="20"/>
        <v>6.614831147731229E-3</v>
      </c>
      <c r="I27" s="32">
        <f t="shared" si="21"/>
        <v>0.42491893240209527</v>
      </c>
      <c r="J27" s="32">
        <f t="shared" si="22"/>
        <v>0.11549014716887004</v>
      </c>
      <c r="K27" s="32">
        <f t="shared" si="23"/>
        <v>0.13581940633574457</v>
      </c>
      <c r="L27" s="28">
        <f>SUMIFS(Raw!$F:$F,Raw!$C:$C,L$5,Raw!$A:$A,$A$4,Raw!$B:$B,$A27)</f>
        <v>8617</v>
      </c>
      <c r="M27" s="28">
        <f>SUMIFS(Raw!$F:$F,Raw!$C:$C,M$5,Raw!$A:$A,$A$4,Raw!$B:$B,$A27)</f>
        <v>8560</v>
      </c>
      <c r="N27" s="28">
        <f>SUMIFS(Raw!$F:$F,Raw!$C:$C,N$5,Raw!$A:$A,$A$4,Raw!$B:$B,$A27)</f>
        <v>8062</v>
      </c>
      <c r="O27" s="28">
        <f>SUMIFS(Raw!$F:$F,Raw!$C:$C,O$5,Raw!$A:$A,$A$4,Raw!$B:$B,$A27)</f>
        <v>57</v>
      </c>
      <c r="P27" s="28">
        <f>SUMIFS(Raw!$F:$F,Raw!$C:$C,P$5,Raw!$A:$A,$A$4,Raw!$B:$B,$A27)</f>
        <v>91500</v>
      </c>
      <c r="Q27" s="28">
        <f>SUMIFS(Raw!$F:$F,Raw!$C:$C,Q$5,Raw!$A:$A,$A$4,Raw!$B:$B,$A27)</f>
        <v>8018</v>
      </c>
      <c r="R27" s="28">
        <f>SUMIFS(Raw!$F:$F,Raw!$C:$C,R$5,Raw!$A:$A,$A$4,Raw!$B:$B,$A27)</f>
        <v>3407</v>
      </c>
      <c r="S27" s="28">
        <f>SUMIFS(Raw!$F:$F,Raw!$C:$C,S$5,Raw!$A:$A,$A$4,Raw!$B:$B,$A27)</f>
        <v>926</v>
      </c>
      <c r="T27" s="28">
        <f>SUMIFS(Raw!$F:$F,Raw!$C:$C,T$5,Raw!$A:$A,$A$4,Raw!$B:$B,$A27)</f>
        <v>1089</v>
      </c>
    </row>
    <row r="28" spans="1:20" x14ac:dyDescent="0.25">
      <c r="A28" s="23" t="str">
        <f>IF(Refs!A22="","",Refs!A22)</f>
        <v>111AG8</v>
      </c>
      <c r="B28" s="3" t="str">
        <f>IF(Refs!B22="","",Refs!B22)</f>
        <v>Norfolk including Great Yarmouth and Waveney</v>
      </c>
      <c r="C28" s="23" t="str">
        <f>IF(Refs!D22="","",Refs!D22)</f>
        <v>Area</v>
      </c>
      <c r="D28" s="28">
        <f t="shared" si="16"/>
        <v>35393</v>
      </c>
      <c r="E28" s="28">
        <f t="shared" si="17"/>
        <v>1141.7096774193549</v>
      </c>
      <c r="F28" s="32">
        <f t="shared" si="18"/>
        <v>0.73131461861015967</v>
      </c>
      <c r="G28" s="28">
        <f t="shared" si="19"/>
        <v>136.74600684997279</v>
      </c>
      <c r="H28" s="32">
        <f t="shared" si="20"/>
        <v>8.036266227076036E-2</v>
      </c>
      <c r="I28" s="32">
        <f t="shared" si="21"/>
        <v>0.58507443613826593</v>
      </c>
      <c r="J28" s="32">
        <f t="shared" si="22"/>
        <v>0.17529231359018593</v>
      </c>
      <c r="K28" s="32">
        <f t="shared" si="23"/>
        <v>6.0603156347837202E-2</v>
      </c>
      <c r="L28" s="28">
        <f>SUMIFS(Raw!$F:$F,Raw!$C:$C,L$5,Raw!$A:$A,$A$4,Raw!$B:$B,$A28)</f>
        <v>35393</v>
      </c>
      <c r="M28" s="28">
        <f>SUMIFS(Raw!$F:$F,Raw!$C:$C,M$5,Raw!$A:$A,$A$4,Raw!$B:$B,$A28)</f>
        <v>31241</v>
      </c>
      <c r="N28" s="28">
        <f>SUMIFS(Raw!$F:$F,Raw!$C:$C,N$5,Raw!$A:$A,$A$4,Raw!$B:$B,$A28)</f>
        <v>22847</v>
      </c>
      <c r="O28" s="28">
        <f>SUMIFS(Raw!$F:$F,Raw!$C:$C,O$5,Raw!$A:$A,$A$4,Raw!$B:$B,$A28)</f>
        <v>2730</v>
      </c>
      <c r="P28" s="28">
        <f>SUMIFS(Raw!$F:$F,Raw!$C:$C,P$5,Raw!$A:$A,$A$4,Raw!$B:$B,$A28)</f>
        <v>4272082</v>
      </c>
      <c r="Q28" s="28">
        <f>SUMIFS(Raw!$F:$F,Raw!$C:$C,Q$5,Raw!$A:$A,$A$4,Raw!$B:$B,$A28)</f>
        <v>31302</v>
      </c>
      <c r="R28" s="28">
        <f>SUMIFS(Raw!$F:$F,Raw!$C:$C,R$5,Raw!$A:$A,$A$4,Raw!$B:$B,$A28)</f>
        <v>18314</v>
      </c>
      <c r="S28" s="28">
        <f>SUMIFS(Raw!$F:$F,Raw!$C:$C,S$5,Raw!$A:$A,$A$4,Raw!$B:$B,$A28)</f>
        <v>5487</v>
      </c>
      <c r="T28" s="28">
        <f>SUMIFS(Raw!$F:$F,Raw!$C:$C,T$5,Raw!$A:$A,$A$4,Raw!$B:$B,$A28)</f>
        <v>1897</v>
      </c>
    </row>
    <row r="29" spans="1:20" x14ac:dyDescent="0.25">
      <c r="A29" s="23" t="str">
        <f>IF(Refs!A23="","",Refs!A23)</f>
        <v>111AH7</v>
      </c>
      <c r="B29" s="3" t="str">
        <f>IF(Refs!B23="","",Refs!B23)</f>
        <v>North East Essex &amp; Suffolk</v>
      </c>
      <c r="C29" s="23" t="str">
        <f>IF(Refs!D23="","",Refs!D23)</f>
        <v>Area</v>
      </c>
      <c r="D29" s="28">
        <f t="shared" si="16"/>
        <v>37624</v>
      </c>
      <c r="E29" s="28">
        <f t="shared" si="17"/>
        <v>1213.6774193548388</v>
      </c>
      <c r="F29" s="32">
        <f t="shared" si="18"/>
        <v>0.80154153748080326</v>
      </c>
      <c r="G29" s="28">
        <f t="shared" si="19"/>
        <v>47.152618005853206</v>
      </c>
      <c r="H29" s="32">
        <f t="shared" si="20"/>
        <v>1.9267384694080538E-2</v>
      </c>
      <c r="I29" s="32">
        <f t="shared" si="21"/>
        <v>0.52009768332123296</v>
      </c>
      <c r="J29" s="32">
        <f t="shared" si="22"/>
        <v>0.15084812883638044</v>
      </c>
      <c r="K29" s="32">
        <f t="shared" si="23"/>
        <v>0.12956240512177414</v>
      </c>
      <c r="L29" s="28">
        <f>SUMIFS(Raw!$F:$F,Raw!$C:$C,L$5,Raw!$A:$A,$A$4,Raw!$B:$B,$A29)</f>
        <v>37624</v>
      </c>
      <c r="M29" s="28">
        <f>SUMIFS(Raw!$F:$F,Raw!$C:$C,M$5,Raw!$A:$A,$A$4,Raw!$B:$B,$A29)</f>
        <v>34511</v>
      </c>
      <c r="N29" s="28">
        <f>SUMIFS(Raw!$F:$F,Raw!$C:$C,N$5,Raw!$A:$A,$A$4,Raw!$B:$B,$A29)</f>
        <v>27662</v>
      </c>
      <c r="O29" s="28">
        <f>SUMIFS(Raw!$F:$F,Raw!$C:$C,O$5,Raw!$A:$A,$A$4,Raw!$B:$B,$A29)</f>
        <v>678</v>
      </c>
      <c r="P29" s="28">
        <f>SUMIFS(Raw!$F:$F,Raw!$C:$C,P$5,Raw!$A:$A,$A$4,Raw!$B:$B,$A29)</f>
        <v>1627284</v>
      </c>
      <c r="Q29" s="28">
        <f>SUMIFS(Raw!$F:$F,Raw!$C:$C,Q$5,Raw!$A:$A,$A$4,Raw!$B:$B,$A29)</f>
        <v>30302</v>
      </c>
      <c r="R29" s="28">
        <f>SUMIFS(Raw!$F:$F,Raw!$C:$C,R$5,Raw!$A:$A,$A$4,Raw!$B:$B,$A29)</f>
        <v>15760</v>
      </c>
      <c r="S29" s="28">
        <f>SUMIFS(Raw!$F:$F,Raw!$C:$C,S$5,Raw!$A:$A,$A$4,Raw!$B:$B,$A29)</f>
        <v>4571</v>
      </c>
      <c r="T29" s="28">
        <f>SUMIFS(Raw!$F:$F,Raw!$C:$C,T$5,Raw!$A:$A,$A$4,Raw!$B:$B,$A29)</f>
        <v>3926</v>
      </c>
    </row>
    <row r="30" spans="1:20" ht="18.649999999999999" customHeight="1" x14ac:dyDescent="0.25">
      <c r="A30" s="23" t="str">
        <f>IF(Refs!A24="","",Refs!A24)</f>
        <v>111AL9</v>
      </c>
      <c r="B30" s="3" t="str">
        <f>IF(Refs!B24="","",Refs!B24)</f>
        <v>North Central London (LAS)</v>
      </c>
      <c r="C30" s="23" t="str">
        <f>IF(Refs!D24="","",Refs!D24)</f>
        <v>Area</v>
      </c>
      <c r="D30" s="28">
        <f t="shared" si="16"/>
        <v>40153</v>
      </c>
      <c r="E30" s="28">
        <f t="shared" si="17"/>
        <v>1295.258064516129</v>
      </c>
      <c r="F30" s="32">
        <f t="shared" si="18"/>
        <v>0.77090996321765548</v>
      </c>
      <c r="G30" s="28">
        <f t="shared" si="19"/>
        <v>5.1794605256143722</v>
      </c>
      <c r="H30" s="32">
        <f t="shared" si="20"/>
        <v>3.3066158088709052E-2</v>
      </c>
      <c r="I30" s="32">
        <f t="shared" si="21"/>
        <v>0.49972328216480733</v>
      </c>
      <c r="J30" s="32">
        <f t="shared" si="22"/>
        <v>0.10658005883895022</v>
      </c>
      <c r="K30" s="32">
        <f t="shared" si="23"/>
        <v>0.12659112755235793</v>
      </c>
      <c r="L30" s="28">
        <f>SUMIFS(Raw!$F:$F,Raw!$C:$C,L$5,Raw!$A:$A,$A$4,Raw!$B:$B,$A30)</f>
        <v>40153</v>
      </c>
      <c r="M30" s="28">
        <f>SUMIFS(Raw!$F:$F,Raw!$C:$C,M$5,Raw!$A:$A,$A$4,Raw!$B:$B,$A30)</f>
        <v>37518</v>
      </c>
      <c r="N30" s="28">
        <f>SUMIFS(Raw!$F:$F,Raw!$C:$C,N$5,Raw!$A:$A,$A$4,Raw!$B:$B,$A30)</f>
        <v>28923</v>
      </c>
      <c r="O30" s="28">
        <f>SUMIFS(Raw!$F:$F,Raw!$C:$C,O$5,Raw!$A:$A,$A$4,Raw!$B:$B,$A30)</f>
        <v>1283</v>
      </c>
      <c r="P30" s="28">
        <f>SUMIFS(Raw!$F:$F,Raw!$C:$C,P$5,Raw!$A:$A,$A$4,Raw!$B:$B,$A30)</f>
        <v>194323</v>
      </c>
      <c r="Q30" s="28">
        <f>SUMIFS(Raw!$F:$F,Raw!$C:$C,Q$5,Raw!$A:$A,$A$4,Raw!$B:$B,$A30)</f>
        <v>34331</v>
      </c>
      <c r="R30" s="28">
        <f>SUMIFS(Raw!$F:$F,Raw!$C:$C,R$5,Raw!$A:$A,$A$4,Raw!$B:$B,$A30)</f>
        <v>17156</v>
      </c>
      <c r="S30" s="28">
        <f>SUMIFS(Raw!$F:$F,Raw!$C:$C,S$5,Raw!$A:$A,$A$4,Raw!$B:$B,$A30)</f>
        <v>3659</v>
      </c>
      <c r="T30" s="28">
        <f>SUMIFS(Raw!$F:$F,Raw!$C:$C,T$5,Raw!$A:$A,$A$4,Raw!$B:$B,$A30)</f>
        <v>4346</v>
      </c>
    </row>
    <row r="31" spans="1:20" x14ac:dyDescent="0.25">
      <c r="A31" s="23" t="str">
        <f>IF(Refs!A25="","",Refs!A25)</f>
        <v>111AH5</v>
      </c>
      <c r="B31" s="3" t="str">
        <f>IF(Refs!B25="","",Refs!B25)</f>
        <v>North East London</v>
      </c>
      <c r="C31" s="23" t="str">
        <f>IF(Refs!D25="","",Refs!D25)</f>
        <v>Area</v>
      </c>
      <c r="D31" s="28">
        <f t="shared" si="16"/>
        <v>69508</v>
      </c>
      <c r="E31" s="28">
        <f t="shared" si="17"/>
        <v>2242.1935483870966</v>
      </c>
      <c r="F31" s="32">
        <f t="shared" si="18"/>
        <v>0.82192151556156967</v>
      </c>
      <c r="G31" s="28">
        <f t="shared" si="19"/>
        <v>6.4381145692377082</v>
      </c>
      <c r="H31" s="32">
        <f t="shared" si="20"/>
        <v>2.4250693191320803E-2</v>
      </c>
      <c r="I31" s="32">
        <f t="shared" si="21"/>
        <v>0.34292790878314011</v>
      </c>
      <c r="J31" s="32">
        <f t="shared" si="22"/>
        <v>8.3713159321735814E-2</v>
      </c>
      <c r="K31" s="32">
        <f t="shared" si="23"/>
        <v>0.10491990678996967</v>
      </c>
      <c r="L31" s="28">
        <f>SUMIFS(Raw!$F:$F,Raw!$C:$C,L$5,Raw!$A:$A,$A$4,Raw!$B:$B,$A31)</f>
        <v>69508</v>
      </c>
      <c r="M31" s="28">
        <f>SUMIFS(Raw!$F:$F,Raw!$C:$C,M$5,Raw!$A:$A,$A$4,Raw!$B:$B,$A31)</f>
        <v>66510</v>
      </c>
      <c r="N31" s="28">
        <f>SUMIFS(Raw!$F:$F,Raw!$C:$C,N$5,Raw!$A:$A,$A$4,Raw!$B:$B,$A31)</f>
        <v>54666</v>
      </c>
      <c r="O31" s="28">
        <f>SUMIFS(Raw!$F:$F,Raw!$C:$C,O$5,Raw!$A:$A,$A$4,Raw!$B:$B,$A31)</f>
        <v>1653</v>
      </c>
      <c r="P31" s="28">
        <f>SUMIFS(Raw!$F:$F,Raw!$C:$C,P$5,Raw!$A:$A,$A$4,Raw!$B:$B,$A31)</f>
        <v>428199</v>
      </c>
      <c r="Q31" s="28">
        <f>SUMIFS(Raw!$F:$F,Raw!$C:$C,Q$5,Raw!$A:$A,$A$4,Raw!$B:$B,$A31)</f>
        <v>68233</v>
      </c>
      <c r="R31" s="28">
        <f>SUMIFS(Raw!$F:$F,Raw!$C:$C,R$5,Raw!$A:$A,$A$4,Raw!$B:$B,$A31)</f>
        <v>23399</v>
      </c>
      <c r="S31" s="28">
        <f>SUMIFS(Raw!$F:$F,Raw!$C:$C,S$5,Raw!$A:$A,$A$4,Raw!$B:$B,$A31)</f>
        <v>5712</v>
      </c>
      <c r="T31" s="28">
        <f>SUMIFS(Raw!$F:$F,Raw!$C:$C,T$5,Raw!$A:$A,$A$4,Raw!$B:$B,$A31)</f>
        <v>7159</v>
      </c>
    </row>
    <row r="32" spans="1:20" x14ac:dyDescent="0.25">
      <c r="A32" s="23" t="str">
        <f>IF(Refs!A26="","",Refs!A26)</f>
        <v>111AJ1</v>
      </c>
      <c r="B32" s="3" t="str">
        <f>IF(Refs!B26="","",Refs!B26)</f>
        <v>North West London</v>
      </c>
      <c r="C32" s="23" t="str">
        <f>IF(Refs!D26="","",Refs!D26)</f>
        <v>Area</v>
      </c>
      <c r="D32" s="28">
        <f t="shared" si="16"/>
        <v>59295</v>
      </c>
      <c r="E32" s="28">
        <f t="shared" si="17"/>
        <v>1912.741935483871</v>
      </c>
      <c r="F32" s="32">
        <f t="shared" si="18"/>
        <v>0.79676345445158536</v>
      </c>
      <c r="G32" s="28">
        <f t="shared" si="19"/>
        <v>22.287799754321625</v>
      </c>
      <c r="H32" s="32">
        <f t="shared" si="20"/>
        <v>2.6347263871314416E-2</v>
      </c>
      <c r="I32" s="32">
        <f t="shared" si="21"/>
        <v>0.37615553925165079</v>
      </c>
      <c r="J32" s="32">
        <f t="shared" si="22"/>
        <v>0.1028980190755686</v>
      </c>
      <c r="K32" s="32">
        <f t="shared" si="23"/>
        <v>0.11381144534115921</v>
      </c>
      <c r="L32" s="28">
        <f>SUMIFS(Raw!$F:$F,Raw!$C:$C,L$5,Raw!$A:$A,$A$4,Raw!$B:$B,$A32)</f>
        <v>59295</v>
      </c>
      <c r="M32" s="28">
        <f>SUMIFS(Raw!$F:$F,Raw!$C:$C,M$5,Raw!$A:$A,$A$4,Raw!$B:$B,$A32)</f>
        <v>56171</v>
      </c>
      <c r="N32" s="28">
        <f>SUMIFS(Raw!$F:$F,Raw!$C:$C,N$5,Raw!$A:$A,$A$4,Raw!$B:$B,$A32)</f>
        <v>44755</v>
      </c>
      <c r="O32" s="28">
        <f>SUMIFS(Raw!$F:$F,Raw!$C:$C,O$5,Raw!$A:$A,$A$4,Raw!$B:$B,$A32)</f>
        <v>1520</v>
      </c>
      <c r="P32" s="28">
        <f>SUMIFS(Raw!$F:$F,Raw!$C:$C,P$5,Raw!$A:$A,$A$4,Raw!$B:$B,$A32)</f>
        <v>1251928</v>
      </c>
      <c r="Q32" s="28">
        <f>SUMIFS(Raw!$F:$F,Raw!$C:$C,Q$5,Raw!$A:$A,$A$4,Raw!$B:$B,$A32)</f>
        <v>54520</v>
      </c>
      <c r="R32" s="28">
        <f>SUMIFS(Raw!$F:$F,Raw!$C:$C,R$5,Raw!$A:$A,$A$4,Raw!$B:$B,$A32)</f>
        <v>20508</v>
      </c>
      <c r="S32" s="28">
        <f>SUMIFS(Raw!$F:$F,Raw!$C:$C,S$5,Raw!$A:$A,$A$4,Raw!$B:$B,$A32)</f>
        <v>5610</v>
      </c>
      <c r="T32" s="28">
        <f>SUMIFS(Raw!$F:$F,Raw!$C:$C,T$5,Raw!$A:$A,$A$4,Raw!$B:$B,$A32)</f>
        <v>6205</v>
      </c>
    </row>
    <row r="33" spans="1:20" x14ac:dyDescent="0.25">
      <c r="A33" s="23" t="str">
        <f>IF(Refs!A27="","",Refs!A27)</f>
        <v>111AD7</v>
      </c>
      <c r="B33" s="3" t="str">
        <f>IF(Refs!B27="","",Refs!B27)</f>
        <v>South East London</v>
      </c>
      <c r="C33" s="23" t="str">
        <f>IF(Refs!D27="","",Refs!D27)</f>
        <v>Area</v>
      </c>
      <c r="D33" s="28">
        <f t="shared" si="16"/>
        <v>50687</v>
      </c>
      <c r="E33" s="28">
        <f t="shared" si="17"/>
        <v>1635.0645161290322</v>
      </c>
      <c r="F33" s="32">
        <f t="shared" si="18"/>
        <v>0.82973616140713913</v>
      </c>
      <c r="G33" s="28">
        <f t="shared" si="19"/>
        <v>5.9375892395240557</v>
      </c>
      <c r="H33" s="32">
        <f t="shared" si="20"/>
        <v>2.4427172706167358E-2</v>
      </c>
      <c r="I33" s="32">
        <f t="shared" si="21"/>
        <v>0.39072262972018473</v>
      </c>
      <c r="J33" s="32">
        <f t="shared" si="22"/>
        <v>0.10133116001086662</v>
      </c>
      <c r="K33" s="32">
        <f t="shared" si="23"/>
        <v>0.10282531920673731</v>
      </c>
      <c r="L33" s="28">
        <f>SUMIFS(Raw!$F:$F,Raw!$C:$C,L$5,Raw!$A:$A,$A$4,Raw!$B:$B,$A33)</f>
        <v>50687</v>
      </c>
      <c r="M33" s="28">
        <f>SUMIFS(Raw!$F:$F,Raw!$C:$C,M$5,Raw!$A:$A,$A$4,Raw!$B:$B,$A33)</f>
        <v>48325</v>
      </c>
      <c r="N33" s="28">
        <f>SUMIFS(Raw!$F:$F,Raw!$C:$C,N$5,Raw!$A:$A,$A$4,Raw!$B:$B,$A33)</f>
        <v>40097</v>
      </c>
      <c r="O33" s="28">
        <f>SUMIFS(Raw!$F:$F,Raw!$C:$C,O$5,Raw!$A:$A,$A$4,Raw!$B:$B,$A33)</f>
        <v>1210</v>
      </c>
      <c r="P33" s="28">
        <f>SUMIFS(Raw!$F:$F,Raw!$C:$C,P$5,Raw!$A:$A,$A$4,Raw!$B:$B,$A33)</f>
        <v>286934</v>
      </c>
      <c r="Q33" s="28">
        <f>SUMIFS(Raw!$F:$F,Raw!$C:$C,Q$5,Raw!$A:$A,$A$4,Raw!$B:$B,$A33)</f>
        <v>44172</v>
      </c>
      <c r="R33" s="28">
        <f>SUMIFS(Raw!$F:$F,Raw!$C:$C,R$5,Raw!$A:$A,$A$4,Raw!$B:$B,$A33)</f>
        <v>17259</v>
      </c>
      <c r="S33" s="28">
        <f>SUMIFS(Raw!$F:$F,Raw!$C:$C,S$5,Raw!$A:$A,$A$4,Raw!$B:$B,$A33)</f>
        <v>4476</v>
      </c>
      <c r="T33" s="28">
        <f>SUMIFS(Raw!$F:$F,Raw!$C:$C,T$5,Raw!$A:$A,$A$4,Raw!$B:$B,$A33)</f>
        <v>4542</v>
      </c>
    </row>
    <row r="34" spans="1:20" x14ac:dyDescent="0.25">
      <c r="A34" s="23" t="str">
        <f>IF(Refs!A28="","",Refs!A28)</f>
        <v>111AK9</v>
      </c>
      <c r="B34" s="3" t="str">
        <f>IF(Refs!B28="","",Refs!B28)</f>
        <v>South West London (PPG)</v>
      </c>
      <c r="C34" s="23" t="str">
        <f>IF(Refs!D28="","",Refs!D28)</f>
        <v>Area</v>
      </c>
      <c r="D34" s="28">
        <f t="shared" si="16"/>
        <v>42969</v>
      </c>
      <c r="E34" s="28">
        <f t="shared" si="17"/>
        <v>1386.0967741935483</v>
      </c>
      <c r="F34" s="32">
        <f t="shared" si="18"/>
        <v>0.79191841074967373</v>
      </c>
      <c r="G34" s="28">
        <f t="shared" si="19"/>
        <v>42.312146551307457</v>
      </c>
      <c r="H34" s="32">
        <f t="shared" si="20"/>
        <v>1.7872825235574756E-2</v>
      </c>
      <c r="I34" s="32">
        <f t="shared" si="21"/>
        <v>0.48932275777913364</v>
      </c>
      <c r="J34" s="32">
        <f t="shared" si="22"/>
        <v>9.4429060872013887E-2</v>
      </c>
      <c r="K34" s="32">
        <f t="shared" si="23"/>
        <v>0.11672220397052611</v>
      </c>
      <c r="L34" s="28">
        <f>SUMIFS(Raw!$F:$F,Raw!$C:$C,L$5,Raw!$A:$A,$A$4,Raw!$B:$B,$A34)</f>
        <v>42969</v>
      </c>
      <c r="M34" s="28">
        <f>SUMIFS(Raw!$F:$F,Raw!$C:$C,M$5,Raw!$A:$A,$A$4,Raw!$B:$B,$A34)</f>
        <v>41378</v>
      </c>
      <c r="N34" s="28">
        <f>SUMIFS(Raw!$F:$F,Raw!$C:$C,N$5,Raw!$A:$A,$A$4,Raw!$B:$B,$A34)</f>
        <v>32768</v>
      </c>
      <c r="O34" s="28">
        <f>SUMIFS(Raw!$F:$F,Raw!$C:$C,O$5,Raw!$A:$A,$A$4,Raw!$B:$B,$A34)</f>
        <v>753</v>
      </c>
      <c r="P34" s="28">
        <f>SUMIFS(Raw!$F:$F,Raw!$C:$C,P$5,Raw!$A:$A,$A$4,Raw!$B:$B,$A34)</f>
        <v>1750792</v>
      </c>
      <c r="Q34" s="28">
        <f>SUMIFS(Raw!$F:$F,Raw!$C:$C,Q$5,Raw!$A:$A,$A$4,Raw!$B:$B,$A34)</f>
        <v>42614</v>
      </c>
      <c r="R34" s="28">
        <f>SUMIFS(Raw!$F:$F,Raw!$C:$C,R$5,Raw!$A:$A,$A$4,Raw!$B:$B,$A34)</f>
        <v>20852</v>
      </c>
      <c r="S34" s="28">
        <f>SUMIFS(Raw!$F:$F,Raw!$C:$C,S$5,Raw!$A:$A,$A$4,Raw!$B:$B,$A34)</f>
        <v>4024</v>
      </c>
      <c r="T34" s="28">
        <f>SUMIFS(Raw!$F:$F,Raw!$C:$C,T$5,Raw!$A:$A,$A$4,Raw!$B:$B,$A34)</f>
        <v>4974</v>
      </c>
    </row>
    <row r="35" spans="1:20" ht="18" customHeight="1" x14ac:dyDescent="0.25">
      <c r="A35" s="23" t="str">
        <f>IF(Refs!A29="","",Refs!A29)</f>
        <v>111AH9</v>
      </c>
      <c r="B35" s="3" t="str">
        <f>IF(Refs!B29="","",Refs!B29)</f>
        <v>Hampshire and Surrey Heath</v>
      </c>
      <c r="C35" s="23" t="str">
        <f>IF(Refs!D29="","",Refs!D29)</f>
        <v>Area</v>
      </c>
      <c r="D35" s="28">
        <f t="shared" si="16"/>
        <v>72303</v>
      </c>
      <c r="E35" s="28">
        <f t="shared" si="17"/>
        <v>2332.3548387096776</v>
      </c>
      <c r="F35" s="32">
        <f t="shared" si="18"/>
        <v>0.59791970418915064</v>
      </c>
      <c r="G35" s="28">
        <f t="shared" si="19"/>
        <v>163.34762284116701</v>
      </c>
      <c r="H35" s="32">
        <f t="shared" si="20"/>
        <v>7.9858373788086245E-2</v>
      </c>
      <c r="I35" s="32">
        <f t="shared" si="21"/>
        <v>0.56613362682895252</v>
      </c>
      <c r="J35" s="32">
        <f t="shared" si="22"/>
        <v>0.11647028356856144</v>
      </c>
      <c r="K35" s="32">
        <f t="shared" si="23"/>
        <v>0.13026026155639001</v>
      </c>
      <c r="L35" s="28">
        <f>SUMIFS(Raw!$F:$F,Raw!$C:$C,L$5,Raw!$A:$A,$A$4,Raw!$B:$B,$A35)</f>
        <v>72303</v>
      </c>
      <c r="M35" s="28">
        <f>SUMIFS(Raw!$F:$F,Raw!$C:$C,M$5,Raw!$A:$A,$A$4,Raw!$B:$B,$A35)</f>
        <v>66529</v>
      </c>
      <c r="N35" s="28">
        <f>SUMIFS(Raw!$F:$F,Raw!$C:$C,N$5,Raw!$A:$A,$A$4,Raw!$B:$B,$A35)</f>
        <v>39779</v>
      </c>
      <c r="O35" s="28">
        <f>SUMIFS(Raw!$F:$F,Raw!$C:$C,O$5,Raw!$A:$A,$A$4,Raw!$B:$B,$A35)</f>
        <v>5774</v>
      </c>
      <c r="P35" s="28">
        <f>SUMIFS(Raw!$F:$F,Raw!$C:$C,P$5,Raw!$A:$A,$A$4,Raw!$B:$B,$A35)</f>
        <v>10867354</v>
      </c>
      <c r="Q35" s="28">
        <f>SUMIFS(Raw!$F:$F,Raw!$C:$C,Q$5,Raw!$A:$A,$A$4,Raw!$B:$B,$A35)</f>
        <v>61784</v>
      </c>
      <c r="R35" s="28">
        <f>SUMIFS(Raw!$F:$F,Raw!$C:$C,R$5,Raw!$A:$A,$A$4,Raw!$B:$B,$A35)</f>
        <v>34978</v>
      </c>
      <c r="S35" s="28">
        <f>SUMIFS(Raw!$F:$F,Raw!$C:$C,S$5,Raw!$A:$A,$A$4,Raw!$B:$B,$A35)</f>
        <v>7196</v>
      </c>
      <c r="T35" s="28">
        <f>SUMIFS(Raw!$F:$F,Raw!$C:$C,T$5,Raw!$A:$A,$A$4,Raw!$B:$B,$A35)</f>
        <v>8048</v>
      </c>
    </row>
    <row r="36" spans="1:20" x14ac:dyDescent="0.25">
      <c r="A36" s="23" t="str">
        <f>IF(Refs!A30="","",Refs!A30)</f>
        <v>111AA6</v>
      </c>
      <c r="B36" s="3" t="str">
        <f>IF(Refs!B30="","",Refs!B30)</f>
        <v>Isle of Wight</v>
      </c>
      <c r="C36" s="23" t="str">
        <f>IF(Refs!D30="","",Refs!D30)</f>
        <v>Area</v>
      </c>
      <c r="D36" s="28">
        <f t="shared" si="16"/>
        <v>9222</v>
      </c>
      <c r="E36" s="28">
        <f t="shared" si="17"/>
        <v>297.48387096774195</v>
      </c>
      <c r="F36" s="32">
        <f t="shared" si="18"/>
        <v>0.66574766968622823</v>
      </c>
      <c r="G36" s="28">
        <f t="shared" si="19"/>
        <v>171.78810555336747</v>
      </c>
      <c r="H36" s="32">
        <f t="shared" si="20"/>
        <v>0.11047530071236716</v>
      </c>
      <c r="I36" s="32">
        <f t="shared" si="21"/>
        <v>0.58132569344966789</v>
      </c>
      <c r="J36" s="32">
        <f t="shared" si="22"/>
        <v>0.14038286235186873</v>
      </c>
      <c r="K36" s="32">
        <f t="shared" si="23"/>
        <v>0.18309675739028519</v>
      </c>
      <c r="L36" s="28">
        <f>SUMIFS(Raw!$F:$F,Raw!$C:$C,L$5,Raw!$A:$A,$A$4,Raw!$B:$B,$A36)</f>
        <v>9222</v>
      </c>
      <c r="M36" s="28">
        <f>SUMIFS(Raw!$F:$F,Raw!$C:$C,M$5,Raw!$A:$A,$A$4,Raw!$B:$B,$A36)</f>
        <v>7617</v>
      </c>
      <c r="N36" s="28">
        <f>SUMIFS(Raw!$F:$F,Raw!$C:$C,N$5,Raw!$A:$A,$A$4,Raw!$B:$B,$A36)</f>
        <v>5071</v>
      </c>
      <c r="O36" s="28">
        <f>SUMIFS(Raw!$F:$F,Raw!$C:$C,O$5,Raw!$A:$A,$A$4,Raw!$B:$B,$A36)</f>
        <v>946</v>
      </c>
      <c r="P36" s="28">
        <f>SUMIFS(Raw!$F:$F,Raw!$C:$C,P$5,Raw!$A:$A,$A$4,Raw!$B:$B,$A36)</f>
        <v>1308510</v>
      </c>
      <c r="Q36" s="28">
        <f>SUMIFS(Raw!$F:$F,Raw!$C:$C,Q$5,Raw!$A:$A,$A$4,Raw!$B:$B,$A36)</f>
        <v>7679</v>
      </c>
      <c r="R36" s="28">
        <f>SUMIFS(Raw!$F:$F,Raw!$C:$C,R$5,Raw!$A:$A,$A$4,Raw!$B:$B,$A36)</f>
        <v>4464</v>
      </c>
      <c r="S36" s="28">
        <f>SUMIFS(Raw!$F:$F,Raw!$C:$C,S$5,Raw!$A:$A,$A$4,Raw!$B:$B,$A36)</f>
        <v>1078</v>
      </c>
      <c r="T36" s="28">
        <f>SUMIFS(Raw!$F:$F,Raw!$C:$C,T$5,Raw!$A:$A,$A$4,Raw!$B:$B,$A36)</f>
        <v>1406</v>
      </c>
    </row>
    <row r="37" spans="1:20" x14ac:dyDescent="0.25">
      <c r="A37" s="23" t="str">
        <f>IF(Refs!A31="","",Refs!A31)</f>
        <v>111AI9</v>
      </c>
      <c r="B37" s="3" t="str">
        <f>IF(Refs!B31="","",Refs!B31)</f>
        <v>Kent, Medway &amp; Sussex</v>
      </c>
      <c r="C37" s="23" t="str">
        <f>IF(Refs!D31="","",Refs!D31)</f>
        <v>Area</v>
      </c>
      <c r="D37" s="28">
        <f t="shared" si="16"/>
        <v>119869</v>
      </c>
      <c r="E37" s="28">
        <f t="shared" si="17"/>
        <v>3866.7419354838707</v>
      </c>
      <c r="F37" s="32">
        <f t="shared" si="18"/>
        <v>0.54443355922959613</v>
      </c>
      <c r="G37" s="28">
        <f t="shared" si="19"/>
        <v>160.41853089998284</v>
      </c>
      <c r="H37" s="32">
        <f t="shared" si="20"/>
        <v>0.10027442570514684</v>
      </c>
      <c r="I37" s="32">
        <f t="shared" si="21"/>
        <v>0.44509357663936927</v>
      </c>
      <c r="J37" s="32">
        <f t="shared" si="22"/>
        <v>6.4975310398081729E-2</v>
      </c>
      <c r="K37" s="32">
        <f t="shared" si="23"/>
        <v>0.12145658490987787</v>
      </c>
      <c r="L37" s="28">
        <f>SUMIFS(Raw!$F:$F,Raw!$C:$C,L$5,Raw!$A:$A,$A$4,Raw!$B:$B,$A37)</f>
        <v>119869</v>
      </c>
      <c r="M37" s="28">
        <f>SUMIFS(Raw!$F:$F,Raw!$C:$C,M$5,Raw!$A:$A,$A$4,Raw!$B:$B,$A37)</f>
        <v>99013</v>
      </c>
      <c r="N37" s="28">
        <f>SUMIFS(Raw!$F:$F,Raw!$C:$C,N$5,Raw!$A:$A,$A$4,Raw!$B:$B,$A37)</f>
        <v>53906</v>
      </c>
      <c r="O37" s="28">
        <f>SUMIFS(Raw!$F:$F,Raw!$C:$C,O$5,Raw!$A:$A,$A$4,Raw!$B:$B,$A37)</f>
        <v>11035</v>
      </c>
      <c r="P37" s="28">
        <f>SUMIFS(Raw!$F:$F,Raw!$C:$C,P$5,Raw!$A:$A,$A$4,Raw!$B:$B,$A37)</f>
        <v>15883520</v>
      </c>
      <c r="Q37" s="28">
        <f>SUMIFS(Raw!$F:$F,Raw!$C:$C,Q$5,Raw!$A:$A,$A$4,Raw!$B:$B,$A37)</f>
        <v>98422</v>
      </c>
      <c r="R37" s="28">
        <f>SUMIFS(Raw!$F:$F,Raw!$C:$C,R$5,Raw!$A:$A,$A$4,Raw!$B:$B,$A37)</f>
        <v>43807</v>
      </c>
      <c r="S37" s="28">
        <f>SUMIFS(Raw!$F:$F,Raw!$C:$C,S$5,Raw!$A:$A,$A$4,Raw!$B:$B,$A37)</f>
        <v>6395</v>
      </c>
      <c r="T37" s="28">
        <f>SUMIFS(Raw!$F:$F,Raw!$C:$C,T$5,Raw!$A:$A,$A$4,Raw!$B:$B,$A37)</f>
        <v>11954</v>
      </c>
    </row>
    <row r="38" spans="1:20" x14ac:dyDescent="0.25">
      <c r="A38" s="23" t="str">
        <f>IF(Refs!A32="","",Refs!A32)</f>
        <v>111AI2</v>
      </c>
      <c r="B38" s="3" t="str">
        <f>IF(Refs!B32="","",Refs!B32)</f>
        <v>Surrey Heartlands</v>
      </c>
      <c r="C38" s="23" t="str">
        <f>IF(Refs!D32="","",Refs!D32)</f>
        <v>Area</v>
      </c>
      <c r="D38" s="28">
        <f t="shared" si="16"/>
        <v>30001</v>
      </c>
      <c r="E38" s="28">
        <f t="shared" si="17"/>
        <v>967.77419354838707</v>
      </c>
      <c r="F38" s="32">
        <f t="shared" si="18"/>
        <v>0.79755748707228513</v>
      </c>
      <c r="G38" s="28">
        <f t="shared" si="19"/>
        <v>48.909854402757915</v>
      </c>
      <c r="H38" s="32">
        <f t="shared" si="20"/>
        <v>2.1776565975461001E-2</v>
      </c>
      <c r="I38" s="32">
        <f t="shared" si="21"/>
        <v>0.54613872977380107</v>
      </c>
      <c r="J38" s="32">
        <f t="shared" si="22"/>
        <v>0.11953840364594222</v>
      </c>
      <c r="K38" s="32">
        <f t="shared" si="23"/>
        <v>0.13705732324288164</v>
      </c>
      <c r="L38" s="28">
        <f>SUMIFS(Raw!$F:$F,Raw!$C:$C,L$5,Raw!$A:$A,$A$4,Raw!$B:$B,$A38)</f>
        <v>30001</v>
      </c>
      <c r="M38" s="28">
        <f>SUMIFS(Raw!$F:$F,Raw!$C:$C,M$5,Raw!$A:$A,$A$4,Raw!$B:$B,$A38)</f>
        <v>27267</v>
      </c>
      <c r="N38" s="28">
        <f>SUMIFS(Raw!$F:$F,Raw!$C:$C,N$5,Raw!$A:$A,$A$4,Raw!$B:$B,$A38)</f>
        <v>21747</v>
      </c>
      <c r="O38" s="28">
        <f>SUMIFS(Raw!$F:$F,Raw!$C:$C,O$5,Raw!$A:$A,$A$4,Raw!$B:$B,$A38)</f>
        <v>607</v>
      </c>
      <c r="P38" s="28">
        <f>SUMIFS(Raw!$F:$F,Raw!$C:$C,P$5,Raw!$A:$A,$A$4,Raw!$B:$B,$A38)</f>
        <v>1333625</v>
      </c>
      <c r="Q38" s="28">
        <f>SUMIFS(Raw!$F:$F,Raw!$C:$C,Q$5,Raw!$A:$A,$A$4,Raw!$B:$B,$A38)</f>
        <v>23917</v>
      </c>
      <c r="R38" s="28">
        <f>SUMIFS(Raw!$F:$F,Raw!$C:$C,R$5,Raw!$A:$A,$A$4,Raw!$B:$B,$A38)</f>
        <v>13062</v>
      </c>
      <c r="S38" s="28">
        <f>SUMIFS(Raw!$F:$F,Raw!$C:$C,S$5,Raw!$A:$A,$A$4,Raw!$B:$B,$A38)</f>
        <v>2859</v>
      </c>
      <c r="T38" s="28">
        <f>SUMIFS(Raw!$F:$F,Raw!$C:$C,T$5,Raw!$A:$A,$A$4,Raw!$B:$B,$A38)</f>
        <v>3278</v>
      </c>
    </row>
    <row r="39" spans="1:20" x14ac:dyDescent="0.25">
      <c r="A39" s="23" t="str">
        <f>IF(Refs!A33="","",Refs!A33)</f>
        <v>111AG9</v>
      </c>
      <c r="B39" s="3" t="str">
        <f>IF(Refs!B33="","",Refs!B33)</f>
        <v>Thames Valley</v>
      </c>
      <c r="C39" s="23" t="str">
        <f>IF(Refs!D33="","",Refs!D33)</f>
        <v>Area</v>
      </c>
      <c r="D39" s="28">
        <f t="shared" si="16"/>
        <v>83436</v>
      </c>
      <c r="E39" s="28">
        <f t="shared" si="17"/>
        <v>2691.483870967742</v>
      </c>
      <c r="F39" s="32">
        <f t="shared" si="18"/>
        <v>0.58262524109888969</v>
      </c>
      <c r="G39" s="28">
        <f t="shared" si="19"/>
        <v>169.68125423552104</v>
      </c>
      <c r="H39" s="32">
        <f t="shared" si="20"/>
        <v>8.0349010019655789E-2</v>
      </c>
      <c r="I39" s="32">
        <f t="shared" si="21"/>
        <v>0.3180420010626101</v>
      </c>
      <c r="J39" s="32">
        <f t="shared" si="22"/>
        <v>9.4334610329688762E-2</v>
      </c>
      <c r="K39" s="32">
        <f t="shared" si="23"/>
        <v>0.11382511674729454</v>
      </c>
      <c r="L39" s="28">
        <f>SUMIFS(Raw!$F:$F,Raw!$C:$C,L$5,Raw!$A:$A,$A$4,Raw!$B:$B,$A39)</f>
        <v>83436</v>
      </c>
      <c r="M39" s="28">
        <f>SUMIFS(Raw!$F:$F,Raw!$C:$C,M$5,Raw!$A:$A,$A$4,Raw!$B:$B,$A39)</f>
        <v>76732</v>
      </c>
      <c r="N39" s="28">
        <f>SUMIFS(Raw!$F:$F,Raw!$C:$C,N$5,Raw!$A:$A,$A$4,Raw!$B:$B,$A39)</f>
        <v>44706</v>
      </c>
      <c r="O39" s="28">
        <f>SUMIFS(Raw!$F:$F,Raw!$C:$C,O$5,Raw!$A:$A,$A$4,Raw!$B:$B,$A39)</f>
        <v>6704</v>
      </c>
      <c r="P39" s="28">
        <f>SUMIFS(Raw!$F:$F,Raw!$C:$C,P$5,Raw!$A:$A,$A$4,Raw!$B:$B,$A39)</f>
        <v>13019982</v>
      </c>
      <c r="Q39" s="28">
        <f>SUMIFS(Raw!$F:$F,Raw!$C:$C,Q$5,Raw!$A:$A,$A$4,Raw!$B:$B,$A39)</f>
        <v>71522</v>
      </c>
      <c r="R39" s="28">
        <f>SUMIFS(Raw!$F:$F,Raw!$C:$C,R$5,Raw!$A:$A,$A$4,Raw!$B:$B,$A39)</f>
        <v>22747</v>
      </c>
      <c r="S39" s="28">
        <f>SUMIFS(Raw!$F:$F,Raw!$C:$C,S$5,Raw!$A:$A,$A$4,Raw!$B:$B,$A39)</f>
        <v>6747</v>
      </c>
      <c r="T39" s="28">
        <f>SUMIFS(Raw!$F:$F,Raw!$C:$C,T$5,Raw!$A:$A,$A$4,Raw!$B:$B,$A39)</f>
        <v>8141</v>
      </c>
    </row>
    <row r="40" spans="1:20" ht="21.65" customHeight="1" x14ac:dyDescent="0.25">
      <c r="A40" s="23" t="str">
        <f>IF(Refs!A34="","",Refs!A34)</f>
        <v>111AL6</v>
      </c>
      <c r="B40" s="3" t="str">
        <f>IF(Refs!B34="","",Refs!B34)</f>
        <v>BaNES, Swindon &amp; Wiltshire (HealthHero-PPG)</v>
      </c>
      <c r="C40" s="23" t="str">
        <f>IF(Refs!D34="","",Refs!D34)</f>
        <v>Area</v>
      </c>
      <c r="D40" s="28">
        <f t="shared" si="16"/>
        <v>37905</v>
      </c>
      <c r="E40" s="28">
        <f t="shared" si="17"/>
        <v>1222.741935483871</v>
      </c>
      <c r="F40" s="32">
        <f t="shared" si="18"/>
        <v>0.80229865340080619</v>
      </c>
      <c r="G40" s="28">
        <f t="shared" si="19"/>
        <v>47.268090459444778</v>
      </c>
      <c r="H40" s="32">
        <f t="shared" si="20"/>
        <v>2.6198563394398352E-2</v>
      </c>
      <c r="I40" s="32">
        <f t="shared" si="21"/>
        <v>0.60829944038408612</v>
      </c>
      <c r="J40" s="32">
        <f t="shared" si="22"/>
        <v>0.1123513042414605</v>
      </c>
      <c r="K40" s="32">
        <f t="shared" si="23"/>
        <v>0.10877343200513746</v>
      </c>
      <c r="L40" s="28">
        <f>SUMIFS(Raw!$F:$F,Raw!$C:$C,L$5,Raw!$A:$A,$A$4,Raw!$B:$B,$A40)</f>
        <v>37905</v>
      </c>
      <c r="M40" s="28">
        <f>SUMIFS(Raw!$F:$F,Raw!$C:$C,M$5,Raw!$A:$A,$A$4,Raw!$B:$B,$A40)</f>
        <v>34977</v>
      </c>
      <c r="N40" s="28">
        <f>SUMIFS(Raw!$F:$F,Raw!$C:$C,N$5,Raw!$A:$A,$A$4,Raw!$B:$B,$A40)</f>
        <v>28062</v>
      </c>
      <c r="O40" s="28">
        <f>SUMIFS(Raw!$F:$F,Raw!$C:$C,O$5,Raw!$A:$A,$A$4,Raw!$B:$B,$A40)</f>
        <v>941</v>
      </c>
      <c r="P40" s="28">
        <f>SUMIFS(Raw!$F:$F,Raw!$C:$C,P$5,Raw!$A:$A,$A$4,Raw!$B:$B,$A40)</f>
        <v>1653296</v>
      </c>
      <c r="Q40" s="28">
        <f>SUMIFS(Raw!$F:$F,Raw!$C:$C,Q$5,Raw!$A:$A,$A$4,Raw!$B:$B,$A40)</f>
        <v>32701</v>
      </c>
      <c r="R40" s="28">
        <f>SUMIFS(Raw!$F:$F,Raw!$C:$C,R$5,Raw!$A:$A,$A$4,Raw!$B:$B,$A40)</f>
        <v>19892</v>
      </c>
      <c r="S40" s="28">
        <f>SUMIFS(Raw!$F:$F,Raw!$C:$C,S$5,Raw!$A:$A,$A$4,Raw!$B:$B,$A40)</f>
        <v>3674</v>
      </c>
      <c r="T40" s="28">
        <f>SUMIFS(Raw!$F:$F,Raw!$C:$C,T$5,Raw!$A:$A,$A$4,Raw!$B:$B,$A40)</f>
        <v>3557</v>
      </c>
    </row>
    <row r="41" spans="1:20" x14ac:dyDescent="0.25">
      <c r="A41" s="23" t="str">
        <f>IF(Refs!A35="","",Refs!A35)</f>
        <v>111AI5</v>
      </c>
      <c r="B41" s="3" t="str">
        <f>IF(Refs!B35="","",Refs!B35)</f>
        <v>Bristol, North Somerset &amp; South Gloucestershire (BRISDOC)</v>
      </c>
      <c r="C41" s="23" t="str">
        <f>IF(Refs!D35="","",Refs!D35)</f>
        <v>Area</v>
      </c>
      <c r="D41" s="28">
        <f t="shared" si="16"/>
        <v>28166</v>
      </c>
      <c r="E41" s="28">
        <f t="shared" si="17"/>
        <v>908.58064516129036</v>
      </c>
      <c r="F41" s="32">
        <f t="shared" si="18"/>
        <v>0.67977306752816957</v>
      </c>
      <c r="G41" s="28">
        <f t="shared" si="19"/>
        <v>47.122527775588999</v>
      </c>
      <c r="H41" s="32">
        <f t="shared" si="20"/>
        <v>2.0869498129074567E-2</v>
      </c>
      <c r="I41" s="32">
        <f t="shared" si="21"/>
        <v>0.55755776114546052</v>
      </c>
      <c r="J41" s="32">
        <f t="shared" si="22"/>
        <v>0.11548161405792386</v>
      </c>
      <c r="K41" s="32">
        <f t="shared" si="23"/>
        <v>0.16209729905629677</v>
      </c>
      <c r="L41" s="28">
        <f>SUMIFS(Raw!$F:$F,Raw!$C:$C,L$5,Raw!$A:$A,$A$4,Raw!$B:$B,$A41)</f>
        <v>28166</v>
      </c>
      <c r="M41" s="28">
        <f>SUMIFS(Raw!$F:$F,Raw!$C:$C,M$5,Raw!$A:$A,$A$4,Raw!$B:$B,$A41)</f>
        <v>25382</v>
      </c>
      <c r="N41" s="28">
        <f>SUMIFS(Raw!$F:$F,Raw!$C:$C,N$5,Raw!$A:$A,$A$4,Raw!$B:$B,$A41)</f>
        <v>17254</v>
      </c>
      <c r="O41" s="28">
        <f>SUMIFS(Raw!$F:$F,Raw!$C:$C,O$5,Raw!$A:$A,$A$4,Raw!$B:$B,$A41)</f>
        <v>541</v>
      </c>
      <c r="P41" s="28">
        <f>SUMIFS(Raw!$F:$F,Raw!$C:$C,P$5,Raw!$A:$A,$A$4,Raw!$B:$B,$A41)</f>
        <v>1196064</v>
      </c>
      <c r="Q41" s="28">
        <f>SUMIFS(Raw!$F:$F,Raw!$C:$C,Q$5,Raw!$A:$A,$A$4,Raw!$B:$B,$A41)</f>
        <v>24584</v>
      </c>
      <c r="R41" s="28">
        <f>SUMIFS(Raw!$F:$F,Raw!$C:$C,R$5,Raw!$A:$A,$A$4,Raw!$B:$B,$A41)</f>
        <v>13707</v>
      </c>
      <c r="S41" s="28">
        <f>SUMIFS(Raw!$F:$F,Raw!$C:$C,S$5,Raw!$A:$A,$A$4,Raw!$B:$B,$A41)</f>
        <v>2839</v>
      </c>
      <c r="T41" s="28">
        <f>SUMIFS(Raw!$F:$F,Raw!$C:$C,T$5,Raw!$A:$A,$A$4,Raw!$B:$B,$A41)</f>
        <v>3985</v>
      </c>
    </row>
    <row r="42" spans="1:20" x14ac:dyDescent="0.25">
      <c r="A42" s="23" t="str">
        <f>IF(Refs!A36="","",Refs!A36)</f>
        <v>111AL3</v>
      </c>
      <c r="B42" s="3" t="str">
        <f>IF(Refs!B36="","",Refs!B36)</f>
        <v>Cornwall (HUC)</v>
      </c>
      <c r="C42" s="23" t="str">
        <f>IF(Refs!D36="","",Refs!D36)</f>
        <v>Area</v>
      </c>
      <c r="D42" s="28">
        <f t="shared" si="16"/>
        <v>20747</v>
      </c>
      <c r="E42" s="28">
        <f t="shared" si="17"/>
        <v>669.25806451612902</v>
      </c>
      <c r="F42" s="32">
        <f t="shared" si="18"/>
        <v>0.85437710437710435</v>
      </c>
      <c r="G42" s="28">
        <f t="shared" si="19"/>
        <v>40.95603089720737</v>
      </c>
      <c r="H42" s="32">
        <f t="shared" si="20"/>
        <v>2.6558056586494433E-2</v>
      </c>
      <c r="I42" s="32">
        <f t="shared" si="21"/>
        <v>0.68820068820068825</v>
      </c>
      <c r="J42" s="32">
        <f t="shared" si="22"/>
        <v>0.12432012432012432</v>
      </c>
      <c r="K42" s="32">
        <f t="shared" si="23"/>
        <v>7.847707847707848E-2</v>
      </c>
      <c r="L42" s="28">
        <f>SUMIFS(Raw!$F:$F,Raw!$C:$C,L$5,Raw!$A:$A,$A$4,Raw!$B:$B,$A42)</f>
        <v>20747</v>
      </c>
      <c r="M42" s="28">
        <f>SUMIFS(Raw!$F:$F,Raw!$C:$C,M$5,Raw!$A:$A,$A$4,Raw!$B:$B,$A42)</f>
        <v>20196</v>
      </c>
      <c r="N42" s="28">
        <f>SUMIFS(Raw!$F:$F,Raw!$C:$C,N$5,Raw!$A:$A,$A$4,Raw!$B:$B,$A42)</f>
        <v>17255</v>
      </c>
      <c r="O42" s="28">
        <f>SUMIFS(Raw!$F:$F,Raw!$C:$C,O$5,Raw!$A:$A,$A$4,Raw!$B:$B,$A42)</f>
        <v>551</v>
      </c>
      <c r="P42" s="28">
        <f>SUMIFS(Raw!$F:$F,Raw!$C:$C,P$5,Raw!$A:$A,$A$4,Raw!$B:$B,$A42)</f>
        <v>827148</v>
      </c>
      <c r="Q42" s="28">
        <f>SUMIFS(Raw!$F:$F,Raw!$C:$C,Q$5,Raw!$A:$A,$A$4,Raw!$B:$B,$A42)</f>
        <v>18018</v>
      </c>
      <c r="R42" s="28">
        <f>SUMIFS(Raw!$F:$F,Raw!$C:$C,R$5,Raw!$A:$A,$A$4,Raw!$B:$B,$A42)</f>
        <v>12400</v>
      </c>
      <c r="S42" s="28">
        <f>SUMIFS(Raw!$F:$F,Raw!$C:$C,S$5,Raw!$A:$A,$A$4,Raw!$B:$B,$A42)</f>
        <v>2240</v>
      </c>
      <c r="T42" s="28">
        <f>SUMIFS(Raw!$F:$F,Raw!$C:$C,T$5,Raw!$A:$A,$A$4,Raw!$B:$B,$A42)</f>
        <v>1414</v>
      </c>
    </row>
    <row r="43" spans="1:20" x14ac:dyDescent="0.25">
      <c r="A43" s="23" t="str">
        <f>IF(Refs!A37="","",Refs!A37)</f>
        <v>111AL2</v>
      </c>
      <c r="B43" s="3" t="str">
        <f>IF(Refs!B37="","",Refs!B37)</f>
        <v>Devon (PPG)</v>
      </c>
      <c r="C43" s="23" t="str">
        <f>IF(Refs!D37="","",Refs!D37)</f>
        <v>Area</v>
      </c>
      <c r="D43" s="28">
        <f t="shared" si="16"/>
        <v>45312</v>
      </c>
      <c r="E43" s="28">
        <f t="shared" si="17"/>
        <v>1461.6774193548388</v>
      </c>
      <c r="F43" s="32">
        <f t="shared" si="18"/>
        <v>0.8116783048398748</v>
      </c>
      <c r="G43" s="28">
        <f t="shared" si="19"/>
        <v>44.996580784974718</v>
      </c>
      <c r="H43" s="32">
        <f t="shared" si="20"/>
        <v>1.8156886850442103E-2</v>
      </c>
      <c r="I43" s="32">
        <f t="shared" si="21"/>
        <v>0.57353656559104915</v>
      </c>
      <c r="J43" s="32">
        <f t="shared" si="22"/>
        <v>0.16628830874006811</v>
      </c>
      <c r="K43" s="32">
        <f t="shared" si="23"/>
        <v>0.11926382357710394</v>
      </c>
      <c r="L43" s="28">
        <f>SUMIFS(Raw!$F:$F,Raw!$C:$C,L$5,Raw!$A:$A,$A$4,Raw!$B:$B,$A43)</f>
        <v>45312</v>
      </c>
      <c r="M43" s="28">
        <f>SUMIFS(Raw!$F:$F,Raw!$C:$C,M$5,Raw!$A:$A,$A$4,Raw!$B:$B,$A43)</f>
        <v>41530</v>
      </c>
      <c r="N43" s="28">
        <f>SUMIFS(Raw!$F:$F,Raw!$C:$C,N$5,Raw!$A:$A,$A$4,Raw!$B:$B,$A43)</f>
        <v>33709</v>
      </c>
      <c r="O43" s="28">
        <f>SUMIFS(Raw!$F:$F,Raw!$C:$C,O$5,Raw!$A:$A,$A$4,Raw!$B:$B,$A43)</f>
        <v>768</v>
      </c>
      <c r="P43" s="28">
        <f>SUMIFS(Raw!$F:$F,Raw!$C:$C,P$5,Raw!$A:$A,$A$4,Raw!$B:$B,$A43)</f>
        <v>1868708</v>
      </c>
      <c r="Q43" s="28">
        <f>SUMIFS(Raw!$F:$F,Raw!$C:$C,Q$5,Raw!$A:$A,$A$4,Raw!$B:$B,$A43)</f>
        <v>37002</v>
      </c>
      <c r="R43" s="28">
        <f>SUMIFS(Raw!$F:$F,Raw!$C:$C,R$5,Raw!$A:$A,$A$4,Raw!$B:$B,$A43)</f>
        <v>21222</v>
      </c>
      <c r="S43" s="28">
        <f>SUMIFS(Raw!$F:$F,Raw!$C:$C,S$5,Raw!$A:$A,$A$4,Raw!$B:$B,$A43)</f>
        <v>6153</v>
      </c>
      <c r="T43" s="28">
        <f>SUMIFS(Raw!$F:$F,Raw!$C:$C,T$5,Raw!$A:$A,$A$4,Raw!$B:$B,$A43)</f>
        <v>4413</v>
      </c>
    </row>
    <row r="44" spans="1:20" x14ac:dyDescent="0.25">
      <c r="A44" s="23" t="str">
        <f>IF(Refs!A38="","",Refs!A38)</f>
        <v>111AI4</v>
      </c>
      <c r="B44" s="3" t="str">
        <f>IF(Refs!B38="","",Refs!B38)</f>
        <v>Dorset (DHC)</v>
      </c>
      <c r="C44" s="23" t="str">
        <f>IF(Refs!D38="","",Refs!D38)</f>
        <v>Area</v>
      </c>
      <c r="D44" s="28">
        <f t="shared" si="16"/>
        <v>33172</v>
      </c>
      <c r="E44" s="28">
        <f t="shared" si="17"/>
        <v>1070.0645161290322</v>
      </c>
      <c r="F44" s="32">
        <f t="shared" si="18"/>
        <v>0.77846264110374486</v>
      </c>
      <c r="G44" s="28">
        <f t="shared" si="19"/>
        <v>51.610464074538612</v>
      </c>
      <c r="H44" s="32">
        <f t="shared" si="20"/>
        <v>3.5630356649156758E-2</v>
      </c>
      <c r="I44" s="32">
        <f t="shared" si="21"/>
        <v>0.33896400478486244</v>
      </c>
      <c r="J44" s="32">
        <f t="shared" si="22"/>
        <v>0.14369086888751947</v>
      </c>
      <c r="K44" s="32">
        <f t="shared" si="23"/>
        <v>0.14796824591293001</v>
      </c>
      <c r="L44" s="28">
        <f>SUMIFS(Raw!$F:$F,Raw!$C:$C,L$5,Raw!$A:$A,$A$4,Raw!$B:$B,$A44)</f>
        <v>33172</v>
      </c>
      <c r="M44" s="28">
        <f>SUMIFS(Raw!$F:$F,Raw!$C:$C,M$5,Raw!$A:$A,$A$4,Raw!$B:$B,$A44)</f>
        <v>27905</v>
      </c>
      <c r="N44" s="28">
        <f>SUMIFS(Raw!$F:$F,Raw!$C:$C,N$5,Raw!$A:$A,$A$4,Raw!$B:$B,$A44)</f>
        <v>21723</v>
      </c>
      <c r="O44" s="28">
        <f>SUMIFS(Raw!$F:$F,Raw!$C:$C,O$5,Raw!$A:$A,$A$4,Raw!$B:$B,$A44)</f>
        <v>1031</v>
      </c>
      <c r="P44" s="28">
        <f>SUMIFS(Raw!$F:$F,Raw!$C:$C,P$5,Raw!$A:$A,$A$4,Raw!$B:$B,$A44)</f>
        <v>1440190</v>
      </c>
      <c r="Q44" s="28">
        <f>SUMIFS(Raw!$F:$F,Raw!$C:$C,Q$5,Raw!$A:$A,$A$4,Raw!$B:$B,$A44)</f>
        <v>27587</v>
      </c>
      <c r="R44" s="28">
        <f>SUMIFS(Raw!$F:$F,Raw!$C:$C,R$5,Raw!$A:$A,$A$4,Raw!$B:$B,$A44)</f>
        <v>9351</v>
      </c>
      <c r="S44" s="28">
        <f>SUMIFS(Raw!$F:$F,Raw!$C:$C,S$5,Raw!$A:$A,$A$4,Raw!$B:$B,$A44)</f>
        <v>3964</v>
      </c>
      <c r="T44" s="28">
        <f>SUMIFS(Raw!$F:$F,Raw!$C:$C,T$5,Raw!$A:$A,$A$4,Raw!$B:$B,$A44)</f>
        <v>4082</v>
      </c>
    </row>
    <row r="45" spans="1:20" x14ac:dyDescent="0.25">
      <c r="A45" s="23" t="str">
        <f>IF(Refs!A39="","",Refs!A39)</f>
        <v>111AL8</v>
      </c>
      <c r="B45" s="3" t="str">
        <f>IF(Refs!B39="","",Refs!B39)</f>
        <v>Gloucestershire (ICB/IC24)</v>
      </c>
      <c r="C45" s="23" t="str">
        <f>IF(Refs!D39="","",Refs!D39)</f>
        <v>Area</v>
      </c>
      <c r="D45" s="28">
        <f t="shared" ref="D45" si="24">L45</f>
        <v>23079</v>
      </c>
      <c r="E45" s="28">
        <f t="shared" ref="E45" si="25">IFERROR(L45/$B$5, " ")</f>
        <v>744.48387096774195</v>
      </c>
      <c r="F45" s="32">
        <f t="shared" ref="F45" si="26">IFERROR(N45/M45, " ")</f>
        <v>0.67566496607063253</v>
      </c>
      <c r="G45" s="28">
        <f t="shared" ref="G45" si="27">IFERROR(P45/M45, " ")</f>
        <v>160.95542126900787</v>
      </c>
      <c r="H45" s="32">
        <f t="shared" ref="H45" si="28">IFERROR(O45/(M45+O45), " ")</f>
        <v>8.6511922537441749E-2</v>
      </c>
      <c r="I45" s="32">
        <f t="shared" ref="I45" si="29">IFERROR(R45/Q45, " ")</f>
        <v>0.56890602800893042</v>
      </c>
      <c r="J45" s="32">
        <f t="shared" ref="J45" si="30">IFERROR(S45/Q45, " ")</f>
        <v>0.15338948650294296</v>
      </c>
      <c r="K45" s="32">
        <f t="shared" ref="K45" si="31">IFERROR(T45/Q45, " ")</f>
        <v>8.0322711589202359E-2</v>
      </c>
      <c r="L45" s="28">
        <f>SUMIFS(Raw!$F:$F,Raw!$C:$C,L$5,Raw!$A:$A,$A$4,Raw!$B:$B,$A45)</f>
        <v>23079</v>
      </c>
      <c r="M45" s="28">
        <f>SUMIFS(Raw!$F:$F,Raw!$C:$C,M$5,Raw!$A:$A,$A$4,Raw!$B:$B,$A45)</f>
        <v>20189</v>
      </c>
      <c r="N45" s="28">
        <f>SUMIFS(Raw!$F:$F,Raw!$C:$C,N$5,Raw!$A:$A,$A$4,Raw!$B:$B,$A45)</f>
        <v>13641</v>
      </c>
      <c r="O45" s="28">
        <f>SUMIFS(Raw!$F:$F,Raw!$C:$C,O$5,Raw!$A:$A,$A$4,Raw!$B:$B,$A45)</f>
        <v>1912</v>
      </c>
      <c r="P45" s="28">
        <f>SUMIFS(Raw!$F:$F,Raw!$C:$C,P$5,Raw!$A:$A,$A$4,Raw!$B:$B,$A45)</f>
        <v>3249529</v>
      </c>
      <c r="Q45" s="28">
        <f>SUMIFS(Raw!$F:$F,Raw!$C:$C,Q$5,Raw!$A:$A,$A$4,Raw!$B:$B,$A45)</f>
        <v>19708</v>
      </c>
      <c r="R45" s="28">
        <f>SUMIFS(Raw!$F:$F,Raw!$C:$C,R$5,Raw!$A:$A,$A$4,Raw!$B:$B,$A45)</f>
        <v>11212</v>
      </c>
      <c r="S45" s="28">
        <f>SUMIFS(Raw!$F:$F,Raw!$C:$C,S$5,Raw!$A:$A,$A$4,Raw!$B:$B,$A45)</f>
        <v>3023</v>
      </c>
      <c r="T45" s="28">
        <f>SUMIFS(Raw!$F:$F,Raw!$C:$C,T$5,Raw!$A:$A,$A$4,Raw!$B:$B,$A45)</f>
        <v>1583</v>
      </c>
    </row>
    <row r="46" spans="1:20" x14ac:dyDescent="0.25">
      <c r="A46" s="23" t="str">
        <f>IF(Refs!A40="","",Refs!A40)</f>
        <v>111AL5</v>
      </c>
      <c r="B46" s="3" t="str">
        <f>IF(Refs!B40="","",Refs!B40)</f>
        <v>Somerset (HUC)</v>
      </c>
      <c r="C46" s="23" t="str">
        <f>IF(Refs!D40="","",Refs!D40)</f>
        <v>Area</v>
      </c>
      <c r="D46" s="28">
        <f t="shared" si="16"/>
        <v>20118</v>
      </c>
      <c r="E46" s="28">
        <f t="shared" si="17"/>
        <v>648.9677419354839</v>
      </c>
      <c r="F46" s="32">
        <f t="shared" si="18"/>
        <v>0.83625850688225967</v>
      </c>
      <c r="G46" s="28">
        <f t="shared" si="19"/>
        <v>46.603899094304865</v>
      </c>
      <c r="H46" s="32">
        <f t="shared" si="20"/>
        <v>2.8581369917486828E-2</v>
      </c>
      <c r="I46" s="32">
        <f t="shared" si="21"/>
        <v>0.53299273667364278</v>
      </c>
      <c r="J46" s="32">
        <f t="shared" si="22"/>
        <v>0.14292748984365383</v>
      </c>
      <c r="K46" s="32">
        <f t="shared" si="23"/>
        <v>8.5682629570355787E-2</v>
      </c>
      <c r="L46" s="28">
        <f>SUMIFS(Raw!$F:$F,Raw!$C:$C,L$5,Raw!$A:$A,$A$4,Raw!$B:$B,$A46)</f>
        <v>20118</v>
      </c>
      <c r="M46" s="28">
        <f>SUMIFS(Raw!$F:$F,Raw!$C:$C,M$5,Raw!$A:$A,$A$4,Raw!$B:$B,$A46)</f>
        <v>19543</v>
      </c>
      <c r="N46" s="28">
        <f>SUMIFS(Raw!$F:$F,Raw!$C:$C,N$5,Raw!$A:$A,$A$4,Raw!$B:$B,$A46)</f>
        <v>16343</v>
      </c>
      <c r="O46" s="28">
        <f>SUMIFS(Raw!$F:$F,Raw!$C:$C,O$5,Raw!$A:$A,$A$4,Raw!$B:$B,$A46)</f>
        <v>575</v>
      </c>
      <c r="P46" s="28">
        <f>SUMIFS(Raw!$F:$F,Raw!$C:$C,P$5,Raw!$A:$A,$A$4,Raw!$B:$B,$A46)</f>
        <v>910780</v>
      </c>
      <c r="Q46" s="28">
        <f>SUMIFS(Raw!$F:$F,Raw!$C:$C,Q$5,Raw!$A:$A,$A$4,Raw!$B:$B,$A46)</f>
        <v>16246</v>
      </c>
      <c r="R46" s="28">
        <f>SUMIFS(Raw!$F:$F,Raw!$C:$C,R$5,Raw!$A:$A,$A$4,Raw!$B:$B,$A46)</f>
        <v>8659</v>
      </c>
      <c r="S46" s="28">
        <f>SUMIFS(Raw!$F:$F,Raw!$C:$C,S$5,Raw!$A:$A,$A$4,Raw!$B:$B,$A46)</f>
        <v>2322</v>
      </c>
      <c r="T46" s="28">
        <f>SUMIFS(Raw!$F:$F,Raw!$C:$C,T$5,Raw!$A:$A,$A$4,Raw!$B:$B,$A46)</f>
        <v>1392</v>
      </c>
    </row>
    <row r="47" spans="1:20" x14ac:dyDescent="0.25">
      <c r="A47" s="41"/>
      <c r="C47" s="23"/>
      <c r="D47" s="28"/>
      <c r="E47" s="28"/>
      <c r="F47" s="28"/>
      <c r="G47" s="28"/>
      <c r="H47" s="28"/>
      <c r="I47" s="28"/>
      <c r="J47" s="28"/>
      <c r="K47" s="28"/>
      <c r="L47" s="28"/>
      <c r="M47" s="28"/>
      <c r="N47" s="28"/>
      <c r="O47" s="28"/>
      <c r="P47" s="28"/>
      <c r="Q47" s="28"/>
      <c r="R47" s="28"/>
      <c r="S47" s="28"/>
      <c r="T47" s="28"/>
    </row>
    <row r="48" spans="1:20" x14ac:dyDescent="0.25">
      <c r="A48" s="41" t="str">
        <f>IF(Refs!A48="","",Refs!A48)</f>
        <v/>
      </c>
      <c r="B48" s="3" t="str">
        <f>IF(Refs!B48="","",Refs!B48)</f>
        <v/>
      </c>
      <c r="C48" s="23" t="str">
        <f>IF(Refs!D48="","",Refs!D48)</f>
        <v/>
      </c>
      <c r="D48" s="28"/>
      <c r="E48" s="28"/>
      <c r="F48" s="28"/>
      <c r="G48" s="28"/>
      <c r="H48" s="28"/>
      <c r="I48" s="28"/>
      <c r="J48" s="28"/>
      <c r="K48" s="28"/>
      <c r="L48" s="28"/>
      <c r="M48" s="28"/>
      <c r="N48" s="28"/>
      <c r="O48" s="28"/>
      <c r="P48" s="28"/>
      <c r="Q48" s="28"/>
      <c r="R48" s="28"/>
      <c r="S48" s="28"/>
      <c r="T48" s="28"/>
    </row>
    <row r="49" spans="1:20" ht="12.75" customHeight="1" x14ac:dyDescent="0.25">
      <c r="A49" s="112"/>
      <c r="B49" s="112"/>
      <c r="C49" s="23" t="str">
        <f>IF(Refs!D49="","",Refs!D49)</f>
        <v/>
      </c>
      <c r="D49" s="28"/>
      <c r="E49" s="28"/>
      <c r="F49" s="28"/>
      <c r="G49" s="28"/>
      <c r="H49" s="28"/>
      <c r="I49" s="28"/>
      <c r="J49" s="28"/>
      <c r="K49" s="28"/>
      <c r="L49" s="28"/>
      <c r="M49" s="28"/>
      <c r="N49" s="28"/>
      <c r="O49" s="28"/>
      <c r="P49" s="28"/>
      <c r="Q49" s="28"/>
      <c r="R49" s="28"/>
      <c r="S49" s="28"/>
      <c r="T49" s="28"/>
    </row>
    <row r="50" spans="1:20" x14ac:dyDescent="0.25">
      <c r="A50" s="113"/>
      <c r="B50" s="113"/>
      <c r="C50" s="23" t="str">
        <f>IF(Refs!D50="","",Refs!D50)</f>
        <v/>
      </c>
      <c r="D50" s="28"/>
      <c r="E50" s="28"/>
      <c r="F50" s="28"/>
      <c r="G50" s="28"/>
      <c r="H50" s="28"/>
      <c r="I50" s="28"/>
      <c r="J50" s="28"/>
      <c r="K50" s="28"/>
      <c r="L50" s="28"/>
      <c r="M50" s="28"/>
      <c r="N50" s="28"/>
      <c r="O50" s="28"/>
      <c r="P50" s="28"/>
      <c r="Q50" s="28"/>
      <c r="R50" s="28"/>
      <c r="S50" s="28"/>
      <c r="T50" s="28"/>
    </row>
    <row r="51" spans="1:20" ht="15" customHeight="1" x14ac:dyDescent="0.25">
      <c r="A51" s="113"/>
      <c r="B51" s="113"/>
      <c r="C51" s="23" t="str">
        <f>IF(Refs!D51="","",Refs!D51)</f>
        <v/>
      </c>
    </row>
    <row r="52" spans="1:20" ht="15" customHeight="1" x14ac:dyDescent="0.25">
      <c r="A52" s="113"/>
      <c r="B52" s="113"/>
      <c r="C52" s="23" t="str">
        <f>IF(Refs!D52="","",Refs!D52)</f>
        <v/>
      </c>
    </row>
    <row r="53" spans="1:20" ht="61" customHeight="1" x14ac:dyDescent="0.25">
      <c r="A53" s="114"/>
      <c r="B53" s="114"/>
      <c r="C53" s="23" t="str">
        <f>IF(Refs!D53="","",Refs!D53)</f>
        <v/>
      </c>
    </row>
    <row r="54" spans="1:20" ht="37" customHeight="1" x14ac:dyDescent="0.25">
      <c r="A54" s="114"/>
      <c r="B54" s="114"/>
      <c r="C54" s="23" t="str">
        <f>IF(Refs!D54="","",Refs!D54)</f>
        <v/>
      </c>
    </row>
    <row r="55" spans="1:20" ht="15" hidden="1" customHeight="1" x14ac:dyDescent="0.25">
      <c r="A55" s="42"/>
      <c r="B55" s="42"/>
      <c r="C55" s="23" t="str">
        <f>IF(Refs!D55="","",Refs!D55)</f>
        <v/>
      </c>
    </row>
    <row r="56" spans="1:20" hidden="1" x14ac:dyDescent="0.25">
      <c r="A56" s="42"/>
      <c r="B56" s="42"/>
      <c r="C56" s="23"/>
    </row>
    <row r="57" spans="1:20" hidden="1" x14ac:dyDescent="0.25">
      <c r="A57" s="42"/>
      <c r="B57" s="42"/>
      <c r="C57" s="23"/>
    </row>
    <row r="58" spans="1:20" hidden="1" x14ac:dyDescent="0.25">
      <c r="A58" s="12"/>
      <c r="C58" s="23"/>
    </row>
    <row r="59" spans="1:20" ht="12.65" hidden="1" customHeight="1" x14ac:dyDescent="0.25">
      <c r="A59" s="12"/>
      <c r="C59" s="23"/>
    </row>
    <row r="60" spans="1:20" hidden="1" x14ac:dyDescent="0.25">
      <c r="A60" s="12"/>
      <c r="C60" s="23"/>
    </row>
    <row r="61" spans="1:20" hidden="1" x14ac:dyDescent="0.25">
      <c r="A61" s="12"/>
      <c r="C61" s="23"/>
    </row>
    <row r="62" spans="1:20" hidden="1" x14ac:dyDescent="0.25">
      <c r="A62" s="12"/>
      <c r="C62" s="23"/>
    </row>
    <row r="63" spans="1:20" hidden="1" x14ac:dyDescent="0.25">
      <c r="A63" s="12"/>
      <c r="C63" s="23"/>
    </row>
    <row r="64" spans="1:20" hidden="1" x14ac:dyDescent="0.25">
      <c r="A64" s="12"/>
      <c r="C64" s="23"/>
    </row>
    <row r="65" spans="1:3" hidden="1" x14ac:dyDescent="0.25">
      <c r="A65" s="12"/>
      <c r="C65" s="23"/>
    </row>
    <row r="66" spans="1:3" hidden="1" x14ac:dyDescent="0.25">
      <c r="A66" s="12"/>
      <c r="C66" s="23"/>
    </row>
    <row r="67" spans="1:3" hidden="1" x14ac:dyDescent="0.25">
      <c r="A67" s="12"/>
    </row>
    <row r="68" spans="1:3" hidden="1" x14ac:dyDescent="0.25">
      <c r="A68" s="12"/>
    </row>
    <row r="69" spans="1:3" hidden="1" x14ac:dyDescent="0.25">
      <c r="A69" s="12"/>
    </row>
    <row r="70" spans="1:3" hidden="1" x14ac:dyDescent="0.25">
      <c r="A70" s="12"/>
    </row>
  </sheetData>
  <mergeCells count="10">
    <mergeCell ref="A54:B54"/>
    <mergeCell ref="A51:B51"/>
    <mergeCell ref="A52:B52"/>
    <mergeCell ref="A53:B53"/>
    <mergeCell ref="A2:B2"/>
    <mergeCell ref="A4:B4"/>
    <mergeCell ref="L4:T4"/>
    <mergeCell ref="A49:B49"/>
    <mergeCell ref="A50:B50"/>
    <mergeCell ref="A7:B7"/>
  </mergeCells>
  <phoneticPr fontId="38" type="noConversion"/>
  <conditionalFormatting sqref="A1 D3:T3">
    <cfRule type="cellIs" dxfId="6" priority="6" operator="notEqual">
      <formula>0</formula>
    </cfRule>
  </conditionalFormatting>
  <conditionalFormatting sqref="D11:K17 D19:K46">
    <cfRule type="containsBlanks" dxfId="5" priority="1">
      <formula>LEN(TRIM(D11))=0</formula>
    </cfRule>
    <cfRule type="cellIs" dxfId="4" priority="2" operator="equal">
      <formula>0</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AM70"/>
  <sheetViews>
    <sheetView showGridLines="0" zoomScaleNormal="100" workbookViewId="0">
      <pane xSplit="2" ySplit="8" topLeftCell="C9" activePane="bottomRight" state="frozen"/>
      <selection pane="topRight" activeCell="B4" sqref="B4"/>
      <selection pane="bottomLeft" activeCell="B4" sqref="B4"/>
      <selection pane="bottomRight"/>
    </sheetView>
  </sheetViews>
  <sheetFormatPr defaultColWidth="0" defaultRowHeight="12.5" zeroHeight="1" x14ac:dyDescent="0.25"/>
  <cols>
    <col min="1" max="1" width="7.54296875" style="3" customWidth="1"/>
    <col min="2" max="2" width="38.54296875" style="3" customWidth="1"/>
    <col min="3" max="3" width="2.54296875" style="3" customWidth="1"/>
    <col min="4" max="6" width="12" style="3" bestFit="1" customWidth="1"/>
    <col min="7" max="12" width="12.54296875" style="3" bestFit="1" customWidth="1"/>
    <col min="13" max="13" width="12" style="3" bestFit="1" customWidth="1"/>
    <col min="14" max="14" width="11.453125" style="3" bestFit="1" customWidth="1"/>
    <col min="15" max="15" width="14.54296875" style="3" customWidth="1"/>
    <col min="16" max="16" width="15.54296875" style="3" customWidth="1"/>
    <col min="17" max="17" width="11.453125" style="3" customWidth="1"/>
    <col min="18" max="18" width="12.54296875" style="3" bestFit="1" customWidth="1"/>
    <col min="19" max="19" width="12.54296875" style="3" customWidth="1"/>
    <col min="20" max="20" width="13.54296875" style="3" bestFit="1" customWidth="1"/>
    <col min="21" max="21" width="14.453125" style="3" customWidth="1"/>
    <col min="22" max="22" width="12.54296875" style="3" bestFit="1" customWidth="1"/>
    <col min="23" max="23" width="13.54296875" style="3" bestFit="1" customWidth="1"/>
    <col min="24" max="24" width="12" style="3" customWidth="1"/>
    <col min="25" max="25" width="12.453125" style="3" customWidth="1"/>
    <col min="26" max="27" width="13.54296875" style="3" customWidth="1"/>
    <col min="28" max="32" width="10.54296875" style="3" bestFit="1" customWidth="1"/>
    <col min="33" max="33" width="12.453125" style="3" customWidth="1"/>
    <col min="34" max="34" width="9" style="3" bestFit="1" customWidth="1"/>
    <col min="35" max="39" width="9" style="3" hidden="1" customWidth="1"/>
    <col min="40" max="16384" width="8.54296875" style="3" hidden="1"/>
  </cols>
  <sheetData>
    <row r="1" spans="1:33" ht="17.5" customHeight="1" x14ac:dyDescent="0.3">
      <c r="A1" s="20"/>
      <c r="B1" s="21" t="str">
        <f>IF(OR(C3&lt;&gt;0,A1&lt;&gt;0)=TRUE,"ERROR! CHECK VALIDATION SHEET","")</f>
        <v/>
      </c>
    </row>
    <row r="2" spans="1:33" ht="29.9" customHeight="1" x14ac:dyDescent="0.3">
      <c r="A2" s="109" t="s">
        <v>632</v>
      </c>
      <c r="B2" s="109"/>
      <c r="C2" s="80"/>
      <c r="D2" s="80"/>
      <c r="E2" s="81"/>
      <c r="F2" s="103"/>
      <c r="G2" s="82"/>
      <c r="H2" s="80"/>
      <c r="I2" s="80"/>
      <c r="J2" s="80"/>
      <c r="K2" s="80"/>
      <c r="L2" s="80"/>
      <c r="M2" s="80"/>
      <c r="N2" s="82"/>
      <c r="O2" s="80"/>
      <c r="P2" s="80"/>
      <c r="Q2" s="82"/>
      <c r="R2" s="82"/>
      <c r="S2" s="80"/>
      <c r="T2" s="80"/>
      <c r="U2" s="80"/>
      <c r="V2" s="80"/>
      <c r="W2" s="80"/>
      <c r="X2" s="80"/>
      <c r="Y2" s="80"/>
      <c r="Z2" s="80"/>
      <c r="AA2" s="80"/>
      <c r="AB2" s="80"/>
      <c r="AC2" s="80"/>
      <c r="AD2" s="80"/>
      <c r="AE2" s="80"/>
      <c r="AF2" s="80"/>
      <c r="AG2" s="80"/>
    </row>
    <row r="3" spans="1:33" s="22" customFormat="1" ht="5.9" customHeight="1" x14ac:dyDescent="0.25">
      <c r="C3" s="24"/>
      <c r="D3" s="20"/>
      <c r="T3" s="24"/>
    </row>
    <row r="4" spans="1:33" ht="14.9" customHeight="1" x14ac:dyDescent="0.3">
      <c r="A4" s="110">
        <f>Raw!A2</f>
        <v>45992</v>
      </c>
      <c r="B4" s="110"/>
      <c r="C4" s="31"/>
      <c r="D4" s="33"/>
      <c r="E4" s="33"/>
      <c r="F4" s="100"/>
      <c r="G4" s="100"/>
      <c r="H4" s="102"/>
      <c r="I4" s="33"/>
      <c r="J4" s="33"/>
      <c r="K4" s="33"/>
      <c r="L4" s="33"/>
      <c r="M4" s="33"/>
      <c r="N4" s="100"/>
      <c r="O4" s="33"/>
      <c r="P4" s="33"/>
      <c r="Q4" s="100"/>
      <c r="R4" s="100"/>
      <c r="S4" s="31"/>
      <c r="T4" s="31"/>
      <c r="U4" s="33"/>
      <c r="V4" s="33"/>
      <c r="W4" s="33"/>
      <c r="X4" s="33"/>
      <c r="Y4" s="33"/>
      <c r="Z4" s="33"/>
      <c r="AA4" s="94" t="s">
        <v>45</v>
      </c>
      <c r="AB4" s="33"/>
      <c r="AC4" s="33"/>
      <c r="AD4" s="33"/>
      <c r="AE4" s="33"/>
      <c r="AF4" s="33"/>
      <c r="AG4" s="33"/>
    </row>
    <row r="5" spans="1:33" x14ac:dyDescent="0.25">
      <c r="B5" s="31"/>
      <c r="D5" s="72" t="s">
        <v>21</v>
      </c>
      <c r="E5" s="72" t="s">
        <v>29</v>
      </c>
      <c r="F5" s="72" t="s">
        <v>30</v>
      </c>
      <c r="G5" s="72" t="s">
        <v>31</v>
      </c>
      <c r="H5" s="72" t="s">
        <v>32</v>
      </c>
      <c r="I5" s="72" t="s">
        <v>46</v>
      </c>
      <c r="J5" s="72" t="s">
        <v>47</v>
      </c>
      <c r="K5" s="72" t="s">
        <v>48</v>
      </c>
      <c r="L5" s="72" t="s">
        <v>49</v>
      </c>
      <c r="M5" s="72" t="s">
        <v>33</v>
      </c>
      <c r="N5" s="72" t="s">
        <v>34</v>
      </c>
      <c r="O5" s="72" t="s">
        <v>50</v>
      </c>
      <c r="P5" s="72" t="s">
        <v>51</v>
      </c>
      <c r="Q5" s="72" t="s">
        <v>35</v>
      </c>
      <c r="R5" s="72" t="s">
        <v>36</v>
      </c>
      <c r="S5" s="73" t="s">
        <v>52</v>
      </c>
      <c r="T5" s="73" t="s">
        <v>53</v>
      </c>
      <c r="U5" s="72" t="s">
        <v>54</v>
      </c>
      <c r="V5" s="72" t="s">
        <v>55</v>
      </c>
      <c r="W5" s="72" t="s">
        <v>56</v>
      </c>
      <c r="X5" s="72" t="s">
        <v>57</v>
      </c>
      <c r="Y5" s="72" t="s">
        <v>58</v>
      </c>
      <c r="Z5" s="72" t="s">
        <v>59</v>
      </c>
      <c r="AA5" s="72" t="s">
        <v>60</v>
      </c>
      <c r="AB5" s="72" t="s">
        <v>61</v>
      </c>
      <c r="AC5" s="72" t="s">
        <v>62</v>
      </c>
      <c r="AD5" s="72" t="s">
        <v>63</v>
      </c>
      <c r="AE5" s="72" t="s">
        <v>64</v>
      </c>
      <c r="AF5" s="72" t="s">
        <v>65</v>
      </c>
      <c r="AG5" s="72" t="s">
        <v>66</v>
      </c>
    </row>
    <row r="6" spans="1:33" x14ac:dyDescent="0.25">
      <c r="B6" s="31"/>
      <c r="D6" s="72"/>
      <c r="E6" s="72"/>
      <c r="F6" s="72"/>
      <c r="G6" s="72"/>
      <c r="H6" s="74" t="s">
        <v>37</v>
      </c>
      <c r="I6" s="74" t="s">
        <v>37</v>
      </c>
      <c r="J6" s="74" t="s">
        <v>37</v>
      </c>
      <c r="K6" s="74" t="s">
        <v>37</v>
      </c>
      <c r="L6" s="74" t="s">
        <v>37</v>
      </c>
      <c r="M6" s="72"/>
      <c r="N6" s="72"/>
      <c r="O6" s="72"/>
      <c r="P6" s="72"/>
      <c r="Q6" s="72"/>
      <c r="R6" s="72"/>
      <c r="S6" s="72"/>
      <c r="T6" s="72"/>
      <c r="U6" s="72"/>
      <c r="V6" s="72"/>
      <c r="W6" s="72"/>
      <c r="X6" s="72"/>
      <c r="Y6" s="72"/>
      <c r="Z6" s="72"/>
      <c r="AA6" s="72"/>
      <c r="AB6" s="72"/>
      <c r="AC6" s="72"/>
      <c r="AD6" s="72"/>
      <c r="AE6" s="72"/>
      <c r="AF6" s="72"/>
      <c r="AG6" s="72"/>
    </row>
    <row r="7" spans="1:33" s="25" customFormat="1" ht="108.75" customHeight="1" x14ac:dyDescent="0.25">
      <c r="A7" s="113"/>
      <c r="B7" s="113"/>
      <c r="C7" s="26"/>
      <c r="D7" s="43" t="str">
        <f>VLOOKUP(D$5,Refs!$F:$G,2,0)</f>
        <v>Number of calls received</v>
      </c>
      <c r="E7" s="43" t="str">
        <f>VLOOKUP(E$5,Refs!$F:$G,2,0)</f>
        <v>Number of answered calls</v>
      </c>
      <c r="F7" s="43" t="str">
        <f>VLOOKUP(F$5,Refs!$F:$G,2,0)</f>
        <v>Number of calls answered within 60 seconds</v>
      </c>
      <c r="G7" s="43" t="str">
        <f>VLOOKUP(G$5,Refs!$F:$G,2,0)</f>
        <v>Number of calls abandoned</v>
      </c>
      <c r="H7" s="43" t="str">
        <f>VLOOKUP(H$5,Refs!$F:$G,2,0)</f>
        <v>Total time to answer call</v>
      </c>
      <c r="I7" s="43" t="str">
        <f>VLOOKUP(I$5,Refs!$F:$G,2,0)</f>
        <v>95th centile call answer time minimum</v>
      </c>
      <c r="J7" s="43" t="str">
        <f>VLOOKUP(J$5,Refs!$F:$G,2,0)</f>
        <v>95th centile call answer time maximum</v>
      </c>
      <c r="K7" s="43" t="str">
        <f>VLOOKUP(K$5,Refs!$F:$G,2,0)</f>
        <v>99th centile call answer time minimum</v>
      </c>
      <c r="L7" s="43" t="str">
        <f>VLOOKUP(L$5,Refs!$F:$G,2,0)</f>
        <v>99th centile call answer time maximum</v>
      </c>
      <c r="M7" s="43" t="str">
        <f>VLOOKUP(M$5,Refs!$F:$G,2,0)</f>
        <v>Number of calls where person triaged</v>
      </c>
      <c r="N7" s="43" t="str">
        <f>VLOOKUP(N$5,Refs!$F:$G,2,0)</f>
        <v>Calls assessed by a clinician or Clinical Advisor</v>
      </c>
      <c r="O7" s="43" t="str">
        <f>VLOOKUP(O$5,Refs!$F:$G,2,0)</f>
        <v>Number of callers who needed to speak to a clinician or Clinical Advisor within 20 minutes (immediately)</v>
      </c>
      <c r="P7" s="43" t="str">
        <f>VLOOKUP(P$5,Refs!$F:$G,2,0)</f>
        <v>Number of callers who needed to speak to a clinician or Clinical Advisor within 20 minutes (immediately), who were warm transferred or received a call back within 20 minutes</v>
      </c>
      <c r="Q7" s="43" t="str">
        <f>VLOOKUP(Q$5,Refs!$F:$G,2,0)</f>
        <v>Number of ambulance dispositions</v>
      </c>
      <c r="R7" s="43" t="str">
        <f>VLOOKUP(R$5,Refs!$F:$G,2,0)</f>
        <v>Number of callers recommended to attend an ETC</v>
      </c>
      <c r="S7" s="43" t="str">
        <f>VLOOKUP(S$5,Refs!$F:$G,2,0)</f>
        <v xml:space="preserve">Number of callers recommended to attend a Type 1 or 2 ED </v>
      </c>
      <c r="T7" s="43" t="str">
        <f>VLOOKUP(T$5,Refs!$F:$G,2,0)</f>
        <v>Number of callers recommended to attend Same Day Emergency Care (SDEC)</v>
      </c>
      <c r="U7" s="43" t="str">
        <f>VLOOKUP(U$5,Refs!$F:$G,2,0)</f>
        <v>Calls recommended to contact or speak to a dental practitioner</v>
      </c>
      <c r="V7" s="43" t="str">
        <f>VLOOKUP(V$5,Refs!$F:$G,2,0)</f>
        <v>Calls recommended to contact or speak to a pharmacist</v>
      </c>
      <c r="W7" s="43" t="str">
        <f>VLOOKUP(W$5,Refs!$F:$G,2,0)</f>
        <v>Calls recommended repeat presciption medication</v>
      </c>
      <c r="X7" s="43" t="str">
        <f>VLOOKUP(X$5,Refs!$F:$G,2,0)</f>
        <v>Number of callers recommended to contact or speak to another service</v>
      </c>
      <c r="Y7" s="43" t="str">
        <f>VLOOKUP(Y$5,Refs!$F:$G,2,0)</f>
        <v>Number of callers recommended self-care</v>
      </c>
      <c r="Z7" s="43" t="str">
        <f>VLOOKUP(Z$5,Refs!$F:$G,2,0)</f>
        <v>Number of callers recommended other outcome</v>
      </c>
      <c r="AA7" s="43" t="str">
        <f>VLOOKUP(AA$5,Refs!$F:$G,2,0)</f>
        <v>Number of callers recommended to speak to / contact primary care services</v>
      </c>
      <c r="AB7" s="43" t="str">
        <f>VLOOKUP(AB$5,Refs!$F:$G,2,0)</f>
        <v>Number of calls where the caller was booked into a GP practice or GP access hub</v>
      </c>
      <c r="AC7" s="43" t="str">
        <f>VLOOKUP(AC$5,Refs!$F:$G,2,0)</f>
        <v>Number of calls where the caller was booked into an IUC Treatment Service</v>
      </c>
      <c r="AD7" s="43" t="str">
        <f>VLOOKUP(AD$5,Refs!$F:$G,2,0)</f>
        <v>Number of calls where the caller was booked into a UTC</v>
      </c>
      <c r="AE7" s="43" t="str">
        <f>VLOOKUP(AE$5,Refs!$F:$G,2,0)</f>
        <v>Number of calls where caller given a booked time slot with a Type 1 or 2 ED</v>
      </c>
      <c r="AF7" s="43" t="str">
        <f>VLOOKUP(AF$5,Refs!$F:$G,2,0)</f>
        <v>Number of calls where the caller was booked into an SDEC service</v>
      </c>
      <c r="AG7" s="43" t="str">
        <f>VLOOKUP(AG$5,Refs!$F:$G,2,0)</f>
        <v>Number of calls where caller given any other appointment</v>
      </c>
    </row>
    <row r="8" spans="1:33" ht="3" customHeight="1" x14ac:dyDescent="0.25">
      <c r="A8" s="27"/>
      <c r="C8" s="23"/>
    </row>
    <row r="9" spans="1:33" x14ac:dyDescent="0.25">
      <c r="A9" s="23" t="str">
        <f>IF(Refs!A2="","",Refs!A2)</f>
        <v>*</v>
      </c>
      <c r="B9" s="3" t="str">
        <f>IF(Refs!B2="","",Refs!B2)</f>
        <v>England</v>
      </c>
      <c r="C9" s="23" t="str">
        <f>IF(Refs!D2="","",Refs!D2)</f>
        <v>National</v>
      </c>
      <c r="D9" s="28">
        <f>SUMIFS(Raw!$F:$F,Raw!$C:$C,D$5,Raw!$A:$A,$A$4,Raw!$B:$B,$A9)</f>
        <v>1900044</v>
      </c>
      <c r="E9" s="28">
        <f>SUMIFS(Raw!$F:$F,Raw!$C:$C,E$5,Raw!$A:$A,$A$4,Raw!$B:$B,$A9)</f>
        <v>1748080</v>
      </c>
      <c r="F9" s="28">
        <f>SUMIFS(Raw!$F:$F,Raw!$C:$C,F$5,Raw!$A:$A,$A$4,Raw!$B:$B,$A9)</f>
        <v>1328364</v>
      </c>
      <c r="G9" s="28">
        <f>SUMIFS(Raw!$F:$F,Raw!$C:$C,G$5,Raw!$A:$A,$A$4,Raw!$B:$B,$A9)</f>
        <v>87285</v>
      </c>
      <c r="H9" s="28">
        <f>SUMIFS(Raw!$F:$F,Raw!$C:$C,H$5,Raw!$A:$A,$A$4,Raw!$B:$B,$A9)</f>
        <v>146324006</v>
      </c>
      <c r="I9" s="28">
        <f>_xlfn.MINIFS(Raw!$F:$F,Raw!$C:$C,I$5,Raw!$A:$A,$A$4,Raw!$B:$B,$A9, Raw!$F:$F, "&lt;&gt;0")</f>
        <v>1</v>
      </c>
      <c r="J9" s="28">
        <f>_xlfn.MAXIFS(Raw!$F:$F,Raw!$C:$C,J$5,Raw!$A:$A,$A$4,Raw!$B:$B,$A9)</f>
        <v>5322</v>
      </c>
      <c r="K9" s="28">
        <f>_xlfn.MINIFS(Raw!$F:$F,Raw!$C:$C,K$5,Raw!$A:$A,$A$4,Raw!$B:$B,$A9, Raw!$F:$F, "&lt;&gt;0")</f>
        <v>3</v>
      </c>
      <c r="L9" s="28">
        <f>_xlfn.MAXIFS(Raw!$F:$F,Raw!$C:$C,L$5,Raw!$A:$A,$A$4,Raw!$B:$B,$A9)</f>
        <v>5766</v>
      </c>
      <c r="M9" s="28">
        <f>SUMIFS(Raw!$F:$F,Raw!$C:$C,M$5,Raw!$A:$A,$A$4,Raw!$B:$B,$A9)</f>
        <v>1644062</v>
      </c>
      <c r="N9" s="28">
        <f>SUMIFS(Raw!$F:$F,Raw!$C:$C,N$5,Raw!$A:$A,$A$4,Raw!$B:$B,$A9)</f>
        <v>706414</v>
      </c>
      <c r="O9" s="28">
        <f>SUMIFS(Raw!$F:$F,Raw!$C:$C,O$5,Raw!$A:$A,$A$4,Raw!$B:$B,$A9)</f>
        <v>318339</v>
      </c>
      <c r="P9" s="28">
        <f>SUMIFS(Raw!$F:$F,Raw!$C:$C,P$5,Raw!$A:$A,$A$4,Raw!$B:$B,$A9)</f>
        <v>118893</v>
      </c>
      <c r="Q9" s="28">
        <f>SUMIFS(Raw!$F:$F,Raw!$C:$C,Q$5,Raw!$A:$A,$A$4,Raw!$B:$B,$A9)</f>
        <v>193144</v>
      </c>
      <c r="R9" s="28">
        <f>SUMIFS(Raw!$F:$F,Raw!$C:$C,R$5,Raw!$A:$A,$A$4,Raw!$B:$B,$A9)</f>
        <v>203020</v>
      </c>
      <c r="S9" s="28">
        <f>SUMIFS(Raw!$F:$F,Raw!$C:$C,S$5,Raw!$A:$A,$A$4,Raw!$B:$B,$A9)</f>
        <v>101990</v>
      </c>
      <c r="T9" s="28">
        <f>SUMIFS(Raw!$F:$F,Raw!$C:$C,T$5,Raw!$A:$A,$A$4,Raw!$B:$B,$A9)</f>
        <v>918</v>
      </c>
      <c r="U9" s="28">
        <f>SUMIFS(Raw!$F:$F,Raw!$C:$C,U$5,Raw!$A:$A,$A$4,Raw!$B:$B,$A9)</f>
        <v>93383</v>
      </c>
      <c r="V9" s="28">
        <f>SUMIFS(Raw!$F:$F,Raw!$C:$C,V$5,Raw!$A:$A,$A$4,Raw!$B:$B,$A9)</f>
        <v>6735</v>
      </c>
      <c r="W9" s="28">
        <f>SUMIFS(Raw!$F:$F,Raw!$C:$C,W$5,Raw!$A:$A,$A$4,Raw!$B:$B,$A9)</f>
        <v>54215</v>
      </c>
      <c r="X9" s="28">
        <f>SUMIFS(Raw!$F:$F,Raw!$C:$C,X$5,Raw!$A:$A,$A$4,Raw!$B:$B,$A9)</f>
        <v>12954</v>
      </c>
      <c r="Y9" s="28">
        <f>SUMIFS(Raw!$F:$F,Raw!$C:$C,Y$5,Raw!$A:$A,$A$4,Raw!$B:$B,$A9)</f>
        <v>133182</v>
      </c>
      <c r="Z9" s="28">
        <f>SUMIFS(Raw!$F:$F,Raw!$C:$C,Z$5,Raw!$A:$A,$A$4,Raw!$B:$B,$A9)</f>
        <v>242929</v>
      </c>
      <c r="AA9" s="28">
        <f>SUMIFS(Raw!$F:$F,Raw!$C:$C,AA$5,Raw!$A:$A,$A$4,Raw!$B:$B,$A9)</f>
        <v>734763</v>
      </c>
      <c r="AB9" s="28">
        <f>SUMIFS(Raw!$F:$F,Raw!$C:$C,AB$5,Raw!$A:$A,$A$4,Raw!$B:$B,$A9)</f>
        <v>120115</v>
      </c>
      <c r="AC9" s="28">
        <f>SUMIFS(Raw!$F:$F,Raw!$C:$C,AC$5,Raw!$A:$A,$A$4,Raw!$B:$B,$A9)</f>
        <v>89670</v>
      </c>
      <c r="AD9" s="28">
        <f>SUMIFS(Raw!$F:$F,Raw!$C:$C,AD$5,Raw!$A:$A,$A$4,Raw!$B:$B,$A9)</f>
        <v>37474</v>
      </c>
      <c r="AE9" s="28">
        <f>SUMIFS(Raw!$F:$F,Raw!$C:$C,AE$5,Raw!$A:$A,$A$4,Raw!$B:$B,$A9)</f>
        <v>21619</v>
      </c>
      <c r="AF9" s="28">
        <f>SUMIFS(Raw!$F:$F,Raw!$C:$C,AF$5,Raw!$A:$A,$A$4,Raw!$B:$B,$A9)</f>
        <v>190</v>
      </c>
      <c r="AG9" s="28">
        <f>SUMIFS(Raw!$F:$F,Raw!$C:$C,AG$5,Raw!$A:$A,$A$4,Raw!$B:$B,$A9)</f>
        <v>45289</v>
      </c>
    </row>
    <row r="10" spans="1:33" x14ac:dyDescent="0.25">
      <c r="A10" s="23" t="str">
        <f>IF(Refs!A3="","",Refs!A3)</f>
        <v/>
      </c>
      <c r="B10" s="3" t="str">
        <f>IF(Refs!B3="","",Refs!B3)</f>
        <v>-----------</v>
      </c>
      <c r="C10" s="23" t="str">
        <f>IF(Refs!D3="","",Refs!D3)</f>
        <v/>
      </c>
      <c r="D10" s="28"/>
      <c r="E10" s="28"/>
      <c r="F10" s="28"/>
      <c r="G10" s="28"/>
      <c r="H10" s="28"/>
      <c r="I10" s="28"/>
      <c r="J10" s="28"/>
      <c r="K10" s="28"/>
      <c r="L10" s="28"/>
      <c r="M10" s="28"/>
      <c r="N10" s="28"/>
      <c r="O10" s="28"/>
      <c r="P10" s="28"/>
      <c r="Q10" s="28"/>
      <c r="R10" s="28"/>
      <c r="S10" s="28"/>
      <c r="T10" s="28"/>
      <c r="U10" s="28"/>
      <c r="V10" s="28"/>
      <c r="W10" s="28"/>
      <c r="X10" s="28"/>
      <c r="Y10" s="28"/>
    </row>
    <row r="11" spans="1:33" x14ac:dyDescent="0.25">
      <c r="A11" s="23" t="str">
        <f>IF(Refs!A4="","",Refs!A4)</f>
        <v>Y63</v>
      </c>
      <c r="B11" s="3" t="str">
        <f>IF(Refs!B4="","",Refs!B4)</f>
        <v>North East and Yorkshire</v>
      </c>
      <c r="C11" s="23" t="str">
        <f>IF(Refs!D4="","",Refs!D4)</f>
        <v>Region</v>
      </c>
      <c r="D11" s="28">
        <f>SUMIFS(Raw!$F:$F,Raw!$C:$C, D$5,Raw!$A:$A,$A$4,Raw!$D:$D,$A11)</f>
        <v>324623</v>
      </c>
      <c r="E11" s="28">
        <f>SUMIFS(Raw!$F:$F,Raw!$C:$C, E$5,Raw!$A:$A,$A$4,Raw!$D:$D,$A11)</f>
        <v>277983</v>
      </c>
      <c r="F11" s="28">
        <f>SUMIFS(Raw!$F:$F,Raw!$C:$C, F$5,Raw!$A:$A,$A$4,Raw!$D:$D,$A11)</f>
        <v>215543</v>
      </c>
      <c r="G11" s="28">
        <f>SUMIFS(Raw!$F:$F,Raw!$C:$C, G$5,Raw!$A:$A,$A$4,Raw!$D:$D,$A11)</f>
        <v>18828</v>
      </c>
      <c r="H11" s="28">
        <f>SUMIFS(Raw!$F:$F,Raw!$C:$C, H$5,Raw!$A:$A,$A$4,Raw!$D:$D,$A11)</f>
        <v>34715854</v>
      </c>
      <c r="I11" s="28">
        <f>_xlfn.MINIFS(Raw!$F:$F,Raw!$C:$C,I$5,Raw!$A:$A,$A$4,Raw!$D:$D,$A11, Raw!$F:$F, "&lt;&gt;0")</f>
        <v>10</v>
      </c>
      <c r="J11" s="28">
        <f>_xlfn.MAXIFS(Raw!$F:$F,Raw!$C:$C,J$5,Raw!$A:$A,$A$4,Raw!$D:$D,$A11)</f>
        <v>5322</v>
      </c>
      <c r="K11" s="28">
        <f>_xlfn.MINIFS(Raw!$F:$F,Raw!$C:$C,K$5,Raw!$A:$A,$A$4,Raw!$D:$D,$A11, Raw!$F:$F, "&lt;&gt;0")</f>
        <v>41</v>
      </c>
      <c r="L11" s="28">
        <f>_xlfn.MAXIFS(Raw!$F:$F,Raw!$C:$C,L$5,Raw!$A:$A,$A$4,Raw!$D:$D,$A11)</f>
        <v>5766</v>
      </c>
      <c r="M11" s="28">
        <f>SUMIFS(Raw!$F:$F,Raw!$C:$C, M$5,Raw!$A:$A,$A$4,Raw!$D:$D,$A11)</f>
        <v>254743</v>
      </c>
      <c r="N11" s="28">
        <f>SUMIFS(Raw!$F:$F,Raw!$C:$C, N$5,Raw!$A:$A,$A$4,Raw!$D:$D,$A11)</f>
        <v>107671</v>
      </c>
      <c r="O11" s="28">
        <f>SUMIFS(Raw!$F:$F,Raw!$C:$C, O$5,Raw!$A:$A,$A$4,Raw!$D:$D,$A11)</f>
        <v>34325</v>
      </c>
      <c r="P11" s="28">
        <f>SUMIFS(Raw!$F:$F,Raw!$C:$C, P$5,Raw!$A:$A,$A$4,Raw!$D:$D,$A11)</f>
        <v>7580</v>
      </c>
      <c r="Q11" s="28">
        <f>SUMIFS(Raw!$F:$F,Raw!$C:$C, Q$5,Raw!$A:$A,$A$4,Raw!$D:$D,$A11)</f>
        <v>29503</v>
      </c>
      <c r="R11" s="28">
        <f>SUMIFS(Raw!$F:$F,Raw!$C:$C, R$5,Raw!$A:$A,$A$4,Raw!$D:$D,$A11)</f>
        <v>32962</v>
      </c>
      <c r="S11" s="28">
        <f>SUMIFS(Raw!$F:$F,Raw!$C:$C, S$5,Raw!$A:$A,$A$4,Raw!$D:$D,$A11)</f>
        <v>19508</v>
      </c>
      <c r="T11" s="28">
        <f>SUMIFS(Raw!$F:$F,Raw!$C:$C, T$5,Raw!$A:$A,$A$4,Raw!$D:$D,$A11)</f>
        <v>31</v>
      </c>
      <c r="U11" s="28">
        <f>SUMIFS(Raw!$F:$F,Raw!$C:$C, U$5,Raw!$A:$A,$A$4,Raw!$D:$D,$A11)</f>
        <v>22245</v>
      </c>
      <c r="V11" s="28">
        <f>SUMIFS(Raw!$F:$F,Raw!$C:$C, V$5,Raw!$A:$A,$A$4,Raw!$D:$D,$A11)</f>
        <v>970</v>
      </c>
      <c r="W11" s="28">
        <f>SUMIFS(Raw!$F:$F,Raw!$C:$C, W$5,Raw!$A:$A,$A$4,Raw!$D:$D,$A11)</f>
        <v>7992</v>
      </c>
      <c r="X11" s="28">
        <f>SUMIFS(Raw!$F:$F,Raw!$C:$C, X$5,Raw!$A:$A,$A$4,Raw!$D:$D,$A11)</f>
        <v>2779</v>
      </c>
      <c r="Y11" s="28">
        <f>SUMIFS(Raw!$F:$F,Raw!$C:$C, Y$5,Raw!$A:$A,$A$4,Raw!$D:$D,$A11)</f>
        <v>11267</v>
      </c>
      <c r="Z11" s="28">
        <f>SUMIFS(Raw!$F:$F,Raw!$C:$C, Z$5,Raw!$A:$A,$A$4,Raw!$D:$D,$A11)</f>
        <v>32553</v>
      </c>
      <c r="AA11" s="28">
        <f>SUMIFS(Raw!$F:$F,Raw!$C:$C, AA$5,Raw!$A:$A,$A$4,Raw!$D:$D,$A11)</f>
        <v>114428</v>
      </c>
      <c r="AB11" s="28">
        <f>SUMIFS(Raw!$F:$F,Raw!$C:$C, AB$5,Raw!$A:$A,$A$4,Raw!$D:$D,$A11)</f>
        <v>12489</v>
      </c>
      <c r="AC11" s="28">
        <f>SUMIFS(Raw!$F:$F,Raw!$C:$C, AC$5,Raw!$A:$A,$A$4,Raw!$D:$D,$A11)</f>
        <v>2649</v>
      </c>
      <c r="AD11" s="28">
        <f>SUMIFS(Raw!$F:$F,Raw!$C:$C, AD$5,Raw!$A:$A,$A$4,Raw!$D:$D,$A11)</f>
        <v>10160</v>
      </c>
      <c r="AE11" s="28">
        <f>SUMIFS(Raw!$F:$F,Raw!$C:$C, AE$5,Raw!$A:$A,$A$4,Raw!$D:$D,$A11)</f>
        <v>675</v>
      </c>
      <c r="AF11" s="28">
        <f>SUMIFS(Raw!$F:$F,Raw!$C:$C, AF$5,Raw!$A:$A,$A$4,Raw!$D:$D,$A11)</f>
        <v>0</v>
      </c>
      <c r="AG11" s="28">
        <f>SUMIFS(Raw!$F:$F,Raw!$C:$C, AG$5,Raw!$A:$A,$A$4,Raw!$D:$D,$A11)</f>
        <v>12997</v>
      </c>
    </row>
    <row r="12" spans="1:33" x14ac:dyDescent="0.25">
      <c r="A12" s="23" t="str">
        <f>IF(Refs!A5="","",Refs!A5)</f>
        <v>Y62</v>
      </c>
      <c r="B12" s="3" t="str">
        <f>IF(Refs!B5="","",Refs!B5)</f>
        <v>North West</v>
      </c>
      <c r="C12" s="23" t="str">
        <f>IF(Refs!D5="","",Refs!D5)</f>
        <v>Region</v>
      </c>
      <c r="D12" s="28">
        <f>SUMIFS(Raw!$F:$F,Raw!$C:$C, D$5,Raw!$A:$A,$A$4,Raw!$D:$D,$A12)</f>
        <v>206365</v>
      </c>
      <c r="E12" s="28">
        <f>SUMIFS(Raw!$F:$F,Raw!$C:$C, E$5,Raw!$A:$A,$A$4,Raw!$D:$D,$A12)</f>
        <v>188087</v>
      </c>
      <c r="F12" s="28">
        <f>SUMIFS(Raw!$F:$F,Raw!$C:$C, F$5,Raw!$A:$A,$A$4,Raw!$D:$D,$A12)</f>
        <v>100540</v>
      </c>
      <c r="G12" s="28">
        <f>SUMIFS(Raw!$F:$F,Raw!$C:$C, G$5,Raw!$A:$A,$A$4,Raw!$D:$D,$A12)</f>
        <v>18278</v>
      </c>
      <c r="H12" s="28">
        <f>SUMIFS(Raw!$F:$F,Raw!$C:$C, H$5,Raw!$A:$A,$A$4,Raw!$D:$D,$A12)</f>
        <v>33440384</v>
      </c>
      <c r="I12" s="28">
        <f>_xlfn.MINIFS(Raw!$F:$F,Raw!$C:$C,I$5,Raw!$A:$A,$A$4,Raw!$D:$D,$A12, Raw!$F:$F, "&lt;&gt;0")</f>
        <v>32</v>
      </c>
      <c r="J12" s="28">
        <f>_xlfn.MAXIFS(Raw!$F:$F,Raw!$C:$C,J$5,Raw!$A:$A,$A$4,Raw!$D:$D,$A12)</f>
        <v>1254</v>
      </c>
      <c r="K12" s="28">
        <f>_xlfn.MINIFS(Raw!$F:$F,Raw!$C:$C,K$5,Raw!$A:$A,$A$4,Raw!$D:$D,$A12, Raw!$F:$F, "&lt;&gt;0")</f>
        <v>95</v>
      </c>
      <c r="L12" s="28">
        <f>_xlfn.MAXIFS(Raw!$F:$F,Raw!$C:$C,L$5,Raw!$A:$A,$A$4,Raw!$D:$D,$A12)</f>
        <v>1453</v>
      </c>
      <c r="M12" s="28">
        <f>SUMIFS(Raw!$F:$F,Raw!$C:$C, M$5,Raw!$A:$A,$A$4,Raw!$D:$D,$A12)</f>
        <v>182146</v>
      </c>
      <c r="N12" s="28">
        <f>SUMIFS(Raw!$F:$F,Raw!$C:$C, N$5,Raw!$A:$A,$A$4,Raw!$D:$D,$A12)</f>
        <v>81873</v>
      </c>
      <c r="O12" s="28">
        <f>SUMIFS(Raw!$F:$F,Raw!$C:$C, O$5,Raw!$A:$A,$A$4,Raw!$D:$D,$A12)</f>
        <v>13968</v>
      </c>
      <c r="P12" s="28">
        <f>SUMIFS(Raw!$F:$F,Raw!$C:$C, P$5,Raw!$A:$A,$A$4,Raw!$D:$D,$A12)</f>
        <v>4319</v>
      </c>
      <c r="Q12" s="28">
        <f>SUMIFS(Raw!$F:$F,Raw!$C:$C, Q$5,Raw!$A:$A,$A$4,Raw!$D:$D,$A12)</f>
        <v>20885</v>
      </c>
      <c r="R12" s="28">
        <f>SUMIFS(Raw!$F:$F,Raw!$C:$C, R$5,Raw!$A:$A,$A$4,Raw!$D:$D,$A12)</f>
        <v>27743</v>
      </c>
      <c r="S12" s="28">
        <f>SUMIFS(Raw!$F:$F,Raw!$C:$C, S$5,Raw!$A:$A,$A$4,Raw!$D:$D,$A12)</f>
        <v>9620</v>
      </c>
      <c r="T12" s="28">
        <f>SUMIFS(Raw!$F:$F,Raw!$C:$C, T$5,Raw!$A:$A,$A$4,Raw!$D:$D,$A12)</f>
        <v>187</v>
      </c>
      <c r="U12" s="28">
        <f>SUMIFS(Raw!$F:$F,Raw!$C:$C, U$5,Raw!$A:$A,$A$4,Raw!$D:$D,$A12)</f>
        <v>2964</v>
      </c>
      <c r="V12" s="28">
        <f>SUMIFS(Raw!$F:$F,Raw!$C:$C, V$5,Raw!$A:$A,$A$4,Raw!$D:$D,$A12)</f>
        <v>711</v>
      </c>
      <c r="W12" s="28">
        <f>SUMIFS(Raw!$F:$F,Raw!$C:$C, W$5,Raw!$A:$A,$A$4,Raw!$D:$D,$A12)</f>
        <v>10559</v>
      </c>
      <c r="X12" s="28">
        <f>SUMIFS(Raw!$F:$F,Raw!$C:$C, X$5,Raw!$A:$A,$A$4,Raw!$D:$D,$A12)</f>
        <v>2689</v>
      </c>
      <c r="Y12" s="28">
        <f>SUMIFS(Raw!$F:$F,Raw!$C:$C, Y$5,Raw!$A:$A,$A$4,Raw!$D:$D,$A12)</f>
        <v>15375</v>
      </c>
      <c r="Z12" s="28">
        <f>SUMIFS(Raw!$F:$F,Raw!$C:$C, Z$5,Raw!$A:$A,$A$4,Raw!$D:$D,$A12)</f>
        <v>38186</v>
      </c>
      <c r="AA12" s="28">
        <f>SUMIFS(Raw!$F:$F,Raw!$C:$C, AA$5,Raw!$A:$A,$A$4,Raw!$D:$D,$A12)</f>
        <v>96630</v>
      </c>
      <c r="AB12" s="28">
        <f>SUMIFS(Raw!$F:$F,Raw!$C:$C, AB$5,Raw!$A:$A,$A$4,Raw!$D:$D,$A12)</f>
        <v>8863</v>
      </c>
      <c r="AC12" s="28">
        <f>SUMIFS(Raw!$F:$F,Raw!$C:$C, AC$5,Raw!$A:$A,$A$4,Raw!$D:$D,$A12)</f>
        <v>6924</v>
      </c>
      <c r="AD12" s="28">
        <f>SUMIFS(Raw!$F:$F,Raw!$C:$C, AD$5,Raw!$A:$A,$A$4,Raw!$D:$D,$A12)</f>
        <v>2658</v>
      </c>
      <c r="AE12" s="28">
        <f>SUMIFS(Raw!$F:$F,Raw!$C:$C, AE$5,Raw!$A:$A,$A$4,Raw!$D:$D,$A12)</f>
        <v>5584</v>
      </c>
      <c r="AF12" s="28">
        <f>SUMIFS(Raw!$F:$F,Raw!$C:$C, AF$5,Raw!$A:$A,$A$4,Raw!$D:$D,$A12)</f>
        <v>112</v>
      </c>
      <c r="AG12" s="28">
        <f>SUMIFS(Raw!$F:$F,Raw!$C:$C, AG$5,Raw!$A:$A,$A$4,Raw!$D:$D,$A12)</f>
        <v>4176</v>
      </c>
    </row>
    <row r="13" spans="1:33" x14ac:dyDescent="0.25">
      <c r="A13" s="23" t="str">
        <f>IF(Refs!A6="","",Refs!A6)</f>
        <v>Y60</v>
      </c>
      <c r="B13" s="3" t="str">
        <f>IF(Refs!B6="","",Refs!B6)</f>
        <v>Midlands</v>
      </c>
      <c r="C13" s="23" t="str">
        <f>IF(Refs!D6="","",Refs!D6)</f>
        <v>Region</v>
      </c>
      <c r="D13" s="28">
        <f>SUMIFS(Raw!$F:$F,Raw!$C:$C, D$5,Raw!$A:$A,$A$4,Raw!$D:$D,$A13)</f>
        <v>349630</v>
      </c>
      <c r="E13" s="28">
        <f>SUMIFS(Raw!$F:$F,Raw!$C:$C, E$5,Raw!$A:$A,$A$4,Raw!$D:$D,$A13)</f>
        <v>347014</v>
      </c>
      <c r="F13" s="28">
        <f>SUMIFS(Raw!$F:$F,Raw!$C:$C, F$5,Raw!$A:$A,$A$4,Raw!$D:$D,$A13)</f>
        <v>324173</v>
      </c>
      <c r="G13" s="28">
        <f>SUMIFS(Raw!$F:$F,Raw!$C:$C, G$5,Raw!$A:$A,$A$4,Raw!$D:$D,$A13)</f>
        <v>2616</v>
      </c>
      <c r="H13" s="28">
        <f>SUMIFS(Raw!$F:$F,Raw!$C:$C, H$5,Raw!$A:$A,$A$4,Raw!$D:$D,$A13)</f>
        <v>4070374</v>
      </c>
      <c r="I13" s="28">
        <f>_xlfn.MINIFS(Raw!$F:$F,Raw!$C:$C,I$5,Raw!$A:$A,$A$4,Raw!$D:$D,$A13, Raw!$F:$F, "&lt;&gt;0")</f>
        <v>30</v>
      </c>
      <c r="J13" s="28">
        <f>_xlfn.MAXIFS(Raw!$F:$F,Raw!$C:$C,J$5,Raw!$A:$A,$A$4,Raw!$D:$D,$A13)</f>
        <v>252</v>
      </c>
      <c r="K13" s="28">
        <f>_xlfn.MINIFS(Raw!$F:$F,Raw!$C:$C,K$5,Raw!$A:$A,$A$4,Raw!$D:$D,$A13, Raw!$F:$F, "&lt;&gt;0")</f>
        <v>30</v>
      </c>
      <c r="L13" s="28">
        <f>_xlfn.MAXIFS(Raw!$F:$F,Raw!$C:$C,L$5,Raw!$A:$A,$A$4,Raw!$D:$D,$A13)</f>
        <v>429</v>
      </c>
      <c r="M13" s="28">
        <f>SUMIFS(Raw!$F:$F,Raw!$C:$C, M$5,Raw!$A:$A,$A$4,Raw!$D:$D,$A13)</f>
        <v>326951</v>
      </c>
      <c r="N13" s="28">
        <f>SUMIFS(Raw!$F:$F,Raw!$C:$C, N$5,Raw!$A:$A,$A$4,Raw!$D:$D,$A13)</f>
        <v>98137</v>
      </c>
      <c r="O13" s="28">
        <f>SUMIFS(Raw!$F:$F,Raw!$C:$C, O$5,Raw!$A:$A,$A$4,Raw!$D:$D,$A13)</f>
        <v>76309</v>
      </c>
      <c r="P13" s="28">
        <f>SUMIFS(Raw!$F:$F,Raw!$C:$C, P$5,Raw!$A:$A,$A$4,Raw!$D:$D,$A13)</f>
        <v>45231</v>
      </c>
      <c r="Q13" s="28">
        <f>SUMIFS(Raw!$F:$F,Raw!$C:$C, Q$5,Raw!$A:$A,$A$4,Raw!$D:$D,$A13)</f>
        <v>41752</v>
      </c>
      <c r="R13" s="28">
        <f>SUMIFS(Raw!$F:$F,Raw!$C:$C, R$5,Raw!$A:$A,$A$4,Raw!$D:$D,$A13)</f>
        <v>42789</v>
      </c>
      <c r="S13" s="28">
        <f>SUMIFS(Raw!$F:$F,Raw!$C:$C, S$5,Raw!$A:$A,$A$4,Raw!$D:$D,$A13)</f>
        <v>25967</v>
      </c>
      <c r="T13" s="28">
        <f>SUMIFS(Raw!$F:$F,Raw!$C:$C, T$5,Raw!$A:$A,$A$4,Raw!$D:$D,$A13)</f>
        <v>139</v>
      </c>
      <c r="U13" s="28">
        <f>SUMIFS(Raw!$F:$F,Raw!$C:$C, U$5,Raw!$A:$A,$A$4,Raw!$D:$D,$A13)</f>
        <v>18012</v>
      </c>
      <c r="V13" s="28">
        <f>SUMIFS(Raw!$F:$F,Raw!$C:$C, V$5,Raw!$A:$A,$A$4,Raw!$D:$D,$A13)</f>
        <v>1221</v>
      </c>
      <c r="W13" s="28">
        <f>SUMIFS(Raw!$F:$F,Raw!$C:$C, W$5,Raw!$A:$A,$A$4,Raw!$D:$D,$A13)</f>
        <v>10966</v>
      </c>
      <c r="X13" s="28">
        <f>SUMIFS(Raw!$F:$F,Raw!$C:$C, X$5,Raw!$A:$A,$A$4,Raw!$D:$D,$A13)</f>
        <v>2484</v>
      </c>
      <c r="Y13" s="28">
        <f>SUMIFS(Raw!$F:$F,Raw!$C:$C, Y$5,Raw!$A:$A,$A$4,Raw!$D:$D,$A13)</f>
        <v>14142</v>
      </c>
      <c r="Z13" s="28">
        <f>SUMIFS(Raw!$F:$F,Raw!$C:$C, Z$5,Raw!$A:$A,$A$4,Raw!$D:$D,$A13)</f>
        <v>32321</v>
      </c>
      <c r="AA13" s="28">
        <f>SUMIFS(Raw!$F:$F,Raw!$C:$C, AA$5,Raw!$A:$A,$A$4,Raw!$D:$D,$A13)</f>
        <v>163125</v>
      </c>
      <c r="AB13" s="28">
        <f>SUMIFS(Raw!$F:$F,Raw!$C:$C, AB$5,Raw!$A:$A,$A$4,Raw!$D:$D,$A13)</f>
        <v>21791</v>
      </c>
      <c r="AC13" s="28">
        <f>SUMIFS(Raw!$F:$F,Raw!$C:$C, AC$5,Raw!$A:$A,$A$4,Raw!$D:$D,$A13)</f>
        <v>8020</v>
      </c>
      <c r="AD13" s="28">
        <f>SUMIFS(Raw!$F:$F,Raw!$C:$C, AD$5,Raw!$A:$A,$A$4,Raw!$D:$D,$A13)</f>
        <v>9148</v>
      </c>
      <c r="AE13" s="28">
        <f>SUMIFS(Raw!$F:$F,Raw!$C:$C, AE$5,Raw!$A:$A,$A$4,Raw!$D:$D,$A13)</f>
        <v>1782</v>
      </c>
      <c r="AF13" s="28">
        <f>SUMIFS(Raw!$F:$F,Raw!$C:$C, AF$5,Raw!$A:$A,$A$4,Raw!$D:$D,$A13)</f>
        <v>1</v>
      </c>
      <c r="AG13" s="28">
        <f>SUMIFS(Raw!$F:$F,Raw!$C:$C, AG$5,Raw!$A:$A,$A$4,Raw!$D:$D,$A13)</f>
        <v>4567</v>
      </c>
    </row>
    <row r="14" spans="1:33" x14ac:dyDescent="0.25">
      <c r="A14" s="23" t="str">
        <f>IF(Refs!A7="","",Refs!A7)</f>
        <v>Y61</v>
      </c>
      <c r="B14" s="3" t="str">
        <f>IF(Refs!B7="","",Refs!B7)</f>
        <v>East of England</v>
      </c>
      <c r="C14" s="23" t="str">
        <f>IF(Refs!D7="","",Refs!D7)</f>
        <v>Region</v>
      </c>
      <c r="D14" s="28">
        <f>SUMIFS(Raw!$F:$F,Raw!$C:$C, D$5,Raw!$A:$A,$A$4,Raw!$D:$D,$A14)</f>
        <v>233484</v>
      </c>
      <c r="E14" s="28">
        <f>SUMIFS(Raw!$F:$F,Raw!$C:$C, E$5,Raw!$A:$A,$A$4,Raw!$D:$D,$A14)</f>
        <v>218214</v>
      </c>
      <c r="F14" s="28">
        <f>SUMIFS(Raw!$F:$F,Raw!$C:$C, F$5,Raw!$A:$A,$A$4,Raw!$D:$D,$A14)</f>
        <v>173703</v>
      </c>
      <c r="G14" s="28">
        <f>SUMIFS(Raw!$F:$F,Raw!$C:$C, G$5,Raw!$A:$A,$A$4,Raw!$D:$D,$A14)</f>
        <v>9759</v>
      </c>
      <c r="H14" s="28">
        <f>SUMIFS(Raw!$F:$F,Raw!$C:$C, H$5,Raw!$A:$A,$A$4,Raw!$D:$D,$A14)</f>
        <v>16626512</v>
      </c>
      <c r="I14" s="28">
        <f>_xlfn.MINIFS(Raw!$F:$F,Raw!$C:$C,I$5,Raw!$A:$A,$A$4,Raw!$D:$D,$A14, Raw!$F:$F, "&lt;&gt;0")</f>
        <v>2</v>
      </c>
      <c r="J14" s="28">
        <f>_xlfn.MAXIFS(Raw!$F:$F,Raw!$C:$C,J$5,Raw!$A:$A,$A$4,Raw!$D:$D,$A14)</f>
        <v>1622</v>
      </c>
      <c r="K14" s="28">
        <f>_xlfn.MINIFS(Raw!$F:$F,Raw!$C:$C,K$5,Raw!$A:$A,$A$4,Raw!$D:$D,$A14, Raw!$F:$F, "&lt;&gt;0")</f>
        <v>3</v>
      </c>
      <c r="L14" s="28">
        <f>_xlfn.MAXIFS(Raw!$F:$F,Raw!$C:$C,L$5,Raw!$A:$A,$A$4,Raw!$D:$D,$A14)</f>
        <v>1776</v>
      </c>
      <c r="M14" s="28">
        <f>SUMIFS(Raw!$F:$F,Raw!$C:$C, M$5,Raw!$A:$A,$A$4,Raw!$D:$D,$A14)</f>
        <v>197182</v>
      </c>
      <c r="N14" s="28">
        <f>SUMIFS(Raw!$F:$F,Raw!$C:$C, N$5,Raw!$A:$A,$A$4,Raw!$D:$D,$A14)</f>
        <v>104058</v>
      </c>
      <c r="O14" s="28">
        <f>SUMIFS(Raw!$F:$F,Raw!$C:$C, O$5,Raw!$A:$A,$A$4,Raw!$D:$D,$A14)</f>
        <v>45682</v>
      </c>
      <c r="P14" s="28">
        <f>SUMIFS(Raw!$F:$F,Raw!$C:$C, P$5,Raw!$A:$A,$A$4,Raw!$D:$D,$A14)</f>
        <v>12533</v>
      </c>
      <c r="Q14" s="28">
        <f>SUMIFS(Raw!$F:$F,Raw!$C:$C, Q$5,Raw!$A:$A,$A$4,Raw!$D:$D,$A14)</f>
        <v>29033</v>
      </c>
      <c r="R14" s="28">
        <f>SUMIFS(Raw!$F:$F,Raw!$C:$C, R$5,Raw!$A:$A,$A$4,Raw!$D:$D,$A14)</f>
        <v>19047</v>
      </c>
      <c r="S14" s="28">
        <f>SUMIFS(Raw!$F:$F,Raw!$C:$C, S$5,Raw!$A:$A,$A$4,Raw!$D:$D,$A14)</f>
        <v>7845</v>
      </c>
      <c r="T14" s="28">
        <f>SUMIFS(Raw!$F:$F,Raw!$C:$C, T$5,Raw!$A:$A,$A$4,Raw!$D:$D,$A14)</f>
        <v>42</v>
      </c>
      <c r="U14" s="28">
        <f>SUMIFS(Raw!$F:$F,Raw!$C:$C, U$5,Raw!$A:$A,$A$4,Raw!$D:$D,$A14)</f>
        <v>10505</v>
      </c>
      <c r="V14" s="28">
        <f>SUMIFS(Raw!$F:$F,Raw!$C:$C, V$5,Raw!$A:$A,$A$4,Raw!$D:$D,$A14)</f>
        <v>869</v>
      </c>
      <c r="W14" s="28">
        <f>SUMIFS(Raw!$F:$F,Raw!$C:$C, W$5,Raw!$A:$A,$A$4,Raw!$D:$D,$A14)</f>
        <v>5635</v>
      </c>
      <c r="X14" s="28">
        <f>SUMIFS(Raw!$F:$F,Raw!$C:$C, X$5,Raw!$A:$A,$A$4,Raw!$D:$D,$A14)</f>
        <v>806</v>
      </c>
      <c r="Y14" s="28">
        <f>SUMIFS(Raw!$F:$F,Raw!$C:$C, Y$5,Raw!$A:$A,$A$4,Raw!$D:$D,$A14)</f>
        <v>21861</v>
      </c>
      <c r="Z14" s="28">
        <f>SUMIFS(Raw!$F:$F,Raw!$C:$C, Z$5,Raw!$A:$A,$A$4,Raw!$D:$D,$A14)</f>
        <v>31408</v>
      </c>
      <c r="AA14" s="28">
        <f>SUMIFS(Raw!$F:$F,Raw!$C:$C, AA$5,Raw!$A:$A,$A$4,Raw!$D:$D,$A14)</f>
        <v>77954</v>
      </c>
      <c r="AB14" s="28">
        <f>SUMIFS(Raw!$F:$F,Raw!$C:$C, AB$5,Raw!$A:$A,$A$4,Raw!$D:$D,$A14)</f>
        <v>9870</v>
      </c>
      <c r="AC14" s="28">
        <f>SUMIFS(Raw!$F:$F,Raw!$C:$C, AC$5,Raw!$A:$A,$A$4,Raw!$D:$D,$A14)</f>
        <v>16264</v>
      </c>
      <c r="AD14" s="28">
        <f>SUMIFS(Raw!$F:$F,Raw!$C:$C, AD$5,Raw!$A:$A,$A$4,Raw!$D:$D,$A14)</f>
        <v>2531</v>
      </c>
      <c r="AE14" s="28">
        <f>SUMIFS(Raw!$F:$F,Raw!$C:$C, AE$5,Raw!$A:$A,$A$4,Raw!$D:$D,$A14)</f>
        <v>865</v>
      </c>
      <c r="AF14" s="28">
        <f>SUMIFS(Raw!$F:$F,Raw!$C:$C, AF$5,Raw!$A:$A,$A$4,Raw!$D:$D,$A14)</f>
        <v>3</v>
      </c>
      <c r="AG14" s="28">
        <f>SUMIFS(Raw!$F:$F,Raw!$C:$C, AG$5,Raw!$A:$A,$A$4,Raw!$D:$D,$A14)</f>
        <v>5790</v>
      </c>
    </row>
    <row r="15" spans="1:33" x14ac:dyDescent="0.25">
      <c r="A15" s="23" t="str">
        <f>IF(Refs!A8="","",Refs!A8)</f>
        <v>Y56</v>
      </c>
      <c r="B15" s="3" t="str">
        <f>IF(Refs!B8="","",Refs!B8)</f>
        <v>London</v>
      </c>
      <c r="C15" s="23" t="str">
        <f>IF(Refs!D8="","",Refs!D8)</f>
        <v>Region</v>
      </c>
      <c r="D15" s="28">
        <f>SUMIFS(Raw!$F:$F,Raw!$C:$C, D$5,Raw!$A:$A,$A$4,Raw!$D:$D,$A15)</f>
        <v>262612</v>
      </c>
      <c r="E15" s="28">
        <f>SUMIFS(Raw!$F:$F,Raw!$C:$C, E$5,Raw!$A:$A,$A$4,Raw!$D:$D,$A15)</f>
        <v>249902</v>
      </c>
      <c r="F15" s="28">
        <f>SUMIFS(Raw!$F:$F,Raw!$C:$C, F$5,Raw!$A:$A,$A$4,Raw!$D:$D,$A15)</f>
        <v>201209</v>
      </c>
      <c r="G15" s="28">
        <f>SUMIFS(Raw!$F:$F,Raw!$C:$C, G$5,Raw!$A:$A,$A$4,Raw!$D:$D,$A15)</f>
        <v>6419</v>
      </c>
      <c r="H15" s="28">
        <f>SUMIFS(Raw!$F:$F,Raw!$C:$C, H$5,Raw!$A:$A,$A$4,Raw!$D:$D,$A15)</f>
        <v>3912176</v>
      </c>
      <c r="I15" s="28">
        <f>_xlfn.MINIFS(Raw!$F:$F,Raw!$C:$C,I$5,Raw!$A:$A,$A$4,Raw!$D:$D,$A15, Raw!$F:$F, "&lt;&gt;0")</f>
        <v>1</v>
      </c>
      <c r="J15" s="28">
        <f>_xlfn.MAXIFS(Raw!$F:$F,Raw!$C:$C,J$5,Raw!$A:$A,$A$4,Raw!$D:$D,$A15)</f>
        <v>628</v>
      </c>
      <c r="K15" s="28">
        <f>_xlfn.MINIFS(Raw!$F:$F,Raw!$C:$C,K$5,Raw!$A:$A,$A$4,Raw!$D:$D,$A15, Raw!$F:$F, "&lt;&gt;0")</f>
        <v>6</v>
      </c>
      <c r="L15" s="28">
        <f>_xlfn.MAXIFS(Raw!$F:$F,Raw!$C:$C,L$5,Raw!$A:$A,$A$4,Raw!$D:$D,$A15)</f>
        <v>699</v>
      </c>
      <c r="M15" s="28">
        <f>SUMIFS(Raw!$F:$F,Raw!$C:$C, M$5,Raw!$A:$A,$A$4,Raw!$D:$D,$A15)</f>
        <v>243870</v>
      </c>
      <c r="N15" s="28">
        <f>SUMIFS(Raw!$F:$F,Raw!$C:$C, N$5,Raw!$A:$A,$A$4,Raw!$D:$D,$A15)</f>
        <v>99174</v>
      </c>
      <c r="O15" s="28">
        <f>SUMIFS(Raw!$F:$F,Raw!$C:$C, O$5,Raw!$A:$A,$A$4,Raw!$D:$D,$A15)</f>
        <v>48899</v>
      </c>
      <c r="P15" s="28">
        <f>SUMIFS(Raw!$F:$F,Raw!$C:$C, P$5,Raw!$A:$A,$A$4,Raw!$D:$D,$A15)</f>
        <v>14965</v>
      </c>
      <c r="Q15" s="28">
        <f>SUMIFS(Raw!$F:$F,Raw!$C:$C, Q$5,Raw!$A:$A,$A$4,Raw!$D:$D,$A15)</f>
        <v>23481</v>
      </c>
      <c r="R15" s="28">
        <f>SUMIFS(Raw!$F:$F,Raw!$C:$C, R$5,Raw!$A:$A,$A$4,Raw!$D:$D,$A15)</f>
        <v>27226</v>
      </c>
      <c r="S15" s="28">
        <f>SUMIFS(Raw!$F:$F,Raw!$C:$C, S$5,Raw!$A:$A,$A$4,Raw!$D:$D,$A15)</f>
        <v>11726</v>
      </c>
      <c r="T15" s="28">
        <f>SUMIFS(Raw!$F:$F,Raw!$C:$C, T$5,Raw!$A:$A,$A$4,Raw!$D:$D,$A15)</f>
        <v>240</v>
      </c>
      <c r="U15" s="28">
        <f>SUMIFS(Raw!$F:$F,Raw!$C:$C, U$5,Raw!$A:$A,$A$4,Raw!$D:$D,$A15)</f>
        <v>18695</v>
      </c>
      <c r="V15" s="28">
        <f>SUMIFS(Raw!$F:$F,Raw!$C:$C, V$5,Raw!$A:$A,$A$4,Raw!$D:$D,$A15)</f>
        <v>1091</v>
      </c>
      <c r="W15" s="28">
        <f>SUMIFS(Raw!$F:$F,Raw!$C:$C, W$5,Raw!$A:$A,$A$4,Raw!$D:$D,$A15)</f>
        <v>6224</v>
      </c>
      <c r="X15" s="28">
        <f>SUMIFS(Raw!$F:$F,Raw!$C:$C, X$5,Raw!$A:$A,$A$4,Raw!$D:$D,$A15)</f>
        <v>327</v>
      </c>
      <c r="Y15" s="28">
        <f>SUMIFS(Raw!$F:$F,Raw!$C:$C, Y$5,Raw!$A:$A,$A$4,Raw!$D:$D,$A15)</f>
        <v>24240</v>
      </c>
      <c r="Z15" s="28">
        <f>SUMIFS(Raw!$F:$F,Raw!$C:$C, Z$5,Raw!$A:$A,$A$4,Raw!$D:$D,$A15)</f>
        <v>43112</v>
      </c>
      <c r="AA15" s="28">
        <f>SUMIFS(Raw!$F:$F,Raw!$C:$C, AA$5,Raw!$A:$A,$A$4,Raw!$D:$D,$A15)</f>
        <v>99194</v>
      </c>
      <c r="AB15" s="28">
        <f>SUMIFS(Raw!$F:$F,Raw!$C:$C, AB$5,Raw!$A:$A,$A$4,Raw!$D:$D,$A15)</f>
        <v>34878</v>
      </c>
      <c r="AC15" s="28">
        <f>SUMIFS(Raw!$F:$F,Raw!$C:$C, AC$5,Raw!$A:$A,$A$4,Raw!$D:$D,$A15)</f>
        <v>10425</v>
      </c>
      <c r="AD15" s="28">
        <f>SUMIFS(Raw!$F:$F,Raw!$C:$C, AD$5,Raw!$A:$A,$A$4,Raw!$D:$D,$A15)</f>
        <v>2139</v>
      </c>
      <c r="AE15" s="28">
        <f>SUMIFS(Raw!$F:$F,Raw!$C:$C, AE$5,Raw!$A:$A,$A$4,Raw!$D:$D,$A15)</f>
        <v>322</v>
      </c>
      <c r="AF15" s="28">
        <f>SUMIFS(Raw!$F:$F,Raw!$C:$C, AF$5,Raw!$A:$A,$A$4,Raw!$D:$D,$A15)</f>
        <v>73</v>
      </c>
      <c r="AG15" s="28">
        <f>SUMIFS(Raw!$F:$F,Raw!$C:$C, AG$5,Raw!$A:$A,$A$4,Raw!$D:$D,$A15)</f>
        <v>8574</v>
      </c>
    </row>
    <row r="16" spans="1:33" x14ac:dyDescent="0.25">
      <c r="A16" s="23" t="str">
        <f>IF(Refs!A9="","",Refs!A9)</f>
        <v>Y59</v>
      </c>
      <c r="B16" s="3" t="str">
        <f>IF(Refs!B9="","",Refs!B9)</f>
        <v>South East</v>
      </c>
      <c r="C16" s="23" t="str">
        <f>IF(Refs!D9="","",Refs!D9)</f>
        <v>Region</v>
      </c>
      <c r="D16" s="28">
        <f>SUMIFS(Raw!$F:$F,Raw!$C:$C, D$5,Raw!$A:$A,$A$4,Raw!$D:$D,$A16)</f>
        <v>314831</v>
      </c>
      <c r="E16" s="28">
        <f>SUMIFS(Raw!$F:$F,Raw!$C:$C, E$5,Raw!$A:$A,$A$4,Raw!$D:$D,$A16)</f>
        <v>277158</v>
      </c>
      <c r="F16" s="28">
        <f>SUMIFS(Raw!$F:$F,Raw!$C:$C, F$5,Raw!$A:$A,$A$4,Raw!$D:$D,$A16)</f>
        <v>165209</v>
      </c>
      <c r="G16" s="28">
        <f>SUMIFS(Raw!$F:$F,Raw!$C:$C, G$5,Raw!$A:$A,$A$4,Raw!$D:$D,$A16)</f>
        <v>25066</v>
      </c>
      <c r="H16" s="28">
        <f>SUMIFS(Raw!$F:$F,Raw!$C:$C, H$5,Raw!$A:$A,$A$4,Raw!$D:$D,$A16)</f>
        <v>42412991</v>
      </c>
      <c r="I16" s="28">
        <f>_xlfn.MINIFS(Raw!$F:$F,Raw!$C:$C,I$5,Raw!$A:$A,$A$4,Raw!$D:$D,$A16, Raw!$F:$F, "&lt;&gt;0")</f>
        <v>3</v>
      </c>
      <c r="J16" s="28">
        <f>_xlfn.MAXIFS(Raw!$F:$F,Raw!$C:$C,J$5,Raw!$A:$A,$A$4,Raw!$D:$D,$A16)</f>
        <v>3318</v>
      </c>
      <c r="K16" s="28">
        <f>_xlfn.MINIFS(Raw!$F:$F,Raw!$C:$C,K$5,Raw!$A:$A,$A$4,Raw!$D:$D,$A16, Raw!$F:$F, "&lt;&gt;0")</f>
        <v>10</v>
      </c>
      <c r="L16" s="28">
        <f>_xlfn.MAXIFS(Raw!$F:$F,Raw!$C:$C,L$5,Raw!$A:$A,$A$4,Raw!$D:$D,$A16)</f>
        <v>3678</v>
      </c>
      <c r="M16" s="28">
        <f>SUMIFS(Raw!$F:$F,Raw!$C:$C, M$5,Raw!$A:$A,$A$4,Raw!$D:$D,$A16)</f>
        <v>263324</v>
      </c>
      <c r="N16" s="28">
        <f>SUMIFS(Raw!$F:$F,Raw!$C:$C, N$5,Raw!$A:$A,$A$4,Raw!$D:$D,$A16)</f>
        <v>119058</v>
      </c>
      <c r="O16" s="28">
        <f>SUMIFS(Raw!$F:$F,Raw!$C:$C, O$5,Raw!$A:$A,$A$4,Raw!$D:$D,$A16)</f>
        <v>52992</v>
      </c>
      <c r="P16" s="28">
        <f>SUMIFS(Raw!$F:$F,Raw!$C:$C, P$5,Raw!$A:$A,$A$4,Raw!$D:$D,$A16)</f>
        <v>16135</v>
      </c>
      <c r="Q16" s="28">
        <f>SUMIFS(Raw!$F:$F,Raw!$C:$C, Q$5,Raw!$A:$A,$A$4,Raw!$D:$D,$A16)</f>
        <v>24275</v>
      </c>
      <c r="R16" s="28">
        <f>SUMIFS(Raw!$F:$F,Raw!$C:$C, R$5,Raw!$A:$A,$A$4,Raw!$D:$D,$A16)</f>
        <v>32827</v>
      </c>
      <c r="S16" s="28">
        <f>SUMIFS(Raw!$F:$F,Raw!$C:$C, S$5,Raw!$A:$A,$A$4,Raw!$D:$D,$A16)</f>
        <v>16637</v>
      </c>
      <c r="T16" s="28">
        <f>SUMIFS(Raw!$F:$F,Raw!$C:$C, T$5,Raw!$A:$A,$A$4,Raw!$D:$D,$A16)</f>
        <v>69</v>
      </c>
      <c r="U16" s="28">
        <f>SUMIFS(Raw!$F:$F,Raw!$C:$C, U$5,Raw!$A:$A,$A$4,Raw!$D:$D,$A16)</f>
        <v>12362</v>
      </c>
      <c r="V16" s="28">
        <f>SUMIFS(Raw!$F:$F,Raw!$C:$C, V$5,Raw!$A:$A,$A$4,Raw!$D:$D,$A16)</f>
        <v>1111</v>
      </c>
      <c r="W16" s="28">
        <f>SUMIFS(Raw!$F:$F,Raw!$C:$C, W$5,Raw!$A:$A,$A$4,Raw!$D:$D,$A16)</f>
        <v>8020</v>
      </c>
      <c r="X16" s="28">
        <f>SUMIFS(Raw!$F:$F,Raw!$C:$C, X$5,Raw!$A:$A,$A$4,Raw!$D:$D,$A16)</f>
        <v>2053</v>
      </c>
      <c r="Y16" s="28">
        <f>SUMIFS(Raw!$F:$F,Raw!$C:$C, Y$5,Raw!$A:$A,$A$4,Raw!$D:$D,$A16)</f>
        <v>20368</v>
      </c>
      <c r="Z16" s="28">
        <f>SUMIFS(Raw!$F:$F,Raw!$C:$C, Z$5,Raw!$A:$A,$A$4,Raw!$D:$D,$A16)</f>
        <v>41538</v>
      </c>
      <c r="AA16" s="28">
        <f>SUMIFS(Raw!$F:$F,Raw!$C:$C, AA$5,Raw!$A:$A,$A$4,Raw!$D:$D,$A16)</f>
        <v>120603</v>
      </c>
      <c r="AB16" s="28">
        <f>SUMIFS(Raw!$F:$F,Raw!$C:$C, AB$5,Raw!$A:$A,$A$4,Raw!$D:$D,$A16)</f>
        <v>22116</v>
      </c>
      <c r="AC16" s="28">
        <f>SUMIFS(Raw!$F:$F,Raw!$C:$C, AC$5,Raw!$A:$A,$A$4,Raw!$D:$D,$A16)</f>
        <v>33608</v>
      </c>
      <c r="AD16" s="28">
        <f>SUMIFS(Raw!$F:$F,Raw!$C:$C, AD$5,Raw!$A:$A,$A$4,Raw!$D:$D,$A16)</f>
        <v>8792</v>
      </c>
      <c r="AE16" s="28">
        <f>SUMIFS(Raw!$F:$F,Raw!$C:$C, AE$5,Raw!$A:$A,$A$4,Raw!$D:$D,$A16)</f>
        <v>8734</v>
      </c>
      <c r="AF16" s="28">
        <f>SUMIFS(Raw!$F:$F,Raw!$C:$C, AF$5,Raw!$A:$A,$A$4,Raw!$D:$D,$A16)</f>
        <v>1</v>
      </c>
      <c r="AG16" s="28">
        <f>SUMIFS(Raw!$F:$F,Raw!$C:$C, AG$5,Raw!$A:$A,$A$4,Raw!$D:$D,$A16)</f>
        <v>5958</v>
      </c>
    </row>
    <row r="17" spans="1:33" x14ac:dyDescent="0.25">
      <c r="A17" s="23" t="str">
        <f>IF(Refs!A10="","",Refs!A10)</f>
        <v>Y58</v>
      </c>
      <c r="B17" s="3" t="str">
        <f>IF(Refs!B10="","",Refs!B10)</f>
        <v>South West</v>
      </c>
      <c r="C17" s="23" t="str">
        <f>IF(Refs!D10="","",Refs!D10)</f>
        <v>Region</v>
      </c>
      <c r="D17" s="28">
        <f>SUMIFS(Raw!$F:$F,Raw!$C:$C, D$5,Raw!$A:$A,$A$4,Raw!$D:$D,$A17)</f>
        <v>208499</v>
      </c>
      <c r="E17" s="28">
        <f>SUMIFS(Raw!$F:$F,Raw!$C:$C, E$5,Raw!$A:$A,$A$4,Raw!$D:$D,$A17)</f>
        <v>189722</v>
      </c>
      <c r="F17" s="28">
        <f>SUMIFS(Raw!$F:$F,Raw!$C:$C, F$5,Raw!$A:$A,$A$4,Raw!$D:$D,$A17)</f>
        <v>147987</v>
      </c>
      <c r="G17" s="28">
        <f>SUMIFS(Raw!$F:$F,Raw!$C:$C, G$5,Raw!$A:$A,$A$4,Raw!$D:$D,$A17)</f>
        <v>6319</v>
      </c>
      <c r="H17" s="28">
        <f>SUMIFS(Raw!$F:$F,Raw!$C:$C, H$5,Raw!$A:$A,$A$4,Raw!$D:$D,$A17)</f>
        <v>11145715</v>
      </c>
      <c r="I17" s="28">
        <f>_xlfn.MINIFS(Raw!$F:$F,Raw!$C:$C,I$5,Raw!$A:$A,$A$4,Raw!$D:$D,$A17, Raw!$F:$F, "&lt;&gt;0")</f>
        <v>4</v>
      </c>
      <c r="J17" s="28">
        <f>_xlfn.MAXIFS(Raw!$F:$F,Raw!$C:$C,J$5,Raw!$A:$A,$A$4,Raw!$D:$D,$A17)</f>
        <v>1391</v>
      </c>
      <c r="K17" s="28">
        <f>_xlfn.MINIFS(Raw!$F:$F,Raw!$C:$C,K$5,Raw!$A:$A,$A$4,Raw!$D:$D,$A17, Raw!$F:$F, "&lt;&gt;0")</f>
        <v>5</v>
      </c>
      <c r="L17" s="28">
        <f>_xlfn.MAXIFS(Raw!$F:$F,Raw!$C:$C,L$5,Raw!$A:$A,$A$4,Raw!$D:$D,$A17)</f>
        <v>1530</v>
      </c>
      <c r="M17" s="28">
        <f>SUMIFS(Raw!$F:$F,Raw!$C:$C, M$5,Raw!$A:$A,$A$4,Raw!$D:$D,$A17)</f>
        <v>175846</v>
      </c>
      <c r="N17" s="28">
        <f>SUMIFS(Raw!$F:$F,Raw!$C:$C, N$5,Raw!$A:$A,$A$4,Raw!$D:$D,$A17)</f>
        <v>96443</v>
      </c>
      <c r="O17" s="28">
        <f>SUMIFS(Raw!$F:$F,Raw!$C:$C, O$5,Raw!$A:$A,$A$4,Raw!$D:$D,$A17)</f>
        <v>46164</v>
      </c>
      <c r="P17" s="28">
        <f>SUMIFS(Raw!$F:$F,Raw!$C:$C, P$5,Raw!$A:$A,$A$4,Raw!$D:$D,$A17)</f>
        <v>18130</v>
      </c>
      <c r="Q17" s="28">
        <f>SUMIFS(Raw!$F:$F,Raw!$C:$C, Q$5,Raw!$A:$A,$A$4,Raw!$D:$D,$A17)</f>
        <v>24215</v>
      </c>
      <c r="R17" s="28">
        <f>SUMIFS(Raw!$F:$F,Raw!$C:$C, R$5,Raw!$A:$A,$A$4,Raw!$D:$D,$A17)</f>
        <v>20426</v>
      </c>
      <c r="S17" s="28">
        <f>SUMIFS(Raw!$F:$F,Raw!$C:$C, S$5,Raw!$A:$A,$A$4,Raw!$D:$D,$A17)</f>
        <v>10687</v>
      </c>
      <c r="T17" s="28">
        <f>SUMIFS(Raw!$F:$F,Raw!$C:$C, T$5,Raw!$A:$A,$A$4,Raw!$D:$D,$A17)</f>
        <v>210</v>
      </c>
      <c r="U17" s="28">
        <f>SUMIFS(Raw!$F:$F,Raw!$C:$C, U$5,Raw!$A:$A,$A$4,Raw!$D:$D,$A17)</f>
        <v>8600</v>
      </c>
      <c r="V17" s="28">
        <f>SUMIFS(Raw!$F:$F,Raw!$C:$C, V$5,Raw!$A:$A,$A$4,Raw!$D:$D,$A17)</f>
        <v>762</v>
      </c>
      <c r="W17" s="28">
        <f>SUMIFS(Raw!$F:$F,Raw!$C:$C, W$5,Raw!$A:$A,$A$4,Raw!$D:$D,$A17)</f>
        <v>4819</v>
      </c>
      <c r="X17" s="28">
        <f>SUMIFS(Raw!$F:$F,Raw!$C:$C, X$5,Raw!$A:$A,$A$4,Raw!$D:$D,$A17)</f>
        <v>1816</v>
      </c>
      <c r="Y17" s="28">
        <f>SUMIFS(Raw!$F:$F,Raw!$C:$C, Y$5,Raw!$A:$A,$A$4,Raw!$D:$D,$A17)</f>
        <v>25929</v>
      </c>
      <c r="Z17" s="28">
        <f>SUMIFS(Raw!$F:$F,Raw!$C:$C, Z$5,Raw!$A:$A,$A$4,Raw!$D:$D,$A17)</f>
        <v>23811</v>
      </c>
      <c r="AA17" s="28">
        <f>SUMIFS(Raw!$F:$F,Raw!$C:$C, AA$5,Raw!$A:$A,$A$4,Raw!$D:$D,$A17)</f>
        <v>62829</v>
      </c>
      <c r="AB17" s="28">
        <f>SUMIFS(Raw!$F:$F,Raw!$C:$C, AB$5,Raw!$A:$A,$A$4,Raw!$D:$D,$A17)</f>
        <v>10108</v>
      </c>
      <c r="AC17" s="28">
        <f>SUMIFS(Raw!$F:$F,Raw!$C:$C, AC$5,Raw!$A:$A,$A$4,Raw!$D:$D,$A17)</f>
        <v>11780</v>
      </c>
      <c r="AD17" s="28">
        <f>SUMIFS(Raw!$F:$F,Raw!$C:$C, AD$5,Raw!$A:$A,$A$4,Raw!$D:$D,$A17)</f>
        <v>2046</v>
      </c>
      <c r="AE17" s="28">
        <f>SUMIFS(Raw!$F:$F,Raw!$C:$C, AE$5,Raw!$A:$A,$A$4,Raw!$D:$D,$A17)</f>
        <v>3657</v>
      </c>
      <c r="AF17" s="28">
        <f>SUMIFS(Raw!$F:$F,Raw!$C:$C, AF$5,Raw!$A:$A,$A$4,Raw!$D:$D,$A17)</f>
        <v>0</v>
      </c>
      <c r="AG17" s="28">
        <f>SUMIFS(Raw!$F:$F,Raw!$C:$C, AG$5,Raw!$A:$A,$A$4,Raw!$D:$D,$A17)</f>
        <v>3227</v>
      </c>
    </row>
    <row r="18" spans="1:33" x14ac:dyDescent="0.25">
      <c r="A18" s="23" t="str">
        <f>IF(Refs!A12="","",Refs!A12)</f>
        <v/>
      </c>
      <c r="B18" s="3" t="str">
        <f>IF(Refs!B12="","",Refs!B12)</f>
        <v>-----------</v>
      </c>
      <c r="C18" s="23" t="str">
        <f>IF(Refs!D12="","",Refs!D12)</f>
        <v/>
      </c>
      <c r="D18" s="28"/>
      <c r="E18" s="28"/>
      <c r="F18" s="28"/>
      <c r="G18" s="28"/>
      <c r="H18" s="28"/>
      <c r="I18" s="28"/>
      <c r="J18" s="28"/>
      <c r="K18" s="28"/>
      <c r="L18" s="28"/>
      <c r="M18" s="28"/>
      <c r="N18" s="28"/>
      <c r="O18" s="28"/>
      <c r="P18" s="28"/>
      <c r="Q18" s="28"/>
      <c r="R18" s="28"/>
      <c r="S18" s="28"/>
      <c r="T18" s="28"/>
      <c r="U18" s="28"/>
      <c r="V18" s="28"/>
      <c r="W18" s="28"/>
      <c r="X18" s="28"/>
      <c r="Y18" s="28"/>
    </row>
    <row r="19" spans="1:33" ht="18.649999999999999" customHeight="1" x14ac:dyDescent="0.25">
      <c r="A19" s="23" t="str">
        <f>IF(Refs!A13="","",Refs!A13)</f>
        <v>111AA1</v>
      </c>
      <c r="B19" s="3" t="str">
        <f>IF(Refs!B13="","",Refs!B13)</f>
        <v>North East</v>
      </c>
      <c r="C19" s="23" t="str">
        <f>IF(Refs!D13="","",Refs!D13)</f>
        <v>Area</v>
      </c>
      <c r="D19" s="28">
        <f>SUMIFS(Raw!$F:$F,Raw!$C:$C,D$5,Raw!$A:$A,$A$4,Raw!$B:$B,$A19)</f>
        <v>111450</v>
      </c>
      <c r="E19" s="28">
        <f>SUMIFS(Raw!$F:$F,Raw!$C:$C,E$5,Raw!$A:$A,$A$4,Raw!$B:$B,$A19)</f>
        <v>94914</v>
      </c>
      <c r="F19" s="28">
        <f>SUMIFS(Raw!$F:$F,Raw!$C:$C,F$5,Raw!$A:$A,$A$4,Raw!$B:$B,$A19)</f>
        <v>77234</v>
      </c>
      <c r="G19" s="28">
        <f>SUMIFS(Raw!$F:$F,Raw!$C:$C,G$5,Raw!$A:$A,$A$4,Raw!$B:$B,$A19)</f>
        <v>5629</v>
      </c>
      <c r="H19" s="28">
        <f>SUMIFS(Raw!$F:$F,Raw!$C:$C,H$5,Raw!$A:$A,$A$4,Raw!$B:$B,$A19)</f>
        <v>6406990</v>
      </c>
      <c r="I19" s="28">
        <f>_xlfn.MINIFS(Raw!$F:$F,Raw!$C:$C,I$5,Raw!$A:$A,$A$4,Raw!$B:$B,$A19, Raw!$F:$F, "&lt;&gt;0")</f>
        <v>10</v>
      </c>
      <c r="J19" s="28">
        <f>_xlfn.MAXIFS(Raw!$F:$F,Raw!$C:$C,J$5,Raw!$A:$A,$A$4,Raw!$B:$B,$A19)</f>
        <v>1084</v>
      </c>
      <c r="K19" s="28">
        <f>_xlfn.MINIFS(Raw!$F:$F,Raw!$C:$C,K$5,Raw!$A:$A,$A$4,Raw!$B:$B,$A19, Raw!$F:$F, "&lt;&gt;0")</f>
        <v>41</v>
      </c>
      <c r="L19" s="28">
        <f>_xlfn.MAXIFS(Raw!$F:$F,Raw!$C:$C,L$5,Raw!$A:$A,$A$4,Raw!$B:$B,$A19)</f>
        <v>1393</v>
      </c>
      <c r="M19" s="28">
        <f>SUMIFS(Raw!$F:$F,Raw!$C:$C,M$5,Raw!$A:$A,$A$4,Raw!$B:$B,$A19)</f>
        <v>86770</v>
      </c>
      <c r="N19" s="28">
        <f>SUMIFS(Raw!$F:$F,Raw!$C:$C,N$5,Raw!$A:$A,$A$4,Raw!$B:$B,$A19)</f>
        <v>30958</v>
      </c>
      <c r="O19" s="28">
        <f>SUMIFS(Raw!$F:$F,Raw!$C:$C,O$5,Raw!$A:$A,$A$4,Raw!$B:$B,$A19)</f>
        <v>6670</v>
      </c>
      <c r="P19" s="28">
        <f>SUMIFS(Raw!$F:$F,Raw!$C:$C,P$5,Raw!$A:$A,$A$4,Raw!$B:$B,$A19)</f>
        <v>2456</v>
      </c>
      <c r="Q19" s="28">
        <f>SUMIFS(Raw!$F:$F,Raw!$C:$C,Q$5,Raw!$A:$A,$A$4,Raw!$B:$B,$A19)</f>
        <v>11880</v>
      </c>
      <c r="R19" s="28">
        <f>SUMIFS(Raw!$F:$F,Raw!$C:$C,R$5,Raw!$A:$A,$A$4,Raw!$B:$B,$A19)</f>
        <v>15169</v>
      </c>
      <c r="S19" s="28">
        <f>SUMIFS(Raw!$F:$F,Raw!$C:$C,S$5,Raw!$A:$A,$A$4,Raw!$B:$B,$A19)</f>
        <v>7251</v>
      </c>
      <c r="T19" s="28">
        <f>SUMIFS(Raw!$F:$F,Raw!$C:$C,T$5,Raw!$A:$A,$A$4,Raw!$B:$B,$A19)</f>
        <v>10</v>
      </c>
      <c r="U19" s="28">
        <f>SUMIFS(Raw!$F:$F,Raw!$C:$C,U$5,Raw!$A:$A,$A$4,Raw!$B:$B,$A19)</f>
        <v>8271</v>
      </c>
      <c r="V19" s="28">
        <f>SUMIFS(Raw!$F:$F,Raw!$C:$C,V$5,Raw!$A:$A,$A$4,Raw!$B:$B,$A19)</f>
        <v>462</v>
      </c>
      <c r="W19" s="28">
        <f>SUMIFS(Raw!$F:$F,Raw!$C:$C,W$5,Raw!$A:$A,$A$4,Raw!$B:$B,$A19)</f>
        <v>2600</v>
      </c>
      <c r="X19" s="28">
        <f>SUMIFS(Raw!$F:$F,Raw!$C:$C,X$5,Raw!$A:$A,$A$4,Raw!$B:$B,$A19)</f>
        <v>103</v>
      </c>
      <c r="Y19" s="28">
        <f>SUMIFS(Raw!$F:$F,Raw!$C:$C,Y$5,Raw!$A:$A,$A$4,Raw!$B:$B,$A19)</f>
        <v>4649</v>
      </c>
      <c r="Z19" s="28">
        <f>SUMIFS(Raw!$F:$F,Raw!$C:$C,Z$5,Raw!$A:$A,$A$4,Raw!$B:$B,$A19)</f>
        <v>4731</v>
      </c>
      <c r="AA19" s="28">
        <f>SUMIFS(Raw!$F:$F,Raw!$C:$C,AA$5,Raw!$A:$A,$A$4,Raw!$B:$B,$A19)</f>
        <v>38895</v>
      </c>
      <c r="AB19" s="28">
        <f>SUMIFS(Raw!$F:$F,Raw!$C:$C,AB$5,Raw!$A:$A,$A$4,Raw!$B:$B,$A19)</f>
        <v>6822</v>
      </c>
      <c r="AC19" s="28">
        <f>SUMIFS(Raw!$F:$F,Raw!$C:$C,AC$5,Raw!$A:$A,$A$4,Raw!$B:$B,$A19)</f>
        <v>1915</v>
      </c>
      <c r="AD19" s="28">
        <f>SUMIFS(Raw!$F:$F,Raw!$C:$C,AD$5,Raw!$A:$A,$A$4,Raw!$B:$B,$A19)</f>
        <v>8974</v>
      </c>
      <c r="AE19" s="28">
        <f>SUMIFS(Raw!$F:$F,Raw!$C:$C,AE$5,Raw!$A:$A,$A$4,Raw!$B:$B,$A19)</f>
        <v>574</v>
      </c>
      <c r="AF19" s="28">
        <f>SUMIFS(Raw!$F:$F,Raw!$C:$C,AF$5,Raw!$A:$A,$A$4,Raw!$B:$B,$A19)</f>
        <v>0</v>
      </c>
      <c r="AG19" s="28">
        <f>SUMIFS(Raw!$F:$F,Raw!$C:$C,AG$5,Raw!$A:$A,$A$4,Raw!$B:$B,$A19)</f>
        <v>921</v>
      </c>
    </row>
    <row r="20" spans="1:33" x14ac:dyDescent="0.25">
      <c r="A20" s="23" t="str">
        <f>IF(Refs!A14="","",Refs!A14)</f>
        <v>111AI7</v>
      </c>
      <c r="B20" s="3" t="str">
        <f>IF(Refs!B14="","",Refs!B14)</f>
        <v>Yorkshire and Humber (NECS)</v>
      </c>
      <c r="C20" s="23" t="str">
        <f>IF(Refs!D14="","",Refs!D14)</f>
        <v>Area</v>
      </c>
      <c r="D20" s="28">
        <f>SUMIFS(Raw!$F:$F,Raw!$C:$C,D$5,Raw!$A:$A,$A$4,Raw!$B:$B,$A20)</f>
        <v>213173</v>
      </c>
      <c r="E20" s="28">
        <f>SUMIFS(Raw!$F:$F,Raw!$C:$C,E$5,Raw!$A:$A,$A$4,Raw!$B:$B,$A20)</f>
        <v>183069</v>
      </c>
      <c r="F20" s="28">
        <f>SUMIFS(Raw!$F:$F,Raw!$C:$C,F$5,Raw!$A:$A,$A$4,Raw!$B:$B,$A20)</f>
        <v>138309</v>
      </c>
      <c r="G20" s="28">
        <f>SUMIFS(Raw!$F:$F,Raw!$C:$C,G$5,Raw!$A:$A,$A$4,Raw!$B:$B,$A20)</f>
        <v>13199</v>
      </c>
      <c r="H20" s="28">
        <f>SUMIFS(Raw!$F:$F,Raw!$C:$C,H$5,Raw!$A:$A,$A$4,Raw!$B:$B,$A20)</f>
        <v>28308864</v>
      </c>
      <c r="I20" s="28">
        <f>_xlfn.MINIFS(Raw!$F:$F,Raw!$C:$C,I$5,Raw!$A:$A,$A$4,Raw!$B:$B,$A20, Raw!$F:$F, "&lt;&gt;0")</f>
        <v>153</v>
      </c>
      <c r="J20" s="28">
        <f>_xlfn.MAXIFS(Raw!$F:$F,Raw!$C:$C,J$5,Raw!$A:$A,$A$4,Raw!$B:$B,$A20)</f>
        <v>5322</v>
      </c>
      <c r="K20" s="28">
        <f>_xlfn.MINIFS(Raw!$F:$F,Raw!$C:$C,K$5,Raw!$A:$A,$A$4,Raw!$B:$B,$A20, Raw!$F:$F, "&lt;&gt;0")</f>
        <v>624</v>
      </c>
      <c r="L20" s="28">
        <f>_xlfn.MAXIFS(Raw!$F:$F,Raw!$C:$C,L$5,Raw!$A:$A,$A$4,Raw!$B:$B,$A20)</f>
        <v>5766</v>
      </c>
      <c r="M20" s="28">
        <f>SUMIFS(Raw!$F:$F,Raw!$C:$C,M$5,Raw!$A:$A,$A$4,Raw!$B:$B,$A20)</f>
        <v>167973</v>
      </c>
      <c r="N20" s="28">
        <f>SUMIFS(Raw!$F:$F,Raw!$C:$C,N$5,Raw!$A:$A,$A$4,Raw!$B:$B,$A20)</f>
        <v>76713</v>
      </c>
      <c r="O20" s="28">
        <f>SUMIFS(Raw!$F:$F,Raw!$C:$C,O$5,Raw!$A:$A,$A$4,Raw!$B:$B,$A20)</f>
        <v>27655</v>
      </c>
      <c r="P20" s="28">
        <f>SUMIFS(Raw!$F:$F,Raw!$C:$C,P$5,Raw!$A:$A,$A$4,Raw!$B:$B,$A20)</f>
        <v>5124</v>
      </c>
      <c r="Q20" s="28">
        <f>SUMIFS(Raw!$F:$F,Raw!$C:$C,Q$5,Raw!$A:$A,$A$4,Raw!$B:$B,$A20)</f>
        <v>17623</v>
      </c>
      <c r="R20" s="28">
        <f>SUMIFS(Raw!$F:$F,Raw!$C:$C,R$5,Raw!$A:$A,$A$4,Raw!$B:$B,$A20)</f>
        <v>17793</v>
      </c>
      <c r="S20" s="28">
        <f>SUMIFS(Raw!$F:$F,Raw!$C:$C,S$5,Raw!$A:$A,$A$4,Raw!$B:$B,$A20)</f>
        <v>12257</v>
      </c>
      <c r="T20" s="28">
        <f>SUMIFS(Raw!$F:$F,Raw!$C:$C,T$5,Raw!$A:$A,$A$4,Raw!$B:$B,$A20)</f>
        <v>21</v>
      </c>
      <c r="U20" s="28">
        <f>SUMIFS(Raw!$F:$F,Raw!$C:$C,U$5,Raw!$A:$A,$A$4,Raw!$B:$B,$A20)</f>
        <v>13974</v>
      </c>
      <c r="V20" s="28">
        <f>SUMIFS(Raw!$F:$F,Raw!$C:$C,V$5,Raw!$A:$A,$A$4,Raw!$B:$B,$A20)</f>
        <v>508</v>
      </c>
      <c r="W20" s="28">
        <f>SUMIFS(Raw!$F:$F,Raw!$C:$C,W$5,Raw!$A:$A,$A$4,Raw!$B:$B,$A20)</f>
        <v>5392</v>
      </c>
      <c r="X20" s="28">
        <f>SUMIFS(Raw!$F:$F,Raw!$C:$C,X$5,Raw!$A:$A,$A$4,Raw!$B:$B,$A20)</f>
        <v>2676</v>
      </c>
      <c r="Y20" s="28">
        <f>SUMIFS(Raw!$F:$F,Raw!$C:$C,Y$5,Raw!$A:$A,$A$4,Raw!$B:$B,$A20)</f>
        <v>6618</v>
      </c>
      <c r="Z20" s="28">
        <f>SUMIFS(Raw!$F:$F,Raw!$C:$C,Z$5,Raw!$A:$A,$A$4,Raw!$B:$B,$A20)</f>
        <v>27822</v>
      </c>
      <c r="AA20" s="28">
        <f>SUMIFS(Raw!$F:$F,Raw!$C:$C,AA$5,Raw!$A:$A,$A$4,Raw!$B:$B,$A20)</f>
        <v>75533</v>
      </c>
      <c r="AB20" s="28">
        <f>SUMIFS(Raw!$F:$F,Raw!$C:$C,AB$5,Raw!$A:$A,$A$4,Raw!$B:$B,$A20)</f>
        <v>5667</v>
      </c>
      <c r="AC20" s="28">
        <f>SUMIFS(Raw!$F:$F,Raw!$C:$C,AC$5,Raw!$A:$A,$A$4,Raw!$B:$B,$A20)</f>
        <v>734</v>
      </c>
      <c r="AD20" s="28">
        <f>SUMIFS(Raw!$F:$F,Raw!$C:$C,AD$5,Raw!$A:$A,$A$4,Raw!$B:$B,$A20)</f>
        <v>1186</v>
      </c>
      <c r="AE20" s="28">
        <f>SUMIFS(Raw!$F:$F,Raw!$C:$C,AE$5,Raw!$A:$A,$A$4,Raw!$B:$B,$A20)</f>
        <v>101</v>
      </c>
      <c r="AF20" s="28">
        <f>SUMIFS(Raw!$F:$F,Raw!$C:$C,AF$5,Raw!$A:$A,$A$4,Raw!$B:$B,$A20)</f>
        <v>0</v>
      </c>
      <c r="AG20" s="28">
        <f>SUMIFS(Raw!$F:$F,Raw!$C:$C,AG$5,Raw!$A:$A,$A$4,Raw!$B:$B,$A20)</f>
        <v>12076</v>
      </c>
    </row>
    <row r="21" spans="1:33" ht="18.649999999999999" customHeight="1" x14ac:dyDescent="0.25">
      <c r="A21" s="23" t="str">
        <f>IF(Refs!A15="","",Refs!A15)</f>
        <v>111AJ3</v>
      </c>
      <c r="B21" s="3" t="str">
        <f>IF(Refs!B15="","",Refs!B15)</f>
        <v>North West including Blackpool (ML CSU)</v>
      </c>
      <c r="C21" s="23" t="str">
        <f>IF(Refs!D15="","",Refs!D15)</f>
        <v>Area</v>
      </c>
      <c r="D21" s="28">
        <f>SUMIFS(Raw!$F:$F,Raw!$C:$C,D$5,Raw!$A:$A,$A$4,Raw!$B:$B,$A21)</f>
        <v>206365</v>
      </c>
      <c r="E21" s="28">
        <f>SUMIFS(Raw!$F:$F,Raw!$C:$C,E$5,Raw!$A:$A,$A$4,Raw!$B:$B,$A21)</f>
        <v>188087</v>
      </c>
      <c r="F21" s="28">
        <f>SUMIFS(Raw!$F:$F,Raw!$C:$C,F$5,Raw!$A:$A,$A$4,Raw!$B:$B,$A21)</f>
        <v>100540</v>
      </c>
      <c r="G21" s="28">
        <f>SUMIFS(Raw!$F:$F,Raw!$C:$C,G$5,Raw!$A:$A,$A$4,Raw!$B:$B,$A21)</f>
        <v>18278</v>
      </c>
      <c r="H21" s="28">
        <f>SUMIFS(Raw!$F:$F,Raw!$C:$C,H$5,Raw!$A:$A,$A$4,Raw!$B:$B,$A21)</f>
        <v>33440384</v>
      </c>
      <c r="I21" s="28">
        <f>_xlfn.MINIFS(Raw!$F:$F,Raw!$C:$C,I$5,Raw!$A:$A,$A$4,Raw!$B:$B,$A21, Raw!$F:$F, "&lt;&gt;0")</f>
        <v>32</v>
      </c>
      <c r="J21" s="28">
        <f>_xlfn.MAXIFS(Raw!$F:$F,Raw!$C:$C,J$5,Raw!$A:$A,$A$4,Raw!$B:$B,$A21)</f>
        <v>1254</v>
      </c>
      <c r="K21" s="28">
        <f>_xlfn.MINIFS(Raw!$F:$F,Raw!$C:$C,K$5,Raw!$A:$A,$A$4,Raw!$B:$B,$A21, Raw!$F:$F, "&lt;&gt;0")</f>
        <v>95</v>
      </c>
      <c r="L21" s="28">
        <f>_xlfn.MAXIFS(Raw!$F:$F,Raw!$C:$C,L$5,Raw!$A:$A,$A$4,Raw!$B:$B,$A21)</f>
        <v>1453</v>
      </c>
      <c r="M21" s="28">
        <f>SUMIFS(Raw!$F:$F,Raw!$C:$C,M$5,Raw!$A:$A,$A$4,Raw!$B:$B,$A21)</f>
        <v>182146</v>
      </c>
      <c r="N21" s="28">
        <f>SUMIFS(Raw!$F:$F,Raw!$C:$C,N$5,Raw!$A:$A,$A$4,Raw!$B:$B,$A21)</f>
        <v>81873</v>
      </c>
      <c r="O21" s="28">
        <f>SUMIFS(Raw!$F:$F,Raw!$C:$C,O$5,Raw!$A:$A,$A$4,Raw!$B:$B,$A21)</f>
        <v>13968</v>
      </c>
      <c r="P21" s="28">
        <f>SUMIFS(Raw!$F:$F,Raw!$C:$C,P$5,Raw!$A:$A,$A$4,Raw!$B:$B,$A21)</f>
        <v>4319</v>
      </c>
      <c r="Q21" s="28">
        <f>SUMIFS(Raw!$F:$F,Raw!$C:$C,Q$5,Raw!$A:$A,$A$4,Raw!$B:$B,$A21)</f>
        <v>20885</v>
      </c>
      <c r="R21" s="28">
        <f>SUMIFS(Raw!$F:$F,Raw!$C:$C,R$5,Raw!$A:$A,$A$4,Raw!$B:$B,$A21)</f>
        <v>27743</v>
      </c>
      <c r="S21" s="28">
        <f>SUMIFS(Raw!$F:$F,Raw!$C:$C,S$5,Raw!$A:$A,$A$4,Raw!$B:$B,$A21)</f>
        <v>9620</v>
      </c>
      <c r="T21" s="28">
        <f>SUMIFS(Raw!$F:$F,Raw!$C:$C,T$5,Raw!$A:$A,$A$4,Raw!$B:$B,$A21)</f>
        <v>187</v>
      </c>
      <c r="U21" s="28">
        <f>SUMIFS(Raw!$F:$F,Raw!$C:$C,U$5,Raw!$A:$A,$A$4,Raw!$B:$B,$A21)</f>
        <v>2964</v>
      </c>
      <c r="V21" s="28">
        <f>SUMIFS(Raw!$F:$F,Raw!$C:$C,V$5,Raw!$A:$A,$A$4,Raw!$B:$B,$A21)</f>
        <v>711</v>
      </c>
      <c r="W21" s="28">
        <f>SUMIFS(Raw!$F:$F,Raw!$C:$C,W$5,Raw!$A:$A,$A$4,Raw!$B:$B,$A21)</f>
        <v>10559</v>
      </c>
      <c r="X21" s="28">
        <f>SUMIFS(Raw!$F:$F,Raw!$C:$C,X$5,Raw!$A:$A,$A$4,Raw!$B:$B,$A21)</f>
        <v>2689</v>
      </c>
      <c r="Y21" s="28">
        <f>SUMIFS(Raw!$F:$F,Raw!$C:$C,Y$5,Raw!$A:$A,$A$4,Raw!$B:$B,$A21)</f>
        <v>15375</v>
      </c>
      <c r="Z21" s="28">
        <f>SUMIFS(Raw!$F:$F,Raw!$C:$C,Z$5,Raw!$A:$A,$A$4,Raw!$B:$B,$A21)</f>
        <v>38186</v>
      </c>
      <c r="AA21" s="28">
        <f>SUMIFS(Raw!$F:$F,Raw!$C:$C,AA$5,Raw!$A:$A,$A$4,Raw!$B:$B,$A21)</f>
        <v>96630</v>
      </c>
      <c r="AB21" s="28">
        <f>SUMIFS(Raw!$F:$F,Raw!$C:$C,AB$5,Raw!$A:$A,$A$4,Raw!$B:$B,$A21)</f>
        <v>8863</v>
      </c>
      <c r="AC21" s="28">
        <f>SUMIFS(Raw!$F:$F,Raw!$C:$C,AC$5,Raw!$A:$A,$A$4,Raw!$B:$B,$A21)</f>
        <v>6924</v>
      </c>
      <c r="AD21" s="28">
        <f>SUMIFS(Raw!$F:$F,Raw!$C:$C,AD$5,Raw!$A:$A,$A$4,Raw!$B:$B,$A21)</f>
        <v>2658</v>
      </c>
      <c r="AE21" s="28">
        <f>SUMIFS(Raw!$F:$F,Raw!$C:$C,AE$5,Raw!$A:$A,$A$4,Raw!$B:$B,$A21)</f>
        <v>5584</v>
      </c>
      <c r="AF21" s="28">
        <f>SUMIFS(Raw!$F:$F,Raw!$C:$C,AF$5,Raw!$A:$A,$A$4,Raw!$B:$B,$A21)</f>
        <v>112</v>
      </c>
      <c r="AG21" s="28">
        <f>SUMIFS(Raw!$F:$F,Raw!$C:$C,AG$5,Raw!$A:$A,$A$4,Raw!$B:$B,$A21)</f>
        <v>4176</v>
      </c>
    </row>
    <row r="22" spans="1:33" ht="18" customHeight="1" x14ac:dyDescent="0.25">
      <c r="A22" s="23" t="str">
        <f>IF(Refs!A16="","",Refs!A16)</f>
        <v>111AL7</v>
      </c>
      <c r="B22" s="3" t="str">
        <f>IF(Refs!B16="","",Refs!B16)</f>
        <v>Midlands</v>
      </c>
      <c r="C22" s="23" t="str">
        <f>IF(Refs!D16="","",Refs!D16)</f>
        <v>Area</v>
      </c>
      <c r="D22" s="28">
        <f>SUMIFS(Raw!$F:$F,Raw!$C:$C,D$5,Raw!$A:$A,$A$4,Raw!$B:$B,$A22)</f>
        <v>349630</v>
      </c>
      <c r="E22" s="28">
        <f>SUMIFS(Raw!$F:$F,Raw!$C:$C,E$5,Raw!$A:$A,$A$4,Raw!$B:$B,$A22)</f>
        <v>347014</v>
      </c>
      <c r="F22" s="28">
        <f>SUMIFS(Raw!$F:$F,Raw!$C:$C,F$5,Raw!$A:$A,$A$4,Raw!$B:$B,$A22)</f>
        <v>324173</v>
      </c>
      <c r="G22" s="28">
        <f>SUMIFS(Raw!$F:$F,Raw!$C:$C,G$5,Raw!$A:$A,$A$4,Raw!$B:$B,$A22)</f>
        <v>2616</v>
      </c>
      <c r="H22" s="28">
        <f>SUMIFS(Raw!$F:$F,Raw!$C:$C,H$5,Raw!$A:$A,$A$4,Raw!$B:$B,$A22)</f>
        <v>4070374</v>
      </c>
      <c r="I22" s="28">
        <f>_xlfn.MINIFS(Raw!$F:$F,Raw!$C:$C,I$5,Raw!$A:$A,$A$4,Raw!$B:$B,$A22, Raw!$F:$F, "&lt;&gt;0")</f>
        <v>30</v>
      </c>
      <c r="J22" s="28">
        <f>_xlfn.MAXIFS(Raw!$F:$F,Raw!$C:$C,J$5,Raw!$A:$A,$A$4,Raw!$B:$B,$A22)</f>
        <v>252</v>
      </c>
      <c r="K22" s="28">
        <f>_xlfn.MINIFS(Raw!$F:$F,Raw!$C:$C,K$5,Raw!$A:$A,$A$4,Raw!$B:$B,$A22, Raw!$F:$F, "&lt;&gt;0")</f>
        <v>30</v>
      </c>
      <c r="L22" s="28">
        <f>_xlfn.MAXIFS(Raw!$F:$F,Raw!$C:$C,L$5,Raw!$A:$A,$A$4,Raw!$B:$B,$A22)</f>
        <v>429</v>
      </c>
      <c r="M22" s="28">
        <f>SUMIFS(Raw!$F:$F,Raw!$C:$C,M$5,Raw!$A:$A,$A$4,Raw!$B:$B,$A22)</f>
        <v>326951</v>
      </c>
      <c r="N22" s="28">
        <f>SUMIFS(Raw!$F:$F,Raw!$C:$C,N$5,Raw!$A:$A,$A$4,Raw!$B:$B,$A22)</f>
        <v>98137</v>
      </c>
      <c r="O22" s="28">
        <f>SUMIFS(Raw!$F:$F,Raw!$C:$C,O$5,Raw!$A:$A,$A$4,Raw!$B:$B,$A22)</f>
        <v>76309</v>
      </c>
      <c r="P22" s="28">
        <f>SUMIFS(Raw!$F:$F,Raw!$C:$C,P$5,Raw!$A:$A,$A$4,Raw!$B:$B,$A22)</f>
        <v>45231</v>
      </c>
      <c r="Q22" s="28">
        <f>SUMIFS(Raw!$F:$F,Raw!$C:$C,Q$5,Raw!$A:$A,$A$4,Raw!$B:$B,$A22)</f>
        <v>41752</v>
      </c>
      <c r="R22" s="28">
        <f>SUMIFS(Raw!$F:$F,Raw!$C:$C,R$5,Raw!$A:$A,$A$4,Raw!$B:$B,$A22)</f>
        <v>42789</v>
      </c>
      <c r="S22" s="28">
        <f>SUMIFS(Raw!$F:$F,Raw!$C:$C,S$5,Raw!$A:$A,$A$4,Raw!$B:$B,$A22)</f>
        <v>25967</v>
      </c>
      <c r="T22" s="28">
        <f>SUMIFS(Raw!$F:$F,Raw!$C:$C,T$5,Raw!$A:$A,$A$4,Raw!$B:$B,$A22)</f>
        <v>139</v>
      </c>
      <c r="U22" s="28">
        <f>SUMIFS(Raw!$F:$F,Raw!$C:$C,U$5,Raw!$A:$A,$A$4,Raw!$B:$B,$A22)</f>
        <v>18012</v>
      </c>
      <c r="V22" s="28">
        <f>SUMIFS(Raw!$F:$F,Raw!$C:$C,V$5,Raw!$A:$A,$A$4,Raw!$B:$B,$A22)</f>
        <v>1221</v>
      </c>
      <c r="W22" s="28">
        <f>SUMIFS(Raw!$F:$F,Raw!$C:$C,W$5,Raw!$A:$A,$A$4,Raw!$B:$B,$A22)</f>
        <v>10966</v>
      </c>
      <c r="X22" s="28">
        <f>SUMIFS(Raw!$F:$F,Raw!$C:$C,X$5,Raw!$A:$A,$A$4,Raw!$B:$B,$A22)</f>
        <v>2484</v>
      </c>
      <c r="Y22" s="28">
        <f>SUMIFS(Raw!$F:$F,Raw!$C:$C,Y$5,Raw!$A:$A,$A$4,Raw!$B:$B,$A22)</f>
        <v>14142</v>
      </c>
      <c r="Z22" s="28">
        <f>SUMIFS(Raw!$F:$F,Raw!$C:$C,Z$5,Raw!$A:$A,$A$4,Raw!$B:$B,$A22)</f>
        <v>32321</v>
      </c>
      <c r="AA22" s="28">
        <f>SUMIFS(Raw!$F:$F,Raw!$C:$C,AA$5,Raw!$A:$A,$A$4,Raw!$B:$B,$A22)</f>
        <v>163125</v>
      </c>
      <c r="AB22" s="28">
        <f>SUMIFS(Raw!$F:$F,Raw!$C:$C,AB$5,Raw!$A:$A,$A$4,Raw!$B:$B,$A22)</f>
        <v>21791</v>
      </c>
      <c r="AC22" s="28">
        <f>SUMIFS(Raw!$F:$F,Raw!$C:$C,AC$5,Raw!$A:$A,$A$4,Raw!$B:$B,$A22)</f>
        <v>8020</v>
      </c>
      <c r="AD22" s="28">
        <f>SUMIFS(Raw!$F:$F,Raw!$C:$C,AD$5,Raw!$A:$A,$A$4,Raw!$B:$B,$A22)</f>
        <v>9148</v>
      </c>
      <c r="AE22" s="28">
        <f>SUMIFS(Raw!$F:$F,Raw!$C:$C,AE$5,Raw!$A:$A,$A$4,Raw!$B:$B,$A22)</f>
        <v>1782</v>
      </c>
      <c r="AF22" s="28">
        <f>SUMIFS(Raw!$F:$F,Raw!$C:$C,AF$5,Raw!$A:$A,$A$4,Raw!$B:$B,$A22)</f>
        <v>1</v>
      </c>
      <c r="AG22" s="28">
        <f>SUMIFS(Raw!$F:$F,Raw!$C:$C,AG$5,Raw!$A:$A,$A$4,Raw!$B:$B,$A22)</f>
        <v>4567</v>
      </c>
    </row>
    <row r="23" spans="1:33" ht="18.649999999999999" customHeight="1" x14ac:dyDescent="0.25">
      <c r="A23" s="23" t="str">
        <f>IF(Refs!A17="","",Refs!A17)</f>
        <v>111AC5</v>
      </c>
      <c r="B23" s="3" t="str">
        <f>IF(Refs!B17="","",Refs!B17)</f>
        <v>Cambridgeshire and Peterborough</v>
      </c>
      <c r="C23" s="23" t="str">
        <f>IF(Refs!D17="","",Refs!D17)</f>
        <v>Area</v>
      </c>
      <c r="D23" s="28">
        <f>SUMIFS(Raw!$F:$F,Raw!$C:$C,D$5,Raw!$A:$A,$A$4,Raw!$B:$B,$A23)</f>
        <v>35872</v>
      </c>
      <c r="E23" s="28">
        <f>SUMIFS(Raw!$F:$F,Raw!$C:$C,E$5,Raw!$A:$A,$A$4,Raw!$B:$B,$A23)</f>
        <v>34841</v>
      </c>
      <c r="F23" s="28">
        <f>SUMIFS(Raw!$F:$F,Raw!$C:$C,F$5,Raw!$A:$A,$A$4,Raw!$B:$B,$A23)</f>
        <v>29462</v>
      </c>
      <c r="G23" s="28">
        <f>SUMIFS(Raw!$F:$F,Raw!$C:$C,G$5,Raw!$A:$A,$A$4,Raw!$B:$B,$A23)</f>
        <v>1031</v>
      </c>
      <c r="H23" s="28">
        <f>SUMIFS(Raw!$F:$F,Raw!$C:$C,H$5,Raw!$A:$A,$A$4,Raw!$B:$B,$A23)</f>
        <v>1486028</v>
      </c>
      <c r="I23" s="28">
        <f>_xlfn.MINIFS(Raw!$F:$F,Raw!$C:$C,I$5,Raw!$A:$A,$A$4,Raw!$B:$B,$A23, Raw!$F:$F, "&lt;&gt;0")</f>
        <v>19</v>
      </c>
      <c r="J23" s="28">
        <f>_xlfn.MAXIFS(Raw!$F:$F,Raw!$C:$C,J$5,Raw!$A:$A,$A$4,Raw!$B:$B,$A23)</f>
        <v>803</v>
      </c>
      <c r="K23" s="28">
        <f>_xlfn.MINIFS(Raw!$F:$F,Raw!$C:$C,K$5,Raw!$A:$A,$A$4,Raw!$B:$B,$A23, Raw!$F:$F, "&lt;&gt;0")</f>
        <v>31</v>
      </c>
      <c r="L23" s="28">
        <f>_xlfn.MAXIFS(Raw!$F:$F,Raw!$C:$C,L$5,Raw!$A:$A,$A$4,Raw!$B:$B,$A23)</f>
        <v>895</v>
      </c>
      <c r="M23" s="28">
        <f>SUMIFS(Raw!$F:$F,Raw!$C:$C,M$5,Raw!$A:$A,$A$4,Raw!$B:$B,$A23)</f>
        <v>27530</v>
      </c>
      <c r="N23" s="28">
        <f>SUMIFS(Raw!$F:$F,Raw!$C:$C,N$5,Raw!$A:$A,$A$4,Raw!$B:$B,$A23)</f>
        <v>13941</v>
      </c>
      <c r="O23" s="28">
        <f>SUMIFS(Raw!$F:$F,Raw!$C:$C,O$5,Raw!$A:$A,$A$4,Raw!$B:$B,$A23)</f>
        <v>5071</v>
      </c>
      <c r="P23" s="28">
        <f>SUMIFS(Raw!$F:$F,Raw!$C:$C,P$5,Raw!$A:$A,$A$4,Raw!$B:$B,$A23)</f>
        <v>954</v>
      </c>
      <c r="Q23" s="28">
        <f>SUMIFS(Raw!$F:$F,Raw!$C:$C,Q$5,Raw!$A:$A,$A$4,Raw!$B:$B,$A23)</f>
        <v>4147</v>
      </c>
      <c r="R23" s="28">
        <f>SUMIFS(Raw!$F:$F,Raw!$C:$C,R$5,Raw!$A:$A,$A$4,Raw!$B:$B,$A23)</f>
        <v>2759</v>
      </c>
      <c r="S23" s="28">
        <f>SUMIFS(Raw!$F:$F,Raw!$C:$C,S$5,Raw!$A:$A,$A$4,Raw!$B:$B,$A23)</f>
        <v>456</v>
      </c>
      <c r="T23" s="28">
        <f>SUMIFS(Raw!$F:$F,Raw!$C:$C,T$5,Raw!$A:$A,$A$4,Raw!$B:$B,$A23)</f>
        <v>3</v>
      </c>
      <c r="U23" s="28">
        <f>SUMIFS(Raw!$F:$F,Raw!$C:$C,U$5,Raw!$A:$A,$A$4,Raw!$B:$B,$A23)</f>
        <v>1412</v>
      </c>
      <c r="V23" s="28">
        <f>SUMIFS(Raw!$F:$F,Raw!$C:$C,V$5,Raw!$A:$A,$A$4,Raw!$B:$B,$A23)</f>
        <v>161</v>
      </c>
      <c r="W23" s="28">
        <f>SUMIFS(Raw!$F:$F,Raw!$C:$C,W$5,Raw!$A:$A,$A$4,Raw!$B:$B,$A23)</f>
        <v>647</v>
      </c>
      <c r="X23" s="28">
        <f>SUMIFS(Raw!$F:$F,Raw!$C:$C,X$5,Raw!$A:$A,$A$4,Raw!$B:$B,$A23)</f>
        <v>302</v>
      </c>
      <c r="Y23" s="28">
        <f>SUMIFS(Raw!$F:$F,Raw!$C:$C,Y$5,Raw!$A:$A,$A$4,Raw!$B:$B,$A23)</f>
        <v>4759</v>
      </c>
      <c r="Z23" s="28">
        <f>SUMIFS(Raw!$F:$F,Raw!$C:$C,Z$5,Raw!$A:$A,$A$4,Raw!$B:$B,$A23)</f>
        <v>4553</v>
      </c>
      <c r="AA23" s="28">
        <f>SUMIFS(Raw!$F:$F,Raw!$C:$C,AA$5,Raw!$A:$A,$A$4,Raw!$B:$B,$A23)</f>
        <v>8787</v>
      </c>
      <c r="AB23" s="28">
        <f>SUMIFS(Raw!$F:$F,Raw!$C:$C,AB$5,Raw!$A:$A,$A$4,Raw!$B:$B,$A23)</f>
        <v>1157</v>
      </c>
      <c r="AC23" s="28">
        <f>SUMIFS(Raw!$F:$F,Raw!$C:$C,AC$5,Raw!$A:$A,$A$4,Raw!$B:$B,$A23)</f>
        <v>3749</v>
      </c>
      <c r="AD23" s="28">
        <f>SUMIFS(Raw!$F:$F,Raw!$C:$C,AD$5,Raw!$A:$A,$A$4,Raw!$B:$B,$A23)</f>
        <v>436</v>
      </c>
      <c r="AE23" s="28">
        <f>SUMIFS(Raw!$F:$F,Raw!$C:$C,AE$5,Raw!$A:$A,$A$4,Raw!$B:$B,$A23)</f>
        <v>474</v>
      </c>
      <c r="AF23" s="28">
        <f>SUMIFS(Raw!$F:$F,Raw!$C:$C,AF$5,Raw!$A:$A,$A$4,Raw!$B:$B,$A23)</f>
        <v>0</v>
      </c>
      <c r="AG23" s="28">
        <f>SUMIFS(Raw!$F:$F,Raw!$C:$C,AG$5,Raw!$A:$A,$A$4,Raw!$B:$B,$A23)</f>
        <v>627</v>
      </c>
    </row>
    <row r="24" spans="1:33" x14ac:dyDescent="0.25">
      <c r="A24" s="23" t="str">
        <f>IF(Refs!A18="","",Refs!A18)</f>
        <v>111AM1</v>
      </c>
      <c r="B24" s="3" t="str">
        <f>IF(Refs!B18="","",Refs!B18)</f>
        <v>West Essex &amp; Hertfordshire</v>
      </c>
      <c r="C24" s="23" t="str">
        <f>IF(Refs!D18="","",Refs!D18)</f>
        <v>Area</v>
      </c>
      <c r="D24" s="28">
        <f>SUMIFS(Raw!$F:$F,Raw!$C:$C,D$5,Raw!$A:$A,$A$4,Raw!$B:$B,$A24)</f>
        <v>46985</v>
      </c>
      <c r="E24" s="28">
        <f>SUMIFS(Raw!$F:$F,Raw!$C:$C,E$5,Raw!$A:$A,$A$4,Raw!$B:$B,$A24)</f>
        <v>45761</v>
      </c>
      <c r="F24" s="28">
        <f>SUMIFS(Raw!$F:$F,Raw!$C:$C,F$5,Raw!$A:$A,$A$4,Raw!$B:$B,$A24)</f>
        <v>38403</v>
      </c>
      <c r="G24" s="28">
        <f>SUMIFS(Raw!$F:$F,Raw!$C:$C,G$5,Raw!$A:$A,$A$4,Raw!$B:$B,$A24)</f>
        <v>1183</v>
      </c>
      <c r="H24" s="28">
        <f>SUMIFS(Raw!$F:$F,Raw!$C:$C,H$5,Raw!$A:$A,$A$4,Raw!$B:$B,$A24)</f>
        <v>2125230</v>
      </c>
      <c r="I24" s="28">
        <f>_xlfn.MINIFS(Raw!$F:$F,Raw!$C:$C,I$5,Raw!$A:$A,$A$4,Raw!$B:$B,$A24, Raw!$F:$F, "&lt;&gt;0")</f>
        <v>54</v>
      </c>
      <c r="J24" s="28">
        <f>_xlfn.MAXIFS(Raw!$F:$F,Raw!$C:$C,J$5,Raw!$A:$A,$A$4,Raw!$B:$B,$A24)</f>
        <v>1622</v>
      </c>
      <c r="K24" s="28">
        <f>_xlfn.MINIFS(Raw!$F:$F,Raw!$C:$C,K$5,Raw!$A:$A,$A$4,Raw!$B:$B,$A24, Raw!$F:$F, "&lt;&gt;0")</f>
        <v>58</v>
      </c>
      <c r="L24" s="28">
        <f>_xlfn.MAXIFS(Raw!$F:$F,Raw!$C:$C,L$5,Raw!$A:$A,$A$4,Raw!$B:$B,$A24)</f>
        <v>1776</v>
      </c>
      <c r="M24" s="28">
        <f>SUMIFS(Raw!$F:$F,Raw!$C:$C,M$5,Raw!$A:$A,$A$4,Raw!$B:$B,$A24)</f>
        <v>42423</v>
      </c>
      <c r="N24" s="28">
        <f>SUMIFS(Raw!$F:$F,Raw!$C:$C,N$5,Raw!$A:$A,$A$4,Raw!$B:$B,$A24)</f>
        <v>22744</v>
      </c>
      <c r="O24" s="28">
        <f>SUMIFS(Raw!$F:$F,Raw!$C:$C,O$5,Raw!$A:$A,$A$4,Raw!$B:$B,$A24)</f>
        <v>7599</v>
      </c>
      <c r="P24" s="28">
        <f>SUMIFS(Raw!$F:$F,Raw!$C:$C,P$5,Raw!$A:$A,$A$4,Raw!$B:$B,$A24)</f>
        <v>1513</v>
      </c>
      <c r="Q24" s="28">
        <f>SUMIFS(Raw!$F:$F,Raw!$C:$C,Q$5,Raw!$A:$A,$A$4,Raw!$B:$B,$A24)</f>
        <v>5922</v>
      </c>
      <c r="R24" s="28">
        <f>SUMIFS(Raw!$F:$F,Raw!$C:$C,R$5,Raw!$A:$A,$A$4,Raw!$B:$B,$A24)</f>
        <v>4308</v>
      </c>
      <c r="S24" s="28">
        <f>SUMIFS(Raw!$F:$F,Raw!$C:$C,S$5,Raw!$A:$A,$A$4,Raw!$B:$B,$A24)</f>
        <v>979</v>
      </c>
      <c r="T24" s="28">
        <f>SUMIFS(Raw!$F:$F,Raw!$C:$C,T$5,Raw!$A:$A,$A$4,Raw!$B:$B,$A24)</f>
        <v>3</v>
      </c>
      <c r="U24" s="28">
        <f>SUMIFS(Raw!$F:$F,Raw!$C:$C,U$5,Raw!$A:$A,$A$4,Raw!$B:$B,$A24)</f>
        <v>2017</v>
      </c>
      <c r="V24" s="28">
        <f>SUMIFS(Raw!$F:$F,Raw!$C:$C,V$5,Raw!$A:$A,$A$4,Raw!$B:$B,$A24)</f>
        <v>208</v>
      </c>
      <c r="W24" s="28">
        <f>SUMIFS(Raw!$F:$F,Raw!$C:$C,W$5,Raw!$A:$A,$A$4,Raw!$B:$B,$A24)</f>
        <v>848</v>
      </c>
      <c r="X24" s="28">
        <f>SUMIFS(Raw!$F:$F,Raw!$C:$C,X$5,Raw!$A:$A,$A$4,Raw!$B:$B,$A24)</f>
        <v>196</v>
      </c>
      <c r="Y24" s="28">
        <f>SUMIFS(Raw!$F:$F,Raw!$C:$C,Y$5,Raw!$A:$A,$A$4,Raw!$B:$B,$A24)</f>
        <v>6915</v>
      </c>
      <c r="Z24" s="28">
        <f>SUMIFS(Raw!$F:$F,Raw!$C:$C,Z$5,Raw!$A:$A,$A$4,Raw!$B:$B,$A24)</f>
        <v>7007</v>
      </c>
      <c r="AA24" s="28">
        <f>SUMIFS(Raw!$F:$F,Raw!$C:$C,AA$5,Raw!$A:$A,$A$4,Raw!$B:$B,$A24)</f>
        <v>14999</v>
      </c>
      <c r="AB24" s="28">
        <f>SUMIFS(Raw!$F:$F,Raw!$C:$C,AB$5,Raw!$A:$A,$A$4,Raw!$B:$B,$A24)</f>
        <v>2292</v>
      </c>
      <c r="AC24" s="28">
        <f>SUMIFS(Raw!$F:$F,Raw!$C:$C,AC$5,Raw!$A:$A,$A$4,Raw!$B:$B,$A24)</f>
        <v>5280</v>
      </c>
      <c r="AD24" s="28">
        <f>SUMIFS(Raw!$F:$F,Raw!$C:$C,AD$5,Raw!$A:$A,$A$4,Raw!$B:$B,$A24)</f>
        <v>660</v>
      </c>
      <c r="AE24" s="28">
        <f>SUMIFS(Raw!$F:$F,Raw!$C:$C,AE$5,Raw!$A:$A,$A$4,Raw!$B:$B,$A24)</f>
        <v>11</v>
      </c>
      <c r="AF24" s="28">
        <f>SUMIFS(Raw!$F:$F,Raw!$C:$C,AF$5,Raw!$A:$A,$A$4,Raw!$B:$B,$A24)</f>
        <v>0</v>
      </c>
      <c r="AG24" s="28">
        <f>SUMIFS(Raw!$F:$F,Raw!$C:$C,AG$5,Raw!$A:$A,$A$4,Raw!$B:$B,$A24)</f>
        <v>628</v>
      </c>
    </row>
    <row r="25" spans="1:33" x14ac:dyDescent="0.25">
      <c r="A25" s="23" t="str">
        <f>IF(Refs!A19="","",Refs!A19)</f>
        <v>111AG7</v>
      </c>
      <c r="B25" s="3" t="str">
        <f>IF(Refs!B19="","",Refs!B19)</f>
        <v>Luton and Bedfordshire</v>
      </c>
      <c r="C25" s="23" t="str">
        <f>IF(Refs!D19="","",Refs!D19)</f>
        <v>Area</v>
      </c>
      <c r="D25" s="28">
        <f>SUMIFS(Raw!$F:$F,Raw!$C:$C,D$5,Raw!$A:$A,$A$4,Raw!$B:$B,$A25)</f>
        <v>26628</v>
      </c>
      <c r="E25" s="28">
        <f>SUMIFS(Raw!$F:$F,Raw!$C:$C,E$5,Raw!$A:$A,$A$4,Raw!$B:$B,$A25)</f>
        <v>25871</v>
      </c>
      <c r="F25" s="28">
        <f>SUMIFS(Raw!$F:$F,Raw!$C:$C,F$5,Raw!$A:$A,$A$4,Raw!$B:$B,$A25)</f>
        <v>22067</v>
      </c>
      <c r="G25" s="28">
        <f>SUMIFS(Raw!$F:$F,Raw!$C:$C,G$5,Raw!$A:$A,$A$4,Raw!$B:$B,$A25)</f>
        <v>757</v>
      </c>
      <c r="H25" s="28">
        <f>SUMIFS(Raw!$F:$F,Raw!$C:$C,H$5,Raw!$A:$A,$A$4,Raw!$B:$B,$A25)</f>
        <v>1090910</v>
      </c>
      <c r="I25" s="28">
        <f>_xlfn.MINIFS(Raw!$F:$F,Raw!$C:$C,I$5,Raw!$A:$A,$A$4,Raw!$B:$B,$A25, Raw!$F:$F, "&lt;&gt;0")</f>
        <v>28</v>
      </c>
      <c r="J25" s="28">
        <f>_xlfn.MAXIFS(Raw!$F:$F,Raw!$C:$C,J$5,Raw!$A:$A,$A$4,Raw!$B:$B,$A25)</f>
        <v>801</v>
      </c>
      <c r="K25" s="28">
        <f>_xlfn.MINIFS(Raw!$F:$F,Raw!$C:$C,K$5,Raw!$A:$A,$A$4,Raw!$B:$B,$A25, Raw!$F:$F, "&lt;&gt;0")</f>
        <v>47</v>
      </c>
      <c r="L25" s="28">
        <f>_xlfn.MAXIFS(Raw!$F:$F,Raw!$C:$C,L$5,Raw!$A:$A,$A$4,Raw!$B:$B,$A25)</f>
        <v>892</v>
      </c>
      <c r="M25" s="28">
        <f>SUMIFS(Raw!$F:$F,Raw!$C:$C,M$5,Raw!$A:$A,$A$4,Raw!$B:$B,$A25)</f>
        <v>22283</v>
      </c>
      <c r="N25" s="28">
        <f>SUMIFS(Raw!$F:$F,Raw!$C:$C,N$5,Raw!$A:$A,$A$4,Raw!$B:$B,$A25)</f>
        <v>9535</v>
      </c>
      <c r="O25" s="28">
        <f>SUMIFS(Raw!$F:$F,Raw!$C:$C,O$5,Raw!$A:$A,$A$4,Raw!$B:$B,$A25)</f>
        <v>3786</v>
      </c>
      <c r="P25" s="28">
        <f>SUMIFS(Raw!$F:$F,Raw!$C:$C,P$5,Raw!$A:$A,$A$4,Raw!$B:$B,$A25)</f>
        <v>735</v>
      </c>
      <c r="Q25" s="28">
        <f>SUMIFS(Raw!$F:$F,Raw!$C:$C,Q$5,Raw!$A:$A,$A$4,Raw!$B:$B,$A25)</f>
        <v>3077</v>
      </c>
      <c r="R25" s="28">
        <f>SUMIFS(Raw!$F:$F,Raw!$C:$C,R$5,Raw!$A:$A,$A$4,Raw!$B:$B,$A25)</f>
        <v>2244</v>
      </c>
      <c r="S25" s="28">
        <f>SUMIFS(Raw!$F:$F,Raw!$C:$C,S$5,Raw!$A:$A,$A$4,Raw!$B:$B,$A25)</f>
        <v>243</v>
      </c>
      <c r="T25" s="28">
        <f>SUMIFS(Raw!$F:$F,Raw!$C:$C,T$5,Raw!$A:$A,$A$4,Raw!$B:$B,$A25)</f>
        <v>2</v>
      </c>
      <c r="U25" s="28">
        <f>SUMIFS(Raw!$F:$F,Raw!$C:$C,U$5,Raw!$A:$A,$A$4,Raw!$B:$B,$A25)</f>
        <v>1203</v>
      </c>
      <c r="V25" s="28">
        <f>SUMIFS(Raw!$F:$F,Raw!$C:$C,V$5,Raw!$A:$A,$A$4,Raw!$B:$B,$A25)</f>
        <v>89</v>
      </c>
      <c r="W25" s="28">
        <f>SUMIFS(Raw!$F:$F,Raw!$C:$C,W$5,Raw!$A:$A,$A$4,Raw!$B:$B,$A25)</f>
        <v>573</v>
      </c>
      <c r="X25" s="28">
        <f>SUMIFS(Raw!$F:$F,Raw!$C:$C,X$5,Raw!$A:$A,$A$4,Raw!$B:$B,$A25)</f>
        <v>138</v>
      </c>
      <c r="Y25" s="28">
        <f>SUMIFS(Raw!$F:$F,Raw!$C:$C,Y$5,Raw!$A:$A,$A$4,Raw!$B:$B,$A25)</f>
        <v>3052</v>
      </c>
      <c r="Z25" s="28">
        <f>SUMIFS(Raw!$F:$F,Raw!$C:$C,Z$5,Raw!$A:$A,$A$4,Raw!$B:$B,$A25)</f>
        <v>3077</v>
      </c>
      <c r="AA25" s="28">
        <f>SUMIFS(Raw!$F:$F,Raw!$C:$C,AA$5,Raw!$A:$A,$A$4,Raw!$B:$B,$A25)</f>
        <v>8828</v>
      </c>
      <c r="AB25" s="28">
        <f>SUMIFS(Raw!$F:$F,Raw!$C:$C,AB$5,Raw!$A:$A,$A$4,Raw!$B:$B,$A25)</f>
        <v>1514</v>
      </c>
      <c r="AC25" s="28">
        <f>SUMIFS(Raw!$F:$F,Raw!$C:$C,AC$5,Raw!$A:$A,$A$4,Raw!$B:$B,$A25)</f>
        <v>2158</v>
      </c>
      <c r="AD25" s="28">
        <f>SUMIFS(Raw!$F:$F,Raw!$C:$C,AD$5,Raw!$A:$A,$A$4,Raw!$B:$B,$A25)</f>
        <v>1026</v>
      </c>
      <c r="AE25" s="28">
        <f>SUMIFS(Raw!$F:$F,Raw!$C:$C,AE$5,Raw!$A:$A,$A$4,Raw!$B:$B,$A25)</f>
        <v>8</v>
      </c>
      <c r="AF25" s="28">
        <f>SUMIFS(Raw!$F:$F,Raw!$C:$C,AF$5,Raw!$A:$A,$A$4,Raw!$B:$B,$A25)</f>
        <v>0</v>
      </c>
      <c r="AG25" s="28">
        <f>SUMIFS(Raw!$F:$F,Raw!$C:$C,AG$5,Raw!$A:$A,$A$4,Raw!$B:$B,$A25)</f>
        <v>384</v>
      </c>
    </row>
    <row r="26" spans="1:33" x14ac:dyDescent="0.25">
      <c r="A26" s="23" t="str">
        <f>IF(Refs!A20="","",Refs!A20)</f>
        <v>111AH4</v>
      </c>
      <c r="B26" s="3" t="str">
        <f>IF(Refs!B20="","",Refs!B20)</f>
        <v>Mid and South Essex</v>
      </c>
      <c r="C26" s="23" t="str">
        <f>IF(Refs!D20="","",Refs!D20)</f>
        <v>Area</v>
      </c>
      <c r="D26" s="28">
        <f>SUMIFS(Raw!$F:$F,Raw!$C:$C,D$5,Raw!$A:$A,$A$4,Raw!$B:$B,$A26)</f>
        <v>42365</v>
      </c>
      <c r="E26" s="28">
        <f>SUMIFS(Raw!$F:$F,Raw!$C:$C,E$5,Raw!$A:$A,$A$4,Raw!$B:$B,$A26)</f>
        <v>37429</v>
      </c>
      <c r="F26" s="28">
        <f>SUMIFS(Raw!$F:$F,Raw!$C:$C,F$5,Raw!$A:$A,$A$4,Raw!$B:$B,$A26)</f>
        <v>25200</v>
      </c>
      <c r="G26" s="28">
        <f>SUMIFS(Raw!$F:$F,Raw!$C:$C,G$5,Raw!$A:$A,$A$4,Raw!$B:$B,$A26)</f>
        <v>3323</v>
      </c>
      <c r="H26" s="28">
        <f>SUMIFS(Raw!$F:$F,Raw!$C:$C,H$5,Raw!$A:$A,$A$4,Raw!$B:$B,$A26)</f>
        <v>5933478</v>
      </c>
      <c r="I26" s="28">
        <f>_xlfn.MINIFS(Raw!$F:$F,Raw!$C:$C,I$5,Raw!$A:$A,$A$4,Raw!$B:$B,$A26, Raw!$F:$F, "&lt;&gt;0")</f>
        <v>30</v>
      </c>
      <c r="J26" s="28">
        <f>_xlfn.MAXIFS(Raw!$F:$F,Raw!$C:$C,J$5,Raw!$A:$A,$A$4,Raw!$B:$B,$A26)</f>
        <v>320</v>
      </c>
      <c r="K26" s="28">
        <f>_xlfn.MINIFS(Raw!$F:$F,Raw!$C:$C,K$5,Raw!$A:$A,$A$4,Raw!$B:$B,$A26, Raw!$F:$F, "&lt;&gt;0")</f>
        <v>120</v>
      </c>
      <c r="L26" s="28">
        <f>_xlfn.MAXIFS(Raw!$F:$F,Raw!$C:$C,L$5,Raw!$A:$A,$A$4,Raw!$B:$B,$A26)</f>
        <v>1209</v>
      </c>
      <c r="M26" s="28">
        <f>SUMIFS(Raw!$F:$F,Raw!$C:$C,M$5,Raw!$A:$A,$A$4,Raw!$B:$B,$A26)</f>
        <v>35324</v>
      </c>
      <c r="N26" s="28">
        <f>SUMIFS(Raw!$F:$F,Raw!$C:$C,N$5,Raw!$A:$A,$A$4,Raw!$B:$B,$A26)</f>
        <v>20357</v>
      </c>
      <c r="O26" s="28">
        <f>SUMIFS(Raw!$F:$F,Raw!$C:$C,O$5,Raw!$A:$A,$A$4,Raw!$B:$B,$A26)</f>
        <v>9300</v>
      </c>
      <c r="P26" s="28">
        <f>SUMIFS(Raw!$F:$F,Raw!$C:$C,P$5,Raw!$A:$A,$A$4,Raw!$B:$B,$A26)</f>
        <v>2201</v>
      </c>
      <c r="Q26" s="28">
        <f>SUMIFS(Raw!$F:$F,Raw!$C:$C,Q$5,Raw!$A:$A,$A$4,Raw!$B:$B,$A26)</f>
        <v>4903</v>
      </c>
      <c r="R26" s="28">
        <f>SUMIFS(Raw!$F:$F,Raw!$C:$C,R$5,Raw!$A:$A,$A$4,Raw!$B:$B,$A26)</f>
        <v>2824</v>
      </c>
      <c r="S26" s="28">
        <f>SUMIFS(Raw!$F:$F,Raw!$C:$C,S$5,Raw!$A:$A,$A$4,Raw!$B:$B,$A26)</f>
        <v>2084</v>
      </c>
      <c r="T26" s="28">
        <f>SUMIFS(Raw!$F:$F,Raw!$C:$C,T$5,Raw!$A:$A,$A$4,Raw!$B:$B,$A26)</f>
        <v>6</v>
      </c>
      <c r="U26" s="28">
        <f>SUMIFS(Raw!$F:$F,Raw!$C:$C,U$5,Raw!$A:$A,$A$4,Raw!$B:$B,$A26)</f>
        <v>1575</v>
      </c>
      <c r="V26" s="28">
        <f>SUMIFS(Raw!$F:$F,Raw!$C:$C,V$5,Raw!$A:$A,$A$4,Raw!$B:$B,$A26)</f>
        <v>133</v>
      </c>
      <c r="W26" s="28">
        <f>SUMIFS(Raw!$F:$F,Raw!$C:$C,W$5,Raw!$A:$A,$A$4,Raw!$B:$B,$A26)</f>
        <v>1305</v>
      </c>
      <c r="X26" s="28">
        <f>SUMIFS(Raw!$F:$F,Raw!$C:$C,X$5,Raw!$A:$A,$A$4,Raw!$B:$B,$A26)</f>
        <v>47</v>
      </c>
      <c r="Y26" s="28">
        <f>SUMIFS(Raw!$F:$F,Raw!$C:$C,Y$5,Raw!$A:$A,$A$4,Raw!$B:$B,$A26)</f>
        <v>2511</v>
      </c>
      <c r="Z26" s="28">
        <f>SUMIFS(Raw!$F:$F,Raw!$C:$C,Z$5,Raw!$A:$A,$A$4,Raw!$B:$B,$A26)</f>
        <v>6549</v>
      </c>
      <c r="AA26" s="28">
        <f>SUMIFS(Raw!$F:$F,Raw!$C:$C,AA$5,Raw!$A:$A,$A$4,Raw!$B:$B,$A26)</f>
        <v>15471</v>
      </c>
      <c r="AB26" s="28">
        <f>SUMIFS(Raw!$F:$F,Raw!$C:$C,AB$5,Raw!$A:$A,$A$4,Raw!$B:$B,$A26)</f>
        <v>1293</v>
      </c>
      <c r="AC26" s="28">
        <f>SUMIFS(Raw!$F:$F,Raw!$C:$C,AC$5,Raw!$A:$A,$A$4,Raw!$B:$B,$A26)</f>
        <v>3144</v>
      </c>
      <c r="AD26" s="28">
        <f>SUMIFS(Raw!$F:$F,Raw!$C:$C,AD$5,Raw!$A:$A,$A$4,Raw!$B:$B,$A26)</f>
        <v>4</v>
      </c>
      <c r="AE26" s="28">
        <f>SUMIFS(Raw!$F:$F,Raw!$C:$C,AE$5,Raw!$A:$A,$A$4,Raw!$B:$B,$A26)</f>
        <v>200</v>
      </c>
      <c r="AF26" s="28">
        <f>SUMIFS(Raw!$F:$F,Raw!$C:$C,AF$5,Raw!$A:$A,$A$4,Raw!$B:$B,$A26)</f>
        <v>1</v>
      </c>
      <c r="AG26" s="28">
        <f>SUMIFS(Raw!$F:$F,Raw!$C:$C,AG$5,Raw!$A:$A,$A$4,Raw!$B:$B,$A26)</f>
        <v>2395</v>
      </c>
    </row>
    <row r="27" spans="1:33" x14ac:dyDescent="0.25">
      <c r="A27" s="23" t="str">
        <f>IF(Refs!A21="","",Refs!A21)</f>
        <v>111AC7</v>
      </c>
      <c r="B27" s="3" t="str">
        <f>IF(Refs!B21="","",Refs!B21)</f>
        <v>Milton Keynes</v>
      </c>
      <c r="C27" s="23" t="str">
        <f>IF(Refs!D21="","",Refs!D21)</f>
        <v>Area</v>
      </c>
      <c r="D27" s="28">
        <f>SUMIFS(Raw!$F:$F,Raw!$C:$C,D$5,Raw!$A:$A,$A$4,Raw!$B:$B,$A27)</f>
        <v>8617</v>
      </c>
      <c r="E27" s="28">
        <f>SUMIFS(Raw!$F:$F,Raw!$C:$C,E$5,Raw!$A:$A,$A$4,Raw!$B:$B,$A27)</f>
        <v>8560</v>
      </c>
      <c r="F27" s="28">
        <f>SUMIFS(Raw!$F:$F,Raw!$C:$C,F$5,Raw!$A:$A,$A$4,Raw!$B:$B,$A27)</f>
        <v>8062</v>
      </c>
      <c r="G27" s="28">
        <f>SUMIFS(Raw!$F:$F,Raw!$C:$C,G$5,Raw!$A:$A,$A$4,Raw!$B:$B,$A27)</f>
        <v>57</v>
      </c>
      <c r="H27" s="28">
        <f>SUMIFS(Raw!$F:$F,Raw!$C:$C,H$5,Raw!$A:$A,$A$4,Raw!$B:$B,$A27)</f>
        <v>91500</v>
      </c>
      <c r="I27" s="28">
        <f>_xlfn.MINIFS(Raw!$F:$F,Raw!$C:$C,I$5,Raw!$A:$A,$A$4,Raw!$B:$B,$A27, Raw!$F:$F, "&lt;&gt;0")</f>
        <v>2</v>
      </c>
      <c r="J27" s="28">
        <f>_xlfn.MAXIFS(Raw!$F:$F,Raw!$C:$C,J$5,Raw!$A:$A,$A$4,Raw!$B:$B,$A27)</f>
        <v>233</v>
      </c>
      <c r="K27" s="28">
        <f>_xlfn.MINIFS(Raw!$F:$F,Raw!$C:$C,K$5,Raw!$A:$A,$A$4,Raw!$B:$B,$A27, Raw!$F:$F, "&lt;&gt;0")</f>
        <v>3</v>
      </c>
      <c r="L27" s="28">
        <f>_xlfn.MAXIFS(Raw!$F:$F,Raw!$C:$C,L$5,Raw!$A:$A,$A$4,Raw!$B:$B,$A27)</f>
        <v>402</v>
      </c>
      <c r="M27" s="28">
        <f>SUMIFS(Raw!$F:$F,Raw!$C:$C,M$5,Raw!$A:$A,$A$4,Raw!$B:$B,$A27)</f>
        <v>8018</v>
      </c>
      <c r="N27" s="28">
        <f>SUMIFS(Raw!$F:$F,Raw!$C:$C,N$5,Raw!$A:$A,$A$4,Raw!$B:$B,$A27)</f>
        <v>3407</v>
      </c>
      <c r="O27" s="28">
        <f>SUMIFS(Raw!$F:$F,Raw!$C:$C,O$5,Raw!$A:$A,$A$4,Raw!$B:$B,$A27)</f>
        <v>1719</v>
      </c>
      <c r="P27" s="28">
        <f>SUMIFS(Raw!$F:$F,Raw!$C:$C,P$5,Raw!$A:$A,$A$4,Raw!$B:$B,$A27)</f>
        <v>1238</v>
      </c>
      <c r="Q27" s="28">
        <f>SUMIFS(Raw!$F:$F,Raw!$C:$C,Q$5,Raw!$A:$A,$A$4,Raw!$B:$B,$A27)</f>
        <v>926</v>
      </c>
      <c r="R27" s="28">
        <f>SUMIFS(Raw!$F:$F,Raw!$C:$C,R$5,Raw!$A:$A,$A$4,Raw!$B:$B,$A27)</f>
        <v>1089</v>
      </c>
      <c r="S27" s="28">
        <f>SUMIFS(Raw!$F:$F,Raw!$C:$C,S$5,Raw!$A:$A,$A$4,Raw!$B:$B,$A27)</f>
        <v>414</v>
      </c>
      <c r="T27" s="28">
        <f>SUMIFS(Raw!$F:$F,Raw!$C:$C,T$5,Raw!$A:$A,$A$4,Raw!$B:$B,$A27)</f>
        <v>4</v>
      </c>
      <c r="U27" s="28">
        <f>SUMIFS(Raw!$F:$F,Raw!$C:$C,U$5,Raw!$A:$A,$A$4,Raw!$B:$B,$A27)</f>
        <v>520</v>
      </c>
      <c r="V27" s="28">
        <f>SUMIFS(Raw!$F:$F,Raw!$C:$C,V$5,Raw!$A:$A,$A$4,Raw!$B:$B,$A27)</f>
        <v>32</v>
      </c>
      <c r="W27" s="28">
        <f>SUMIFS(Raw!$F:$F,Raw!$C:$C,W$5,Raw!$A:$A,$A$4,Raw!$B:$B,$A27)</f>
        <v>450</v>
      </c>
      <c r="X27" s="28">
        <f>SUMIFS(Raw!$F:$F,Raw!$C:$C,X$5,Raw!$A:$A,$A$4,Raw!$B:$B,$A27)</f>
        <v>19</v>
      </c>
      <c r="Y27" s="28">
        <f>SUMIFS(Raw!$F:$F,Raw!$C:$C,Y$5,Raw!$A:$A,$A$4,Raw!$B:$B,$A27)</f>
        <v>569</v>
      </c>
      <c r="Z27" s="28">
        <f>SUMIFS(Raw!$F:$F,Raw!$C:$C,Z$5,Raw!$A:$A,$A$4,Raw!$B:$B,$A27)</f>
        <v>1158</v>
      </c>
      <c r="AA27" s="28">
        <f>SUMIFS(Raw!$F:$F,Raw!$C:$C,AA$5,Raw!$A:$A,$A$4,Raw!$B:$B,$A27)</f>
        <v>3251</v>
      </c>
      <c r="AB27" s="28">
        <f>SUMIFS(Raw!$F:$F,Raw!$C:$C,AB$5,Raw!$A:$A,$A$4,Raw!$B:$B,$A27)</f>
        <v>643</v>
      </c>
      <c r="AC27" s="28">
        <f>SUMIFS(Raw!$F:$F,Raw!$C:$C,AC$5,Raw!$A:$A,$A$4,Raw!$B:$B,$A27)</f>
        <v>4</v>
      </c>
      <c r="AD27" s="28">
        <f>SUMIFS(Raw!$F:$F,Raw!$C:$C,AD$5,Raw!$A:$A,$A$4,Raw!$B:$B,$A27)</f>
        <v>393</v>
      </c>
      <c r="AE27" s="28">
        <f>SUMIFS(Raw!$F:$F,Raw!$C:$C,AE$5,Raw!$A:$A,$A$4,Raw!$B:$B,$A27)</f>
        <v>60</v>
      </c>
      <c r="AF27" s="28">
        <f>SUMIFS(Raw!$F:$F,Raw!$C:$C,AF$5,Raw!$A:$A,$A$4,Raw!$B:$B,$A27)</f>
        <v>0</v>
      </c>
      <c r="AG27" s="28">
        <f>SUMIFS(Raw!$F:$F,Raw!$C:$C,AG$5,Raw!$A:$A,$A$4,Raw!$B:$B,$A27)</f>
        <v>3</v>
      </c>
    </row>
    <row r="28" spans="1:33" x14ac:dyDescent="0.25">
      <c r="A28" s="23" t="str">
        <f>IF(Refs!A22="","",Refs!A22)</f>
        <v>111AG8</v>
      </c>
      <c r="B28" s="3" t="str">
        <f>IF(Refs!B22="","",Refs!B22)</f>
        <v>Norfolk including Great Yarmouth and Waveney</v>
      </c>
      <c r="C28" s="23" t="str">
        <f>IF(Refs!D22="","",Refs!D22)</f>
        <v>Area</v>
      </c>
      <c r="D28" s="28">
        <f>SUMIFS(Raw!$F:$F,Raw!$C:$C,D$5,Raw!$A:$A,$A$4,Raw!$B:$B,$A28)</f>
        <v>35393</v>
      </c>
      <c r="E28" s="28">
        <f>SUMIFS(Raw!$F:$F,Raw!$C:$C,E$5,Raw!$A:$A,$A$4,Raw!$B:$B,$A28)</f>
        <v>31241</v>
      </c>
      <c r="F28" s="28">
        <f>SUMIFS(Raw!$F:$F,Raw!$C:$C,F$5,Raw!$A:$A,$A$4,Raw!$B:$B,$A28)</f>
        <v>22847</v>
      </c>
      <c r="G28" s="28">
        <f>SUMIFS(Raw!$F:$F,Raw!$C:$C,G$5,Raw!$A:$A,$A$4,Raw!$B:$B,$A28)</f>
        <v>2730</v>
      </c>
      <c r="H28" s="28">
        <f>SUMIFS(Raw!$F:$F,Raw!$C:$C,H$5,Raw!$A:$A,$A$4,Raw!$B:$B,$A28)</f>
        <v>4272082</v>
      </c>
      <c r="I28" s="28">
        <f>_xlfn.MINIFS(Raw!$F:$F,Raw!$C:$C,I$5,Raw!$A:$A,$A$4,Raw!$B:$B,$A28, Raw!$F:$F, "&lt;&gt;0")</f>
        <v>30</v>
      </c>
      <c r="J28" s="28">
        <f>_xlfn.MAXIFS(Raw!$F:$F,Raw!$C:$C,J$5,Raw!$A:$A,$A$4,Raw!$B:$B,$A28)</f>
        <v>320</v>
      </c>
      <c r="K28" s="28">
        <f>_xlfn.MINIFS(Raw!$F:$F,Raw!$C:$C,K$5,Raw!$A:$A,$A$4,Raw!$B:$B,$A28, Raw!$F:$F, "&lt;&gt;0")</f>
        <v>60</v>
      </c>
      <c r="L28" s="28">
        <f>_xlfn.MAXIFS(Raw!$F:$F,Raw!$C:$C,L$5,Raw!$A:$A,$A$4,Raw!$B:$B,$A28)</f>
        <v>1025</v>
      </c>
      <c r="M28" s="28">
        <f>SUMIFS(Raw!$F:$F,Raw!$C:$C,M$5,Raw!$A:$A,$A$4,Raw!$B:$B,$A28)</f>
        <v>31302</v>
      </c>
      <c r="N28" s="28">
        <f>SUMIFS(Raw!$F:$F,Raw!$C:$C,N$5,Raw!$A:$A,$A$4,Raw!$B:$B,$A28)</f>
        <v>18314</v>
      </c>
      <c r="O28" s="28">
        <f>SUMIFS(Raw!$F:$F,Raw!$C:$C,O$5,Raw!$A:$A,$A$4,Raw!$B:$B,$A28)</f>
        <v>8468</v>
      </c>
      <c r="P28" s="28">
        <f>SUMIFS(Raw!$F:$F,Raw!$C:$C,P$5,Raw!$A:$A,$A$4,Raw!$B:$B,$A28)</f>
        <v>1236</v>
      </c>
      <c r="Q28" s="28">
        <f>SUMIFS(Raw!$F:$F,Raw!$C:$C,Q$5,Raw!$A:$A,$A$4,Raw!$B:$B,$A28)</f>
        <v>5487</v>
      </c>
      <c r="R28" s="28">
        <f>SUMIFS(Raw!$F:$F,Raw!$C:$C,R$5,Raw!$A:$A,$A$4,Raw!$B:$B,$A28)</f>
        <v>1897</v>
      </c>
      <c r="S28" s="28">
        <f>SUMIFS(Raw!$F:$F,Raw!$C:$C,S$5,Raw!$A:$A,$A$4,Raw!$B:$B,$A28)</f>
        <v>1384</v>
      </c>
      <c r="T28" s="28">
        <f>SUMIFS(Raw!$F:$F,Raw!$C:$C,T$5,Raw!$A:$A,$A$4,Raw!$B:$B,$A28)</f>
        <v>4</v>
      </c>
      <c r="U28" s="28">
        <f>SUMIFS(Raw!$F:$F,Raw!$C:$C,U$5,Raw!$A:$A,$A$4,Raw!$B:$B,$A28)</f>
        <v>1715</v>
      </c>
      <c r="V28" s="28">
        <f>SUMIFS(Raw!$F:$F,Raw!$C:$C,V$5,Raw!$A:$A,$A$4,Raw!$B:$B,$A28)</f>
        <v>125</v>
      </c>
      <c r="W28" s="28">
        <f>SUMIFS(Raw!$F:$F,Raw!$C:$C,W$5,Raw!$A:$A,$A$4,Raw!$B:$B,$A28)</f>
        <v>898</v>
      </c>
      <c r="X28" s="28">
        <f>SUMIFS(Raw!$F:$F,Raw!$C:$C,X$5,Raw!$A:$A,$A$4,Raw!$B:$B,$A28)</f>
        <v>44</v>
      </c>
      <c r="Y28" s="28">
        <f>SUMIFS(Raw!$F:$F,Raw!$C:$C,Y$5,Raw!$A:$A,$A$4,Raw!$B:$B,$A28)</f>
        <v>2632</v>
      </c>
      <c r="Z28" s="28">
        <f>SUMIFS(Raw!$F:$F,Raw!$C:$C,Z$5,Raw!$A:$A,$A$4,Raw!$B:$B,$A28)</f>
        <v>5920</v>
      </c>
      <c r="AA28" s="28">
        <f>SUMIFS(Raw!$F:$F,Raw!$C:$C,AA$5,Raw!$A:$A,$A$4,Raw!$B:$B,$A28)</f>
        <v>12580</v>
      </c>
      <c r="AB28" s="28">
        <f>SUMIFS(Raw!$F:$F,Raw!$C:$C,AB$5,Raw!$A:$A,$A$4,Raw!$B:$B,$A28)</f>
        <v>1810</v>
      </c>
      <c r="AC28" s="28">
        <f>SUMIFS(Raw!$F:$F,Raw!$C:$C,AC$5,Raw!$A:$A,$A$4,Raw!$B:$B,$A28)</f>
        <v>1827</v>
      </c>
      <c r="AD28" s="28">
        <f>SUMIFS(Raw!$F:$F,Raw!$C:$C,AD$5,Raw!$A:$A,$A$4,Raw!$B:$B,$A28)</f>
        <v>7</v>
      </c>
      <c r="AE28" s="28">
        <f>SUMIFS(Raw!$F:$F,Raw!$C:$C,AE$5,Raw!$A:$A,$A$4,Raw!$B:$B,$A28)</f>
        <v>110</v>
      </c>
      <c r="AF28" s="28">
        <f>SUMIFS(Raw!$F:$F,Raw!$C:$C,AF$5,Raw!$A:$A,$A$4,Raw!$B:$B,$A28)</f>
        <v>2</v>
      </c>
      <c r="AG28" s="28">
        <f>SUMIFS(Raw!$F:$F,Raw!$C:$C,AG$5,Raw!$A:$A,$A$4,Raw!$B:$B,$A28)</f>
        <v>1743</v>
      </c>
    </row>
    <row r="29" spans="1:33" x14ac:dyDescent="0.25">
      <c r="A29" s="23" t="str">
        <f>IF(Refs!A23="","",Refs!A23)</f>
        <v>111AH7</v>
      </c>
      <c r="B29" s="3" t="str">
        <f>IF(Refs!B23="","",Refs!B23)</f>
        <v>North East Essex &amp; Suffolk</v>
      </c>
      <c r="C29" s="23" t="str">
        <f>IF(Refs!D23="","",Refs!D23)</f>
        <v>Area</v>
      </c>
      <c r="D29" s="28">
        <f>SUMIFS(Raw!$F:$F,Raw!$C:$C,D$5,Raw!$A:$A,$A$4,Raw!$B:$B,$A29)</f>
        <v>37624</v>
      </c>
      <c r="E29" s="28">
        <f>SUMIFS(Raw!$F:$F,Raw!$C:$C,E$5,Raw!$A:$A,$A$4,Raw!$B:$B,$A29)</f>
        <v>34511</v>
      </c>
      <c r="F29" s="28">
        <f>SUMIFS(Raw!$F:$F,Raw!$C:$C,F$5,Raw!$A:$A,$A$4,Raw!$B:$B,$A29)</f>
        <v>27662</v>
      </c>
      <c r="G29" s="28">
        <f>SUMIFS(Raw!$F:$F,Raw!$C:$C,G$5,Raw!$A:$A,$A$4,Raw!$B:$B,$A29)</f>
        <v>678</v>
      </c>
      <c r="H29" s="28">
        <f>SUMIFS(Raw!$F:$F,Raw!$C:$C,H$5,Raw!$A:$A,$A$4,Raw!$B:$B,$A29)</f>
        <v>1627284</v>
      </c>
      <c r="I29" s="28">
        <f>_xlfn.MINIFS(Raw!$F:$F,Raw!$C:$C,I$5,Raw!$A:$A,$A$4,Raw!$B:$B,$A29, Raw!$F:$F, "&lt;&gt;0")</f>
        <v>19</v>
      </c>
      <c r="J29" s="28">
        <f>_xlfn.MAXIFS(Raw!$F:$F,Raw!$C:$C,J$5,Raw!$A:$A,$A$4,Raw!$B:$B,$A29)</f>
        <v>639</v>
      </c>
      <c r="K29" s="28">
        <f>_xlfn.MINIFS(Raw!$F:$F,Raw!$C:$C,K$5,Raw!$A:$A,$A$4,Raw!$B:$B,$A29, Raw!$F:$F, "&lt;&gt;0")</f>
        <v>29</v>
      </c>
      <c r="L29" s="28">
        <f>_xlfn.MAXIFS(Raw!$F:$F,Raw!$C:$C,L$5,Raw!$A:$A,$A$4,Raw!$B:$B,$A29)</f>
        <v>699</v>
      </c>
      <c r="M29" s="28">
        <f>SUMIFS(Raw!$F:$F,Raw!$C:$C,M$5,Raw!$A:$A,$A$4,Raw!$B:$B,$A29)</f>
        <v>30302</v>
      </c>
      <c r="N29" s="28">
        <f>SUMIFS(Raw!$F:$F,Raw!$C:$C,N$5,Raw!$A:$A,$A$4,Raw!$B:$B,$A29)</f>
        <v>15760</v>
      </c>
      <c r="O29" s="28">
        <f>SUMIFS(Raw!$F:$F,Raw!$C:$C,O$5,Raw!$A:$A,$A$4,Raw!$B:$B,$A29)</f>
        <v>9739</v>
      </c>
      <c r="P29" s="28">
        <f>SUMIFS(Raw!$F:$F,Raw!$C:$C,P$5,Raw!$A:$A,$A$4,Raw!$B:$B,$A29)</f>
        <v>4656</v>
      </c>
      <c r="Q29" s="28">
        <f>SUMIFS(Raw!$F:$F,Raw!$C:$C,Q$5,Raw!$A:$A,$A$4,Raw!$B:$B,$A29)</f>
        <v>4571</v>
      </c>
      <c r="R29" s="28">
        <f>SUMIFS(Raw!$F:$F,Raw!$C:$C,R$5,Raw!$A:$A,$A$4,Raw!$B:$B,$A29)</f>
        <v>3926</v>
      </c>
      <c r="S29" s="28">
        <f>SUMIFS(Raw!$F:$F,Raw!$C:$C,S$5,Raw!$A:$A,$A$4,Raw!$B:$B,$A29)</f>
        <v>2285</v>
      </c>
      <c r="T29" s="28">
        <f>SUMIFS(Raw!$F:$F,Raw!$C:$C,T$5,Raw!$A:$A,$A$4,Raw!$B:$B,$A29)</f>
        <v>20</v>
      </c>
      <c r="U29" s="28">
        <f>SUMIFS(Raw!$F:$F,Raw!$C:$C,U$5,Raw!$A:$A,$A$4,Raw!$B:$B,$A29)</f>
        <v>2063</v>
      </c>
      <c r="V29" s="28">
        <f>SUMIFS(Raw!$F:$F,Raw!$C:$C,V$5,Raw!$A:$A,$A$4,Raw!$B:$B,$A29)</f>
        <v>121</v>
      </c>
      <c r="W29" s="28">
        <f>SUMIFS(Raw!$F:$F,Raw!$C:$C,W$5,Raw!$A:$A,$A$4,Raw!$B:$B,$A29)</f>
        <v>914</v>
      </c>
      <c r="X29" s="28">
        <f>SUMIFS(Raw!$F:$F,Raw!$C:$C,X$5,Raw!$A:$A,$A$4,Raw!$B:$B,$A29)</f>
        <v>60</v>
      </c>
      <c r="Y29" s="28">
        <f>SUMIFS(Raw!$F:$F,Raw!$C:$C,Y$5,Raw!$A:$A,$A$4,Raw!$B:$B,$A29)</f>
        <v>1423</v>
      </c>
      <c r="Z29" s="28">
        <f>SUMIFS(Raw!$F:$F,Raw!$C:$C,Z$5,Raw!$A:$A,$A$4,Raw!$B:$B,$A29)</f>
        <v>3144</v>
      </c>
      <c r="AA29" s="28">
        <f>SUMIFS(Raw!$F:$F,Raw!$C:$C,AA$5,Raw!$A:$A,$A$4,Raw!$B:$B,$A29)</f>
        <v>14038</v>
      </c>
      <c r="AB29" s="28">
        <f>SUMIFS(Raw!$F:$F,Raw!$C:$C,AB$5,Raw!$A:$A,$A$4,Raw!$B:$B,$A29)</f>
        <v>1161</v>
      </c>
      <c r="AC29" s="28">
        <f>SUMIFS(Raw!$F:$F,Raw!$C:$C,AC$5,Raw!$A:$A,$A$4,Raw!$B:$B,$A29)</f>
        <v>102</v>
      </c>
      <c r="AD29" s="28">
        <f>SUMIFS(Raw!$F:$F,Raw!$C:$C,AD$5,Raw!$A:$A,$A$4,Raw!$B:$B,$A29)</f>
        <v>5</v>
      </c>
      <c r="AE29" s="28">
        <f>SUMIFS(Raw!$F:$F,Raw!$C:$C,AE$5,Raw!$A:$A,$A$4,Raw!$B:$B,$A29)</f>
        <v>2</v>
      </c>
      <c r="AF29" s="28">
        <f>SUMIFS(Raw!$F:$F,Raw!$C:$C,AF$5,Raw!$A:$A,$A$4,Raw!$B:$B,$A29)</f>
        <v>0</v>
      </c>
      <c r="AG29" s="28">
        <f>SUMIFS(Raw!$F:$F,Raw!$C:$C,AG$5,Raw!$A:$A,$A$4,Raw!$B:$B,$A29)</f>
        <v>10</v>
      </c>
    </row>
    <row r="30" spans="1:33" ht="20.5" customHeight="1" x14ac:dyDescent="0.25">
      <c r="A30" s="23" t="str">
        <f>IF(Refs!A24="","",Refs!A24)</f>
        <v>111AL9</v>
      </c>
      <c r="B30" s="3" t="str">
        <f>IF(Refs!B24="","",Refs!B24)</f>
        <v>North Central London (LAS)</v>
      </c>
      <c r="C30" s="23" t="str">
        <f>IF(Refs!D24="","",Refs!D24)</f>
        <v>Area</v>
      </c>
      <c r="D30" s="28">
        <f>SUMIFS(Raw!$F:$F,Raw!$C:$C,D$5,Raw!$A:$A,$A$4,Raw!$B:$B,$A30)</f>
        <v>40153</v>
      </c>
      <c r="E30" s="28">
        <f>SUMIFS(Raw!$F:$F,Raw!$C:$C,E$5,Raw!$A:$A,$A$4,Raw!$B:$B,$A30)</f>
        <v>37518</v>
      </c>
      <c r="F30" s="28">
        <f>SUMIFS(Raw!$F:$F,Raw!$C:$C,F$5,Raw!$A:$A,$A$4,Raw!$B:$B,$A30)</f>
        <v>28923</v>
      </c>
      <c r="G30" s="28">
        <f>SUMIFS(Raw!$F:$F,Raw!$C:$C,G$5,Raw!$A:$A,$A$4,Raw!$B:$B,$A30)</f>
        <v>1283</v>
      </c>
      <c r="H30" s="28">
        <f>SUMIFS(Raw!$F:$F,Raw!$C:$C,H$5,Raw!$A:$A,$A$4,Raw!$B:$B,$A30)</f>
        <v>194323</v>
      </c>
      <c r="I30" s="28">
        <f>_xlfn.MINIFS(Raw!$F:$F,Raw!$C:$C,I$5,Raw!$A:$A,$A$4,Raw!$B:$B,$A30, Raw!$F:$F, "&lt;&gt;0")</f>
        <v>6</v>
      </c>
      <c r="J30" s="28">
        <f>_xlfn.MAXIFS(Raw!$F:$F,Raw!$C:$C,J$5,Raw!$A:$A,$A$4,Raw!$B:$B,$A30)</f>
        <v>6</v>
      </c>
      <c r="K30" s="28">
        <f>_xlfn.MINIFS(Raw!$F:$F,Raw!$C:$C,K$5,Raw!$A:$A,$A$4,Raw!$B:$B,$A30, Raw!$F:$F, "&lt;&gt;0")</f>
        <v>6</v>
      </c>
      <c r="L30" s="28">
        <f>_xlfn.MAXIFS(Raw!$F:$F,Raw!$C:$C,L$5,Raw!$A:$A,$A$4,Raw!$B:$B,$A30)</f>
        <v>7</v>
      </c>
      <c r="M30" s="28">
        <f>SUMIFS(Raw!$F:$F,Raw!$C:$C,M$5,Raw!$A:$A,$A$4,Raw!$B:$B,$A30)</f>
        <v>34331</v>
      </c>
      <c r="N30" s="28">
        <f>SUMIFS(Raw!$F:$F,Raw!$C:$C,N$5,Raw!$A:$A,$A$4,Raw!$B:$B,$A30)</f>
        <v>17156</v>
      </c>
      <c r="O30" s="28">
        <f>SUMIFS(Raw!$F:$F,Raw!$C:$C,O$5,Raw!$A:$A,$A$4,Raw!$B:$B,$A30)</f>
        <v>6326</v>
      </c>
      <c r="P30" s="28">
        <f>SUMIFS(Raw!$F:$F,Raw!$C:$C,P$5,Raw!$A:$A,$A$4,Raw!$B:$B,$A30)</f>
        <v>2746</v>
      </c>
      <c r="Q30" s="28">
        <f>SUMIFS(Raw!$F:$F,Raw!$C:$C,Q$5,Raw!$A:$A,$A$4,Raw!$B:$B,$A30)</f>
        <v>3659</v>
      </c>
      <c r="R30" s="28">
        <f>SUMIFS(Raw!$F:$F,Raw!$C:$C,R$5,Raw!$A:$A,$A$4,Raw!$B:$B,$A30)</f>
        <v>4346</v>
      </c>
      <c r="S30" s="28">
        <f>SUMIFS(Raw!$F:$F,Raw!$C:$C,S$5,Raw!$A:$A,$A$4,Raw!$B:$B,$A30)</f>
        <v>1871</v>
      </c>
      <c r="T30" s="28">
        <f>SUMIFS(Raw!$F:$F,Raw!$C:$C,T$5,Raw!$A:$A,$A$4,Raw!$B:$B,$A30)</f>
        <v>55</v>
      </c>
      <c r="U30" s="28">
        <f>SUMIFS(Raw!$F:$F,Raw!$C:$C,U$5,Raw!$A:$A,$A$4,Raw!$B:$B,$A30)</f>
        <v>2518</v>
      </c>
      <c r="V30" s="28">
        <f>SUMIFS(Raw!$F:$F,Raw!$C:$C,V$5,Raw!$A:$A,$A$4,Raw!$B:$B,$A30)</f>
        <v>145</v>
      </c>
      <c r="W30" s="28">
        <f>SUMIFS(Raw!$F:$F,Raw!$C:$C,W$5,Raw!$A:$A,$A$4,Raw!$B:$B,$A30)</f>
        <v>1005</v>
      </c>
      <c r="X30" s="28">
        <f>SUMIFS(Raw!$F:$F,Raw!$C:$C,X$5,Raw!$A:$A,$A$4,Raw!$B:$B,$A30)</f>
        <v>56</v>
      </c>
      <c r="Y30" s="28">
        <f>SUMIFS(Raw!$F:$F,Raw!$C:$C,Y$5,Raw!$A:$A,$A$4,Raw!$B:$B,$A30)</f>
        <v>5965</v>
      </c>
      <c r="Z30" s="28">
        <f>SUMIFS(Raw!$F:$F,Raw!$C:$C,Z$5,Raw!$A:$A,$A$4,Raw!$B:$B,$A30)</f>
        <v>4722</v>
      </c>
      <c r="AA30" s="28">
        <f>SUMIFS(Raw!$F:$F,Raw!$C:$C,AA$5,Raw!$A:$A,$A$4,Raw!$B:$B,$A30)</f>
        <v>11860</v>
      </c>
      <c r="AB30" s="28">
        <f>SUMIFS(Raw!$F:$F,Raw!$C:$C,AB$5,Raw!$A:$A,$A$4,Raw!$B:$B,$A30)</f>
        <v>6513</v>
      </c>
      <c r="AC30" s="28">
        <f>SUMIFS(Raw!$F:$F,Raw!$C:$C,AC$5,Raw!$A:$A,$A$4,Raw!$B:$B,$A30)</f>
        <v>123</v>
      </c>
      <c r="AD30" s="28">
        <f>SUMIFS(Raw!$F:$F,Raw!$C:$C,AD$5,Raw!$A:$A,$A$4,Raw!$B:$B,$A30)</f>
        <v>57</v>
      </c>
      <c r="AE30" s="28">
        <f>SUMIFS(Raw!$F:$F,Raw!$C:$C,AE$5,Raw!$A:$A,$A$4,Raw!$B:$B,$A30)</f>
        <v>20</v>
      </c>
      <c r="AF30" s="28">
        <f>SUMIFS(Raw!$F:$F,Raw!$C:$C,AF$5,Raw!$A:$A,$A$4,Raw!$B:$B,$A30)</f>
        <v>14</v>
      </c>
      <c r="AG30" s="28">
        <f>SUMIFS(Raw!$F:$F,Raw!$C:$C,AG$5,Raw!$A:$A,$A$4,Raw!$B:$B,$A30)</f>
        <v>217</v>
      </c>
    </row>
    <row r="31" spans="1:33" x14ac:dyDescent="0.25">
      <c r="A31" s="23" t="str">
        <f>IF(Refs!A25="","",Refs!A25)</f>
        <v>111AH5</v>
      </c>
      <c r="B31" s="3" t="str">
        <f>IF(Refs!B25="","",Refs!B25)</f>
        <v>North East London</v>
      </c>
      <c r="C31" s="23" t="str">
        <f>IF(Refs!D25="","",Refs!D25)</f>
        <v>Area</v>
      </c>
      <c r="D31" s="28">
        <f>SUMIFS(Raw!$F:$F,Raw!$C:$C,D$5,Raw!$A:$A,$A$4,Raw!$B:$B,$A31)</f>
        <v>69508</v>
      </c>
      <c r="E31" s="28">
        <f>SUMIFS(Raw!$F:$F,Raw!$C:$C,E$5,Raw!$A:$A,$A$4,Raw!$B:$B,$A31)</f>
        <v>66510</v>
      </c>
      <c r="F31" s="28">
        <f>SUMIFS(Raw!$F:$F,Raw!$C:$C,F$5,Raw!$A:$A,$A$4,Raw!$B:$B,$A31)</f>
        <v>54666</v>
      </c>
      <c r="G31" s="28">
        <f>SUMIFS(Raw!$F:$F,Raw!$C:$C,G$5,Raw!$A:$A,$A$4,Raw!$B:$B,$A31)</f>
        <v>1653</v>
      </c>
      <c r="H31" s="28">
        <f>SUMIFS(Raw!$F:$F,Raw!$C:$C,H$5,Raw!$A:$A,$A$4,Raw!$B:$B,$A31)</f>
        <v>428199</v>
      </c>
      <c r="I31" s="28">
        <f>_xlfn.MINIFS(Raw!$F:$F,Raw!$C:$C,I$5,Raw!$A:$A,$A$4,Raw!$B:$B,$A31, Raw!$F:$F, "&lt;&gt;0")</f>
        <v>6</v>
      </c>
      <c r="J31" s="28">
        <f>_xlfn.MAXIFS(Raw!$F:$F,Raw!$C:$C,J$5,Raw!$A:$A,$A$4,Raw!$B:$B,$A31)</f>
        <v>154</v>
      </c>
      <c r="K31" s="28">
        <f>_xlfn.MINIFS(Raw!$F:$F,Raw!$C:$C,K$5,Raw!$A:$A,$A$4,Raw!$B:$B,$A31, Raw!$F:$F, "&lt;&gt;0")</f>
        <v>6</v>
      </c>
      <c r="L31" s="28">
        <f>_xlfn.MAXIFS(Raw!$F:$F,Raw!$C:$C,L$5,Raw!$A:$A,$A$4,Raw!$B:$B,$A31)</f>
        <v>263</v>
      </c>
      <c r="M31" s="28">
        <f>SUMIFS(Raw!$F:$F,Raw!$C:$C,M$5,Raw!$A:$A,$A$4,Raw!$B:$B,$A31)</f>
        <v>68233</v>
      </c>
      <c r="N31" s="28">
        <f>SUMIFS(Raw!$F:$F,Raw!$C:$C,N$5,Raw!$A:$A,$A$4,Raw!$B:$B,$A31)</f>
        <v>23399</v>
      </c>
      <c r="O31" s="28">
        <f>SUMIFS(Raw!$F:$F,Raw!$C:$C,O$5,Raw!$A:$A,$A$4,Raw!$B:$B,$A31)</f>
        <v>10597</v>
      </c>
      <c r="P31" s="28">
        <f>SUMIFS(Raw!$F:$F,Raw!$C:$C,P$5,Raw!$A:$A,$A$4,Raw!$B:$B,$A31)</f>
        <v>2375</v>
      </c>
      <c r="Q31" s="28">
        <f>SUMIFS(Raw!$F:$F,Raw!$C:$C,Q$5,Raw!$A:$A,$A$4,Raw!$B:$B,$A31)</f>
        <v>5712</v>
      </c>
      <c r="R31" s="28">
        <f>SUMIFS(Raw!$F:$F,Raw!$C:$C,R$5,Raw!$A:$A,$A$4,Raw!$B:$B,$A31)</f>
        <v>7159</v>
      </c>
      <c r="S31" s="28">
        <f>SUMIFS(Raw!$F:$F,Raw!$C:$C,S$5,Raw!$A:$A,$A$4,Raw!$B:$B,$A31)</f>
        <v>2831</v>
      </c>
      <c r="T31" s="28">
        <f>SUMIFS(Raw!$F:$F,Raw!$C:$C,T$5,Raw!$A:$A,$A$4,Raw!$B:$B,$A31)</f>
        <v>31</v>
      </c>
      <c r="U31" s="28">
        <f>SUMIFS(Raw!$F:$F,Raw!$C:$C,U$5,Raw!$A:$A,$A$4,Raw!$B:$B,$A31)</f>
        <v>6510</v>
      </c>
      <c r="V31" s="28">
        <f>SUMIFS(Raw!$F:$F,Raw!$C:$C,V$5,Raw!$A:$A,$A$4,Raw!$B:$B,$A31)</f>
        <v>314</v>
      </c>
      <c r="W31" s="28">
        <f>SUMIFS(Raw!$F:$F,Raw!$C:$C,W$5,Raw!$A:$A,$A$4,Raw!$B:$B,$A31)</f>
        <v>1612</v>
      </c>
      <c r="X31" s="28">
        <f>SUMIFS(Raw!$F:$F,Raw!$C:$C,X$5,Raw!$A:$A,$A$4,Raw!$B:$B,$A31)</f>
        <v>91</v>
      </c>
      <c r="Y31" s="28">
        <f>SUMIFS(Raw!$F:$F,Raw!$C:$C,Y$5,Raw!$A:$A,$A$4,Raw!$B:$B,$A31)</f>
        <v>6047</v>
      </c>
      <c r="Z31" s="28">
        <f>SUMIFS(Raw!$F:$F,Raw!$C:$C,Z$5,Raw!$A:$A,$A$4,Raw!$B:$B,$A31)</f>
        <v>11982</v>
      </c>
      <c r="AA31" s="28">
        <f>SUMIFS(Raw!$F:$F,Raw!$C:$C,AA$5,Raw!$A:$A,$A$4,Raw!$B:$B,$A31)</f>
        <v>28775</v>
      </c>
      <c r="AB31" s="28">
        <f>SUMIFS(Raw!$F:$F,Raw!$C:$C,AB$5,Raw!$A:$A,$A$4,Raw!$B:$B,$A31)</f>
        <v>12123</v>
      </c>
      <c r="AC31" s="28">
        <f>SUMIFS(Raw!$F:$F,Raw!$C:$C,AC$5,Raw!$A:$A,$A$4,Raw!$B:$B,$A31)</f>
        <v>3773</v>
      </c>
      <c r="AD31" s="28">
        <f>SUMIFS(Raw!$F:$F,Raw!$C:$C,AD$5,Raw!$A:$A,$A$4,Raw!$B:$B,$A31)</f>
        <v>431</v>
      </c>
      <c r="AE31" s="28">
        <f>SUMIFS(Raw!$F:$F,Raw!$C:$C,AE$5,Raw!$A:$A,$A$4,Raw!$B:$B,$A31)</f>
        <v>9</v>
      </c>
      <c r="AF31" s="28">
        <f>SUMIFS(Raw!$F:$F,Raw!$C:$C,AF$5,Raw!$A:$A,$A$4,Raw!$B:$B,$A31)</f>
        <v>1</v>
      </c>
      <c r="AG31" s="28">
        <f>SUMIFS(Raw!$F:$F,Raw!$C:$C,AG$5,Raw!$A:$A,$A$4,Raw!$B:$B,$A31)</f>
        <v>4338</v>
      </c>
    </row>
    <row r="32" spans="1:33" x14ac:dyDescent="0.25">
      <c r="A32" s="23" t="str">
        <f>IF(Refs!A26="","",Refs!A26)</f>
        <v>111AJ1</v>
      </c>
      <c r="B32" s="3" t="str">
        <f>IF(Refs!B26="","",Refs!B26)</f>
        <v>North West London</v>
      </c>
      <c r="C32" s="23" t="str">
        <f>IF(Refs!D26="","",Refs!D26)</f>
        <v>Area</v>
      </c>
      <c r="D32" s="28">
        <f>SUMIFS(Raw!$F:$F,Raw!$C:$C,D$5,Raw!$A:$A,$A$4,Raw!$B:$B,$A32)</f>
        <v>59295</v>
      </c>
      <c r="E32" s="28">
        <f>SUMIFS(Raw!$F:$F,Raw!$C:$C,E$5,Raw!$A:$A,$A$4,Raw!$B:$B,$A32)</f>
        <v>56171</v>
      </c>
      <c r="F32" s="28">
        <f>SUMIFS(Raw!$F:$F,Raw!$C:$C,F$5,Raw!$A:$A,$A$4,Raw!$B:$B,$A32)</f>
        <v>44755</v>
      </c>
      <c r="G32" s="28">
        <f>SUMIFS(Raw!$F:$F,Raw!$C:$C,G$5,Raw!$A:$A,$A$4,Raw!$B:$B,$A32)</f>
        <v>1520</v>
      </c>
      <c r="H32" s="28">
        <f>SUMIFS(Raw!$F:$F,Raw!$C:$C,H$5,Raw!$A:$A,$A$4,Raw!$B:$B,$A32)</f>
        <v>1251928</v>
      </c>
      <c r="I32" s="28">
        <f>_xlfn.MINIFS(Raw!$F:$F,Raw!$C:$C,I$5,Raw!$A:$A,$A$4,Raw!$B:$B,$A32, Raw!$F:$F, "&lt;&gt;0")</f>
        <v>6</v>
      </c>
      <c r="J32" s="28">
        <f>_xlfn.MAXIFS(Raw!$F:$F,Raw!$C:$C,J$5,Raw!$A:$A,$A$4,Raw!$B:$B,$A32)</f>
        <v>461</v>
      </c>
      <c r="K32" s="28">
        <f>_xlfn.MINIFS(Raw!$F:$F,Raw!$C:$C,K$5,Raw!$A:$A,$A$4,Raw!$B:$B,$A32, Raw!$F:$F, "&lt;&gt;0")</f>
        <v>7</v>
      </c>
      <c r="L32" s="28">
        <f>_xlfn.MAXIFS(Raw!$F:$F,Raw!$C:$C,L$5,Raw!$A:$A,$A$4,Raw!$B:$B,$A32)</f>
        <v>675</v>
      </c>
      <c r="M32" s="28">
        <f>SUMIFS(Raw!$F:$F,Raw!$C:$C,M$5,Raw!$A:$A,$A$4,Raw!$B:$B,$A32)</f>
        <v>54520</v>
      </c>
      <c r="N32" s="28">
        <f>SUMIFS(Raw!$F:$F,Raw!$C:$C,N$5,Raw!$A:$A,$A$4,Raw!$B:$B,$A32)</f>
        <v>20508</v>
      </c>
      <c r="O32" s="28">
        <f>SUMIFS(Raw!$F:$F,Raw!$C:$C,O$5,Raw!$A:$A,$A$4,Raw!$B:$B,$A32)</f>
        <v>11734</v>
      </c>
      <c r="P32" s="28">
        <f>SUMIFS(Raw!$F:$F,Raw!$C:$C,P$5,Raw!$A:$A,$A$4,Raw!$B:$B,$A32)</f>
        <v>4285</v>
      </c>
      <c r="Q32" s="28">
        <f>SUMIFS(Raw!$F:$F,Raw!$C:$C,Q$5,Raw!$A:$A,$A$4,Raw!$B:$B,$A32)</f>
        <v>5610</v>
      </c>
      <c r="R32" s="28">
        <f>SUMIFS(Raw!$F:$F,Raw!$C:$C,R$5,Raw!$A:$A,$A$4,Raw!$B:$B,$A32)</f>
        <v>6205</v>
      </c>
      <c r="S32" s="28">
        <f>SUMIFS(Raw!$F:$F,Raw!$C:$C,S$5,Raw!$A:$A,$A$4,Raw!$B:$B,$A32)</f>
        <v>1901</v>
      </c>
      <c r="T32" s="28">
        <f>SUMIFS(Raw!$F:$F,Raw!$C:$C,T$5,Raw!$A:$A,$A$4,Raw!$B:$B,$A32)</f>
        <v>80</v>
      </c>
      <c r="U32" s="28">
        <f>SUMIFS(Raw!$F:$F,Raw!$C:$C,U$5,Raw!$A:$A,$A$4,Raw!$B:$B,$A32)</f>
        <v>4228</v>
      </c>
      <c r="V32" s="28">
        <f>SUMIFS(Raw!$F:$F,Raw!$C:$C,V$5,Raw!$A:$A,$A$4,Raw!$B:$B,$A32)</f>
        <v>256</v>
      </c>
      <c r="W32" s="28">
        <f>SUMIFS(Raw!$F:$F,Raw!$C:$C,W$5,Raw!$A:$A,$A$4,Raw!$B:$B,$A32)</f>
        <v>1390</v>
      </c>
      <c r="X32" s="28">
        <f>SUMIFS(Raw!$F:$F,Raw!$C:$C,X$5,Raw!$A:$A,$A$4,Raw!$B:$B,$A32)</f>
        <v>65</v>
      </c>
      <c r="Y32" s="28">
        <f>SUMIFS(Raw!$F:$F,Raw!$C:$C,Y$5,Raw!$A:$A,$A$4,Raw!$B:$B,$A32)</f>
        <v>5010</v>
      </c>
      <c r="Z32" s="28">
        <f>SUMIFS(Raw!$F:$F,Raw!$C:$C,Z$5,Raw!$A:$A,$A$4,Raw!$B:$B,$A32)</f>
        <v>8791</v>
      </c>
      <c r="AA32" s="28">
        <f>SUMIFS(Raw!$F:$F,Raw!$C:$C,AA$5,Raw!$A:$A,$A$4,Raw!$B:$B,$A32)</f>
        <v>22885</v>
      </c>
      <c r="AB32" s="28">
        <f>SUMIFS(Raw!$F:$F,Raw!$C:$C,AB$5,Raw!$A:$A,$A$4,Raw!$B:$B,$A32)</f>
        <v>6287</v>
      </c>
      <c r="AC32" s="28">
        <f>SUMIFS(Raw!$F:$F,Raw!$C:$C,AC$5,Raw!$A:$A,$A$4,Raw!$B:$B,$A32)</f>
        <v>674</v>
      </c>
      <c r="AD32" s="28">
        <f>SUMIFS(Raw!$F:$F,Raw!$C:$C,AD$5,Raw!$A:$A,$A$4,Raw!$B:$B,$A32)</f>
        <v>347</v>
      </c>
      <c r="AE32" s="28">
        <f>SUMIFS(Raw!$F:$F,Raw!$C:$C,AE$5,Raw!$A:$A,$A$4,Raw!$B:$B,$A32)</f>
        <v>0</v>
      </c>
      <c r="AF32" s="28">
        <f>SUMIFS(Raw!$F:$F,Raw!$C:$C,AF$5,Raw!$A:$A,$A$4,Raw!$B:$B,$A32)</f>
        <v>52</v>
      </c>
      <c r="AG32" s="28">
        <f>SUMIFS(Raw!$F:$F,Raw!$C:$C,AG$5,Raw!$A:$A,$A$4,Raw!$B:$B,$A32)</f>
        <v>1487</v>
      </c>
    </row>
    <row r="33" spans="1:33" x14ac:dyDescent="0.25">
      <c r="A33" s="23" t="str">
        <f>IF(Refs!A27="","",Refs!A27)</f>
        <v>111AD7</v>
      </c>
      <c r="B33" s="3" t="str">
        <f>IF(Refs!B27="","",Refs!B27)</f>
        <v>South East London</v>
      </c>
      <c r="C33" s="23" t="str">
        <f>IF(Refs!D27="","",Refs!D27)</f>
        <v>Area</v>
      </c>
      <c r="D33" s="28">
        <f>SUMIFS(Raw!$F:$F,Raw!$C:$C,D$5,Raw!$A:$A,$A$4,Raw!$B:$B,$A33)</f>
        <v>50687</v>
      </c>
      <c r="E33" s="28">
        <f>SUMIFS(Raw!$F:$F,Raw!$C:$C,E$5,Raw!$A:$A,$A$4,Raw!$B:$B,$A33)</f>
        <v>48325</v>
      </c>
      <c r="F33" s="28">
        <f>SUMIFS(Raw!$F:$F,Raw!$C:$C,F$5,Raw!$A:$A,$A$4,Raw!$B:$B,$A33)</f>
        <v>40097</v>
      </c>
      <c r="G33" s="28">
        <f>SUMIFS(Raw!$F:$F,Raw!$C:$C,G$5,Raw!$A:$A,$A$4,Raw!$B:$B,$A33)</f>
        <v>1210</v>
      </c>
      <c r="H33" s="28">
        <f>SUMIFS(Raw!$F:$F,Raw!$C:$C,H$5,Raw!$A:$A,$A$4,Raw!$B:$B,$A33)</f>
        <v>286934</v>
      </c>
      <c r="I33" s="28">
        <f>_xlfn.MINIFS(Raw!$F:$F,Raw!$C:$C,I$5,Raw!$A:$A,$A$4,Raw!$B:$B,$A33, Raw!$F:$F, "&lt;&gt;0")</f>
        <v>5</v>
      </c>
      <c r="J33" s="28">
        <f>_xlfn.MAXIFS(Raw!$F:$F,Raw!$C:$C,J$5,Raw!$A:$A,$A$4,Raw!$B:$B,$A33)</f>
        <v>123</v>
      </c>
      <c r="K33" s="28">
        <f>_xlfn.MINIFS(Raw!$F:$F,Raw!$C:$C,K$5,Raw!$A:$A,$A$4,Raw!$B:$B,$A33, Raw!$F:$F, "&lt;&gt;0")</f>
        <v>6</v>
      </c>
      <c r="L33" s="28">
        <f>_xlfn.MAXIFS(Raw!$F:$F,Raw!$C:$C,L$5,Raw!$A:$A,$A$4,Raw!$B:$B,$A33)</f>
        <v>262</v>
      </c>
      <c r="M33" s="28">
        <f>SUMIFS(Raw!$F:$F,Raw!$C:$C,M$5,Raw!$A:$A,$A$4,Raw!$B:$B,$A33)</f>
        <v>44172</v>
      </c>
      <c r="N33" s="28">
        <f>SUMIFS(Raw!$F:$F,Raw!$C:$C,N$5,Raw!$A:$A,$A$4,Raw!$B:$B,$A33)</f>
        <v>17259</v>
      </c>
      <c r="O33" s="28">
        <f>SUMIFS(Raw!$F:$F,Raw!$C:$C,O$5,Raw!$A:$A,$A$4,Raw!$B:$B,$A33)</f>
        <v>7515</v>
      </c>
      <c r="P33" s="28">
        <f>SUMIFS(Raw!$F:$F,Raw!$C:$C,P$5,Raw!$A:$A,$A$4,Raw!$B:$B,$A33)</f>
        <v>1577</v>
      </c>
      <c r="Q33" s="28">
        <f>SUMIFS(Raw!$F:$F,Raw!$C:$C,Q$5,Raw!$A:$A,$A$4,Raw!$B:$B,$A33)</f>
        <v>4476</v>
      </c>
      <c r="R33" s="28">
        <f>SUMIFS(Raw!$F:$F,Raw!$C:$C,R$5,Raw!$A:$A,$A$4,Raw!$B:$B,$A33)</f>
        <v>4542</v>
      </c>
      <c r="S33" s="28">
        <f>SUMIFS(Raw!$F:$F,Raw!$C:$C,S$5,Raw!$A:$A,$A$4,Raw!$B:$B,$A33)</f>
        <v>3264</v>
      </c>
      <c r="T33" s="28">
        <f>SUMIFS(Raw!$F:$F,Raw!$C:$C,T$5,Raw!$A:$A,$A$4,Raw!$B:$B,$A33)</f>
        <v>29</v>
      </c>
      <c r="U33" s="28">
        <f>SUMIFS(Raw!$F:$F,Raw!$C:$C,U$5,Raw!$A:$A,$A$4,Raw!$B:$B,$A33)</f>
        <v>3192</v>
      </c>
      <c r="V33" s="28">
        <f>SUMIFS(Raw!$F:$F,Raw!$C:$C,V$5,Raw!$A:$A,$A$4,Raw!$B:$B,$A33)</f>
        <v>175</v>
      </c>
      <c r="W33" s="28">
        <f>SUMIFS(Raw!$F:$F,Raw!$C:$C,W$5,Raw!$A:$A,$A$4,Raw!$B:$B,$A33)</f>
        <v>1331</v>
      </c>
      <c r="X33" s="28">
        <f>SUMIFS(Raw!$F:$F,Raw!$C:$C,X$5,Raw!$A:$A,$A$4,Raw!$B:$B,$A33)</f>
        <v>64</v>
      </c>
      <c r="Y33" s="28">
        <f>SUMIFS(Raw!$F:$F,Raw!$C:$C,Y$5,Raw!$A:$A,$A$4,Raw!$B:$B,$A33)</f>
        <v>4524</v>
      </c>
      <c r="Z33" s="28">
        <f>SUMIFS(Raw!$F:$F,Raw!$C:$C,Z$5,Raw!$A:$A,$A$4,Raw!$B:$B,$A33)</f>
        <v>8495</v>
      </c>
      <c r="AA33" s="28">
        <f>SUMIFS(Raw!$F:$F,Raw!$C:$C,AA$5,Raw!$A:$A,$A$4,Raw!$B:$B,$A33)</f>
        <v>17344</v>
      </c>
      <c r="AB33" s="28">
        <f>SUMIFS(Raw!$F:$F,Raw!$C:$C,AB$5,Raw!$A:$A,$A$4,Raw!$B:$B,$A33)</f>
        <v>5822</v>
      </c>
      <c r="AC33" s="28">
        <f>SUMIFS(Raw!$F:$F,Raw!$C:$C,AC$5,Raw!$A:$A,$A$4,Raw!$B:$B,$A33)</f>
        <v>4111</v>
      </c>
      <c r="AD33" s="28">
        <f>SUMIFS(Raw!$F:$F,Raw!$C:$C,AD$5,Raw!$A:$A,$A$4,Raw!$B:$B,$A33)</f>
        <v>1092</v>
      </c>
      <c r="AE33" s="28">
        <f>SUMIFS(Raw!$F:$F,Raw!$C:$C,AE$5,Raw!$A:$A,$A$4,Raw!$B:$B,$A33)</f>
        <v>278</v>
      </c>
      <c r="AF33" s="28">
        <f>SUMIFS(Raw!$F:$F,Raw!$C:$C,AF$5,Raw!$A:$A,$A$4,Raw!$B:$B,$A33)</f>
        <v>1</v>
      </c>
      <c r="AG33" s="28">
        <f>SUMIFS(Raw!$F:$F,Raw!$C:$C,AG$5,Raw!$A:$A,$A$4,Raw!$B:$B,$A33)</f>
        <v>2458</v>
      </c>
    </row>
    <row r="34" spans="1:33" x14ac:dyDescent="0.25">
      <c r="A34" s="23" t="str">
        <f>IF(Refs!A28="","",Refs!A28)</f>
        <v>111AK9</v>
      </c>
      <c r="B34" s="3" t="str">
        <f>IF(Refs!B28="","",Refs!B28)</f>
        <v>South West London (PPG)</v>
      </c>
      <c r="C34" s="23" t="str">
        <f>IF(Refs!D28="","",Refs!D28)</f>
        <v>Area</v>
      </c>
      <c r="D34" s="28">
        <f>SUMIFS(Raw!$F:$F,Raw!$C:$C,D$5,Raw!$A:$A,$A$4,Raw!$B:$B,$A34)</f>
        <v>42969</v>
      </c>
      <c r="E34" s="28">
        <f>SUMIFS(Raw!$F:$F,Raw!$C:$C,E$5,Raw!$A:$A,$A$4,Raw!$B:$B,$A34)</f>
        <v>41378</v>
      </c>
      <c r="F34" s="28">
        <f>SUMIFS(Raw!$F:$F,Raw!$C:$C,F$5,Raw!$A:$A,$A$4,Raw!$B:$B,$A34)</f>
        <v>32768</v>
      </c>
      <c r="G34" s="28">
        <f>SUMIFS(Raw!$F:$F,Raw!$C:$C,G$5,Raw!$A:$A,$A$4,Raw!$B:$B,$A34)</f>
        <v>753</v>
      </c>
      <c r="H34" s="28">
        <f>SUMIFS(Raw!$F:$F,Raw!$C:$C,H$5,Raw!$A:$A,$A$4,Raw!$B:$B,$A34)</f>
        <v>1750792</v>
      </c>
      <c r="I34" s="28">
        <f>_xlfn.MINIFS(Raw!$F:$F,Raw!$C:$C,I$5,Raw!$A:$A,$A$4,Raw!$B:$B,$A34, Raw!$F:$F, "&lt;&gt;0")</f>
        <v>1</v>
      </c>
      <c r="J34" s="28">
        <f>_xlfn.MAXIFS(Raw!$F:$F,Raw!$C:$C,J$5,Raw!$A:$A,$A$4,Raw!$B:$B,$A34)</f>
        <v>628</v>
      </c>
      <c r="K34" s="28">
        <f>_xlfn.MINIFS(Raw!$F:$F,Raw!$C:$C,K$5,Raw!$A:$A,$A$4,Raw!$B:$B,$A34, Raw!$F:$F, "&lt;&gt;0")</f>
        <v>23</v>
      </c>
      <c r="L34" s="28">
        <f>_xlfn.MAXIFS(Raw!$F:$F,Raw!$C:$C,L$5,Raw!$A:$A,$A$4,Raw!$B:$B,$A34)</f>
        <v>699</v>
      </c>
      <c r="M34" s="28">
        <f>SUMIFS(Raw!$F:$F,Raw!$C:$C,M$5,Raw!$A:$A,$A$4,Raw!$B:$B,$A34)</f>
        <v>42614</v>
      </c>
      <c r="N34" s="28">
        <f>SUMIFS(Raw!$F:$F,Raw!$C:$C,N$5,Raw!$A:$A,$A$4,Raw!$B:$B,$A34)</f>
        <v>20852</v>
      </c>
      <c r="O34" s="28">
        <f>SUMIFS(Raw!$F:$F,Raw!$C:$C,O$5,Raw!$A:$A,$A$4,Raw!$B:$B,$A34)</f>
        <v>12727</v>
      </c>
      <c r="P34" s="28">
        <f>SUMIFS(Raw!$F:$F,Raw!$C:$C,P$5,Raw!$A:$A,$A$4,Raw!$B:$B,$A34)</f>
        <v>3982</v>
      </c>
      <c r="Q34" s="28">
        <f>SUMIFS(Raw!$F:$F,Raw!$C:$C,Q$5,Raw!$A:$A,$A$4,Raw!$B:$B,$A34)</f>
        <v>4024</v>
      </c>
      <c r="R34" s="28">
        <f>SUMIFS(Raw!$F:$F,Raw!$C:$C,R$5,Raw!$A:$A,$A$4,Raw!$B:$B,$A34)</f>
        <v>4974</v>
      </c>
      <c r="S34" s="28">
        <f>SUMIFS(Raw!$F:$F,Raw!$C:$C,S$5,Raw!$A:$A,$A$4,Raw!$B:$B,$A34)</f>
        <v>1859</v>
      </c>
      <c r="T34" s="28">
        <f>SUMIFS(Raw!$F:$F,Raw!$C:$C,T$5,Raw!$A:$A,$A$4,Raw!$B:$B,$A34)</f>
        <v>45</v>
      </c>
      <c r="U34" s="28">
        <f>SUMIFS(Raw!$F:$F,Raw!$C:$C,U$5,Raw!$A:$A,$A$4,Raw!$B:$B,$A34)</f>
        <v>2247</v>
      </c>
      <c r="V34" s="28">
        <f>SUMIFS(Raw!$F:$F,Raw!$C:$C,V$5,Raw!$A:$A,$A$4,Raw!$B:$B,$A34)</f>
        <v>201</v>
      </c>
      <c r="W34" s="28">
        <f>SUMIFS(Raw!$F:$F,Raw!$C:$C,W$5,Raw!$A:$A,$A$4,Raw!$B:$B,$A34)</f>
        <v>886</v>
      </c>
      <c r="X34" s="28">
        <f>SUMIFS(Raw!$F:$F,Raw!$C:$C,X$5,Raw!$A:$A,$A$4,Raw!$B:$B,$A34)</f>
        <v>51</v>
      </c>
      <c r="Y34" s="28">
        <f>SUMIFS(Raw!$F:$F,Raw!$C:$C,Y$5,Raw!$A:$A,$A$4,Raw!$B:$B,$A34)</f>
        <v>2694</v>
      </c>
      <c r="Z34" s="28">
        <f>SUMIFS(Raw!$F:$F,Raw!$C:$C,Z$5,Raw!$A:$A,$A$4,Raw!$B:$B,$A34)</f>
        <v>9122</v>
      </c>
      <c r="AA34" s="28">
        <f>SUMIFS(Raw!$F:$F,Raw!$C:$C,AA$5,Raw!$A:$A,$A$4,Raw!$B:$B,$A34)</f>
        <v>18330</v>
      </c>
      <c r="AB34" s="28">
        <f>SUMIFS(Raw!$F:$F,Raw!$C:$C,AB$5,Raw!$A:$A,$A$4,Raw!$B:$B,$A34)</f>
        <v>4133</v>
      </c>
      <c r="AC34" s="28">
        <f>SUMIFS(Raw!$F:$F,Raw!$C:$C,AC$5,Raw!$A:$A,$A$4,Raw!$B:$B,$A34)</f>
        <v>1744</v>
      </c>
      <c r="AD34" s="28">
        <f>SUMIFS(Raw!$F:$F,Raw!$C:$C,AD$5,Raw!$A:$A,$A$4,Raw!$B:$B,$A34)</f>
        <v>212</v>
      </c>
      <c r="AE34" s="28">
        <f>SUMIFS(Raw!$F:$F,Raw!$C:$C,AE$5,Raw!$A:$A,$A$4,Raw!$B:$B,$A34)</f>
        <v>15</v>
      </c>
      <c r="AF34" s="28">
        <f>SUMIFS(Raw!$F:$F,Raw!$C:$C,AF$5,Raw!$A:$A,$A$4,Raw!$B:$B,$A34)</f>
        <v>5</v>
      </c>
      <c r="AG34" s="28">
        <f>SUMIFS(Raw!$F:$F,Raw!$C:$C,AG$5,Raw!$A:$A,$A$4,Raw!$B:$B,$A34)</f>
        <v>74</v>
      </c>
    </row>
    <row r="35" spans="1:33" ht="20.5" customHeight="1" x14ac:dyDescent="0.25">
      <c r="A35" s="23" t="str">
        <f>IF(Refs!A29="","",Refs!A29)</f>
        <v>111AH9</v>
      </c>
      <c r="B35" s="3" t="str">
        <f>IF(Refs!B29="","",Refs!B29)</f>
        <v>Hampshire and Surrey Heath</v>
      </c>
      <c r="C35" s="23" t="str">
        <f>IF(Refs!D29="","",Refs!D29)</f>
        <v>Area</v>
      </c>
      <c r="D35" s="28">
        <f>SUMIFS(Raw!$F:$F,Raw!$C:$C,D$5,Raw!$A:$A,$A$4,Raw!$B:$B,$A35)</f>
        <v>72303</v>
      </c>
      <c r="E35" s="28">
        <f>SUMIFS(Raw!$F:$F,Raw!$C:$C,E$5,Raw!$A:$A,$A$4,Raw!$B:$B,$A35)</f>
        <v>66529</v>
      </c>
      <c r="F35" s="28">
        <f>SUMIFS(Raw!$F:$F,Raw!$C:$C,F$5,Raw!$A:$A,$A$4,Raw!$B:$B,$A35)</f>
        <v>39779</v>
      </c>
      <c r="G35" s="28">
        <f>SUMIFS(Raw!$F:$F,Raw!$C:$C,G$5,Raw!$A:$A,$A$4,Raw!$B:$B,$A35)</f>
        <v>5774</v>
      </c>
      <c r="H35" s="28">
        <f>SUMIFS(Raw!$F:$F,Raw!$C:$C,H$5,Raw!$A:$A,$A$4,Raw!$B:$B,$A35)</f>
        <v>10867354</v>
      </c>
      <c r="I35" s="28">
        <f>_xlfn.MINIFS(Raw!$F:$F,Raw!$C:$C,I$5,Raw!$A:$A,$A$4,Raw!$B:$B,$A35, Raw!$F:$F, "&lt;&gt;0")</f>
        <v>3</v>
      </c>
      <c r="J35" s="28">
        <f>_xlfn.MAXIFS(Raw!$F:$F,Raw!$C:$C,J$5,Raw!$A:$A,$A$4,Raw!$B:$B,$A35)</f>
        <v>1842</v>
      </c>
      <c r="K35" s="28">
        <f>_xlfn.MINIFS(Raw!$F:$F,Raw!$C:$C,K$5,Raw!$A:$A,$A$4,Raw!$B:$B,$A35, Raw!$F:$F, "&lt;&gt;0")</f>
        <v>10</v>
      </c>
      <c r="L35" s="28">
        <f>_xlfn.MAXIFS(Raw!$F:$F,Raw!$C:$C,L$5,Raw!$A:$A,$A$4,Raw!$B:$B,$A35)</f>
        <v>1885</v>
      </c>
      <c r="M35" s="28">
        <f>SUMIFS(Raw!$F:$F,Raw!$C:$C,M$5,Raw!$A:$A,$A$4,Raw!$B:$B,$A35)</f>
        <v>61784</v>
      </c>
      <c r="N35" s="28">
        <f>SUMIFS(Raw!$F:$F,Raw!$C:$C,N$5,Raw!$A:$A,$A$4,Raw!$B:$B,$A35)</f>
        <v>34978</v>
      </c>
      <c r="O35" s="28">
        <f>SUMIFS(Raw!$F:$F,Raw!$C:$C,O$5,Raw!$A:$A,$A$4,Raw!$B:$B,$A35)</f>
        <v>10708</v>
      </c>
      <c r="P35" s="28">
        <f>SUMIFS(Raw!$F:$F,Raw!$C:$C,P$5,Raw!$A:$A,$A$4,Raw!$B:$B,$A35)</f>
        <v>2303</v>
      </c>
      <c r="Q35" s="28">
        <f>SUMIFS(Raw!$F:$F,Raw!$C:$C,Q$5,Raw!$A:$A,$A$4,Raw!$B:$B,$A35)</f>
        <v>7196</v>
      </c>
      <c r="R35" s="28">
        <f>SUMIFS(Raw!$F:$F,Raw!$C:$C,R$5,Raw!$A:$A,$A$4,Raw!$B:$B,$A35)</f>
        <v>8048</v>
      </c>
      <c r="S35" s="28">
        <f>SUMIFS(Raw!$F:$F,Raw!$C:$C,S$5,Raw!$A:$A,$A$4,Raw!$B:$B,$A35)</f>
        <v>4802</v>
      </c>
      <c r="T35" s="28">
        <f>SUMIFS(Raw!$F:$F,Raw!$C:$C,T$5,Raw!$A:$A,$A$4,Raw!$B:$B,$A35)</f>
        <v>35</v>
      </c>
      <c r="U35" s="28">
        <f>SUMIFS(Raw!$F:$F,Raw!$C:$C,U$5,Raw!$A:$A,$A$4,Raw!$B:$B,$A35)</f>
        <v>3718</v>
      </c>
      <c r="V35" s="28">
        <f>SUMIFS(Raw!$F:$F,Raw!$C:$C,V$5,Raw!$A:$A,$A$4,Raw!$B:$B,$A35)</f>
        <v>218</v>
      </c>
      <c r="W35" s="28">
        <f>SUMIFS(Raw!$F:$F,Raw!$C:$C,W$5,Raw!$A:$A,$A$4,Raw!$B:$B,$A35)</f>
        <v>2104</v>
      </c>
      <c r="X35" s="28">
        <f>SUMIFS(Raw!$F:$F,Raw!$C:$C,X$5,Raw!$A:$A,$A$4,Raw!$B:$B,$A35)</f>
        <v>268</v>
      </c>
      <c r="Y35" s="28">
        <f>SUMIFS(Raw!$F:$F,Raw!$C:$C,Y$5,Raw!$A:$A,$A$4,Raw!$B:$B,$A35)</f>
        <v>10000</v>
      </c>
      <c r="Z35" s="28">
        <f>SUMIFS(Raw!$F:$F,Raw!$C:$C,Z$5,Raw!$A:$A,$A$4,Raw!$B:$B,$A35)</f>
        <v>10173</v>
      </c>
      <c r="AA35" s="28">
        <f>SUMIFS(Raw!$F:$F,Raw!$C:$C,AA$5,Raw!$A:$A,$A$4,Raw!$B:$B,$A35)</f>
        <v>20002</v>
      </c>
      <c r="AB35" s="28">
        <f>SUMIFS(Raw!$F:$F,Raw!$C:$C,AB$5,Raw!$A:$A,$A$4,Raw!$B:$B,$A35)</f>
        <v>4951</v>
      </c>
      <c r="AC35" s="28">
        <f>SUMIFS(Raw!$F:$F,Raw!$C:$C,AC$5,Raw!$A:$A,$A$4,Raw!$B:$B,$A35)</f>
        <v>14364</v>
      </c>
      <c r="AD35" s="28">
        <f>SUMIFS(Raw!$F:$F,Raw!$C:$C,AD$5,Raw!$A:$A,$A$4,Raw!$B:$B,$A35)</f>
        <v>2129</v>
      </c>
      <c r="AE35" s="28">
        <f>SUMIFS(Raw!$F:$F,Raw!$C:$C,AE$5,Raw!$A:$A,$A$4,Raw!$B:$B,$A35)</f>
        <v>1670</v>
      </c>
      <c r="AF35" s="28">
        <f>SUMIFS(Raw!$F:$F,Raw!$C:$C,AF$5,Raw!$A:$A,$A$4,Raw!$B:$B,$A35)</f>
        <v>1</v>
      </c>
      <c r="AG35" s="28">
        <f>SUMIFS(Raw!$F:$F,Raw!$C:$C,AG$5,Raw!$A:$A,$A$4,Raw!$B:$B,$A35)</f>
        <v>1909</v>
      </c>
    </row>
    <row r="36" spans="1:33" x14ac:dyDescent="0.25">
      <c r="A36" s="23" t="str">
        <f>IF(Refs!A30="","",Refs!A30)</f>
        <v>111AA6</v>
      </c>
      <c r="B36" s="3" t="str">
        <f>IF(Refs!B30="","",Refs!B30)</f>
        <v>Isle of Wight</v>
      </c>
      <c r="C36" s="23" t="str">
        <f>IF(Refs!D30="","",Refs!D30)</f>
        <v>Area</v>
      </c>
      <c r="D36" s="28">
        <f>SUMIFS(Raw!$F:$F,Raw!$C:$C,D$5,Raw!$A:$A,$A$4,Raw!$B:$B,$A36)</f>
        <v>9222</v>
      </c>
      <c r="E36" s="28">
        <f>SUMIFS(Raw!$F:$F,Raw!$C:$C,E$5,Raw!$A:$A,$A$4,Raw!$B:$B,$A36)</f>
        <v>7617</v>
      </c>
      <c r="F36" s="28">
        <f>SUMIFS(Raw!$F:$F,Raw!$C:$C,F$5,Raw!$A:$A,$A$4,Raw!$B:$B,$A36)</f>
        <v>5071</v>
      </c>
      <c r="G36" s="28">
        <f>SUMIFS(Raw!$F:$F,Raw!$C:$C,G$5,Raw!$A:$A,$A$4,Raw!$B:$B,$A36)</f>
        <v>946</v>
      </c>
      <c r="H36" s="28">
        <f>SUMIFS(Raw!$F:$F,Raw!$C:$C,H$5,Raw!$A:$A,$A$4,Raw!$B:$B,$A36)</f>
        <v>1308510</v>
      </c>
      <c r="I36" s="28">
        <f>_xlfn.MINIFS(Raw!$F:$F,Raw!$C:$C,I$5,Raw!$A:$A,$A$4,Raw!$B:$B,$A36, Raw!$F:$F, "&lt;&gt;0")</f>
        <v>134</v>
      </c>
      <c r="J36" s="28">
        <f>_xlfn.MAXIFS(Raw!$F:$F,Raw!$C:$C,J$5,Raw!$A:$A,$A$4,Raw!$B:$B,$A36)</f>
        <v>3318</v>
      </c>
      <c r="K36" s="28">
        <f>_xlfn.MINIFS(Raw!$F:$F,Raw!$C:$C,K$5,Raw!$A:$A,$A$4,Raw!$B:$B,$A36, Raw!$F:$F, "&lt;&gt;0")</f>
        <v>262</v>
      </c>
      <c r="L36" s="28">
        <f>_xlfn.MAXIFS(Raw!$F:$F,Raw!$C:$C,L$5,Raw!$A:$A,$A$4,Raw!$B:$B,$A36)</f>
        <v>3678</v>
      </c>
      <c r="M36" s="28">
        <f>SUMIFS(Raw!$F:$F,Raw!$C:$C,M$5,Raw!$A:$A,$A$4,Raw!$B:$B,$A36)</f>
        <v>7679</v>
      </c>
      <c r="N36" s="28">
        <f>SUMIFS(Raw!$F:$F,Raw!$C:$C,N$5,Raw!$A:$A,$A$4,Raw!$B:$B,$A36)</f>
        <v>4464</v>
      </c>
      <c r="O36" s="28">
        <f>SUMIFS(Raw!$F:$F,Raw!$C:$C,O$5,Raw!$A:$A,$A$4,Raw!$B:$B,$A36)</f>
        <v>1670</v>
      </c>
      <c r="P36" s="28">
        <f>SUMIFS(Raw!$F:$F,Raw!$C:$C,P$5,Raw!$A:$A,$A$4,Raw!$B:$B,$A36)</f>
        <v>1414</v>
      </c>
      <c r="Q36" s="28">
        <f>SUMIFS(Raw!$F:$F,Raw!$C:$C,Q$5,Raw!$A:$A,$A$4,Raw!$B:$B,$A36)</f>
        <v>1078</v>
      </c>
      <c r="R36" s="28">
        <f>SUMIFS(Raw!$F:$F,Raw!$C:$C,R$5,Raw!$A:$A,$A$4,Raw!$B:$B,$A36)</f>
        <v>1406</v>
      </c>
      <c r="S36" s="28">
        <f>SUMIFS(Raw!$F:$F,Raw!$C:$C,S$5,Raw!$A:$A,$A$4,Raw!$B:$B,$A36)</f>
        <v>673</v>
      </c>
      <c r="T36" s="28">
        <f>SUMIFS(Raw!$F:$F,Raw!$C:$C,T$5,Raw!$A:$A,$A$4,Raw!$B:$B,$A36)</f>
        <v>0</v>
      </c>
      <c r="U36" s="28">
        <f>SUMIFS(Raw!$F:$F,Raw!$C:$C,U$5,Raw!$A:$A,$A$4,Raw!$B:$B,$A36)</f>
        <v>446</v>
      </c>
      <c r="V36" s="28">
        <f>SUMIFS(Raw!$F:$F,Raw!$C:$C,V$5,Raw!$A:$A,$A$4,Raw!$B:$B,$A36)</f>
        <v>21</v>
      </c>
      <c r="W36" s="28">
        <f>SUMIFS(Raw!$F:$F,Raw!$C:$C,W$5,Raw!$A:$A,$A$4,Raw!$B:$B,$A36)</f>
        <v>134</v>
      </c>
      <c r="X36" s="28">
        <f>SUMIFS(Raw!$F:$F,Raw!$C:$C,X$5,Raw!$A:$A,$A$4,Raw!$B:$B,$A36)</f>
        <v>17</v>
      </c>
      <c r="Y36" s="28">
        <f>SUMIFS(Raw!$F:$F,Raw!$C:$C,Y$5,Raw!$A:$A,$A$4,Raw!$B:$B,$A36)</f>
        <v>286</v>
      </c>
      <c r="Z36" s="28">
        <f>SUMIFS(Raw!$F:$F,Raw!$C:$C,Z$5,Raw!$A:$A,$A$4,Raw!$B:$B,$A36)</f>
        <v>857</v>
      </c>
      <c r="AA36" s="28">
        <f>SUMIFS(Raw!$F:$F,Raw!$C:$C,AA$5,Raw!$A:$A,$A$4,Raw!$B:$B,$A36)</f>
        <v>3434</v>
      </c>
      <c r="AB36" s="28">
        <f>SUMIFS(Raw!$F:$F,Raw!$C:$C,AB$5,Raw!$A:$A,$A$4,Raw!$B:$B,$A36)</f>
        <v>949</v>
      </c>
      <c r="AC36" s="28">
        <f>SUMIFS(Raw!$F:$F,Raw!$C:$C,AC$5,Raw!$A:$A,$A$4,Raw!$B:$B,$A36)</f>
        <v>9</v>
      </c>
      <c r="AD36" s="28">
        <f>SUMIFS(Raw!$F:$F,Raw!$C:$C,AD$5,Raw!$A:$A,$A$4,Raw!$B:$B,$A36)</f>
        <v>130</v>
      </c>
      <c r="AE36" s="28">
        <f>SUMIFS(Raw!$F:$F,Raw!$C:$C,AE$5,Raw!$A:$A,$A$4,Raw!$B:$B,$A36)</f>
        <v>465</v>
      </c>
      <c r="AF36" s="28">
        <f>SUMIFS(Raw!$F:$F,Raw!$C:$C,AF$5,Raw!$A:$A,$A$4,Raw!$B:$B,$A36)</f>
        <v>0</v>
      </c>
      <c r="AG36" s="28">
        <f>SUMIFS(Raw!$F:$F,Raw!$C:$C,AG$5,Raw!$A:$A,$A$4,Raw!$B:$B,$A36)</f>
        <v>65</v>
      </c>
    </row>
    <row r="37" spans="1:33" x14ac:dyDescent="0.25">
      <c r="A37" s="23" t="str">
        <f>IF(Refs!A31="","",Refs!A31)</f>
        <v>111AI9</v>
      </c>
      <c r="B37" s="3" t="str">
        <f>IF(Refs!B31="","",Refs!B31)</f>
        <v>Kent, Medway &amp; Sussex</v>
      </c>
      <c r="C37" s="23" t="str">
        <f>IF(Refs!D31="","",Refs!D31)</f>
        <v>Area</v>
      </c>
      <c r="D37" s="28">
        <f>SUMIFS(Raw!$F:$F,Raw!$C:$C,D$5,Raw!$A:$A,$A$4,Raw!$B:$B,$A37)</f>
        <v>119869</v>
      </c>
      <c r="E37" s="28">
        <f>SUMIFS(Raw!$F:$F,Raw!$C:$C,E$5,Raw!$A:$A,$A$4,Raw!$B:$B,$A37)</f>
        <v>99013</v>
      </c>
      <c r="F37" s="28">
        <f>SUMIFS(Raw!$F:$F,Raw!$C:$C,F$5,Raw!$A:$A,$A$4,Raw!$B:$B,$A37)</f>
        <v>53906</v>
      </c>
      <c r="G37" s="28">
        <f>SUMIFS(Raw!$F:$F,Raw!$C:$C,G$5,Raw!$A:$A,$A$4,Raw!$B:$B,$A37)</f>
        <v>11035</v>
      </c>
      <c r="H37" s="28">
        <f>SUMIFS(Raw!$F:$F,Raw!$C:$C,H$5,Raw!$A:$A,$A$4,Raw!$B:$B,$A37)</f>
        <v>15883520</v>
      </c>
      <c r="I37" s="28">
        <f>_xlfn.MINIFS(Raw!$F:$F,Raw!$C:$C,I$5,Raw!$A:$A,$A$4,Raw!$B:$B,$A37, Raw!$F:$F, "&lt;&gt;0")</f>
        <v>109</v>
      </c>
      <c r="J37" s="28">
        <f>_xlfn.MAXIFS(Raw!$F:$F,Raw!$C:$C,J$5,Raw!$A:$A,$A$4,Raw!$B:$B,$A37)</f>
        <v>1690</v>
      </c>
      <c r="K37" s="28">
        <f>_xlfn.MINIFS(Raw!$F:$F,Raw!$C:$C,K$5,Raw!$A:$A,$A$4,Raw!$B:$B,$A37, Raw!$F:$F, "&lt;&gt;0")</f>
        <v>215</v>
      </c>
      <c r="L37" s="28">
        <f>_xlfn.MAXIFS(Raw!$F:$F,Raw!$C:$C,L$5,Raw!$A:$A,$A$4,Raw!$B:$B,$A37)</f>
        <v>2361</v>
      </c>
      <c r="M37" s="28">
        <f>SUMIFS(Raw!$F:$F,Raw!$C:$C,M$5,Raw!$A:$A,$A$4,Raw!$B:$B,$A37)</f>
        <v>98422</v>
      </c>
      <c r="N37" s="28">
        <f>SUMIFS(Raw!$F:$F,Raw!$C:$C,N$5,Raw!$A:$A,$A$4,Raw!$B:$B,$A37)</f>
        <v>43807</v>
      </c>
      <c r="O37" s="28">
        <f>SUMIFS(Raw!$F:$F,Raw!$C:$C,O$5,Raw!$A:$A,$A$4,Raw!$B:$B,$A37)</f>
        <v>21689</v>
      </c>
      <c r="P37" s="28">
        <f>SUMIFS(Raw!$F:$F,Raw!$C:$C,P$5,Raw!$A:$A,$A$4,Raw!$B:$B,$A37)</f>
        <v>5551</v>
      </c>
      <c r="Q37" s="28">
        <f>SUMIFS(Raw!$F:$F,Raw!$C:$C,Q$5,Raw!$A:$A,$A$4,Raw!$B:$B,$A37)</f>
        <v>6395</v>
      </c>
      <c r="R37" s="28">
        <f>SUMIFS(Raw!$F:$F,Raw!$C:$C,R$5,Raw!$A:$A,$A$4,Raw!$B:$B,$A37)</f>
        <v>11954</v>
      </c>
      <c r="S37" s="28">
        <f>SUMIFS(Raw!$F:$F,Raw!$C:$C,S$5,Raw!$A:$A,$A$4,Raw!$B:$B,$A37)</f>
        <v>3927</v>
      </c>
      <c r="T37" s="28">
        <f>SUMIFS(Raw!$F:$F,Raw!$C:$C,T$5,Raw!$A:$A,$A$4,Raw!$B:$B,$A37)</f>
        <v>0</v>
      </c>
      <c r="U37" s="28">
        <f>SUMIFS(Raw!$F:$F,Raw!$C:$C,U$5,Raw!$A:$A,$A$4,Raw!$B:$B,$A37)</f>
        <v>3978</v>
      </c>
      <c r="V37" s="28">
        <f>SUMIFS(Raw!$F:$F,Raw!$C:$C,V$5,Raw!$A:$A,$A$4,Raw!$B:$B,$A37)</f>
        <v>428</v>
      </c>
      <c r="W37" s="28">
        <f>SUMIFS(Raw!$F:$F,Raw!$C:$C,W$5,Raw!$A:$A,$A$4,Raw!$B:$B,$A37)</f>
        <v>3064</v>
      </c>
      <c r="X37" s="28">
        <f>SUMIFS(Raw!$F:$F,Raw!$C:$C,X$5,Raw!$A:$A,$A$4,Raw!$B:$B,$A37)</f>
        <v>968</v>
      </c>
      <c r="Y37" s="28">
        <f>SUMIFS(Raw!$F:$F,Raw!$C:$C,Y$5,Raw!$A:$A,$A$4,Raw!$B:$B,$A37)</f>
        <v>5493</v>
      </c>
      <c r="Z37" s="28">
        <f>SUMIFS(Raw!$F:$F,Raw!$C:$C,Z$5,Raw!$A:$A,$A$4,Raw!$B:$B,$A37)</f>
        <v>18618</v>
      </c>
      <c r="AA37" s="28">
        <f>SUMIFS(Raw!$F:$F,Raw!$C:$C,AA$5,Raw!$A:$A,$A$4,Raw!$B:$B,$A37)</f>
        <v>47504</v>
      </c>
      <c r="AB37" s="28">
        <f>SUMIFS(Raw!$F:$F,Raw!$C:$C,AB$5,Raw!$A:$A,$A$4,Raw!$B:$B,$A37)</f>
        <v>9752</v>
      </c>
      <c r="AC37" s="28">
        <f>SUMIFS(Raw!$F:$F,Raw!$C:$C,AC$5,Raw!$A:$A,$A$4,Raw!$B:$B,$A37)</f>
        <v>1881</v>
      </c>
      <c r="AD37" s="28">
        <f>SUMIFS(Raw!$F:$F,Raw!$C:$C,AD$5,Raw!$A:$A,$A$4,Raw!$B:$B,$A37)</f>
        <v>5143</v>
      </c>
      <c r="AE37" s="28">
        <f>SUMIFS(Raw!$F:$F,Raw!$C:$C,AE$5,Raw!$A:$A,$A$4,Raw!$B:$B,$A37)</f>
        <v>3423</v>
      </c>
      <c r="AF37" s="28">
        <f>SUMIFS(Raw!$F:$F,Raw!$C:$C,AF$5,Raw!$A:$A,$A$4,Raw!$B:$B,$A37)</f>
        <v>0</v>
      </c>
      <c r="AG37" s="28">
        <f>SUMIFS(Raw!$F:$F,Raw!$C:$C,AG$5,Raw!$A:$A,$A$4,Raw!$B:$B,$A37)</f>
        <v>349</v>
      </c>
    </row>
    <row r="38" spans="1:33" x14ac:dyDescent="0.25">
      <c r="A38" s="23" t="str">
        <f>IF(Refs!A32="","",Refs!A32)</f>
        <v>111AI2</v>
      </c>
      <c r="B38" s="3" t="str">
        <f>IF(Refs!B32="","",Refs!B32)</f>
        <v>Surrey Heartlands</v>
      </c>
      <c r="C38" s="23" t="str">
        <f>IF(Refs!D32="","",Refs!D32)</f>
        <v>Area</v>
      </c>
      <c r="D38" s="28">
        <f>SUMIFS(Raw!$F:$F,Raw!$C:$C,D$5,Raw!$A:$A,$A$4,Raw!$B:$B,$A38)</f>
        <v>30001</v>
      </c>
      <c r="E38" s="28">
        <f>SUMIFS(Raw!$F:$F,Raw!$C:$C,E$5,Raw!$A:$A,$A$4,Raw!$B:$B,$A38)</f>
        <v>27267</v>
      </c>
      <c r="F38" s="28">
        <f>SUMIFS(Raw!$F:$F,Raw!$C:$C,F$5,Raw!$A:$A,$A$4,Raw!$B:$B,$A38)</f>
        <v>21747</v>
      </c>
      <c r="G38" s="28">
        <f>SUMIFS(Raw!$F:$F,Raw!$C:$C,G$5,Raw!$A:$A,$A$4,Raw!$B:$B,$A38)</f>
        <v>607</v>
      </c>
      <c r="H38" s="28">
        <f>SUMIFS(Raw!$F:$F,Raw!$C:$C,H$5,Raw!$A:$A,$A$4,Raw!$B:$B,$A38)</f>
        <v>1333625</v>
      </c>
      <c r="I38" s="28">
        <f>_xlfn.MINIFS(Raw!$F:$F,Raw!$C:$C,I$5,Raw!$A:$A,$A$4,Raw!$B:$B,$A38, Raw!$F:$F, "&lt;&gt;0")</f>
        <v>11</v>
      </c>
      <c r="J38" s="28">
        <f>_xlfn.MAXIFS(Raw!$F:$F,Raw!$C:$C,J$5,Raw!$A:$A,$A$4,Raw!$B:$B,$A38)</f>
        <v>640</v>
      </c>
      <c r="K38" s="28">
        <f>_xlfn.MINIFS(Raw!$F:$F,Raw!$C:$C,K$5,Raw!$A:$A,$A$4,Raw!$B:$B,$A38, Raw!$F:$F, "&lt;&gt;0")</f>
        <v>57</v>
      </c>
      <c r="L38" s="28">
        <f>_xlfn.MAXIFS(Raw!$F:$F,Raw!$C:$C,L$5,Raw!$A:$A,$A$4,Raw!$B:$B,$A38)</f>
        <v>699</v>
      </c>
      <c r="M38" s="28">
        <f>SUMIFS(Raw!$F:$F,Raw!$C:$C,M$5,Raw!$A:$A,$A$4,Raw!$B:$B,$A38)</f>
        <v>23917</v>
      </c>
      <c r="N38" s="28">
        <f>SUMIFS(Raw!$F:$F,Raw!$C:$C,N$5,Raw!$A:$A,$A$4,Raw!$B:$B,$A38)</f>
        <v>13062</v>
      </c>
      <c r="O38" s="28">
        <f>SUMIFS(Raw!$F:$F,Raw!$C:$C,O$5,Raw!$A:$A,$A$4,Raw!$B:$B,$A38)</f>
        <v>7007</v>
      </c>
      <c r="P38" s="28">
        <f>SUMIFS(Raw!$F:$F,Raw!$C:$C,P$5,Raw!$A:$A,$A$4,Raw!$B:$B,$A38)</f>
        <v>3231</v>
      </c>
      <c r="Q38" s="28">
        <f>SUMIFS(Raw!$F:$F,Raw!$C:$C,Q$5,Raw!$A:$A,$A$4,Raw!$B:$B,$A38)</f>
        <v>2859</v>
      </c>
      <c r="R38" s="28">
        <f>SUMIFS(Raw!$F:$F,Raw!$C:$C,R$5,Raw!$A:$A,$A$4,Raw!$B:$B,$A38)</f>
        <v>3278</v>
      </c>
      <c r="S38" s="28">
        <f>SUMIFS(Raw!$F:$F,Raw!$C:$C,S$5,Raw!$A:$A,$A$4,Raw!$B:$B,$A38)</f>
        <v>1963</v>
      </c>
      <c r="T38" s="28">
        <f>SUMIFS(Raw!$F:$F,Raw!$C:$C,T$5,Raw!$A:$A,$A$4,Raw!$B:$B,$A38)</f>
        <v>19</v>
      </c>
      <c r="U38" s="28">
        <f>SUMIFS(Raw!$F:$F,Raw!$C:$C,U$5,Raw!$A:$A,$A$4,Raw!$B:$B,$A38)</f>
        <v>1328</v>
      </c>
      <c r="V38" s="28">
        <f>SUMIFS(Raw!$F:$F,Raw!$C:$C,V$5,Raw!$A:$A,$A$4,Raw!$B:$B,$A38)</f>
        <v>118</v>
      </c>
      <c r="W38" s="28">
        <f>SUMIFS(Raw!$F:$F,Raw!$C:$C,W$5,Raw!$A:$A,$A$4,Raw!$B:$B,$A38)</f>
        <v>773</v>
      </c>
      <c r="X38" s="28">
        <f>SUMIFS(Raw!$F:$F,Raw!$C:$C,X$5,Raw!$A:$A,$A$4,Raw!$B:$B,$A38)</f>
        <v>30</v>
      </c>
      <c r="Y38" s="28">
        <f>SUMIFS(Raw!$F:$F,Raw!$C:$C,Y$5,Raw!$A:$A,$A$4,Raw!$B:$B,$A38)</f>
        <v>1182</v>
      </c>
      <c r="Z38" s="28">
        <f>SUMIFS(Raw!$F:$F,Raw!$C:$C,Z$5,Raw!$A:$A,$A$4,Raw!$B:$B,$A38)</f>
        <v>2937</v>
      </c>
      <c r="AA38" s="28">
        <f>SUMIFS(Raw!$F:$F,Raw!$C:$C,AA$5,Raw!$A:$A,$A$4,Raw!$B:$B,$A38)</f>
        <v>11373</v>
      </c>
      <c r="AB38" s="28">
        <f>SUMIFS(Raw!$F:$F,Raw!$C:$C,AB$5,Raw!$A:$A,$A$4,Raw!$B:$B,$A38)</f>
        <v>1743</v>
      </c>
      <c r="AC38" s="28">
        <f>SUMIFS(Raw!$F:$F,Raw!$C:$C,AC$5,Raw!$A:$A,$A$4,Raw!$B:$B,$A38)</f>
        <v>803</v>
      </c>
      <c r="AD38" s="28">
        <f>SUMIFS(Raw!$F:$F,Raw!$C:$C,AD$5,Raw!$A:$A,$A$4,Raw!$B:$B,$A38)</f>
        <v>747</v>
      </c>
      <c r="AE38" s="28">
        <f>SUMIFS(Raw!$F:$F,Raw!$C:$C,AE$5,Raw!$A:$A,$A$4,Raw!$B:$B,$A38)</f>
        <v>632</v>
      </c>
      <c r="AF38" s="28">
        <f>SUMIFS(Raw!$F:$F,Raw!$C:$C,AF$5,Raw!$A:$A,$A$4,Raw!$B:$B,$A38)</f>
        <v>0</v>
      </c>
      <c r="AG38" s="28">
        <f>SUMIFS(Raw!$F:$F,Raw!$C:$C,AG$5,Raw!$A:$A,$A$4,Raw!$B:$B,$A38)</f>
        <v>205</v>
      </c>
    </row>
    <row r="39" spans="1:33" x14ac:dyDescent="0.25">
      <c r="A39" s="23" t="str">
        <f>IF(Refs!A33="","",Refs!A33)</f>
        <v>111AG9</v>
      </c>
      <c r="B39" s="3" t="str">
        <f>IF(Refs!B33="","",Refs!B33)</f>
        <v>Thames Valley</v>
      </c>
      <c r="C39" s="23" t="str">
        <f>IF(Refs!D33="","",Refs!D33)</f>
        <v>Area</v>
      </c>
      <c r="D39" s="28">
        <f>SUMIFS(Raw!$F:$F,Raw!$C:$C,D$5,Raw!$A:$A,$A$4,Raw!$B:$B,$A39)</f>
        <v>83436</v>
      </c>
      <c r="E39" s="28">
        <f>SUMIFS(Raw!$F:$F,Raw!$C:$C,E$5,Raw!$A:$A,$A$4,Raw!$B:$B,$A39)</f>
        <v>76732</v>
      </c>
      <c r="F39" s="28">
        <f>SUMIFS(Raw!$F:$F,Raw!$C:$C,F$5,Raw!$A:$A,$A$4,Raw!$B:$B,$A39)</f>
        <v>44706</v>
      </c>
      <c r="G39" s="28">
        <f>SUMIFS(Raw!$F:$F,Raw!$C:$C,G$5,Raw!$A:$A,$A$4,Raw!$B:$B,$A39)</f>
        <v>6704</v>
      </c>
      <c r="H39" s="28">
        <f>SUMIFS(Raw!$F:$F,Raw!$C:$C,H$5,Raw!$A:$A,$A$4,Raw!$B:$B,$A39)</f>
        <v>13019982</v>
      </c>
      <c r="I39" s="28">
        <f>_xlfn.MINIFS(Raw!$F:$F,Raw!$C:$C,I$5,Raw!$A:$A,$A$4,Raw!$B:$B,$A39, Raw!$F:$F, "&lt;&gt;0")</f>
        <v>4</v>
      </c>
      <c r="J39" s="28">
        <f>_xlfn.MAXIFS(Raw!$F:$F,Raw!$C:$C,J$5,Raw!$A:$A,$A$4,Raw!$B:$B,$A39)</f>
        <v>1846</v>
      </c>
      <c r="K39" s="28">
        <f>_xlfn.MINIFS(Raw!$F:$F,Raw!$C:$C,K$5,Raw!$A:$A,$A$4,Raw!$B:$B,$A39, Raw!$F:$F, "&lt;&gt;0")</f>
        <v>10</v>
      </c>
      <c r="L39" s="28">
        <f>_xlfn.MAXIFS(Raw!$F:$F,Raw!$C:$C,L$5,Raw!$A:$A,$A$4,Raw!$B:$B,$A39)</f>
        <v>1892</v>
      </c>
      <c r="M39" s="28">
        <f>SUMIFS(Raw!$F:$F,Raw!$C:$C,M$5,Raw!$A:$A,$A$4,Raw!$B:$B,$A39)</f>
        <v>71522</v>
      </c>
      <c r="N39" s="28">
        <f>SUMIFS(Raw!$F:$F,Raw!$C:$C,N$5,Raw!$A:$A,$A$4,Raw!$B:$B,$A39)</f>
        <v>22747</v>
      </c>
      <c r="O39" s="28">
        <f>SUMIFS(Raw!$F:$F,Raw!$C:$C,O$5,Raw!$A:$A,$A$4,Raw!$B:$B,$A39)</f>
        <v>11918</v>
      </c>
      <c r="P39" s="28">
        <f>SUMIFS(Raw!$F:$F,Raw!$C:$C,P$5,Raw!$A:$A,$A$4,Raw!$B:$B,$A39)</f>
        <v>3636</v>
      </c>
      <c r="Q39" s="28">
        <f>SUMIFS(Raw!$F:$F,Raw!$C:$C,Q$5,Raw!$A:$A,$A$4,Raw!$B:$B,$A39)</f>
        <v>6747</v>
      </c>
      <c r="R39" s="28">
        <f>SUMIFS(Raw!$F:$F,Raw!$C:$C,R$5,Raw!$A:$A,$A$4,Raw!$B:$B,$A39)</f>
        <v>8141</v>
      </c>
      <c r="S39" s="28">
        <f>SUMIFS(Raw!$F:$F,Raw!$C:$C,S$5,Raw!$A:$A,$A$4,Raw!$B:$B,$A39)</f>
        <v>5272</v>
      </c>
      <c r="T39" s="28">
        <f>SUMIFS(Raw!$F:$F,Raw!$C:$C,T$5,Raw!$A:$A,$A$4,Raw!$B:$B,$A39)</f>
        <v>15</v>
      </c>
      <c r="U39" s="28">
        <f>SUMIFS(Raw!$F:$F,Raw!$C:$C,U$5,Raw!$A:$A,$A$4,Raw!$B:$B,$A39)</f>
        <v>2892</v>
      </c>
      <c r="V39" s="28">
        <f>SUMIFS(Raw!$F:$F,Raw!$C:$C,V$5,Raw!$A:$A,$A$4,Raw!$B:$B,$A39)</f>
        <v>326</v>
      </c>
      <c r="W39" s="28">
        <f>SUMIFS(Raw!$F:$F,Raw!$C:$C,W$5,Raw!$A:$A,$A$4,Raw!$B:$B,$A39)</f>
        <v>1945</v>
      </c>
      <c r="X39" s="28">
        <f>SUMIFS(Raw!$F:$F,Raw!$C:$C,X$5,Raw!$A:$A,$A$4,Raw!$B:$B,$A39)</f>
        <v>770</v>
      </c>
      <c r="Y39" s="28">
        <f>SUMIFS(Raw!$F:$F,Raw!$C:$C,Y$5,Raw!$A:$A,$A$4,Raw!$B:$B,$A39)</f>
        <v>3407</v>
      </c>
      <c r="Z39" s="28">
        <f>SUMIFS(Raw!$F:$F,Raw!$C:$C,Z$5,Raw!$A:$A,$A$4,Raw!$B:$B,$A39)</f>
        <v>8953</v>
      </c>
      <c r="AA39" s="28">
        <f>SUMIFS(Raw!$F:$F,Raw!$C:$C,AA$5,Raw!$A:$A,$A$4,Raw!$B:$B,$A39)</f>
        <v>38290</v>
      </c>
      <c r="AB39" s="28">
        <f>SUMIFS(Raw!$F:$F,Raw!$C:$C,AB$5,Raw!$A:$A,$A$4,Raw!$B:$B,$A39)</f>
        <v>4721</v>
      </c>
      <c r="AC39" s="28">
        <f>SUMIFS(Raw!$F:$F,Raw!$C:$C,AC$5,Raw!$A:$A,$A$4,Raw!$B:$B,$A39)</f>
        <v>16551</v>
      </c>
      <c r="AD39" s="28">
        <f>SUMIFS(Raw!$F:$F,Raw!$C:$C,AD$5,Raw!$A:$A,$A$4,Raw!$B:$B,$A39)</f>
        <v>643</v>
      </c>
      <c r="AE39" s="28">
        <f>SUMIFS(Raw!$F:$F,Raw!$C:$C,AE$5,Raw!$A:$A,$A$4,Raw!$B:$B,$A39)</f>
        <v>2544</v>
      </c>
      <c r="AF39" s="28">
        <f>SUMIFS(Raw!$F:$F,Raw!$C:$C,AF$5,Raw!$A:$A,$A$4,Raw!$B:$B,$A39)</f>
        <v>0</v>
      </c>
      <c r="AG39" s="28">
        <f>SUMIFS(Raw!$F:$F,Raw!$C:$C,AG$5,Raw!$A:$A,$A$4,Raw!$B:$B,$A39)</f>
        <v>3430</v>
      </c>
    </row>
    <row r="40" spans="1:33" ht="17.5" customHeight="1" x14ac:dyDescent="0.25">
      <c r="A40" s="23" t="str">
        <f>IF(Refs!A34="","",Refs!A34)</f>
        <v>111AL6</v>
      </c>
      <c r="B40" s="3" t="str">
        <f>IF(Refs!B34="","",Refs!B34)</f>
        <v>BaNES, Swindon &amp; Wiltshire (HealthHero-PPG)</v>
      </c>
      <c r="C40" s="23" t="str">
        <f>IF(Refs!D34="","",Refs!D34)</f>
        <v>Area</v>
      </c>
      <c r="D40" s="28">
        <f>SUMIFS(Raw!$F:$F,Raw!$C:$C,D$5,Raw!$A:$A,$A$4,Raw!$B:$B,$A40)</f>
        <v>37905</v>
      </c>
      <c r="E40" s="28">
        <f>SUMIFS(Raw!$F:$F,Raw!$C:$C,E$5,Raw!$A:$A,$A$4,Raw!$B:$B,$A40)</f>
        <v>34977</v>
      </c>
      <c r="F40" s="28">
        <f>SUMIFS(Raw!$F:$F,Raw!$C:$C,F$5,Raw!$A:$A,$A$4,Raw!$B:$B,$A40)</f>
        <v>28062</v>
      </c>
      <c r="G40" s="28">
        <f>SUMIFS(Raw!$F:$F,Raw!$C:$C,G$5,Raw!$A:$A,$A$4,Raw!$B:$B,$A40)</f>
        <v>941</v>
      </c>
      <c r="H40" s="28">
        <f>SUMIFS(Raw!$F:$F,Raw!$C:$C,H$5,Raw!$A:$A,$A$4,Raw!$B:$B,$A40)</f>
        <v>1653296</v>
      </c>
      <c r="I40" s="28">
        <f>_xlfn.MINIFS(Raw!$F:$F,Raw!$C:$C,I$5,Raw!$A:$A,$A$4,Raw!$B:$B,$A40, Raw!$F:$F, "&lt;&gt;0")</f>
        <v>8</v>
      </c>
      <c r="J40" s="28">
        <f>_xlfn.MAXIFS(Raw!$F:$F,Raw!$C:$C,J$5,Raw!$A:$A,$A$4,Raw!$B:$B,$A40)</f>
        <v>639</v>
      </c>
      <c r="K40" s="28">
        <f>_xlfn.MINIFS(Raw!$F:$F,Raw!$C:$C,K$5,Raw!$A:$A,$A$4,Raw!$B:$B,$A40, Raw!$F:$F, "&lt;&gt;0")</f>
        <v>45</v>
      </c>
      <c r="L40" s="28">
        <f>_xlfn.MAXIFS(Raw!$F:$F,Raw!$C:$C,L$5,Raw!$A:$A,$A$4,Raw!$B:$B,$A40)</f>
        <v>699</v>
      </c>
      <c r="M40" s="28">
        <f>SUMIFS(Raw!$F:$F,Raw!$C:$C,M$5,Raw!$A:$A,$A$4,Raw!$B:$B,$A40)</f>
        <v>32701</v>
      </c>
      <c r="N40" s="28">
        <f>SUMIFS(Raw!$F:$F,Raw!$C:$C,N$5,Raw!$A:$A,$A$4,Raw!$B:$B,$A40)</f>
        <v>19892</v>
      </c>
      <c r="O40" s="28">
        <f>SUMIFS(Raw!$F:$F,Raw!$C:$C,O$5,Raw!$A:$A,$A$4,Raw!$B:$B,$A40)</f>
        <v>9745</v>
      </c>
      <c r="P40" s="28">
        <f>SUMIFS(Raw!$F:$F,Raw!$C:$C,P$5,Raw!$A:$A,$A$4,Raw!$B:$B,$A40)</f>
        <v>4715</v>
      </c>
      <c r="Q40" s="28">
        <f>SUMIFS(Raw!$F:$F,Raw!$C:$C,Q$5,Raw!$A:$A,$A$4,Raw!$B:$B,$A40)</f>
        <v>3674</v>
      </c>
      <c r="R40" s="28">
        <f>SUMIFS(Raw!$F:$F,Raw!$C:$C,R$5,Raw!$A:$A,$A$4,Raw!$B:$B,$A40)</f>
        <v>3557</v>
      </c>
      <c r="S40" s="28">
        <f>SUMIFS(Raw!$F:$F,Raw!$C:$C,S$5,Raw!$A:$A,$A$4,Raw!$B:$B,$A40)</f>
        <v>1060</v>
      </c>
      <c r="T40" s="28">
        <f>SUMIFS(Raw!$F:$F,Raw!$C:$C,T$5,Raw!$A:$A,$A$4,Raw!$B:$B,$A40)</f>
        <v>10</v>
      </c>
      <c r="U40" s="28">
        <f>SUMIFS(Raw!$F:$F,Raw!$C:$C,U$5,Raw!$A:$A,$A$4,Raw!$B:$B,$A40)</f>
        <v>2488</v>
      </c>
      <c r="V40" s="28">
        <f>SUMIFS(Raw!$F:$F,Raw!$C:$C,V$5,Raw!$A:$A,$A$4,Raw!$B:$B,$A40)</f>
        <v>122</v>
      </c>
      <c r="W40" s="28">
        <f>SUMIFS(Raw!$F:$F,Raw!$C:$C,W$5,Raw!$A:$A,$A$4,Raw!$B:$B,$A40)</f>
        <v>780</v>
      </c>
      <c r="X40" s="28">
        <f>SUMIFS(Raw!$F:$F,Raw!$C:$C,X$5,Raw!$A:$A,$A$4,Raw!$B:$B,$A40)</f>
        <v>273</v>
      </c>
      <c r="Y40" s="28">
        <f>SUMIFS(Raw!$F:$F,Raw!$C:$C,Y$5,Raw!$A:$A,$A$4,Raw!$B:$B,$A40)</f>
        <v>6450</v>
      </c>
      <c r="Z40" s="28">
        <f>SUMIFS(Raw!$F:$F,Raw!$C:$C,Z$5,Raw!$A:$A,$A$4,Raw!$B:$B,$A40)</f>
        <v>4215</v>
      </c>
      <c r="AA40" s="28">
        <f>SUMIFS(Raw!$F:$F,Raw!$C:$C,AA$5,Raw!$A:$A,$A$4,Raw!$B:$B,$A40)</f>
        <v>11132</v>
      </c>
      <c r="AB40" s="28">
        <f>SUMIFS(Raw!$F:$F,Raw!$C:$C,AB$5,Raw!$A:$A,$A$4,Raw!$B:$B,$A40)</f>
        <v>1651</v>
      </c>
      <c r="AC40" s="28">
        <f>SUMIFS(Raw!$F:$F,Raw!$C:$C,AC$5,Raw!$A:$A,$A$4,Raw!$B:$B,$A40)</f>
        <v>1035</v>
      </c>
      <c r="AD40" s="28">
        <f>SUMIFS(Raw!$F:$F,Raw!$C:$C,AD$5,Raw!$A:$A,$A$4,Raw!$B:$B,$A40)</f>
        <v>2</v>
      </c>
      <c r="AE40" s="28">
        <f>SUMIFS(Raw!$F:$F,Raw!$C:$C,AE$5,Raw!$A:$A,$A$4,Raw!$B:$B,$A40)</f>
        <v>3</v>
      </c>
      <c r="AF40" s="28">
        <f>SUMIFS(Raw!$F:$F,Raw!$C:$C,AF$5,Raw!$A:$A,$A$4,Raw!$B:$B,$A40)</f>
        <v>0</v>
      </c>
      <c r="AG40" s="28">
        <f>SUMIFS(Raw!$F:$F,Raw!$C:$C,AG$5,Raw!$A:$A,$A$4,Raw!$B:$B,$A40)</f>
        <v>627</v>
      </c>
    </row>
    <row r="41" spans="1:33" x14ac:dyDescent="0.25">
      <c r="A41" s="23" t="str">
        <f>IF(Refs!A35="","",Refs!A35)</f>
        <v>111AI5</v>
      </c>
      <c r="B41" s="3" t="str">
        <f>IF(Refs!B35="","",Refs!B35)</f>
        <v>Bristol, North Somerset &amp; South Gloucestershire (BRISDOC)</v>
      </c>
      <c r="C41" s="23" t="str">
        <f>IF(Refs!D35="","",Refs!D35)</f>
        <v>Area</v>
      </c>
      <c r="D41" s="28">
        <f>SUMIFS(Raw!$F:$F,Raw!$C:$C,D$5,Raw!$A:$A,$A$4,Raw!$B:$B,$A41)</f>
        <v>28166</v>
      </c>
      <c r="E41" s="28">
        <f>SUMIFS(Raw!$F:$F,Raw!$C:$C,E$5,Raw!$A:$A,$A$4,Raw!$B:$B,$A41)</f>
        <v>25382</v>
      </c>
      <c r="F41" s="28">
        <f>SUMIFS(Raw!$F:$F,Raw!$C:$C,F$5,Raw!$A:$A,$A$4,Raw!$B:$B,$A41)</f>
        <v>17254</v>
      </c>
      <c r="G41" s="28">
        <f>SUMIFS(Raw!$F:$F,Raw!$C:$C,G$5,Raw!$A:$A,$A$4,Raw!$B:$B,$A41)</f>
        <v>541</v>
      </c>
      <c r="H41" s="28">
        <f>SUMIFS(Raw!$F:$F,Raw!$C:$C,H$5,Raw!$A:$A,$A$4,Raw!$B:$B,$A41)</f>
        <v>1196064</v>
      </c>
      <c r="I41" s="28">
        <f>_xlfn.MINIFS(Raw!$F:$F,Raw!$C:$C,I$5,Raw!$A:$A,$A$4,Raw!$B:$B,$A41, Raw!$F:$F, "&lt;&gt;0")</f>
        <v>4</v>
      </c>
      <c r="J41" s="28">
        <f>_xlfn.MAXIFS(Raw!$F:$F,Raw!$C:$C,J$5,Raw!$A:$A,$A$4,Raw!$B:$B,$A41)</f>
        <v>535</v>
      </c>
      <c r="K41" s="28">
        <f>_xlfn.MINIFS(Raw!$F:$F,Raw!$C:$C,K$5,Raw!$A:$A,$A$4,Raw!$B:$B,$A41, Raw!$F:$F, "&lt;&gt;0")</f>
        <v>48</v>
      </c>
      <c r="L41" s="28">
        <f>_xlfn.MAXIFS(Raw!$F:$F,Raw!$C:$C,L$5,Raw!$A:$A,$A$4,Raw!$B:$B,$A41)</f>
        <v>631</v>
      </c>
      <c r="M41" s="28">
        <f>SUMIFS(Raw!$F:$F,Raw!$C:$C,M$5,Raw!$A:$A,$A$4,Raw!$B:$B,$A41)</f>
        <v>24584</v>
      </c>
      <c r="N41" s="28">
        <f>SUMIFS(Raw!$F:$F,Raw!$C:$C,N$5,Raw!$A:$A,$A$4,Raw!$B:$B,$A41)</f>
        <v>13707</v>
      </c>
      <c r="O41" s="28">
        <f>SUMIFS(Raw!$F:$F,Raw!$C:$C,O$5,Raw!$A:$A,$A$4,Raw!$B:$B,$A41)</f>
        <v>6728</v>
      </c>
      <c r="P41" s="28">
        <f>SUMIFS(Raw!$F:$F,Raw!$C:$C,P$5,Raw!$A:$A,$A$4,Raw!$B:$B,$A41)</f>
        <v>2893</v>
      </c>
      <c r="Q41" s="28">
        <f>SUMIFS(Raw!$F:$F,Raw!$C:$C,Q$5,Raw!$A:$A,$A$4,Raw!$B:$B,$A41)</f>
        <v>2839</v>
      </c>
      <c r="R41" s="28">
        <f>SUMIFS(Raw!$F:$F,Raw!$C:$C,R$5,Raw!$A:$A,$A$4,Raw!$B:$B,$A41)</f>
        <v>3985</v>
      </c>
      <c r="S41" s="28">
        <f>SUMIFS(Raw!$F:$F,Raw!$C:$C,S$5,Raw!$A:$A,$A$4,Raw!$B:$B,$A41)</f>
        <v>1916</v>
      </c>
      <c r="T41" s="28">
        <f>SUMIFS(Raw!$F:$F,Raw!$C:$C,T$5,Raw!$A:$A,$A$4,Raw!$B:$B,$A41)</f>
        <v>142</v>
      </c>
      <c r="U41" s="28">
        <f>SUMIFS(Raw!$F:$F,Raw!$C:$C,U$5,Raw!$A:$A,$A$4,Raw!$B:$B,$A41)</f>
        <v>324</v>
      </c>
      <c r="V41" s="28">
        <f>SUMIFS(Raw!$F:$F,Raw!$C:$C,V$5,Raw!$A:$A,$A$4,Raw!$B:$B,$A41)</f>
        <v>211</v>
      </c>
      <c r="W41" s="28">
        <f>SUMIFS(Raw!$F:$F,Raw!$C:$C,W$5,Raw!$A:$A,$A$4,Raw!$B:$B,$A41)</f>
        <v>514</v>
      </c>
      <c r="X41" s="28">
        <f>SUMIFS(Raw!$F:$F,Raw!$C:$C,X$5,Raw!$A:$A,$A$4,Raw!$B:$B,$A41)</f>
        <v>677</v>
      </c>
      <c r="Y41" s="28">
        <f>SUMIFS(Raw!$F:$F,Raw!$C:$C,Y$5,Raw!$A:$A,$A$4,Raw!$B:$B,$A41)</f>
        <v>4799</v>
      </c>
      <c r="Z41" s="28">
        <f>SUMIFS(Raw!$F:$F,Raw!$C:$C,Z$5,Raw!$A:$A,$A$4,Raw!$B:$B,$A41)</f>
        <v>2724</v>
      </c>
      <c r="AA41" s="28">
        <f>SUMIFS(Raw!$F:$F,Raw!$C:$C,AA$5,Raw!$A:$A,$A$4,Raw!$B:$B,$A41)</f>
        <v>5968</v>
      </c>
      <c r="AB41" s="28">
        <f>SUMIFS(Raw!$F:$F,Raw!$C:$C,AB$5,Raw!$A:$A,$A$4,Raw!$B:$B,$A41)</f>
        <v>1753</v>
      </c>
      <c r="AC41" s="28">
        <f>SUMIFS(Raw!$F:$F,Raw!$C:$C,AC$5,Raw!$A:$A,$A$4,Raw!$B:$B,$A41)</f>
        <v>6</v>
      </c>
      <c r="AD41" s="28">
        <f>SUMIFS(Raw!$F:$F,Raw!$C:$C,AD$5,Raw!$A:$A,$A$4,Raw!$B:$B,$A41)</f>
        <v>0</v>
      </c>
      <c r="AE41" s="28">
        <f>SUMIFS(Raw!$F:$F,Raw!$C:$C,AE$5,Raw!$A:$A,$A$4,Raw!$B:$B,$A41)</f>
        <v>0</v>
      </c>
      <c r="AF41" s="28">
        <f>SUMIFS(Raw!$F:$F,Raw!$C:$C,AF$5,Raw!$A:$A,$A$4,Raw!$B:$B,$A41)</f>
        <v>0</v>
      </c>
      <c r="AG41" s="28">
        <f>SUMIFS(Raw!$F:$F,Raw!$C:$C,AG$5,Raw!$A:$A,$A$4,Raw!$B:$B,$A41)</f>
        <v>0</v>
      </c>
    </row>
    <row r="42" spans="1:33" x14ac:dyDescent="0.25">
      <c r="A42" s="23" t="str">
        <f>IF(Refs!A36="","",Refs!A36)</f>
        <v>111AL3</v>
      </c>
      <c r="B42" s="3" t="str">
        <f>IF(Refs!B36="","",Refs!B36)</f>
        <v>Cornwall (HUC)</v>
      </c>
      <c r="C42" s="23" t="str">
        <f>IF(Refs!D36="","",Refs!D36)</f>
        <v>Area</v>
      </c>
      <c r="D42" s="28">
        <f>SUMIFS(Raw!$F:$F,Raw!$C:$C,D$5,Raw!$A:$A,$A$4,Raw!$B:$B,$A42)</f>
        <v>20747</v>
      </c>
      <c r="E42" s="28">
        <f>SUMIFS(Raw!$F:$F,Raw!$C:$C,E$5,Raw!$A:$A,$A$4,Raw!$B:$B,$A42)</f>
        <v>20196</v>
      </c>
      <c r="F42" s="28">
        <f>SUMIFS(Raw!$F:$F,Raw!$C:$C,F$5,Raw!$A:$A,$A$4,Raw!$B:$B,$A42)</f>
        <v>17255</v>
      </c>
      <c r="G42" s="28">
        <f>SUMIFS(Raw!$F:$F,Raw!$C:$C,G$5,Raw!$A:$A,$A$4,Raw!$B:$B,$A42)</f>
        <v>551</v>
      </c>
      <c r="H42" s="28">
        <f>SUMIFS(Raw!$F:$F,Raw!$C:$C,H$5,Raw!$A:$A,$A$4,Raw!$B:$B,$A42)</f>
        <v>827148</v>
      </c>
      <c r="I42" s="28">
        <f>_xlfn.MINIFS(Raw!$F:$F,Raw!$C:$C,I$5,Raw!$A:$A,$A$4,Raw!$B:$B,$A42, Raw!$F:$F, "&lt;&gt;0")</f>
        <v>17</v>
      </c>
      <c r="J42" s="28">
        <f>_xlfn.MAXIFS(Raw!$F:$F,Raw!$C:$C,J$5,Raw!$A:$A,$A$4,Raw!$B:$B,$A42)</f>
        <v>787</v>
      </c>
      <c r="K42" s="28">
        <f>_xlfn.MINIFS(Raw!$F:$F,Raw!$C:$C,K$5,Raw!$A:$A,$A$4,Raw!$B:$B,$A42, Raw!$F:$F, "&lt;&gt;0")</f>
        <v>60</v>
      </c>
      <c r="L42" s="28">
        <f>_xlfn.MAXIFS(Raw!$F:$F,Raw!$C:$C,L$5,Raw!$A:$A,$A$4,Raw!$B:$B,$A42)</f>
        <v>874</v>
      </c>
      <c r="M42" s="28">
        <f>SUMIFS(Raw!$F:$F,Raw!$C:$C,M$5,Raw!$A:$A,$A$4,Raw!$B:$B,$A42)</f>
        <v>18018</v>
      </c>
      <c r="N42" s="28">
        <f>SUMIFS(Raw!$F:$F,Raw!$C:$C,N$5,Raw!$A:$A,$A$4,Raw!$B:$B,$A42)</f>
        <v>12400</v>
      </c>
      <c r="O42" s="28">
        <f>SUMIFS(Raw!$F:$F,Raw!$C:$C,O$5,Raw!$A:$A,$A$4,Raw!$B:$B,$A42)</f>
        <v>3907</v>
      </c>
      <c r="P42" s="28">
        <f>SUMIFS(Raw!$F:$F,Raw!$C:$C,P$5,Raw!$A:$A,$A$4,Raw!$B:$B,$A42)</f>
        <v>1020</v>
      </c>
      <c r="Q42" s="28">
        <f>SUMIFS(Raw!$F:$F,Raw!$C:$C,Q$5,Raw!$A:$A,$A$4,Raw!$B:$B,$A42)</f>
        <v>2240</v>
      </c>
      <c r="R42" s="28">
        <f>SUMIFS(Raw!$F:$F,Raw!$C:$C,R$5,Raw!$A:$A,$A$4,Raw!$B:$B,$A42)</f>
        <v>1414</v>
      </c>
      <c r="S42" s="28">
        <f>SUMIFS(Raw!$F:$F,Raw!$C:$C,S$5,Raw!$A:$A,$A$4,Raw!$B:$B,$A42)</f>
        <v>722</v>
      </c>
      <c r="T42" s="28">
        <f>SUMIFS(Raw!$F:$F,Raw!$C:$C,T$5,Raw!$A:$A,$A$4,Raw!$B:$B,$A42)</f>
        <v>9</v>
      </c>
      <c r="U42" s="28">
        <f>SUMIFS(Raw!$F:$F,Raw!$C:$C,U$5,Raw!$A:$A,$A$4,Raw!$B:$B,$A42)</f>
        <v>467</v>
      </c>
      <c r="V42" s="28">
        <f>SUMIFS(Raw!$F:$F,Raw!$C:$C,V$5,Raw!$A:$A,$A$4,Raw!$B:$B,$A42)</f>
        <v>74</v>
      </c>
      <c r="W42" s="28">
        <f>SUMIFS(Raw!$F:$F,Raw!$C:$C,W$5,Raw!$A:$A,$A$4,Raw!$B:$B,$A42)</f>
        <v>209</v>
      </c>
      <c r="X42" s="28">
        <f>SUMIFS(Raw!$F:$F,Raw!$C:$C,X$5,Raw!$A:$A,$A$4,Raw!$B:$B,$A42)</f>
        <v>631</v>
      </c>
      <c r="Y42" s="28">
        <f>SUMIFS(Raw!$F:$F,Raw!$C:$C,Y$5,Raw!$A:$A,$A$4,Raw!$B:$B,$A42)</f>
        <v>6677</v>
      </c>
      <c r="Z42" s="28">
        <f>SUMIFS(Raw!$F:$F,Raw!$C:$C,Z$5,Raw!$A:$A,$A$4,Raw!$B:$B,$A42)</f>
        <v>2088</v>
      </c>
      <c r="AA42" s="28">
        <f>SUMIFS(Raw!$F:$F,Raw!$C:$C,AA$5,Raw!$A:$A,$A$4,Raw!$B:$B,$A42)</f>
        <v>4209</v>
      </c>
      <c r="AB42" s="28">
        <f>SUMIFS(Raw!$F:$F,Raw!$C:$C,AB$5,Raw!$A:$A,$A$4,Raw!$B:$B,$A42)</f>
        <v>730</v>
      </c>
      <c r="AC42" s="28">
        <f>SUMIFS(Raw!$F:$F,Raw!$C:$C,AC$5,Raw!$A:$A,$A$4,Raw!$B:$B,$A42)</f>
        <v>2581</v>
      </c>
      <c r="AD42" s="28">
        <f>SUMIFS(Raw!$F:$F,Raw!$C:$C,AD$5,Raw!$A:$A,$A$4,Raw!$B:$B,$A42)</f>
        <v>26</v>
      </c>
      <c r="AE42" s="28">
        <f>SUMIFS(Raw!$F:$F,Raw!$C:$C,AE$5,Raw!$A:$A,$A$4,Raw!$B:$B,$A42)</f>
        <v>37</v>
      </c>
      <c r="AF42" s="28">
        <f>SUMIFS(Raw!$F:$F,Raw!$C:$C,AF$5,Raw!$A:$A,$A$4,Raw!$B:$B,$A42)</f>
        <v>0</v>
      </c>
      <c r="AG42" s="28">
        <f>SUMIFS(Raw!$F:$F,Raw!$C:$C,AG$5,Raw!$A:$A,$A$4,Raw!$B:$B,$A42)</f>
        <v>8</v>
      </c>
    </row>
    <row r="43" spans="1:33" x14ac:dyDescent="0.25">
      <c r="A43" s="23" t="str">
        <f>IF(Refs!A37="","",Refs!A37)</f>
        <v>111AL2</v>
      </c>
      <c r="B43" s="3" t="str">
        <f>IF(Refs!B37="","",Refs!B37)</f>
        <v>Devon (PPG)</v>
      </c>
      <c r="C43" s="23" t="str">
        <f>IF(Refs!D37="","",Refs!D37)</f>
        <v>Area</v>
      </c>
      <c r="D43" s="28">
        <f>SUMIFS(Raw!$F:$F,Raw!$C:$C,D$5,Raw!$A:$A,$A$4,Raw!$B:$B,$A43)</f>
        <v>45312</v>
      </c>
      <c r="E43" s="28">
        <f>SUMIFS(Raw!$F:$F,Raw!$C:$C,E$5,Raw!$A:$A,$A$4,Raw!$B:$B,$A43)</f>
        <v>41530</v>
      </c>
      <c r="F43" s="28">
        <f>SUMIFS(Raw!$F:$F,Raw!$C:$C,F$5,Raw!$A:$A,$A$4,Raw!$B:$B,$A43)</f>
        <v>33709</v>
      </c>
      <c r="G43" s="28">
        <f>SUMIFS(Raw!$F:$F,Raw!$C:$C,G$5,Raw!$A:$A,$A$4,Raw!$B:$B,$A43)</f>
        <v>768</v>
      </c>
      <c r="H43" s="28">
        <f>SUMIFS(Raw!$F:$F,Raw!$C:$C,H$5,Raw!$A:$A,$A$4,Raw!$B:$B,$A43)</f>
        <v>1868708</v>
      </c>
      <c r="I43" s="28">
        <f>_xlfn.MINIFS(Raw!$F:$F,Raw!$C:$C,I$5,Raw!$A:$A,$A$4,Raw!$B:$B,$A43, Raw!$F:$F, "&lt;&gt;0")</f>
        <v>18</v>
      </c>
      <c r="J43" s="28">
        <f>_xlfn.MAXIFS(Raw!$F:$F,Raw!$C:$C,J$5,Raw!$A:$A,$A$4,Raw!$B:$B,$A43)</f>
        <v>639</v>
      </c>
      <c r="K43" s="28">
        <f>_xlfn.MINIFS(Raw!$F:$F,Raw!$C:$C,K$5,Raw!$A:$A,$A$4,Raw!$B:$B,$A43, Raw!$F:$F, "&lt;&gt;0")</f>
        <v>5</v>
      </c>
      <c r="L43" s="28">
        <f>_xlfn.MAXIFS(Raw!$F:$F,Raw!$C:$C,L$5,Raw!$A:$A,$A$4,Raw!$B:$B,$A43)</f>
        <v>716</v>
      </c>
      <c r="M43" s="28">
        <f>SUMIFS(Raw!$F:$F,Raw!$C:$C,M$5,Raw!$A:$A,$A$4,Raw!$B:$B,$A43)</f>
        <v>37002</v>
      </c>
      <c r="N43" s="28">
        <f>SUMIFS(Raw!$F:$F,Raw!$C:$C,N$5,Raw!$A:$A,$A$4,Raw!$B:$B,$A43)</f>
        <v>21222</v>
      </c>
      <c r="O43" s="28">
        <f>SUMIFS(Raw!$F:$F,Raw!$C:$C,O$5,Raw!$A:$A,$A$4,Raw!$B:$B,$A43)</f>
        <v>11874</v>
      </c>
      <c r="P43" s="28">
        <f>SUMIFS(Raw!$F:$F,Raw!$C:$C,P$5,Raw!$A:$A,$A$4,Raw!$B:$B,$A43)</f>
        <v>5362</v>
      </c>
      <c r="Q43" s="28">
        <f>SUMIFS(Raw!$F:$F,Raw!$C:$C,Q$5,Raw!$A:$A,$A$4,Raw!$B:$B,$A43)</f>
        <v>6153</v>
      </c>
      <c r="R43" s="28">
        <f>SUMIFS(Raw!$F:$F,Raw!$C:$C,R$5,Raw!$A:$A,$A$4,Raw!$B:$B,$A43)</f>
        <v>4413</v>
      </c>
      <c r="S43" s="28">
        <f>SUMIFS(Raw!$F:$F,Raw!$C:$C,S$5,Raw!$A:$A,$A$4,Raw!$B:$B,$A43)</f>
        <v>3121</v>
      </c>
      <c r="T43" s="28">
        <f>SUMIFS(Raw!$F:$F,Raw!$C:$C,T$5,Raw!$A:$A,$A$4,Raw!$B:$B,$A43)</f>
        <v>29</v>
      </c>
      <c r="U43" s="28">
        <f>SUMIFS(Raw!$F:$F,Raw!$C:$C,U$5,Raw!$A:$A,$A$4,Raw!$B:$B,$A43)</f>
        <v>610</v>
      </c>
      <c r="V43" s="28">
        <f>SUMIFS(Raw!$F:$F,Raw!$C:$C,V$5,Raw!$A:$A,$A$4,Raw!$B:$B,$A43)</f>
        <v>121</v>
      </c>
      <c r="W43" s="28">
        <f>SUMIFS(Raw!$F:$F,Raw!$C:$C,W$5,Raw!$A:$A,$A$4,Raw!$B:$B,$A43)</f>
        <v>1092</v>
      </c>
      <c r="X43" s="28">
        <f>SUMIFS(Raw!$F:$F,Raw!$C:$C,X$5,Raw!$A:$A,$A$4,Raw!$B:$B,$A43)</f>
        <v>58</v>
      </c>
      <c r="Y43" s="28">
        <f>SUMIFS(Raw!$F:$F,Raw!$C:$C,Y$5,Raw!$A:$A,$A$4,Raw!$B:$B,$A43)</f>
        <v>1503</v>
      </c>
      <c r="Z43" s="28">
        <f>SUMIFS(Raw!$F:$F,Raw!$C:$C,Z$5,Raw!$A:$A,$A$4,Raw!$B:$B,$A43)</f>
        <v>5083</v>
      </c>
      <c r="AA43" s="28">
        <f>SUMIFS(Raw!$F:$F,Raw!$C:$C,AA$5,Raw!$A:$A,$A$4,Raw!$B:$B,$A43)</f>
        <v>17906</v>
      </c>
      <c r="AB43" s="28">
        <f>SUMIFS(Raw!$F:$F,Raw!$C:$C,AB$5,Raw!$A:$A,$A$4,Raw!$B:$B,$A43)</f>
        <v>2660</v>
      </c>
      <c r="AC43" s="28">
        <f>SUMIFS(Raw!$F:$F,Raw!$C:$C,AC$5,Raw!$A:$A,$A$4,Raw!$B:$B,$A43)</f>
        <v>2687</v>
      </c>
      <c r="AD43" s="28">
        <f>SUMIFS(Raw!$F:$F,Raw!$C:$C,AD$5,Raw!$A:$A,$A$4,Raw!$B:$B,$A43)</f>
        <v>766</v>
      </c>
      <c r="AE43" s="28">
        <f>SUMIFS(Raw!$F:$F,Raw!$C:$C,AE$5,Raw!$A:$A,$A$4,Raw!$B:$B,$A43)</f>
        <v>783</v>
      </c>
      <c r="AF43" s="28">
        <f>SUMIFS(Raw!$F:$F,Raw!$C:$C,AF$5,Raw!$A:$A,$A$4,Raw!$B:$B,$A43)</f>
        <v>0</v>
      </c>
      <c r="AG43" s="28">
        <f>SUMIFS(Raw!$F:$F,Raw!$C:$C,AG$5,Raw!$A:$A,$A$4,Raw!$B:$B,$A43)</f>
        <v>25</v>
      </c>
    </row>
    <row r="44" spans="1:33" x14ac:dyDescent="0.25">
      <c r="A44" s="23" t="str">
        <f>IF(Refs!A38="","",Refs!A38)</f>
        <v>111AI4</v>
      </c>
      <c r="B44" s="3" t="str">
        <f>IF(Refs!B38="","",Refs!B38)</f>
        <v>Dorset (DHC)</v>
      </c>
      <c r="C44" s="23" t="str">
        <f>IF(Refs!D38="","",Refs!D38)</f>
        <v>Area</v>
      </c>
      <c r="D44" s="28">
        <f>SUMIFS(Raw!$F:$F,Raw!$C:$C,D$5,Raw!$A:$A,$A$4,Raw!$B:$B,$A44)</f>
        <v>33172</v>
      </c>
      <c r="E44" s="28">
        <f>SUMIFS(Raw!$F:$F,Raw!$C:$C,E$5,Raw!$A:$A,$A$4,Raw!$B:$B,$A44)</f>
        <v>27905</v>
      </c>
      <c r="F44" s="28">
        <f>SUMIFS(Raw!$F:$F,Raw!$C:$C,F$5,Raw!$A:$A,$A$4,Raw!$B:$B,$A44)</f>
        <v>21723</v>
      </c>
      <c r="G44" s="28">
        <f>SUMIFS(Raw!$F:$F,Raw!$C:$C,G$5,Raw!$A:$A,$A$4,Raw!$B:$B,$A44)</f>
        <v>1031</v>
      </c>
      <c r="H44" s="28">
        <f>SUMIFS(Raw!$F:$F,Raw!$C:$C,H$5,Raw!$A:$A,$A$4,Raw!$B:$B,$A44)</f>
        <v>1440190</v>
      </c>
      <c r="I44" s="28">
        <f>_xlfn.MINIFS(Raw!$F:$F,Raw!$C:$C,I$5,Raw!$A:$A,$A$4,Raw!$B:$B,$A44, Raw!$F:$F, "&lt;&gt;0")</f>
        <v>28</v>
      </c>
      <c r="J44" s="28">
        <f>_xlfn.MAXIFS(Raw!$F:$F,Raw!$C:$C,J$5,Raw!$A:$A,$A$4,Raw!$B:$B,$A44)</f>
        <v>1391</v>
      </c>
      <c r="K44" s="28">
        <f>_xlfn.MINIFS(Raw!$F:$F,Raw!$C:$C,K$5,Raw!$A:$A,$A$4,Raw!$B:$B,$A44, Raw!$F:$F, "&lt;&gt;0")</f>
        <v>135</v>
      </c>
      <c r="L44" s="28">
        <f>_xlfn.MAXIFS(Raw!$F:$F,Raw!$C:$C,L$5,Raw!$A:$A,$A$4,Raw!$B:$B,$A44)</f>
        <v>1530</v>
      </c>
      <c r="M44" s="28">
        <f>SUMIFS(Raw!$F:$F,Raw!$C:$C,M$5,Raw!$A:$A,$A$4,Raw!$B:$B,$A44)</f>
        <v>27587</v>
      </c>
      <c r="N44" s="28">
        <f>SUMIFS(Raw!$F:$F,Raw!$C:$C,N$5,Raw!$A:$A,$A$4,Raw!$B:$B,$A44)</f>
        <v>9351</v>
      </c>
      <c r="O44" s="28">
        <f>SUMIFS(Raw!$F:$F,Raw!$C:$C,O$5,Raw!$A:$A,$A$4,Raw!$B:$B,$A44)</f>
        <v>4599</v>
      </c>
      <c r="P44" s="28">
        <f>SUMIFS(Raw!$F:$F,Raw!$C:$C,P$5,Raw!$A:$A,$A$4,Raw!$B:$B,$A44)</f>
        <v>2067</v>
      </c>
      <c r="Q44" s="28">
        <f>SUMIFS(Raw!$F:$F,Raw!$C:$C,Q$5,Raw!$A:$A,$A$4,Raw!$B:$B,$A44)</f>
        <v>3964</v>
      </c>
      <c r="R44" s="28">
        <f>SUMIFS(Raw!$F:$F,Raw!$C:$C,R$5,Raw!$A:$A,$A$4,Raw!$B:$B,$A44)</f>
        <v>4082</v>
      </c>
      <c r="S44" s="28">
        <f>SUMIFS(Raw!$F:$F,Raw!$C:$C,S$5,Raw!$A:$A,$A$4,Raw!$B:$B,$A44)</f>
        <v>2463</v>
      </c>
      <c r="T44" s="28">
        <f>SUMIFS(Raw!$F:$F,Raw!$C:$C,T$5,Raw!$A:$A,$A$4,Raw!$B:$B,$A44)</f>
        <v>2</v>
      </c>
      <c r="U44" s="28">
        <f>SUMIFS(Raw!$F:$F,Raw!$C:$C,U$5,Raw!$A:$A,$A$4,Raw!$B:$B,$A44)</f>
        <v>2139</v>
      </c>
      <c r="V44" s="28">
        <f>SUMIFS(Raw!$F:$F,Raw!$C:$C,V$5,Raw!$A:$A,$A$4,Raw!$B:$B,$A44)</f>
        <v>99</v>
      </c>
      <c r="W44" s="28">
        <f>SUMIFS(Raw!$F:$F,Raw!$C:$C,W$5,Raw!$A:$A,$A$4,Raw!$B:$B,$A44)</f>
        <v>1199</v>
      </c>
      <c r="X44" s="28">
        <f>SUMIFS(Raw!$F:$F,Raw!$C:$C,X$5,Raw!$A:$A,$A$4,Raw!$B:$B,$A44)</f>
        <v>14</v>
      </c>
      <c r="Y44" s="28">
        <f>SUMIFS(Raw!$F:$F,Raw!$C:$C,Y$5,Raw!$A:$A,$A$4,Raw!$B:$B,$A44)</f>
        <v>1887</v>
      </c>
      <c r="Z44" s="28">
        <f>SUMIFS(Raw!$F:$F,Raw!$C:$C,Z$5,Raw!$A:$A,$A$4,Raw!$B:$B,$A44)</f>
        <v>3559</v>
      </c>
      <c r="AA44" s="28">
        <f>SUMIFS(Raw!$F:$F,Raw!$C:$C,AA$5,Raw!$A:$A,$A$4,Raw!$B:$B,$A44)</f>
        <v>10648</v>
      </c>
      <c r="AB44" s="28">
        <f>SUMIFS(Raw!$F:$F,Raw!$C:$C,AB$5,Raw!$A:$A,$A$4,Raw!$B:$B,$A44)</f>
        <v>1674</v>
      </c>
      <c r="AC44" s="28">
        <f>SUMIFS(Raw!$F:$F,Raw!$C:$C,AC$5,Raw!$A:$A,$A$4,Raw!$B:$B,$A44)</f>
        <v>2971</v>
      </c>
      <c r="AD44" s="28">
        <f>SUMIFS(Raw!$F:$F,Raw!$C:$C,AD$5,Raw!$A:$A,$A$4,Raw!$B:$B,$A44)</f>
        <v>1246</v>
      </c>
      <c r="AE44" s="28">
        <f>SUMIFS(Raw!$F:$F,Raw!$C:$C,AE$5,Raw!$A:$A,$A$4,Raw!$B:$B,$A44)</f>
        <v>2826</v>
      </c>
      <c r="AF44" s="28">
        <f>SUMIFS(Raw!$F:$F,Raw!$C:$C,AF$5,Raw!$A:$A,$A$4,Raw!$B:$B,$A44)</f>
        <v>0</v>
      </c>
      <c r="AG44" s="28">
        <f>SUMIFS(Raw!$F:$F,Raw!$C:$C,AG$5,Raw!$A:$A,$A$4,Raw!$B:$B,$A44)</f>
        <v>2042</v>
      </c>
    </row>
    <row r="45" spans="1:33" x14ac:dyDescent="0.25">
      <c r="A45" s="23" t="str">
        <f>IF(Refs!A39="","",Refs!A39)</f>
        <v>111AL8</v>
      </c>
      <c r="B45" s="3" t="str">
        <f>IF(Refs!B39="","",Refs!B39)</f>
        <v>Gloucestershire (ICB/IC24)</v>
      </c>
      <c r="C45" s="23" t="str">
        <f>IF(Refs!D39="","",Refs!D39)</f>
        <v>Area</v>
      </c>
      <c r="D45" s="28">
        <f>SUMIFS(Raw!$F:$F,Raw!$C:$C,D$5,Raw!$A:$A,$A$4,Raw!$B:$B,$A45)</f>
        <v>23079</v>
      </c>
      <c r="E45" s="28">
        <f>SUMIFS(Raw!$F:$F,Raw!$C:$C,E$5,Raw!$A:$A,$A$4,Raw!$B:$B,$A45)</f>
        <v>20189</v>
      </c>
      <c r="F45" s="28">
        <f>SUMIFS(Raw!$F:$F,Raw!$C:$C,F$5,Raw!$A:$A,$A$4,Raw!$B:$B,$A45)</f>
        <v>13641</v>
      </c>
      <c r="G45" s="28">
        <f>SUMIFS(Raw!$F:$F,Raw!$C:$C,G$5,Raw!$A:$A,$A$4,Raw!$B:$B,$A45)</f>
        <v>1912</v>
      </c>
      <c r="H45" s="28">
        <f>SUMIFS(Raw!$F:$F,Raw!$C:$C,H$5,Raw!$A:$A,$A$4,Raw!$B:$B,$A45)</f>
        <v>3249529</v>
      </c>
      <c r="I45" s="28">
        <f>_xlfn.MINIFS(Raw!$F:$F,Raw!$C:$C,I$5,Raw!$A:$A,$A$4,Raw!$B:$B,$A45, Raw!$F:$F, "&lt;&gt;0")</f>
        <v>30</v>
      </c>
      <c r="J45" s="28">
        <f>_xlfn.MAXIFS(Raw!$F:$F,Raw!$C:$C,J$5,Raw!$A:$A,$A$4,Raw!$B:$B,$A45)</f>
        <v>320</v>
      </c>
      <c r="K45" s="28">
        <f>_xlfn.MINIFS(Raw!$F:$F,Raw!$C:$C,K$5,Raw!$A:$A,$A$4,Raw!$B:$B,$A45, Raw!$F:$F, "&lt;&gt;0")</f>
        <v>60</v>
      </c>
      <c r="L45" s="28">
        <f>_xlfn.MAXIFS(Raw!$F:$F,Raw!$C:$C,L$5,Raw!$A:$A,$A$4,Raw!$B:$B,$A45)</f>
        <v>902</v>
      </c>
      <c r="M45" s="28">
        <f>SUMIFS(Raw!$F:$F,Raw!$C:$C,M$5,Raw!$A:$A,$A$4,Raw!$B:$B,$A45)</f>
        <v>19708</v>
      </c>
      <c r="N45" s="28">
        <f>SUMIFS(Raw!$F:$F,Raw!$C:$C,N$5,Raw!$A:$A,$A$4,Raw!$B:$B,$A45)</f>
        <v>11212</v>
      </c>
      <c r="O45" s="28">
        <f>SUMIFS(Raw!$F:$F,Raw!$C:$C,O$5,Raw!$A:$A,$A$4,Raw!$B:$B,$A45)</f>
        <v>5415</v>
      </c>
      <c r="P45" s="28">
        <f>SUMIFS(Raw!$F:$F,Raw!$C:$C,P$5,Raw!$A:$A,$A$4,Raw!$B:$B,$A45)</f>
        <v>1122</v>
      </c>
      <c r="Q45" s="28">
        <f>SUMIFS(Raw!$F:$F,Raw!$C:$C,Q$5,Raw!$A:$A,$A$4,Raw!$B:$B,$A45)</f>
        <v>3023</v>
      </c>
      <c r="R45" s="28">
        <f>SUMIFS(Raw!$F:$F,Raw!$C:$C,R$5,Raw!$A:$A,$A$4,Raw!$B:$B,$A45)</f>
        <v>1583</v>
      </c>
      <c r="S45" s="28">
        <f>SUMIFS(Raw!$F:$F,Raw!$C:$C,S$5,Raw!$A:$A,$A$4,Raw!$B:$B,$A45)</f>
        <v>891</v>
      </c>
      <c r="T45" s="28">
        <f>SUMIFS(Raw!$F:$F,Raw!$C:$C,T$5,Raw!$A:$A,$A$4,Raw!$B:$B,$A45)</f>
        <v>16</v>
      </c>
      <c r="U45" s="28">
        <f>SUMIFS(Raw!$F:$F,Raw!$C:$C,U$5,Raw!$A:$A,$A$4,Raw!$B:$B,$A45)</f>
        <v>852</v>
      </c>
      <c r="V45" s="28">
        <f>SUMIFS(Raw!$F:$F,Raw!$C:$C,V$5,Raw!$A:$A,$A$4,Raw!$B:$B,$A45)</f>
        <v>71</v>
      </c>
      <c r="W45" s="28">
        <f>SUMIFS(Raw!$F:$F,Raw!$C:$C,W$5,Raw!$A:$A,$A$4,Raw!$B:$B,$A45)</f>
        <v>651</v>
      </c>
      <c r="X45" s="28">
        <f>SUMIFS(Raw!$F:$F,Raw!$C:$C,X$5,Raw!$A:$A,$A$4,Raw!$B:$B,$A45)</f>
        <v>36</v>
      </c>
      <c r="Y45" s="28">
        <f>SUMIFS(Raw!$F:$F,Raw!$C:$C,Y$5,Raw!$A:$A,$A$4,Raw!$B:$B,$A45)</f>
        <v>1674</v>
      </c>
      <c r="Z45" s="28">
        <f>SUMIFS(Raw!$F:$F,Raw!$C:$C,Z$5,Raw!$A:$A,$A$4,Raw!$B:$B,$A45)</f>
        <v>3500</v>
      </c>
      <c r="AA45" s="28">
        <f>SUMIFS(Raw!$F:$F,Raw!$C:$C,AA$5,Raw!$A:$A,$A$4,Raw!$B:$B,$A45)</f>
        <v>8302</v>
      </c>
      <c r="AB45" s="28">
        <f>SUMIFS(Raw!$F:$F,Raw!$C:$C,AB$5,Raw!$A:$A,$A$4,Raw!$B:$B,$A45)</f>
        <v>885</v>
      </c>
      <c r="AC45" s="28">
        <f>SUMIFS(Raw!$F:$F,Raw!$C:$C,AC$5,Raw!$A:$A,$A$4,Raw!$B:$B,$A45)</f>
        <v>339</v>
      </c>
      <c r="AD45" s="28">
        <f>SUMIFS(Raw!$F:$F,Raw!$C:$C,AD$5,Raw!$A:$A,$A$4,Raw!$B:$B,$A45)</f>
        <v>3</v>
      </c>
      <c r="AE45" s="28">
        <f>SUMIFS(Raw!$F:$F,Raw!$C:$C,AE$5,Raw!$A:$A,$A$4,Raw!$B:$B,$A45)</f>
        <v>5</v>
      </c>
      <c r="AF45" s="28">
        <f>SUMIFS(Raw!$F:$F,Raw!$C:$C,AF$5,Raw!$A:$A,$A$4,Raw!$B:$B,$A45)</f>
        <v>0</v>
      </c>
      <c r="AG45" s="28">
        <f>SUMIFS(Raw!$F:$F,Raw!$C:$C,AG$5,Raw!$A:$A,$A$4,Raw!$B:$B,$A45)</f>
        <v>514</v>
      </c>
    </row>
    <row r="46" spans="1:33" x14ac:dyDescent="0.25">
      <c r="A46" s="23" t="str">
        <f>IF(Refs!A40="","",Refs!A40)</f>
        <v>111AL5</v>
      </c>
      <c r="B46" s="3" t="str">
        <f>IF(Refs!B40="","",Refs!B40)</f>
        <v>Somerset (HUC)</v>
      </c>
      <c r="C46" s="23" t="str">
        <f>IF(Refs!D40="","",Refs!D40)</f>
        <v>Area</v>
      </c>
      <c r="D46" s="28">
        <f>SUMIFS(Raw!$F:$F,Raw!$C:$C,D$5,Raw!$A:$A,$A$4,Raw!$B:$B,$A46)</f>
        <v>20118</v>
      </c>
      <c r="E46" s="28">
        <f>SUMIFS(Raw!$F:$F,Raw!$C:$C,E$5,Raw!$A:$A,$A$4,Raw!$B:$B,$A46)</f>
        <v>19543</v>
      </c>
      <c r="F46" s="28">
        <f>SUMIFS(Raw!$F:$F,Raw!$C:$C,F$5,Raw!$A:$A,$A$4,Raw!$B:$B,$A46)</f>
        <v>16343</v>
      </c>
      <c r="G46" s="28">
        <f>SUMIFS(Raw!$F:$F,Raw!$C:$C,G$5,Raw!$A:$A,$A$4,Raw!$B:$B,$A46)</f>
        <v>575</v>
      </c>
      <c r="H46" s="28">
        <f>SUMIFS(Raw!$F:$F,Raw!$C:$C,H$5,Raw!$A:$A,$A$4,Raw!$B:$B,$A46)</f>
        <v>910780</v>
      </c>
      <c r="I46" s="28">
        <f>_xlfn.MINIFS(Raw!$F:$F,Raw!$C:$C,I$5,Raw!$A:$A,$A$4,Raw!$B:$B,$A46, Raw!$F:$F, "&lt;&gt;0")</f>
        <v>22</v>
      </c>
      <c r="J46" s="28">
        <f>_xlfn.MAXIFS(Raw!$F:$F,Raw!$C:$C,J$5,Raw!$A:$A,$A$4,Raw!$B:$B,$A46)</f>
        <v>819</v>
      </c>
      <c r="K46" s="28">
        <f>_xlfn.MINIFS(Raw!$F:$F,Raw!$C:$C,K$5,Raw!$A:$A,$A$4,Raw!$B:$B,$A46, Raw!$F:$F, "&lt;&gt;0")</f>
        <v>31</v>
      </c>
      <c r="L46" s="28">
        <f>_xlfn.MAXIFS(Raw!$F:$F,Raw!$C:$C,L$5,Raw!$A:$A,$A$4,Raw!$B:$B,$A46)</f>
        <v>894</v>
      </c>
      <c r="M46" s="28">
        <f>SUMIFS(Raw!$F:$F,Raw!$C:$C,M$5,Raw!$A:$A,$A$4,Raw!$B:$B,$A46)</f>
        <v>16246</v>
      </c>
      <c r="N46" s="28">
        <f>SUMIFS(Raw!$F:$F,Raw!$C:$C,N$5,Raw!$A:$A,$A$4,Raw!$B:$B,$A46)</f>
        <v>8659</v>
      </c>
      <c r="O46" s="28">
        <f>SUMIFS(Raw!$F:$F,Raw!$C:$C,O$5,Raw!$A:$A,$A$4,Raw!$B:$B,$A46)</f>
        <v>3896</v>
      </c>
      <c r="P46" s="28">
        <f>SUMIFS(Raw!$F:$F,Raw!$C:$C,P$5,Raw!$A:$A,$A$4,Raw!$B:$B,$A46)</f>
        <v>951</v>
      </c>
      <c r="Q46" s="28">
        <f>SUMIFS(Raw!$F:$F,Raw!$C:$C,Q$5,Raw!$A:$A,$A$4,Raw!$B:$B,$A46)</f>
        <v>2322</v>
      </c>
      <c r="R46" s="28">
        <f>SUMIFS(Raw!$F:$F,Raw!$C:$C,R$5,Raw!$A:$A,$A$4,Raw!$B:$B,$A46)</f>
        <v>1392</v>
      </c>
      <c r="S46" s="28">
        <f>SUMIFS(Raw!$F:$F,Raw!$C:$C,S$5,Raw!$A:$A,$A$4,Raw!$B:$B,$A46)</f>
        <v>514</v>
      </c>
      <c r="T46" s="28">
        <f>SUMIFS(Raw!$F:$F,Raw!$C:$C,T$5,Raw!$A:$A,$A$4,Raw!$B:$B,$A46)</f>
        <v>2</v>
      </c>
      <c r="U46" s="28">
        <f>SUMIFS(Raw!$F:$F,Raw!$C:$C,U$5,Raw!$A:$A,$A$4,Raw!$B:$B,$A46)</f>
        <v>1720</v>
      </c>
      <c r="V46" s="28">
        <f>SUMIFS(Raw!$F:$F,Raw!$C:$C,V$5,Raw!$A:$A,$A$4,Raw!$B:$B,$A46)</f>
        <v>64</v>
      </c>
      <c r="W46" s="28">
        <f>SUMIFS(Raw!$F:$F,Raw!$C:$C,W$5,Raw!$A:$A,$A$4,Raw!$B:$B,$A46)</f>
        <v>374</v>
      </c>
      <c r="X46" s="28">
        <f>SUMIFS(Raw!$F:$F,Raw!$C:$C,X$5,Raw!$A:$A,$A$4,Raw!$B:$B,$A46)</f>
        <v>127</v>
      </c>
      <c r="Y46" s="28">
        <f>SUMIFS(Raw!$F:$F,Raw!$C:$C,Y$5,Raw!$A:$A,$A$4,Raw!$B:$B,$A46)</f>
        <v>2939</v>
      </c>
      <c r="Z46" s="28">
        <f>SUMIFS(Raw!$F:$F,Raw!$C:$C,Z$5,Raw!$A:$A,$A$4,Raw!$B:$B,$A46)</f>
        <v>2642</v>
      </c>
      <c r="AA46" s="28">
        <f>SUMIFS(Raw!$F:$F,Raw!$C:$C,AA$5,Raw!$A:$A,$A$4,Raw!$B:$B,$A46)</f>
        <v>4664</v>
      </c>
      <c r="AB46" s="28">
        <f>SUMIFS(Raw!$F:$F,Raw!$C:$C,AB$5,Raw!$A:$A,$A$4,Raw!$B:$B,$A46)</f>
        <v>755</v>
      </c>
      <c r="AC46" s="28">
        <f>SUMIFS(Raw!$F:$F,Raw!$C:$C,AC$5,Raw!$A:$A,$A$4,Raw!$B:$B,$A46)</f>
        <v>2161</v>
      </c>
      <c r="AD46" s="28">
        <f>SUMIFS(Raw!$F:$F,Raw!$C:$C,AD$5,Raw!$A:$A,$A$4,Raw!$B:$B,$A46)</f>
        <v>3</v>
      </c>
      <c r="AE46" s="28">
        <f>SUMIFS(Raw!$F:$F,Raw!$C:$C,AE$5,Raw!$A:$A,$A$4,Raw!$B:$B,$A46)</f>
        <v>3</v>
      </c>
      <c r="AF46" s="28">
        <f>SUMIFS(Raw!$F:$F,Raw!$C:$C,AF$5,Raw!$A:$A,$A$4,Raw!$B:$B,$A46)</f>
        <v>0</v>
      </c>
      <c r="AG46" s="28">
        <f>SUMIFS(Raw!$F:$F,Raw!$C:$C,AG$5,Raw!$A:$A,$A$4,Raw!$B:$B,$A46)</f>
        <v>11</v>
      </c>
    </row>
    <row r="47" spans="1:33" ht="15" customHeight="1" x14ac:dyDescent="0.25">
      <c r="A47" s="12" t="str">
        <f>IF(Refs!A42="","",Refs!A42)</f>
        <v/>
      </c>
      <c r="B47" s="3" t="str">
        <f>IF(Refs!B42="","",Refs!B42)</f>
        <v/>
      </c>
      <c r="C47" s="23"/>
      <c r="D47" s="28"/>
      <c r="E47" s="28"/>
      <c r="F47" s="28"/>
      <c r="G47" s="28"/>
      <c r="H47" s="28"/>
      <c r="I47" s="28"/>
      <c r="J47" s="28"/>
      <c r="K47" s="28"/>
      <c r="L47" s="28"/>
      <c r="M47" s="28"/>
      <c r="N47" s="28"/>
      <c r="O47" s="28"/>
      <c r="P47" s="28"/>
      <c r="Q47" s="28"/>
      <c r="R47" s="28"/>
      <c r="S47" s="28"/>
      <c r="U47" s="28"/>
      <c r="V47" s="28"/>
      <c r="W47" s="28"/>
      <c r="X47" s="28"/>
      <c r="Y47" s="28"/>
    </row>
    <row r="48" spans="1:33" ht="15" customHeight="1" x14ac:dyDescent="0.25">
      <c r="A48" s="12" t="str">
        <f>IF(Refs!A48="","",Refs!A48)</f>
        <v/>
      </c>
      <c r="C48" s="23" t="str">
        <f>IF(Refs!D48="","",Refs!D48)</f>
        <v/>
      </c>
      <c r="D48" s="28"/>
      <c r="E48" s="28"/>
      <c r="F48" s="28"/>
      <c r="G48" s="28"/>
      <c r="H48" s="28"/>
      <c r="I48" s="28"/>
      <c r="J48" s="28"/>
      <c r="K48" s="28"/>
      <c r="L48" s="28"/>
      <c r="M48" s="28"/>
      <c r="N48" s="28"/>
      <c r="O48" s="28"/>
      <c r="P48" s="28"/>
      <c r="Q48" s="28"/>
      <c r="R48" s="28"/>
      <c r="S48" s="28"/>
      <c r="U48" s="28"/>
      <c r="V48" s="28"/>
      <c r="W48" s="28"/>
      <c r="X48" s="28"/>
      <c r="Y48" s="28"/>
    </row>
    <row r="49" spans="1:25" ht="12.75" customHeight="1" x14ac:dyDescent="0.25">
      <c r="A49" s="112"/>
      <c r="B49" s="112"/>
      <c r="C49" s="23" t="str">
        <f>IF(Refs!D49="","",Refs!D49)</f>
        <v/>
      </c>
      <c r="D49" s="28"/>
      <c r="E49" s="28"/>
      <c r="F49" s="28"/>
      <c r="G49" s="28"/>
      <c r="H49" s="28"/>
      <c r="I49" s="28"/>
      <c r="J49" s="28"/>
      <c r="K49" s="28"/>
      <c r="L49" s="28"/>
      <c r="M49" s="28"/>
      <c r="N49" s="28"/>
      <c r="O49" s="28"/>
      <c r="P49" s="28"/>
      <c r="Q49" s="28"/>
      <c r="R49" s="28"/>
      <c r="S49" s="28"/>
      <c r="U49" s="28"/>
      <c r="V49" s="28"/>
      <c r="W49" s="28"/>
      <c r="X49" s="28"/>
      <c r="Y49" s="28"/>
    </row>
    <row r="50" spans="1:25" ht="12.75" customHeight="1" x14ac:dyDescent="0.25">
      <c r="A50" s="113"/>
      <c r="B50" s="113"/>
      <c r="C50" s="23" t="str">
        <f>IF(Refs!D50="","",Refs!D50)</f>
        <v/>
      </c>
      <c r="D50" s="28"/>
      <c r="E50" s="28"/>
      <c r="F50" s="28"/>
      <c r="G50" s="28"/>
      <c r="H50" s="28"/>
      <c r="I50" s="28"/>
      <c r="J50" s="28"/>
      <c r="K50" s="28"/>
      <c r="L50" s="28"/>
      <c r="M50" s="28"/>
      <c r="N50" s="28"/>
      <c r="O50" s="28"/>
      <c r="P50" s="28"/>
      <c r="Q50" s="28"/>
      <c r="R50" s="28"/>
      <c r="S50" s="28"/>
      <c r="U50" s="28"/>
      <c r="V50" s="28"/>
      <c r="W50" s="28"/>
      <c r="X50" s="28"/>
      <c r="Y50" s="28"/>
    </row>
    <row r="51" spans="1:25" ht="41.5" customHeight="1" x14ac:dyDescent="0.25">
      <c r="A51" s="104">
        <v>1</v>
      </c>
      <c r="B51" s="101" t="s">
        <v>633</v>
      </c>
      <c r="C51" s="23" t="str">
        <f>IF(Refs!D51="","",Refs!D51)</f>
        <v/>
      </c>
      <c r="U51" s="28"/>
      <c r="V51" s="28"/>
      <c r="W51" s="28"/>
      <c r="X51" s="28"/>
      <c r="Y51" s="28"/>
    </row>
    <row r="52" spans="1:25" ht="68.5" customHeight="1" x14ac:dyDescent="0.25">
      <c r="A52" s="114"/>
      <c r="B52" s="114"/>
      <c r="C52" s="23" t="str">
        <f>IF(Refs!D52="","",Refs!D52)</f>
        <v/>
      </c>
      <c r="U52" s="28"/>
      <c r="V52" s="28"/>
      <c r="W52" s="28"/>
      <c r="X52" s="28"/>
      <c r="Y52" s="28"/>
    </row>
    <row r="53" spans="1:25" ht="15" hidden="1" customHeight="1" x14ac:dyDescent="0.25">
      <c r="A53" s="42"/>
      <c r="B53" s="42"/>
      <c r="C53" s="23" t="str">
        <f>IF(Refs!D53="","",Refs!D53)</f>
        <v/>
      </c>
      <c r="U53" s="28"/>
      <c r="V53" s="28"/>
      <c r="W53" s="28"/>
      <c r="X53" s="28"/>
      <c r="Y53" s="28"/>
    </row>
    <row r="54" spans="1:25" ht="15" hidden="1" customHeight="1" x14ac:dyDescent="0.25">
      <c r="A54" s="42"/>
      <c r="B54" s="42"/>
      <c r="C54" s="23" t="str">
        <f>IF(Refs!D54="","",Refs!D54)</f>
        <v/>
      </c>
      <c r="U54" s="28"/>
      <c r="V54" s="28"/>
      <c r="W54" s="28"/>
      <c r="X54" s="28"/>
      <c r="Y54" s="28"/>
    </row>
    <row r="55" spans="1:25" ht="15" hidden="1" customHeight="1" x14ac:dyDescent="0.25">
      <c r="A55" s="42"/>
      <c r="B55" s="42"/>
      <c r="C55" s="23" t="str">
        <f>IF(Refs!D55="","",Refs!D55)</f>
        <v/>
      </c>
      <c r="U55" s="28"/>
      <c r="V55" s="28"/>
      <c r="W55" s="28"/>
      <c r="X55" s="28"/>
      <c r="Y55" s="28"/>
    </row>
    <row r="56" spans="1:25" hidden="1" x14ac:dyDescent="0.25">
      <c r="A56" s="42"/>
      <c r="B56" s="42"/>
      <c r="C56" s="23"/>
      <c r="U56" s="28"/>
      <c r="V56" s="28"/>
      <c r="W56" s="28"/>
      <c r="X56" s="28"/>
      <c r="Y56" s="28"/>
    </row>
    <row r="57" spans="1:25" hidden="1" x14ac:dyDescent="0.25">
      <c r="A57" s="42"/>
      <c r="B57" s="42"/>
      <c r="C57" s="23"/>
      <c r="U57" s="28"/>
      <c r="V57" s="28"/>
      <c r="W57" s="28"/>
      <c r="X57" s="28"/>
      <c r="Y57" s="28"/>
    </row>
    <row r="58" spans="1:25" hidden="1" x14ac:dyDescent="0.25">
      <c r="C58" s="23"/>
      <c r="U58" s="28"/>
      <c r="V58" s="28"/>
      <c r="W58" s="28"/>
      <c r="X58" s="28"/>
      <c r="Y58" s="28"/>
    </row>
    <row r="59" spans="1:25" hidden="1" x14ac:dyDescent="0.25">
      <c r="A59" s="12"/>
      <c r="C59" s="23"/>
      <c r="U59" s="28"/>
      <c r="V59" s="28"/>
      <c r="W59" s="28"/>
      <c r="X59" s="28"/>
      <c r="Y59" s="28"/>
    </row>
    <row r="60" spans="1:25" hidden="1" x14ac:dyDescent="0.25">
      <c r="A60" s="12"/>
      <c r="C60" s="23"/>
      <c r="U60" s="28"/>
      <c r="V60" s="28"/>
      <c r="W60" s="28"/>
      <c r="X60" s="28"/>
      <c r="Y60" s="28"/>
    </row>
    <row r="61" spans="1:25" hidden="1" x14ac:dyDescent="0.25">
      <c r="A61" s="12"/>
      <c r="C61" s="23"/>
      <c r="U61" s="28"/>
      <c r="V61" s="28"/>
      <c r="W61" s="28"/>
      <c r="X61" s="28"/>
      <c r="Y61" s="28"/>
    </row>
    <row r="62" spans="1:25" hidden="1" x14ac:dyDescent="0.25">
      <c r="A62" s="12"/>
      <c r="C62" s="23"/>
      <c r="U62" s="28"/>
      <c r="V62" s="28"/>
      <c r="W62" s="28"/>
      <c r="X62" s="28"/>
      <c r="Y62" s="28"/>
    </row>
    <row r="63" spans="1:25" hidden="1" x14ac:dyDescent="0.25">
      <c r="A63" s="12"/>
      <c r="C63" s="23"/>
      <c r="U63" s="28"/>
      <c r="V63" s="28"/>
      <c r="W63" s="28"/>
      <c r="X63" s="28"/>
      <c r="Y63" s="28"/>
    </row>
    <row r="64" spans="1:25" hidden="1" x14ac:dyDescent="0.25">
      <c r="A64" s="12"/>
      <c r="C64" s="23"/>
      <c r="U64" s="28"/>
      <c r="V64" s="28"/>
      <c r="W64" s="28"/>
      <c r="X64" s="28"/>
      <c r="Y64" s="28"/>
    </row>
    <row r="65" spans="1:25" hidden="1" x14ac:dyDescent="0.25">
      <c r="A65" s="12"/>
      <c r="C65" s="23"/>
      <c r="U65" s="28"/>
      <c r="V65" s="28"/>
      <c r="W65" s="28"/>
      <c r="X65" s="28"/>
      <c r="Y65" s="28"/>
    </row>
    <row r="66" spans="1:25" hidden="1" x14ac:dyDescent="0.25">
      <c r="A66" s="12"/>
      <c r="C66" s="23"/>
      <c r="U66" s="28"/>
      <c r="V66" s="28"/>
      <c r="W66" s="28"/>
      <c r="X66" s="28"/>
      <c r="Y66" s="28"/>
    </row>
    <row r="67" spans="1:25" hidden="1" x14ac:dyDescent="0.25">
      <c r="A67" s="12"/>
      <c r="U67" s="28"/>
      <c r="V67" s="28"/>
      <c r="W67" s="28"/>
      <c r="X67" s="28"/>
      <c r="Y67" s="28"/>
    </row>
    <row r="68" spans="1:25" hidden="1" x14ac:dyDescent="0.25">
      <c r="A68" s="12"/>
      <c r="U68" s="28"/>
      <c r="V68" s="28"/>
      <c r="W68" s="28"/>
      <c r="X68" s="28"/>
      <c r="Y68" s="28"/>
    </row>
    <row r="69" spans="1:25" hidden="1" x14ac:dyDescent="0.25">
      <c r="A69" s="12"/>
      <c r="U69" s="28"/>
      <c r="V69" s="28"/>
      <c r="W69" s="28"/>
      <c r="X69" s="28"/>
      <c r="Y69" s="28"/>
    </row>
    <row r="70" spans="1:25" hidden="1" x14ac:dyDescent="0.25">
      <c r="A70" s="12"/>
      <c r="U70" s="28"/>
      <c r="V70" s="28"/>
      <c r="W70" s="28"/>
      <c r="X70" s="28"/>
      <c r="Y70" s="28"/>
    </row>
  </sheetData>
  <mergeCells count="6">
    <mergeCell ref="A52:B52"/>
    <mergeCell ref="A2:B2"/>
    <mergeCell ref="A4:B4"/>
    <mergeCell ref="A50:B50"/>
    <mergeCell ref="A49:B49"/>
    <mergeCell ref="A7:B7"/>
  </mergeCells>
  <phoneticPr fontId="38" type="noConversion"/>
  <conditionalFormatting sqref="A1 D3:S3">
    <cfRule type="cellIs" dxfId="3" priority="13" operator="notEqual">
      <formula>0</formula>
    </cfRule>
  </conditionalFormatting>
  <conditionalFormatting sqref="D9:AG9 D11:AG17 D19:AG46">
    <cfRule type="cellIs" dxfId="2" priority="12" operator="equal">
      <formula>0</formula>
    </cfRule>
  </conditionalFormatting>
  <pageMargins left="0.7" right="0.7" top="0.75" bottom="0.75" header="0.3" footer="0.3"/>
  <pageSetup paperSize="9" orientation="portrait" r:id="rId1"/>
  <ignoredErrors>
    <ignoredError sqref="J9:J46 K9:K51"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18283-31BE-4105-9F5F-662C618E689D}">
  <sheetPr>
    <tabColor theme="8" tint="0.79998168889431442"/>
  </sheetPr>
  <dimension ref="B1:F81"/>
  <sheetViews>
    <sheetView zoomScale="80" zoomScaleNormal="80" workbookViewId="0"/>
  </sheetViews>
  <sheetFormatPr defaultColWidth="9.1796875" defaultRowHeight="12.5" x14ac:dyDescent="0.25"/>
  <cols>
    <col min="1" max="1" width="2.453125" style="6" customWidth="1"/>
    <col min="2" max="2" width="14.81640625" style="6" customWidth="1"/>
    <col min="3" max="3" width="96.54296875" style="6" bestFit="1" customWidth="1"/>
    <col min="4" max="4" width="22.54296875" style="6" customWidth="1"/>
    <col min="5" max="5" width="11.453125" style="6" customWidth="1"/>
    <col min="6" max="6" width="17.81640625" style="6" customWidth="1"/>
    <col min="7" max="16384" width="9.1796875" style="6"/>
  </cols>
  <sheetData>
    <row r="1" spans="2:6" x14ac:dyDescent="0.25">
      <c r="B1" s="6" t="s">
        <v>67</v>
      </c>
    </row>
    <row r="2" spans="2:6" ht="14.5" x14ac:dyDescent="0.35">
      <c r="C2" s="44"/>
      <c r="D2" s="44"/>
      <c r="E2" s="44"/>
      <c r="F2" s="44"/>
    </row>
    <row r="3" spans="2:6" ht="15.5" x14ac:dyDescent="0.35">
      <c r="B3" s="45" t="s">
        <v>68</v>
      </c>
    </row>
    <row r="4" spans="2:6" ht="13" thickBot="1" x14ac:dyDescent="0.3"/>
    <row r="5" spans="2:6" s="39" customFormat="1" ht="16" customHeight="1" thickBot="1" x14ac:dyDescent="0.4">
      <c r="B5" s="46" t="s">
        <v>69</v>
      </c>
      <c r="C5" s="47" t="s">
        <v>70</v>
      </c>
      <c r="D5" s="47" t="s">
        <v>71</v>
      </c>
      <c r="E5" s="48" t="s">
        <v>72</v>
      </c>
    </row>
    <row r="6" spans="2:6" s="39" customFormat="1" ht="16" customHeight="1" thickBot="1" x14ac:dyDescent="0.4">
      <c r="B6" s="67">
        <v>1</v>
      </c>
      <c r="C6" s="68" t="s">
        <v>73</v>
      </c>
      <c r="D6" s="69" t="s">
        <v>74</v>
      </c>
      <c r="E6" s="70" t="s">
        <v>75</v>
      </c>
    </row>
    <row r="7" spans="2:6" s="39" customFormat="1" ht="16" customHeight="1" thickBot="1" x14ac:dyDescent="0.4">
      <c r="B7" s="67">
        <v>2</v>
      </c>
      <c r="C7" s="68" t="s">
        <v>76</v>
      </c>
      <c r="D7" s="69" t="s">
        <v>77</v>
      </c>
      <c r="E7" s="70" t="s">
        <v>75</v>
      </c>
    </row>
    <row r="8" spans="2:6" s="39" customFormat="1" ht="16" customHeight="1" thickBot="1" x14ac:dyDescent="0.4">
      <c r="B8" s="49">
        <v>3</v>
      </c>
      <c r="C8" s="50" t="s">
        <v>78</v>
      </c>
      <c r="D8" s="51" t="s">
        <v>79</v>
      </c>
      <c r="E8" s="52" t="s">
        <v>75</v>
      </c>
    </row>
    <row r="9" spans="2:6" s="39" customFormat="1" ht="16" customHeight="1" thickBot="1" x14ac:dyDescent="0.4">
      <c r="B9" s="49">
        <v>4</v>
      </c>
      <c r="C9" s="50" t="s">
        <v>80</v>
      </c>
      <c r="D9" s="51" t="s">
        <v>81</v>
      </c>
      <c r="E9" s="52" t="s">
        <v>75</v>
      </c>
    </row>
    <row r="10" spans="2:6" s="39" customFormat="1" ht="31.5" thickBot="1" x14ac:dyDescent="0.4">
      <c r="B10" s="49">
        <v>5</v>
      </c>
      <c r="C10" s="50" t="s">
        <v>82</v>
      </c>
      <c r="D10" s="51" t="s">
        <v>83</v>
      </c>
      <c r="E10" s="52" t="s">
        <v>75</v>
      </c>
    </row>
    <row r="11" spans="2:6" s="39" customFormat="1" ht="31.5" thickBot="1" x14ac:dyDescent="0.4">
      <c r="B11" s="49">
        <v>6</v>
      </c>
      <c r="C11" s="50" t="s">
        <v>84</v>
      </c>
      <c r="D11" s="51" t="s">
        <v>85</v>
      </c>
      <c r="E11" s="52" t="s">
        <v>75</v>
      </c>
    </row>
    <row r="12" spans="2:6" s="39" customFormat="1" ht="16" customHeight="1" thickBot="1" x14ac:dyDescent="0.4">
      <c r="B12" s="49">
        <v>7</v>
      </c>
      <c r="C12" s="50" t="s">
        <v>86</v>
      </c>
      <c r="D12" s="51" t="s">
        <v>85</v>
      </c>
      <c r="E12" s="52" t="s">
        <v>75</v>
      </c>
    </row>
    <row r="14" spans="2:6" ht="15.5" x14ac:dyDescent="0.35">
      <c r="B14" s="45" t="s">
        <v>87</v>
      </c>
    </row>
    <row r="15" spans="2:6" ht="13" thickBot="1" x14ac:dyDescent="0.3"/>
    <row r="16" spans="2:6" ht="31.5" thickBot="1" x14ac:dyDescent="0.3">
      <c r="B16" s="53" t="s">
        <v>69</v>
      </c>
      <c r="C16" s="54" t="s">
        <v>70</v>
      </c>
      <c r="D16" s="54" t="s">
        <v>88</v>
      </c>
      <c r="E16" s="54" t="s">
        <v>89</v>
      </c>
      <c r="F16" s="54" t="s">
        <v>90</v>
      </c>
    </row>
    <row r="17" spans="2:6" ht="47" thickBot="1" x14ac:dyDescent="0.3">
      <c r="B17" s="55">
        <v>1</v>
      </c>
      <c r="C17" s="56" t="s">
        <v>73</v>
      </c>
      <c r="D17" s="57" t="s">
        <v>25</v>
      </c>
      <c r="E17" s="57" t="s">
        <v>75</v>
      </c>
      <c r="F17" s="57" t="s">
        <v>91</v>
      </c>
    </row>
    <row r="18" spans="2:6" ht="16" thickBot="1" x14ac:dyDescent="0.3">
      <c r="B18" s="58" t="s">
        <v>92</v>
      </c>
      <c r="C18" s="115" t="s">
        <v>93</v>
      </c>
      <c r="D18" s="116"/>
      <c r="E18" s="116"/>
      <c r="F18" s="117"/>
    </row>
    <row r="19" spans="2:6" ht="16" thickBot="1" x14ac:dyDescent="0.3">
      <c r="B19" s="58" t="s">
        <v>94</v>
      </c>
      <c r="C19" s="115" t="s">
        <v>95</v>
      </c>
      <c r="D19" s="116"/>
      <c r="E19" s="116"/>
      <c r="F19" s="117"/>
    </row>
    <row r="20" spans="2:6" ht="16" thickBot="1" x14ac:dyDescent="0.3">
      <c r="B20" s="58" t="s">
        <v>96</v>
      </c>
      <c r="C20" s="115" t="s">
        <v>97</v>
      </c>
      <c r="D20" s="116"/>
      <c r="E20" s="116"/>
      <c r="F20" s="117"/>
    </row>
    <row r="21" spans="2:6" ht="16" thickBot="1" x14ac:dyDescent="0.3">
      <c r="B21" s="58" t="s">
        <v>98</v>
      </c>
      <c r="C21" s="115" t="s">
        <v>99</v>
      </c>
      <c r="D21" s="116"/>
      <c r="E21" s="116"/>
      <c r="F21" s="117"/>
    </row>
    <row r="22" spans="2:6" ht="16" thickBot="1" x14ac:dyDescent="0.3">
      <c r="B22" s="58" t="s">
        <v>71</v>
      </c>
      <c r="C22" s="115" t="s">
        <v>74</v>
      </c>
      <c r="D22" s="116"/>
      <c r="E22" s="116"/>
      <c r="F22" s="117"/>
    </row>
    <row r="23" spans="2:6" ht="15.5" x14ac:dyDescent="0.35">
      <c r="B23" s="59"/>
      <c r="C23" s="15"/>
      <c r="D23" s="15"/>
      <c r="E23" s="15"/>
      <c r="F23" s="15"/>
    </row>
    <row r="24" spans="2:6" ht="16" thickBot="1" x14ac:dyDescent="0.4">
      <c r="B24" s="59"/>
      <c r="C24" s="15"/>
      <c r="D24" s="15"/>
      <c r="E24" s="15"/>
      <c r="F24" s="15"/>
    </row>
    <row r="25" spans="2:6" ht="31.5" thickBot="1" x14ac:dyDescent="0.3">
      <c r="B25" s="53" t="s">
        <v>69</v>
      </c>
      <c r="C25" s="54" t="s">
        <v>70</v>
      </c>
      <c r="D25" s="54" t="s">
        <v>88</v>
      </c>
      <c r="E25" s="54" t="s">
        <v>89</v>
      </c>
      <c r="F25" s="54" t="s">
        <v>90</v>
      </c>
    </row>
    <row r="26" spans="2:6" ht="47" thickBot="1" x14ac:dyDescent="0.3">
      <c r="B26" s="55">
        <v>2</v>
      </c>
      <c r="C26" s="56" t="s">
        <v>76</v>
      </c>
      <c r="D26" s="57" t="s">
        <v>24</v>
      </c>
      <c r="E26" s="57" t="s">
        <v>75</v>
      </c>
      <c r="F26" s="57" t="s">
        <v>91</v>
      </c>
    </row>
    <row r="27" spans="2:6" ht="31" customHeight="1" thickBot="1" x14ac:dyDescent="0.3">
      <c r="B27" s="58" t="s">
        <v>92</v>
      </c>
      <c r="C27" s="115" t="s">
        <v>100</v>
      </c>
      <c r="D27" s="116"/>
      <c r="E27" s="116"/>
      <c r="F27" s="117"/>
    </row>
    <row r="28" spans="2:6" ht="16" thickBot="1" x14ac:dyDescent="0.3">
      <c r="B28" s="58" t="s">
        <v>94</v>
      </c>
      <c r="C28" s="115" t="s">
        <v>101</v>
      </c>
      <c r="D28" s="116"/>
      <c r="E28" s="116"/>
      <c r="F28" s="117"/>
    </row>
    <row r="29" spans="2:6" ht="16" thickBot="1" x14ac:dyDescent="0.3">
      <c r="B29" s="58" t="s">
        <v>96</v>
      </c>
      <c r="C29" s="115" t="s">
        <v>102</v>
      </c>
      <c r="D29" s="116"/>
      <c r="E29" s="116"/>
      <c r="F29" s="117"/>
    </row>
    <row r="30" spans="2:6" ht="16" thickBot="1" x14ac:dyDescent="0.3">
      <c r="B30" s="58" t="s">
        <v>98</v>
      </c>
      <c r="C30" s="115" t="s">
        <v>99</v>
      </c>
      <c r="D30" s="116"/>
      <c r="E30" s="116"/>
      <c r="F30" s="117"/>
    </row>
    <row r="31" spans="2:6" ht="16" thickBot="1" x14ac:dyDescent="0.3">
      <c r="B31" s="58" t="s">
        <v>71</v>
      </c>
      <c r="C31" s="115" t="s">
        <v>77</v>
      </c>
      <c r="D31" s="116"/>
      <c r="E31" s="116"/>
      <c r="F31" s="117"/>
    </row>
    <row r="32" spans="2:6" ht="15.5" x14ac:dyDescent="0.35">
      <c r="B32" s="59"/>
      <c r="C32" s="15"/>
      <c r="D32" s="15"/>
      <c r="E32" s="15"/>
      <c r="F32" s="15"/>
    </row>
    <row r="33" spans="2:6" ht="16" thickBot="1" x14ac:dyDescent="0.4">
      <c r="B33" s="59"/>
      <c r="C33" s="15"/>
      <c r="D33" s="15"/>
      <c r="E33" s="15"/>
      <c r="F33" s="15"/>
    </row>
    <row r="34" spans="2:6" ht="31.5" thickBot="1" x14ac:dyDescent="0.3">
      <c r="B34" s="53" t="s">
        <v>69</v>
      </c>
      <c r="C34" s="54" t="s">
        <v>70</v>
      </c>
      <c r="D34" s="54" t="s">
        <v>88</v>
      </c>
      <c r="E34" s="54" t="s">
        <v>89</v>
      </c>
      <c r="F34" s="54" t="s">
        <v>90</v>
      </c>
    </row>
    <row r="35" spans="2:6" ht="47" thickBot="1" x14ac:dyDescent="0.3">
      <c r="B35" s="55">
        <v>3</v>
      </c>
      <c r="C35" s="56" t="s">
        <v>78</v>
      </c>
      <c r="D35" s="57" t="s">
        <v>103</v>
      </c>
      <c r="E35" s="57" t="s">
        <v>75</v>
      </c>
      <c r="F35" s="57" t="s">
        <v>91</v>
      </c>
    </row>
    <row r="36" spans="2:6" ht="31" customHeight="1" thickBot="1" x14ac:dyDescent="0.3">
      <c r="B36" s="58" t="s">
        <v>92</v>
      </c>
      <c r="C36" s="115" t="s">
        <v>100</v>
      </c>
      <c r="D36" s="116"/>
      <c r="E36" s="116"/>
      <c r="F36" s="117"/>
    </row>
    <row r="37" spans="2:6" ht="16" thickBot="1" x14ac:dyDescent="0.3">
      <c r="B37" s="58" t="s">
        <v>104</v>
      </c>
      <c r="C37" s="115" t="s">
        <v>105</v>
      </c>
      <c r="D37" s="116"/>
      <c r="E37" s="116"/>
      <c r="F37" s="117"/>
    </row>
    <row r="38" spans="2:6" ht="16" thickBot="1" x14ac:dyDescent="0.3">
      <c r="B38" s="58" t="s">
        <v>98</v>
      </c>
      <c r="C38" s="115" t="s">
        <v>99</v>
      </c>
      <c r="D38" s="116"/>
      <c r="E38" s="116"/>
      <c r="F38" s="117"/>
    </row>
    <row r="39" spans="2:6" ht="16" thickBot="1" x14ac:dyDescent="0.3">
      <c r="B39" s="60" t="s">
        <v>71</v>
      </c>
      <c r="C39" s="118" t="s">
        <v>79</v>
      </c>
      <c r="D39" s="119"/>
      <c r="E39" s="119"/>
      <c r="F39" s="120"/>
    </row>
    <row r="40" spans="2:6" ht="15.5" x14ac:dyDescent="0.35">
      <c r="B40" s="59"/>
      <c r="C40" s="15"/>
      <c r="D40" s="15"/>
      <c r="E40" s="15"/>
      <c r="F40" s="15"/>
    </row>
    <row r="41" spans="2:6" ht="16" thickBot="1" x14ac:dyDescent="0.4">
      <c r="B41" s="59"/>
      <c r="C41" s="15"/>
      <c r="D41" s="15"/>
      <c r="E41" s="15"/>
      <c r="F41" s="15"/>
    </row>
    <row r="42" spans="2:6" ht="31.5" thickBot="1" x14ac:dyDescent="0.3">
      <c r="B42" s="53" t="s">
        <v>69</v>
      </c>
      <c r="C42" s="54" t="s">
        <v>70</v>
      </c>
      <c r="D42" s="54" t="s">
        <v>88</v>
      </c>
      <c r="E42" s="54" t="s">
        <v>89</v>
      </c>
      <c r="F42" s="54" t="s">
        <v>90</v>
      </c>
    </row>
    <row r="43" spans="2:6" ht="51.65" customHeight="1" x14ac:dyDescent="0.25">
      <c r="B43" s="124">
        <v>4</v>
      </c>
      <c r="C43" s="126" t="s">
        <v>106</v>
      </c>
      <c r="D43" s="124" t="s">
        <v>107</v>
      </c>
      <c r="E43" s="124" t="s">
        <v>75</v>
      </c>
      <c r="F43" s="124" t="s">
        <v>108</v>
      </c>
    </row>
    <row r="44" spans="2:6" ht="43" customHeight="1" thickBot="1" x14ac:dyDescent="0.3">
      <c r="B44" s="125"/>
      <c r="C44" s="127"/>
      <c r="D44" s="125"/>
      <c r="E44" s="125"/>
      <c r="F44" s="125"/>
    </row>
    <row r="45" spans="2:6" ht="31" customHeight="1" thickBot="1" x14ac:dyDescent="0.3">
      <c r="B45" s="60" t="s">
        <v>92</v>
      </c>
      <c r="C45" s="118" t="s">
        <v>109</v>
      </c>
      <c r="D45" s="119"/>
      <c r="E45" s="119"/>
      <c r="F45" s="120"/>
    </row>
    <row r="46" spans="2:6" ht="133.5" customHeight="1" thickBot="1" x14ac:dyDescent="0.3">
      <c r="B46" s="75" t="s">
        <v>94</v>
      </c>
      <c r="C46" s="121" t="s">
        <v>110</v>
      </c>
      <c r="D46" s="122"/>
      <c r="E46" s="122"/>
      <c r="F46" s="123"/>
    </row>
    <row r="47" spans="2:6" ht="114.65" customHeight="1" thickBot="1" x14ac:dyDescent="0.3">
      <c r="B47" s="75" t="s">
        <v>96</v>
      </c>
      <c r="C47" s="121" t="s">
        <v>111</v>
      </c>
      <c r="D47" s="122"/>
      <c r="E47" s="122"/>
      <c r="F47" s="123"/>
    </row>
    <row r="48" spans="2:6" ht="15.65" customHeight="1" thickBot="1" x14ac:dyDescent="0.3">
      <c r="B48" s="58" t="s">
        <v>98</v>
      </c>
      <c r="C48" s="61" t="s">
        <v>99</v>
      </c>
      <c r="D48" s="62"/>
      <c r="E48" s="62"/>
      <c r="F48" s="63"/>
    </row>
    <row r="49" spans="2:6" ht="16" thickBot="1" x14ac:dyDescent="0.3">
      <c r="B49" s="60" t="s">
        <v>112</v>
      </c>
      <c r="C49" s="61" t="s">
        <v>81</v>
      </c>
      <c r="D49" s="62"/>
      <c r="E49" s="62"/>
      <c r="F49" s="63"/>
    </row>
    <row r="50" spans="2:6" ht="15.5" x14ac:dyDescent="0.35">
      <c r="B50" s="59"/>
      <c r="C50" s="15"/>
      <c r="D50" s="15"/>
      <c r="E50" s="15"/>
      <c r="F50" s="15"/>
    </row>
    <row r="51" spans="2:6" ht="16" thickBot="1" x14ac:dyDescent="0.4">
      <c r="B51" s="59"/>
      <c r="C51" s="15"/>
      <c r="D51" s="15"/>
      <c r="E51" s="15"/>
      <c r="F51" s="15"/>
    </row>
    <row r="52" spans="2:6" ht="31.5" thickBot="1" x14ac:dyDescent="0.3">
      <c r="B52" s="53" t="s">
        <v>69</v>
      </c>
      <c r="C52" s="54" t="s">
        <v>70</v>
      </c>
      <c r="D52" s="54" t="s">
        <v>88</v>
      </c>
      <c r="E52" s="54" t="s">
        <v>89</v>
      </c>
      <c r="F52" s="54" t="s">
        <v>90</v>
      </c>
    </row>
    <row r="53" spans="2:6" ht="55.4" customHeight="1" thickBot="1" x14ac:dyDescent="0.3">
      <c r="B53" s="64">
        <v>5</v>
      </c>
      <c r="C53" s="65" t="s">
        <v>113</v>
      </c>
      <c r="D53" s="66" t="s">
        <v>114</v>
      </c>
      <c r="E53" s="66" t="s">
        <v>75</v>
      </c>
      <c r="F53" s="66" t="s">
        <v>115</v>
      </c>
    </row>
    <row r="54" spans="2:6" ht="16" thickBot="1" x14ac:dyDescent="0.3">
      <c r="B54" s="60" t="s">
        <v>92</v>
      </c>
      <c r="C54" s="118" t="s">
        <v>116</v>
      </c>
      <c r="D54" s="119"/>
      <c r="E54" s="119"/>
      <c r="F54" s="120"/>
    </row>
    <row r="55" spans="2:6" ht="16" thickBot="1" x14ac:dyDescent="0.3">
      <c r="B55" s="60" t="s">
        <v>94</v>
      </c>
      <c r="C55" s="118" t="s">
        <v>117</v>
      </c>
      <c r="D55" s="119"/>
      <c r="E55" s="119"/>
      <c r="F55" s="120"/>
    </row>
    <row r="56" spans="2:6" ht="16" thickBot="1" x14ac:dyDescent="0.3">
      <c r="B56" s="60" t="s">
        <v>96</v>
      </c>
      <c r="C56" s="118" t="s">
        <v>118</v>
      </c>
      <c r="D56" s="119"/>
      <c r="E56" s="119"/>
      <c r="F56" s="120"/>
    </row>
    <row r="57" spans="2:6" ht="16" thickBot="1" x14ac:dyDescent="0.3">
      <c r="B57" s="60" t="s">
        <v>98</v>
      </c>
      <c r="C57" s="118" t="s">
        <v>119</v>
      </c>
      <c r="D57" s="119"/>
      <c r="E57" s="119"/>
      <c r="F57" s="120"/>
    </row>
    <row r="58" spans="2:6" ht="16" thickBot="1" x14ac:dyDescent="0.3">
      <c r="B58" s="60" t="s">
        <v>71</v>
      </c>
      <c r="C58" s="118" t="s">
        <v>83</v>
      </c>
      <c r="D58" s="119"/>
      <c r="E58" s="119"/>
      <c r="F58" s="120"/>
    </row>
    <row r="59" spans="2:6" ht="15.5" x14ac:dyDescent="0.35">
      <c r="B59" s="59"/>
      <c r="C59" s="15"/>
      <c r="D59" s="15"/>
      <c r="E59" s="15"/>
      <c r="F59" s="15"/>
    </row>
    <row r="60" spans="2:6" ht="16" thickBot="1" x14ac:dyDescent="0.4">
      <c r="B60" s="59"/>
      <c r="C60" s="15"/>
      <c r="D60" s="15"/>
      <c r="E60" s="15"/>
      <c r="F60" s="15"/>
    </row>
    <row r="61" spans="2:6" ht="31.5" thickBot="1" x14ac:dyDescent="0.3">
      <c r="B61" s="53" t="s">
        <v>69</v>
      </c>
      <c r="C61" s="54" t="s">
        <v>70</v>
      </c>
      <c r="D61" s="54" t="s">
        <v>88</v>
      </c>
      <c r="E61" s="54" t="s">
        <v>89</v>
      </c>
      <c r="F61" s="54" t="s">
        <v>90</v>
      </c>
    </row>
    <row r="62" spans="2:6" ht="41.5" customHeight="1" thickBot="1" x14ac:dyDescent="0.3">
      <c r="B62" s="55">
        <v>6</v>
      </c>
      <c r="C62" s="56" t="s">
        <v>120</v>
      </c>
      <c r="D62" s="57" t="s">
        <v>121</v>
      </c>
      <c r="E62" s="57" t="s">
        <v>75</v>
      </c>
      <c r="F62" s="57" t="s">
        <v>115</v>
      </c>
    </row>
    <row r="63" spans="2:6" ht="16" thickBot="1" x14ac:dyDescent="0.3">
      <c r="B63" s="58" t="s">
        <v>92</v>
      </c>
      <c r="C63" s="115" t="s">
        <v>122</v>
      </c>
      <c r="D63" s="116"/>
      <c r="E63" s="116"/>
      <c r="F63" s="117"/>
    </row>
    <row r="64" spans="2:6" ht="36" customHeight="1" thickBot="1" x14ac:dyDescent="0.3">
      <c r="B64" s="60" t="s">
        <v>94</v>
      </c>
      <c r="C64" s="118" t="s">
        <v>123</v>
      </c>
      <c r="D64" s="119"/>
      <c r="E64" s="119"/>
      <c r="F64" s="120"/>
    </row>
    <row r="65" spans="2:6" ht="37.5" customHeight="1" thickBot="1" x14ac:dyDescent="0.3">
      <c r="B65" s="60" t="s">
        <v>96</v>
      </c>
      <c r="C65" s="118" t="s">
        <v>124</v>
      </c>
      <c r="D65" s="119"/>
      <c r="E65" s="119"/>
      <c r="F65" s="120"/>
    </row>
    <row r="66" spans="2:6" ht="16" thickBot="1" x14ac:dyDescent="0.3">
      <c r="B66" s="60" t="s">
        <v>98</v>
      </c>
      <c r="C66" s="118" t="s">
        <v>99</v>
      </c>
      <c r="D66" s="119"/>
      <c r="E66" s="119"/>
      <c r="F66" s="120"/>
    </row>
    <row r="67" spans="2:6" ht="16" thickBot="1" x14ac:dyDescent="0.3">
      <c r="B67" s="60" t="s">
        <v>71</v>
      </c>
      <c r="C67" s="118" t="s">
        <v>85</v>
      </c>
      <c r="D67" s="119"/>
      <c r="E67" s="119"/>
      <c r="F67" s="120"/>
    </row>
    <row r="68" spans="2:6" ht="15.5" x14ac:dyDescent="0.35">
      <c r="B68" s="59"/>
      <c r="C68" s="15"/>
      <c r="D68" s="15"/>
      <c r="E68" s="15"/>
      <c r="F68" s="15"/>
    </row>
    <row r="69" spans="2:6" ht="16" thickBot="1" x14ac:dyDescent="0.4">
      <c r="B69" s="59"/>
      <c r="C69" s="15"/>
      <c r="D69" s="15"/>
      <c r="E69" s="15"/>
      <c r="F69" s="15"/>
    </row>
    <row r="70" spans="2:6" ht="31.5" thickBot="1" x14ac:dyDescent="0.3">
      <c r="B70" s="53" t="s">
        <v>69</v>
      </c>
      <c r="C70" s="54" t="s">
        <v>70</v>
      </c>
      <c r="D70" s="54" t="s">
        <v>88</v>
      </c>
      <c r="E70" s="54" t="s">
        <v>89</v>
      </c>
      <c r="F70" s="54" t="s">
        <v>90</v>
      </c>
    </row>
    <row r="71" spans="2:6" ht="16" thickBot="1" x14ac:dyDescent="0.3">
      <c r="B71" s="55">
        <v>7</v>
      </c>
      <c r="C71" s="56" t="s">
        <v>86</v>
      </c>
      <c r="D71" s="57" t="s">
        <v>125</v>
      </c>
      <c r="E71" s="57" t="s">
        <v>75</v>
      </c>
      <c r="F71" s="57" t="s">
        <v>115</v>
      </c>
    </row>
    <row r="72" spans="2:6" ht="31" customHeight="1" thickBot="1" x14ac:dyDescent="0.3">
      <c r="B72" s="58" t="s">
        <v>92</v>
      </c>
      <c r="C72" s="115" t="s">
        <v>126</v>
      </c>
      <c r="D72" s="116"/>
      <c r="E72" s="116"/>
      <c r="F72" s="117"/>
    </row>
    <row r="73" spans="2:6" ht="16" thickBot="1" x14ac:dyDescent="0.3">
      <c r="B73" s="58" t="s">
        <v>94</v>
      </c>
      <c r="C73" s="115" t="s">
        <v>127</v>
      </c>
      <c r="D73" s="116"/>
      <c r="E73" s="116"/>
      <c r="F73" s="117"/>
    </row>
    <row r="74" spans="2:6" ht="16" thickBot="1" x14ac:dyDescent="0.3">
      <c r="B74" s="58" t="s">
        <v>96</v>
      </c>
      <c r="C74" s="115" t="s">
        <v>128</v>
      </c>
      <c r="D74" s="116"/>
      <c r="E74" s="116"/>
      <c r="F74" s="117"/>
    </row>
    <row r="75" spans="2:6" ht="16" thickBot="1" x14ac:dyDescent="0.3">
      <c r="B75" s="58" t="s">
        <v>98</v>
      </c>
      <c r="C75" s="115" t="s">
        <v>99</v>
      </c>
      <c r="D75" s="116"/>
      <c r="E75" s="116"/>
      <c r="F75" s="117"/>
    </row>
    <row r="76" spans="2:6" ht="41.5" customHeight="1" thickBot="1" x14ac:dyDescent="0.3">
      <c r="B76" s="60" t="s">
        <v>71</v>
      </c>
      <c r="C76" s="118" t="s">
        <v>85</v>
      </c>
      <c r="D76" s="119"/>
      <c r="E76" s="119"/>
      <c r="F76" s="120"/>
    </row>
    <row r="77" spans="2:6" ht="15.5" x14ac:dyDescent="0.35">
      <c r="B77" s="59"/>
      <c r="C77" s="15"/>
      <c r="D77" s="15"/>
      <c r="E77" s="15"/>
      <c r="F77" s="15"/>
    </row>
    <row r="78" spans="2:6" ht="15.5" x14ac:dyDescent="0.35">
      <c r="B78" s="59"/>
      <c r="C78" s="15"/>
      <c r="D78" s="15"/>
      <c r="E78" s="15"/>
      <c r="F78" s="15"/>
    </row>
    <row r="81" s="6" customFormat="1" x14ac:dyDescent="0.25"/>
  </sheetData>
  <mergeCells count="37">
    <mergeCell ref="C74:F74"/>
    <mergeCell ref="C75:F75"/>
    <mergeCell ref="C76:F76"/>
    <mergeCell ref="C73:F73"/>
    <mergeCell ref="C63:F63"/>
    <mergeCell ref="C64:F64"/>
    <mergeCell ref="C65:F65"/>
    <mergeCell ref="C66:F66"/>
    <mergeCell ref="C67:F67"/>
    <mergeCell ref="C72:F72"/>
    <mergeCell ref="C58:F58"/>
    <mergeCell ref="C54:F54"/>
    <mergeCell ref="C55:F55"/>
    <mergeCell ref="C56:F56"/>
    <mergeCell ref="C57:F57"/>
    <mergeCell ref="C45:F45"/>
    <mergeCell ref="C47:F47"/>
    <mergeCell ref="C46:F46"/>
    <mergeCell ref="C30:F30"/>
    <mergeCell ref="B43:B44"/>
    <mergeCell ref="C43:C44"/>
    <mergeCell ref="E43:E44"/>
    <mergeCell ref="F43:F44"/>
    <mergeCell ref="C31:F31"/>
    <mergeCell ref="C36:F36"/>
    <mergeCell ref="C37:F37"/>
    <mergeCell ref="C38:F38"/>
    <mergeCell ref="C39:F39"/>
    <mergeCell ref="D43:D44"/>
    <mergeCell ref="C28:F28"/>
    <mergeCell ref="C29:F29"/>
    <mergeCell ref="C21:F21"/>
    <mergeCell ref="C18:F18"/>
    <mergeCell ref="C19:F19"/>
    <mergeCell ref="C20:F20"/>
    <mergeCell ref="C22:F22"/>
    <mergeCell ref="C27:F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I31"/>
  <sheetViews>
    <sheetView workbookViewId="0">
      <pane ySplit="1" topLeftCell="A2" activePane="bottomLeft" state="frozen"/>
      <selection pane="bottomLeft"/>
    </sheetView>
  </sheetViews>
  <sheetFormatPr defaultColWidth="0" defaultRowHeight="14.5" x14ac:dyDescent="0.35"/>
  <cols>
    <col min="1" max="1" width="8.453125" style="15" bestFit="1" customWidth="1"/>
    <col min="2" max="2" width="49.81640625" style="15" customWidth="1"/>
    <col min="3" max="3" width="22.1796875" style="15" customWidth="1"/>
    <col min="4" max="4" width="7" style="15" customWidth="1"/>
    <col min="5" max="5" width="52.54296875" style="15" customWidth="1"/>
    <col min="6" max="6" width="58.81640625" style="15" bestFit="1" customWidth="1"/>
    <col min="7" max="7" width="23.453125" style="15" bestFit="1" customWidth="1"/>
    <col min="8" max="8" width="45.453125" style="15" customWidth="1"/>
    <col min="9" max="9" width="8.81640625" style="15" customWidth="1"/>
    <col min="10" max="16384" width="8.81640625" style="15" hidden="1"/>
  </cols>
  <sheetData>
    <row r="1" spans="1:9" customFormat="1" ht="58" x14ac:dyDescent="0.35">
      <c r="A1" s="83" t="s">
        <v>129</v>
      </c>
      <c r="B1" s="84" t="s">
        <v>130</v>
      </c>
      <c r="C1" s="84" t="s">
        <v>131</v>
      </c>
      <c r="D1" s="83" t="s">
        <v>132</v>
      </c>
      <c r="E1" s="83" t="s">
        <v>133</v>
      </c>
      <c r="F1" s="84" t="s">
        <v>134</v>
      </c>
      <c r="G1" s="84" t="s">
        <v>135</v>
      </c>
      <c r="H1" s="84" t="s">
        <v>136</v>
      </c>
      <c r="I1" s="15"/>
    </row>
    <row r="2" spans="1:9" customFormat="1" x14ac:dyDescent="0.35">
      <c r="A2" s="35" t="s">
        <v>137</v>
      </c>
      <c r="B2" s="35" t="s">
        <v>138</v>
      </c>
      <c r="C2" s="35" t="s">
        <v>139</v>
      </c>
      <c r="D2" s="35" t="s">
        <v>140</v>
      </c>
      <c r="E2" s="35" t="s">
        <v>141</v>
      </c>
      <c r="F2" s="35" t="s">
        <v>141</v>
      </c>
      <c r="G2" s="35" t="s">
        <v>142</v>
      </c>
      <c r="H2" s="71"/>
      <c r="I2" s="15"/>
    </row>
    <row r="3" spans="1:9" customFormat="1" x14ac:dyDescent="0.35">
      <c r="A3" s="35" t="s">
        <v>143</v>
      </c>
      <c r="B3" s="35" t="s">
        <v>144</v>
      </c>
      <c r="C3" s="35" t="s">
        <v>145</v>
      </c>
      <c r="D3" s="35" t="s">
        <v>146</v>
      </c>
      <c r="E3" s="35" t="s">
        <v>147</v>
      </c>
      <c r="F3" s="35" t="s">
        <v>147</v>
      </c>
      <c r="G3" s="35" t="s">
        <v>148</v>
      </c>
      <c r="H3" s="71"/>
      <c r="I3" s="15"/>
    </row>
    <row r="4" spans="1:9" customFormat="1" x14ac:dyDescent="0.35">
      <c r="A4" s="35" t="s">
        <v>149</v>
      </c>
      <c r="B4" s="35" t="s">
        <v>150</v>
      </c>
      <c r="C4" s="35" t="s">
        <v>151</v>
      </c>
      <c r="D4" s="35" t="s">
        <v>152</v>
      </c>
      <c r="E4" s="35" t="s">
        <v>153</v>
      </c>
      <c r="F4" s="35" t="s">
        <v>153</v>
      </c>
      <c r="G4" s="35" t="s">
        <v>153</v>
      </c>
      <c r="H4" s="71"/>
      <c r="I4" s="15"/>
    </row>
    <row r="5" spans="1:9" customFormat="1" x14ac:dyDescent="0.35">
      <c r="A5" s="35" t="s">
        <v>154</v>
      </c>
      <c r="B5" s="35" t="s">
        <v>155</v>
      </c>
      <c r="C5" s="35" t="s">
        <v>151</v>
      </c>
      <c r="D5" s="35" t="s">
        <v>152</v>
      </c>
      <c r="E5" s="35" t="s">
        <v>156</v>
      </c>
      <c r="F5" s="35" t="s">
        <v>156</v>
      </c>
      <c r="G5" s="35" t="s">
        <v>157</v>
      </c>
      <c r="H5" s="71"/>
      <c r="I5" s="15"/>
    </row>
    <row r="6" spans="1:9" customFormat="1" x14ac:dyDescent="0.35">
      <c r="A6" s="35" t="s">
        <v>158</v>
      </c>
      <c r="B6" s="35" t="s">
        <v>159</v>
      </c>
      <c r="C6" s="35" t="s">
        <v>160</v>
      </c>
      <c r="D6" s="35" t="s">
        <v>161</v>
      </c>
      <c r="E6" s="35" t="s">
        <v>162</v>
      </c>
      <c r="F6" s="35" t="s">
        <v>162</v>
      </c>
      <c r="G6" s="35" t="s">
        <v>163</v>
      </c>
      <c r="H6" s="71"/>
      <c r="I6" s="15"/>
    </row>
    <row r="7" spans="1:9" customFormat="1" x14ac:dyDescent="0.35">
      <c r="A7" s="35" t="s">
        <v>164</v>
      </c>
      <c r="B7" s="35" t="s">
        <v>165</v>
      </c>
      <c r="C7" s="35" t="s">
        <v>160</v>
      </c>
      <c r="D7" s="35" t="s">
        <v>161</v>
      </c>
      <c r="E7" s="35" t="s">
        <v>162</v>
      </c>
      <c r="F7" s="35" t="s">
        <v>162</v>
      </c>
      <c r="G7" s="35" t="s">
        <v>163</v>
      </c>
      <c r="H7" s="71"/>
      <c r="I7" s="15"/>
    </row>
    <row r="8" spans="1:9" customFormat="1" x14ac:dyDescent="0.35">
      <c r="A8" s="35" t="s">
        <v>166</v>
      </c>
      <c r="B8" s="35" t="s">
        <v>167</v>
      </c>
      <c r="C8" s="35" t="s">
        <v>151</v>
      </c>
      <c r="D8" s="35" t="s">
        <v>152</v>
      </c>
      <c r="E8" s="35" t="s">
        <v>153</v>
      </c>
      <c r="F8" s="35" t="s">
        <v>153</v>
      </c>
      <c r="G8" s="35" t="s">
        <v>153</v>
      </c>
      <c r="H8" s="71"/>
      <c r="I8" s="15"/>
    </row>
    <row r="9" spans="1:9" customFormat="1" x14ac:dyDescent="0.35">
      <c r="A9" s="35" t="s">
        <v>168</v>
      </c>
      <c r="B9" s="35" t="s">
        <v>169</v>
      </c>
      <c r="C9" s="35" t="s">
        <v>151</v>
      </c>
      <c r="D9" s="35" t="s">
        <v>152</v>
      </c>
      <c r="E9" s="35" t="s">
        <v>170</v>
      </c>
      <c r="F9" s="35" t="s">
        <v>170</v>
      </c>
      <c r="G9" s="35" t="s">
        <v>171</v>
      </c>
      <c r="H9" s="71"/>
      <c r="I9" s="15"/>
    </row>
    <row r="10" spans="1:9" customFormat="1" x14ac:dyDescent="0.35">
      <c r="A10" s="35" t="s">
        <v>172</v>
      </c>
      <c r="B10" s="35" t="s">
        <v>173</v>
      </c>
      <c r="C10" s="35" t="s">
        <v>145</v>
      </c>
      <c r="D10" s="35" t="s">
        <v>146</v>
      </c>
      <c r="E10" s="35" t="s">
        <v>174</v>
      </c>
      <c r="F10" s="35" t="s">
        <v>174</v>
      </c>
      <c r="G10" s="35" t="s">
        <v>175</v>
      </c>
      <c r="H10" s="71"/>
      <c r="I10" s="15"/>
    </row>
    <row r="11" spans="1:9" customFormat="1" x14ac:dyDescent="0.35">
      <c r="A11" s="35" t="s">
        <v>176</v>
      </c>
      <c r="B11" s="35" t="s">
        <v>177</v>
      </c>
      <c r="C11" s="35" t="s">
        <v>151</v>
      </c>
      <c r="D11" s="35" t="s">
        <v>152</v>
      </c>
      <c r="E11" s="35" t="s">
        <v>170</v>
      </c>
      <c r="F11" s="35" t="s">
        <v>170</v>
      </c>
      <c r="G11" s="35" t="s">
        <v>171</v>
      </c>
      <c r="H11" s="71"/>
      <c r="I11" s="15"/>
    </row>
    <row r="12" spans="1:9" customFormat="1" x14ac:dyDescent="0.35">
      <c r="A12" s="35" t="s">
        <v>178</v>
      </c>
      <c r="B12" s="35" t="s">
        <v>179</v>
      </c>
      <c r="C12" s="35" t="s">
        <v>160</v>
      </c>
      <c r="D12" s="35" t="s">
        <v>161</v>
      </c>
      <c r="E12" s="35" t="s">
        <v>162</v>
      </c>
      <c r="F12" s="35" t="s">
        <v>162</v>
      </c>
      <c r="G12" s="35" t="s">
        <v>163</v>
      </c>
      <c r="H12" s="71"/>
      <c r="I12" s="15"/>
    </row>
    <row r="13" spans="1:9" customFormat="1" x14ac:dyDescent="0.35">
      <c r="A13" s="35" t="s">
        <v>180</v>
      </c>
      <c r="B13" s="35" t="s">
        <v>181</v>
      </c>
      <c r="C13" s="35" t="s">
        <v>151</v>
      </c>
      <c r="D13" s="35" t="s">
        <v>152</v>
      </c>
      <c r="E13" s="35" t="s">
        <v>182</v>
      </c>
      <c r="F13" s="35" t="s">
        <v>182</v>
      </c>
      <c r="G13" s="35" t="s">
        <v>183</v>
      </c>
      <c r="H13" s="71"/>
      <c r="I13" s="15"/>
    </row>
    <row r="14" spans="1:9" customFormat="1" x14ac:dyDescent="0.35">
      <c r="A14" s="35" t="s">
        <v>184</v>
      </c>
      <c r="B14" s="35" t="s">
        <v>185</v>
      </c>
      <c r="C14" s="35" t="s">
        <v>145</v>
      </c>
      <c r="D14" s="35" t="s">
        <v>146</v>
      </c>
      <c r="E14" s="35" t="s">
        <v>174</v>
      </c>
      <c r="F14" s="35" t="s">
        <v>174</v>
      </c>
      <c r="G14" s="35" t="s">
        <v>175</v>
      </c>
      <c r="H14" s="71"/>
      <c r="I14" s="15"/>
    </row>
    <row r="15" spans="1:9" customFormat="1" x14ac:dyDescent="0.35">
      <c r="A15" s="35" t="s">
        <v>186</v>
      </c>
      <c r="B15" s="35" t="s">
        <v>187</v>
      </c>
      <c r="C15" s="35" t="s">
        <v>145</v>
      </c>
      <c r="D15" s="35" t="s">
        <v>146</v>
      </c>
      <c r="E15" s="35" t="s">
        <v>182</v>
      </c>
      <c r="F15" s="35" t="s">
        <v>182</v>
      </c>
      <c r="G15" s="35" t="s">
        <v>183</v>
      </c>
      <c r="H15" s="71"/>
      <c r="I15" s="15"/>
    </row>
    <row r="16" spans="1:9" customFormat="1" x14ac:dyDescent="0.35">
      <c r="A16" s="35" t="s">
        <v>188</v>
      </c>
      <c r="B16" s="35" t="s">
        <v>189</v>
      </c>
      <c r="C16" s="35" t="s">
        <v>190</v>
      </c>
      <c r="D16" s="35" t="s">
        <v>191</v>
      </c>
      <c r="E16" s="35" t="s">
        <v>192</v>
      </c>
      <c r="F16" s="35" t="s">
        <v>192</v>
      </c>
      <c r="G16" s="35" t="s">
        <v>193</v>
      </c>
      <c r="H16" s="71"/>
      <c r="I16" s="15"/>
    </row>
    <row r="17" spans="1:9" customFormat="1" x14ac:dyDescent="0.35">
      <c r="A17" s="35" t="s">
        <v>194</v>
      </c>
      <c r="B17" s="35" t="s">
        <v>195</v>
      </c>
      <c r="C17" s="35" t="s">
        <v>190</v>
      </c>
      <c r="D17" s="35" t="s">
        <v>191</v>
      </c>
      <c r="E17" s="35" t="s">
        <v>182</v>
      </c>
      <c r="F17" s="35" t="s">
        <v>196</v>
      </c>
      <c r="G17" s="35" t="s">
        <v>197</v>
      </c>
      <c r="H17" s="71"/>
      <c r="I17" s="15"/>
    </row>
    <row r="18" spans="1:9" customFormat="1" x14ac:dyDescent="0.35">
      <c r="A18" s="35" t="s">
        <v>198</v>
      </c>
      <c r="B18" s="35" t="s">
        <v>199</v>
      </c>
      <c r="C18" s="35" t="s">
        <v>139</v>
      </c>
      <c r="D18" s="35" t="s">
        <v>140</v>
      </c>
      <c r="E18" s="35" t="s">
        <v>200</v>
      </c>
      <c r="F18" s="35" t="s">
        <v>201</v>
      </c>
      <c r="G18" s="35" t="s">
        <v>202</v>
      </c>
      <c r="H18" s="71"/>
      <c r="I18" s="15"/>
    </row>
    <row r="19" spans="1:9" customFormat="1" x14ac:dyDescent="0.35">
      <c r="A19" s="35" t="s">
        <v>203</v>
      </c>
      <c r="B19" s="35" t="s">
        <v>204</v>
      </c>
      <c r="C19" s="35" t="s">
        <v>145</v>
      </c>
      <c r="D19" s="35" t="s">
        <v>146</v>
      </c>
      <c r="E19" s="35" t="s">
        <v>205</v>
      </c>
      <c r="F19" s="35" t="s">
        <v>205</v>
      </c>
      <c r="G19" s="35" t="s">
        <v>206</v>
      </c>
      <c r="H19" s="71"/>
      <c r="I19" s="15"/>
    </row>
    <row r="20" spans="1:9" customFormat="1" x14ac:dyDescent="0.35">
      <c r="A20" s="35" t="s">
        <v>207</v>
      </c>
      <c r="B20" s="35" t="s">
        <v>208</v>
      </c>
      <c r="C20" s="35" t="s">
        <v>160</v>
      </c>
      <c r="D20" s="35" t="s">
        <v>161</v>
      </c>
      <c r="E20" s="35" t="s">
        <v>162</v>
      </c>
      <c r="F20" s="35" t="s">
        <v>162</v>
      </c>
      <c r="G20" s="35" t="s">
        <v>163</v>
      </c>
      <c r="H20" s="71"/>
      <c r="I20" s="15"/>
    </row>
    <row r="21" spans="1:9" customFormat="1" x14ac:dyDescent="0.35">
      <c r="A21" s="35" t="s">
        <v>209</v>
      </c>
      <c r="B21" s="35" t="s">
        <v>210</v>
      </c>
      <c r="C21" s="35" t="s">
        <v>211</v>
      </c>
      <c r="D21" s="35" t="s">
        <v>212</v>
      </c>
      <c r="E21" s="35" t="s">
        <v>213</v>
      </c>
      <c r="F21" s="35" t="s">
        <v>214</v>
      </c>
      <c r="G21" s="35" t="s">
        <v>215</v>
      </c>
      <c r="H21" s="71"/>
      <c r="I21" s="15"/>
    </row>
    <row r="22" spans="1:9" customFormat="1" x14ac:dyDescent="0.35">
      <c r="A22" s="35" t="s">
        <v>216</v>
      </c>
      <c r="B22" s="35" t="s">
        <v>217</v>
      </c>
      <c r="C22" s="35" t="s">
        <v>160</v>
      </c>
      <c r="D22" s="35" t="s">
        <v>161</v>
      </c>
      <c r="E22" s="35" t="s">
        <v>182</v>
      </c>
      <c r="F22" s="35" t="s">
        <v>182</v>
      </c>
      <c r="G22" s="35" t="s">
        <v>183</v>
      </c>
      <c r="H22" s="71"/>
      <c r="I22" s="15"/>
    </row>
    <row r="23" spans="1:9" customFormat="1" x14ac:dyDescent="0.35">
      <c r="A23" s="35" t="s">
        <v>218</v>
      </c>
      <c r="B23" s="35" t="s">
        <v>219</v>
      </c>
      <c r="C23" s="35" t="s">
        <v>190</v>
      </c>
      <c r="D23" s="35" t="s">
        <v>191</v>
      </c>
      <c r="E23" s="35" t="s">
        <v>182</v>
      </c>
      <c r="F23" s="35" t="s">
        <v>182</v>
      </c>
      <c r="G23" s="35" t="s">
        <v>183</v>
      </c>
      <c r="H23" s="71"/>
      <c r="I23" s="15"/>
    </row>
    <row r="24" spans="1:9" customFormat="1" x14ac:dyDescent="0.35">
      <c r="A24" s="35" t="s">
        <v>220</v>
      </c>
      <c r="B24" s="35" t="s">
        <v>221</v>
      </c>
      <c r="C24" s="35" t="s">
        <v>190</v>
      </c>
      <c r="D24" s="35" t="s">
        <v>191</v>
      </c>
      <c r="E24" s="35" t="s">
        <v>153</v>
      </c>
      <c r="F24" s="35" t="s">
        <v>153</v>
      </c>
      <c r="G24" s="35" t="s">
        <v>153</v>
      </c>
      <c r="H24" s="71"/>
      <c r="I24" s="15"/>
    </row>
    <row r="25" spans="1:9" customFormat="1" x14ac:dyDescent="0.35">
      <c r="A25" s="35" t="s">
        <v>222</v>
      </c>
      <c r="B25" s="35" t="s">
        <v>223</v>
      </c>
      <c r="C25" s="35" t="s">
        <v>190</v>
      </c>
      <c r="D25" s="35" t="s">
        <v>191</v>
      </c>
      <c r="E25" s="35" t="s">
        <v>153</v>
      </c>
      <c r="F25" s="35" t="s">
        <v>153</v>
      </c>
      <c r="G25" s="35" t="s">
        <v>153</v>
      </c>
      <c r="H25" s="71"/>
      <c r="I25" s="15"/>
    </row>
    <row r="26" spans="1:9" customFormat="1" x14ac:dyDescent="0.35">
      <c r="A26" s="35" t="s">
        <v>224</v>
      </c>
      <c r="B26" s="35" t="s">
        <v>629</v>
      </c>
      <c r="C26" s="35" t="s">
        <v>190</v>
      </c>
      <c r="D26" s="35" t="s">
        <v>191</v>
      </c>
      <c r="E26" s="35" t="s">
        <v>182</v>
      </c>
      <c r="F26" s="35" t="s">
        <v>630</v>
      </c>
      <c r="G26" s="35" t="s">
        <v>631</v>
      </c>
      <c r="H26" s="71"/>
      <c r="I26" s="15"/>
    </row>
    <row r="27" spans="1:9" customFormat="1" x14ac:dyDescent="0.35">
      <c r="A27" s="35" t="s">
        <v>225</v>
      </c>
      <c r="B27" s="71" t="s">
        <v>226</v>
      </c>
      <c r="C27" s="77" t="s">
        <v>226</v>
      </c>
      <c r="D27" s="77" t="s">
        <v>227</v>
      </c>
      <c r="E27" s="71" t="s">
        <v>156</v>
      </c>
      <c r="F27" s="76" t="s">
        <v>228</v>
      </c>
      <c r="G27" s="78" t="s">
        <v>229</v>
      </c>
      <c r="H27" s="71"/>
      <c r="I27" s="15"/>
    </row>
    <row r="28" spans="1:9" customFormat="1" x14ac:dyDescent="0.35">
      <c r="A28" s="35" t="s">
        <v>230</v>
      </c>
      <c r="B28" s="71" t="s">
        <v>231</v>
      </c>
      <c r="C28" s="35" t="s">
        <v>190</v>
      </c>
      <c r="D28" s="35" t="s">
        <v>191</v>
      </c>
      <c r="E28" s="35" t="s">
        <v>170</v>
      </c>
      <c r="F28" s="76" t="s">
        <v>231</v>
      </c>
      <c r="G28" s="15" t="s">
        <v>232</v>
      </c>
      <c r="H28" s="71"/>
      <c r="I28" s="15"/>
    </row>
    <row r="29" spans="1:9" customFormat="1" x14ac:dyDescent="0.35">
      <c r="A29" s="35" t="s">
        <v>233</v>
      </c>
      <c r="B29" s="71" t="s">
        <v>234</v>
      </c>
      <c r="C29" s="77" t="s">
        <v>151</v>
      </c>
      <c r="D29" s="77" t="s">
        <v>152</v>
      </c>
      <c r="E29" s="71" t="s">
        <v>153</v>
      </c>
      <c r="F29" s="76" t="s">
        <v>153</v>
      </c>
      <c r="G29" s="78" t="s">
        <v>153</v>
      </c>
      <c r="H29" s="71"/>
      <c r="I29" s="15"/>
    </row>
    <row r="30" spans="1:9" customFormat="1" x14ac:dyDescent="0.35">
      <c r="A30" s="15"/>
      <c r="B30" s="15"/>
      <c r="C30" s="15"/>
      <c r="D30" s="15"/>
      <c r="E30" s="15"/>
      <c r="F30" s="15"/>
      <c r="G30" s="15"/>
      <c r="H30" s="15"/>
      <c r="I30" s="15"/>
    </row>
    <row r="31" spans="1:9" customFormat="1" x14ac:dyDescent="0.35">
      <c r="A31" s="15"/>
      <c r="B31" s="15"/>
      <c r="C31" s="15"/>
      <c r="D31" s="15"/>
      <c r="E31" s="15"/>
      <c r="F31" s="15"/>
      <c r="G31" s="15"/>
      <c r="H31" s="15"/>
      <c r="I31" s="15"/>
    </row>
  </sheetData>
  <autoFilter ref="A1:H29" xr:uid="{00000000-0001-0000-0200-000000000000}"/>
  <phoneticPr fontId="38" type="noConversion"/>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9B413-B529-4D31-8247-1515037DB3B7}">
  <sheetPr>
    <tabColor theme="8" tint="0.79998168889431442"/>
  </sheetPr>
  <dimension ref="A1:K114"/>
  <sheetViews>
    <sheetView workbookViewId="0">
      <pane ySplit="4" topLeftCell="A5" activePane="bottomLeft" state="frozen"/>
      <selection pane="bottomLeft"/>
    </sheetView>
  </sheetViews>
  <sheetFormatPr defaultColWidth="8.81640625" defaultRowHeight="14.5" x14ac:dyDescent="0.35"/>
  <cols>
    <col min="1" max="1" width="8.81640625" style="15"/>
    <col min="2" max="2" width="54.54296875" style="15" bestFit="1" customWidth="1"/>
    <col min="3" max="3" width="21.453125" style="15" bestFit="1" customWidth="1"/>
    <col min="4" max="4" width="11.453125" style="15" customWidth="1"/>
    <col min="5" max="5" width="46.54296875" style="15" bestFit="1" customWidth="1"/>
    <col min="6" max="6" width="47.453125" style="15" bestFit="1" customWidth="1"/>
    <col min="7" max="7" width="12.453125" style="15" customWidth="1"/>
    <col min="8" max="8" width="47.453125" style="15" bestFit="1" customWidth="1"/>
    <col min="9" max="9" width="19.453125" style="15" bestFit="1" customWidth="1"/>
    <col min="10" max="10" width="62.54296875" style="40" bestFit="1" customWidth="1"/>
    <col min="11" max="11" width="7.81640625" style="40" bestFit="1" customWidth="1"/>
    <col min="12" max="16384" width="8.81640625" style="15"/>
  </cols>
  <sheetData>
    <row r="1" spans="1:11" ht="6.65" customHeight="1" x14ac:dyDescent="0.35"/>
    <row r="2" spans="1:11" ht="32.15" customHeight="1" x14ac:dyDescent="0.35">
      <c r="A2" s="86" t="s">
        <v>235</v>
      </c>
      <c r="B2" s="87"/>
      <c r="C2" s="87"/>
      <c r="D2" s="87"/>
      <c r="E2" s="87"/>
      <c r="F2" s="87"/>
      <c r="G2" s="87"/>
      <c r="H2" s="87"/>
      <c r="I2" s="87"/>
      <c r="J2" s="88"/>
      <c r="K2" s="88"/>
    </row>
    <row r="3" spans="1:11" ht="6.65" customHeight="1" x14ac:dyDescent="0.35">
      <c r="B3" s="18"/>
    </row>
    <row r="4" spans="1:11" ht="62.5" x14ac:dyDescent="0.35">
      <c r="A4" s="90" t="s">
        <v>236</v>
      </c>
      <c r="B4" s="90" t="s">
        <v>237</v>
      </c>
      <c r="C4" s="90" t="s">
        <v>238</v>
      </c>
      <c r="D4" s="90" t="s">
        <v>239</v>
      </c>
      <c r="E4" s="90" t="s">
        <v>240</v>
      </c>
      <c r="F4" s="90" t="s">
        <v>241</v>
      </c>
      <c r="G4" s="90" t="s">
        <v>242</v>
      </c>
      <c r="H4" s="90" t="s">
        <v>243</v>
      </c>
      <c r="I4" s="90" t="s">
        <v>244</v>
      </c>
      <c r="J4" s="90" t="s">
        <v>245</v>
      </c>
      <c r="K4" s="90" t="s">
        <v>246</v>
      </c>
    </row>
    <row r="5" spans="1:11" x14ac:dyDescent="0.35">
      <c r="A5" s="15" t="s">
        <v>247</v>
      </c>
      <c r="B5" s="15" t="s">
        <v>248</v>
      </c>
      <c r="C5" s="15" t="s">
        <v>249</v>
      </c>
      <c r="D5" s="15" t="s">
        <v>137</v>
      </c>
      <c r="E5" s="15" t="s">
        <v>138</v>
      </c>
      <c r="F5" s="15" t="s">
        <v>250</v>
      </c>
      <c r="G5" s="15" t="s">
        <v>142</v>
      </c>
      <c r="H5" s="15" t="s">
        <v>250</v>
      </c>
      <c r="I5" s="15" t="s">
        <v>142</v>
      </c>
      <c r="J5" s="15" t="s">
        <v>251</v>
      </c>
      <c r="K5" s="15" t="s">
        <v>252</v>
      </c>
    </row>
    <row r="6" spans="1:11" x14ac:dyDescent="0.35">
      <c r="A6" s="15" t="s">
        <v>253</v>
      </c>
      <c r="B6" s="15" t="s">
        <v>254</v>
      </c>
      <c r="C6" s="15" t="s">
        <v>249</v>
      </c>
      <c r="D6" s="15" t="s">
        <v>137</v>
      </c>
      <c r="E6" s="15" t="s">
        <v>138</v>
      </c>
      <c r="F6" s="15" t="s">
        <v>250</v>
      </c>
      <c r="G6" s="15" t="s">
        <v>142</v>
      </c>
      <c r="H6" s="15" t="s">
        <v>250</v>
      </c>
      <c r="I6" s="15" t="s">
        <v>142</v>
      </c>
      <c r="J6" s="15" t="s">
        <v>251</v>
      </c>
      <c r="K6" s="15" t="s">
        <v>252</v>
      </c>
    </row>
    <row r="7" spans="1:11" x14ac:dyDescent="0.35">
      <c r="A7" s="15" t="s">
        <v>255</v>
      </c>
      <c r="B7" s="15" t="s">
        <v>256</v>
      </c>
      <c r="C7" s="15" t="s">
        <v>249</v>
      </c>
      <c r="D7" s="15" t="s">
        <v>137</v>
      </c>
      <c r="E7" s="15" t="s">
        <v>138</v>
      </c>
      <c r="F7" s="15" t="s">
        <v>250</v>
      </c>
      <c r="G7" s="15" t="s">
        <v>142</v>
      </c>
      <c r="H7" s="15" t="s">
        <v>250</v>
      </c>
      <c r="I7" s="15" t="s">
        <v>142</v>
      </c>
      <c r="J7" s="15" t="s">
        <v>251</v>
      </c>
      <c r="K7" s="15" t="s">
        <v>252</v>
      </c>
    </row>
    <row r="8" spans="1:11" x14ac:dyDescent="0.35">
      <c r="A8" s="15" t="s">
        <v>257</v>
      </c>
      <c r="B8" s="15" t="s">
        <v>258</v>
      </c>
      <c r="C8" s="15" t="s">
        <v>249</v>
      </c>
      <c r="D8" s="15" t="s">
        <v>137</v>
      </c>
      <c r="E8" s="15" t="s">
        <v>138</v>
      </c>
      <c r="F8" s="15" t="s">
        <v>250</v>
      </c>
      <c r="G8" s="15" t="s">
        <v>142</v>
      </c>
      <c r="H8" s="15" t="s">
        <v>250</v>
      </c>
      <c r="I8" s="15" t="s">
        <v>142</v>
      </c>
      <c r="J8" s="15" t="s">
        <v>251</v>
      </c>
      <c r="K8" s="15" t="s">
        <v>252</v>
      </c>
    </row>
    <row r="9" spans="1:11" x14ac:dyDescent="0.35">
      <c r="A9" s="15" t="s">
        <v>259</v>
      </c>
      <c r="B9" s="15" t="s">
        <v>260</v>
      </c>
      <c r="C9" s="15" t="s">
        <v>249</v>
      </c>
      <c r="D9" s="15" t="s">
        <v>137</v>
      </c>
      <c r="E9" s="15" t="s">
        <v>138</v>
      </c>
      <c r="F9" s="15" t="s">
        <v>250</v>
      </c>
      <c r="G9" s="15" t="s">
        <v>142</v>
      </c>
      <c r="H9" s="15" t="s">
        <v>250</v>
      </c>
      <c r="I9" s="15" t="s">
        <v>142</v>
      </c>
      <c r="J9" s="15" t="s">
        <v>251</v>
      </c>
      <c r="K9" s="15" t="s">
        <v>252</v>
      </c>
    </row>
    <row r="10" spans="1:11" x14ac:dyDescent="0.35">
      <c r="A10" s="15" t="s">
        <v>261</v>
      </c>
      <c r="B10" s="15" t="s">
        <v>262</v>
      </c>
      <c r="C10" s="15" t="s">
        <v>249</v>
      </c>
      <c r="D10" s="15" t="s">
        <v>137</v>
      </c>
      <c r="E10" s="15" t="s">
        <v>138</v>
      </c>
      <c r="F10" s="15" t="s">
        <v>250</v>
      </c>
      <c r="G10" s="15" t="s">
        <v>142</v>
      </c>
      <c r="H10" s="15" t="s">
        <v>250</v>
      </c>
      <c r="I10" s="15" t="s">
        <v>142</v>
      </c>
      <c r="J10" s="15" t="s">
        <v>251</v>
      </c>
      <c r="K10" s="15" t="s">
        <v>252</v>
      </c>
    </row>
    <row r="11" spans="1:11" x14ac:dyDescent="0.35">
      <c r="A11" s="15" t="s">
        <v>263</v>
      </c>
      <c r="B11" s="15" t="s">
        <v>264</v>
      </c>
      <c r="C11" s="15" t="s">
        <v>249</v>
      </c>
      <c r="D11" s="15" t="s">
        <v>137</v>
      </c>
      <c r="E11" s="15" t="s">
        <v>138</v>
      </c>
      <c r="F11" s="15" t="s">
        <v>250</v>
      </c>
      <c r="G11" s="15" t="s">
        <v>142</v>
      </c>
      <c r="H11" s="15" t="s">
        <v>250</v>
      </c>
      <c r="I11" s="15" t="s">
        <v>142</v>
      </c>
      <c r="J11" s="15" t="s">
        <v>251</v>
      </c>
      <c r="K11" s="15" t="s">
        <v>252</v>
      </c>
    </row>
    <row r="12" spans="1:11" x14ac:dyDescent="0.35">
      <c r="A12" s="15" t="s">
        <v>265</v>
      </c>
      <c r="B12" s="15" t="s">
        <v>266</v>
      </c>
      <c r="C12" s="15" t="s">
        <v>145</v>
      </c>
      <c r="D12" s="15" t="s">
        <v>143</v>
      </c>
      <c r="E12" s="15" t="s">
        <v>144</v>
      </c>
      <c r="F12" s="15" t="s">
        <v>147</v>
      </c>
      <c r="G12" s="15" t="s">
        <v>148</v>
      </c>
      <c r="H12" s="15" t="s">
        <v>147</v>
      </c>
      <c r="I12" s="15" t="s">
        <v>148</v>
      </c>
      <c r="J12" s="15" t="s">
        <v>267</v>
      </c>
      <c r="K12" s="15" t="s">
        <v>268</v>
      </c>
    </row>
    <row r="13" spans="1:11" x14ac:dyDescent="0.35">
      <c r="A13" s="15" t="s">
        <v>269</v>
      </c>
      <c r="B13" s="15" t="s">
        <v>270</v>
      </c>
      <c r="C13" s="15" t="s">
        <v>145</v>
      </c>
      <c r="D13" s="15" t="s">
        <v>143</v>
      </c>
      <c r="E13" s="15" t="s">
        <v>144</v>
      </c>
      <c r="F13" s="15" t="s">
        <v>147</v>
      </c>
      <c r="G13" s="15" t="s">
        <v>148</v>
      </c>
      <c r="H13" s="15" t="s">
        <v>147</v>
      </c>
      <c r="I13" s="15" t="s">
        <v>148</v>
      </c>
      <c r="J13" s="15" t="s">
        <v>267</v>
      </c>
      <c r="K13" s="15" t="s">
        <v>268</v>
      </c>
    </row>
    <row r="14" spans="1:11" x14ac:dyDescent="0.35">
      <c r="A14" s="15" t="s">
        <v>271</v>
      </c>
      <c r="B14" s="15" t="s">
        <v>272</v>
      </c>
      <c r="C14" s="15" t="s">
        <v>151</v>
      </c>
      <c r="D14" s="15" t="s">
        <v>233</v>
      </c>
      <c r="E14" s="15" t="s">
        <v>234</v>
      </c>
      <c r="F14" s="15" t="s">
        <v>273</v>
      </c>
      <c r="G14" s="15" t="s">
        <v>153</v>
      </c>
      <c r="H14" s="15" t="s">
        <v>153</v>
      </c>
      <c r="I14" s="15" t="s">
        <v>153</v>
      </c>
      <c r="J14" s="15" t="s">
        <v>274</v>
      </c>
      <c r="K14" s="15" t="s">
        <v>275</v>
      </c>
    </row>
    <row r="15" spans="1:11" x14ac:dyDescent="0.35">
      <c r="A15" s="15" t="s">
        <v>276</v>
      </c>
      <c r="B15" s="15" t="s">
        <v>277</v>
      </c>
      <c r="C15" s="15" t="s">
        <v>151</v>
      </c>
      <c r="D15" s="15" t="s">
        <v>233</v>
      </c>
      <c r="E15" s="15" t="s">
        <v>234</v>
      </c>
      <c r="F15" s="15" t="s">
        <v>273</v>
      </c>
      <c r="G15" s="15" t="s">
        <v>153</v>
      </c>
      <c r="H15" s="15" t="s">
        <v>153</v>
      </c>
      <c r="I15" s="15" t="s">
        <v>153</v>
      </c>
      <c r="J15" s="15" t="s">
        <v>274</v>
      </c>
      <c r="K15" s="15" t="s">
        <v>275</v>
      </c>
    </row>
    <row r="16" spans="1:11" x14ac:dyDescent="0.35">
      <c r="A16" s="15" t="s">
        <v>278</v>
      </c>
      <c r="B16" s="15" t="s">
        <v>279</v>
      </c>
      <c r="C16" s="15" t="s">
        <v>151</v>
      </c>
      <c r="D16" s="15" t="s">
        <v>149</v>
      </c>
      <c r="E16" s="15" t="s">
        <v>150</v>
      </c>
      <c r="F16" s="15" t="s">
        <v>273</v>
      </c>
      <c r="G16" s="15" t="s">
        <v>153</v>
      </c>
      <c r="H16" s="15" t="s">
        <v>273</v>
      </c>
      <c r="I16" s="15" t="s">
        <v>153</v>
      </c>
      <c r="J16" s="15" t="s">
        <v>280</v>
      </c>
      <c r="K16" s="15" t="s">
        <v>281</v>
      </c>
    </row>
    <row r="17" spans="1:11" x14ac:dyDescent="0.35">
      <c r="A17" s="15" t="s">
        <v>282</v>
      </c>
      <c r="B17" s="15" t="s">
        <v>283</v>
      </c>
      <c r="C17" s="15" t="s">
        <v>226</v>
      </c>
      <c r="D17" s="15" t="s">
        <v>225</v>
      </c>
      <c r="E17" s="15" t="s">
        <v>226</v>
      </c>
      <c r="F17" s="15" t="s">
        <v>284</v>
      </c>
      <c r="G17" s="15" t="s">
        <v>157</v>
      </c>
      <c r="H17" s="15" t="s">
        <v>228</v>
      </c>
      <c r="I17" s="15" t="s">
        <v>285</v>
      </c>
      <c r="J17" s="15" t="s">
        <v>286</v>
      </c>
      <c r="K17" s="15" t="s">
        <v>287</v>
      </c>
    </row>
    <row r="18" spans="1:11" x14ac:dyDescent="0.35">
      <c r="A18" s="15" t="s">
        <v>288</v>
      </c>
      <c r="B18" s="15" t="s">
        <v>289</v>
      </c>
      <c r="C18" s="15" t="s">
        <v>151</v>
      </c>
      <c r="D18" s="15" t="s">
        <v>154</v>
      </c>
      <c r="E18" s="15" t="s">
        <v>155</v>
      </c>
      <c r="F18" s="15" t="s">
        <v>284</v>
      </c>
      <c r="G18" s="15" t="s">
        <v>157</v>
      </c>
      <c r="H18" s="15" t="s">
        <v>284</v>
      </c>
      <c r="I18" s="15" t="s">
        <v>157</v>
      </c>
      <c r="J18" s="15" t="s">
        <v>290</v>
      </c>
      <c r="K18" s="15" t="s">
        <v>291</v>
      </c>
    </row>
    <row r="19" spans="1:11" x14ac:dyDescent="0.35">
      <c r="A19" s="15" t="s">
        <v>292</v>
      </c>
      <c r="B19" s="15" t="s">
        <v>293</v>
      </c>
      <c r="C19" s="15" t="s">
        <v>160</v>
      </c>
      <c r="D19" s="15" t="s">
        <v>158</v>
      </c>
      <c r="E19" s="15" t="s">
        <v>159</v>
      </c>
      <c r="F19" s="15" t="s">
        <v>294</v>
      </c>
      <c r="G19" s="15" t="s">
        <v>163</v>
      </c>
      <c r="H19" s="15" t="s">
        <v>294</v>
      </c>
      <c r="I19" s="15" t="s">
        <v>163</v>
      </c>
      <c r="J19" s="15" t="s">
        <v>295</v>
      </c>
      <c r="K19" s="15" t="s">
        <v>296</v>
      </c>
    </row>
    <row r="20" spans="1:11" x14ac:dyDescent="0.35">
      <c r="A20" s="15" t="s">
        <v>297</v>
      </c>
      <c r="B20" s="15" t="s">
        <v>298</v>
      </c>
      <c r="C20" s="15" t="s">
        <v>160</v>
      </c>
      <c r="D20" s="15" t="s">
        <v>164</v>
      </c>
      <c r="E20" s="15" t="s">
        <v>165</v>
      </c>
      <c r="F20" s="15" t="s">
        <v>294</v>
      </c>
      <c r="G20" s="15" t="s">
        <v>163</v>
      </c>
      <c r="H20" s="15" t="s">
        <v>294</v>
      </c>
      <c r="I20" s="15" t="s">
        <v>163</v>
      </c>
      <c r="J20" s="15" t="s">
        <v>299</v>
      </c>
      <c r="K20" s="15" t="s">
        <v>300</v>
      </c>
    </row>
    <row r="21" spans="1:11" x14ac:dyDescent="0.35">
      <c r="A21" s="15" t="s">
        <v>301</v>
      </c>
      <c r="B21" s="15" t="s">
        <v>302</v>
      </c>
      <c r="C21" s="15" t="s">
        <v>226</v>
      </c>
      <c r="D21" s="15" t="s">
        <v>225</v>
      </c>
      <c r="E21" s="15" t="s">
        <v>226</v>
      </c>
      <c r="F21" s="15" t="s">
        <v>284</v>
      </c>
      <c r="G21" s="15" t="s">
        <v>157</v>
      </c>
      <c r="H21" s="15" t="s">
        <v>228</v>
      </c>
      <c r="I21" s="15" t="s">
        <v>285</v>
      </c>
      <c r="J21" s="15" t="s">
        <v>303</v>
      </c>
      <c r="K21" s="15" t="s">
        <v>304</v>
      </c>
    </row>
    <row r="22" spans="1:11" x14ac:dyDescent="0.35">
      <c r="A22" s="15" t="s">
        <v>305</v>
      </c>
      <c r="B22" s="15" t="s">
        <v>306</v>
      </c>
      <c r="C22" s="15" t="s">
        <v>226</v>
      </c>
      <c r="D22" s="15" t="s">
        <v>225</v>
      </c>
      <c r="E22" s="15" t="s">
        <v>226</v>
      </c>
      <c r="F22" s="15" t="s">
        <v>284</v>
      </c>
      <c r="G22" s="15" t="s">
        <v>157</v>
      </c>
      <c r="H22" s="15" t="s">
        <v>228</v>
      </c>
      <c r="I22" s="15" t="s">
        <v>285</v>
      </c>
      <c r="J22" s="15" t="s">
        <v>303</v>
      </c>
      <c r="K22" s="15" t="s">
        <v>304</v>
      </c>
    </row>
    <row r="23" spans="1:11" x14ac:dyDescent="0.35">
      <c r="A23" s="15" t="s">
        <v>307</v>
      </c>
      <c r="B23" s="15" t="s">
        <v>308</v>
      </c>
      <c r="C23" s="15" t="s">
        <v>226</v>
      </c>
      <c r="D23" s="15" t="s">
        <v>225</v>
      </c>
      <c r="E23" s="15" t="s">
        <v>226</v>
      </c>
      <c r="F23" s="15" t="s">
        <v>284</v>
      </c>
      <c r="G23" s="15" t="s">
        <v>157</v>
      </c>
      <c r="H23" s="15" t="s">
        <v>228</v>
      </c>
      <c r="I23" s="15" t="s">
        <v>285</v>
      </c>
      <c r="J23" s="15" t="s">
        <v>303</v>
      </c>
      <c r="K23" s="15" t="s">
        <v>304</v>
      </c>
    </row>
    <row r="24" spans="1:11" x14ac:dyDescent="0.35">
      <c r="A24" s="15" t="s">
        <v>309</v>
      </c>
      <c r="B24" s="15" t="s">
        <v>310</v>
      </c>
      <c r="C24" s="15" t="s">
        <v>226</v>
      </c>
      <c r="D24" s="15" t="s">
        <v>225</v>
      </c>
      <c r="E24" s="15" t="s">
        <v>226</v>
      </c>
      <c r="F24" s="15" t="s">
        <v>284</v>
      </c>
      <c r="G24" s="15" t="s">
        <v>157</v>
      </c>
      <c r="H24" s="15" t="s">
        <v>228</v>
      </c>
      <c r="I24" s="15" t="s">
        <v>285</v>
      </c>
      <c r="J24" s="15" t="s">
        <v>303</v>
      </c>
      <c r="K24" s="15" t="s">
        <v>304</v>
      </c>
    </row>
    <row r="25" spans="1:11" x14ac:dyDescent="0.35">
      <c r="A25" s="15" t="s">
        <v>311</v>
      </c>
      <c r="B25" s="15" t="s">
        <v>312</v>
      </c>
      <c r="C25" s="15" t="s">
        <v>226</v>
      </c>
      <c r="D25" s="15" t="s">
        <v>225</v>
      </c>
      <c r="E25" s="15" t="s">
        <v>226</v>
      </c>
      <c r="F25" s="15" t="s">
        <v>284</v>
      </c>
      <c r="G25" s="15" t="s">
        <v>157</v>
      </c>
      <c r="H25" s="15" t="s">
        <v>228</v>
      </c>
      <c r="I25" s="15" t="s">
        <v>285</v>
      </c>
      <c r="J25" s="15" t="s">
        <v>303</v>
      </c>
      <c r="K25" s="15" t="s">
        <v>304</v>
      </c>
    </row>
    <row r="26" spans="1:11" x14ac:dyDescent="0.35">
      <c r="A26" s="15" t="s">
        <v>313</v>
      </c>
      <c r="B26" s="15" t="s">
        <v>314</v>
      </c>
      <c r="C26" s="15" t="s">
        <v>226</v>
      </c>
      <c r="D26" s="15" t="s">
        <v>225</v>
      </c>
      <c r="E26" s="15" t="s">
        <v>226</v>
      </c>
      <c r="F26" s="15" t="s">
        <v>284</v>
      </c>
      <c r="G26" s="15" t="s">
        <v>157</v>
      </c>
      <c r="H26" s="15" t="s">
        <v>228</v>
      </c>
      <c r="I26" s="15" t="s">
        <v>285</v>
      </c>
      <c r="J26" s="15" t="s">
        <v>303</v>
      </c>
      <c r="K26" s="15" t="s">
        <v>304</v>
      </c>
    </row>
    <row r="27" spans="1:11" x14ac:dyDescent="0.35">
      <c r="A27" s="15" t="s">
        <v>288</v>
      </c>
      <c r="B27" s="15" t="s">
        <v>289</v>
      </c>
      <c r="C27" s="15" t="s">
        <v>151</v>
      </c>
      <c r="D27" s="15" t="s">
        <v>166</v>
      </c>
      <c r="E27" s="15" t="s">
        <v>167</v>
      </c>
      <c r="F27" s="15" t="s">
        <v>273</v>
      </c>
      <c r="G27" s="15" t="s">
        <v>153</v>
      </c>
      <c r="H27" s="15" t="s">
        <v>273</v>
      </c>
      <c r="I27" s="15" t="s">
        <v>153</v>
      </c>
      <c r="J27" s="15" t="s">
        <v>290</v>
      </c>
      <c r="K27" s="15" t="s">
        <v>291</v>
      </c>
    </row>
    <row r="28" spans="1:11" x14ac:dyDescent="0.35">
      <c r="A28" s="15" t="s">
        <v>315</v>
      </c>
      <c r="B28" s="15" t="s">
        <v>316</v>
      </c>
      <c r="C28" s="15" t="s">
        <v>151</v>
      </c>
      <c r="D28" s="15" t="s">
        <v>168</v>
      </c>
      <c r="E28" s="15" t="s">
        <v>169</v>
      </c>
      <c r="F28" s="15" t="s">
        <v>317</v>
      </c>
      <c r="G28" s="15" t="s">
        <v>171</v>
      </c>
      <c r="H28" s="15" t="s">
        <v>317</v>
      </c>
      <c r="I28" s="15" t="s">
        <v>171</v>
      </c>
      <c r="J28" s="15" t="s">
        <v>318</v>
      </c>
      <c r="K28" s="15" t="s">
        <v>319</v>
      </c>
    </row>
    <row r="29" spans="1:11" x14ac:dyDescent="0.35">
      <c r="A29" s="15" t="s">
        <v>320</v>
      </c>
      <c r="B29" s="15" t="s">
        <v>321</v>
      </c>
      <c r="C29" s="15" t="s">
        <v>145</v>
      </c>
      <c r="D29" s="15" t="s">
        <v>172</v>
      </c>
      <c r="E29" s="15" t="s">
        <v>173</v>
      </c>
      <c r="F29" s="15" t="s">
        <v>322</v>
      </c>
      <c r="G29" s="15" t="s">
        <v>175</v>
      </c>
      <c r="H29" s="15" t="s">
        <v>322</v>
      </c>
      <c r="I29" s="15" t="s">
        <v>175</v>
      </c>
      <c r="J29" s="15" t="s">
        <v>323</v>
      </c>
      <c r="K29" s="15" t="s">
        <v>324</v>
      </c>
    </row>
    <row r="30" spans="1:11" x14ac:dyDescent="0.35">
      <c r="A30" s="15" t="s">
        <v>325</v>
      </c>
      <c r="B30" s="15" t="s">
        <v>326</v>
      </c>
      <c r="C30" s="15" t="s">
        <v>145</v>
      </c>
      <c r="D30" s="15" t="s">
        <v>172</v>
      </c>
      <c r="E30" s="15" t="s">
        <v>173</v>
      </c>
      <c r="F30" s="15" t="s">
        <v>322</v>
      </c>
      <c r="G30" s="15" t="s">
        <v>175</v>
      </c>
      <c r="H30" s="15" t="s">
        <v>322</v>
      </c>
      <c r="I30" s="15" t="s">
        <v>175</v>
      </c>
      <c r="J30" s="15" t="s">
        <v>323</v>
      </c>
      <c r="K30" s="15" t="s">
        <v>324</v>
      </c>
    </row>
    <row r="31" spans="1:11" x14ac:dyDescent="0.35">
      <c r="A31" s="15" t="s">
        <v>327</v>
      </c>
      <c r="B31" s="15" t="s">
        <v>328</v>
      </c>
      <c r="C31" s="15" t="s">
        <v>145</v>
      </c>
      <c r="D31" s="15" t="s">
        <v>172</v>
      </c>
      <c r="E31" s="15" t="s">
        <v>173</v>
      </c>
      <c r="F31" s="15" t="s">
        <v>322</v>
      </c>
      <c r="G31" s="15" t="s">
        <v>175</v>
      </c>
      <c r="H31" s="15" t="s">
        <v>322</v>
      </c>
      <c r="I31" s="15" t="s">
        <v>175</v>
      </c>
      <c r="J31" s="15" t="s">
        <v>323</v>
      </c>
      <c r="K31" s="15" t="s">
        <v>324</v>
      </c>
    </row>
    <row r="32" spans="1:11" x14ac:dyDescent="0.35">
      <c r="A32" s="15" t="s">
        <v>329</v>
      </c>
      <c r="B32" s="15" t="s">
        <v>330</v>
      </c>
      <c r="C32" s="15" t="s">
        <v>145</v>
      </c>
      <c r="D32" s="15" t="s">
        <v>172</v>
      </c>
      <c r="E32" s="15" t="s">
        <v>173</v>
      </c>
      <c r="F32" s="15" t="s">
        <v>322</v>
      </c>
      <c r="G32" s="15" t="s">
        <v>175</v>
      </c>
      <c r="H32" s="15" t="s">
        <v>322</v>
      </c>
      <c r="I32" s="15" t="s">
        <v>175</v>
      </c>
      <c r="J32" s="15" t="s">
        <v>331</v>
      </c>
      <c r="K32" s="15" t="s">
        <v>332</v>
      </c>
    </row>
    <row r="33" spans="1:11" x14ac:dyDescent="0.35">
      <c r="A33" s="15" t="s">
        <v>333</v>
      </c>
      <c r="B33" s="15" t="s">
        <v>334</v>
      </c>
      <c r="C33" s="15" t="s">
        <v>190</v>
      </c>
      <c r="D33" s="15" t="s">
        <v>230</v>
      </c>
      <c r="E33" t="s">
        <v>231</v>
      </c>
      <c r="F33" s="15" t="s">
        <v>317</v>
      </c>
      <c r="G33" s="15" t="s">
        <v>171</v>
      </c>
      <c r="H33" t="s">
        <v>231</v>
      </c>
      <c r="I33" s="15" t="s">
        <v>232</v>
      </c>
      <c r="J33" s="15" t="s">
        <v>335</v>
      </c>
      <c r="K33" s="15" t="s">
        <v>336</v>
      </c>
    </row>
    <row r="34" spans="1:11" x14ac:dyDescent="0.35">
      <c r="A34" s="15" t="s">
        <v>337</v>
      </c>
      <c r="B34" s="15" t="s">
        <v>338</v>
      </c>
      <c r="C34" s="15" t="s">
        <v>151</v>
      </c>
      <c r="D34" s="15" t="s">
        <v>176</v>
      </c>
      <c r="E34" s="15" t="s">
        <v>339</v>
      </c>
      <c r="F34" s="15" t="s">
        <v>317</v>
      </c>
      <c r="G34" s="15" t="s">
        <v>171</v>
      </c>
      <c r="H34" s="15" t="s">
        <v>317</v>
      </c>
      <c r="I34" s="15" t="s">
        <v>171</v>
      </c>
      <c r="J34" s="15" t="s">
        <v>340</v>
      </c>
      <c r="K34" s="15" t="s">
        <v>341</v>
      </c>
    </row>
    <row r="35" spans="1:11" x14ac:dyDescent="0.35">
      <c r="A35" s="15" t="s">
        <v>342</v>
      </c>
      <c r="B35" s="15" t="s">
        <v>343</v>
      </c>
      <c r="C35" s="15" t="s">
        <v>151</v>
      </c>
      <c r="D35" s="15" t="s">
        <v>176</v>
      </c>
      <c r="E35" s="15" t="s">
        <v>339</v>
      </c>
      <c r="F35" s="15" t="s">
        <v>317</v>
      </c>
      <c r="G35" s="15" t="s">
        <v>171</v>
      </c>
      <c r="H35" s="15" t="s">
        <v>317</v>
      </c>
      <c r="I35" s="15" t="s">
        <v>171</v>
      </c>
      <c r="J35" s="15" t="s">
        <v>340</v>
      </c>
      <c r="K35" s="15" t="s">
        <v>341</v>
      </c>
    </row>
    <row r="36" spans="1:11" x14ac:dyDescent="0.35">
      <c r="A36" s="15" t="s">
        <v>344</v>
      </c>
      <c r="B36" s="15" t="s">
        <v>345</v>
      </c>
      <c r="C36" s="15" t="s">
        <v>151</v>
      </c>
      <c r="D36" s="15" t="s">
        <v>176</v>
      </c>
      <c r="E36" s="15" t="s">
        <v>339</v>
      </c>
      <c r="F36" s="15" t="s">
        <v>317</v>
      </c>
      <c r="G36" s="15" t="s">
        <v>171</v>
      </c>
      <c r="H36" s="15" t="s">
        <v>317</v>
      </c>
      <c r="I36" s="15" t="s">
        <v>171</v>
      </c>
      <c r="J36" s="15" t="s">
        <v>340</v>
      </c>
      <c r="K36" s="15" t="s">
        <v>341</v>
      </c>
    </row>
    <row r="37" spans="1:11" x14ac:dyDescent="0.35">
      <c r="A37" s="15" t="s">
        <v>346</v>
      </c>
      <c r="B37" s="15" t="s">
        <v>347</v>
      </c>
      <c r="C37" s="15" t="s">
        <v>151</v>
      </c>
      <c r="D37" s="15" t="s">
        <v>176</v>
      </c>
      <c r="E37" s="15" t="s">
        <v>339</v>
      </c>
      <c r="F37" s="15" t="s">
        <v>317</v>
      </c>
      <c r="G37" s="15" t="s">
        <v>171</v>
      </c>
      <c r="H37" s="15" t="s">
        <v>317</v>
      </c>
      <c r="I37" s="15" t="s">
        <v>171</v>
      </c>
      <c r="J37" s="15" t="s">
        <v>340</v>
      </c>
      <c r="K37" s="15" t="s">
        <v>341</v>
      </c>
    </row>
    <row r="38" spans="1:11" x14ac:dyDescent="0.35">
      <c r="A38" s="15" t="s">
        <v>348</v>
      </c>
      <c r="B38" s="15" t="s">
        <v>349</v>
      </c>
      <c r="C38" s="15" t="s">
        <v>151</v>
      </c>
      <c r="D38" s="15" t="s">
        <v>176</v>
      </c>
      <c r="E38" s="15" t="s">
        <v>339</v>
      </c>
      <c r="F38" s="15" t="s">
        <v>317</v>
      </c>
      <c r="G38" s="15" t="s">
        <v>171</v>
      </c>
      <c r="H38" s="15" t="s">
        <v>317</v>
      </c>
      <c r="I38" s="15" t="s">
        <v>171</v>
      </c>
      <c r="J38" s="15" t="s">
        <v>340</v>
      </c>
      <c r="K38" s="15" t="s">
        <v>341</v>
      </c>
    </row>
    <row r="39" spans="1:11" x14ac:dyDescent="0.35">
      <c r="A39" s="15" t="s">
        <v>350</v>
      </c>
      <c r="B39" s="15" t="s">
        <v>351</v>
      </c>
      <c r="C39" s="15" t="s">
        <v>160</v>
      </c>
      <c r="D39" s="15" t="s">
        <v>178</v>
      </c>
      <c r="E39" s="15" t="s">
        <v>179</v>
      </c>
      <c r="F39" s="15" t="s">
        <v>294</v>
      </c>
      <c r="G39" s="15" t="s">
        <v>163</v>
      </c>
      <c r="H39" s="15" t="s">
        <v>294</v>
      </c>
      <c r="I39" s="15" t="s">
        <v>163</v>
      </c>
      <c r="J39" s="15" t="s">
        <v>352</v>
      </c>
      <c r="K39" s="15" t="s">
        <v>353</v>
      </c>
    </row>
    <row r="40" spans="1:11" x14ac:dyDescent="0.35">
      <c r="A40" s="15" t="s">
        <v>354</v>
      </c>
      <c r="B40" s="15" t="s">
        <v>355</v>
      </c>
      <c r="C40" s="15" t="s">
        <v>151</v>
      </c>
      <c r="D40" s="15" t="s">
        <v>180</v>
      </c>
      <c r="E40" s="15" t="s">
        <v>356</v>
      </c>
      <c r="F40" s="15" t="s">
        <v>182</v>
      </c>
      <c r="G40" s="15" t="s">
        <v>183</v>
      </c>
      <c r="H40" s="15" t="s">
        <v>182</v>
      </c>
      <c r="I40" s="15" t="s">
        <v>183</v>
      </c>
      <c r="J40" s="15" t="s">
        <v>357</v>
      </c>
      <c r="K40" s="15" t="s">
        <v>358</v>
      </c>
    </row>
    <row r="41" spans="1:11" x14ac:dyDescent="0.35">
      <c r="A41" s="15" t="s">
        <v>359</v>
      </c>
      <c r="B41" s="15" t="s">
        <v>360</v>
      </c>
      <c r="C41" s="15" t="s">
        <v>151</v>
      </c>
      <c r="D41" s="15" t="s">
        <v>180</v>
      </c>
      <c r="E41" s="15" t="s">
        <v>356</v>
      </c>
      <c r="F41" s="15" t="s">
        <v>182</v>
      </c>
      <c r="G41" s="15" t="s">
        <v>183</v>
      </c>
      <c r="H41" s="15" t="s">
        <v>182</v>
      </c>
      <c r="I41" s="15" t="s">
        <v>183</v>
      </c>
      <c r="J41" s="15" t="s">
        <v>357</v>
      </c>
      <c r="K41" s="15" t="s">
        <v>358</v>
      </c>
    </row>
    <row r="42" spans="1:11" x14ac:dyDescent="0.35">
      <c r="A42" s="15" t="s">
        <v>361</v>
      </c>
      <c r="B42" s="15" t="s">
        <v>362</v>
      </c>
      <c r="C42" s="15" t="s">
        <v>151</v>
      </c>
      <c r="D42" s="15" t="s">
        <v>180</v>
      </c>
      <c r="E42" s="15" t="s">
        <v>356</v>
      </c>
      <c r="F42" s="15" t="s">
        <v>182</v>
      </c>
      <c r="G42" s="15" t="s">
        <v>183</v>
      </c>
      <c r="H42" s="15" t="s">
        <v>182</v>
      </c>
      <c r="I42" s="15" t="s">
        <v>183</v>
      </c>
      <c r="J42" s="15" t="s">
        <v>357</v>
      </c>
      <c r="K42" s="15" t="s">
        <v>358</v>
      </c>
    </row>
    <row r="43" spans="1:11" x14ac:dyDescent="0.35">
      <c r="A43" s="15" t="s">
        <v>265</v>
      </c>
      <c r="B43" s="15" t="s">
        <v>266</v>
      </c>
      <c r="C43" s="15" t="s">
        <v>145</v>
      </c>
      <c r="D43" s="15" t="s">
        <v>184</v>
      </c>
      <c r="E43" s="15" t="s">
        <v>185</v>
      </c>
      <c r="F43" s="15" t="s">
        <v>322</v>
      </c>
      <c r="G43" s="15" t="s">
        <v>175</v>
      </c>
      <c r="H43" s="15" t="s">
        <v>322</v>
      </c>
      <c r="I43" s="15" t="s">
        <v>175</v>
      </c>
      <c r="J43" s="15" t="s">
        <v>267</v>
      </c>
      <c r="K43" s="15" t="s">
        <v>268</v>
      </c>
    </row>
    <row r="44" spans="1:11" x14ac:dyDescent="0.35">
      <c r="A44" s="15" t="s">
        <v>329</v>
      </c>
      <c r="B44" s="15" t="s">
        <v>330</v>
      </c>
      <c r="C44" s="15" t="s">
        <v>145</v>
      </c>
      <c r="D44" s="15" t="s">
        <v>184</v>
      </c>
      <c r="E44" s="15" t="s">
        <v>185</v>
      </c>
      <c r="F44" s="15" t="s">
        <v>322</v>
      </c>
      <c r="G44" s="15" t="s">
        <v>175</v>
      </c>
      <c r="H44" s="15" t="s">
        <v>322</v>
      </c>
      <c r="I44" s="15" t="s">
        <v>175</v>
      </c>
      <c r="J44" s="15" t="s">
        <v>331</v>
      </c>
      <c r="K44" s="15" t="s">
        <v>332</v>
      </c>
    </row>
    <row r="45" spans="1:11" x14ac:dyDescent="0.35">
      <c r="A45" s="15" t="s">
        <v>269</v>
      </c>
      <c r="B45" s="15" t="s">
        <v>270</v>
      </c>
      <c r="C45" s="15" t="s">
        <v>145</v>
      </c>
      <c r="D45" s="15" t="s">
        <v>184</v>
      </c>
      <c r="E45" s="15" t="s">
        <v>185</v>
      </c>
      <c r="F45" s="15" t="s">
        <v>322</v>
      </c>
      <c r="G45" s="15" t="s">
        <v>175</v>
      </c>
      <c r="H45" s="15" t="s">
        <v>322</v>
      </c>
      <c r="I45" s="15" t="s">
        <v>175</v>
      </c>
      <c r="J45" s="15" t="s">
        <v>267</v>
      </c>
      <c r="K45" s="15" t="s">
        <v>268</v>
      </c>
    </row>
    <row r="46" spans="1:11" x14ac:dyDescent="0.35">
      <c r="A46" s="15" t="s">
        <v>363</v>
      </c>
      <c r="B46" s="15" t="s">
        <v>364</v>
      </c>
      <c r="C46" s="15" t="s">
        <v>145</v>
      </c>
      <c r="D46" s="15" t="s">
        <v>186</v>
      </c>
      <c r="E46" s="15" t="s">
        <v>187</v>
      </c>
      <c r="F46" s="15" t="s">
        <v>182</v>
      </c>
      <c r="G46" s="15" t="s">
        <v>183</v>
      </c>
      <c r="H46" s="15" t="s">
        <v>182</v>
      </c>
      <c r="I46" s="15" t="s">
        <v>183</v>
      </c>
      <c r="J46" s="15" t="s">
        <v>365</v>
      </c>
      <c r="K46" s="15" t="s">
        <v>366</v>
      </c>
    </row>
    <row r="47" spans="1:11" x14ac:dyDescent="0.35">
      <c r="A47" s="15" t="s">
        <v>367</v>
      </c>
      <c r="B47" s="15" t="s">
        <v>368</v>
      </c>
      <c r="C47" s="15" t="s">
        <v>151</v>
      </c>
      <c r="D47" s="15" t="s">
        <v>233</v>
      </c>
      <c r="E47" s="15" t="s">
        <v>234</v>
      </c>
      <c r="F47" s="15" t="s">
        <v>273</v>
      </c>
      <c r="G47" s="15" t="s">
        <v>153</v>
      </c>
      <c r="H47" s="15" t="s">
        <v>153</v>
      </c>
      <c r="I47" s="15" t="s">
        <v>153</v>
      </c>
      <c r="J47" s="15" t="s">
        <v>274</v>
      </c>
      <c r="K47" s="15" t="s">
        <v>275</v>
      </c>
    </row>
    <row r="48" spans="1:11" x14ac:dyDescent="0.35">
      <c r="A48" s="15" t="s">
        <v>369</v>
      </c>
      <c r="B48" s="15" t="s">
        <v>370</v>
      </c>
      <c r="C48" s="15" t="s">
        <v>190</v>
      </c>
      <c r="D48" s="15" t="s">
        <v>188</v>
      </c>
      <c r="E48" s="15" t="s">
        <v>189</v>
      </c>
      <c r="F48" s="15" t="s">
        <v>371</v>
      </c>
      <c r="G48" s="15" t="s">
        <v>193</v>
      </c>
      <c r="H48" s="15" t="s">
        <v>371</v>
      </c>
      <c r="I48" s="15" t="s">
        <v>193</v>
      </c>
      <c r="J48" s="15" t="s">
        <v>372</v>
      </c>
      <c r="K48" s="15" t="s">
        <v>373</v>
      </c>
    </row>
    <row r="49" spans="1:11" x14ac:dyDescent="0.35">
      <c r="A49" s="15" t="s">
        <v>374</v>
      </c>
      <c r="B49" s="15" t="s">
        <v>375</v>
      </c>
      <c r="C49" s="15" t="s">
        <v>190</v>
      </c>
      <c r="D49" s="15" t="s">
        <v>194</v>
      </c>
      <c r="E49" s="15" t="s">
        <v>376</v>
      </c>
      <c r="F49" s="15" t="s">
        <v>182</v>
      </c>
      <c r="G49" s="15" t="s">
        <v>183</v>
      </c>
      <c r="H49" s="15" t="s">
        <v>377</v>
      </c>
      <c r="I49" s="15" t="s">
        <v>377</v>
      </c>
      <c r="J49" s="15" t="s">
        <v>378</v>
      </c>
      <c r="K49" s="15" t="s">
        <v>379</v>
      </c>
    </row>
    <row r="50" spans="1:11" x14ac:dyDescent="0.35">
      <c r="A50" s="15" t="s">
        <v>380</v>
      </c>
      <c r="B50" s="15" t="s">
        <v>381</v>
      </c>
      <c r="C50" s="15" t="s">
        <v>249</v>
      </c>
      <c r="D50" s="15" t="s">
        <v>198</v>
      </c>
      <c r="E50" s="15" t="s">
        <v>199</v>
      </c>
      <c r="F50" s="15" t="s">
        <v>382</v>
      </c>
      <c r="G50" s="15" t="s">
        <v>383</v>
      </c>
      <c r="H50" s="15" t="s">
        <v>384</v>
      </c>
      <c r="I50" s="15" t="s">
        <v>202</v>
      </c>
      <c r="J50" s="15" t="s">
        <v>385</v>
      </c>
      <c r="K50" s="15" t="s">
        <v>386</v>
      </c>
    </row>
    <row r="51" spans="1:11" x14ac:dyDescent="0.35">
      <c r="A51" s="15" t="s">
        <v>387</v>
      </c>
      <c r="B51" s="15" t="s">
        <v>388</v>
      </c>
      <c r="C51" s="15" t="s">
        <v>226</v>
      </c>
      <c r="D51" s="15" t="s">
        <v>198</v>
      </c>
      <c r="E51" s="15" t="s">
        <v>199</v>
      </c>
      <c r="F51" s="15" t="s">
        <v>382</v>
      </c>
      <c r="G51" s="15" t="s">
        <v>383</v>
      </c>
      <c r="H51" s="15" t="s">
        <v>384</v>
      </c>
      <c r="I51" s="15" t="s">
        <v>202</v>
      </c>
      <c r="J51" s="15" t="s">
        <v>389</v>
      </c>
      <c r="K51" s="15" t="s">
        <v>390</v>
      </c>
    </row>
    <row r="52" spans="1:11" x14ac:dyDescent="0.35">
      <c r="A52" s="15" t="s">
        <v>391</v>
      </c>
      <c r="B52" s="15" t="s">
        <v>392</v>
      </c>
      <c r="C52" s="15" t="s">
        <v>249</v>
      </c>
      <c r="D52" s="15" t="s">
        <v>198</v>
      </c>
      <c r="E52" s="15" t="s">
        <v>199</v>
      </c>
      <c r="F52" s="15" t="s">
        <v>382</v>
      </c>
      <c r="G52" s="15" t="s">
        <v>383</v>
      </c>
      <c r="H52" s="15" t="s">
        <v>384</v>
      </c>
      <c r="I52" s="15" t="s">
        <v>202</v>
      </c>
      <c r="J52" s="15" t="s">
        <v>393</v>
      </c>
      <c r="K52" s="15" t="s">
        <v>394</v>
      </c>
    </row>
    <row r="53" spans="1:11" x14ac:dyDescent="0.35">
      <c r="A53" s="15" t="s">
        <v>395</v>
      </c>
      <c r="B53" s="15" t="s">
        <v>396</v>
      </c>
      <c r="C53" s="15" t="s">
        <v>249</v>
      </c>
      <c r="D53" s="15" t="s">
        <v>198</v>
      </c>
      <c r="E53" s="15" t="s">
        <v>199</v>
      </c>
      <c r="F53" s="15" t="s">
        <v>382</v>
      </c>
      <c r="G53" s="15" t="s">
        <v>383</v>
      </c>
      <c r="H53" s="15" t="s">
        <v>384</v>
      </c>
      <c r="I53" s="15" t="s">
        <v>202</v>
      </c>
      <c r="J53" s="15" t="s">
        <v>385</v>
      </c>
      <c r="K53" s="15" t="s">
        <v>386</v>
      </c>
    </row>
    <row r="54" spans="1:11" x14ac:dyDescent="0.35">
      <c r="A54" s="15" t="s">
        <v>397</v>
      </c>
      <c r="B54" s="15" t="s">
        <v>398</v>
      </c>
      <c r="C54" s="15" t="s">
        <v>249</v>
      </c>
      <c r="D54" s="15" t="s">
        <v>198</v>
      </c>
      <c r="E54" s="15" t="s">
        <v>199</v>
      </c>
      <c r="F54" s="15" t="s">
        <v>382</v>
      </c>
      <c r="G54" s="15" t="s">
        <v>383</v>
      </c>
      <c r="H54" s="15" t="s">
        <v>384</v>
      </c>
      <c r="I54" s="15" t="s">
        <v>202</v>
      </c>
      <c r="J54" s="15" t="s">
        <v>399</v>
      </c>
      <c r="K54" s="15" t="s">
        <v>400</v>
      </c>
    </row>
    <row r="55" spans="1:11" x14ac:dyDescent="0.35">
      <c r="A55" s="15" t="s">
        <v>401</v>
      </c>
      <c r="B55" s="15" t="s">
        <v>402</v>
      </c>
      <c r="C55" s="15" t="s">
        <v>249</v>
      </c>
      <c r="D55" s="15" t="s">
        <v>198</v>
      </c>
      <c r="E55" s="15" t="s">
        <v>199</v>
      </c>
      <c r="F55" s="15" t="s">
        <v>382</v>
      </c>
      <c r="G55" s="15" t="s">
        <v>383</v>
      </c>
      <c r="H55" s="15" t="s">
        <v>384</v>
      </c>
      <c r="I55" s="15" t="s">
        <v>202</v>
      </c>
      <c r="J55" s="15" t="s">
        <v>399</v>
      </c>
      <c r="K55" s="15" t="s">
        <v>400</v>
      </c>
    </row>
    <row r="56" spans="1:11" x14ac:dyDescent="0.35">
      <c r="A56" s="15" t="s">
        <v>403</v>
      </c>
      <c r="B56" s="15" t="s">
        <v>404</v>
      </c>
      <c r="C56" s="15" t="s">
        <v>249</v>
      </c>
      <c r="D56" s="15" t="s">
        <v>198</v>
      </c>
      <c r="E56" s="15" t="s">
        <v>199</v>
      </c>
      <c r="F56" s="15" t="s">
        <v>382</v>
      </c>
      <c r="G56" s="15" t="s">
        <v>383</v>
      </c>
      <c r="H56" s="15" t="s">
        <v>384</v>
      </c>
      <c r="I56" s="15" t="s">
        <v>202</v>
      </c>
      <c r="J56" s="15" t="s">
        <v>399</v>
      </c>
      <c r="K56" s="15" t="s">
        <v>400</v>
      </c>
    </row>
    <row r="57" spans="1:11" x14ac:dyDescent="0.35">
      <c r="A57" s="15" t="s">
        <v>405</v>
      </c>
      <c r="B57" s="15" t="s">
        <v>406</v>
      </c>
      <c r="C57" s="15" t="s">
        <v>249</v>
      </c>
      <c r="D57" s="15" t="s">
        <v>198</v>
      </c>
      <c r="E57" s="15" t="s">
        <v>199</v>
      </c>
      <c r="F57" s="15" t="s">
        <v>382</v>
      </c>
      <c r="G57" s="15" t="s">
        <v>383</v>
      </c>
      <c r="H57" s="15" t="s">
        <v>384</v>
      </c>
      <c r="I57" s="15" t="s">
        <v>202</v>
      </c>
      <c r="J57" s="15" t="s">
        <v>399</v>
      </c>
      <c r="K57" s="15" t="s">
        <v>400</v>
      </c>
    </row>
    <row r="58" spans="1:11" x14ac:dyDescent="0.35">
      <c r="A58" s="15" t="s">
        <v>407</v>
      </c>
      <c r="B58" s="15" t="s">
        <v>408</v>
      </c>
      <c r="C58" s="15" t="s">
        <v>249</v>
      </c>
      <c r="D58" s="15" t="s">
        <v>198</v>
      </c>
      <c r="E58" s="15" t="s">
        <v>199</v>
      </c>
      <c r="F58" s="15" t="s">
        <v>382</v>
      </c>
      <c r="G58" s="15" t="s">
        <v>383</v>
      </c>
      <c r="H58" s="15" t="s">
        <v>384</v>
      </c>
      <c r="I58" s="15" t="s">
        <v>202</v>
      </c>
      <c r="J58" s="15" t="s">
        <v>385</v>
      </c>
      <c r="K58" s="15" t="s">
        <v>386</v>
      </c>
    </row>
    <row r="59" spans="1:11" x14ac:dyDescent="0.35">
      <c r="A59" s="15" t="s">
        <v>409</v>
      </c>
      <c r="B59" s="15" t="s">
        <v>410</v>
      </c>
      <c r="C59" s="15" t="s">
        <v>249</v>
      </c>
      <c r="D59" s="15" t="s">
        <v>198</v>
      </c>
      <c r="E59" s="15" t="s">
        <v>199</v>
      </c>
      <c r="F59" s="15" t="s">
        <v>382</v>
      </c>
      <c r="G59" s="15" t="s">
        <v>383</v>
      </c>
      <c r="H59" s="15" t="s">
        <v>384</v>
      </c>
      <c r="I59" s="15" t="s">
        <v>202</v>
      </c>
      <c r="J59" s="15" t="s">
        <v>385</v>
      </c>
      <c r="K59" s="15" t="s">
        <v>386</v>
      </c>
    </row>
    <row r="60" spans="1:11" x14ac:dyDescent="0.35">
      <c r="A60" s="15" t="s">
        <v>411</v>
      </c>
      <c r="B60" s="15" t="s">
        <v>412</v>
      </c>
      <c r="C60" s="15" t="s">
        <v>249</v>
      </c>
      <c r="D60" s="15" t="s">
        <v>198</v>
      </c>
      <c r="E60" s="15" t="s">
        <v>199</v>
      </c>
      <c r="F60" s="15" t="s">
        <v>382</v>
      </c>
      <c r="G60" s="15" t="s">
        <v>383</v>
      </c>
      <c r="H60" s="15" t="s">
        <v>384</v>
      </c>
      <c r="I60" s="15" t="s">
        <v>202</v>
      </c>
      <c r="J60" s="15" t="s">
        <v>399</v>
      </c>
      <c r="K60" s="15" t="s">
        <v>400</v>
      </c>
    </row>
    <row r="61" spans="1:11" x14ac:dyDescent="0.35">
      <c r="A61" s="15" t="s">
        <v>413</v>
      </c>
      <c r="B61" s="15" t="s">
        <v>414</v>
      </c>
      <c r="C61" s="15" t="s">
        <v>249</v>
      </c>
      <c r="D61" s="15" t="s">
        <v>198</v>
      </c>
      <c r="E61" s="15" t="s">
        <v>199</v>
      </c>
      <c r="F61" s="15" t="s">
        <v>382</v>
      </c>
      <c r="G61" s="15" t="s">
        <v>383</v>
      </c>
      <c r="H61" s="15" t="s">
        <v>384</v>
      </c>
      <c r="I61" s="15" t="s">
        <v>202</v>
      </c>
      <c r="J61" s="15" t="s">
        <v>393</v>
      </c>
      <c r="K61" s="15" t="s">
        <v>394</v>
      </c>
    </row>
    <row r="62" spans="1:11" x14ac:dyDescent="0.35">
      <c r="A62" s="15" t="s">
        <v>415</v>
      </c>
      <c r="B62" s="15" t="s">
        <v>416</v>
      </c>
      <c r="C62" s="15" t="s">
        <v>249</v>
      </c>
      <c r="D62" s="15" t="s">
        <v>198</v>
      </c>
      <c r="E62" s="15" t="s">
        <v>199</v>
      </c>
      <c r="F62" s="15" t="s">
        <v>382</v>
      </c>
      <c r="G62" s="15" t="s">
        <v>383</v>
      </c>
      <c r="H62" s="15" t="s">
        <v>384</v>
      </c>
      <c r="I62" s="15" t="s">
        <v>202</v>
      </c>
      <c r="J62" s="15" t="s">
        <v>393</v>
      </c>
      <c r="K62" s="15" t="s">
        <v>394</v>
      </c>
    </row>
    <row r="63" spans="1:11" x14ac:dyDescent="0.35">
      <c r="A63" s="15" t="s">
        <v>417</v>
      </c>
      <c r="B63" s="15" t="s">
        <v>418</v>
      </c>
      <c r="C63" s="15" t="s">
        <v>249</v>
      </c>
      <c r="D63" s="15" t="s">
        <v>198</v>
      </c>
      <c r="E63" s="15" t="s">
        <v>199</v>
      </c>
      <c r="F63" s="15" t="s">
        <v>382</v>
      </c>
      <c r="G63" s="15" t="s">
        <v>383</v>
      </c>
      <c r="H63" s="15" t="s">
        <v>384</v>
      </c>
      <c r="I63" s="15" t="s">
        <v>202</v>
      </c>
      <c r="J63" s="15" t="s">
        <v>393</v>
      </c>
      <c r="K63" s="15" t="s">
        <v>394</v>
      </c>
    </row>
    <row r="64" spans="1:11" x14ac:dyDescent="0.35">
      <c r="A64" s="15" t="s">
        <v>419</v>
      </c>
      <c r="B64" s="15" t="s">
        <v>420</v>
      </c>
      <c r="C64" s="15" t="s">
        <v>249</v>
      </c>
      <c r="D64" s="15" t="s">
        <v>198</v>
      </c>
      <c r="E64" s="15" t="s">
        <v>199</v>
      </c>
      <c r="F64" s="15" t="s">
        <v>382</v>
      </c>
      <c r="G64" s="15" t="s">
        <v>383</v>
      </c>
      <c r="H64" s="15" t="s">
        <v>384</v>
      </c>
      <c r="I64" s="15" t="s">
        <v>202</v>
      </c>
      <c r="J64" s="15" t="s">
        <v>399</v>
      </c>
      <c r="K64" s="15" t="s">
        <v>400</v>
      </c>
    </row>
    <row r="65" spans="1:11" x14ac:dyDescent="0.35">
      <c r="A65" s="15" t="s">
        <v>421</v>
      </c>
      <c r="B65" s="15" t="s">
        <v>422</v>
      </c>
      <c r="C65" s="15" t="s">
        <v>249</v>
      </c>
      <c r="D65" s="15" t="s">
        <v>198</v>
      </c>
      <c r="E65" s="15" t="s">
        <v>199</v>
      </c>
      <c r="F65" s="15" t="s">
        <v>382</v>
      </c>
      <c r="G65" s="15" t="s">
        <v>383</v>
      </c>
      <c r="H65" s="15" t="s">
        <v>384</v>
      </c>
      <c r="I65" s="15" t="s">
        <v>202</v>
      </c>
      <c r="J65" s="15" t="s">
        <v>393</v>
      </c>
      <c r="K65" s="15" t="s">
        <v>394</v>
      </c>
    </row>
    <row r="66" spans="1:11" x14ac:dyDescent="0.35">
      <c r="A66" s="15" t="s">
        <v>423</v>
      </c>
      <c r="B66" s="15" t="s">
        <v>424</v>
      </c>
      <c r="C66" s="15" t="s">
        <v>145</v>
      </c>
      <c r="D66" s="15" t="s">
        <v>203</v>
      </c>
      <c r="E66" s="15" t="s">
        <v>204</v>
      </c>
      <c r="F66" s="15" t="s">
        <v>425</v>
      </c>
      <c r="G66" s="15" t="s">
        <v>206</v>
      </c>
      <c r="H66" s="15" t="s">
        <v>425</v>
      </c>
      <c r="I66" s="15" t="s">
        <v>206</v>
      </c>
      <c r="J66" s="15" t="s">
        <v>426</v>
      </c>
      <c r="K66" s="15" t="s">
        <v>427</v>
      </c>
    </row>
    <row r="67" spans="1:11" x14ac:dyDescent="0.35">
      <c r="A67" s="15" t="s">
        <v>428</v>
      </c>
      <c r="B67" s="15" t="s">
        <v>429</v>
      </c>
      <c r="C67" s="15" t="s">
        <v>145</v>
      </c>
      <c r="D67" s="15" t="s">
        <v>203</v>
      </c>
      <c r="E67" s="15" t="s">
        <v>204</v>
      </c>
      <c r="F67" s="15" t="s">
        <v>425</v>
      </c>
      <c r="G67" s="15" t="s">
        <v>206</v>
      </c>
      <c r="H67" s="15" t="s">
        <v>425</v>
      </c>
      <c r="I67" s="15" t="s">
        <v>206</v>
      </c>
      <c r="J67" s="15" t="s">
        <v>426</v>
      </c>
      <c r="K67" s="15" t="s">
        <v>427</v>
      </c>
    </row>
    <row r="68" spans="1:11" x14ac:dyDescent="0.35">
      <c r="A68" s="15" t="s">
        <v>430</v>
      </c>
      <c r="B68" s="15" t="s">
        <v>431</v>
      </c>
      <c r="C68" s="15" t="s">
        <v>145</v>
      </c>
      <c r="D68" s="15" t="s">
        <v>203</v>
      </c>
      <c r="E68" s="15" t="s">
        <v>204</v>
      </c>
      <c r="F68" s="15" t="s">
        <v>425</v>
      </c>
      <c r="G68" s="15" t="s">
        <v>206</v>
      </c>
      <c r="H68" s="15" t="s">
        <v>425</v>
      </c>
      <c r="I68" s="15" t="s">
        <v>206</v>
      </c>
      <c r="J68" s="15" t="s">
        <v>432</v>
      </c>
      <c r="K68" s="15" t="s">
        <v>433</v>
      </c>
    </row>
    <row r="69" spans="1:11" x14ac:dyDescent="0.35">
      <c r="A69" s="15" t="s">
        <v>434</v>
      </c>
      <c r="B69" s="15" t="s">
        <v>435</v>
      </c>
      <c r="C69" s="15" t="s">
        <v>145</v>
      </c>
      <c r="D69" s="15" t="s">
        <v>203</v>
      </c>
      <c r="E69" s="15" t="s">
        <v>204</v>
      </c>
      <c r="F69" s="15" t="s">
        <v>425</v>
      </c>
      <c r="G69" s="15" t="s">
        <v>206</v>
      </c>
      <c r="H69" s="15" t="s">
        <v>425</v>
      </c>
      <c r="I69" s="15" t="s">
        <v>206</v>
      </c>
      <c r="J69" s="15" t="s">
        <v>426</v>
      </c>
      <c r="K69" s="15" t="s">
        <v>427</v>
      </c>
    </row>
    <row r="70" spans="1:11" x14ac:dyDescent="0.35">
      <c r="A70" s="15" t="s">
        <v>436</v>
      </c>
      <c r="B70" s="15" t="s">
        <v>437</v>
      </c>
      <c r="C70" s="15" t="s">
        <v>160</v>
      </c>
      <c r="D70" s="15" t="s">
        <v>207</v>
      </c>
      <c r="E70" s="15" t="s">
        <v>208</v>
      </c>
      <c r="F70" s="89" t="s">
        <v>294</v>
      </c>
      <c r="G70" s="89" t="s">
        <v>163</v>
      </c>
      <c r="H70" s="15" t="s">
        <v>294</v>
      </c>
      <c r="I70" s="15" t="s">
        <v>163</v>
      </c>
      <c r="J70" s="15" t="s">
        <v>438</v>
      </c>
      <c r="K70" s="15" t="s">
        <v>439</v>
      </c>
    </row>
    <row r="71" spans="1:11" x14ac:dyDescent="0.35">
      <c r="A71" s="15" t="s">
        <v>440</v>
      </c>
      <c r="B71" s="15" t="s">
        <v>441</v>
      </c>
      <c r="C71" s="15" t="s">
        <v>211</v>
      </c>
      <c r="D71" s="15" t="s">
        <v>209</v>
      </c>
      <c r="E71" s="15" t="s">
        <v>210</v>
      </c>
      <c r="F71" s="15" t="s">
        <v>442</v>
      </c>
      <c r="G71" s="15" t="s">
        <v>443</v>
      </c>
      <c r="H71" s="15" t="s">
        <v>444</v>
      </c>
      <c r="I71" s="15" t="s">
        <v>445</v>
      </c>
      <c r="J71" s="15" t="s">
        <v>446</v>
      </c>
      <c r="K71" s="15" t="s">
        <v>447</v>
      </c>
    </row>
    <row r="72" spans="1:11" x14ac:dyDescent="0.35">
      <c r="A72" s="15" t="s">
        <v>448</v>
      </c>
      <c r="B72" s="15" t="s">
        <v>449</v>
      </c>
      <c r="C72" s="15" t="s">
        <v>211</v>
      </c>
      <c r="D72" s="15" t="s">
        <v>209</v>
      </c>
      <c r="E72" s="15" t="s">
        <v>210</v>
      </c>
      <c r="F72" s="15" t="s">
        <v>442</v>
      </c>
      <c r="G72" s="15" t="s">
        <v>443</v>
      </c>
      <c r="H72" s="15" t="s">
        <v>444</v>
      </c>
      <c r="I72" s="15" t="s">
        <v>445</v>
      </c>
      <c r="J72" s="15" t="s">
        <v>446</v>
      </c>
      <c r="K72" s="15" t="s">
        <v>447</v>
      </c>
    </row>
    <row r="73" spans="1:11" x14ac:dyDescent="0.35">
      <c r="A73" s="15" t="s">
        <v>450</v>
      </c>
      <c r="B73" s="15" t="s">
        <v>451</v>
      </c>
      <c r="C73" s="15" t="s">
        <v>211</v>
      </c>
      <c r="D73" s="15" t="s">
        <v>209</v>
      </c>
      <c r="E73" s="15" t="s">
        <v>210</v>
      </c>
      <c r="F73" s="15" t="s">
        <v>442</v>
      </c>
      <c r="G73" s="15" t="s">
        <v>443</v>
      </c>
      <c r="H73" s="15" t="s">
        <v>444</v>
      </c>
      <c r="I73" s="15" t="s">
        <v>445</v>
      </c>
      <c r="J73" s="15" t="s">
        <v>452</v>
      </c>
      <c r="K73" s="15" t="s">
        <v>453</v>
      </c>
    </row>
    <row r="74" spans="1:11" x14ac:dyDescent="0.35">
      <c r="A74" s="15" t="s">
        <v>454</v>
      </c>
      <c r="B74" s="15" t="s">
        <v>455</v>
      </c>
      <c r="C74" s="15" t="s">
        <v>211</v>
      </c>
      <c r="D74" s="15" t="s">
        <v>209</v>
      </c>
      <c r="E74" s="15" t="s">
        <v>210</v>
      </c>
      <c r="F74" s="15" t="s">
        <v>442</v>
      </c>
      <c r="G74" s="15" t="s">
        <v>443</v>
      </c>
      <c r="H74" s="15" t="s">
        <v>444</v>
      </c>
      <c r="I74" s="15" t="s">
        <v>445</v>
      </c>
      <c r="J74" s="15" t="s">
        <v>452</v>
      </c>
      <c r="K74" s="15" t="s">
        <v>453</v>
      </c>
    </row>
    <row r="75" spans="1:11" x14ac:dyDescent="0.35">
      <c r="A75" s="15" t="s">
        <v>456</v>
      </c>
      <c r="B75" s="15" t="s">
        <v>457</v>
      </c>
      <c r="C75" s="15" t="s">
        <v>211</v>
      </c>
      <c r="D75" s="15" t="s">
        <v>209</v>
      </c>
      <c r="E75" s="15" t="s">
        <v>210</v>
      </c>
      <c r="F75" s="15" t="s">
        <v>442</v>
      </c>
      <c r="G75" s="15" t="s">
        <v>443</v>
      </c>
      <c r="H75" s="15" t="s">
        <v>444</v>
      </c>
      <c r="I75" s="15" t="s">
        <v>445</v>
      </c>
      <c r="J75" s="15" t="s">
        <v>446</v>
      </c>
      <c r="K75" s="15" t="s">
        <v>447</v>
      </c>
    </row>
    <row r="76" spans="1:11" x14ac:dyDescent="0.35">
      <c r="A76" s="15" t="s">
        <v>458</v>
      </c>
      <c r="B76" s="15" t="s">
        <v>459</v>
      </c>
      <c r="C76" s="15" t="s">
        <v>211</v>
      </c>
      <c r="D76" s="15" t="s">
        <v>209</v>
      </c>
      <c r="E76" s="15" t="s">
        <v>210</v>
      </c>
      <c r="F76" s="15" t="s">
        <v>442</v>
      </c>
      <c r="G76" s="15" t="s">
        <v>443</v>
      </c>
      <c r="H76" s="15" t="s">
        <v>444</v>
      </c>
      <c r="I76" s="15" t="s">
        <v>445</v>
      </c>
      <c r="J76" s="15" t="s">
        <v>452</v>
      </c>
      <c r="K76" s="15" t="s">
        <v>453</v>
      </c>
    </row>
    <row r="77" spans="1:11" x14ac:dyDescent="0.35">
      <c r="A77" s="15" t="s">
        <v>460</v>
      </c>
      <c r="B77" s="15" t="s">
        <v>461</v>
      </c>
      <c r="C77" s="15" t="s">
        <v>211</v>
      </c>
      <c r="D77" s="15" t="s">
        <v>209</v>
      </c>
      <c r="E77" s="15" t="s">
        <v>210</v>
      </c>
      <c r="F77" s="15" t="s">
        <v>442</v>
      </c>
      <c r="G77" s="15" t="s">
        <v>443</v>
      </c>
      <c r="H77" s="15" t="s">
        <v>444</v>
      </c>
      <c r="I77" s="15" t="s">
        <v>445</v>
      </c>
      <c r="J77" s="15" t="s">
        <v>446</v>
      </c>
      <c r="K77" s="15" t="s">
        <v>447</v>
      </c>
    </row>
    <row r="78" spans="1:11" x14ac:dyDescent="0.35">
      <c r="A78" s="15" t="s">
        <v>462</v>
      </c>
      <c r="B78" s="15" t="s">
        <v>463</v>
      </c>
      <c r="C78" s="15" t="s">
        <v>211</v>
      </c>
      <c r="D78" s="15" t="s">
        <v>209</v>
      </c>
      <c r="E78" s="15" t="s">
        <v>210</v>
      </c>
      <c r="F78" s="15" t="s">
        <v>442</v>
      </c>
      <c r="G78" s="15" t="s">
        <v>443</v>
      </c>
      <c r="H78" s="15" t="s">
        <v>444</v>
      </c>
      <c r="I78" s="15" t="s">
        <v>445</v>
      </c>
      <c r="J78" s="15" t="s">
        <v>452</v>
      </c>
      <c r="K78" s="15" t="s">
        <v>453</v>
      </c>
    </row>
    <row r="79" spans="1:11" x14ac:dyDescent="0.35">
      <c r="A79" s="15" t="s">
        <v>464</v>
      </c>
      <c r="B79" s="15" t="s">
        <v>465</v>
      </c>
      <c r="C79" s="15" t="s">
        <v>211</v>
      </c>
      <c r="D79" s="15" t="s">
        <v>209</v>
      </c>
      <c r="E79" s="15" t="s">
        <v>210</v>
      </c>
      <c r="F79" s="15" t="s">
        <v>442</v>
      </c>
      <c r="G79" s="15" t="s">
        <v>443</v>
      </c>
      <c r="H79" s="15" t="s">
        <v>444</v>
      </c>
      <c r="I79" s="15" t="s">
        <v>445</v>
      </c>
      <c r="J79" s="15" t="s">
        <v>446</v>
      </c>
      <c r="K79" s="15" t="s">
        <v>447</v>
      </c>
    </row>
    <row r="80" spans="1:11" x14ac:dyDescent="0.35">
      <c r="A80" s="15" t="s">
        <v>466</v>
      </c>
      <c r="B80" s="15" t="s">
        <v>467</v>
      </c>
      <c r="C80" s="15" t="s">
        <v>211</v>
      </c>
      <c r="D80" s="15" t="s">
        <v>209</v>
      </c>
      <c r="E80" s="15" t="s">
        <v>210</v>
      </c>
      <c r="F80" s="15" t="s">
        <v>442</v>
      </c>
      <c r="G80" s="15" t="s">
        <v>443</v>
      </c>
      <c r="H80" s="15" t="s">
        <v>444</v>
      </c>
      <c r="I80" s="15" t="s">
        <v>445</v>
      </c>
      <c r="J80" s="15" t="s">
        <v>468</v>
      </c>
      <c r="K80" s="15" t="s">
        <v>469</v>
      </c>
    </row>
    <row r="81" spans="1:11" x14ac:dyDescent="0.35">
      <c r="A81" s="15" t="s">
        <v>470</v>
      </c>
      <c r="B81" s="15" t="s">
        <v>471</v>
      </c>
      <c r="C81" s="15" t="s">
        <v>211</v>
      </c>
      <c r="D81" s="15" t="s">
        <v>209</v>
      </c>
      <c r="E81" s="15" t="s">
        <v>210</v>
      </c>
      <c r="F81" s="15" t="s">
        <v>442</v>
      </c>
      <c r="G81" s="15" t="s">
        <v>443</v>
      </c>
      <c r="H81" s="15" t="s">
        <v>444</v>
      </c>
      <c r="I81" s="15" t="s">
        <v>445</v>
      </c>
      <c r="J81" s="15" t="s">
        <v>452</v>
      </c>
      <c r="K81" s="15" t="s">
        <v>453</v>
      </c>
    </row>
    <row r="82" spans="1:11" x14ac:dyDescent="0.35">
      <c r="A82" s="15" t="s">
        <v>472</v>
      </c>
      <c r="B82" s="15" t="s">
        <v>473</v>
      </c>
      <c r="C82" s="15" t="s">
        <v>249</v>
      </c>
      <c r="D82" s="15" t="s">
        <v>209</v>
      </c>
      <c r="E82" s="15" t="s">
        <v>210</v>
      </c>
      <c r="F82" s="15" t="s">
        <v>442</v>
      </c>
      <c r="G82" s="15" t="s">
        <v>443</v>
      </c>
      <c r="H82" s="15" t="s">
        <v>444</v>
      </c>
      <c r="I82" s="15" t="s">
        <v>445</v>
      </c>
      <c r="J82" s="15" t="s">
        <v>251</v>
      </c>
      <c r="K82" s="15" t="s">
        <v>252</v>
      </c>
    </row>
    <row r="83" spans="1:11" x14ac:dyDescent="0.35">
      <c r="A83" s="15" t="s">
        <v>474</v>
      </c>
      <c r="B83" s="15" t="s">
        <v>475</v>
      </c>
      <c r="C83" s="15" t="s">
        <v>211</v>
      </c>
      <c r="D83" s="15" t="s">
        <v>209</v>
      </c>
      <c r="E83" s="15" t="s">
        <v>210</v>
      </c>
      <c r="F83" s="15" t="s">
        <v>442</v>
      </c>
      <c r="G83" s="15" t="s">
        <v>443</v>
      </c>
      <c r="H83" s="15" t="s">
        <v>444</v>
      </c>
      <c r="I83" s="15" t="s">
        <v>445</v>
      </c>
      <c r="J83" s="15" t="s">
        <v>468</v>
      </c>
      <c r="K83" s="15" t="s">
        <v>469</v>
      </c>
    </row>
    <row r="84" spans="1:11" x14ac:dyDescent="0.35">
      <c r="A84" s="15" t="s">
        <v>476</v>
      </c>
      <c r="B84" s="15" t="s">
        <v>477</v>
      </c>
      <c r="C84" s="15" t="s">
        <v>211</v>
      </c>
      <c r="D84" s="15" t="s">
        <v>209</v>
      </c>
      <c r="E84" s="15" t="s">
        <v>210</v>
      </c>
      <c r="F84" s="15" t="s">
        <v>442</v>
      </c>
      <c r="G84" s="15" t="s">
        <v>443</v>
      </c>
      <c r="H84" s="15" t="s">
        <v>444</v>
      </c>
      <c r="I84" s="15" t="s">
        <v>445</v>
      </c>
      <c r="J84" s="15" t="s">
        <v>446</v>
      </c>
      <c r="K84" s="15" t="s">
        <v>447</v>
      </c>
    </row>
    <row r="85" spans="1:11" x14ac:dyDescent="0.35">
      <c r="A85" s="15" t="s">
        <v>478</v>
      </c>
      <c r="B85" s="15" t="s">
        <v>479</v>
      </c>
      <c r="C85" s="15" t="s">
        <v>211</v>
      </c>
      <c r="D85" s="15" t="s">
        <v>209</v>
      </c>
      <c r="E85" s="15" t="s">
        <v>210</v>
      </c>
      <c r="F85" s="15" t="s">
        <v>442</v>
      </c>
      <c r="G85" s="15" t="s">
        <v>443</v>
      </c>
      <c r="H85" s="15" t="s">
        <v>444</v>
      </c>
      <c r="I85" s="15" t="s">
        <v>445</v>
      </c>
      <c r="J85" s="15" t="s">
        <v>468</v>
      </c>
      <c r="K85" s="15" t="s">
        <v>469</v>
      </c>
    </row>
    <row r="86" spans="1:11" x14ac:dyDescent="0.35">
      <c r="A86" s="15" t="s">
        <v>480</v>
      </c>
      <c r="B86" s="15" t="s">
        <v>481</v>
      </c>
      <c r="C86" s="15" t="s">
        <v>211</v>
      </c>
      <c r="D86" s="15" t="s">
        <v>209</v>
      </c>
      <c r="E86" s="15" t="s">
        <v>210</v>
      </c>
      <c r="F86" s="15" t="s">
        <v>442</v>
      </c>
      <c r="G86" s="15" t="s">
        <v>443</v>
      </c>
      <c r="H86" s="15" t="s">
        <v>444</v>
      </c>
      <c r="I86" s="15" t="s">
        <v>445</v>
      </c>
      <c r="J86" s="15" t="s">
        <v>468</v>
      </c>
      <c r="K86" s="15" t="s">
        <v>469</v>
      </c>
    </row>
    <row r="87" spans="1:11" x14ac:dyDescent="0.35">
      <c r="A87" s="15" t="s">
        <v>482</v>
      </c>
      <c r="B87" s="15" t="s">
        <v>483</v>
      </c>
      <c r="C87" s="15" t="s">
        <v>211</v>
      </c>
      <c r="D87" s="15" t="s">
        <v>209</v>
      </c>
      <c r="E87" s="15" t="s">
        <v>210</v>
      </c>
      <c r="F87" s="15" t="s">
        <v>442</v>
      </c>
      <c r="G87" s="15" t="s">
        <v>443</v>
      </c>
      <c r="H87" s="15" t="s">
        <v>444</v>
      </c>
      <c r="I87" s="15" t="s">
        <v>445</v>
      </c>
      <c r="J87" s="15" t="s">
        <v>452</v>
      </c>
      <c r="K87" s="15" t="s">
        <v>453</v>
      </c>
    </row>
    <row r="88" spans="1:11" x14ac:dyDescent="0.35">
      <c r="A88" s="15" t="s">
        <v>484</v>
      </c>
      <c r="B88" s="15" t="s">
        <v>485</v>
      </c>
      <c r="C88" s="15" t="s">
        <v>211</v>
      </c>
      <c r="D88" s="15" t="s">
        <v>209</v>
      </c>
      <c r="E88" s="15" t="s">
        <v>210</v>
      </c>
      <c r="F88" s="15" t="s">
        <v>442</v>
      </c>
      <c r="G88" s="15" t="s">
        <v>443</v>
      </c>
      <c r="H88" s="15" t="s">
        <v>444</v>
      </c>
      <c r="I88" s="15" t="s">
        <v>445</v>
      </c>
      <c r="J88" s="15" t="s">
        <v>468</v>
      </c>
      <c r="K88" s="15" t="s">
        <v>469</v>
      </c>
    </row>
    <row r="89" spans="1:11" x14ac:dyDescent="0.35">
      <c r="A89" s="15" t="s">
        <v>486</v>
      </c>
      <c r="B89" s="15" t="s">
        <v>487</v>
      </c>
      <c r="C89" s="15" t="s">
        <v>211</v>
      </c>
      <c r="D89" s="15" t="s">
        <v>209</v>
      </c>
      <c r="E89" s="15" t="s">
        <v>210</v>
      </c>
      <c r="F89" s="15" t="s">
        <v>442</v>
      </c>
      <c r="G89" s="15" t="s">
        <v>443</v>
      </c>
      <c r="H89" s="15" t="s">
        <v>444</v>
      </c>
      <c r="I89" s="15" t="s">
        <v>445</v>
      </c>
      <c r="J89" s="15" t="s">
        <v>452</v>
      </c>
      <c r="K89" s="15" t="s">
        <v>453</v>
      </c>
    </row>
    <row r="90" spans="1:11" x14ac:dyDescent="0.35">
      <c r="A90" s="15" t="s">
        <v>488</v>
      </c>
      <c r="B90" s="15" t="s">
        <v>489</v>
      </c>
      <c r="C90" s="15" t="s">
        <v>211</v>
      </c>
      <c r="D90" s="15" t="s">
        <v>209</v>
      </c>
      <c r="E90" s="15" t="s">
        <v>210</v>
      </c>
      <c r="F90" s="15" t="s">
        <v>442</v>
      </c>
      <c r="G90" s="15" t="s">
        <v>443</v>
      </c>
      <c r="H90" s="15" t="s">
        <v>444</v>
      </c>
      <c r="I90" s="15" t="s">
        <v>445</v>
      </c>
      <c r="J90" s="15" t="s">
        <v>452</v>
      </c>
      <c r="K90" s="15" t="s">
        <v>453</v>
      </c>
    </row>
    <row r="91" spans="1:11" x14ac:dyDescent="0.35">
      <c r="A91" s="15" t="s">
        <v>490</v>
      </c>
      <c r="B91" s="15" t="s">
        <v>491</v>
      </c>
      <c r="C91" s="15" t="s">
        <v>211</v>
      </c>
      <c r="D91" s="15" t="s">
        <v>209</v>
      </c>
      <c r="E91" s="15" t="s">
        <v>210</v>
      </c>
      <c r="F91" s="15" t="s">
        <v>442</v>
      </c>
      <c r="G91" s="15" t="s">
        <v>443</v>
      </c>
      <c r="H91" s="15" t="s">
        <v>444</v>
      </c>
      <c r="I91" s="15" t="s">
        <v>445</v>
      </c>
      <c r="J91" s="15" t="s">
        <v>468</v>
      </c>
      <c r="K91" s="15" t="s">
        <v>469</v>
      </c>
    </row>
    <row r="92" spans="1:11" x14ac:dyDescent="0.35">
      <c r="A92" s="15" t="s">
        <v>492</v>
      </c>
      <c r="B92" s="15" t="s">
        <v>493</v>
      </c>
      <c r="C92" s="15" t="s">
        <v>211</v>
      </c>
      <c r="D92" s="15" t="s">
        <v>209</v>
      </c>
      <c r="E92" s="15" t="s">
        <v>210</v>
      </c>
      <c r="F92" s="15" t="s">
        <v>442</v>
      </c>
      <c r="G92" s="15" t="s">
        <v>443</v>
      </c>
      <c r="H92" s="15" t="s">
        <v>444</v>
      </c>
      <c r="I92" s="15" t="s">
        <v>445</v>
      </c>
      <c r="J92" s="15" t="s">
        <v>446</v>
      </c>
      <c r="K92" s="15" t="s">
        <v>447</v>
      </c>
    </row>
    <row r="93" spans="1:11" x14ac:dyDescent="0.35">
      <c r="A93" s="15" t="s">
        <v>494</v>
      </c>
      <c r="B93" s="15" t="s">
        <v>495</v>
      </c>
      <c r="C93" s="15" t="s">
        <v>211</v>
      </c>
      <c r="D93" s="15" t="s">
        <v>209</v>
      </c>
      <c r="E93" s="15" t="s">
        <v>210</v>
      </c>
      <c r="F93" s="15" t="s">
        <v>442</v>
      </c>
      <c r="G93" s="15" t="s">
        <v>443</v>
      </c>
      <c r="H93" s="15" t="s">
        <v>444</v>
      </c>
      <c r="I93" s="15" t="s">
        <v>445</v>
      </c>
      <c r="J93" s="15" t="s">
        <v>452</v>
      </c>
      <c r="K93" s="15" t="s">
        <v>453</v>
      </c>
    </row>
    <row r="94" spans="1:11" x14ac:dyDescent="0.35">
      <c r="A94" s="15" t="s">
        <v>496</v>
      </c>
      <c r="B94" s="15" t="s">
        <v>497</v>
      </c>
      <c r="C94" s="15" t="s">
        <v>211</v>
      </c>
      <c r="D94" s="15" t="s">
        <v>209</v>
      </c>
      <c r="E94" s="15" t="s">
        <v>210</v>
      </c>
      <c r="F94" s="15" t="s">
        <v>442</v>
      </c>
      <c r="G94" s="15" t="s">
        <v>443</v>
      </c>
      <c r="H94" s="15" t="s">
        <v>444</v>
      </c>
      <c r="I94" s="15" t="s">
        <v>445</v>
      </c>
      <c r="J94" s="15" t="s">
        <v>446</v>
      </c>
      <c r="K94" s="15" t="s">
        <v>447</v>
      </c>
    </row>
    <row r="95" spans="1:11" x14ac:dyDescent="0.35">
      <c r="A95" s="15" t="s">
        <v>498</v>
      </c>
      <c r="B95" s="15" t="s">
        <v>499</v>
      </c>
      <c r="C95" s="15" t="s">
        <v>211</v>
      </c>
      <c r="D95" s="15" t="s">
        <v>209</v>
      </c>
      <c r="E95" s="15" t="s">
        <v>210</v>
      </c>
      <c r="F95" s="15" t="s">
        <v>442</v>
      </c>
      <c r="G95" s="15" t="s">
        <v>443</v>
      </c>
      <c r="H95" s="15" t="s">
        <v>444</v>
      </c>
      <c r="I95" s="15" t="s">
        <v>445</v>
      </c>
      <c r="J95" s="15" t="s">
        <v>468</v>
      </c>
      <c r="K95" s="15" t="s">
        <v>469</v>
      </c>
    </row>
    <row r="96" spans="1:11" x14ac:dyDescent="0.35">
      <c r="A96" s="15" t="s">
        <v>500</v>
      </c>
      <c r="B96" s="15" t="s">
        <v>501</v>
      </c>
      <c r="C96" s="15" t="s">
        <v>211</v>
      </c>
      <c r="D96" s="15" t="s">
        <v>209</v>
      </c>
      <c r="E96" s="15" t="s">
        <v>210</v>
      </c>
      <c r="F96" s="15" t="s">
        <v>442</v>
      </c>
      <c r="G96" s="15" t="s">
        <v>443</v>
      </c>
      <c r="H96" s="15" t="s">
        <v>444</v>
      </c>
      <c r="I96" s="15" t="s">
        <v>445</v>
      </c>
      <c r="J96" s="15" t="s">
        <v>452</v>
      </c>
      <c r="K96" s="15" t="s">
        <v>453</v>
      </c>
    </row>
    <row r="97" spans="1:11" x14ac:dyDescent="0.35">
      <c r="A97" s="15" t="s">
        <v>502</v>
      </c>
      <c r="B97" s="15" t="s">
        <v>503</v>
      </c>
      <c r="C97" s="15" t="s">
        <v>211</v>
      </c>
      <c r="D97" s="15" t="s">
        <v>209</v>
      </c>
      <c r="E97" s="15" t="s">
        <v>210</v>
      </c>
      <c r="F97" s="15" t="s">
        <v>442</v>
      </c>
      <c r="G97" s="15" t="s">
        <v>443</v>
      </c>
      <c r="H97" s="15" t="s">
        <v>444</v>
      </c>
      <c r="I97" s="15" t="s">
        <v>445</v>
      </c>
      <c r="J97" s="15" t="s">
        <v>468</v>
      </c>
      <c r="K97" s="15" t="s">
        <v>469</v>
      </c>
    </row>
    <row r="98" spans="1:11" x14ac:dyDescent="0.35">
      <c r="A98" s="15" t="s">
        <v>504</v>
      </c>
      <c r="B98" s="15" t="s">
        <v>505</v>
      </c>
      <c r="C98" s="15" t="s">
        <v>211</v>
      </c>
      <c r="D98" s="15" t="s">
        <v>209</v>
      </c>
      <c r="E98" s="15" t="s">
        <v>210</v>
      </c>
      <c r="F98" s="15" t="s">
        <v>442</v>
      </c>
      <c r="G98" s="15" t="s">
        <v>443</v>
      </c>
      <c r="H98" s="15" t="s">
        <v>444</v>
      </c>
      <c r="I98" s="15" t="s">
        <v>445</v>
      </c>
      <c r="J98" s="15" t="s">
        <v>468</v>
      </c>
      <c r="K98" s="15" t="s">
        <v>469</v>
      </c>
    </row>
    <row r="99" spans="1:11" x14ac:dyDescent="0.35">
      <c r="A99" s="15" t="s">
        <v>506</v>
      </c>
      <c r="B99" s="15" t="s">
        <v>507</v>
      </c>
      <c r="C99" s="15" t="s">
        <v>226</v>
      </c>
      <c r="D99" s="15" t="s">
        <v>225</v>
      </c>
      <c r="E99" s="15" t="s">
        <v>226</v>
      </c>
      <c r="F99" s="15" t="s">
        <v>284</v>
      </c>
      <c r="G99" s="15" t="s">
        <v>157</v>
      </c>
      <c r="H99" s="15" t="s">
        <v>228</v>
      </c>
      <c r="I99" s="15" t="s">
        <v>285</v>
      </c>
      <c r="J99" s="15" t="s">
        <v>508</v>
      </c>
      <c r="K99" s="15" t="s">
        <v>509</v>
      </c>
    </row>
    <row r="100" spans="1:11" x14ac:dyDescent="0.35">
      <c r="A100" s="15" t="s">
        <v>510</v>
      </c>
      <c r="B100" s="15" t="s">
        <v>511</v>
      </c>
      <c r="C100" s="15" t="s">
        <v>226</v>
      </c>
      <c r="D100" s="15" t="s">
        <v>225</v>
      </c>
      <c r="E100" s="15" t="s">
        <v>226</v>
      </c>
      <c r="F100" s="15" t="s">
        <v>284</v>
      </c>
      <c r="G100" s="15" t="s">
        <v>157</v>
      </c>
      <c r="H100" s="15" t="s">
        <v>228</v>
      </c>
      <c r="I100" s="15" t="s">
        <v>285</v>
      </c>
      <c r="J100" s="15" t="s">
        <v>512</v>
      </c>
      <c r="K100" s="15" t="s">
        <v>513</v>
      </c>
    </row>
    <row r="101" spans="1:11" x14ac:dyDescent="0.35">
      <c r="A101" s="15" t="s">
        <v>514</v>
      </c>
      <c r="B101" s="15" t="s">
        <v>515</v>
      </c>
      <c r="C101" s="15" t="s">
        <v>226</v>
      </c>
      <c r="D101" s="15" t="s">
        <v>225</v>
      </c>
      <c r="E101" s="15" t="s">
        <v>226</v>
      </c>
      <c r="F101" s="15" t="s">
        <v>284</v>
      </c>
      <c r="G101" s="15" t="s">
        <v>157</v>
      </c>
      <c r="H101" s="15" t="s">
        <v>228</v>
      </c>
      <c r="I101" s="15" t="s">
        <v>285</v>
      </c>
      <c r="J101" s="15" t="s">
        <v>516</v>
      </c>
      <c r="K101" s="15" t="s">
        <v>517</v>
      </c>
    </row>
    <row r="102" spans="1:11" x14ac:dyDescent="0.35">
      <c r="A102" s="15" t="s">
        <v>518</v>
      </c>
      <c r="B102" s="15" t="s">
        <v>519</v>
      </c>
      <c r="C102" s="15" t="s">
        <v>226</v>
      </c>
      <c r="D102" s="15" t="s">
        <v>225</v>
      </c>
      <c r="E102" s="15" t="s">
        <v>226</v>
      </c>
      <c r="F102" s="15" t="s">
        <v>284</v>
      </c>
      <c r="G102" s="15" t="s">
        <v>157</v>
      </c>
      <c r="H102" s="15" t="s">
        <v>228</v>
      </c>
      <c r="I102" s="15" t="s">
        <v>285</v>
      </c>
      <c r="J102" s="15" t="s">
        <v>516</v>
      </c>
      <c r="K102" s="15" t="s">
        <v>517</v>
      </c>
    </row>
    <row r="103" spans="1:11" x14ac:dyDescent="0.35">
      <c r="A103" s="15" t="s">
        <v>520</v>
      </c>
      <c r="B103" s="15" t="s">
        <v>521</v>
      </c>
      <c r="C103" s="15" t="s">
        <v>226</v>
      </c>
      <c r="D103" s="15" t="s">
        <v>225</v>
      </c>
      <c r="E103" s="15" t="s">
        <v>226</v>
      </c>
      <c r="F103" s="15" t="s">
        <v>284</v>
      </c>
      <c r="G103" s="15" t="s">
        <v>157</v>
      </c>
      <c r="H103" s="15" t="s">
        <v>228</v>
      </c>
      <c r="I103" s="15" t="s">
        <v>285</v>
      </c>
      <c r="J103" s="15" t="s">
        <v>516</v>
      </c>
      <c r="K103" s="15" t="s">
        <v>517</v>
      </c>
    </row>
    <row r="104" spans="1:11" x14ac:dyDescent="0.35">
      <c r="A104" s="15" t="s">
        <v>522</v>
      </c>
      <c r="B104" s="15" t="s">
        <v>523</v>
      </c>
      <c r="C104" s="15" t="s">
        <v>160</v>
      </c>
      <c r="D104" s="15" t="s">
        <v>216</v>
      </c>
      <c r="E104" s="15" t="s">
        <v>217</v>
      </c>
      <c r="F104" s="15" t="s">
        <v>182</v>
      </c>
      <c r="G104" s="15" t="s">
        <v>183</v>
      </c>
      <c r="H104" s="15" t="s">
        <v>182</v>
      </c>
      <c r="I104" s="15" t="s">
        <v>183</v>
      </c>
      <c r="J104" s="15" t="s">
        <v>524</v>
      </c>
      <c r="K104" s="15" t="s">
        <v>525</v>
      </c>
    </row>
    <row r="105" spans="1:11" x14ac:dyDescent="0.35">
      <c r="A105" s="15" t="s">
        <v>526</v>
      </c>
      <c r="B105" s="15" t="s">
        <v>527</v>
      </c>
      <c r="C105" s="15" t="s">
        <v>226</v>
      </c>
      <c r="D105" s="15" t="s">
        <v>225</v>
      </c>
      <c r="E105" s="15" t="s">
        <v>226</v>
      </c>
      <c r="F105" s="15" t="s">
        <v>284</v>
      </c>
      <c r="G105" s="15" t="s">
        <v>157</v>
      </c>
      <c r="H105" s="15" t="s">
        <v>228</v>
      </c>
      <c r="I105" s="15" t="s">
        <v>285</v>
      </c>
      <c r="J105" s="15" t="s">
        <v>389</v>
      </c>
      <c r="K105" s="15" t="s">
        <v>390</v>
      </c>
    </row>
    <row r="106" spans="1:11" x14ac:dyDescent="0.35">
      <c r="A106" s="15" t="s">
        <v>528</v>
      </c>
      <c r="B106" s="15" t="s">
        <v>529</v>
      </c>
      <c r="C106" s="15" t="s">
        <v>190</v>
      </c>
      <c r="D106" s="15" t="s">
        <v>218</v>
      </c>
      <c r="E106" s="15" t="s">
        <v>219</v>
      </c>
      <c r="F106" s="15" t="s">
        <v>182</v>
      </c>
      <c r="G106" s="15" t="s">
        <v>183</v>
      </c>
      <c r="H106" s="15" t="s">
        <v>182</v>
      </c>
      <c r="I106" s="15" t="s">
        <v>183</v>
      </c>
      <c r="J106" s="15" t="s">
        <v>530</v>
      </c>
      <c r="K106" s="15" t="s">
        <v>531</v>
      </c>
    </row>
    <row r="107" spans="1:11" x14ac:dyDescent="0.35">
      <c r="A107" t="s">
        <v>532</v>
      </c>
      <c r="B107" t="s">
        <v>533</v>
      </c>
      <c r="C107" t="s">
        <v>190</v>
      </c>
      <c r="D107" t="s">
        <v>220</v>
      </c>
      <c r="E107" t="s">
        <v>221</v>
      </c>
      <c r="F107" t="s">
        <v>273</v>
      </c>
      <c r="G107" t="s">
        <v>153</v>
      </c>
      <c r="H107" t="s">
        <v>273</v>
      </c>
      <c r="I107" t="s">
        <v>153</v>
      </c>
      <c r="J107" t="s">
        <v>534</v>
      </c>
      <c r="K107" t="s">
        <v>535</v>
      </c>
    </row>
    <row r="108" spans="1:11" x14ac:dyDescent="0.35">
      <c r="A108" s="15" t="s">
        <v>536</v>
      </c>
      <c r="B108" s="15" t="s">
        <v>537</v>
      </c>
      <c r="C108" s="15" t="s">
        <v>226</v>
      </c>
      <c r="D108" s="15" t="s">
        <v>225</v>
      </c>
      <c r="E108" s="15" t="s">
        <v>226</v>
      </c>
      <c r="F108" s="15" t="s">
        <v>284</v>
      </c>
      <c r="G108" s="15" t="s">
        <v>157</v>
      </c>
      <c r="H108" s="15" t="s">
        <v>228</v>
      </c>
      <c r="I108" s="15" t="s">
        <v>285</v>
      </c>
      <c r="J108" s="15" t="s">
        <v>538</v>
      </c>
      <c r="K108" s="15" t="s">
        <v>539</v>
      </c>
    </row>
    <row r="109" spans="1:11" x14ac:dyDescent="0.35">
      <c r="A109" s="15" t="s">
        <v>540</v>
      </c>
      <c r="B109" s="15" t="s">
        <v>541</v>
      </c>
      <c r="C109" s="15" t="s">
        <v>226</v>
      </c>
      <c r="D109" s="15" t="s">
        <v>225</v>
      </c>
      <c r="E109" s="15" t="s">
        <v>226</v>
      </c>
      <c r="F109" s="15" t="s">
        <v>284</v>
      </c>
      <c r="G109" s="15" t="s">
        <v>157</v>
      </c>
      <c r="H109" s="15" t="s">
        <v>228</v>
      </c>
      <c r="I109" s="15" t="s">
        <v>285</v>
      </c>
      <c r="J109" s="15" t="s">
        <v>542</v>
      </c>
      <c r="K109" s="15" t="s">
        <v>543</v>
      </c>
    </row>
    <row r="110" spans="1:11" x14ac:dyDescent="0.35">
      <c r="A110" s="15" t="s">
        <v>544</v>
      </c>
      <c r="B110" s="15" t="s">
        <v>545</v>
      </c>
      <c r="C110" s="15" t="s">
        <v>226</v>
      </c>
      <c r="D110" s="15" t="s">
        <v>225</v>
      </c>
      <c r="E110" s="15" t="s">
        <v>226</v>
      </c>
      <c r="F110" s="15" t="s">
        <v>284</v>
      </c>
      <c r="G110" s="15" t="s">
        <v>157</v>
      </c>
      <c r="H110" s="15" t="s">
        <v>228</v>
      </c>
      <c r="I110" s="15" t="s">
        <v>285</v>
      </c>
      <c r="J110" s="15" t="s">
        <v>546</v>
      </c>
      <c r="K110" s="15" t="s">
        <v>547</v>
      </c>
    </row>
    <row r="111" spans="1:11" x14ac:dyDescent="0.35">
      <c r="A111" s="15" t="s">
        <v>548</v>
      </c>
      <c r="B111" s="15" t="s">
        <v>549</v>
      </c>
      <c r="C111" s="15" t="s">
        <v>226</v>
      </c>
      <c r="D111" s="15" t="s">
        <v>225</v>
      </c>
      <c r="E111" s="15" t="s">
        <v>226</v>
      </c>
      <c r="F111" s="15" t="s">
        <v>284</v>
      </c>
      <c r="G111" s="15" t="s">
        <v>157</v>
      </c>
      <c r="H111" s="15" t="s">
        <v>228</v>
      </c>
      <c r="I111" s="15" t="s">
        <v>285</v>
      </c>
      <c r="J111" s="15" t="s">
        <v>550</v>
      </c>
      <c r="K111" s="15" t="s">
        <v>551</v>
      </c>
    </row>
    <row r="112" spans="1:11" x14ac:dyDescent="0.35">
      <c r="A112" s="15" t="s">
        <v>552</v>
      </c>
      <c r="B112" s="15" t="s">
        <v>553</v>
      </c>
      <c r="C112" s="15" t="s">
        <v>226</v>
      </c>
      <c r="D112" s="15" t="s">
        <v>225</v>
      </c>
      <c r="E112" s="15" t="s">
        <v>226</v>
      </c>
      <c r="F112" s="15" t="s">
        <v>284</v>
      </c>
      <c r="G112" s="15" t="s">
        <v>157</v>
      </c>
      <c r="H112" s="15" t="s">
        <v>228</v>
      </c>
      <c r="I112" s="15" t="s">
        <v>285</v>
      </c>
      <c r="J112" s="15" t="s">
        <v>554</v>
      </c>
      <c r="K112" s="15" t="s">
        <v>555</v>
      </c>
    </row>
    <row r="113" spans="1:11" x14ac:dyDescent="0.35">
      <c r="A113" s="15" t="s">
        <v>556</v>
      </c>
      <c r="B113" s="15" t="s">
        <v>557</v>
      </c>
      <c r="C113" s="15" t="s">
        <v>190</v>
      </c>
      <c r="D113" s="15" t="s">
        <v>222</v>
      </c>
      <c r="E113" s="15" t="s">
        <v>223</v>
      </c>
      <c r="F113" s="15" t="s">
        <v>273</v>
      </c>
      <c r="G113" s="15" t="s">
        <v>153</v>
      </c>
      <c r="H113" s="15" t="s">
        <v>273</v>
      </c>
      <c r="I113" s="15" t="s">
        <v>153</v>
      </c>
      <c r="J113" s="15" t="s">
        <v>558</v>
      </c>
      <c r="K113" s="15" t="s">
        <v>559</v>
      </c>
    </row>
    <row r="114" spans="1:11" x14ac:dyDescent="0.35">
      <c r="A114" s="15" t="s">
        <v>560</v>
      </c>
      <c r="B114" s="15" t="s">
        <v>561</v>
      </c>
      <c r="C114" s="15" t="s">
        <v>190</v>
      </c>
      <c r="D114" s="15" t="s">
        <v>224</v>
      </c>
      <c r="E114" s="15" t="s">
        <v>629</v>
      </c>
      <c r="F114" s="15" t="s">
        <v>182</v>
      </c>
      <c r="G114" s="15" t="s">
        <v>183</v>
      </c>
      <c r="H114" s="15" t="s">
        <v>630</v>
      </c>
      <c r="I114" s="15" t="s">
        <v>631</v>
      </c>
      <c r="J114" s="15" t="s">
        <v>562</v>
      </c>
      <c r="K114" s="15" t="s">
        <v>563</v>
      </c>
    </row>
  </sheetData>
  <autoFilter ref="A4:K114" xr:uid="{59B9B413-B529-4D31-8247-1515037DB3B7}"/>
  <pageMargins left="0.7" right="0.7" top="0.75" bottom="0.75" header="0.3" footer="0.3"/>
  <pageSetup paperSize="9" orientation="portrait" horizontalDpi="90" verticalDpi="9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C115E-F6F2-44C2-A211-D304756C730E}">
  <sheetPr>
    <tabColor rgb="FFFFFF00"/>
  </sheetPr>
  <dimension ref="A1:G864"/>
  <sheetViews>
    <sheetView workbookViewId="0"/>
  </sheetViews>
  <sheetFormatPr defaultRowHeight="14.5" x14ac:dyDescent="0.35"/>
  <cols>
    <col min="1" max="1" width="15.453125" style="1" bestFit="1" customWidth="1"/>
    <col min="2" max="2" width="12.54296875" bestFit="1" customWidth="1"/>
    <col min="3" max="3" width="12.453125" bestFit="1" customWidth="1"/>
    <col min="4" max="4" width="11.453125" bestFit="1" customWidth="1"/>
    <col min="5" max="5" width="12.54296875" bestFit="1" customWidth="1"/>
    <col min="6" max="6" width="10.453125" bestFit="1" customWidth="1"/>
  </cols>
  <sheetData>
    <row r="1" spans="1:7" x14ac:dyDescent="0.35">
      <c r="A1" s="1" t="s">
        <v>564</v>
      </c>
      <c r="B1" t="s">
        <v>565</v>
      </c>
      <c r="C1" t="s">
        <v>566</v>
      </c>
      <c r="D1" t="s">
        <v>567</v>
      </c>
      <c r="E1" t="s">
        <v>568</v>
      </c>
      <c r="F1" t="s">
        <v>569</v>
      </c>
    </row>
    <row r="2" spans="1:7" x14ac:dyDescent="0.35">
      <c r="A2" s="1">
        <v>45992</v>
      </c>
      <c r="B2" t="s">
        <v>137</v>
      </c>
      <c r="C2" t="s">
        <v>21</v>
      </c>
      <c r="D2" t="s">
        <v>140</v>
      </c>
      <c r="E2" t="s">
        <v>614</v>
      </c>
      <c r="F2">
        <v>111450</v>
      </c>
      <c r="G2" s="97"/>
    </row>
    <row r="3" spans="1:7" x14ac:dyDescent="0.35">
      <c r="A3" s="1">
        <v>45992</v>
      </c>
      <c r="B3" t="s">
        <v>137</v>
      </c>
      <c r="C3" t="s">
        <v>29</v>
      </c>
      <c r="D3" t="s">
        <v>140</v>
      </c>
      <c r="E3" t="s">
        <v>614</v>
      </c>
      <c r="F3">
        <v>94914</v>
      </c>
    </row>
    <row r="4" spans="1:7" x14ac:dyDescent="0.35">
      <c r="A4" s="1">
        <v>45992</v>
      </c>
      <c r="B4" t="s">
        <v>137</v>
      </c>
      <c r="C4" t="s">
        <v>30</v>
      </c>
      <c r="D4" t="s">
        <v>140</v>
      </c>
      <c r="E4" t="s">
        <v>614</v>
      </c>
      <c r="F4">
        <v>77234</v>
      </c>
    </row>
    <row r="5" spans="1:7" x14ac:dyDescent="0.35">
      <c r="A5" s="1">
        <v>45992</v>
      </c>
      <c r="B5" t="s">
        <v>137</v>
      </c>
      <c r="C5" t="s">
        <v>31</v>
      </c>
      <c r="D5" t="s">
        <v>140</v>
      </c>
      <c r="E5" t="s">
        <v>614</v>
      </c>
      <c r="F5">
        <v>5629</v>
      </c>
    </row>
    <row r="6" spans="1:7" x14ac:dyDescent="0.35">
      <c r="A6" s="1">
        <v>45992</v>
      </c>
      <c r="B6" t="s">
        <v>137</v>
      </c>
      <c r="C6" t="s">
        <v>32</v>
      </c>
      <c r="D6" t="s">
        <v>140</v>
      </c>
      <c r="E6" t="s">
        <v>614</v>
      </c>
      <c r="F6">
        <v>6406990</v>
      </c>
    </row>
    <row r="7" spans="1:7" x14ac:dyDescent="0.35">
      <c r="A7" s="1">
        <v>45992</v>
      </c>
      <c r="B7" t="s">
        <v>137</v>
      </c>
      <c r="C7" t="s">
        <v>47</v>
      </c>
      <c r="D7" t="s">
        <v>140</v>
      </c>
      <c r="E7" t="s">
        <v>614</v>
      </c>
      <c r="F7">
        <v>1084</v>
      </c>
    </row>
    <row r="8" spans="1:7" x14ac:dyDescent="0.35">
      <c r="A8" s="1">
        <v>45992</v>
      </c>
      <c r="B8" t="s">
        <v>137</v>
      </c>
      <c r="C8" t="s">
        <v>46</v>
      </c>
      <c r="D8" t="s">
        <v>140</v>
      </c>
      <c r="E8" t="s">
        <v>614</v>
      </c>
      <c r="F8">
        <v>10</v>
      </c>
    </row>
    <row r="9" spans="1:7" x14ac:dyDescent="0.35">
      <c r="A9" s="1">
        <v>45992</v>
      </c>
      <c r="B9" t="s">
        <v>137</v>
      </c>
      <c r="C9" t="s">
        <v>49</v>
      </c>
      <c r="D9" t="s">
        <v>140</v>
      </c>
      <c r="E9" t="s">
        <v>614</v>
      </c>
      <c r="F9">
        <v>1393</v>
      </c>
    </row>
    <row r="10" spans="1:7" x14ac:dyDescent="0.35">
      <c r="A10" s="1">
        <v>45992</v>
      </c>
      <c r="B10" t="s">
        <v>137</v>
      </c>
      <c r="C10" t="s">
        <v>48</v>
      </c>
      <c r="D10" t="s">
        <v>140</v>
      </c>
      <c r="E10" t="s">
        <v>614</v>
      </c>
      <c r="F10">
        <v>41</v>
      </c>
    </row>
    <row r="11" spans="1:7" x14ac:dyDescent="0.35">
      <c r="A11" s="1">
        <v>45992</v>
      </c>
      <c r="B11" t="s">
        <v>137</v>
      </c>
      <c r="C11" t="s">
        <v>33</v>
      </c>
      <c r="D11" t="s">
        <v>140</v>
      </c>
      <c r="E11" t="s">
        <v>614</v>
      </c>
      <c r="F11">
        <v>86770</v>
      </c>
    </row>
    <row r="12" spans="1:7" x14ac:dyDescent="0.35">
      <c r="A12" s="1">
        <v>45992</v>
      </c>
      <c r="B12" t="s">
        <v>137</v>
      </c>
      <c r="C12" t="s">
        <v>34</v>
      </c>
      <c r="D12" t="s">
        <v>140</v>
      </c>
      <c r="E12" t="s">
        <v>614</v>
      </c>
      <c r="F12">
        <v>30958</v>
      </c>
    </row>
    <row r="13" spans="1:7" x14ac:dyDescent="0.35">
      <c r="A13" s="1">
        <v>45992</v>
      </c>
      <c r="B13" t="s">
        <v>137</v>
      </c>
      <c r="C13" t="s">
        <v>50</v>
      </c>
      <c r="D13" t="s">
        <v>140</v>
      </c>
      <c r="E13" t="s">
        <v>614</v>
      </c>
      <c r="F13">
        <v>6670</v>
      </c>
    </row>
    <row r="14" spans="1:7" x14ac:dyDescent="0.35">
      <c r="A14" s="1">
        <v>45992</v>
      </c>
      <c r="B14" t="s">
        <v>137</v>
      </c>
      <c r="C14" t="s">
        <v>51</v>
      </c>
      <c r="D14" t="s">
        <v>140</v>
      </c>
      <c r="E14" t="s">
        <v>614</v>
      </c>
      <c r="F14">
        <v>2456</v>
      </c>
    </row>
    <row r="15" spans="1:7" x14ac:dyDescent="0.35">
      <c r="A15" s="1">
        <v>45992</v>
      </c>
      <c r="B15" t="s">
        <v>137</v>
      </c>
      <c r="C15" t="s">
        <v>35</v>
      </c>
      <c r="D15" t="s">
        <v>140</v>
      </c>
      <c r="E15" t="s">
        <v>614</v>
      </c>
      <c r="F15">
        <v>11880</v>
      </c>
    </row>
    <row r="16" spans="1:7" x14ac:dyDescent="0.35">
      <c r="A16" s="1">
        <v>45992</v>
      </c>
      <c r="B16" t="s">
        <v>137</v>
      </c>
      <c r="C16" t="s">
        <v>36</v>
      </c>
      <c r="D16" t="s">
        <v>140</v>
      </c>
      <c r="E16" t="s">
        <v>614</v>
      </c>
      <c r="F16">
        <v>15169</v>
      </c>
    </row>
    <row r="17" spans="1:6" x14ac:dyDescent="0.35">
      <c r="A17" s="1">
        <v>45992</v>
      </c>
      <c r="B17" t="s">
        <v>137</v>
      </c>
      <c r="C17" t="s">
        <v>52</v>
      </c>
      <c r="D17" t="s">
        <v>140</v>
      </c>
      <c r="E17" t="s">
        <v>614</v>
      </c>
      <c r="F17">
        <v>7251</v>
      </c>
    </row>
    <row r="18" spans="1:6" x14ac:dyDescent="0.35">
      <c r="A18" s="1">
        <v>45992</v>
      </c>
      <c r="B18" t="s">
        <v>137</v>
      </c>
      <c r="C18" t="s">
        <v>53</v>
      </c>
      <c r="D18" t="s">
        <v>140</v>
      </c>
      <c r="E18" t="s">
        <v>614</v>
      </c>
      <c r="F18">
        <v>10</v>
      </c>
    </row>
    <row r="19" spans="1:6" x14ac:dyDescent="0.35">
      <c r="A19" s="1">
        <v>45992</v>
      </c>
      <c r="B19" t="s">
        <v>137</v>
      </c>
      <c r="C19" t="s">
        <v>54</v>
      </c>
      <c r="D19" t="s">
        <v>140</v>
      </c>
      <c r="E19" t="s">
        <v>614</v>
      </c>
      <c r="F19">
        <v>8271</v>
      </c>
    </row>
    <row r="20" spans="1:6" x14ac:dyDescent="0.35">
      <c r="A20" s="1">
        <v>45992</v>
      </c>
      <c r="B20" t="s">
        <v>137</v>
      </c>
      <c r="C20" t="s">
        <v>55</v>
      </c>
      <c r="D20" t="s">
        <v>140</v>
      </c>
      <c r="E20" t="s">
        <v>614</v>
      </c>
      <c r="F20">
        <v>462</v>
      </c>
    </row>
    <row r="21" spans="1:6" x14ac:dyDescent="0.35">
      <c r="A21" s="1">
        <v>45992</v>
      </c>
      <c r="B21" t="s">
        <v>137</v>
      </c>
      <c r="C21" t="s">
        <v>56</v>
      </c>
      <c r="D21" t="s">
        <v>140</v>
      </c>
      <c r="E21" t="s">
        <v>614</v>
      </c>
      <c r="F21">
        <v>2600</v>
      </c>
    </row>
    <row r="22" spans="1:6" x14ac:dyDescent="0.35">
      <c r="A22" s="1">
        <v>45992</v>
      </c>
      <c r="B22" t="s">
        <v>137</v>
      </c>
      <c r="C22" t="s">
        <v>57</v>
      </c>
      <c r="D22" t="s">
        <v>140</v>
      </c>
      <c r="E22" t="s">
        <v>614</v>
      </c>
      <c r="F22">
        <v>103</v>
      </c>
    </row>
    <row r="23" spans="1:6" x14ac:dyDescent="0.35">
      <c r="A23" s="1">
        <v>45992</v>
      </c>
      <c r="B23" t="s">
        <v>137</v>
      </c>
      <c r="C23" t="s">
        <v>58</v>
      </c>
      <c r="D23" t="s">
        <v>140</v>
      </c>
      <c r="E23" t="s">
        <v>614</v>
      </c>
      <c r="F23">
        <v>4649</v>
      </c>
    </row>
    <row r="24" spans="1:6" x14ac:dyDescent="0.35">
      <c r="A24" s="1">
        <v>45992</v>
      </c>
      <c r="B24" t="s">
        <v>137</v>
      </c>
      <c r="C24" t="s">
        <v>59</v>
      </c>
      <c r="D24" t="s">
        <v>140</v>
      </c>
      <c r="E24" t="s">
        <v>614</v>
      </c>
      <c r="F24">
        <v>4731</v>
      </c>
    </row>
    <row r="25" spans="1:6" x14ac:dyDescent="0.35">
      <c r="A25" s="1">
        <v>45992</v>
      </c>
      <c r="B25" t="s">
        <v>137</v>
      </c>
      <c r="C25" t="s">
        <v>60</v>
      </c>
      <c r="D25" t="s">
        <v>140</v>
      </c>
      <c r="E25" t="s">
        <v>614</v>
      </c>
      <c r="F25">
        <v>38895</v>
      </c>
    </row>
    <row r="26" spans="1:6" x14ac:dyDescent="0.35">
      <c r="A26" s="1">
        <v>45992</v>
      </c>
      <c r="B26" t="s">
        <v>137</v>
      </c>
      <c r="C26" t="s">
        <v>61</v>
      </c>
      <c r="D26" t="s">
        <v>140</v>
      </c>
      <c r="E26" t="s">
        <v>614</v>
      </c>
      <c r="F26">
        <v>6822</v>
      </c>
    </row>
    <row r="27" spans="1:6" x14ac:dyDescent="0.35">
      <c r="A27" s="1">
        <v>45992</v>
      </c>
      <c r="B27" t="s">
        <v>137</v>
      </c>
      <c r="C27" t="s">
        <v>62</v>
      </c>
      <c r="D27" t="s">
        <v>140</v>
      </c>
      <c r="E27" t="s">
        <v>614</v>
      </c>
      <c r="F27">
        <v>1915</v>
      </c>
    </row>
    <row r="28" spans="1:6" x14ac:dyDescent="0.35">
      <c r="A28" s="1">
        <v>45992</v>
      </c>
      <c r="B28" t="s">
        <v>137</v>
      </c>
      <c r="C28" t="s">
        <v>63</v>
      </c>
      <c r="D28" t="s">
        <v>140</v>
      </c>
      <c r="E28" t="s">
        <v>614</v>
      </c>
      <c r="F28">
        <v>8974</v>
      </c>
    </row>
    <row r="29" spans="1:6" x14ac:dyDescent="0.35">
      <c r="A29" s="1">
        <v>45992</v>
      </c>
      <c r="B29" t="s">
        <v>137</v>
      </c>
      <c r="C29" t="s">
        <v>64</v>
      </c>
      <c r="D29" t="s">
        <v>140</v>
      </c>
      <c r="E29" t="s">
        <v>614</v>
      </c>
      <c r="F29">
        <v>574</v>
      </c>
    </row>
    <row r="30" spans="1:6" x14ac:dyDescent="0.35">
      <c r="A30" s="1">
        <v>45992</v>
      </c>
      <c r="B30" t="s">
        <v>137</v>
      </c>
      <c r="C30" t="s">
        <v>65</v>
      </c>
      <c r="D30" t="s">
        <v>140</v>
      </c>
      <c r="E30" t="s">
        <v>614</v>
      </c>
      <c r="F30">
        <v>0</v>
      </c>
    </row>
    <row r="31" spans="1:6" x14ac:dyDescent="0.35">
      <c r="A31" s="1">
        <v>45992</v>
      </c>
      <c r="B31" t="s">
        <v>137</v>
      </c>
      <c r="C31" t="s">
        <v>66</v>
      </c>
      <c r="D31" t="s">
        <v>140</v>
      </c>
      <c r="E31" t="s">
        <v>614</v>
      </c>
      <c r="F31">
        <v>921</v>
      </c>
    </row>
    <row r="32" spans="1:6" x14ac:dyDescent="0.35">
      <c r="A32" s="1">
        <v>45992</v>
      </c>
      <c r="B32" t="s">
        <v>143</v>
      </c>
      <c r="C32" t="s">
        <v>21</v>
      </c>
      <c r="D32" t="s">
        <v>146</v>
      </c>
      <c r="E32" t="s">
        <v>615</v>
      </c>
      <c r="F32">
        <v>9222</v>
      </c>
    </row>
    <row r="33" spans="1:6" x14ac:dyDescent="0.35">
      <c r="A33" s="1">
        <v>45992</v>
      </c>
      <c r="B33" t="s">
        <v>143</v>
      </c>
      <c r="C33" t="s">
        <v>29</v>
      </c>
      <c r="D33" t="s">
        <v>146</v>
      </c>
      <c r="E33" t="s">
        <v>615</v>
      </c>
      <c r="F33">
        <v>7617</v>
      </c>
    </row>
    <row r="34" spans="1:6" x14ac:dyDescent="0.35">
      <c r="A34" s="1">
        <v>45992</v>
      </c>
      <c r="B34" t="s">
        <v>143</v>
      </c>
      <c r="C34" t="s">
        <v>30</v>
      </c>
      <c r="D34" t="s">
        <v>146</v>
      </c>
      <c r="E34" t="s">
        <v>615</v>
      </c>
      <c r="F34">
        <v>5071</v>
      </c>
    </row>
    <row r="35" spans="1:6" x14ac:dyDescent="0.35">
      <c r="A35" s="1">
        <v>45992</v>
      </c>
      <c r="B35" t="s">
        <v>143</v>
      </c>
      <c r="C35" t="s">
        <v>31</v>
      </c>
      <c r="D35" t="s">
        <v>146</v>
      </c>
      <c r="E35" t="s">
        <v>615</v>
      </c>
      <c r="F35">
        <v>946</v>
      </c>
    </row>
    <row r="36" spans="1:6" x14ac:dyDescent="0.35">
      <c r="A36" s="1">
        <v>45992</v>
      </c>
      <c r="B36" t="s">
        <v>143</v>
      </c>
      <c r="C36" t="s">
        <v>32</v>
      </c>
      <c r="D36" t="s">
        <v>146</v>
      </c>
      <c r="E36" t="s">
        <v>615</v>
      </c>
      <c r="F36">
        <v>1308510</v>
      </c>
    </row>
    <row r="37" spans="1:6" x14ac:dyDescent="0.35">
      <c r="A37" s="1">
        <v>45992</v>
      </c>
      <c r="B37" t="s">
        <v>143</v>
      </c>
      <c r="C37" t="s">
        <v>47</v>
      </c>
      <c r="D37" t="s">
        <v>146</v>
      </c>
      <c r="E37" t="s">
        <v>615</v>
      </c>
      <c r="F37">
        <v>3318</v>
      </c>
    </row>
    <row r="38" spans="1:6" x14ac:dyDescent="0.35">
      <c r="A38" s="1">
        <v>45992</v>
      </c>
      <c r="B38" t="s">
        <v>143</v>
      </c>
      <c r="C38" t="s">
        <v>46</v>
      </c>
      <c r="D38" t="s">
        <v>146</v>
      </c>
      <c r="E38" t="s">
        <v>615</v>
      </c>
      <c r="F38">
        <v>134</v>
      </c>
    </row>
    <row r="39" spans="1:6" x14ac:dyDescent="0.35">
      <c r="A39" s="1">
        <v>45992</v>
      </c>
      <c r="B39" t="s">
        <v>143</v>
      </c>
      <c r="C39" t="s">
        <v>49</v>
      </c>
      <c r="D39" t="s">
        <v>146</v>
      </c>
      <c r="E39" t="s">
        <v>615</v>
      </c>
      <c r="F39">
        <v>3678</v>
      </c>
    </row>
    <row r="40" spans="1:6" x14ac:dyDescent="0.35">
      <c r="A40" s="1">
        <v>45992</v>
      </c>
      <c r="B40" t="s">
        <v>143</v>
      </c>
      <c r="C40" t="s">
        <v>48</v>
      </c>
      <c r="D40" t="s">
        <v>146</v>
      </c>
      <c r="E40" t="s">
        <v>615</v>
      </c>
      <c r="F40">
        <v>262</v>
      </c>
    </row>
    <row r="41" spans="1:6" x14ac:dyDescent="0.35">
      <c r="A41" s="1">
        <v>45992</v>
      </c>
      <c r="B41" t="s">
        <v>143</v>
      </c>
      <c r="C41" t="s">
        <v>33</v>
      </c>
      <c r="D41" t="s">
        <v>146</v>
      </c>
      <c r="E41" t="s">
        <v>615</v>
      </c>
      <c r="F41">
        <v>7679</v>
      </c>
    </row>
    <row r="42" spans="1:6" x14ac:dyDescent="0.35">
      <c r="A42" s="1">
        <v>45992</v>
      </c>
      <c r="B42" t="s">
        <v>143</v>
      </c>
      <c r="C42" t="s">
        <v>34</v>
      </c>
      <c r="D42" t="s">
        <v>146</v>
      </c>
      <c r="E42" t="s">
        <v>615</v>
      </c>
      <c r="F42">
        <v>4464</v>
      </c>
    </row>
    <row r="43" spans="1:6" x14ac:dyDescent="0.35">
      <c r="A43" s="1">
        <v>45992</v>
      </c>
      <c r="B43" t="s">
        <v>143</v>
      </c>
      <c r="C43" t="s">
        <v>50</v>
      </c>
      <c r="D43" t="s">
        <v>146</v>
      </c>
      <c r="E43" t="s">
        <v>615</v>
      </c>
      <c r="F43">
        <v>1670</v>
      </c>
    </row>
    <row r="44" spans="1:6" x14ac:dyDescent="0.35">
      <c r="A44" s="1">
        <v>45992</v>
      </c>
      <c r="B44" t="s">
        <v>143</v>
      </c>
      <c r="C44" t="s">
        <v>51</v>
      </c>
      <c r="D44" t="s">
        <v>146</v>
      </c>
      <c r="E44" t="s">
        <v>615</v>
      </c>
      <c r="F44">
        <v>1414</v>
      </c>
    </row>
    <row r="45" spans="1:6" x14ac:dyDescent="0.35">
      <c r="A45" s="1">
        <v>45992</v>
      </c>
      <c r="B45" t="s">
        <v>143</v>
      </c>
      <c r="C45" t="s">
        <v>35</v>
      </c>
      <c r="D45" t="s">
        <v>146</v>
      </c>
      <c r="E45" t="s">
        <v>615</v>
      </c>
      <c r="F45">
        <v>1078</v>
      </c>
    </row>
    <row r="46" spans="1:6" x14ac:dyDescent="0.35">
      <c r="A46" s="1">
        <v>45992</v>
      </c>
      <c r="B46" t="s">
        <v>143</v>
      </c>
      <c r="C46" t="s">
        <v>36</v>
      </c>
      <c r="D46" t="s">
        <v>146</v>
      </c>
      <c r="E46" t="s">
        <v>615</v>
      </c>
      <c r="F46">
        <v>1406</v>
      </c>
    </row>
    <row r="47" spans="1:6" x14ac:dyDescent="0.35">
      <c r="A47" s="1">
        <v>45992</v>
      </c>
      <c r="B47" t="s">
        <v>143</v>
      </c>
      <c r="C47" t="s">
        <v>52</v>
      </c>
      <c r="D47" t="s">
        <v>146</v>
      </c>
      <c r="E47" t="s">
        <v>615</v>
      </c>
      <c r="F47">
        <v>673</v>
      </c>
    </row>
    <row r="48" spans="1:6" x14ac:dyDescent="0.35">
      <c r="A48" s="1">
        <v>45992</v>
      </c>
      <c r="B48" t="s">
        <v>143</v>
      </c>
      <c r="C48" t="s">
        <v>53</v>
      </c>
      <c r="D48" t="s">
        <v>146</v>
      </c>
      <c r="E48" t="s">
        <v>615</v>
      </c>
      <c r="F48">
        <v>0</v>
      </c>
    </row>
    <row r="49" spans="1:6" x14ac:dyDescent="0.35">
      <c r="A49" s="1">
        <v>45992</v>
      </c>
      <c r="B49" t="s">
        <v>143</v>
      </c>
      <c r="C49" t="s">
        <v>54</v>
      </c>
      <c r="D49" t="s">
        <v>146</v>
      </c>
      <c r="E49" t="s">
        <v>615</v>
      </c>
      <c r="F49">
        <v>446</v>
      </c>
    </row>
    <row r="50" spans="1:6" x14ac:dyDescent="0.35">
      <c r="A50" s="1">
        <v>45992</v>
      </c>
      <c r="B50" t="s">
        <v>143</v>
      </c>
      <c r="C50" t="s">
        <v>55</v>
      </c>
      <c r="D50" t="s">
        <v>146</v>
      </c>
      <c r="E50" t="s">
        <v>615</v>
      </c>
      <c r="F50">
        <v>21</v>
      </c>
    </row>
    <row r="51" spans="1:6" x14ac:dyDescent="0.35">
      <c r="A51" s="1">
        <v>45992</v>
      </c>
      <c r="B51" t="s">
        <v>143</v>
      </c>
      <c r="C51" t="s">
        <v>56</v>
      </c>
      <c r="D51" t="s">
        <v>146</v>
      </c>
      <c r="E51" t="s">
        <v>615</v>
      </c>
      <c r="F51">
        <v>134</v>
      </c>
    </row>
    <row r="52" spans="1:6" x14ac:dyDescent="0.35">
      <c r="A52" s="1">
        <v>45992</v>
      </c>
      <c r="B52" t="s">
        <v>143</v>
      </c>
      <c r="C52" t="s">
        <v>57</v>
      </c>
      <c r="D52" t="s">
        <v>146</v>
      </c>
      <c r="E52" t="s">
        <v>615</v>
      </c>
      <c r="F52">
        <v>17</v>
      </c>
    </row>
    <row r="53" spans="1:6" x14ac:dyDescent="0.35">
      <c r="A53" s="1">
        <v>45992</v>
      </c>
      <c r="B53" t="s">
        <v>143</v>
      </c>
      <c r="C53" t="s">
        <v>58</v>
      </c>
      <c r="D53" t="s">
        <v>146</v>
      </c>
      <c r="E53" t="s">
        <v>615</v>
      </c>
      <c r="F53">
        <v>286</v>
      </c>
    </row>
    <row r="54" spans="1:6" x14ac:dyDescent="0.35">
      <c r="A54" s="1">
        <v>45992</v>
      </c>
      <c r="B54" t="s">
        <v>143</v>
      </c>
      <c r="C54" t="s">
        <v>59</v>
      </c>
      <c r="D54" t="s">
        <v>146</v>
      </c>
      <c r="E54" t="s">
        <v>615</v>
      </c>
      <c r="F54">
        <v>857</v>
      </c>
    </row>
    <row r="55" spans="1:6" x14ac:dyDescent="0.35">
      <c r="A55" s="1">
        <v>45992</v>
      </c>
      <c r="B55" t="s">
        <v>143</v>
      </c>
      <c r="C55" t="s">
        <v>60</v>
      </c>
      <c r="D55" t="s">
        <v>146</v>
      </c>
      <c r="E55" t="s">
        <v>615</v>
      </c>
      <c r="F55">
        <v>3434</v>
      </c>
    </row>
    <row r="56" spans="1:6" x14ac:dyDescent="0.35">
      <c r="A56" s="1">
        <v>45992</v>
      </c>
      <c r="B56" t="s">
        <v>143</v>
      </c>
      <c r="C56" t="s">
        <v>61</v>
      </c>
      <c r="D56" t="s">
        <v>146</v>
      </c>
      <c r="E56" t="s">
        <v>615</v>
      </c>
      <c r="F56">
        <v>949</v>
      </c>
    </row>
    <row r="57" spans="1:6" x14ac:dyDescent="0.35">
      <c r="A57" s="1">
        <v>45992</v>
      </c>
      <c r="B57" t="s">
        <v>143</v>
      </c>
      <c r="C57" t="s">
        <v>62</v>
      </c>
      <c r="D57" t="s">
        <v>146</v>
      </c>
      <c r="E57" t="s">
        <v>615</v>
      </c>
      <c r="F57">
        <v>9</v>
      </c>
    </row>
    <row r="58" spans="1:6" x14ac:dyDescent="0.35">
      <c r="A58" s="1">
        <v>45992</v>
      </c>
      <c r="B58" t="s">
        <v>143</v>
      </c>
      <c r="C58" t="s">
        <v>63</v>
      </c>
      <c r="D58" t="s">
        <v>146</v>
      </c>
      <c r="E58" t="s">
        <v>615</v>
      </c>
      <c r="F58">
        <v>130</v>
      </c>
    </row>
    <row r="59" spans="1:6" x14ac:dyDescent="0.35">
      <c r="A59" s="1">
        <v>45992</v>
      </c>
      <c r="B59" t="s">
        <v>143</v>
      </c>
      <c r="C59" t="s">
        <v>64</v>
      </c>
      <c r="D59" t="s">
        <v>146</v>
      </c>
      <c r="E59" t="s">
        <v>615</v>
      </c>
      <c r="F59">
        <v>465</v>
      </c>
    </row>
    <row r="60" spans="1:6" x14ac:dyDescent="0.35">
      <c r="A60" s="1">
        <v>45992</v>
      </c>
      <c r="B60" t="s">
        <v>143</v>
      </c>
      <c r="C60" t="s">
        <v>65</v>
      </c>
      <c r="D60" t="s">
        <v>146</v>
      </c>
      <c r="E60" t="s">
        <v>615</v>
      </c>
      <c r="F60">
        <v>0</v>
      </c>
    </row>
    <row r="61" spans="1:6" x14ac:dyDescent="0.35">
      <c r="A61" s="1">
        <v>45992</v>
      </c>
      <c r="B61" t="s">
        <v>143</v>
      </c>
      <c r="C61" t="s">
        <v>66</v>
      </c>
      <c r="D61" t="s">
        <v>146</v>
      </c>
      <c r="E61" t="s">
        <v>615</v>
      </c>
      <c r="F61">
        <v>65</v>
      </c>
    </row>
    <row r="62" spans="1:6" x14ac:dyDescent="0.35">
      <c r="A62" s="1">
        <v>45992</v>
      </c>
      <c r="B62" t="s">
        <v>149</v>
      </c>
      <c r="C62" t="s">
        <v>21</v>
      </c>
      <c r="D62" t="s">
        <v>152</v>
      </c>
      <c r="E62" t="s">
        <v>616</v>
      </c>
      <c r="F62">
        <v>35872</v>
      </c>
    </row>
    <row r="63" spans="1:6" x14ac:dyDescent="0.35">
      <c r="A63" s="1">
        <v>45992</v>
      </c>
      <c r="B63" t="s">
        <v>149</v>
      </c>
      <c r="C63" t="s">
        <v>29</v>
      </c>
      <c r="D63" t="s">
        <v>152</v>
      </c>
      <c r="E63" t="s">
        <v>616</v>
      </c>
      <c r="F63">
        <v>34841</v>
      </c>
    </row>
    <row r="64" spans="1:6" x14ac:dyDescent="0.35">
      <c r="A64" s="1">
        <v>45992</v>
      </c>
      <c r="B64" t="s">
        <v>149</v>
      </c>
      <c r="C64" t="s">
        <v>30</v>
      </c>
      <c r="D64" t="s">
        <v>152</v>
      </c>
      <c r="E64" t="s">
        <v>616</v>
      </c>
      <c r="F64">
        <v>29462</v>
      </c>
    </row>
    <row r="65" spans="1:6" x14ac:dyDescent="0.35">
      <c r="A65" s="1">
        <v>45992</v>
      </c>
      <c r="B65" t="s">
        <v>149</v>
      </c>
      <c r="C65" t="s">
        <v>31</v>
      </c>
      <c r="D65" t="s">
        <v>152</v>
      </c>
      <c r="E65" t="s">
        <v>616</v>
      </c>
      <c r="F65">
        <v>1031</v>
      </c>
    </row>
    <row r="66" spans="1:6" x14ac:dyDescent="0.35">
      <c r="A66" s="1">
        <v>45992</v>
      </c>
      <c r="B66" t="s">
        <v>149</v>
      </c>
      <c r="C66" t="s">
        <v>32</v>
      </c>
      <c r="D66" t="s">
        <v>152</v>
      </c>
      <c r="E66" t="s">
        <v>616</v>
      </c>
      <c r="F66">
        <v>1486028</v>
      </c>
    </row>
    <row r="67" spans="1:6" x14ac:dyDescent="0.35">
      <c r="A67" s="1">
        <v>45992</v>
      </c>
      <c r="B67" t="s">
        <v>149</v>
      </c>
      <c r="C67" t="s">
        <v>47</v>
      </c>
      <c r="D67" t="s">
        <v>152</v>
      </c>
      <c r="E67" t="s">
        <v>616</v>
      </c>
      <c r="F67">
        <v>803</v>
      </c>
    </row>
    <row r="68" spans="1:6" x14ac:dyDescent="0.35">
      <c r="A68" s="1">
        <v>45992</v>
      </c>
      <c r="B68" t="s">
        <v>149</v>
      </c>
      <c r="C68" t="s">
        <v>46</v>
      </c>
      <c r="D68" t="s">
        <v>152</v>
      </c>
      <c r="E68" t="s">
        <v>616</v>
      </c>
      <c r="F68">
        <v>19</v>
      </c>
    </row>
    <row r="69" spans="1:6" x14ac:dyDescent="0.35">
      <c r="A69" s="1">
        <v>45992</v>
      </c>
      <c r="B69" t="s">
        <v>149</v>
      </c>
      <c r="C69" t="s">
        <v>49</v>
      </c>
      <c r="D69" t="s">
        <v>152</v>
      </c>
      <c r="E69" t="s">
        <v>616</v>
      </c>
      <c r="F69">
        <v>895</v>
      </c>
    </row>
    <row r="70" spans="1:6" x14ac:dyDescent="0.35">
      <c r="A70" s="1">
        <v>45992</v>
      </c>
      <c r="B70" t="s">
        <v>149</v>
      </c>
      <c r="C70" t="s">
        <v>48</v>
      </c>
      <c r="D70" t="s">
        <v>152</v>
      </c>
      <c r="E70" t="s">
        <v>616</v>
      </c>
      <c r="F70">
        <v>31</v>
      </c>
    </row>
    <row r="71" spans="1:6" x14ac:dyDescent="0.35">
      <c r="A71" s="1">
        <v>45992</v>
      </c>
      <c r="B71" t="s">
        <v>149</v>
      </c>
      <c r="C71" t="s">
        <v>33</v>
      </c>
      <c r="D71" t="s">
        <v>152</v>
      </c>
      <c r="E71" t="s">
        <v>616</v>
      </c>
      <c r="F71">
        <v>27530</v>
      </c>
    </row>
    <row r="72" spans="1:6" x14ac:dyDescent="0.35">
      <c r="A72" s="1">
        <v>45992</v>
      </c>
      <c r="B72" t="s">
        <v>149</v>
      </c>
      <c r="C72" t="s">
        <v>34</v>
      </c>
      <c r="D72" t="s">
        <v>152</v>
      </c>
      <c r="E72" t="s">
        <v>616</v>
      </c>
      <c r="F72">
        <v>13941</v>
      </c>
    </row>
    <row r="73" spans="1:6" x14ac:dyDescent="0.35">
      <c r="A73" s="1">
        <v>45992</v>
      </c>
      <c r="B73" t="s">
        <v>149</v>
      </c>
      <c r="C73" t="s">
        <v>50</v>
      </c>
      <c r="D73" t="s">
        <v>152</v>
      </c>
      <c r="E73" t="s">
        <v>616</v>
      </c>
      <c r="F73">
        <v>5071</v>
      </c>
    </row>
    <row r="74" spans="1:6" x14ac:dyDescent="0.35">
      <c r="A74" s="1">
        <v>45992</v>
      </c>
      <c r="B74" t="s">
        <v>149</v>
      </c>
      <c r="C74" t="s">
        <v>51</v>
      </c>
      <c r="D74" t="s">
        <v>152</v>
      </c>
      <c r="E74" t="s">
        <v>616</v>
      </c>
      <c r="F74">
        <v>954</v>
      </c>
    </row>
    <row r="75" spans="1:6" x14ac:dyDescent="0.35">
      <c r="A75" s="1">
        <v>45992</v>
      </c>
      <c r="B75" t="s">
        <v>149</v>
      </c>
      <c r="C75" t="s">
        <v>35</v>
      </c>
      <c r="D75" t="s">
        <v>152</v>
      </c>
      <c r="E75" t="s">
        <v>616</v>
      </c>
      <c r="F75">
        <v>4147</v>
      </c>
    </row>
    <row r="76" spans="1:6" x14ac:dyDescent="0.35">
      <c r="A76" s="1">
        <v>45992</v>
      </c>
      <c r="B76" t="s">
        <v>149</v>
      </c>
      <c r="C76" t="s">
        <v>36</v>
      </c>
      <c r="D76" t="s">
        <v>152</v>
      </c>
      <c r="E76" t="s">
        <v>616</v>
      </c>
      <c r="F76">
        <v>2759</v>
      </c>
    </row>
    <row r="77" spans="1:6" x14ac:dyDescent="0.35">
      <c r="A77" s="1">
        <v>45992</v>
      </c>
      <c r="B77" t="s">
        <v>149</v>
      </c>
      <c r="C77" t="s">
        <v>52</v>
      </c>
      <c r="D77" t="s">
        <v>152</v>
      </c>
      <c r="E77" t="s">
        <v>616</v>
      </c>
      <c r="F77">
        <v>456</v>
      </c>
    </row>
    <row r="78" spans="1:6" x14ac:dyDescent="0.35">
      <c r="A78" s="1">
        <v>45992</v>
      </c>
      <c r="B78" t="s">
        <v>149</v>
      </c>
      <c r="C78" t="s">
        <v>53</v>
      </c>
      <c r="D78" t="s">
        <v>152</v>
      </c>
      <c r="E78" t="s">
        <v>616</v>
      </c>
      <c r="F78">
        <v>3</v>
      </c>
    </row>
    <row r="79" spans="1:6" x14ac:dyDescent="0.35">
      <c r="A79" s="1">
        <v>45992</v>
      </c>
      <c r="B79" t="s">
        <v>149</v>
      </c>
      <c r="C79" t="s">
        <v>54</v>
      </c>
      <c r="D79" t="s">
        <v>152</v>
      </c>
      <c r="E79" t="s">
        <v>616</v>
      </c>
      <c r="F79">
        <v>1412</v>
      </c>
    </row>
    <row r="80" spans="1:6" x14ac:dyDescent="0.35">
      <c r="A80" s="1">
        <v>45992</v>
      </c>
      <c r="B80" t="s">
        <v>149</v>
      </c>
      <c r="C80" t="s">
        <v>55</v>
      </c>
      <c r="D80" t="s">
        <v>152</v>
      </c>
      <c r="E80" t="s">
        <v>616</v>
      </c>
      <c r="F80">
        <v>161</v>
      </c>
    </row>
    <row r="81" spans="1:6" x14ac:dyDescent="0.35">
      <c r="A81" s="1">
        <v>45992</v>
      </c>
      <c r="B81" t="s">
        <v>149</v>
      </c>
      <c r="C81" t="s">
        <v>56</v>
      </c>
      <c r="D81" t="s">
        <v>152</v>
      </c>
      <c r="E81" t="s">
        <v>616</v>
      </c>
      <c r="F81">
        <v>647</v>
      </c>
    </row>
    <row r="82" spans="1:6" x14ac:dyDescent="0.35">
      <c r="A82" s="1">
        <v>45992</v>
      </c>
      <c r="B82" t="s">
        <v>149</v>
      </c>
      <c r="C82" t="s">
        <v>57</v>
      </c>
      <c r="D82" t="s">
        <v>152</v>
      </c>
      <c r="E82" t="s">
        <v>616</v>
      </c>
      <c r="F82">
        <v>302</v>
      </c>
    </row>
    <row r="83" spans="1:6" x14ac:dyDescent="0.35">
      <c r="A83" s="1">
        <v>45992</v>
      </c>
      <c r="B83" t="s">
        <v>149</v>
      </c>
      <c r="C83" t="s">
        <v>58</v>
      </c>
      <c r="D83" t="s">
        <v>152</v>
      </c>
      <c r="E83" t="s">
        <v>616</v>
      </c>
      <c r="F83">
        <v>4759</v>
      </c>
    </row>
    <row r="84" spans="1:6" x14ac:dyDescent="0.35">
      <c r="A84" s="1">
        <v>45992</v>
      </c>
      <c r="B84" t="s">
        <v>149</v>
      </c>
      <c r="C84" t="s">
        <v>59</v>
      </c>
      <c r="D84" t="s">
        <v>152</v>
      </c>
      <c r="E84" t="s">
        <v>616</v>
      </c>
      <c r="F84">
        <v>4553</v>
      </c>
    </row>
    <row r="85" spans="1:6" x14ac:dyDescent="0.35">
      <c r="A85" s="1">
        <v>45992</v>
      </c>
      <c r="B85" t="s">
        <v>149</v>
      </c>
      <c r="C85" t="s">
        <v>60</v>
      </c>
      <c r="D85" t="s">
        <v>152</v>
      </c>
      <c r="E85" t="s">
        <v>616</v>
      </c>
      <c r="F85">
        <v>8787</v>
      </c>
    </row>
    <row r="86" spans="1:6" x14ac:dyDescent="0.35">
      <c r="A86" s="1">
        <v>45992</v>
      </c>
      <c r="B86" t="s">
        <v>149</v>
      </c>
      <c r="C86" t="s">
        <v>61</v>
      </c>
      <c r="D86" t="s">
        <v>152</v>
      </c>
      <c r="E86" t="s">
        <v>616</v>
      </c>
      <c r="F86">
        <v>1157</v>
      </c>
    </row>
    <row r="87" spans="1:6" x14ac:dyDescent="0.35">
      <c r="A87" s="1">
        <v>45992</v>
      </c>
      <c r="B87" t="s">
        <v>149</v>
      </c>
      <c r="C87" t="s">
        <v>62</v>
      </c>
      <c r="D87" t="s">
        <v>152</v>
      </c>
      <c r="E87" t="s">
        <v>616</v>
      </c>
      <c r="F87">
        <v>3749</v>
      </c>
    </row>
    <row r="88" spans="1:6" x14ac:dyDescent="0.35">
      <c r="A88" s="1">
        <v>45992</v>
      </c>
      <c r="B88" t="s">
        <v>149</v>
      </c>
      <c r="C88" t="s">
        <v>63</v>
      </c>
      <c r="D88" t="s">
        <v>152</v>
      </c>
      <c r="E88" t="s">
        <v>616</v>
      </c>
      <c r="F88">
        <v>436</v>
      </c>
    </row>
    <row r="89" spans="1:6" x14ac:dyDescent="0.35">
      <c r="A89" s="1">
        <v>45992</v>
      </c>
      <c r="B89" t="s">
        <v>149</v>
      </c>
      <c r="C89" t="s">
        <v>64</v>
      </c>
      <c r="D89" t="s">
        <v>152</v>
      </c>
      <c r="E89" t="s">
        <v>616</v>
      </c>
      <c r="F89">
        <v>474</v>
      </c>
    </row>
    <row r="90" spans="1:6" x14ac:dyDescent="0.35">
      <c r="A90" s="1">
        <v>45992</v>
      </c>
      <c r="B90" t="s">
        <v>149</v>
      </c>
      <c r="C90" t="s">
        <v>65</v>
      </c>
      <c r="D90" t="s">
        <v>152</v>
      </c>
      <c r="E90" t="s">
        <v>616</v>
      </c>
      <c r="F90">
        <v>0</v>
      </c>
    </row>
    <row r="91" spans="1:6" x14ac:dyDescent="0.35">
      <c r="A91" s="1">
        <v>45992</v>
      </c>
      <c r="B91" t="s">
        <v>149</v>
      </c>
      <c r="C91" t="s">
        <v>66</v>
      </c>
      <c r="D91" t="s">
        <v>152</v>
      </c>
      <c r="E91" t="s">
        <v>616</v>
      </c>
      <c r="F91">
        <v>627</v>
      </c>
    </row>
    <row r="92" spans="1:6" x14ac:dyDescent="0.35">
      <c r="A92" s="1">
        <v>45992</v>
      </c>
      <c r="B92" t="s">
        <v>154</v>
      </c>
      <c r="C92" t="s">
        <v>21</v>
      </c>
      <c r="D92" t="s">
        <v>152</v>
      </c>
      <c r="E92" t="s">
        <v>617</v>
      </c>
      <c r="F92">
        <v>8617</v>
      </c>
    </row>
    <row r="93" spans="1:6" x14ac:dyDescent="0.35">
      <c r="A93" s="1">
        <v>45992</v>
      </c>
      <c r="B93" t="s">
        <v>154</v>
      </c>
      <c r="C93" t="s">
        <v>29</v>
      </c>
      <c r="D93" t="s">
        <v>152</v>
      </c>
      <c r="E93" t="s">
        <v>617</v>
      </c>
      <c r="F93">
        <v>8560</v>
      </c>
    </row>
    <row r="94" spans="1:6" x14ac:dyDescent="0.35">
      <c r="A94" s="1">
        <v>45992</v>
      </c>
      <c r="B94" t="s">
        <v>154</v>
      </c>
      <c r="C94" t="s">
        <v>30</v>
      </c>
      <c r="D94" t="s">
        <v>152</v>
      </c>
      <c r="E94" t="s">
        <v>617</v>
      </c>
      <c r="F94">
        <v>8062</v>
      </c>
    </row>
    <row r="95" spans="1:6" x14ac:dyDescent="0.35">
      <c r="A95" s="1">
        <v>45992</v>
      </c>
      <c r="B95" t="s">
        <v>154</v>
      </c>
      <c r="C95" t="s">
        <v>31</v>
      </c>
      <c r="D95" t="s">
        <v>152</v>
      </c>
      <c r="E95" t="s">
        <v>617</v>
      </c>
      <c r="F95">
        <v>57</v>
      </c>
    </row>
    <row r="96" spans="1:6" x14ac:dyDescent="0.35">
      <c r="A96" s="1">
        <v>45992</v>
      </c>
      <c r="B96" t="s">
        <v>154</v>
      </c>
      <c r="C96" t="s">
        <v>32</v>
      </c>
      <c r="D96" t="s">
        <v>152</v>
      </c>
      <c r="E96" t="s">
        <v>617</v>
      </c>
      <c r="F96">
        <v>91500</v>
      </c>
    </row>
    <row r="97" spans="1:6" x14ac:dyDescent="0.35">
      <c r="A97" s="1">
        <v>45992</v>
      </c>
      <c r="B97" t="s">
        <v>154</v>
      </c>
      <c r="C97" t="s">
        <v>47</v>
      </c>
      <c r="D97" t="s">
        <v>152</v>
      </c>
      <c r="E97" t="s">
        <v>617</v>
      </c>
      <c r="F97">
        <v>233</v>
      </c>
    </row>
    <row r="98" spans="1:6" x14ac:dyDescent="0.35">
      <c r="A98" s="1">
        <v>45992</v>
      </c>
      <c r="B98" t="s">
        <v>154</v>
      </c>
      <c r="C98" t="s">
        <v>46</v>
      </c>
      <c r="D98" t="s">
        <v>152</v>
      </c>
      <c r="E98" t="s">
        <v>617</v>
      </c>
      <c r="F98">
        <v>2</v>
      </c>
    </row>
    <row r="99" spans="1:6" x14ac:dyDescent="0.35">
      <c r="A99" s="1">
        <v>45992</v>
      </c>
      <c r="B99" t="s">
        <v>154</v>
      </c>
      <c r="C99" t="s">
        <v>49</v>
      </c>
      <c r="D99" t="s">
        <v>152</v>
      </c>
      <c r="E99" t="s">
        <v>617</v>
      </c>
      <c r="F99">
        <v>402</v>
      </c>
    </row>
    <row r="100" spans="1:6" x14ac:dyDescent="0.35">
      <c r="A100" s="1">
        <v>45992</v>
      </c>
      <c r="B100" t="s">
        <v>154</v>
      </c>
      <c r="C100" t="s">
        <v>48</v>
      </c>
      <c r="D100" t="s">
        <v>152</v>
      </c>
      <c r="E100" t="s">
        <v>617</v>
      </c>
      <c r="F100">
        <v>3</v>
      </c>
    </row>
    <row r="101" spans="1:6" x14ac:dyDescent="0.35">
      <c r="A101" s="1">
        <v>45992</v>
      </c>
      <c r="B101" t="s">
        <v>154</v>
      </c>
      <c r="C101" t="s">
        <v>33</v>
      </c>
      <c r="D101" t="s">
        <v>152</v>
      </c>
      <c r="E101" t="s">
        <v>617</v>
      </c>
      <c r="F101">
        <v>8018</v>
      </c>
    </row>
    <row r="102" spans="1:6" x14ac:dyDescent="0.35">
      <c r="A102" s="1">
        <v>45992</v>
      </c>
      <c r="B102" t="s">
        <v>154</v>
      </c>
      <c r="C102" t="s">
        <v>34</v>
      </c>
      <c r="D102" t="s">
        <v>152</v>
      </c>
      <c r="E102" t="s">
        <v>617</v>
      </c>
      <c r="F102">
        <v>3407</v>
      </c>
    </row>
    <row r="103" spans="1:6" x14ac:dyDescent="0.35">
      <c r="A103" s="1">
        <v>45992</v>
      </c>
      <c r="B103" t="s">
        <v>154</v>
      </c>
      <c r="C103" t="s">
        <v>50</v>
      </c>
      <c r="D103" t="s">
        <v>152</v>
      </c>
      <c r="E103" t="s">
        <v>617</v>
      </c>
      <c r="F103">
        <v>1719</v>
      </c>
    </row>
    <row r="104" spans="1:6" x14ac:dyDescent="0.35">
      <c r="A104" s="1">
        <v>45992</v>
      </c>
      <c r="B104" t="s">
        <v>154</v>
      </c>
      <c r="C104" t="s">
        <v>51</v>
      </c>
      <c r="D104" t="s">
        <v>152</v>
      </c>
      <c r="E104" t="s">
        <v>617</v>
      </c>
      <c r="F104">
        <v>1238</v>
      </c>
    </row>
    <row r="105" spans="1:6" x14ac:dyDescent="0.35">
      <c r="A105" s="1">
        <v>45992</v>
      </c>
      <c r="B105" t="s">
        <v>154</v>
      </c>
      <c r="C105" t="s">
        <v>35</v>
      </c>
      <c r="D105" t="s">
        <v>152</v>
      </c>
      <c r="E105" t="s">
        <v>617</v>
      </c>
      <c r="F105">
        <v>926</v>
      </c>
    </row>
    <row r="106" spans="1:6" x14ac:dyDescent="0.35">
      <c r="A106" s="1">
        <v>45992</v>
      </c>
      <c r="B106" t="s">
        <v>154</v>
      </c>
      <c r="C106" t="s">
        <v>36</v>
      </c>
      <c r="D106" t="s">
        <v>152</v>
      </c>
      <c r="E106" t="s">
        <v>617</v>
      </c>
      <c r="F106">
        <v>1089</v>
      </c>
    </row>
    <row r="107" spans="1:6" x14ac:dyDescent="0.35">
      <c r="A107" s="1">
        <v>45992</v>
      </c>
      <c r="B107" t="s">
        <v>154</v>
      </c>
      <c r="C107" t="s">
        <v>52</v>
      </c>
      <c r="D107" t="s">
        <v>152</v>
      </c>
      <c r="E107" t="s">
        <v>617</v>
      </c>
      <c r="F107">
        <v>414</v>
      </c>
    </row>
    <row r="108" spans="1:6" x14ac:dyDescent="0.35">
      <c r="A108" s="1">
        <v>45992</v>
      </c>
      <c r="B108" t="s">
        <v>154</v>
      </c>
      <c r="C108" t="s">
        <v>53</v>
      </c>
      <c r="D108" t="s">
        <v>152</v>
      </c>
      <c r="E108" t="s">
        <v>617</v>
      </c>
      <c r="F108">
        <v>4</v>
      </c>
    </row>
    <row r="109" spans="1:6" x14ac:dyDescent="0.35">
      <c r="A109" s="1">
        <v>45992</v>
      </c>
      <c r="B109" t="s">
        <v>154</v>
      </c>
      <c r="C109" t="s">
        <v>54</v>
      </c>
      <c r="D109" t="s">
        <v>152</v>
      </c>
      <c r="E109" t="s">
        <v>617</v>
      </c>
      <c r="F109">
        <v>520</v>
      </c>
    </row>
    <row r="110" spans="1:6" x14ac:dyDescent="0.35">
      <c r="A110" s="1">
        <v>45992</v>
      </c>
      <c r="B110" t="s">
        <v>154</v>
      </c>
      <c r="C110" t="s">
        <v>55</v>
      </c>
      <c r="D110" t="s">
        <v>152</v>
      </c>
      <c r="E110" t="s">
        <v>617</v>
      </c>
      <c r="F110">
        <v>32</v>
      </c>
    </row>
    <row r="111" spans="1:6" x14ac:dyDescent="0.35">
      <c r="A111" s="1">
        <v>45992</v>
      </c>
      <c r="B111" t="s">
        <v>154</v>
      </c>
      <c r="C111" t="s">
        <v>56</v>
      </c>
      <c r="D111" t="s">
        <v>152</v>
      </c>
      <c r="E111" t="s">
        <v>617</v>
      </c>
      <c r="F111">
        <v>450</v>
      </c>
    </row>
    <row r="112" spans="1:6" x14ac:dyDescent="0.35">
      <c r="A112" s="1">
        <v>45992</v>
      </c>
      <c r="B112" t="s">
        <v>154</v>
      </c>
      <c r="C112" t="s">
        <v>57</v>
      </c>
      <c r="D112" t="s">
        <v>152</v>
      </c>
      <c r="E112" t="s">
        <v>617</v>
      </c>
      <c r="F112">
        <v>19</v>
      </c>
    </row>
    <row r="113" spans="1:6" x14ac:dyDescent="0.35">
      <c r="A113" s="1">
        <v>45992</v>
      </c>
      <c r="B113" t="s">
        <v>154</v>
      </c>
      <c r="C113" t="s">
        <v>58</v>
      </c>
      <c r="D113" t="s">
        <v>152</v>
      </c>
      <c r="E113" t="s">
        <v>617</v>
      </c>
      <c r="F113">
        <v>569</v>
      </c>
    </row>
    <row r="114" spans="1:6" x14ac:dyDescent="0.35">
      <c r="A114" s="1">
        <v>45992</v>
      </c>
      <c r="B114" t="s">
        <v>154</v>
      </c>
      <c r="C114" t="s">
        <v>59</v>
      </c>
      <c r="D114" t="s">
        <v>152</v>
      </c>
      <c r="E114" t="s">
        <v>617</v>
      </c>
      <c r="F114">
        <v>1158</v>
      </c>
    </row>
    <row r="115" spans="1:6" x14ac:dyDescent="0.35">
      <c r="A115" s="1">
        <v>45992</v>
      </c>
      <c r="B115" t="s">
        <v>154</v>
      </c>
      <c r="C115" t="s">
        <v>60</v>
      </c>
      <c r="D115" t="s">
        <v>152</v>
      </c>
      <c r="E115" t="s">
        <v>617</v>
      </c>
      <c r="F115">
        <v>3251</v>
      </c>
    </row>
    <row r="116" spans="1:6" x14ac:dyDescent="0.35">
      <c r="A116" s="1">
        <v>45992</v>
      </c>
      <c r="B116" t="s">
        <v>154</v>
      </c>
      <c r="C116" t="s">
        <v>61</v>
      </c>
      <c r="D116" t="s">
        <v>152</v>
      </c>
      <c r="E116" t="s">
        <v>617</v>
      </c>
      <c r="F116">
        <v>643</v>
      </c>
    </row>
    <row r="117" spans="1:6" x14ac:dyDescent="0.35">
      <c r="A117" s="1">
        <v>45992</v>
      </c>
      <c r="B117" t="s">
        <v>154</v>
      </c>
      <c r="C117" t="s">
        <v>62</v>
      </c>
      <c r="D117" t="s">
        <v>152</v>
      </c>
      <c r="E117" t="s">
        <v>617</v>
      </c>
      <c r="F117">
        <v>4</v>
      </c>
    </row>
    <row r="118" spans="1:6" x14ac:dyDescent="0.35">
      <c r="A118" s="1">
        <v>45992</v>
      </c>
      <c r="B118" t="s">
        <v>154</v>
      </c>
      <c r="C118" t="s">
        <v>63</v>
      </c>
      <c r="D118" t="s">
        <v>152</v>
      </c>
      <c r="E118" t="s">
        <v>617</v>
      </c>
      <c r="F118">
        <v>393</v>
      </c>
    </row>
    <row r="119" spans="1:6" x14ac:dyDescent="0.35">
      <c r="A119" s="1">
        <v>45992</v>
      </c>
      <c r="B119" t="s">
        <v>154</v>
      </c>
      <c r="C119" t="s">
        <v>64</v>
      </c>
      <c r="D119" t="s">
        <v>152</v>
      </c>
      <c r="E119" t="s">
        <v>617</v>
      </c>
      <c r="F119">
        <v>60</v>
      </c>
    </row>
    <row r="120" spans="1:6" x14ac:dyDescent="0.35">
      <c r="A120" s="1">
        <v>45992</v>
      </c>
      <c r="B120" t="s">
        <v>154</v>
      </c>
      <c r="C120" t="s">
        <v>65</v>
      </c>
      <c r="D120" t="s">
        <v>152</v>
      </c>
      <c r="E120" t="s">
        <v>617</v>
      </c>
      <c r="F120">
        <v>0</v>
      </c>
    </row>
    <row r="121" spans="1:6" x14ac:dyDescent="0.35">
      <c r="A121" s="1">
        <v>45992</v>
      </c>
      <c r="B121" t="s">
        <v>154</v>
      </c>
      <c r="C121" t="s">
        <v>66</v>
      </c>
      <c r="D121" t="s">
        <v>152</v>
      </c>
      <c r="E121" t="s">
        <v>617</v>
      </c>
      <c r="F121">
        <v>3</v>
      </c>
    </row>
    <row r="122" spans="1:6" x14ac:dyDescent="0.35">
      <c r="A122" s="1">
        <v>45992</v>
      </c>
      <c r="B122" t="s">
        <v>158</v>
      </c>
      <c r="C122" t="s">
        <v>21</v>
      </c>
      <c r="D122" t="s">
        <v>161</v>
      </c>
      <c r="E122" t="s">
        <v>618</v>
      </c>
      <c r="F122">
        <v>40153</v>
      </c>
    </row>
    <row r="123" spans="1:6" x14ac:dyDescent="0.35">
      <c r="A123" s="1">
        <v>45992</v>
      </c>
      <c r="B123" t="s">
        <v>158</v>
      </c>
      <c r="C123" t="s">
        <v>29</v>
      </c>
      <c r="D123" t="s">
        <v>161</v>
      </c>
      <c r="E123" t="s">
        <v>618</v>
      </c>
      <c r="F123">
        <v>37518</v>
      </c>
    </row>
    <row r="124" spans="1:6" x14ac:dyDescent="0.35">
      <c r="A124" s="1">
        <v>45992</v>
      </c>
      <c r="B124" t="s">
        <v>158</v>
      </c>
      <c r="C124" t="s">
        <v>30</v>
      </c>
      <c r="D124" t="s">
        <v>161</v>
      </c>
      <c r="E124" t="s">
        <v>618</v>
      </c>
      <c r="F124">
        <v>28923</v>
      </c>
    </row>
    <row r="125" spans="1:6" x14ac:dyDescent="0.35">
      <c r="A125" s="1">
        <v>45992</v>
      </c>
      <c r="B125" t="s">
        <v>158</v>
      </c>
      <c r="C125" t="s">
        <v>31</v>
      </c>
      <c r="D125" t="s">
        <v>161</v>
      </c>
      <c r="E125" t="s">
        <v>618</v>
      </c>
      <c r="F125">
        <v>1283</v>
      </c>
    </row>
    <row r="126" spans="1:6" x14ac:dyDescent="0.35">
      <c r="A126" s="1">
        <v>45992</v>
      </c>
      <c r="B126" t="s">
        <v>158</v>
      </c>
      <c r="C126" t="s">
        <v>32</v>
      </c>
      <c r="D126" t="s">
        <v>161</v>
      </c>
      <c r="E126" t="s">
        <v>618</v>
      </c>
      <c r="F126">
        <v>194323</v>
      </c>
    </row>
    <row r="127" spans="1:6" x14ac:dyDescent="0.35">
      <c r="A127" s="1">
        <v>45992</v>
      </c>
      <c r="B127" t="s">
        <v>158</v>
      </c>
      <c r="C127" t="s">
        <v>47</v>
      </c>
      <c r="D127" t="s">
        <v>161</v>
      </c>
      <c r="E127" t="s">
        <v>618</v>
      </c>
      <c r="F127">
        <v>6</v>
      </c>
    </row>
    <row r="128" spans="1:6" x14ac:dyDescent="0.35">
      <c r="A128" s="1">
        <v>45992</v>
      </c>
      <c r="B128" t="s">
        <v>158</v>
      </c>
      <c r="C128" t="s">
        <v>46</v>
      </c>
      <c r="D128" t="s">
        <v>161</v>
      </c>
      <c r="E128" t="s">
        <v>618</v>
      </c>
      <c r="F128">
        <v>6</v>
      </c>
    </row>
    <row r="129" spans="1:6" x14ac:dyDescent="0.35">
      <c r="A129" s="1">
        <v>45992</v>
      </c>
      <c r="B129" t="s">
        <v>158</v>
      </c>
      <c r="C129" t="s">
        <v>49</v>
      </c>
      <c r="D129" t="s">
        <v>161</v>
      </c>
      <c r="E129" t="s">
        <v>618</v>
      </c>
      <c r="F129">
        <v>7</v>
      </c>
    </row>
    <row r="130" spans="1:6" x14ac:dyDescent="0.35">
      <c r="A130" s="1">
        <v>45992</v>
      </c>
      <c r="B130" t="s">
        <v>158</v>
      </c>
      <c r="C130" t="s">
        <v>48</v>
      </c>
      <c r="D130" t="s">
        <v>161</v>
      </c>
      <c r="E130" t="s">
        <v>618</v>
      </c>
      <c r="F130">
        <v>6</v>
      </c>
    </row>
    <row r="131" spans="1:6" x14ac:dyDescent="0.35">
      <c r="A131" s="1">
        <v>45992</v>
      </c>
      <c r="B131" t="s">
        <v>158</v>
      </c>
      <c r="C131" t="s">
        <v>33</v>
      </c>
      <c r="D131" t="s">
        <v>161</v>
      </c>
      <c r="E131" t="s">
        <v>618</v>
      </c>
      <c r="F131">
        <v>34331</v>
      </c>
    </row>
    <row r="132" spans="1:6" x14ac:dyDescent="0.35">
      <c r="A132" s="1">
        <v>45992</v>
      </c>
      <c r="B132" t="s">
        <v>158</v>
      </c>
      <c r="C132" t="s">
        <v>34</v>
      </c>
      <c r="D132" t="s">
        <v>161</v>
      </c>
      <c r="E132" t="s">
        <v>618</v>
      </c>
      <c r="F132">
        <v>17156</v>
      </c>
    </row>
    <row r="133" spans="1:6" x14ac:dyDescent="0.35">
      <c r="A133" s="1">
        <v>45992</v>
      </c>
      <c r="B133" t="s">
        <v>158</v>
      </c>
      <c r="C133" t="s">
        <v>50</v>
      </c>
      <c r="D133" t="s">
        <v>161</v>
      </c>
      <c r="E133" t="s">
        <v>618</v>
      </c>
      <c r="F133">
        <v>6326</v>
      </c>
    </row>
    <row r="134" spans="1:6" x14ac:dyDescent="0.35">
      <c r="A134" s="1">
        <v>45992</v>
      </c>
      <c r="B134" t="s">
        <v>158</v>
      </c>
      <c r="C134" t="s">
        <v>51</v>
      </c>
      <c r="D134" t="s">
        <v>161</v>
      </c>
      <c r="E134" t="s">
        <v>618</v>
      </c>
      <c r="F134">
        <v>2746</v>
      </c>
    </row>
    <row r="135" spans="1:6" x14ac:dyDescent="0.35">
      <c r="A135" s="1">
        <v>45992</v>
      </c>
      <c r="B135" t="s">
        <v>158</v>
      </c>
      <c r="C135" t="s">
        <v>35</v>
      </c>
      <c r="D135" t="s">
        <v>161</v>
      </c>
      <c r="E135" t="s">
        <v>618</v>
      </c>
      <c r="F135">
        <v>3659</v>
      </c>
    </row>
    <row r="136" spans="1:6" x14ac:dyDescent="0.35">
      <c r="A136" s="1">
        <v>45992</v>
      </c>
      <c r="B136" t="s">
        <v>158</v>
      </c>
      <c r="C136" t="s">
        <v>36</v>
      </c>
      <c r="D136" t="s">
        <v>161</v>
      </c>
      <c r="E136" t="s">
        <v>618</v>
      </c>
      <c r="F136">
        <v>4346</v>
      </c>
    </row>
    <row r="137" spans="1:6" x14ac:dyDescent="0.35">
      <c r="A137" s="1">
        <v>45992</v>
      </c>
      <c r="B137" t="s">
        <v>158</v>
      </c>
      <c r="C137" t="s">
        <v>52</v>
      </c>
      <c r="D137" t="s">
        <v>161</v>
      </c>
      <c r="E137" t="s">
        <v>618</v>
      </c>
      <c r="F137">
        <v>1871</v>
      </c>
    </row>
    <row r="138" spans="1:6" x14ac:dyDescent="0.35">
      <c r="A138" s="1">
        <v>45992</v>
      </c>
      <c r="B138" t="s">
        <v>158</v>
      </c>
      <c r="C138" t="s">
        <v>53</v>
      </c>
      <c r="D138" t="s">
        <v>161</v>
      </c>
      <c r="E138" t="s">
        <v>618</v>
      </c>
      <c r="F138">
        <v>55</v>
      </c>
    </row>
    <row r="139" spans="1:6" x14ac:dyDescent="0.35">
      <c r="A139" s="1">
        <v>45992</v>
      </c>
      <c r="B139" t="s">
        <v>158</v>
      </c>
      <c r="C139" t="s">
        <v>54</v>
      </c>
      <c r="D139" t="s">
        <v>161</v>
      </c>
      <c r="E139" t="s">
        <v>618</v>
      </c>
      <c r="F139">
        <v>2518</v>
      </c>
    </row>
    <row r="140" spans="1:6" x14ac:dyDescent="0.35">
      <c r="A140" s="1">
        <v>45992</v>
      </c>
      <c r="B140" t="s">
        <v>158</v>
      </c>
      <c r="C140" t="s">
        <v>55</v>
      </c>
      <c r="D140" t="s">
        <v>161</v>
      </c>
      <c r="E140" t="s">
        <v>618</v>
      </c>
      <c r="F140">
        <v>145</v>
      </c>
    </row>
    <row r="141" spans="1:6" x14ac:dyDescent="0.35">
      <c r="A141" s="1">
        <v>45992</v>
      </c>
      <c r="B141" t="s">
        <v>158</v>
      </c>
      <c r="C141" t="s">
        <v>56</v>
      </c>
      <c r="D141" t="s">
        <v>161</v>
      </c>
      <c r="E141" t="s">
        <v>618</v>
      </c>
      <c r="F141">
        <v>1005</v>
      </c>
    </row>
    <row r="142" spans="1:6" x14ac:dyDescent="0.35">
      <c r="A142" s="1">
        <v>45992</v>
      </c>
      <c r="B142" t="s">
        <v>158</v>
      </c>
      <c r="C142" t="s">
        <v>57</v>
      </c>
      <c r="D142" t="s">
        <v>161</v>
      </c>
      <c r="E142" t="s">
        <v>618</v>
      </c>
      <c r="F142">
        <v>56</v>
      </c>
    </row>
    <row r="143" spans="1:6" x14ac:dyDescent="0.35">
      <c r="A143" s="1">
        <v>45992</v>
      </c>
      <c r="B143" t="s">
        <v>158</v>
      </c>
      <c r="C143" t="s">
        <v>58</v>
      </c>
      <c r="D143" t="s">
        <v>161</v>
      </c>
      <c r="E143" t="s">
        <v>618</v>
      </c>
      <c r="F143">
        <v>5965</v>
      </c>
    </row>
    <row r="144" spans="1:6" x14ac:dyDescent="0.35">
      <c r="A144" s="1">
        <v>45992</v>
      </c>
      <c r="B144" t="s">
        <v>158</v>
      </c>
      <c r="C144" t="s">
        <v>59</v>
      </c>
      <c r="D144" t="s">
        <v>161</v>
      </c>
      <c r="E144" t="s">
        <v>618</v>
      </c>
      <c r="F144">
        <v>4722</v>
      </c>
    </row>
    <row r="145" spans="1:6" x14ac:dyDescent="0.35">
      <c r="A145" s="1">
        <v>45992</v>
      </c>
      <c r="B145" t="s">
        <v>158</v>
      </c>
      <c r="C145" t="s">
        <v>60</v>
      </c>
      <c r="D145" t="s">
        <v>161</v>
      </c>
      <c r="E145" t="s">
        <v>618</v>
      </c>
      <c r="F145">
        <v>11860</v>
      </c>
    </row>
    <row r="146" spans="1:6" x14ac:dyDescent="0.35">
      <c r="A146" s="1">
        <v>45992</v>
      </c>
      <c r="B146" t="s">
        <v>158</v>
      </c>
      <c r="C146" t="s">
        <v>61</v>
      </c>
      <c r="D146" t="s">
        <v>161</v>
      </c>
      <c r="E146" t="s">
        <v>618</v>
      </c>
      <c r="F146">
        <v>6513</v>
      </c>
    </row>
    <row r="147" spans="1:6" x14ac:dyDescent="0.35">
      <c r="A147" s="1">
        <v>45992</v>
      </c>
      <c r="B147" t="s">
        <v>158</v>
      </c>
      <c r="C147" t="s">
        <v>62</v>
      </c>
      <c r="D147" t="s">
        <v>161</v>
      </c>
      <c r="E147" t="s">
        <v>618</v>
      </c>
      <c r="F147">
        <v>123</v>
      </c>
    </row>
    <row r="148" spans="1:6" x14ac:dyDescent="0.35">
      <c r="A148" s="1">
        <v>45992</v>
      </c>
      <c r="B148" t="s">
        <v>158</v>
      </c>
      <c r="C148" t="s">
        <v>63</v>
      </c>
      <c r="D148" t="s">
        <v>161</v>
      </c>
      <c r="E148" t="s">
        <v>618</v>
      </c>
      <c r="F148">
        <v>57</v>
      </c>
    </row>
    <row r="149" spans="1:6" x14ac:dyDescent="0.35">
      <c r="A149" s="1">
        <v>45992</v>
      </c>
      <c r="B149" t="s">
        <v>158</v>
      </c>
      <c r="C149" t="s">
        <v>64</v>
      </c>
      <c r="D149" t="s">
        <v>161</v>
      </c>
      <c r="E149" t="s">
        <v>618</v>
      </c>
      <c r="F149">
        <v>20</v>
      </c>
    </row>
    <row r="150" spans="1:6" x14ac:dyDescent="0.35">
      <c r="A150" s="1">
        <v>45992</v>
      </c>
      <c r="B150" t="s">
        <v>158</v>
      </c>
      <c r="C150" t="s">
        <v>65</v>
      </c>
      <c r="D150" t="s">
        <v>161</v>
      </c>
      <c r="E150" t="s">
        <v>618</v>
      </c>
      <c r="F150">
        <v>14</v>
      </c>
    </row>
    <row r="151" spans="1:6" x14ac:dyDescent="0.35">
      <c r="A151" s="1">
        <v>45992</v>
      </c>
      <c r="B151" t="s">
        <v>158</v>
      </c>
      <c r="C151" t="s">
        <v>66</v>
      </c>
      <c r="D151" t="s">
        <v>161</v>
      </c>
      <c r="E151" t="s">
        <v>618</v>
      </c>
      <c r="F151">
        <v>217</v>
      </c>
    </row>
    <row r="152" spans="1:6" x14ac:dyDescent="0.35">
      <c r="A152" s="1">
        <v>45992</v>
      </c>
      <c r="B152" t="s">
        <v>164</v>
      </c>
      <c r="C152" t="s">
        <v>21</v>
      </c>
      <c r="D152" t="s">
        <v>161</v>
      </c>
      <c r="E152" t="s">
        <v>618</v>
      </c>
      <c r="F152">
        <v>50687</v>
      </c>
    </row>
    <row r="153" spans="1:6" x14ac:dyDescent="0.35">
      <c r="A153" s="1">
        <v>45992</v>
      </c>
      <c r="B153" t="s">
        <v>164</v>
      </c>
      <c r="C153" t="s">
        <v>29</v>
      </c>
      <c r="D153" t="s">
        <v>161</v>
      </c>
      <c r="E153" t="s">
        <v>618</v>
      </c>
      <c r="F153">
        <v>48325</v>
      </c>
    </row>
    <row r="154" spans="1:6" x14ac:dyDescent="0.35">
      <c r="A154" s="1">
        <v>45992</v>
      </c>
      <c r="B154" t="s">
        <v>164</v>
      </c>
      <c r="C154" t="s">
        <v>30</v>
      </c>
      <c r="D154" t="s">
        <v>161</v>
      </c>
      <c r="E154" t="s">
        <v>618</v>
      </c>
      <c r="F154">
        <v>40097</v>
      </c>
    </row>
    <row r="155" spans="1:6" x14ac:dyDescent="0.35">
      <c r="A155" s="1">
        <v>45992</v>
      </c>
      <c r="B155" t="s">
        <v>164</v>
      </c>
      <c r="C155" t="s">
        <v>31</v>
      </c>
      <c r="D155" t="s">
        <v>161</v>
      </c>
      <c r="E155" t="s">
        <v>618</v>
      </c>
      <c r="F155">
        <v>1210</v>
      </c>
    </row>
    <row r="156" spans="1:6" x14ac:dyDescent="0.35">
      <c r="A156" s="1">
        <v>45992</v>
      </c>
      <c r="B156" t="s">
        <v>164</v>
      </c>
      <c r="C156" t="s">
        <v>32</v>
      </c>
      <c r="D156" t="s">
        <v>161</v>
      </c>
      <c r="E156" t="s">
        <v>618</v>
      </c>
      <c r="F156">
        <v>286934</v>
      </c>
    </row>
    <row r="157" spans="1:6" x14ac:dyDescent="0.35">
      <c r="A157" s="1">
        <v>45992</v>
      </c>
      <c r="B157" t="s">
        <v>164</v>
      </c>
      <c r="C157" t="s">
        <v>47</v>
      </c>
      <c r="D157" t="s">
        <v>161</v>
      </c>
      <c r="E157" t="s">
        <v>618</v>
      </c>
      <c r="F157">
        <v>123</v>
      </c>
    </row>
    <row r="158" spans="1:6" x14ac:dyDescent="0.35">
      <c r="A158" s="1">
        <v>45992</v>
      </c>
      <c r="B158" t="s">
        <v>164</v>
      </c>
      <c r="C158" t="s">
        <v>46</v>
      </c>
      <c r="D158" t="s">
        <v>161</v>
      </c>
      <c r="E158" t="s">
        <v>618</v>
      </c>
      <c r="F158">
        <v>5</v>
      </c>
    </row>
    <row r="159" spans="1:6" x14ac:dyDescent="0.35">
      <c r="A159" s="1">
        <v>45992</v>
      </c>
      <c r="B159" t="s">
        <v>164</v>
      </c>
      <c r="C159" t="s">
        <v>49</v>
      </c>
      <c r="D159" t="s">
        <v>161</v>
      </c>
      <c r="E159" t="s">
        <v>618</v>
      </c>
      <c r="F159">
        <v>262</v>
      </c>
    </row>
    <row r="160" spans="1:6" x14ac:dyDescent="0.35">
      <c r="A160" s="1">
        <v>45992</v>
      </c>
      <c r="B160" t="s">
        <v>164</v>
      </c>
      <c r="C160" t="s">
        <v>48</v>
      </c>
      <c r="D160" t="s">
        <v>161</v>
      </c>
      <c r="E160" t="s">
        <v>618</v>
      </c>
      <c r="F160">
        <v>6</v>
      </c>
    </row>
    <row r="161" spans="1:6" x14ac:dyDescent="0.35">
      <c r="A161" s="1">
        <v>45992</v>
      </c>
      <c r="B161" t="s">
        <v>164</v>
      </c>
      <c r="C161" t="s">
        <v>33</v>
      </c>
      <c r="D161" t="s">
        <v>161</v>
      </c>
      <c r="E161" t="s">
        <v>618</v>
      </c>
      <c r="F161">
        <v>44172</v>
      </c>
    </row>
    <row r="162" spans="1:6" x14ac:dyDescent="0.35">
      <c r="A162" s="1">
        <v>45992</v>
      </c>
      <c r="B162" t="s">
        <v>164</v>
      </c>
      <c r="C162" t="s">
        <v>34</v>
      </c>
      <c r="D162" t="s">
        <v>161</v>
      </c>
      <c r="E162" t="s">
        <v>618</v>
      </c>
      <c r="F162">
        <v>17259</v>
      </c>
    </row>
    <row r="163" spans="1:6" x14ac:dyDescent="0.35">
      <c r="A163" s="1">
        <v>45992</v>
      </c>
      <c r="B163" t="s">
        <v>164</v>
      </c>
      <c r="C163" t="s">
        <v>50</v>
      </c>
      <c r="D163" t="s">
        <v>161</v>
      </c>
      <c r="E163" t="s">
        <v>618</v>
      </c>
      <c r="F163">
        <v>7515</v>
      </c>
    </row>
    <row r="164" spans="1:6" x14ac:dyDescent="0.35">
      <c r="A164" s="1">
        <v>45992</v>
      </c>
      <c r="B164" t="s">
        <v>164</v>
      </c>
      <c r="C164" t="s">
        <v>51</v>
      </c>
      <c r="D164" t="s">
        <v>161</v>
      </c>
      <c r="E164" t="s">
        <v>618</v>
      </c>
      <c r="F164">
        <v>1577</v>
      </c>
    </row>
    <row r="165" spans="1:6" x14ac:dyDescent="0.35">
      <c r="A165" s="1">
        <v>45992</v>
      </c>
      <c r="B165" t="s">
        <v>164</v>
      </c>
      <c r="C165" t="s">
        <v>35</v>
      </c>
      <c r="D165" t="s">
        <v>161</v>
      </c>
      <c r="E165" t="s">
        <v>618</v>
      </c>
      <c r="F165">
        <v>4476</v>
      </c>
    </row>
    <row r="166" spans="1:6" x14ac:dyDescent="0.35">
      <c r="A166" s="1">
        <v>45992</v>
      </c>
      <c r="B166" t="s">
        <v>164</v>
      </c>
      <c r="C166" t="s">
        <v>36</v>
      </c>
      <c r="D166" t="s">
        <v>161</v>
      </c>
      <c r="E166" t="s">
        <v>618</v>
      </c>
      <c r="F166">
        <v>4542</v>
      </c>
    </row>
    <row r="167" spans="1:6" x14ac:dyDescent="0.35">
      <c r="A167" s="1">
        <v>45992</v>
      </c>
      <c r="B167" t="s">
        <v>164</v>
      </c>
      <c r="C167" t="s">
        <v>52</v>
      </c>
      <c r="D167" t="s">
        <v>161</v>
      </c>
      <c r="E167" t="s">
        <v>618</v>
      </c>
      <c r="F167">
        <v>3264</v>
      </c>
    </row>
    <row r="168" spans="1:6" x14ac:dyDescent="0.35">
      <c r="A168" s="1">
        <v>45992</v>
      </c>
      <c r="B168" t="s">
        <v>164</v>
      </c>
      <c r="C168" t="s">
        <v>53</v>
      </c>
      <c r="D168" t="s">
        <v>161</v>
      </c>
      <c r="E168" t="s">
        <v>618</v>
      </c>
      <c r="F168">
        <v>29</v>
      </c>
    </row>
    <row r="169" spans="1:6" x14ac:dyDescent="0.35">
      <c r="A169" s="1">
        <v>45992</v>
      </c>
      <c r="B169" t="s">
        <v>164</v>
      </c>
      <c r="C169" t="s">
        <v>54</v>
      </c>
      <c r="D169" t="s">
        <v>161</v>
      </c>
      <c r="E169" t="s">
        <v>618</v>
      </c>
      <c r="F169">
        <v>3192</v>
      </c>
    </row>
    <row r="170" spans="1:6" x14ac:dyDescent="0.35">
      <c r="A170" s="1">
        <v>45992</v>
      </c>
      <c r="B170" t="s">
        <v>164</v>
      </c>
      <c r="C170" t="s">
        <v>55</v>
      </c>
      <c r="D170" t="s">
        <v>161</v>
      </c>
      <c r="E170" t="s">
        <v>618</v>
      </c>
      <c r="F170">
        <v>175</v>
      </c>
    </row>
    <row r="171" spans="1:6" x14ac:dyDescent="0.35">
      <c r="A171" s="1">
        <v>45992</v>
      </c>
      <c r="B171" t="s">
        <v>164</v>
      </c>
      <c r="C171" t="s">
        <v>56</v>
      </c>
      <c r="D171" t="s">
        <v>161</v>
      </c>
      <c r="E171" t="s">
        <v>618</v>
      </c>
      <c r="F171">
        <v>1331</v>
      </c>
    </row>
    <row r="172" spans="1:6" x14ac:dyDescent="0.35">
      <c r="A172" s="1">
        <v>45992</v>
      </c>
      <c r="B172" t="s">
        <v>164</v>
      </c>
      <c r="C172" t="s">
        <v>57</v>
      </c>
      <c r="D172" t="s">
        <v>161</v>
      </c>
      <c r="E172" t="s">
        <v>618</v>
      </c>
      <c r="F172">
        <v>64</v>
      </c>
    </row>
    <row r="173" spans="1:6" x14ac:dyDescent="0.35">
      <c r="A173" s="1">
        <v>45992</v>
      </c>
      <c r="B173" t="s">
        <v>164</v>
      </c>
      <c r="C173" t="s">
        <v>58</v>
      </c>
      <c r="D173" t="s">
        <v>161</v>
      </c>
      <c r="E173" t="s">
        <v>618</v>
      </c>
      <c r="F173">
        <v>4524</v>
      </c>
    </row>
    <row r="174" spans="1:6" x14ac:dyDescent="0.35">
      <c r="A174" s="1">
        <v>45992</v>
      </c>
      <c r="B174" t="s">
        <v>164</v>
      </c>
      <c r="C174" t="s">
        <v>59</v>
      </c>
      <c r="D174" t="s">
        <v>161</v>
      </c>
      <c r="E174" t="s">
        <v>618</v>
      </c>
      <c r="F174">
        <v>8495</v>
      </c>
    </row>
    <row r="175" spans="1:6" x14ac:dyDescent="0.35">
      <c r="A175" s="1">
        <v>45992</v>
      </c>
      <c r="B175" t="s">
        <v>164</v>
      </c>
      <c r="C175" t="s">
        <v>60</v>
      </c>
      <c r="D175" t="s">
        <v>161</v>
      </c>
      <c r="E175" t="s">
        <v>618</v>
      </c>
      <c r="F175">
        <v>17344</v>
      </c>
    </row>
    <row r="176" spans="1:6" x14ac:dyDescent="0.35">
      <c r="A176" s="1">
        <v>45992</v>
      </c>
      <c r="B176" t="s">
        <v>164</v>
      </c>
      <c r="C176" t="s">
        <v>61</v>
      </c>
      <c r="D176" t="s">
        <v>161</v>
      </c>
      <c r="E176" t="s">
        <v>618</v>
      </c>
      <c r="F176">
        <v>5822</v>
      </c>
    </row>
    <row r="177" spans="1:6" x14ac:dyDescent="0.35">
      <c r="A177" s="1">
        <v>45992</v>
      </c>
      <c r="B177" t="s">
        <v>164</v>
      </c>
      <c r="C177" t="s">
        <v>62</v>
      </c>
      <c r="D177" t="s">
        <v>161</v>
      </c>
      <c r="E177" t="s">
        <v>618</v>
      </c>
      <c r="F177">
        <v>4111</v>
      </c>
    </row>
    <row r="178" spans="1:6" x14ac:dyDescent="0.35">
      <c r="A178" s="1">
        <v>45992</v>
      </c>
      <c r="B178" t="s">
        <v>164</v>
      </c>
      <c r="C178" t="s">
        <v>63</v>
      </c>
      <c r="D178" t="s">
        <v>161</v>
      </c>
      <c r="E178" t="s">
        <v>618</v>
      </c>
      <c r="F178">
        <v>1092</v>
      </c>
    </row>
    <row r="179" spans="1:6" x14ac:dyDescent="0.35">
      <c r="A179" s="1">
        <v>45992</v>
      </c>
      <c r="B179" t="s">
        <v>164</v>
      </c>
      <c r="C179" t="s">
        <v>64</v>
      </c>
      <c r="D179" t="s">
        <v>161</v>
      </c>
      <c r="E179" t="s">
        <v>618</v>
      </c>
      <c r="F179">
        <v>278</v>
      </c>
    </row>
    <row r="180" spans="1:6" x14ac:dyDescent="0.35">
      <c r="A180" s="1">
        <v>45992</v>
      </c>
      <c r="B180" t="s">
        <v>164</v>
      </c>
      <c r="C180" t="s">
        <v>65</v>
      </c>
      <c r="D180" t="s">
        <v>161</v>
      </c>
      <c r="E180" t="s">
        <v>618</v>
      </c>
      <c r="F180">
        <v>1</v>
      </c>
    </row>
    <row r="181" spans="1:6" x14ac:dyDescent="0.35">
      <c r="A181" s="1">
        <v>45992</v>
      </c>
      <c r="B181" t="s">
        <v>164</v>
      </c>
      <c r="C181" t="s">
        <v>66</v>
      </c>
      <c r="D181" t="s">
        <v>161</v>
      </c>
      <c r="E181" t="s">
        <v>618</v>
      </c>
      <c r="F181">
        <v>2458</v>
      </c>
    </row>
    <row r="182" spans="1:6" x14ac:dyDescent="0.35">
      <c r="A182" s="1">
        <v>45992</v>
      </c>
      <c r="B182" t="s">
        <v>166</v>
      </c>
      <c r="C182" t="s">
        <v>21</v>
      </c>
      <c r="D182" t="s">
        <v>152</v>
      </c>
      <c r="E182" t="s">
        <v>616</v>
      </c>
      <c r="F182">
        <v>26628</v>
      </c>
    </row>
    <row r="183" spans="1:6" x14ac:dyDescent="0.35">
      <c r="A183" s="1">
        <v>45992</v>
      </c>
      <c r="B183" t="s">
        <v>166</v>
      </c>
      <c r="C183" t="s">
        <v>29</v>
      </c>
      <c r="D183" t="s">
        <v>152</v>
      </c>
      <c r="E183" t="s">
        <v>616</v>
      </c>
      <c r="F183">
        <v>25871</v>
      </c>
    </row>
    <row r="184" spans="1:6" x14ac:dyDescent="0.35">
      <c r="A184" s="1">
        <v>45992</v>
      </c>
      <c r="B184" t="s">
        <v>166</v>
      </c>
      <c r="C184" t="s">
        <v>30</v>
      </c>
      <c r="D184" t="s">
        <v>152</v>
      </c>
      <c r="E184" t="s">
        <v>616</v>
      </c>
      <c r="F184">
        <v>22067</v>
      </c>
    </row>
    <row r="185" spans="1:6" x14ac:dyDescent="0.35">
      <c r="A185" s="1">
        <v>45992</v>
      </c>
      <c r="B185" t="s">
        <v>166</v>
      </c>
      <c r="C185" t="s">
        <v>31</v>
      </c>
      <c r="D185" t="s">
        <v>152</v>
      </c>
      <c r="E185" t="s">
        <v>616</v>
      </c>
      <c r="F185">
        <v>757</v>
      </c>
    </row>
    <row r="186" spans="1:6" x14ac:dyDescent="0.35">
      <c r="A186" s="1">
        <v>45992</v>
      </c>
      <c r="B186" t="s">
        <v>166</v>
      </c>
      <c r="C186" t="s">
        <v>32</v>
      </c>
      <c r="D186" t="s">
        <v>152</v>
      </c>
      <c r="E186" t="s">
        <v>616</v>
      </c>
      <c r="F186">
        <v>1090910</v>
      </c>
    </row>
    <row r="187" spans="1:6" x14ac:dyDescent="0.35">
      <c r="A187" s="1">
        <v>45992</v>
      </c>
      <c r="B187" t="s">
        <v>166</v>
      </c>
      <c r="C187" t="s">
        <v>47</v>
      </c>
      <c r="D187" t="s">
        <v>152</v>
      </c>
      <c r="E187" t="s">
        <v>616</v>
      </c>
      <c r="F187">
        <v>801</v>
      </c>
    </row>
    <row r="188" spans="1:6" x14ac:dyDescent="0.35">
      <c r="A188" s="1">
        <v>45992</v>
      </c>
      <c r="B188" t="s">
        <v>166</v>
      </c>
      <c r="C188" t="s">
        <v>46</v>
      </c>
      <c r="D188" t="s">
        <v>152</v>
      </c>
      <c r="E188" t="s">
        <v>616</v>
      </c>
      <c r="F188">
        <v>28</v>
      </c>
    </row>
    <row r="189" spans="1:6" x14ac:dyDescent="0.35">
      <c r="A189" s="1">
        <v>45992</v>
      </c>
      <c r="B189" t="s">
        <v>166</v>
      </c>
      <c r="C189" t="s">
        <v>49</v>
      </c>
      <c r="D189" t="s">
        <v>152</v>
      </c>
      <c r="E189" t="s">
        <v>616</v>
      </c>
      <c r="F189">
        <v>892</v>
      </c>
    </row>
    <row r="190" spans="1:6" x14ac:dyDescent="0.35">
      <c r="A190" s="1">
        <v>45992</v>
      </c>
      <c r="B190" t="s">
        <v>166</v>
      </c>
      <c r="C190" t="s">
        <v>48</v>
      </c>
      <c r="D190" t="s">
        <v>152</v>
      </c>
      <c r="E190" t="s">
        <v>616</v>
      </c>
      <c r="F190">
        <v>47</v>
      </c>
    </row>
    <row r="191" spans="1:6" x14ac:dyDescent="0.35">
      <c r="A191" s="1">
        <v>45992</v>
      </c>
      <c r="B191" t="s">
        <v>166</v>
      </c>
      <c r="C191" t="s">
        <v>33</v>
      </c>
      <c r="D191" t="s">
        <v>152</v>
      </c>
      <c r="E191" t="s">
        <v>616</v>
      </c>
      <c r="F191">
        <v>22283</v>
      </c>
    </row>
    <row r="192" spans="1:6" x14ac:dyDescent="0.35">
      <c r="A192" s="1">
        <v>45992</v>
      </c>
      <c r="B192" t="s">
        <v>166</v>
      </c>
      <c r="C192" t="s">
        <v>34</v>
      </c>
      <c r="D192" t="s">
        <v>152</v>
      </c>
      <c r="E192" t="s">
        <v>616</v>
      </c>
      <c r="F192">
        <v>9535</v>
      </c>
    </row>
    <row r="193" spans="1:6" x14ac:dyDescent="0.35">
      <c r="A193" s="1">
        <v>45992</v>
      </c>
      <c r="B193" t="s">
        <v>166</v>
      </c>
      <c r="C193" t="s">
        <v>50</v>
      </c>
      <c r="D193" t="s">
        <v>152</v>
      </c>
      <c r="E193" t="s">
        <v>616</v>
      </c>
      <c r="F193">
        <v>3786</v>
      </c>
    </row>
    <row r="194" spans="1:6" x14ac:dyDescent="0.35">
      <c r="A194" s="1">
        <v>45992</v>
      </c>
      <c r="B194" t="s">
        <v>166</v>
      </c>
      <c r="C194" t="s">
        <v>51</v>
      </c>
      <c r="D194" t="s">
        <v>152</v>
      </c>
      <c r="E194" t="s">
        <v>616</v>
      </c>
      <c r="F194">
        <v>735</v>
      </c>
    </row>
    <row r="195" spans="1:6" x14ac:dyDescent="0.35">
      <c r="A195" s="1">
        <v>45992</v>
      </c>
      <c r="B195" t="s">
        <v>166</v>
      </c>
      <c r="C195" t="s">
        <v>35</v>
      </c>
      <c r="D195" t="s">
        <v>152</v>
      </c>
      <c r="E195" t="s">
        <v>616</v>
      </c>
      <c r="F195">
        <v>3077</v>
      </c>
    </row>
    <row r="196" spans="1:6" x14ac:dyDescent="0.35">
      <c r="A196" s="1">
        <v>45992</v>
      </c>
      <c r="B196" t="s">
        <v>166</v>
      </c>
      <c r="C196" t="s">
        <v>36</v>
      </c>
      <c r="D196" t="s">
        <v>152</v>
      </c>
      <c r="E196" t="s">
        <v>616</v>
      </c>
      <c r="F196">
        <v>2244</v>
      </c>
    </row>
    <row r="197" spans="1:6" x14ac:dyDescent="0.35">
      <c r="A197" s="1">
        <v>45992</v>
      </c>
      <c r="B197" t="s">
        <v>166</v>
      </c>
      <c r="C197" t="s">
        <v>52</v>
      </c>
      <c r="D197" t="s">
        <v>152</v>
      </c>
      <c r="E197" t="s">
        <v>616</v>
      </c>
      <c r="F197">
        <v>243</v>
      </c>
    </row>
    <row r="198" spans="1:6" x14ac:dyDescent="0.35">
      <c r="A198" s="1">
        <v>45992</v>
      </c>
      <c r="B198" t="s">
        <v>166</v>
      </c>
      <c r="C198" t="s">
        <v>53</v>
      </c>
      <c r="D198" t="s">
        <v>152</v>
      </c>
      <c r="E198" t="s">
        <v>616</v>
      </c>
      <c r="F198">
        <v>2</v>
      </c>
    </row>
    <row r="199" spans="1:6" x14ac:dyDescent="0.35">
      <c r="A199" s="1">
        <v>45992</v>
      </c>
      <c r="B199" t="s">
        <v>166</v>
      </c>
      <c r="C199" t="s">
        <v>54</v>
      </c>
      <c r="D199" t="s">
        <v>152</v>
      </c>
      <c r="E199" t="s">
        <v>616</v>
      </c>
      <c r="F199">
        <v>1203</v>
      </c>
    </row>
    <row r="200" spans="1:6" x14ac:dyDescent="0.35">
      <c r="A200" s="1">
        <v>45992</v>
      </c>
      <c r="B200" t="s">
        <v>166</v>
      </c>
      <c r="C200" t="s">
        <v>55</v>
      </c>
      <c r="D200" t="s">
        <v>152</v>
      </c>
      <c r="E200" t="s">
        <v>616</v>
      </c>
      <c r="F200">
        <v>89</v>
      </c>
    </row>
    <row r="201" spans="1:6" x14ac:dyDescent="0.35">
      <c r="A201" s="1">
        <v>45992</v>
      </c>
      <c r="B201" t="s">
        <v>166</v>
      </c>
      <c r="C201" t="s">
        <v>56</v>
      </c>
      <c r="D201" t="s">
        <v>152</v>
      </c>
      <c r="E201" t="s">
        <v>616</v>
      </c>
      <c r="F201">
        <v>573</v>
      </c>
    </row>
    <row r="202" spans="1:6" x14ac:dyDescent="0.35">
      <c r="A202" s="1">
        <v>45992</v>
      </c>
      <c r="B202" t="s">
        <v>166</v>
      </c>
      <c r="C202" t="s">
        <v>57</v>
      </c>
      <c r="D202" t="s">
        <v>152</v>
      </c>
      <c r="E202" t="s">
        <v>616</v>
      </c>
      <c r="F202">
        <v>138</v>
      </c>
    </row>
    <row r="203" spans="1:6" x14ac:dyDescent="0.35">
      <c r="A203" s="1">
        <v>45992</v>
      </c>
      <c r="B203" t="s">
        <v>166</v>
      </c>
      <c r="C203" t="s">
        <v>58</v>
      </c>
      <c r="D203" t="s">
        <v>152</v>
      </c>
      <c r="E203" t="s">
        <v>616</v>
      </c>
      <c r="F203">
        <v>3052</v>
      </c>
    </row>
    <row r="204" spans="1:6" x14ac:dyDescent="0.35">
      <c r="A204" s="1">
        <v>45992</v>
      </c>
      <c r="B204" t="s">
        <v>166</v>
      </c>
      <c r="C204" t="s">
        <v>59</v>
      </c>
      <c r="D204" t="s">
        <v>152</v>
      </c>
      <c r="E204" t="s">
        <v>616</v>
      </c>
      <c r="F204">
        <v>3077</v>
      </c>
    </row>
    <row r="205" spans="1:6" x14ac:dyDescent="0.35">
      <c r="A205" s="1">
        <v>45992</v>
      </c>
      <c r="B205" t="s">
        <v>166</v>
      </c>
      <c r="C205" t="s">
        <v>60</v>
      </c>
      <c r="D205" t="s">
        <v>152</v>
      </c>
      <c r="E205" t="s">
        <v>616</v>
      </c>
      <c r="F205">
        <v>8828</v>
      </c>
    </row>
    <row r="206" spans="1:6" x14ac:dyDescent="0.35">
      <c r="A206" s="1">
        <v>45992</v>
      </c>
      <c r="B206" t="s">
        <v>166</v>
      </c>
      <c r="C206" t="s">
        <v>61</v>
      </c>
      <c r="D206" t="s">
        <v>152</v>
      </c>
      <c r="E206" t="s">
        <v>616</v>
      </c>
      <c r="F206">
        <v>1514</v>
      </c>
    </row>
    <row r="207" spans="1:6" x14ac:dyDescent="0.35">
      <c r="A207" s="1">
        <v>45992</v>
      </c>
      <c r="B207" t="s">
        <v>166</v>
      </c>
      <c r="C207" t="s">
        <v>62</v>
      </c>
      <c r="D207" t="s">
        <v>152</v>
      </c>
      <c r="E207" t="s">
        <v>616</v>
      </c>
      <c r="F207">
        <v>2158</v>
      </c>
    </row>
    <row r="208" spans="1:6" x14ac:dyDescent="0.35">
      <c r="A208" s="1">
        <v>45992</v>
      </c>
      <c r="B208" t="s">
        <v>166</v>
      </c>
      <c r="C208" t="s">
        <v>63</v>
      </c>
      <c r="D208" t="s">
        <v>152</v>
      </c>
      <c r="E208" t="s">
        <v>616</v>
      </c>
      <c r="F208">
        <v>1026</v>
      </c>
    </row>
    <row r="209" spans="1:6" x14ac:dyDescent="0.35">
      <c r="A209" s="1">
        <v>45992</v>
      </c>
      <c r="B209" t="s">
        <v>166</v>
      </c>
      <c r="C209" t="s">
        <v>64</v>
      </c>
      <c r="D209" t="s">
        <v>152</v>
      </c>
      <c r="E209" t="s">
        <v>616</v>
      </c>
      <c r="F209">
        <v>8</v>
      </c>
    </row>
    <row r="210" spans="1:6" x14ac:dyDescent="0.35">
      <c r="A210" s="1">
        <v>45992</v>
      </c>
      <c r="B210" t="s">
        <v>166</v>
      </c>
      <c r="C210" t="s">
        <v>65</v>
      </c>
      <c r="D210" t="s">
        <v>152</v>
      </c>
      <c r="E210" t="s">
        <v>616</v>
      </c>
      <c r="F210">
        <v>0</v>
      </c>
    </row>
    <row r="211" spans="1:6" x14ac:dyDescent="0.35">
      <c r="A211" s="1">
        <v>45992</v>
      </c>
      <c r="B211" t="s">
        <v>166</v>
      </c>
      <c r="C211" t="s">
        <v>66</v>
      </c>
      <c r="D211" t="s">
        <v>152</v>
      </c>
      <c r="E211" t="s">
        <v>616</v>
      </c>
      <c r="F211">
        <v>384</v>
      </c>
    </row>
    <row r="212" spans="1:6" x14ac:dyDescent="0.35">
      <c r="A212" s="1">
        <v>45992</v>
      </c>
      <c r="B212" t="s">
        <v>168</v>
      </c>
      <c r="C212" t="s">
        <v>21</v>
      </c>
      <c r="D212" t="s">
        <v>152</v>
      </c>
      <c r="E212" t="s">
        <v>619</v>
      </c>
      <c r="F212">
        <v>35393</v>
      </c>
    </row>
    <row r="213" spans="1:6" x14ac:dyDescent="0.35">
      <c r="A213" s="1">
        <v>45992</v>
      </c>
      <c r="B213" t="s">
        <v>168</v>
      </c>
      <c r="C213" t="s">
        <v>29</v>
      </c>
      <c r="D213" t="s">
        <v>152</v>
      </c>
      <c r="E213" t="s">
        <v>619</v>
      </c>
      <c r="F213">
        <v>31241</v>
      </c>
    </row>
    <row r="214" spans="1:6" x14ac:dyDescent="0.35">
      <c r="A214" s="1">
        <v>45992</v>
      </c>
      <c r="B214" t="s">
        <v>168</v>
      </c>
      <c r="C214" t="s">
        <v>30</v>
      </c>
      <c r="D214" t="s">
        <v>152</v>
      </c>
      <c r="E214" t="s">
        <v>619</v>
      </c>
      <c r="F214">
        <v>22847</v>
      </c>
    </row>
    <row r="215" spans="1:6" x14ac:dyDescent="0.35">
      <c r="A215" s="1">
        <v>45992</v>
      </c>
      <c r="B215" t="s">
        <v>168</v>
      </c>
      <c r="C215" t="s">
        <v>31</v>
      </c>
      <c r="D215" t="s">
        <v>152</v>
      </c>
      <c r="E215" t="s">
        <v>619</v>
      </c>
      <c r="F215">
        <v>2730</v>
      </c>
    </row>
    <row r="216" spans="1:6" x14ac:dyDescent="0.35">
      <c r="A216" s="1">
        <v>45992</v>
      </c>
      <c r="B216" t="s">
        <v>168</v>
      </c>
      <c r="C216" t="s">
        <v>32</v>
      </c>
      <c r="D216" t="s">
        <v>152</v>
      </c>
      <c r="E216" t="s">
        <v>619</v>
      </c>
      <c r="F216">
        <v>4272082</v>
      </c>
    </row>
    <row r="217" spans="1:6" x14ac:dyDescent="0.35">
      <c r="A217" s="1">
        <v>45992</v>
      </c>
      <c r="B217" t="s">
        <v>168</v>
      </c>
      <c r="C217" t="s">
        <v>47</v>
      </c>
      <c r="D217" t="s">
        <v>152</v>
      </c>
      <c r="E217" t="s">
        <v>619</v>
      </c>
      <c r="F217">
        <v>320</v>
      </c>
    </row>
    <row r="218" spans="1:6" x14ac:dyDescent="0.35">
      <c r="A218" s="1">
        <v>45992</v>
      </c>
      <c r="B218" t="s">
        <v>168</v>
      </c>
      <c r="C218" t="s">
        <v>46</v>
      </c>
      <c r="D218" t="s">
        <v>152</v>
      </c>
      <c r="E218" t="s">
        <v>619</v>
      </c>
      <c r="F218">
        <v>30</v>
      </c>
    </row>
    <row r="219" spans="1:6" x14ac:dyDescent="0.35">
      <c r="A219" s="1">
        <v>45992</v>
      </c>
      <c r="B219" t="s">
        <v>168</v>
      </c>
      <c r="C219" t="s">
        <v>49</v>
      </c>
      <c r="D219" t="s">
        <v>152</v>
      </c>
      <c r="E219" t="s">
        <v>619</v>
      </c>
      <c r="F219">
        <v>1025</v>
      </c>
    </row>
    <row r="220" spans="1:6" x14ac:dyDescent="0.35">
      <c r="A220" s="1">
        <v>45992</v>
      </c>
      <c r="B220" t="s">
        <v>168</v>
      </c>
      <c r="C220" t="s">
        <v>48</v>
      </c>
      <c r="D220" t="s">
        <v>152</v>
      </c>
      <c r="E220" t="s">
        <v>619</v>
      </c>
      <c r="F220">
        <v>60</v>
      </c>
    </row>
    <row r="221" spans="1:6" x14ac:dyDescent="0.35">
      <c r="A221" s="1">
        <v>45992</v>
      </c>
      <c r="B221" t="s">
        <v>168</v>
      </c>
      <c r="C221" t="s">
        <v>33</v>
      </c>
      <c r="D221" t="s">
        <v>152</v>
      </c>
      <c r="E221" t="s">
        <v>619</v>
      </c>
      <c r="F221">
        <v>31302</v>
      </c>
    </row>
    <row r="222" spans="1:6" x14ac:dyDescent="0.35">
      <c r="A222" s="1">
        <v>45992</v>
      </c>
      <c r="B222" t="s">
        <v>168</v>
      </c>
      <c r="C222" t="s">
        <v>34</v>
      </c>
      <c r="D222" t="s">
        <v>152</v>
      </c>
      <c r="E222" t="s">
        <v>619</v>
      </c>
      <c r="F222">
        <v>18314</v>
      </c>
    </row>
    <row r="223" spans="1:6" x14ac:dyDescent="0.35">
      <c r="A223" s="1">
        <v>45992</v>
      </c>
      <c r="B223" t="s">
        <v>168</v>
      </c>
      <c r="C223" t="s">
        <v>50</v>
      </c>
      <c r="D223" t="s">
        <v>152</v>
      </c>
      <c r="E223" t="s">
        <v>619</v>
      </c>
      <c r="F223">
        <v>8468</v>
      </c>
    </row>
    <row r="224" spans="1:6" x14ac:dyDescent="0.35">
      <c r="A224" s="1">
        <v>45992</v>
      </c>
      <c r="B224" t="s">
        <v>168</v>
      </c>
      <c r="C224" t="s">
        <v>51</v>
      </c>
      <c r="D224" t="s">
        <v>152</v>
      </c>
      <c r="E224" t="s">
        <v>619</v>
      </c>
      <c r="F224">
        <v>1236</v>
      </c>
    </row>
    <row r="225" spans="1:6" x14ac:dyDescent="0.35">
      <c r="A225" s="1">
        <v>45992</v>
      </c>
      <c r="B225" t="s">
        <v>168</v>
      </c>
      <c r="C225" t="s">
        <v>35</v>
      </c>
      <c r="D225" t="s">
        <v>152</v>
      </c>
      <c r="E225" t="s">
        <v>619</v>
      </c>
      <c r="F225">
        <v>5487</v>
      </c>
    </row>
    <row r="226" spans="1:6" x14ac:dyDescent="0.35">
      <c r="A226" s="1">
        <v>45992</v>
      </c>
      <c r="B226" t="s">
        <v>168</v>
      </c>
      <c r="C226" t="s">
        <v>36</v>
      </c>
      <c r="D226" t="s">
        <v>152</v>
      </c>
      <c r="E226" t="s">
        <v>619</v>
      </c>
      <c r="F226">
        <v>1897</v>
      </c>
    </row>
    <row r="227" spans="1:6" x14ac:dyDescent="0.35">
      <c r="A227" s="1">
        <v>45992</v>
      </c>
      <c r="B227" t="s">
        <v>168</v>
      </c>
      <c r="C227" t="s">
        <v>52</v>
      </c>
      <c r="D227" t="s">
        <v>152</v>
      </c>
      <c r="E227" t="s">
        <v>619</v>
      </c>
      <c r="F227">
        <v>1384</v>
      </c>
    </row>
    <row r="228" spans="1:6" x14ac:dyDescent="0.35">
      <c r="A228" s="1">
        <v>45992</v>
      </c>
      <c r="B228" t="s">
        <v>168</v>
      </c>
      <c r="C228" t="s">
        <v>53</v>
      </c>
      <c r="D228" t="s">
        <v>152</v>
      </c>
      <c r="E228" t="s">
        <v>619</v>
      </c>
      <c r="F228">
        <v>4</v>
      </c>
    </row>
    <row r="229" spans="1:6" x14ac:dyDescent="0.35">
      <c r="A229" s="1">
        <v>45992</v>
      </c>
      <c r="B229" t="s">
        <v>168</v>
      </c>
      <c r="C229" t="s">
        <v>54</v>
      </c>
      <c r="D229" t="s">
        <v>152</v>
      </c>
      <c r="E229" t="s">
        <v>619</v>
      </c>
      <c r="F229">
        <v>1715</v>
      </c>
    </row>
    <row r="230" spans="1:6" x14ac:dyDescent="0.35">
      <c r="A230" s="1">
        <v>45992</v>
      </c>
      <c r="B230" t="s">
        <v>168</v>
      </c>
      <c r="C230" t="s">
        <v>55</v>
      </c>
      <c r="D230" t="s">
        <v>152</v>
      </c>
      <c r="E230" t="s">
        <v>619</v>
      </c>
      <c r="F230">
        <v>125</v>
      </c>
    </row>
    <row r="231" spans="1:6" x14ac:dyDescent="0.35">
      <c r="A231" s="1">
        <v>45992</v>
      </c>
      <c r="B231" t="s">
        <v>168</v>
      </c>
      <c r="C231" t="s">
        <v>56</v>
      </c>
      <c r="D231" t="s">
        <v>152</v>
      </c>
      <c r="E231" t="s">
        <v>619</v>
      </c>
      <c r="F231">
        <v>898</v>
      </c>
    </row>
    <row r="232" spans="1:6" x14ac:dyDescent="0.35">
      <c r="A232" s="1">
        <v>45992</v>
      </c>
      <c r="B232" t="s">
        <v>168</v>
      </c>
      <c r="C232" t="s">
        <v>57</v>
      </c>
      <c r="D232" t="s">
        <v>152</v>
      </c>
      <c r="E232" t="s">
        <v>619</v>
      </c>
      <c r="F232">
        <v>44</v>
      </c>
    </row>
    <row r="233" spans="1:6" x14ac:dyDescent="0.35">
      <c r="A233" s="1">
        <v>45992</v>
      </c>
      <c r="B233" t="s">
        <v>168</v>
      </c>
      <c r="C233" t="s">
        <v>58</v>
      </c>
      <c r="D233" t="s">
        <v>152</v>
      </c>
      <c r="E233" t="s">
        <v>619</v>
      </c>
      <c r="F233">
        <v>2632</v>
      </c>
    </row>
    <row r="234" spans="1:6" x14ac:dyDescent="0.35">
      <c r="A234" s="1">
        <v>45992</v>
      </c>
      <c r="B234" t="s">
        <v>168</v>
      </c>
      <c r="C234" t="s">
        <v>59</v>
      </c>
      <c r="D234" t="s">
        <v>152</v>
      </c>
      <c r="E234" t="s">
        <v>619</v>
      </c>
      <c r="F234">
        <v>5920</v>
      </c>
    </row>
    <row r="235" spans="1:6" x14ac:dyDescent="0.35">
      <c r="A235" s="1">
        <v>45992</v>
      </c>
      <c r="B235" t="s">
        <v>168</v>
      </c>
      <c r="C235" t="s">
        <v>60</v>
      </c>
      <c r="D235" t="s">
        <v>152</v>
      </c>
      <c r="E235" t="s">
        <v>619</v>
      </c>
      <c r="F235">
        <v>12580</v>
      </c>
    </row>
    <row r="236" spans="1:6" x14ac:dyDescent="0.35">
      <c r="A236" s="1">
        <v>45992</v>
      </c>
      <c r="B236" t="s">
        <v>168</v>
      </c>
      <c r="C236" t="s">
        <v>61</v>
      </c>
      <c r="D236" t="s">
        <v>152</v>
      </c>
      <c r="E236" t="s">
        <v>619</v>
      </c>
      <c r="F236">
        <v>1810</v>
      </c>
    </row>
    <row r="237" spans="1:6" x14ac:dyDescent="0.35">
      <c r="A237" s="1">
        <v>45992</v>
      </c>
      <c r="B237" t="s">
        <v>168</v>
      </c>
      <c r="C237" t="s">
        <v>62</v>
      </c>
      <c r="D237" t="s">
        <v>152</v>
      </c>
      <c r="E237" t="s">
        <v>619</v>
      </c>
      <c r="F237">
        <v>1827</v>
      </c>
    </row>
    <row r="238" spans="1:6" x14ac:dyDescent="0.35">
      <c r="A238" s="1">
        <v>45992</v>
      </c>
      <c r="B238" t="s">
        <v>168</v>
      </c>
      <c r="C238" t="s">
        <v>63</v>
      </c>
      <c r="D238" t="s">
        <v>152</v>
      </c>
      <c r="E238" t="s">
        <v>619</v>
      </c>
      <c r="F238">
        <v>7</v>
      </c>
    </row>
    <row r="239" spans="1:6" x14ac:dyDescent="0.35">
      <c r="A239" s="1">
        <v>45992</v>
      </c>
      <c r="B239" t="s">
        <v>168</v>
      </c>
      <c r="C239" t="s">
        <v>64</v>
      </c>
      <c r="D239" t="s">
        <v>152</v>
      </c>
      <c r="E239" t="s">
        <v>619</v>
      </c>
      <c r="F239">
        <v>110</v>
      </c>
    </row>
    <row r="240" spans="1:6" x14ac:dyDescent="0.35">
      <c r="A240" s="1">
        <v>45992</v>
      </c>
      <c r="B240" t="s">
        <v>168</v>
      </c>
      <c r="C240" t="s">
        <v>65</v>
      </c>
      <c r="D240" t="s">
        <v>152</v>
      </c>
      <c r="E240" t="s">
        <v>619</v>
      </c>
      <c r="F240">
        <v>2</v>
      </c>
    </row>
    <row r="241" spans="1:6" x14ac:dyDescent="0.35">
      <c r="A241" s="1">
        <v>45992</v>
      </c>
      <c r="B241" t="s">
        <v>168</v>
      </c>
      <c r="C241" t="s">
        <v>66</v>
      </c>
      <c r="D241" t="s">
        <v>152</v>
      </c>
      <c r="E241" t="s">
        <v>619</v>
      </c>
      <c r="F241">
        <v>1743</v>
      </c>
    </row>
    <row r="242" spans="1:6" x14ac:dyDescent="0.35">
      <c r="A242" s="1">
        <v>45992</v>
      </c>
      <c r="B242" t="s">
        <v>172</v>
      </c>
      <c r="C242" t="s">
        <v>21</v>
      </c>
      <c r="D242" t="s">
        <v>146</v>
      </c>
      <c r="E242" t="s">
        <v>620</v>
      </c>
      <c r="F242">
        <v>83436</v>
      </c>
    </row>
    <row r="243" spans="1:6" x14ac:dyDescent="0.35">
      <c r="A243" s="1">
        <v>45992</v>
      </c>
      <c r="B243" t="s">
        <v>172</v>
      </c>
      <c r="C243" t="s">
        <v>29</v>
      </c>
      <c r="D243" t="s">
        <v>146</v>
      </c>
      <c r="E243" t="s">
        <v>620</v>
      </c>
      <c r="F243">
        <v>76732</v>
      </c>
    </row>
    <row r="244" spans="1:6" x14ac:dyDescent="0.35">
      <c r="A244" s="1">
        <v>45992</v>
      </c>
      <c r="B244" t="s">
        <v>172</v>
      </c>
      <c r="C244" t="s">
        <v>30</v>
      </c>
      <c r="D244" t="s">
        <v>146</v>
      </c>
      <c r="E244" t="s">
        <v>620</v>
      </c>
      <c r="F244">
        <v>44706</v>
      </c>
    </row>
    <row r="245" spans="1:6" x14ac:dyDescent="0.35">
      <c r="A245" s="1">
        <v>45992</v>
      </c>
      <c r="B245" t="s">
        <v>172</v>
      </c>
      <c r="C245" t="s">
        <v>31</v>
      </c>
      <c r="D245" t="s">
        <v>146</v>
      </c>
      <c r="E245" t="s">
        <v>620</v>
      </c>
      <c r="F245">
        <v>6704</v>
      </c>
    </row>
    <row r="246" spans="1:6" x14ac:dyDescent="0.35">
      <c r="A246" s="1">
        <v>45992</v>
      </c>
      <c r="B246" t="s">
        <v>172</v>
      </c>
      <c r="C246" t="s">
        <v>32</v>
      </c>
      <c r="D246" t="s">
        <v>146</v>
      </c>
      <c r="E246" t="s">
        <v>620</v>
      </c>
      <c r="F246">
        <v>13019982</v>
      </c>
    </row>
    <row r="247" spans="1:6" x14ac:dyDescent="0.35">
      <c r="A247" s="1">
        <v>45992</v>
      </c>
      <c r="B247" t="s">
        <v>172</v>
      </c>
      <c r="C247" t="s">
        <v>47</v>
      </c>
      <c r="D247" t="s">
        <v>146</v>
      </c>
      <c r="E247" t="s">
        <v>620</v>
      </c>
      <c r="F247">
        <v>1846</v>
      </c>
    </row>
    <row r="248" spans="1:6" x14ac:dyDescent="0.35">
      <c r="A248" s="1">
        <v>45992</v>
      </c>
      <c r="B248" t="s">
        <v>172</v>
      </c>
      <c r="C248" t="s">
        <v>46</v>
      </c>
      <c r="D248" t="s">
        <v>146</v>
      </c>
      <c r="E248" t="s">
        <v>620</v>
      </c>
      <c r="F248">
        <v>4</v>
      </c>
    </row>
    <row r="249" spans="1:6" x14ac:dyDescent="0.35">
      <c r="A249" s="1">
        <v>45992</v>
      </c>
      <c r="B249" t="s">
        <v>172</v>
      </c>
      <c r="C249" t="s">
        <v>49</v>
      </c>
      <c r="D249" t="s">
        <v>146</v>
      </c>
      <c r="E249" t="s">
        <v>620</v>
      </c>
      <c r="F249">
        <v>1892</v>
      </c>
    </row>
    <row r="250" spans="1:6" x14ac:dyDescent="0.35">
      <c r="A250" s="1">
        <v>45992</v>
      </c>
      <c r="B250" t="s">
        <v>172</v>
      </c>
      <c r="C250" t="s">
        <v>48</v>
      </c>
      <c r="D250" t="s">
        <v>146</v>
      </c>
      <c r="E250" t="s">
        <v>620</v>
      </c>
      <c r="F250">
        <v>10</v>
      </c>
    </row>
    <row r="251" spans="1:6" x14ac:dyDescent="0.35">
      <c r="A251" s="1">
        <v>45992</v>
      </c>
      <c r="B251" t="s">
        <v>172</v>
      </c>
      <c r="C251" t="s">
        <v>33</v>
      </c>
      <c r="D251" t="s">
        <v>146</v>
      </c>
      <c r="E251" t="s">
        <v>620</v>
      </c>
      <c r="F251">
        <v>71522</v>
      </c>
    </row>
    <row r="252" spans="1:6" x14ac:dyDescent="0.35">
      <c r="A252" s="1">
        <v>45992</v>
      </c>
      <c r="B252" t="s">
        <v>172</v>
      </c>
      <c r="C252" t="s">
        <v>34</v>
      </c>
      <c r="D252" t="s">
        <v>146</v>
      </c>
      <c r="E252" t="s">
        <v>620</v>
      </c>
      <c r="F252">
        <v>22747</v>
      </c>
    </row>
    <row r="253" spans="1:6" x14ac:dyDescent="0.35">
      <c r="A253" s="1">
        <v>45992</v>
      </c>
      <c r="B253" t="s">
        <v>172</v>
      </c>
      <c r="C253" t="s">
        <v>50</v>
      </c>
      <c r="D253" t="s">
        <v>146</v>
      </c>
      <c r="E253" t="s">
        <v>620</v>
      </c>
      <c r="F253">
        <v>11918</v>
      </c>
    </row>
    <row r="254" spans="1:6" x14ac:dyDescent="0.35">
      <c r="A254" s="1">
        <v>45992</v>
      </c>
      <c r="B254" t="s">
        <v>172</v>
      </c>
      <c r="C254" t="s">
        <v>51</v>
      </c>
      <c r="D254" t="s">
        <v>146</v>
      </c>
      <c r="E254" t="s">
        <v>620</v>
      </c>
      <c r="F254">
        <v>3636</v>
      </c>
    </row>
    <row r="255" spans="1:6" x14ac:dyDescent="0.35">
      <c r="A255" s="1">
        <v>45992</v>
      </c>
      <c r="B255" t="s">
        <v>172</v>
      </c>
      <c r="C255" t="s">
        <v>35</v>
      </c>
      <c r="D255" t="s">
        <v>146</v>
      </c>
      <c r="E255" t="s">
        <v>620</v>
      </c>
      <c r="F255">
        <v>6747</v>
      </c>
    </row>
    <row r="256" spans="1:6" x14ac:dyDescent="0.35">
      <c r="A256" s="1">
        <v>45992</v>
      </c>
      <c r="B256" t="s">
        <v>172</v>
      </c>
      <c r="C256" t="s">
        <v>36</v>
      </c>
      <c r="D256" t="s">
        <v>146</v>
      </c>
      <c r="E256" t="s">
        <v>620</v>
      </c>
      <c r="F256">
        <v>8141</v>
      </c>
    </row>
    <row r="257" spans="1:6" x14ac:dyDescent="0.35">
      <c r="A257" s="1">
        <v>45992</v>
      </c>
      <c r="B257" t="s">
        <v>172</v>
      </c>
      <c r="C257" t="s">
        <v>52</v>
      </c>
      <c r="D257" t="s">
        <v>146</v>
      </c>
      <c r="E257" t="s">
        <v>620</v>
      </c>
      <c r="F257">
        <v>5272</v>
      </c>
    </row>
    <row r="258" spans="1:6" x14ac:dyDescent="0.35">
      <c r="A258" s="1">
        <v>45992</v>
      </c>
      <c r="B258" t="s">
        <v>172</v>
      </c>
      <c r="C258" t="s">
        <v>53</v>
      </c>
      <c r="D258" t="s">
        <v>146</v>
      </c>
      <c r="E258" t="s">
        <v>620</v>
      </c>
      <c r="F258">
        <v>15</v>
      </c>
    </row>
    <row r="259" spans="1:6" x14ac:dyDescent="0.35">
      <c r="A259" s="1">
        <v>45992</v>
      </c>
      <c r="B259" t="s">
        <v>172</v>
      </c>
      <c r="C259" t="s">
        <v>54</v>
      </c>
      <c r="D259" t="s">
        <v>146</v>
      </c>
      <c r="E259" t="s">
        <v>620</v>
      </c>
      <c r="F259">
        <v>2892</v>
      </c>
    </row>
    <row r="260" spans="1:6" x14ac:dyDescent="0.35">
      <c r="A260" s="1">
        <v>45992</v>
      </c>
      <c r="B260" t="s">
        <v>172</v>
      </c>
      <c r="C260" t="s">
        <v>55</v>
      </c>
      <c r="D260" t="s">
        <v>146</v>
      </c>
      <c r="E260" t="s">
        <v>620</v>
      </c>
      <c r="F260">
        <v>326</v>
      </c>
    </row>
    <row r="261" spans="1:6" x14ac:dyDescent="0.35">
      <c r="A261" s="1">
        <v>45992</v>
      </c>
      <c r="B261" t="s">
        <v>172</v>
      </c>
      <c r="C261" t="s">
        <v>56</v>
      </c>
      <c r="D261" t="s">
        <v>146</v>
      </c>
      <c r="E261" t="s">
        <v>620</v>
      </c>
      <c r="F261">
        <v>1945</v>
      </c>
    </row>
    <row r="262" spans="1:6" x14ac:dyDescent="0.35">
      <c r="A262" s="1">
        <v>45992</v>
      </c>
      <c r="B262" t="s">
        <v>172</v>
      </c>
      <c r="C262" t="s">
        <v>57</v>
      </c>
      <c r="D262" t="s">
        <v>146</v>
      </c>
      <c r="E262" t="s">
        <v>620</v>
      </c>
      <c r="F262">
        <v>770</v>
      </c>
    </row>
    <row r="263" spans="1:6" x14ac:dyDescent="0.35">
      <c r="A263" s="1">
        <v>45992</v>
      </c>
      <c r="B263" t="s">
        <v>172</v>
      </c>
      <c r="C263" t="s">
        <v>58</v>
      </c>
      <c r="D263" t="s">
        <v>146</v>
      </c>
      <c r="E263" t="s">
        <v>620</v>
      </c>
      <c r="F263">
        <v>3407</v>
      </c>
    </row>
    <row r="264" spans="1:6" x14ac:dyDescent="0.35">
      <c r="A264" s="1">
        <v>45992</v>
      </c>
      <c r="B264" t="s">
        <v>172</v>
      </c>
      <c r="C264" t="s">
        <v>59</v>
      </c>
      <c r="D264" t="s">
        <v>146</v>
      </c>
      <c r="E264" t="s">
        <v>620</v>
      </c>
      <c r="F264">
        <v>8953</v>
      </c>
    </row>
    <row r="265" spans="1:6" x14ac:dyDescent="0.35">
      <c r="A265" s="1">
        <v>45992</v>
      </c>
      <c r="B265" t="s">
        <v>172</v>
      </c>
      <c r="C265" t="s">
        <v>60</v>
      </c>
      <c r="D265" t="s">
        <v>146</v>
      </c>
      <c r="E265" t="s">
        <v>620</v>
      </c>
      <c r="F265">
        <v>38290</v>
      </c>
    </row>
    <row r="266" spans="1:6" x14ac:dyDescent="0.35">
      <c r="A266" s="1">
        <v>45992</v>
      </c>
      <c r="B266" t="s">
        <v>172</v>
      </c>
      <c r="C266" t="s">
        <v>61</v>
      </c>
      <c r="D266" t="s">
        <v>146</v>
      </c>
      <c r="E266" t="s">
        <v>620</v>
      </c>
      <c r="F266">
        <v>4721</v>
      </c>
    </row>
    <row r="267" spans="1:6" x14ac:dyDescent="0.35">
      <c r="A267" s="1">
        <v>45992</v>
      </c>
      <c r="B267" t="s">
        <v>172</v>
      </c>
      <c r="C267" t="s">
        <v>62</v>
      </c>
      <c r="D267" t="s">
        <v>146</v>
      </c>
      <c r="E267" t="s">
        <v>620</v>
      </c>
      <c r="F267">
        <v>16551</v>
      </c>
    </row>
    <row r="268" spans="1:6" x14ac:dyDescent="0.35">
      <c r="A268" s="1">
        <v>45992</v>
      </c>
      <c r="B268" t="s">
        <v>172</v>
      </c>
      <c r="C268" t="s">
        <v>63</v>
      </c>
      <c r="D268" t="s">
        <v>146</v>
      </c>
      <c r="E268" t="s">
        <v>620</v>
      </c>
      <c r="F268">
        <v>643</v>
      </c>
    </row>
    <row r="269" spans="1:6" x14ac:dyDescent="0.35">
      <c r="A269" s="1">
        <v>45992</v>
      </c>
      <c r="B269" t="s">
        <v>172</v>
      </c>
      <c r="C269" t="s">
        <v>64</v>
      </c>
      <c r="D269" t="s">
        <v>146</v>
      </c>
      <c r="E269" t="s">
        <v>620</v>
      </c>
      <c r="F269">
        <v>2544</v>
      </c>
    </row>
    <row r="270" spans="1:6" x14ac:dyDescent="0.35">
      <c r="A270" s="1">
        <v>45992</v>
      </c>
      <c r="B270" t="s">
        <v>172</v>
      </c>
      <c r="C270" t="s">
        <v>65</v>
      </c>
      <c r="D270" t="s">
        <v>146</v>
      </c>
      <c r="E270" t="s">
        <v>620</v>
      </c>
      <c r="F270">
        <v>0</v>
      </c>
    </row>
    <row r="271" spans="1:6" x14ac:dyDescent="0.35">
      <c r="A271" s="1">
        <v>45992</v>
      </c>
      <c r="B271" t="s">
        <v>172</v>
      </c>
      <c r="C271" t="s">
        <v>66</v>
      </c>
      <c r="D271" t="s">
        <v>146</v>
      </c>
      <c r="E271" t="s">
        <v>620</v>
      </c>
      <c r="F271">
        <v>3430</v>
      </c>
    </row>
    <row r="272" spans="1:6" x14ac:dyDescent="0.35">
      <c r="A272" s="1">
        <v>45992</v>
      </c>
      <c r="B272" t="s">
        <v>176</v>
      </c>
      <c r="C272" t="s">
        <v>21</v>
      </c>
      <c r="D272" t="s">
        <v>152</v>
      </c>
      <c r="E272" t="s">
        <v>619</v>
      </c>
      <c r="F272">
        <v>42365</v>
      </c>
    </row>
    <row r="273" spans="1:6" x14ac:dyDescent="0.35">
      <c r="A273" s="1">
        <v>45992</v>
      </c>
      <c r="B273" t="s">
        <v>176</v>
      </c>
      <c r="C273" t="s">
        <v>29</v>
      </c>
      <c r="D273" t="s">
        <v>152</v>
      </c>
      <c r="E273" t="s">
        <v>619</v>
      </c>
      <c r="F273">
        <v>37429</v>
      </c>
    </row>
    <row r="274" spans="1:6" x14ac:dyDescent="0.35">
      <c r="A274" s="1">
        <v>45992</v>
      </c>
      <c r="B274" t="s">
        <v>176</v>
      </c>
      <c r="C274" t="s">
        <v>30</v>
      </c>
      <c r="D274" t="s">
        <v>152</v>
      </c>
      <c r="E274" t="s">
        <v>619</v>
      </c>
      <c r="F274">
        <v>25200</v>
      </c>
    </row>
    <row r="275" spans="1:6" x14ac:dyDescent="0.35">
      <c r="A275" s="1">
        <v>45992</v>
      </c>
      <c r="B275" t="s">
        <v>176</v>
      </c>
      <c r="C275" t="s">
        <v>31</v>
      </c>
      <c r="D275" t="s">
        <v>152</v>
      </c>
      <c r="E275" t="s">
        <v>619</v>
      </c>
      <c r="F275">
        <v>3323</v>
      </c>
    </row>
    <row r="276" spans="1:6" x14ac:dyDescent="0.35">
      <c r="A276" s="1">
        <v>45992</v>
      </c>
      <c r="B276" t="s">
        <v>176</v>
      </c>
      <c r="C276" t="s">
        <v>32</v>
      </c>
      <c r="D276" t="s">
        <v>152</v>
      </c>
      <c r="E276" t="s">
        <v>619</v>
      </c>
      <c r="F276">
        <v>5933478</v>
      </c>
    </row>
    <row r="277" spans="1:6" x14ac:dyDescent="0.35">
      <c r="A277" s="1">
        <v>45992</v>
      </c>
      <c r="B277" t="s">
        <v>176</v>
      </c>
      <c r="C277" t="s">
        <v>47</v>
      </c>
      <c r="D277" t="s">
        <v>152</v>
      </c>
      <c r="E277" t="s">
        <v>619</v>
      </c>
      <c r="F277">
        <v>320</v>
      </c>
    </row>
    <row r="278" spans="1:6" x14ac:dyDescent="0.35">
      <c r="A278" s="1">
        <v>45992</v>
      </c>
      <c r="B278" t="s">
        <v>176</v>
      </c>
      <c r="C278" t="s">
        <v>46</v>
      </c>
      <c r="D278" t="s">
        <v>152</v>
      </c>
      <c r="E278" t="s">
        <v>619</v>
      </c>
      <c r="F278">
        <v>30</v>
      </c>
    </row>
    <row r="279" spans="1:6" x14ac:dyDescent="0.35">
      <c r="A279" s="1">
        <v>45992</v>
      </c>
      <c r="B279" t="s">
        <v>176</v>
      </c>
      <c r="C279" t="s">
        <v>49</v>
      </c>
      <c r="D279" t="s">
        <v>152</v>
      </c>
      <c r="E279" t="s">
        <v>619</v>
      </c>
      <c r="F279">
        <v>1209</v>
      </c>
    </row>
    <row r="280" spans="1:6" x14ac:dyDescent="0.35">
      <c r="A280" s="1">
        <v>45992</v>
      </c>
      <c r="B280" t="s">
        <v>176</v>
      </c>
      <c r="C280" t="s">
        <v>48</v>
      </c>
      <c r="D280" t="s">
        <v>152</v>
      </c>
      <c r="E280" t="s">
        <v>619</v>
      </c>
      <c r="F280">
        <v>120</v>
      </c>
    </row>
    <row r="281" spans="1:6" x14ac:dyDescent="0.35">
      <c r="A281" s="1">
        <v>45992</v>
      </c>
      <c r="B281" t="s">
        <v>176</v>
      </c>
      <c r="C281" t="s">
        <v>33</v>
      </c>
      <c r="D281" t="s">
        <v>152</v>
      </c>
      <c r="E281" t="s">
        <v>619</v>
      </c>
      <c r="F281">
        <v>35324</v>
      </c>
    </row>
    <row r="282" spans="1:6" x14ac:dyDescent="0.35">
      <c r="A282" s="1">
        <v>45992</v>
      </c>
      <c r="B282" t="s">
        <v>176</v>
      </c>
      <c r="C282" t="s">
        <v>34</v>
      </c>
      <c r="D282" t="s">
        <v>152</v>
      </c>
      <c r="E282" t="s">
        <v>619</v>
      </c>
      <c r="F282">
        <v>20357</v>
      </c>
    </row>
    <row r="283" spans="1:6" x14ac:dyDescent="0.35">
      <c r="A283" s="1">
        <v>45992</v>
      </c>
      <c r="B283" t="s">
        <v>176</v>
      </c>
      <c r="C283" t="s">
        <v>50</v>
      </c>
      <c r="D283" t="s">
        <v>152</v>
      </c>
      <c r="E283" t="s">
        <v>619</v>
      </c>
      <c r="F283">
        <v>9300</v>
      </c>
    </row>
    <row r="284" spans="1:6" x14ac:dyDescent="0.35">
      <c r="A284" s="1">
        <v>45992</v>
      </c>
      <c r="B284" t="s">
        <v>176</v>
      </c>
      <c r="C284" t="s">
        <v>51</v>
      </c>
      <c r="D284" t="s">
        <v>152</v>
      </c>
      <c r="E284" t="s">
        <v>619</v>
      </c>
      <c r="F284">
        <v>2201</v>
      </c>
    </row>
    <row r="285" spans="1:6" x14ac:dyDescent="0.35">
      <c r="A285" s="1">
        <v>45992</v>
      </c>
      <c r="B285" t="s">
        <v>176</v>
      </c>
      <c r="C285" t="s">
        <v>35</v>
      </c>
      <c r="D285" t="s">
        <v>152</v>
      </c>
      <c r="E285" t="s">
        <v>619</v>
      </c>
      <c r="F285">
        <v>4903</v>
      </c>
    </row>
    <row r="286" spans="1:6" x14ac:dyDescent="0.35">
      <c r="A286" s="1">
        <v>45992</v>
      </c>
      <c r="B286" t="s">
        <v>176</v>
      </c>
      <c r="C286" t="s">
        <v>36</v>
      </c>
      <c r="D286" t="s">
        <v>152</v>
      </c>
      <c r="E286" t="s">
        <v>619</v>
      </c>
      <c r="F286">
        <v>2824</v>
      </c>
    </row>
    <row r="287" spans="1:6" x14ac:dyDescent="0.35">
      <c r="A287" s="1">
        <v>45992</v>
      </c>
      <c r="B287" t="s">
        <v>176</v>
      </c>
      <c r="C287" t="s">
        <v>52</v>
      </c>
      <c r="D287" t="s">
        <v>152</v>
      </c>
      <c r="E287" t="s">
        <v>619</v>
      </c>
      <c r="F287">
        <v>2084</v>
      </c>
    </row>
    <row r="288" spans="1:6" x14ac:dyDescent="0.35">
      <c r="A288" s="1">
        <v>45992</v>
      </c>
      <c r="B288" t="s">
        <v>176</v>
      </c>
      <c r="C288" t="s">
        <v>53</v>
      </c>
      <c r="D288" t="s">
        <v>152</v>
      </c>
      <c r="E288" t="s">
        <v>619</v>
      </c>
      <c r="F288">
        <v>6</v>
      </c>
    </row>
    <row r="289" spans="1:6" x14ac:dyDescent="0.35">
      <c r="A289" s="1">
        <v>45992</v>
      </c>
      <c r="B289" t="s">
        <v>176</v>
      </c>
      <c r="C289" t="s">
        <v>54</v>
      </c>
      <c r="D289" t="s">
        <v>152</v>
      </c>
      <c r="E289" t="s">
        <v>619</v>
      </c>
      <c r="F289">
        <v>1575</v>
      </c>
    </row>
    <row r="290" spans="1:6" x14ac:dyDescent="0.35">
      <c r="A290" s="1">
        <v>45992</v>
      </c>
      <c r="B290" t="s">
        <v>176</v>
      </c>
      <c r="C290" t="s">
        <v>55</v>
      </c>
      <c r="D290" t="s">
        <v>152</v>
      </c>
      <c r="E290" t="s">
        <v>619</v>
      </c>
      <c r="F290">
        <v>133</v>
      </c>
    </row>
    <row r="291" spans="1:6" x14ac:dyDescent="0.35">
      <c r="A291" s="1">
        <v>45992</v>
      </c>
      <c r="B291" t="s">
        <v>176</v>
      </c>
      <c r="C291" t="s">
        <v>56</v>
      </c>
      <c r="D291" t="s">
        <v>152</v>
      </c>
      <c r="E291" t="s">
        <v>619</v>
      </c>
      <c r="F291">
        <v>1305</v>
      </c>
    </row>
    <row r="292" spans="1:6" x14ac:dyDescent="0.35">
      <c r="A292" s="1">
        <v>45992</v>
      </c>
      <c r="B292" t="s">
        <v>176</v>
      </c>
      <c r="C292" t="s">
        <v>57</v>
      </c>
      <c r="D292" t="s">
        <v>152</v>
      </c>
      <c r="E292" t="s">
        <v>619</v>
      </c>
      <c r="F292">
        <v>47</v>
      </c>
    </row>
    <row r="293" spans="1:6" x14ac:dyDescent="0.35">
      <c r="A293" s="1">
        <v>45992</v>
      </c>
      <c r="B293" t="s">
        <v>176</v>
      </c>
      <c r="C293" t="s">
        <v>58</v>
      </c>
      <c r="D293" t="s">
        <v>152</v>
      </c>
      <c r="E293" t="s">
        <v>619</v>
      </c>
      <c r="F293">
        <v>2511</v>
      </c>
    </row>
    <row r="294" spans="1:6" x14ac:dyDescent="0.35">
      <c r="A294" s="1">
        <v>45992</v>
      </c>
      <c r="B294" t="s">
        <v>176</v>
      </c>
      <c r="C294" t="s">
        <v>59</v>
      </c>
      <c r="D294" t="s">
        <v>152</v>
      </c>
      <c r="E294" t="s">
        <v>619</v>
      </c>
      <c r="F294">
        <v>6549</v>
      </c>
    </row>
    <row r="295" spans="1:6" x14ac:dyDescent="0.35">
      <c r="A295" s="1">
        <v>45992</v>
      </c>
      <c r="B295" t="s">
        <v>176</v>
      </c>
      <c r="C295" t="s">
        <v>60</v>
      </c>
      <c r="D295" t="s">
        <v>152</v>
      </c>
      <c r="E295" t="s">
        <v>619</v>
      </c>
      <c r="F295">
        <v>15471</v>
      </c>
    </row>
    <row r="296" spans="1:6" x14ac:dyDescent="0.35">
      <c r="A296" s="1">
        <v>45992</v>
      </c>
      <c r="B296" t="s">
        <v>176</v>
      </c>
      <c r="C296" t="s">
        <v>61</v>
      </c>
      <c r="D296" t="s">
        <v>152</v>
      </c>
      <c r="E296" t="s">
        <v>619</v>
      </c>
      <c r="F296">
        <v>1293</v>
      </c>
    </row>
    <row r="297" spans="1:6" x14ac:dyDescent="0.35">
      <c r="A297" s="1">
        <v>45992</v>
      </c>
      <c r="B297" t="s">
        <v>176</v>
      </c>
      <c r="C297" t="s">
        <v>62</v>
      </c>
      <c r="D297" t="s">
        <v>152</v>
      </c>
      <c r="E297" t="s">
        <v>619</v>
      </c>
      <c r="F297">
        <v>3144</v>
      </c>
    </row>
    <row r="298" spans="1:6" x14ac:dyDescent="0.35">
      <c r="A298" s="1">
        <v>45992</v>
      </c>
      <c r="B298" t="s">
        <v>176</v>
      </c>
      <c r="C298" t="s">
        <v>63</v>
      </c>
      <c r="D298" t="s">
        <v>152</v>
      </c>
      <c r="E298" t="s">
        <v>619</v>
      </c>
      <c r="F298">
        <v>4</v>
      </c>
    </row>
    <row r="299" spans="1:6" x14ac:dyDescent="0.35">
      <c r="A299" s="1">
        <v>45992</v>
      </c>
      <c r="B299" t="s">
        <v>176</v>
      </c>
      <c r="C299" t="s">
        <v>64</v>
      </c>
      <c r="D299" t="s">
        <v>152</v>
      </c>
      <c r="E299" t="s">
        <v>619</v>
      </c>
      <c r="F299">
        <v>200</v>
      </c>
    </row>
    <row r="300" spans="1:6" x14ac:dyDescent="0.35">
      <c r="A300" s="1">
        <v>45992</v>
      </c>
      <c r="B300" t="s">
        <v>176</v>
      </c>
      <c r="C300" t="s">
        <v>65</v>
      </c>
      <c r="D300" t="s">
        <v>152</v>
      </c>
      <c r="E300" t="s">
        <v>619</v>
      </c>
      <c r="F300">
        <v>1</v>
      </c>
    </row>
    <row r="301" spans="1:6" x14ac:dyDescent="0.35">
      <c r="A301" s="1">
        <v>45992</v>
      </c>
      <c r="B301" t="s">
        <v>176</v>
      </c>
      <c r="C301" t="s">
        <v>66</v>
      </c>
      <c r="D301" t="s">
        <v>152</v>
      </c>
      <c r="E301" t="s">
        <v>619</v>
      </c>
      <c r="F301">
        <v>2395</v>
      </c>
    </row>
    <row r="302" spans="1:6" x14ac:dyDescent="0.35">
      <c r="A302" s="1">
        <v>45992</v>
      </c>
      <c r="B302" t="s">
        <v>178</v>
      </c>
      <c r="C302" t="s">
        <v>21</v>
      </c>
      <c r="D302" t="s">
        <v>161</v>
      </c>
      <c r="E302" t="s">
        <v>618</v>
      </c>
      <c r="F302">
        <v>69508</v>
      </c>
    </row>
    <row r="303" spans="1:6" x14ac:dyDescent="0.35">
      <c r="A303" s="1">
        <v>45992</v>
      </c>
      <c r="B303" t="s">
        <v>178</v>
      </c>
      <c r="C303" t="s">
        <v>29</v>
      </c>
      <c r="D303" t="s">
        <v>161</v>
      </c>
      <c r="E303" t="s">
        <v>618</v>
      </c>
      <c r="F303">
        <v>66510</v>
      </c>
    </row>
    <row r="304" spans="1:6" x14ac:dyDescent="0.35">
      <c r="A304" s="1">
        <v>45992</v>
      </c>
      <c r="B304" t="s">
        <v>178</v>
      </c>
      <c r="C304" t="s">
        <v>30</v>
      </c>
      <c r="D304" t="s">
        <v>161</v>
      </c>
      <c r="E304" t="s">
        <v>618</v>
      </c>
      <c r="F304">
        <v>54666</v>
      </c>
    </row>
    <row r="305" spans="1:6" x14ac:dyDescent="0.35">
      <c r="A305" s="1">
        <v>45992</v>
      </c>
      <c r="B305" t="s">
        <v>178</v>
      </c>
      <c r="C305" t="s">
        <v>31</v>
      </c>
      <c r="D305" t="s">
        <v>161</v>
      </c>
      <c r="E305" t="s">
        <v>618</v>
      </c>
      <c r="F305">
        <v>1653</v>
      </c>
    </row>
    <row r="306" spans="1:6" x14ac:dyDescent="0.35">
      <c r="A306" s="1">
        <v>45992</v>
      </c>
      <c r="B306" t="s">
        <v>178</v>
      </c>
      <c r="C306" t="s">
        <v>32</v>
      </c>
      <c r="D306" t="s">
        <v>161</v>
      </c>
      <c r="E306" t="s">
        <v>618</v>
      </c>
      <c r="F306">
        <v>428199</v>
      </c>
    </row>
    <row r="307" spans="1:6" x14ac:dyDescent="0.35">
      <c r="A307" s="1">
        <v>45992</v>
      </c>
      <c r="B307" t="s">
        <v>178</v>
      </c>
      <c r="C307" t="s">
        <v>47</v>
      </c>
      <c r="D307" t="s">
        <v>161</v>
      </c>
      <c r="E307" t="s">
        <v>618</v>
      </c>
      <c r="F307">
        <v>154</v>
      </c>
    </row>
    <row r="308" spans="1:6" x14ac:dyDescent="0.35">
      <c r="A308" s="1">
        <v>45992</v>
      </c>
      <c r="B308" t="s">
        <v>178</v>
      </c>
      <c r="C308" t="s">
        <v>46</v>
      </c>
      <c r="D308" t="s">
        <v>161</v>
      </c>
      <c r="E308" t="s">
        <v>618</v>
      </c>
      <c r="F308">
        <v>6</v>
      </c>
    </row>
    <row r="309" spans="1:6" x14ac:dyDescent="0.35">
      <c r="A309" s="1">
        <v>45992</v>
      </c>
      <c r="B309" t="s">
        <v>178</v>
      </c>
      <c r="C309" t="s">
        <v>49</v>
      </c>
      <c r="D309" t="s">
        <v>161</v>
      </c>
      <c r="E309" t="s">
        <v>618</v>
      </c>
      <c r="F309">
        <v>263</v>
      </c>
    </row>
    <row r="310" spans="1:6" x14ac:dyDescent="0.35">
      <c r="A310" s="1">
        <v>45992</v>
      </c>
      <c r="B310" t="s">
        <v>178</v>
      </c>
      <c r="C310" t="s">
        <v>48</v>
      </c>
      <c r="D310" t="s">
        <v>161</v>
      </c>
      <c r="E310" t="s">
        <v>618</v>
      </c>
      <c r="F310">
        <v>6</v>
      </c>
    </row>
    <row r="311" spans="1:6" x14ac:dyDescent="0.35">
      <c r="A311" s="1">
        <v>45992</v>
      </c>
      <c r="B311" t="s">
        <v>178</v>
      </c>
      <c r="C311" t="s">
        <v>33</v>
      </c>
      <c r="D311" t="s">
        <v>161</v>
      </c>
      <c r="E311" t="s">
        <v>618</v>
      </c>
      <c r="F311">
        <v>68233</v>
      </c>
    </row>
    <row r="312" spans="1:6" x14ac:dyDescent="0.35">
      <c r="A312" s="1">
        <v>45992</v>
      </c>
      <c r="B312" t="s">
        <v>178</v>
      </c>
      <c r="C312" t="s">
        <v>34</v>
      </c>
      <c r="D312" t="s">
        <v>161</v>
      </c>
      <c r="E312" t="s">
        <v>618</v>
      </c>
      <c r="F312">
        <v>23399</v>
      </c>
    </row>
    <row r="313" spans="1:6" x14ac:dyDescent="0.35">
      <c r="A313" s="1">
        <v>45992</v>
      </c>
      <c r="B313" t="s">
        <v>178</v>
      </c>
      <c r="C313" t="s">
        <v>50</v>
      </c>
      <c r="D313" t="s">
        <v>161</v>
      </c>
      <c r="E313" t="s">
        <v>618</v>
      </c>
      <c r="F313">
        <v>10597</v>
      </c>
    </row>
    <row r="314" spans="1:6" x14ac:dyDescent="0.35">
      <c r="A314" s="1">
        <v>45992</v>
      </c>
      <c r="B314" t="s">
        <v>178</v>
      </c>
      <c r="C314" t="s">
        <v>51</v>
      </c>
      <c r="D314" t="s">
        <v>161</v>
      </c>
      <c r="E314" t="s">
        <v>618</v>
      </c>
      <c r="F314">
        <v>2375</v>
      </c>
    </row>
    <row r="315" spans="1:6" x14ac:dyDescent="0.35">
      <c r="A315" s="1">
        <v>45992</v>
      </c>
      <c r="B315" t="s">
        <v>178</v>
      </c>
      <c r="C315" t="s">
        <v>35</v>
      </c>
      <c r="D315" t="s">
        <v>161</v>
      </c>
      <c r="E315" t="s">
        <v>618</v>
      </c>
      <c r="F315">
        <v>5712</v>
      </c>
    </row>
    <row r="316" spans="1:6" x14ac:dyDescent="0.35">
      <c r="A316" s="1">
        <v>45992</v>
      </c>
      <c r="B316" t="s">
        <v>178</v>
      </c>
      <c r="C316" t="s">
        <v>36</v>
      </c>
      <c r="D316" t="s">
        <v>161</v>
      </c>
      <c r="E316" t="s">
        <v>618</v>
      </c>
      <c r="F316">
        <v>7159</v>
      </c>
    </row>
    <row r="317" spans="1:6" x14ac:dyDescent="0.35">
      <c r="A317" s="1">
        <v>45992</v>
      </c>
      <c r="B317" t="s">
        <v>178</v>
      </c>
      <c r="C317" t="s">
        <v>52</v>
      </c>
      <c r="D317" t="s">
        <v>161</v>
      </c>
      <c r="E317" t="s">
        <v>618</v>
      </c>
      <c r="F317">
        <v>2831</v>
      </c>
    </row>
    <row r="318" spans="1:6" x14ac:dyDescent="0.35">
      <c r="A318" s="1">
        <v>45992</v>
      </c>
      <c r="B318" t="s">
        <v>178</v>
      </c>
      <c r="C318" t="s">
        <v>53</v>
      </c>
      <c r="D318" t="s">
        <v>161</v>
      </c>
      <c r="E318" t="s">
        <v>618</v>
      </c>
      <c r="F318">
        <v>31</v>
      </c>
    </row>
    <row r="319" spans="1:6" x14ac:dyDescent="0.35">
      <c r="A319" s="1">
        <v>45992</v>
      </c>
      <c r="B319" t="s">
        <v>178</v>
      </c>
      <c r="C319" t="s">
        <v>54</v>
      </c>
      <c r="D319" t="s">
        <v>161</v>
      </c>
      <c r="E319" t="s">
        <v>618</v>
      </c>
      <c r="F319">
        <v>6510</v>
      </c>
    </row>
    <row r="320" spans="1:6" x14ac:dyDescent="0.35">
      <c r="A320" s="1">
        <v>45992</v>
      </c>
      <c r="B320" t="s">
        <v>178</v>
      </c>
      <c r="C320" t="s">
        <v>55</v>
      </c>
      <c r="D320" t="s">
        <v>161</v>
      </c>
      <c r="E320" t="s">
        <v>618</v>
      </c>
      <c r="F320">
        <v>314</v>
      </c>
    </row>
    <row r="321" spans="1:6" x14ac:dyDescent="0.35">
      <c r="A321" s="1">
        <v>45992</v>
      </c>
      <c r="B321" t="s">
        <v>178</v>
      </c>
      <c r="C321" t="s">
        <v>56</v>
      </c>
      <c r="D321" t="s">
        <v>161</v>
      </c>
      <c r="E321" t="s">
        <v>618</v>
      </c>
      <c r="F321">
        <v>1612</v>
      </c>
    </row>
    <row r="322" spans="1:6" x14ac:dyDescent="0.35">
      <c r="A322" s="1">
        <v>45992</v>
      </c>
      <c r="B322" t="s">
        <v>178</v>
      </c>
      <c r="C322" t="s">
        <v>57</v>
      </c>
      <c r="D322" t="s">
        <v>161</v>
      </c>
      <c r="E322" t="s">
        <v>618</v>
      </c>
      <c r="F322">
        <v>91</v>
      </c>
    </row>
    <row r="323" spans="1:6" x14ac:dyDescent="0.35">
      <c r="A323" s="1">
        <v>45992</v>
      </c>
      <c r="B323" t="s">
        <v>178</v>
      </c>
      <c r="C323" t="s">
        <v>58</v>
      </c>
      <c r="D323" t="s">
        <v>161</v>
      </c>
      <c r="E323" t="s">
        <v>618</v>
      </c>
      <c r="F323">
        <v>6047</v>
      </c>
    </row>
    <row r="324" spans="1:6" x14ac:dyDescent="0.35">
      <c r="A324" s="1">
        <v>45992</v>
      </c>
      <c r="B324" t="s">
        <v>178</v>
      </c>
      <c r="C324" t="s">
        <v>59</v>
      </c>
      <c r="D324" t="s">
        <v>161</v>
      </c>
      <c r="E324" t="s">
        <v>618</v>
      </c>
      <c r="F324">
        <v>11982</v>
      </c>
    </row>
    <row r="325" spans="1:6" x14ac:dyDescent="0.35">
      <c r="A325" s="1">
        <v>45992</v>
      </c>
      <c r="B325" t="s">
        <v>178</v>
      </c>
      <c r="C325" t="s">
        <v>60</v>
      </c>
      <c r="D325" t="s">
        <v>161</v>
      </c>
      <c r="E325" t="s">
        <v>618</v>
      </c>
      <c r="F325">
        <v>28775</v>
      </c>
    </row>
    <row r="326" spans="1:6" x14ac:dyDescent="0.35">
      <c r="A326" s="1">
        <v>45992</v>
      </c>
      <c r="B326" t="s">
        <v>178</v>
      </c>
      <c r="C326" t="s">
        <v>61</v>
      </c>
      <c r="D326" t="s">
        <v>161</v>
      </c>
      <c r="E326" t="s">
        <v>618</v>
      </c>
      <c r="F326">
        <v>12123</v>
      </c>
    </row>
    <row r="327" spans="1:6" x14ac:dyDescent="0.35">
      <c r="A327" s="1">
        <v>45992</v>
      </c>
      <c r="B327" t="s">
        <v>178</v>
      </c>
      <c r="C327" t="s">
        <v>62</v>
      </c>
      <c r="D327" t="s">
        <v>161</v>
      </c>
      <c r="E327" t="s">
        <v>618</v>
      </c>
      <c r="F327">
        <v>3773</v>
      </c>
    </row>
    <row r="328" spans="1:6" x14ac:dyDescent="0.35">
      <c r="A328" s="1">
        <v>45992</v>
      </c>
      <c r="B328" t="s">
        <v>178</v>
      </c>
      <c r="C328" t="s">
        <v>63</v>
      </c>
      <c r="D328" t="s">
        <v>161</v>
      </c>
      <c r="E328" t="s">
        <v>618</v>
      </c>
      <c r="F328">
        <v>431</v>
      </c>
    </row>
    <row r="329" spans="1:6" x14ac:dyDescent="0.35">
      <c r="A329" s="1">
        <v>45992</v>
      </c>
      <c r="B329" t="s">
        <v>178</v>
      </c>
      <c r="C329" t="s">
        <v>64</v>
      </c>
      <c r="D329" t="s">
        <v>161</v>
      </c>
      <c r="E329" t="s">
        <v>618</v>
      </c>
      <c r="F329">
        <v>9</v>
      </c>
    </row>
    <row r="330" spans="1:6" x14ac:dyDescent="0.35">
      <c r="A330" s="1">
        <v>45992</v>
      </c>
      <c r="B330" t="s">
        <v>178</v>
      </c>
      <c r="C330" t="s">
        <v>65</v>
      </c>
      <c r="D330" t="s">
        <v>161</v>
      </c>
      <c r="E330" t="s">
        <v>618</v>
      </c>
      <c r="F330">
        <v>1</v>
      </c>
    </row>
    <row r="331" spans="1:6" x14ac:dyDescent="0.35">
      <c r="A331" s="1">
        <v>45992</v>
      </c>
      <c r="B331" t="s">
        <v>178</v>
      </c>
      <c r="C331" t="s">
        <v>66</v>
      </c>
      <c r="D331" t="s">
        <v>161</v>
      </c>
      <c r="E331" t="s">
        <v>618</v>
      </c>
      <c r="F331">
        <v>4338</v>
      </c>
    </row>
    <row r="332" spans="1:6" x14ac:dyDescent="0.35">
      <c r="A332" s="1">
        <v>45992</v>
      </c>
      <c r="B332" t="s">
        <v>180</v>
      </c>
      <c r="C332" t="s">
        <v>21</v>
      </c>
      <c r="D332" t="s">
        <v>152</v>
      </c>
      <c r="E332" t="s">
        <v>621</v>
      </c>
      <c r="F332">
        <v>37624</v>
      </c>
    </row>
    <row r="333" spans="1:6" x14ac:dyDescent="0.35">
      <c r="A333" s="1">
        <v>45992</v>
      </c>
      <c r="B333" t="s">
        <v>180</v>
      </c>
      <c r="C333" t="s">
        <v>29</v>
      </c>
      <c r="D333" t="s">
        <v>152</v>
      </c>
      <c r="E333" t="s">
        <v>621</v>
      </c>
      <c r="F333">
        <v>34511</v>
      </c>
    </row>
    <row r="334" spans="1:6" x14ac:dyDescent="0.35">
      <c r="A334" s="1">
        <v>45992</v>
      </c>
      <c r="B334" t="s">
        <v>180</v>
      </c>
      <c r="C334" t="s">
        <v>30</v>
      </c>
      <c r="D334" t="s">
        <v>152</v>
      </c>
      <c r="E334" t="s">
        <v>621</v>
      </c>
      <c r="F334">
        <v>27662</v>
      </c>
    </row>
    <row r="335" spans="1:6" x14ac:dyDescent="0.35">
      <c r="A335" s="1">
        <v>45992</v>
      </c>
      <c r="B335" t="s">
        <v>180</v>
      </c>
      <c r="C335" t="s">
        <v>31</v>
      </c>
      <c r="D335" t="s">
        <v>152</v>
      </c>
      <c r="E335" t="s">
        <v>621</v>
      </c>
      <c r="F335">
        <v>678</v>
      </c>
    </row>
    <row r="336" spans="1:6" x14ac:dyDescent="0.35">
      <c r="A336" s="1">
        <v>45992</v>
      </c>
      <c r="B336" t="s">
        <v>180</v>
      </c>
      <c r="C336" t="s">
        <v>32</v>
      </c>
      <c r="D336" t="s">
        <v>152</v>
      </c>
      <c r="E336" t="s">
        <v>621</v>
      </c>
      <c r="F336">
        <v>1627284</v>
      </c>
    </row>
    <row r="337" spans="1:6" x14ac:dyDescent="0.35">
      <c r="A337" s="1">
        <v>45992</v>
      </c>
      <c r="B337" t="s">
        <v>180</v>
      </c>
      <c r="C337" t="s">
        <v>47</v>
      </c>
      <c r="D337" t="s">
        <v>152</v>
      </c>
      <c r="E337" t="s">
        <v>621</v>
      </c>
      <c r="F337">
        <v>639</v>
      </c>
    </row>
    <row r="338" spans="1:6" x14ac:dyDescent="0.35">
      <c r="A338" s="1">
        <v>45992</v>
      </c>
      <c r="B338" t="s">
        <v>180</v>
      </c>
      <c r="C338" t="s">
        <v>46</v>
      </c>
      <c r="D338" t="s">
        <v>152</v>
      </c>
      <c r="E338" t="s">
        <v>621</v>
      </c>
      <c r="F338">
        <v>19</v>
      </c>
    </row>
    <row r="339" spans="1:6" x14ac:dyDescent="0.35">
      <c r="A339" s="1">
        <v>45992</v>
      </c>
      <c r="B339" t="s">
        <v>180</v>
      </c>
      <c r="C339" t="s">
        <v>49</v>
      </c>
      <c r="D339" t="s">
        <v>152</v>
      </c>
      <c r="E339" t="s">
        <v>621</v>
      </c>
      <c r="F339">
        <v>699</v>
      </c>
    </row>
    <row r="340" spans="1:6" x14ac:dyDescent="0.35">
      <c r="A340" s="1">
        <v>45992</v>
      </c>
      <c r="B340" t="s">
        <v>180</v>
      </c>
      <c r="C340" t="s">
        <v>48</v>
      </c>
      <c r="D340" t="s">
        <v>152</v>
      </c>
      <c r="E340" t="s">
        <v>621</v>
      </c>
      <c r="F340">
        <v>29</v>
      </c>
    </row>
    <row r="341" spans="1:6" x14ac:dyDescent="0.35">
      <c r="A341" s="1">
        <v>45992</v>
      </c>
      <c r="B341" t="s">
        <v>180</v>
      </c>
      <c r="C341" t="s">
        <v>33</v>
      </c>
      <c r="D341" t="s">
        <v>152</v>
      </c>
      <c r="E341" t="s">
        <v>621</v>
      </c>
      <c r="F341">
        <v>30302</v>
      </c>
    </row>
    <row r="342" spans="1:6" x14ac:dyDescent="0.35">
      <c r="A342" s="1">
        <v>45992</v>
      </c>
      <c r="B342" t="s">
        <v>180</v>
      </c>
      <c r="C342" t="s">
        <v>34</v>
      </c>
      <c r="D342" t="s">
        <v>152</v>
      </c>
      <c r="E342" t="s">
        <v>621</v>
      </c>
      <c r="F342">
        <v>15760</v>
      </c>
    </row>
    <row r="343" spans="1:6" x14ac:dyDescent="0.35">
      <c r="A343" s="1">
        <v>45992</v>
      </c>
      <c r="B343" t="s">
        <v>180</v>
      </c>
      <c r="C343" t="s">
        <v>50</v>
      </c>
      <c r="D343" t="s">
        <v>152</v>
      </c>
      <c r="E343" t="s">
        <v>621</v>
      </c>
      <c r="F343">
        <v>9739</v>
      </c>
    </row>
    <row r="344" spans="1:6" x14ac:dyDescent="0.35">
      <c r="A344" s="1">
        <v>45992</v>
      </c>
      <c r="B344" t="s">
        <v>180</v>
      </c>
      <c r="C344" t="s">
        <v>51</v>
      </c>
      <c r="D344" t="s">
        <v>152</v>
      </c>
      <c r="E344" t="s">
        <v>621</v>
      </c>
      <c r="F344">
        <v>4656</v>
      </c>
    </row>
    <row r="345" spans="1:6" x14ac:dyDescent="0.35">
      <c r="A345" s="1">
        <v>45992</v>
      </c>
      <c r="B345" t="s">
        <v>180</v>
      </c>
      <c r="C345" t="s">
        <v>35</v>
      </c>
      <c r="D345" t="s">
        <v>152</v>
      </c>
      <c r="E345" t="s">
        <v>621</v>
      </c>
      <c r="F345">
        <v>4571</v>
      </c>
    </row>
    <row r="346" spans="1:6" x14ac:dyDescent="0.35">
      <c r="A346" s="1">
        <v>45992</v>
      </c>
      <c r="B346" t="s">
        <v>180</v>
      </c>
      <c r="C346" t="s">
        <v>36</v>
      </c>
      <c r="D346" t="s">
        <v>152</v>
      </c>
      <c r="E346" t="s">
        <v>621</v>
      </c>
      <c r="F346">
        <v>3926</v>
      </c>
    </row>
    <row r="347" spans="1:6" x14ac:dyDescent="0.35">
      <c r="A347" s="1">
        <v>45992</v>
      </c>
      <c r="B347" t="s">
        <v>180</v>
      </c>
      <c r="C347" t="s">
        <v>52</v>
      </c>
      <c r="D347" t="s">
        <v>152</v>
      </c>
      <c r="E347" t="s">
        <v>621</v>
      </c>
      <c r="F347">
        <v>2285</v>
      </c>
    </row>
    <row r="348" spans="1:6" x14ac:dyDescent="0.35">
      <c r="A348" s="1">
        <v>45992</v>
      </c>
      <c r="B348" t="s">
        <v>180</v>
      </c>
      <c r="C348" t="s">
        <v>53</v>
      </c>
      <c r="D348" t="s">
        <v>152</v>
      </c>
      <c r="E348" t="s">
        <v>621</v>
      </c>
      <c r="F348">
        <v>20</v>
      </c>
    </row>
    <row r="349" spans="1:6" x14ac:dyDescent="0.35">
      <c r="A349" s="1">
        <v>45992</v>
      </c>
      <c r="B349" t="s">
        <v>180</v>
      </c>
      <c r="C349" t="s">
        <v>54</v>
      </c>
      <c r="D349" t="s">
        <v>152</v>
      </c>
      <c r="E349" t="s">
        <v>621</v>
      </c>
      <c r="F349">
        <v>2063</v>
      </c>
    </row>
    <row r="350" spans="1:6" x14ac:dyDescent="0.35">
      <c r="A350" s="1">
        <v>45992</v>
      </c>
      <c r="B350" t="s">
        <v>180</v>
      </c>
      <c r="C350" t="s">
        <v>55</v>
      </c>
      <c r="D350" t="s">
        <v>152</v>
      </c>
      <c r="E350" t="s">
        <v>621</v>
      </c>
      <c r="F350">
        <v>121</v>
      </c>
    </row>
    <row r="351" spans="1:6" x14ac:dyDescent="0.35">
      <c r="A351" s="1">
        <v>45992</v>
      </c>
      <c r="B351" t="s">
        <v>180</v>
      </c>
      <c r="C351" t="s">
        <v>56</v>
      </c>
      <c r="D351" t="s">
        <v>152</v>
      </c>
      <c r="E351" t="s">
        <v>621</v>
      </c>
      <c r="F351">
        <v>914</v>
      </c>
    </row>
    <row r="352" spans="1:6" x14ac:dyDescent="0.35">
      <c r="A352" s="1">
        <v>45992</v>
      </c>
      <c r="B352" t="s">
        <v>180</v>
      </c>
      <c r="C352" t="s">
        <v>57</v>
      </c>
      <c r="D352" t="s">
        <v>152</v>
      </c>
      <c r="E352" t="s">
        <v>621</v>
      </c>
      <c r="F352">
        <v>60</v>
      </c>
    </row>
    <row r="353" spans="1:6" x14ac:dyDescent="0.35">
      <c r="A353" s="1">
        <v>45992</v>
      </c>
      <c r="B353" t="s">
        <v>180</v>
      </c>
      <c r="C353" t="s">
        <v>58</v>
      </c>
      <c r="D353" t="s">
        <v>152</v>
      </c>
      <c r="E353" t="s">
        <v>621</v>
      </c>
      <c r="F353">
        <v>1423</v>
      </c>
    </row>
    <row r="354" spans="1:6" x14ac:dyDescent="0.35">
      <c r="A354" s="1">
        <v>45992</v>
      </c>
      <c r="B354" t="s">
        <v>180</v>
      </c>
      <c r="C354" t="s">
        <v>59</v>
      </c>
      <c r="D354" t="s">
        <v>152</v>
      </c>
      <c r="E354" t="s">
        <v>621</v>
      </c>
      <c r="F354">
        <v>3144</v>
      </c>
    </row>
    <row r="355" spans="1:6" x14ac:dyDescent="0.35">
      <c r="A355" s="1">
        <v>45992</v>
      </c>
      <c r="B355" t="s">
        <v>180</v>
      </c>
      <c r="C355" t="s">
        <v>60</v>
      </c>
      <c r="D355" t="s">
        <v>152</v>
      </c>
      <c r="E355" t="s">
        <v>621</v>
      </c>
      <c r="F355">
        <v>14038</v>
      </c>
    </row>
    <row r="356" spans="1:6" x14ac:dyDescent="0.35">
      <c r="A356" s="1">
        <v>45992</v>
      </c>
      <c r="B356" t="s">
        <v>180</v>
      </c>
      <c r="C356" t="s">
        <v>61</v>
      </c>
      <c r="D356" t="s">
        <v>152</v>
      </c>
      <c r="E356" t="s">
        <v>621</v>
      </c>
      <c r="F356">
        <v>1161</v>
      </c>
    </row>
    <row r="357" spans="1:6" x14ac:dyDescent="0.35">
      <c r="A357" s="1">
        <v>45992</v>
      </c>
      <c r="B357" t="s">
        <v>180</v>
      </c>
      <c r="C357" t="s">
        <v>62</v>
      </c>
      <c r="D357" t="s">
        <v>152</v>
      </c>
      <c r="E357" t="s">
        <v>621</v>
      </c>
      <c r="F357">
        <v>102</v>
      </c>
    </row>
    <row r="358" spans="1:6" x14ac:dyDescent="0.35">
      <c r="A358" s="1">
        <v>45992</v>
      </c>
      <c r="B358" t="s">
        <v>180</v>
      </c>
      <c r="C358" t="s">
        <v>63</v>
      </c>
      <c r="D358" t="s">
        <v>152</v>
      </c>
      <c r="E358" t="s">
        <v>621</v>
      </c>
      <c r="F358">
        <v>5</v>
      </c>
    </row>
    <row r="359" spans="1:6" x14ac:dyDescent="0.35">
      <c r="A359" s="1">
        <v>45992</v>
      </c>
      <c r="B359" t="s">
        <v>180</v>
      </c>
      <c r="C359" t="s">
        <v>64</v>
      </c>
      <c r="D359" t="s">
        <v>152</v>
      </c>
      <c r="E359" t="s">
        <v>621</v>
      </c>
      <c r="F359">
        <v>2</v>
      </c>
    </row>
    <row r="360" spans="1:6" x14ac:dyDescent="0.35">
      <c r="A360" s="1">
        <v>45992</v>
      </c>
      <c r="B360" t="s">
        <v>180</v>
      </c>
      <c r="C360" t="s">
        <v>65</v>
      </c>
      <c r="D360" t="s">
        <v>152</v>
      </c>
      <c r="E360" t="s">
        <v>621</v>
      </c>
      <c r="F360">
        <v>0</v>
      </c>
    </row>
    <row r="361" spans="1:6" x14ac:dyDescent="0.35">
      <c r="A361" s="1">
        <v>45992</v>
      </c>
      <c r="B361" t="s">
        <v>180</v>
      </c>
      <c r="C361" t="s">
        <v>66</v>
      </c>
      <c r="D361" t="s">
        <v>152</v>
      </c>
      <c r="E361" t="s">
        <v>621</v>
      </c>
      <c r="F361">
        <v>10</v>
      </c>
    </row>
    <row r="362" spans="1:6" x14ac:dyDescent="0.35">
      <c r="A362" s="1">
        <v>45992</v>
      </c>
      <c r="B362" t="s">
        <v>184</v>
      </c>
      <c r="C362" t="s">
        <v>21</v>
      </c>
      <c r="D362" t="s">
        <v>146</v>
      </c>
      <c r="E362" t="s">
        <v>620</v>
      </c>
      <c r="F362">
        <v>72303</v>
      </c>
    </row>
    <row r="363" spans="1:6" x14ac:dyDescent="0.35">
      <c r="A363" s="1">
        <v>45992</v>
      </c>
      <c r="B363" t="s">
        <v>184</v>
      </c>
      <c r="C363" t="s">
        <v>29</v>
      </c>
      <c r="D363" t="s">
        <v>146</v>
      </c>
      <c r="E363" t="s">
        <v>620</v>
      </c>
      <c r="F363">
        <v>66529</v>
      </c>
    </row>
    <row r="364" spans="1:6" x14ac:dyDescent="0.35">
      <c r="A364" s="1">
        <v>45992</v>
      </c>
      <c r="B364" t="s">
        <v>184</v>
      </c>
      <c r="C364" t="s">
        <v>30</v>
      </c>
      <c r="D364" t="s">
        <v>146</v>
      </c>
      <c r="E364" t="s">
        <v>620</v>
      </c>
      <c r="F364">
        <v>39779</v>
      </c>
    </row>
    <row r="365" spans="1:6" x14ac:dyDescent="0.35">
      <c r="A365" s="1">
        <v>45992</v>
      </c>
      <c r="B365" t="s">
        <v>184</v>
      </c>
      <c r="C365" t="s">
        <v>31</v>
      </c>
      <c r="D365" t="s">
        <v>146</v>
      </c>
      <c r="E365" t="s">
        <v>620</v>
      </c>
      <c r="F365">
        <v>5774</v>
      </c>
    </row>
    <row r="366" spans="1:6" x14ac:dyDescent="0.35">
      <c r="A366" s="1">
        <v>45992</v>
      </c>
      <c r="B366" t="s">
        <v>184</v>
      </c>
      <c r="C366" t="s">
        <v>32</v>
      </c>
      <c r="D366" t="s">
        <v>146</v>
      </c>
      <c r="E366" t="s">
        <v>620</v>
      </c>
      <c r="F366">
        <v>10867354</v>
      </c>
    </row>
    <row r="367" spans="1:6" x14ac:dyDescent="0.35">
      <c r="A367" s="1">
        <v>45992</v>
      </c>
      <c r="B367" t="s">
        <v>184</v>
      </c>
      <c r="C367" t="s">
        <v>47</v>
      </c>
      <c r="D367" t="s">
        <v>146</v>
      </c>
      <c r="E367" t="s">
        <v>620</v>
      </c>
      <c r="F367">
        <v>1842</v>
      </c>
    </row>
    <row r="368" spans="1:6" x14ac:dyDescent="0.35">
      <c r="A368" s="1">
        <v>45992</v>
      </c>
      <c r="B368" t="s">
        <v>184</v>
      </c>
      <c r="C368" t="s">
        <v>46</v>
      </c>
      <c r="D368" t="s">
        <v>146</v>
      </c>
      <c r="E368" t="s">
        <v>620</v>
      </c>
      <c r="F368">
        <v>3</v>
      </c>
    </row>
    <row r="369" spans="1:6" x14ac:dyDescent="0.35">
      <c r="A369" s="1">
        <v>45992</v>
      </c>
      <c r="B369" t="s">
        <v>184</v>
      </c>
      <c r="C369" t="s">
        <v>49</v>
      </c>
      <c r="D369" t="s">
        <v>146</v>
      </c>
      <c r="E369" t="s">
        <v>620</v>
      </c>
      <c r="F369">
        <v>1885</v>
      </c>
    </row>
    <row r="370" spans="1:6" x14ac:dyDescent="0.35">
      <c r="A370" s="1">
        <v>45992</v>
      </c>
      <c r="B370" t="s">
        <v>184</v>
      </c>
      <c r="C370" t="s">
        <v>48</v>
      </c>
      <c r="D370" t="s">
        <v>146</v>
      </c>
      <c r="E370" t="s">
        <v>620</v>
      </c>
      <c r="F370">
        <v>10</v>
      </c>
    </row>
    <row r="371" spans="1:6" x14ac:dyDescent="0.35">
      <c r="A371" s="1">
        <v>45992</v>
      </c>
      <c r="B371" t="s">
        <v>184</v>
      </c>
      <c r="C371" t="s">
        <v>33</v>
      </c>
      <c r="D371" t="s">
        <v>146</v>
      </c>
      <c r="E371" t="s">
        <v>620</v>
      </c>
      <c r="F371">
        <v>61784</v>
      </c>
    </row>
    <row r="372" spans="1:6" x14ac:dyDescent="0.35">
      <c r="A372" s="1">
        <v>45992</v>
      </c>
      <c r="B372" t="s">
        <v>184</v>
      </c>
      <c r="C372" t="s">
        <v>34</v>
      </c>
      <c r="D372" t="s">
        <v>146</v>
      </c>
      <c r="E372" t="s">
        <v>620</v>
      </c>
      <c r="F372">
        <v>34978</v>
      </c>
    </row>
    <row r="373" spans="1:6" x14ac:dyDescent="0.35">
      <c r="A373" s="1">
        <v>45992</v>
      </c>
      <c r="B373" t="s">
        <v>184</v>
      </c>
      <c r="C373" t="s">
        <v>50</v>
      </c>
      <c r="D373" t="s">
        <v>146</v>
      </c>
      <c r="E373" t="s">
        <v>620</v>
      </c>
      <c r="F373">
        <v>10708</v>
      </c>
    </row>
    <row r="374" spans="1:6" x14ac:dyDescent="0.35">
      <c r="A374" s="1">
        <v>45992</v>
      </c>
      <c r="B374" t="s">
        <v>184</v>
      </c>
      <c r="C374" t="s">
        <v>51</v>
      </c>
      <c r="D374" t="s">
        <v>146</v>
      </c>
      <c r="E374" t="s">
        <v>620</v>
      </c>
      <c r="F374">
        <v>2303</v>
      </c>
    </row>
    <row r="375" spans="1:6" x14ac:dyDescent="0.35">
      <c r="A375" s="1">
        <v>45992</v>
      </c>
      <c r="B375" t="s">
        <v>184</v>
      </c>
      <c r="C375" t="s">
        <v>35</v>
      </c>
      <c r="D375" t="s">
        <v>146</v>
      </c>
      <c r="E375" t="s">
        <v>620</v>
      </c>
      <c r="F375">
        <v>7196</v>
      </c>
    </row>
    <row r="376" spans="1:6" x14ac:dyDescent="0.35">
      <c r="A376" s="1">
        <v>45992</v>
      </c>
      <c r="B376" t="s">
        <v>184</v>
      </c>
      <c r="C376" t="s">
        <v>36</v>
      </c>
      <c r="D376" t="s">
        <v>146</v>
      </c>
      <c r="E376" t="s">
        <v>620</v>
      </c>
      <c r="F376">
        <v>8048</v>
      </c>
    </row>
    <row r="377" spans="1:6" x14ac:dyDescent="0.35">
      <c r="A377" s="1">
        <v>45992</v>
      </c>
      <c r="B377" t="s">
        <v>184</v>
      </c>
      <c r="C377" t="s">
        <v>52</v>
      </c>
      <c r="D377" t="s">
        <v>146</v>
      </c>
      <c r="E377" t="s">
        <v>620</v>
      </c>
      <c r="F377">
        <v>4802</v>
      </c>
    </row>
    <row r="378" spans="1:6" x14ac:dyDescent="0.35">
      <c r="A378" s="1">
        <v>45992</v>
      </c>
      <c r="B378" t="s">
        <v>184</v>
      </c>
      <c r="C378" t="s">
        <v>53</v>
      </c>
      <c r="D378" t="s">
        <v>146</v>
      </c>
      <c r="E378" t="s">
        <v>620</v>
      </c>
      <c r="F378">
        <v>35</v>
      </c>
    </row>
    <row r="379" spans="1:6" x14ac:dyDescent="0.35">
      <c r="A379" s="1">
        <v>45992</v>
      </c>
      <c r="B379" t="s">
        <v>184</v>
      </c>
      <c r="C379" t="s">
        <v>54</v>
      </c>
      <c r="D379" t="s">
        <v>146</v>
      </c>
      <c r="E379" t="s">
        <v>620</v>
      </c>
      <c r="F379">
        <v>3718</v>
      </c>
    </row>
    <row r="380" spans="1:6" x14ac:dyDescent="0.35">
      <c r="A380" s="1">
        <v>45992</v>
      </c>
      <c r="B380" t="s">
        <v>184</v>
      </c>
      <c r="C380" t="s">
        <v>55</v>
      </c>
      <c r="D380" t="s">
        <v>146</v>
      </c>
      <c r="E380" t="s">
        <v>620</v>
      </c>
      <c r="F380">
        <v>218</v>
      </c>
    </row>
    <row r="381" spans="1:6" x14ac:dyDescent="0.35">
      <c r="A381" s="1">
        <v>45992</v>
      </c>
      <c r="B381" t="s">
        <v>184</v>
      </c>
      <c r="C381" t="s">
        <v>56</v>
      </c>
      <c r="D381" t="s">
        <v>146</v>
      </c>
      <c r="E381" t="s">
        <v>620</v>
      </c>
      <c r="F381">
        <v>2104</v>
      </c>
    </row>
    <row r="382" spans="1:6" x14ac:dyDescent="0.35">
      <c r="A382" s="1">
        <v>45992</v>
      </c>
      <c r="B382" t="s">
        <v>184</v>
      </c>
      <c r="C382" t="s">
        <v>57</v>
      </c>
      <c r="D382" t="s">
        <v>146</v>
      </c>
      <c r="E382" t="s">
        <v>620</v>
      </c>
      <c r="F382">
        <v>268</v>
      </c>
    </row>
    <row r="383" spans="1:6" x14ac:dyDescent="0.35">
      <c r="A383" s="1">
        <v>45992</v>
      </c>
      <c r="B383" t="s">
        <v>184</v>
      </c>
      <c r="C383" t="s">
        <v>58</v>
      </c>
      <c r="D383" t="s">
        <v>146</v>
      </c>
      <c r="E383" t="s">
        <v>620</v>
      </c>
      <c r="F383">
        <v>10000</v>
      </c>
    </row>
    <row r="384" spans="1:6" x14ac:dyDescent="0.35">
      <c r="A384" s="1">
        <v>45992</v>
      </c>
      <c r="B384" t="s">
        <v>184</v>
      </c>
      <c r="C384" t="s">
        <v>59</v>
      </c>
      <c r="D384" t="s">
        <v>146</v>
      </c>
      <c r="E384" t="s">
        <v>620</v>
      </c>
      <c r="F384">
        <v>10173</v>
      </c>
    </row>
    <row r="385" spans="1:6" x14ac:dyDescent="0.35">
      <c r="A385" s="1">
        <v>45992</v>
      </c>
      <c r="B385" t="s">
        <v>184</v>
      </c>
      <c r="C385" t="s">
        <v>60</v>
      </c>
      <c r="D385" t="s">
        <v>146</v>
      </c>
      <c r="E385" t="s">
        <v>620</v>
      </c>
      <c r="F385">
        <v>20002</v>
      </c>
    </row>
    <row r="386" spans="1:6" x14ac:dyDescent="0.35">
      <c r="A386" s="1">
        <v>45992</v>
      </c>
      <c r="B386" t="s">
        <v>184</v>
      </c>
      <c r="C386" t="s">
        <v>61</v>
      </c>
      <c r="D386" t="s">
        <v>146</v>
      </c>
      <c r="E386" t="s">
        <v>620</v>
      </c>
      <c r="F386">
        <v>4951</v>
      </c>
    </row>
    <row r="387" spans="1:6" x14ac:dyDescent="0.35">
      <c r="A387" s="1">
        <v>45992</v>
      </c>
      <c r="B387" t="s">
        <v>184</v>
      </c>
      <c r="C387" t="s">
        <v>62</v>
      </c>
      <c r="D387" t="s">
        <v>146</v>
      </c>
      <c r="E387" t="s">
        <v>620</v>
      </c>
      <c r="F387">
        <v>14364</v>
      </c>
    </row>
    <row r="388" spans="1:6" x14ac:dyDescent="0.35">
      <c r="A388" s="1">
        <v>45992</v>
      </c>
      <c r="B388" t="s">
        <v>184</v>
      </c>
      <c r="C388" t="s">
        <v>63</v>
      </c>
      <c r="D388" t="s">
        <v>146</v>
      </c>
      <c r="E388" t="s">
        <v>620</v>
      </c>
      <c r="F388">
        <v>2129</v>
      </c>
    </row>
    <row r="389" spans="1:6" x14ac:dyDescent="0.35">
      <c r="A389" s="1">
        <v>45992</v>
      </c>
      <c r="B389" t="s">
        <v>184</v>
      </c>
      <c r="C389" t="s">
        <v>64</v>
      </c>
      <c r="D389" t="s">
        <v>146</v>
      </c>
      <c r="E389" t="s">
        <v>620</v>
      </c>
      <c r="F389">
        <v>1670</v>
      </c>
    </row>
    <row r="390" spans="1:6" x14ac:dyDescent="0.35">
      <c r="A390" s="1">
        <v>45992</v>
      </c>
      <c r="B390" t="s">
        <v>184</v>
      </c>
      <c r="C390" t="s">
        <v>65</v>
      </c>
      <c r="D390" t="s">
        <v>146</v>
      </c>
      <c r="E390" t="s">
        <v>620</v>
      </c>
      <c r="F390">
        <v>1</v>
      </c>
    </row>
    <row r="391" spans="1:6" x14ac:dyDescent="0.35">
      <c r="A391" s="1">
        <v>45992</v>
      </c>
      <c r="B391" t="s">
        <v>184</v>
      </c>
      <c r="C391" t="s">
        <v>66</v>
      </c>
      <c r="D391" t="s">
        <v>146</v>
      </c>
      <c r="E391" t="s">
        <v>620</v>
      </c>
      <c r="F391">
        <v>1909</v>
      </c>
    </row>
    <row r="392" spans="1:6" x14ac:dyDescent="0.35">
      <c r="A392" s="1">
        <v>45992</v>
      </c>
      <c r="B392" t="s">
        <v>186</v>
      </c>
      <c r="C392" t="s">
        <v>21</v>
      </c>
      <c r="D392" t="s">
        <v>146</v>
      </c>
      <c r="E392" t="s">
        <v>621</v>
      </c>
      <c r="F392">
        <v>30001</v>
      </c>
    </row>
    <row r="393" spans="1:6" x14ac:dyDescent="0.35">
      <c r="A393" s="1">
        <v>45992</v>
      </c>
      <c r="B393" t="s">
        <v>186</v>
      </c>
      <c r="C393" t="s">
        <v>29</v>
      </c>
      <c r="D393" t="s">
        <v>146</v>
      </c>
      <c r="E393" t="s">
        <v>621</v>
      </c>
      <c r="F393">
        <v>27267</v>
      </c>
    </row>
    <row r="394" spans="1:6" x14ac:dyDescent="0.35">
      <c r="A394" s="1">
        <v>45992</v>
      </c>
      <c r="B394" t="s">
        <v>186</v>
      </c>
      <c r="C394" t="s">
        <v>30</v>
      </c>
      <c r="D394" t="s">
        <v>146</v>
      </c>
      <c r="E394" t="s">
        <v>621</v>
      </c>
      <c r="F394">
        <v>21747</v>
      </c>
    </row>
    <row r="395" spans="1:6" x14ac:dyDescent="0.35">
      <c r="A395" s="1">
        <v>45992</v>
      </c>
      <c r="B395" t="s">
        <v>186</v>
      </c>
      <c r="C395" t="s">
        <v>31</v>
      </c>
      <c r="D395" t="s">
        <v>146</v>
      </c>
      <c r="E395" t="s">
        <v>621</v>
      </c>
      <c r="F395">
        <v>607</v>
      </c>
    </row>
    <row r="396" spans="1:6" x14ac:dyDescent="0.35">
      <c r="A396" s="1">
        <v>45992</v>
      </c>
      <c r="B396" t="s">
        <v>186</v>
      </c>
      <c r="C396" t="s">
        <v>32</v>
      </c>
      <c r="D396" t="s">
        <v>146</v>
      </c>
      <c r="E396" t="s">
        <v>621</v>
      </c>
      <c r="F396">
        <v>1333625</v>
      </c>
    </row>
    <row r="397" spans="1:6" x14ac:dyDescent="0.35">
      <c r="A397" s="1">
        <v>45992</v>
      </c>
      <c r="B397" t="s">
        <v>186</v>
      </c>
      <c r="C397" t="s">
        <v>47</v>
      </c>
      <c r="D397" t="s">
        <v>146</v>
      </c>
      <c r="E397" t="s">
        <v>621</v>
      </c>
      <c r="F397">
        <v>640</v>
      </c>
    </row>
    <row r="398" spans="1:6" x14ac:dyDescent="0.35">
      <c r="A398" s="1">
        <v>45992</v>
      </c>
      <c r="B398" t="s">
        <v>186</v>
      </c>
      <c r="C398" t="s">
        <v>46</v>
      </c>
      <c r="D398" t="s">
        <v>146</v>
      </c>
      <c r="E398" t="s">
        <v>621</v>
      </c>
      <c r="F398">
        <v>11</v>
      </c>
    </row>
    <row r="399" spans="1:6" x14ac:dyDescent="0.35">
      <c r="A399" s="1">
        <v>45992</v>
      </c>
      <c r="B399" t="s">
        <v>186</v>
      </c>
      <c r="C399" t="s">
        <v>49</v>
      </c>
      <c r="D399" t="s">
        <v>146</v>
      </c>
      <c r="E399" t="s">
        <v>621</v>
      </c>
      <c r="F399">
        <v>699</v>
      </c>
    </row>
    <row r="400" spans="1:6" x14ac:dyDescent="0.35">
      <c r="A400" s="1">
        <v>45992</v>
      </c>
      <c r="B400" t="s">
        <v>186</v>
      </c>
      <c r="C400" t="s">
        <v>48</v>
      </c>
      <c r="D400" t="s">
        <v>146</v>
      </c>
      <c r="E400" t="s">
        <v>621</v>
      </c>
      <c r="F400">
        <v>57</v>
      </c>
    </row>
    <row r="401" spans="1:6" x14ac:dyDescent="0.35">
      <c r="A401" s="1">
        <v>45992</v>
      </c>
      <c r="B401" t="s">
        <v>186</v>
      </c>
      <c r="C401" t="s">
        <v>33</v>
      </c>
      <c r="D401" t="s">
        <v>146</v>
      </c>
      <c r="E401" t="s">
        <v>621</v>
      </c>
      <c r="F401">
        <v>23917</v>
      </c>
    </row>
    <row r="402" spans="1:6" x14ac:dyDescent="0.35">
      <c r="A402" s="1">
        <v>45992</v>
      </c>
      <c r="B402" t="s">
        <v>186</v>
      </c>
      <c r="C402" t="s">
        <v>34</v>
      </c>
      <c r="D402" t="s">
        <v>146</v>
      </c>
      <c r="E402" t="s">
        <v>621</v>
      </c>
      <c r="F402">
        <v>13062</v>
      </c>
    </row>
    <row r="403" spans="1:6" x14ac:dyDescent="0.35">
      <c r="A403" s="1">
        <v>45992</v>
      </c>
      <c r="B403" t="s">
        <v>186</v>
      </c>
      <c r="C403" t="s">
        <v>50</v>
      </c>
      <c r="D403" t="s">
        <v>146</v>
      </c>
      <c r="E403" t="s">
        <v>621</v>
      </c>
      <c r="F403">
        <v>7007</v>
      </c>
    </row>
    <row r="404" spans="1:6" x14ac:dyDescent="0.35">
      <c r="A404" s="1">
        <v>45992</v>
      </c>
      <c r="B404" t="s">
        <v>186</v>
      </c>
      <c r="C404" t="s">
        <v>51</v>
      </c>
      <c r="D404" t="s">
        <v>146</v>
      </c>
      <c r="E404" t="s">
        <v>621</v>
      </c>
      <c r="F404">
        <v>3231</v>
      </c>
    </row>
    <row r="405" spans="1:6" x14ac:dyDescent="0.35">
      <c r="A405" s="1">
        <v>45992</v>
      </c>
      <c r="B405" t="s">
        <v>186</v>
      </c>
      <c r="C405" t="s">
        <v>35</v>
      </c>
      <c r="D405" t="s">
        <v>146</v>
      </c>
      <c r="E405" t="s">
        <v>621</v>
      </c>
      <c r="F405">
        <v>2859</v>
      </c>
    </row>
    <row r="406" spans="1:6" x14ac:dyDescent="0.35">
      <c r="A406" s="1">
        <v>45992</v>
      </c>
      <c r="B406" t="s">
        <v>186</v>
      </c>
      <c r="C406" t="s">
        <v>36</v>
      </c>
      <c r="D406" t="s">
        <v>146</v>
      </c>
      <c r="E406" t="s">
        <v>621</v>
      </c>
      <c r="F406">
        <v>3278</v>
      </c>
    </row>
    <row r="407" spans="1:6" x14ac:dyDescent="0.35">
      <c r="A407" s="1">
        <v>45992</v>
      </c>
      <c r="B407" t="s">
        <v>186</v>
      </c>
      <c r="C407" t="s">
        <v>52</v>
      </c>
      <c r="D407" t="s">
        <v>146</v>
      </c>
      <c r="E407" t="s">
        <v>621</v>
      </c>
      <c r="F407">
        <v>1963</v>
      </c>
    </row>
    <row r="408" spans="1:6" x14ac:dyDescent="0.35">
      <c r="A408" s="1">
        <v>45992</v>
      </c>
      <c r="B408" t="s">
        <v>186</v>
      </c>
      <c r="C408" t="s">
        <v>53</v>
      </c>
      <c r="D408" t="s">
        <v>146</v>
      </c>
      <c r="E408" t="s">
        <v>621</v>
      </c>
      <c r="F408">
        <v>19</v>
      </c>
    </row>
    <row r="409" spans="1:6" x14ac:dyDescent="0.35">
      <c r="A409" s="1">
        <v>45992</v>
      </c>
      <c r="B409" t="s">
        <v>186</v>
      </c>
      <c r="C409" t="s">
        <v>54</v>
      </c>
      <c r="D409" t="s">
        <v>146</v>
      </c>
      <c r="E409" t="s">
        <v>621</v>
      </c>
      <c r="F409">
        <v>1328</v>
      </c>
    </row>
    <row r="410" spans="1:6" x14ac:dyDescent="0.35">
      <c r="A410" s="1">
        <v>45992</v>
      </c>
      <c r="B410" t="s">
        <v>186</v>
      </c>
      <c r="C410" t="s">
        <v>55</v>
      </c>
      <c r="D410" t="s">
        <v>146</v>
      </c>
      <c r="E410" t="s">
        <v>621</v>
      </c>
      <c r="F410">
        <v>118</v>
      </c>
    </row>
    <row r="411" spans="1:6" x14ac:dyDescent="0.35">
      <c r="A411" s="1">
        <v>45992</v>
      </c>
      <c r="B411" t="s">
        <v>186</v>
      </c>
      <c r="C411" t="s">
        <v>56</v>
      </c>
      <c r="D411" t="s">
        <v>146</v>
      </c>
      <c r="E411" t="s">
        <v>621</v>
      </c>
      <c r="F411">
        <v>773</v>
      </c>
    </row>
    <row r="412" spans="1:6" x14ac:dyDescent="0.35">
      <c r="A412" s="1">
        <v>45992</v>
      </c>
      <c r="B412" t="s">
        <v>186</v>
      </c>
      <c r="C412" t="s">
        <v>57</v>
      </c>
      <c r="D412" t="s">
        <v>146</v>
      </c>
      <c r="E412" t="s">
        <v>621</v>
      </c>
      <c r="F412">
        <v>30</v>
      </c>
    </row>
    <row r="413" spans="1:6" x14ac:dyDescent="0.35">
      <c r="A413" s="1">
        <v>45992</v>
      </c>
      <c r="B413" t="s">
        <v>186</v>
      </c>
      <c r="C413" t="s">
        <v>58</v>
      </c>
      <c r="D413" t="s">
        <v>146</v>
      </c>
      <c r="E413" t="s">
        <v>621</v>
      </c>
      <c r="F413">
        <v>1182</v>
      </c>
    </row>
    <row r="414" spans="1:6" x14ac:dyDescent="0.35">
      <c r="A414" s="1">
        <v>45992</v>
      </c>
      <c r="B414" t="s">
        <v>186</v>
      </c>
      <c r="C414" t="s">
        <v>59</v>
      </c>
      <c r="D414" t="s">
        <v>146</v>
      </c>
      <c r="E414" t="s">
        <v>621</v>
      </c>
      <c r="F414">
        <v>2937</v>
      </c>
    </row>
    <row r="415" spans="1:6" x14ac:dyDescent="0.35">
      <c r="A415" s="1">
        <v>45992</v>
      </c>
      <c r="B415" t="s">
        <v>186</v>
      </c>
      <c r="C415" t="s">
        <v>60</v>
      </c>
      <c r="D415" t="s">
        <v>146</v>
      </c>
      <c r="E415" t="s">
        <v>621</v>
      </c>
      <c r="F415">
        <v>11373</v>
      </c>
    </row>
    <row r="416" spans="1:6" x14ac:dyDescent="0.35">
      <c r="A416" s="1">
        <v>45992</v>
      </c>
      <c r="B416" t="s">
        <v>186</v>
      </c>
      <c r="C416" t="s">
        <v>61</v>
      </c>
      <c r="D416" t="s">
        <v>146</v>
      </c>
      <c r="E416" t="s">
        <v>621</v>
      </c>
      <c r="F416">
        <v>1743</v>
      </c>
    </row>
    <row r="417" spans="1:6" x14ac:dyDescent="0.35">
      <c r="A417" s="1">
        <v>45992</v>
      </c>
      <c r="B417" t="s">
        <v>186</v>
      </c>
      <c r="C417" t="s">
        <v>62</v>
      </c>
      <c r="D417" t="s">
        <v>146</v>
      </c>
      <c r="E417" t="s">
        <v>621</v>
      </c>
      <c r="F417">
        <v>803</v>
      </c>
    </row>
    <row r="418" spans="1:6" x14ac:dyDescent="0.35">
      <c r="A418" s="1">
        <v>45992</v>
      </c>
      <c r="B418" t="s">
        <v>186</v>
      </c>
      <c r="C418" t="s">
        <v>63</v>
      </c>
      <c r="D418" t="s">
        <v>146</v>
      </c>
      <c r="E418" t="s">
        <v>621</v>
      </c>
      <c r="F418">
        <v>747</v>
      </c>
    </row>
    <row r="419" spans="1:6" x14ac:dyDescent="0.35">
      <c r="A419" s="1">
        <v>45992</v>
      </c>
      <c r="B419" t="s">
        <v>186</v>
      </c>
      <c r="C419" t="s">
        <v>64</v>
      </c>
      <c r="D419" t="s">
        <v>146</v>
      </c>
      <c r="E419" t="s">
        <v>621</v>
      </c>
      <c r="F419">
        <v>632</v>
      </c>
    </row>
    <row r="420" spans="1:6" x14ac:dyDescent="0.35">
      <c r="A420" s="1">
        <v>45992</v>
      </c>
      <c r="B420" t="s">
        <v>186</v>
      </c>
      <c r="C420" t="s">
        <v>65</v>
      </c>
      <c r="D420" t="s">
        <v>146</v>
      </c>
      <c r="E420" t="s">
        <v>621</v>
      </c>
      <c r="F420">
        <v>0</v>
      </c>
    </row>
    <row r="421" spans="1:6" x14ac:dyDescent="0.35">
      <c r="A421" s="1">
        <v>45992</v>
      </c>
      <c r="B421" t="s">
        <v>186</v>
      </c>
      <c r="C421" t="s">
        <v>66</v>
      </c>
      <c r="D421" t="s">
        <v>146</v>
      </c>
      <c r="E421" t="s">
        <v>621</v>
      </c>
      <c r="F421">
        <v>205</v>
      </c>
    </row>
    <row r="422" spans="1:6" x14ac:dyDescent="0.35">
      <c r="A422" s="1">
        <v>45992</v>
      </c>
      <c r="B422" t="s">
        <v>188</v>
      </c>
      <c r="C422" t="s">
        <v>21</v>
      </c>
      <c r="D422" t="s">
        <v>191</v>
      </c>
      <c r="E422" t="s">
        <v>622</v>
      </c>
      <c r="F422">
        <v>33172</v>
      </c>
    </row>
    <row r="423" spans="1:6" x14ac:dyDescent="0.35">
      <c r="A423" s="1">
        <v>45992</v>
      </c>
      <c r="B423" t="s">
        <v>188</v>
      </c>
      <c r="C423" t="s">
        <v>29</v>
      </c>
      <c r="D423" t="s">
        <v>191</v>
      </c>
      <c r="E423" t="s">
        <v>622</v>
      </c>
      <c r="F423">
        <v>27905</v>
      </c>
    </row>
    <row r="424" spans="1:6" x14ac:dyDescent="0.35">
      <c r="A424" s="1">
        <v>45992</v>
      </c>
      <c r="B424" t="s">
        <v>188</v>
      </c>
      <c r="C424" t="s">
        <v>30</v>
      </c>
      <c r="D424" t="s">
        <v>191</v>
      </c>
      <c r="E424" t="s">
        <v>622</v>
      </c>
      <c r="F424">
        <v>21723</v>
      </c>
    </row>
    <row r="425" spans="1:6" x14ac:dyDescent="0.35">
      <c r="A425" s="1">
        <v>45992</v>
      </c>
      <c r="B425" t="s">
        <v>188</v>
      </c>
      <c r="C425" t="s">
        <v>31</v>
      </c>
      <c r="D425" t="s">
        <v>191</v>
      </c>
      <c r="E425" t="s">
        <v>622</v>
      </c>
      <c r="F425">
        <v>1031</v>
      </c>
    </row>
    <row r="426" spans="1:6" x14ac:dyDescent="0.35">
      <c r="A426" s="1">
        <v>45992</v>
      </c>
      <c r="B426" t="s">
        <v>188</v>
      </c>
      <c r="C426" t="s">
        <v>32</v>
      </c>
      <c r="D426" t="s">
        <v>191</v>
      </c>
      <c r="E426" t="s">
        <v>622</v>
      </c>
      <c r="F426">
        <v>1440190</v>
      </c>
    </row>
    <row r="427" spans="1:6" x14ac:dyDescent="0.35">
      <c r="A427" s="1">
        <v>45992</v>
      </c>
      <c r="B427" t="s">
        <v>188</v>
      </c>
      <c r="C427" t="s">
        <v>47</v>
      </c>
      <c r="D427" t="s">
        <v>191</v>
      </c>
      <c r="E427" t="s">
        <v>622</v>
      </c>
      <c r="F427">
        <v>1391</v>
      </c>
    </row>
    <row r="428" spans="1:6" x14ac:dyDescent="0.35">
      <c r="A428" s="1">
        <v>45992</v>
      </c>
      <c r="B428" t="s">
        <v>188</v>
      </c>
      <c r="C428" t="s">
        <v>46</v>
      </c>
      <c r="D428" t="s">
        <v>191</v>
      </c>
      <c r="E428" t="s">
        <v>622</v>
      </c>
      <c r="F428">
        <v>28</v>
      </c>
    </row>
    <row r="429" spans="1:6" x14ac:dyDescent="0.35">
      <c r="A429" s="1">
        <v>45992</v>
      </c>
      <c r="B429" t="s">
        <v>188</v>
      </c>
      <c r="C429" t="s">
        <v>49</v>
      </c>
      <c r="D429" t="s">
        <v>191</v>
      </c>
      <c r="E429" t="s">
        <v>622</v>
      </c>
      <c r="F429">
        <v>1530</v>
      </c>
    </row>
    <row r="430" spans="1:6" x14ac:dyDescent="0.35">
      <c r="A430" s="1">
        <v>45992</v>
      </c>
      <c r="B430" t="s">
        <v>188</v>
      </c>
      <c r="C430" t="s">
        <v>48</v>
      </c>
      <c r="D430" t="s">
        <v>191</v>
      </c>
      <c r="E430" t="s">
        <v>622</v>
      </c>
      <c r="F430">
        <v>135</v>
      </c>
    </row>
    <row r="431" spans="1:6" x14ac:dyDescent="0.35">
      <c r="A431" s="1">
        <v>45992</v>
      </c>
      <c r="B431" t="s">
        <v>188</v>
      </c>
      <c r="C431" t="s">
        <v>33</v>
      </c>
      <c r="D431" t="s">
        <v>191</v>
      </c>
      <c r="E431" t="s">
        <v>622</v>
      </c>
      <c r="F431">
        <v>27587</v>
      </c>
    </row>
    <row r="432" spans="1:6" x14ac:dyDescent="0.35">
      <c r="A432" s="1">
        <v>45992</v>
      </c>
      <c r="B432" t="s">
        <v>188</v>
      </c>
      <c r="C432" t="s">
        <v>34</v>
      </c>
      <c r="D432" t="s">
        <v>191</v>
      </c>
      <c r="E432" t="s">
        <v>622</v>
      </c>
      <c r="F432">
        <v>9351</v>
      </c>
    </row>
    <row r="433" spans="1:6" x14ac:dyDescent="0.35">
      <c r="A433" s="1">
        <v>45992</v>
      </c>
      <c r="B433" t="s">
        <v>188</v>
      </c>
      <c r="C433" t="s">
        <v>50</v>
      </c>
      <c r="D433" t="s">
        <v>191</v>
      </c>
      <c r="E433" t="s">
        <v>622</v>
      </c>
      <c r="F433">
        <v>4599</v>
      </c>
    </row>
    <row r="434" spans="1:6" x14ac:dyDescent="0.35">
      <c r="A434" s="1">
        <v>45992</v>
      </c>
      <c r="B434" t="s">
        <v>188</v>
      </c>
      <c r="C434" t="s">
        <v>51</v>
      </c>
      <c r="D434" t="s">
        <v>191</v>
      </c>
      <c r="E434" t="s">
        <v>622</v>
      </c>
      <c r="F434">
        <v>2067</v>
      </c>
    </row>
    <row r="435" spans="1:6" x14ac:dyDescent="0.35">
      <c r="A435" s="1">
        <v>45992</v>
      </c>
      <c r="B435" t="s">
        <v>188</v>
      </c>
      <c r="C435" t="s">
        <v>35</v>
      </c>
      <c r="D435" t="s">
        <v>191</v>
      </c>
      <c r="E435" t="s">
        <v>622</v>
      </c>
      <c r="F435">
        <v>3964</v>
      </c>
    </row>
    <row r="436" spans="1:6" x14ac:dyDescent="0.35">
      <c r="A436" s="1">
        <v>45992</v>
      </c>
      <c r="B436" t="s">
        <v>188</v>
      </c>
      <c r="C436" t="s">
        <v>36</v>
      </c>
      <c r="D436" t="s">
        <v>191</v>
      </c>
      <c r="E436" t="s">
        <v>622</v>
      </c>
      <c r="F436">
        <v>4082</v>
      </c>
    </row>
    <row r="437" spans="1:6" x14ac:dyDescent="0.35">
      <c r="A437" s="1">
        <v>45992</v>
      </c>
      <c r="B437" t="s">
        <v>188</v>
      </c>
      <c r="C437" t="s">
        <v>52</v>
      </c>
      <c r="D437" t="s">
        <v>191</v>
      </c>
      <c r="E437" t="s">
        <v>622</v>
      </c>
      <c r="F437">
        <v>2463</v>
      </c>
    </row>
    <row r="438" spans="1:6" x14ac:dyDescent="0.35">
      <c r="A438" s="1">
        <v>45992</v>
      </c>
      <c r="B438" t="s">
        <v>188</v>
      </c>
      <c r="C438" t="s">
        <v>53</v>
      </c>
      <c r="D438" t="s">
        <v>191</v>
      </c>
      <c r="E438" t="s">
        <v>622</v>
      </c>
      <c r="F438">
        <v>2</v>
      </c>
    </row>
    <row r="439" spans="1:6" x14ac:dyDescent="0.35">
      <c r="A439" s="1">
        <v>45992</v>
      </c>
      <c r="B439" t="s">
        <v>188</v>
      </c>
      <c r="C439" t="s">
        <v>54</v>
      </c>
      <c r="D439" t="s">
        <v>191</v>
      </c>
      <c r="E439" t="s">
        <v>622</v>
      </c>
      <c r="F439">
        <v>2139</v>
      </c>
    </row>
    <row r="440" spans="1:6" x14ac:dyDescent="0.35">
      <c r="A440" s="1">
        <v>45992</v>
      </c>
      <c r="B440" t="s">
        <v>188</v>
      </c>
      <c r="C440" t="s">
        <v>55</v>
      </c>
      <c r="D440" t="s">
        <v>191</v>
      </c>
      <c r="E440" t="s">
        <v>622</v>
      </c>
      <c r="F440">
        <v>99</v>
      </c>
    </row>
    <row r="441" spans="1:6" x14ac:dyDescent="0.35">
      <c r="A441" s="1">
        <v>45992</v>
      </c>
      <c r="B441" t="s">
        <v>188</v>
      </c>
      <c r="C441" t="s">
        <v>56</v>
      </c>
      <c r="D441" t="s">
        <v>191</v>
      </c>
      <c r="E441" t="s">
        <v>622</v>
      </c>
      <c r="F441">
        <v>1199</v>
      </c>
    </row>
    <row r="442" spans="1:6" x14ac:dyDescent="0.35">
      <c r="A442" s="1">
        <v>45992</v>
      </c>
      <c r="B442" t="s">
        <v>188</v>
      </c>
      <c r="C442" t="s">
        <v>57</v>
      </c>
      <c r="D442" t="s">
        <v>191</v>
      </c>
      <c r="E442" t="s">
        <v>622</v>
      </c>
      <c r="F442">
        <v>14</v>
      </c>
    </row>
    <row r="443" spans="1:6" x14ac:dyDescent="0.35">
      <c r="A443" s="1">
        <v>45992</v>
      </c>
      <c r="B443" t="s">
        <v>188</v>
      </c>
      <c r="C443" t="s">
        <v>58</v>
      </c>
      <c r="D443" t="s">
        <v>191</v>
      </c>
      <c r="E443" t="s">
        <v>622</v>
      </c>
      <c r="F443">
        <v>1887</v>
      </c>
    </row>
    <row r="444" spans="1:6" x14ac:dyDescent="0.35">
      <c r="A444" s="1">
        <v>45992</v>
      </c>
      <c r="B444" t="s">
        <v>188</v>
      </c>
      <c r="C444" t="s">
        <v>59</v>
      </c>
      <c r="D444" t="s">
        <v>191</v>
      </c>
      <c r="E444" t="s">
        <v>622</v>
      </c>
      <c r="F444">
        <v>3559</v>
      </c>
    </row>
    <row r="445" spans="1:6" x14ac:dyDescent="0.35">
      <c r="A445" s="1">
        <v>45992</v>
      </c>
      <c r="B445" t="s">
        <v>188</v>
      </c>
      <c r="C445" t="s">
        <v>60</v>
      </c>
      <c r="D445" t="s">
        <v>191</v>
      </c>
      <c r="E445" t="s">
        <v>622</v>
      </c>
      <c r="F445">
        <v>10648</v>
      </c>
    </row>
    <row r="446" spans="1:6" x14ac:dyDescent="0.35">
      <c r="A446" s="1">
        <v>45992</v>
      </c>
      <c r="B446" t="s">
        <v>188</v>
      </c>
      <c r="C446" t="s">
        <v>61</v>
      </c>
      <c r="D446" t="s">
        <v>191</v>
      </c>
      <c r="E446" t="s">
        <v>622</v>
      </c>
      <c r="F446">
        <v>1674</v>
      </c>
    </row>
    <row r="447" spans="1:6" x14ac:dyDescent="0.35">
      <c r="A447" s="1">
        <v>45992</v>
      </c>
      <c r="B447" t="s">
        <v>188</v>
      </c>
      <c r="C447" t="s">
        <v>62</v>
      </c>
      <c r="D447" t="s">
        <v>191</v>
      </c>
      <c r="E447" t="s">
        <v>622</v>
      </c>
      <c r="F447">
        <v>2971</v>
      </c>
    </row>
    <row r="448" spans="1:6" x14ac:dyDescent="0.35">
      <c r="A448" s="1">
        <v>45992</v>
      </c>
      <c r="B448" t="s">
        <v>188</v>
      </c>
      <c r="C448" t="s">
        <v>63</v>
      </c>
      <c r="D448" t="s">
        <v>191</v>
      </c>
      <c r="E448" t="s">
        <v>622</v>
      </c>
      <c r="F448">
        <v>1246</v>
      </c>
    </row>
    <row r="449" spans="1:6" x14ac:dyDescent="0.35">
      <c r="A449" s="1">
        <v>45992</v>
      </c>
      <c r="B449" t="s">
        <v>188</v>
      </c>
      <c r="C449" t="s">
        <v>64</v>
      </c>
      <c r="D449" t="s">
        <v>191</v>
      </c>
      <c r="E449" t="s">
        <v>622</v>
      </c>
      <c r="F449">
        <v>2826</v>
      </c>
    </row>
    <row r="450" spans="1:6" x14ac:dyDescent="0.35">
      <c r="A450" s="1">
        <v>45992</v>
      </c>
      <c r="B450" t="s">
        <v>188</v>
      </c>
      <c r="C450" t="s">
        <v>65</v>
      </c>
      <c r="D450" t="s">
        <v>191</v>
      </c>
      <c r="E450" t="s">
        <v>622</v>
      </c>
      <c r="F450">
        <v>0</v>
      </c>
    </row>
    <row r="451" spans="1:6" x14ac:dyDescent="0.35">
      <c r="A451" s="1">
        <v>45992</v>
      </c>
      <c r="B451" t="s">
        <v>188</v>
      </c>
      <c r="C451" t="s">
        <v>66</v>
      </c>
      <c r="D451" t="s">
        <v>191</v>
      </c>
      <c r="E451" t="s">
        <v>622</v>
      </c>
      <c r="F451">
        <v>2042</v>
      </c>
    </row>
    <row r="452" spans="1:6" x14ac:dyDescent="0.35">
      <c r="A452" s="1">
        <v>45992</v>
      </c>
      <c r="B452" t="s">
        <v>194</v>
      </c>
      <c r="C452" t="s">
        <v>21</v>
      </c>
      <c r="D452" t="s">
        <v>191</v>
      </c>
      <c r="E452" t="s">
        <v>623</v>
      </c>
      <c r="F452">
        <v>28166</v>
      </c>
    </row>
    <row r="453" spans="1:6" x14ac:dyDescent="0.35">
      <c r="A453" s="1">
        <v>45992</v>
      </c>
      <c r="B453" t="s">
        <v>194</v>
      </c>
      <c r="C453" t="s">
        <v>29</v>
      </c>
      <c r="D453" t="s">
        <v>191</v>
      </c>
      <c r="E453" t="s">
        <v>623</v>
      </c>
      <c r="F453">
        <v>25382</v>
      </c>
    </row>
    <row r="454" spans="1:6" x14ac:dyDescent="0.35">
      <c r="A454" s="1">
        <v>45992</v>
      </c>
      <c r="B454" t="s">
        <v>194</v>
      </c>
      <c r="C454" t="s">
        <v>30</v>
      </c>
      <c r="D454" t="s">
        <v>191</v>
      </c>
      <c r="E454" t="s">
        <v>623</v>
      </c>
      <c r="F454">
        <v>17254</v>
      </c>
    </row>
    <row r="455" spans="1:6" x14ac:dyDescent="0.35">
      <c r="A455" s="1">
        <v>45992</v>
      </c>
      <c r="B455" t="s">
        <v>194</v>
      </c>
      <c r="C455" t="s">
        <v>31</v>
      </c>
      <c r="D455" t="s">
        <v>191</v>
      </c>
      <c r="E455" t="s">
        <v>623</v>
      </c>
      <c r="F455">
        <v>541</v>
      </c>
    </row>
    <row r="456" spans="1:6" x14ac:dyDescent="0.35">
      <c r="A456" s="1">
        <v>45992</v>
      </c>
      <c r="B456" t="s">
        <v>194</v>
      </c>
      <c r="C456" t="s">
        <v>32</v>
      </c>
      <c r="D456" t="s">
        <v>191</v>
      </c>
      <c r="E456" t="s">
        <v>623</v>
      </c>
      <c r="F456">
        <v>1196064</v>
      </c>
    </row>
    <row r="457" spans="1:6" x14ac:dyDescent="0.35">
      <c r="A457" s="1">
        <v>45992</v>
      </c>
      <c r="B457" t="s">
        <v>194</v>
      </c>
      <c r="C457" t="s">
        <v>47</v>
      </c>
      <c r="D457" t="s">
        <v>191</v>
      </c>
      <c r="E457" t="s">
        <v>623</v>
      </c>
      <c r="F457">
        <v>535</v>
      </c>
    </row>
    <row r="458" spans="1:6" x14ac:dyDescent="0.35">
      <c r="A458" s="1">
        <v>45992</v>
      </c>
      <c r="B458" t="s">
        <v>194</v>
      </c>
      <c r="C458" t="s">
        <v>46</v>
      </c>
      <c r="D458" t="s">
        <v>191</v>
      </c>
      <c r="E458" t="s">
        <v>623</v>
      </c>
      <c r="F458">
        <v>4</v>
      </c>
    </row>
    <row r="459" spans="1:6" x14ac:dyDescent="0.35">
      <c r="A459" s="1">
        <v>45992</v>
      </c>
      <c r="B459" t="s">
        <v>194</v>
      </c>
      <c r="C459" t="s">
        <v>49</v>
      </c>
      <c r="D459" t="s">
        <v>191</v>
      </c>
      <c r="E459" t="s">
        <v>623</v>
      </c>
      <c r="F459">
        <v>631</v>
      </c>
    </row>
    <row r="460" spans="1:6" x14ac:dyDescent="0.35">
      <c r="A460" s="1">
        <v>45992</v>
      </c>
      <c r="B460" t="s">
        <v>194</v>
      </c>
      <c r="C460" t="s">
        <v>48</v>
      </c>
      <c r="D460" t="s">
        <v>191</v>
      </c>
      <c r="E460" t="s">
        <v>623</v>
      </c>
      <c r="F460">
        <v>48</v>
      </c>
    </row>
    <row r="461" spans="1:6" x14ac:dyDescent="0.35">
      <c r="A461" s="1">
        <v>45992</v>
      </c>
      <c r="B461" t="s">
        <v>194</v>
      </c>
      <c r="C461" t="s">
        <v>33</v>
      </c>
      <c r="D461" t="s">
        <v>191</v>
      </c>
      <c r="E461" t="s">
        <v>623</v>
      </c>
      <c r="F461">
        <v>24584</v>
      </c>
    </row>
    <row r="462" spans="1:6" x14ac:dyDescent="0.35">
      <c r="A462" s="1">
        <v>45992</v>
      </c>
      <c r="B462" t="s">
        <v>194</v>
      </c>
      <c r="C462" t="s">
        <v>34</v>
      </c>
      <c r="D462" t="s">
        <v>191</v>
      </c>
      <c r="E462" t="s">
        <v>623</v>
      </c>
      <c r="F462">
        <v>13707</v>
      </c>
    </row>
    <row r="463" spans="1:6" x14ac:dyDescent="0.35">
      <c r="A463" s="1">
        <v>45992</v>
      </c>
      <c r="B463" t="s">
        <v>194</v>
      </c>
      <c r="C463" t="s">
        <v>50</v>
      </c>
      <c r="D463" t="s">
        <v>191</v>
      </c>
      <c r="E463" t="s">
        <v>623</v>
      </c>
      <c r="F463">
        <v>6728</v>
      </c>
    </row>
    <row r="464" spans="1:6" x14ac:dyDescent="0.35">
      <c r="A464" s="1">
        <v>45992</v>
      </c>
      <c r="B464" t="s">
        <v>194</v>
      </c>
      <c r="C464" t="s">
        <v>51</v>
      </c>
      <c r="D464" t="s">
        <v>191</v>
      </c>
      <c r="E464" t="s">
        <v>623</v>
      </c>
      <c r="F464">
        <v>2893</v>
      </c>
    </row>
    <row r="465" spans="1:6" x14ac:dyDescent="0.35">
      <c r="A465" s="1">
        <v>45992</v>
      </c>
      <c r="B465" t="s">
        <v>194</v>
      </c>
      <c r="C465" t="s">
        <v>35</v>
      </c>
      <c r="D465" t="s">
        <v>191</v>
      </c>
      <c r="E465" t="s">
        <v>623</v>
      </c>
      <c r="F465">
        <v>2839</v>
      </c>
    </row>
    <row r="466" spans="1:6" x14ac:dyDescent="0.35">
      <c r="A466" s="1">
        <v>45992</v>
      </c>
      <c r="B466" t="s">
        <v>194</v>
      </c>
      <c r="C466" t="s">
        <v>36</v>
      </c>
      <c r="D466" t="s">
        <v>191</v>
      </c>
      <c r="E466" t="s">
        <v>623</v>
      </c>
      <c r="F466">
        <v>3985</v>
      </c>
    </row>
    <row r="467" spans="1:6" x14ac:dyDescent="0.35">
      <c r="A467" s="1">
        <v>45992</v>
      </c>
      <c r="B467" t="s">
        <v>194</v>
      </c>
      <c r="C467" t="s">
        <v>52</v>
      </c>
      <c r="D467" t="s">
        <v>191</v>
      </c>
      <c r="E467" t="s">
        <v>623</v>
      </c>
      <c r="F467">
        <v>1916</v>
      </c>
    </row>
    <row r="468" spans="1:6" x14ac:dyDescent="0.35">
      <c r="A468" s="1">
        <v>45992</v>
      </c>
      <c r="B468" t="s">
        <v>194</v>
      </c>
      <c r="C468" t="s">
        <v>53</v>
      </c>
      <c r="D468" t="s">
        <v>191</v>
      </c>
      <c r="E468" t="s">
        <v>623</v>
      </c>
      <c r="F468">
        <v>142</v>
      </c>
    </row>
    <row r="469" spans="1:6" x14ac:dyDescent="0.35">
      <c r="A469" s="1">
        <v>45992</v>
      </c>
      <c r="B469" t="s">
        <v>194</v>
      </c>
      <c r="C469" t="s">
        <v>54</v>
      </c>
      <c r="D469" t="s">
        <v>191</v>
      </c>
      <c r="E469" t="s">
        <v>623</v>
      </c>
      <c r="F469">
        <v>324</v>
      </c>
    </row>
    <row r="470" spans="1:6" x14ac:dyDescent="0.35">
      <c r="A470" s="1">
        <v>45992</v>
      </c>
      <c r="B470" t="s">
        <v>194</v>
      </c>
      <c r="C470" t="s">
        <v>55</v>
      </c>
      <c r="D470" t="s">
        <v>191</v>
      </c>
      <c r="E470" t="s">
        <v>623</v>
      </c>
      <c r="F470">
        <v>211</v>
      </c>
    </row>
    <row r="471" spans="1:6" x14ac:dyDescent="0.35">
      <c r="A471" s="1">
        <v>45992</v>
      </c>
      <c r="B471" t="s">
        <v>194</v>
      </c>
      <c r="C471" t="s">
        <v>56</v>
      </c>
      <c r="D471" t="s">
        <v>191</v>
      </c>
      <c r="E471" t="s">
        <v>623</v>
      </c>
      <c r="F471">
        <v>514</v>
      </c>
    </row>
    <row r="472" spans="1:6" x14ac:dyDescent="0.35">
      <c r="A472" s="1">
        <v>45992</v>
      </c>
      <c r="B472" t="s">
        <v>194</v>
      </c>
      <c r="C472" t="s">
        <v>57</v>
      </c>
      <c r="D472" t="s">
        <v>191</v>
      </c>
      <c r="E472" t="s">
        <v>623</v>
      </c>
      <c r="F472">
        <v>677</v>
      </c>
    </row>
    <row r="473" spans="1:6" x14ac:dyDescent="0.35">
      <c r="A473" s="1">
        <v>45992</v>
      </c>
      <c r="B473" t="s">
        <v>194</v>
      </c>
      <c r="C473" t="s">
        <v>58</v>
      </c>
      <c r="D473" t="s">
        <v>191</v>
      </c>
      <c r="E473" t="s">
        <v>623</v>
      </c>
      <c r="F473">
        <v>4799</v>
      </c>
    </row>
    <row r="474" spans="1:6" x14ac:dyDescent="0.35">
      <c r="A474" s="1">
        <v>45992</v>
      </c>
      <c r="B474" t="s">
        <v>194</v>
      </c>
      <c r="C474" t="s">
        <v>59</v>
      </c>
      <c r="D474" t="s">
        <v>191</v>
      </c>
      <c r="E474" t="s">
        <v>623</v>
      </c>
      <c r="F474">
        <v>2724</v>
      </c>
    </row>
    <row r="475" spans="1:6" x14ac:dyDescent="0.35">
      <c r="A475" s="1">
        <v>45992</v>
      </c>
      <c r="B475" t="s">
        <v>194</v>
      </c>
      <c r="C475" t="s">
        <v>60</v>
      </c>
      <c r="D475" t="s">
        <v>191</v>
      </c>
      <c r="E475" t="s">
        <v>623</v>
      </c>
      <c r="F475">
        <v>5968</v>
      </c>
    </row>
    <row r="476" spans="1:6" x14ac:dyDescent="0.35">
      <c r="A476" s="1">
        <v>45992</v>
      </c>
      <c r="B476" t="s">
        <v>194</v>
      </c>
      <c r="C476" t="s">
        <v>61</v>
      </c>
      <c r="D476" t="s">
        <v>191</v>
      </c>
      <c r="E476" t="s">
        <v>623</v>
      </c>
      <c r="F476">
        <v>1753</v>
      </c>
    </row>
    <row r="477" spans="1:6" x14ac:dyDescent="0.35">
      <c r="A477" s="1">
        <v>45992</v>
      </c>
      <c r="B477" t="s">
        <v>194</v>
      </c>
      <c r="C477" t="s">
        <v>62</v>
      </c>
      <c r="D477" t="s">
        <v>191</v>
      </c>
      <c r="E477" t="s">
        <v>623</v>
      </c>
      <c r="F477">
        <v>6</v>
      </c>
    </row>
    <row r="478" spans="1:6" x14ac:dyDescent="0.35">
      <c r="A478" s="1">
        <v>45992</v>
      </c>
      <c r="B478" t="s">
        <v>194</v>
      </c>
      <c r="C478" t="s">
        <v>63</v>
      </c>
      <c r="D478" t="s">
        <v>191</v>
      </c>
      <c r="E478" t="s">
        <v>623</v>
      </c>
      <c r="F478">
        <v>0</v>
      </c>
    </row>
    <row r="479" spans="1:6" x14ac:dyDescent="0.35">
      <c r="A479" s="1">
        <v>45992</v>
      </c>
      <c r="B479" t="s">
        <v>194</v>
      </c>
      <c r="C479" t="s">
        <v>64</v>
      </c>
      <c r="D479" t="s">
        <v>191</v>
      </c>
      <c r="E479" t="s">
        <v>623</v>
      </c>
      <c r="F479">
        <v>0</v>
      </c>
    </row>
    <row r="480" spans="1:6" x14ac:dyDescent="0.35">
      <c r="A480" s="1">
        <v>45992</v>
      </c>
      <c r="B480" t="s">
        <v>194</v>
      </c>
      <c r="C480" t="s">
        <v>65</v>
      </c>
      <c r="D480" t="s">
        <v>191</v>
      </c>
      <c r="E480" t="s">
        <v>623</v>
      </c>
      <c r="F480">
        <v>0</v>
      </c>
    </row>
    <row r="481" spans="1:6" x14ac:dyDescent="0.35">
      <c r="A481" s="1">
        <v>45992</v>
      </c>
      <c r="B481" t="s">
        <v>194</v>
      </c>
      <c r="C481" t="s">
        <v>66</v>
      </c>
      <c r="D481" t="s">
        <v>191</v>
      </c>
      <c r="E481" t="s">
        <v>623</v>
      </c>
      <c r="F481">
        <v>0</v>
      </c>
    </row>
    <row r="482" spans="1:6" x14ac:dyDescent="0.35">
      <c r="A482" s="1">
        <v>45992</v>
      </c>
      <c r="B482" t="s">
        <v>198</v>
      </c>
      <c r="C482" t="s">
        <v>21</v>
      </c>
      <c r="D482" t="s">
        <v>140</v>
      </c>
      <c r="E482" t="s">
        <v>624</v>
      </c>
      <c r="F482">
        <v>213173</v>
      </c>
    </row>
    <row r="483" spans="1:6" x14ac:dyDescent="0.35">
      <c r="A483" s="1">
        <v>45992</v>
      </c>
      <c r="B483" t="s">
        <v>198</v>
      </c>
      <c r="C483" t="s">
        <v>29</v>
      </c>
      <c r="D483" t="s">
        <v>140</v>
      </c>
      <c r="E483" t="s">
        <v>624</v>
      </c>
      <c r="F483">
        <v>183069</v>
      </c>
    </row>
    <row r="484" spans="1:6" x14ac:dyDescent="0.35">
      <c r="A484" s="1">
        <v>45992</v>
      </c>
      <c r="B484" t="s">
        <v>198</v>
      </c>
      <c r="C484" t="s">
        <v>30</v>
      </c>
      <c r="D484" t="s">
        <v>140</v>
      </c>
      <c r="E484" t="s">
        <v>624</v>
      </c>
      <c r="F484">
        <v>138309</v>
      </c>
    </row>
    <row r="485" spans="1:6" x14ac:dyDescent="0.35">
      <c r="A485" s="1">
        <v>45992</v>
      </c>
      <c r="B485" t="s">
        <v>198</v>
      </c>
      <c r="C485" t="s">
        <v>31</v>
      </c>
      <c r="D485" t="s">
        <v>140</v>
      </c>
      <c r="E485" t="s">
        <v>624</v>
      </c>
      <c r="F485">
        <v>13199</v>
      </c>
    </row>
    <row r="486" spans="1:6" x14ac:dyDescent="0.35">
      <c r="A486" s="1">
        <v>45992</v>
      </c>
      <c r="B486" t="s">
        <v>198</v>
      </c>
      <c r="C486" t="s">
        <v>32</v>
      </c>
      <c r="D486" t="s">
        <v>140</v>
      </c>
      <c r="E486" t="s">
        <v>624</v>
      </c>
      <c r="F486">
        <v>28308864</v>
      </c>
    </row>
    <row r="487" spans="1:6" x14ac:dyDescent="0.35">
      <c r="A487" s="1">
        <v>45992</v>
      </c>
      <c r="B487" t="s">
        <v>198</v>
      </c>
      <c r="C487" t="s">
        <v>47</v>
      </c>
      <c r="D487" t="s">
        <v>140</v>
      </c>
      <c r="E487" t="s">
        <v>624</v>
      </c>
      <c r="F487">
        <v>5322</v>
      </c>
    </row>
    <row r="488" spans="1:6" x14ac:dyDescent="0.35">
      <c r="A488" s="1">
        <v>45992</v>
      </c>
      <c r="B488" t="s">
        <v>198</v>
      </c>
      <c r="C488" t="s">
        <v>46</v>
      </c>
      <c r="D488" t="s">
        <v>140</v>
      </c>
      <c r="E488" t="s">
        <v>624</v>
      </c>
      <c r="F488">
        <v>153</v>
      </c>
    </row>
    <row r="489" spans="1:6" x14ac:dyDescent="0.35">
      <c r="A489" s="1">
        <v>45992</v>
      </c>
      <c r="B489" t="s">
        <v>198</v>
      </c>
      <c r="C489" t="s">
        <v>49</v>
      </c>
      <c r="D489" t="s">
        <v>140</v>
      </c>
      <c r="E489" t="s">
        <v>624</v>
      </c>
      <c r="F489">
        <v>5766</v>
      </c>
    </row>
    <row r="490" spans="1:6" x14ac:dyDescent="0.35">
      <c r="A490" s="1">
        <v>45992</v>
      </c>
      <c r="B490" t="s">
        <v>198</v>
      </c>
      <c r="C490" t="s">
        <v>48</v>
      </c>
      <c r="D490" t="s">
        <v>140</v>
      </c>
      <c r="E490" t="s">
        <v>624</v>
      </c>
      <c r="F490">
        <v>624</v>
      </c>
    </row>
    <row r="491" spans="1:6" x14ac:dyDescent="0.35">
      <c r="A491" s="1">
        <v>45992</v>
      </c>
      <c r="B491" t="s">
        <v>198</v>
      </c>
      <c r="C491" t="s">
        <v>33</v>
      </c>
      <c r="D491" t="s">
        <v>140</v>
      </c>
      <c r="E491" t="s">
        <v>624</v>
      </c>
      <c r="F491">
        <v>167973</v>
      </c>
    </row>
    <row r="492" spans="1:6" x14ac:dyDescent="0.35">
      <c r="A492" s="1">
        <v>45992</v>
      </c>
      <c r="B492" t="s">
        <v>198</v>
      </c>
      <c r="C492" t="s">
        <v>34</v>
      </c>
      <c r="D492" t="s">
        <v>140</v>
      </c>
      <c r="E492" t="s">
        <v>624</v>
      </c>
      <c r="F492">
        <v>76713</v>
      </c>
    </row>
    <row r="493" spans="1:6" x14ac:dyDescent="0.35">
      <c r="A493" s="1">
        <v>45992</v>
      </c>
      <c r="B493" t="s">
        <v>198</v>
      </c>
      <c r="C493" t="s">
        <v>50</v>
      </c>
      <c r="D493" t="s">
        <v>140</v>
      </c>
      <c r="E493" t="s">
        <v>624</v>
      </c>
      <c r="F493">
        <v>27655</v>
      </c>
    </row>
    <row r="494" spans="1:6" x14ac:dyDescent="0.35">
      <c r="A494" s="1">
        <v>45992</v>
      </c>
      <c r="B494" t="s">
        <v>198</v>
      </c>
      <c r="C494" t="s">
        <v>51</v>
      </c>
      <c r="D494" t="s">
        <v>140</v>
      </c>
      <c r="E494" t="s">
        <v>624</v>
      </c>
      <c r="F494">
        <v>5124</v>
      </c>
    </row>
    <row r="495" spans="1:6" x14ac:dyDescent="0.35">
      <c r="A495" s="1">
        <v>45992</v>
      </c>
      <c r="B495" t="s">
        <v>198</v>
      </c>
      <c r="C495" t="s">
        <v>35</v>
      </c>
      <c r="D495" t="s">
        <v>140</v>
      </c>
      <c r="E495" t="s">
        <v>624</v>
      </c>
      <c r="F495">
        <v>17623</v>
      </c>
    </row>
    <row r="496" spans="1:6" x14ac:dyDescent="0.35">
      <c r="A496" s="1">
        <v>45992</v>
      </c>
      <c r="B496" t="s">
        <v>198</v>
      </c>
      <c r="C496" t="s">
        <v>36</v>
      </c>
      <c r="D496" t="s">
        <v>140</v>
      </c>
      <c r="E496" t="s">
        <v>624</v>
      </c>
      <c r="F496">
        <v>17793</v>
      </c>
    </row>
    <row r="497" spans="1:6" x14ac:dyDescent="0.35">
      <c r="A497" s="1">
        <v>45992</v>
      </c>
      <c r="B497" t="s">
        <v>198</v>
      </c>
      <c r="C497" t="s">
        <v>52</v>
      </c>
      <c r="D497" t="s">
        <v>140</v>
      </c>
      <c r="E497" t="s">
        <v>624</v>
      </c>
      <c r="F497">
        <v>12257</v>
      </c>
    </row>
    <row r="498" spans="1:6" x14ac:dyDescent="0.35">
      <c r="A498" s="1">
        <v>45992</v>
      </c>
      <c r="B498" t="s">
        <v>198</v>
      </c>
      <c r="C498" t="s">
        <v>53</v>
      </c>
      <c r="D498" t="s">
        <v>140</v>
      </c>
      <c r="E498" t="s">
        <v>624</v>
      </c>
      <c r="F498">
        <v>21</v>
      </c>
    </row>
    <row r="499" spans="1:6" x14ac:dyDescent="0.35">
      <c r="A499" s="1">
        <v>45992</v>
      </c>
      <c r="B499" t="s">
        <v>198</v>
      </c>
      <c r="C499" t="s">
        <v>54</v>
      </c>
      <c r="D499" t="s">
        <v>140</v>
      </c>
      <c r="E499" t="s">
        <v>624</v>
      </c>
      <c r="F499">
        <v>13974</v>
      </c>
    </row>
    <row r="500" spans="1:6" x14ac:dyDescent="0.35">
      <c r="A500" s="1">
        <v>45992</v>
      </c>
      <c r="B500" t="s">
        <v>198</v>
      </c>
      <c r="C500" t="s">
        <v>55</v>
      </c>
      <c r="D500" t="s">
        <v>140</v>
      </c>
      <c r="E500" t="s">
        <v>624</v>
      </c>
      <c r="F500">
        <v>508</v>
      </c>
    </row>
    <row r="501" spans="1:6" x14ac:dyDescent="0.35">
      <c r="A501" s="1">
        <v>45992</v>
      </c>
      <c r="B501" t="s">
        <v>198</v>
      </c>
      <c r="C501" t="s">
        <v>56</v>
      </c>
      <c r="D501" t="s">
        <v>140</v>
      </c>
      <c r="E501" t="s">
        <v>624</v>
      </c>
      <c r="F501">
        <v>5392</v>
      </c>
    </row>
    <row r="502" spans="1:6" x14ac:dyDescent="0.35">
      <c r="A502" s="1">
        <v>45992</v>
      </c>
      <c r="B502" t="s">
        <v>198</v>
      </c>
      <c r="C502" t="s">
        <v>57</v>
      </c>
      <c r="D502" t="s">
        <v>140</v>
      </c>
      <c r="E502" t="s">
        <v>624</v>
      </c>
      <c r="F502">
        <v>2676</v>
      </c>
    </row>
    <row r="503" spans="1:6" x14ac:dyDescent="0.35">
      <c r="A503" s="1">
        <v>45992</v>
      </c>
      <c r="B503" t="s">
        <v>198</v>
      </c>
      <c r="C503" t="s">
        <v>58</v>
      </c>
      <c r="D503" t="s">
        <v>140</v>
      </c>
      <c r="E503" t="s">
        <v>624</v>
      </c>
      <c r="F503">
        <v>6618</v>
      </c>
    </row>
    <row r="504" spans="1:6" x14ac:dyDescent="0.35">
      <c r="A504" s="1">
        <v>45992</v>
      </c>
      <c r="B504" t="s">
        <v>198</v>
      </c>
      <c r="C504" t="s">
        <v>59</v>
      </c>
      <c r="D504" t="s">
        <v>140</v>
      </c>
      <c r="E504" t="s">
        <v>624</v>
      </c>
      <c r="F504">
        <v>27822</v>
      </c>
    </row>
    <row r="505" spans="1:6" x14ac:dyDescent="0.35">
      <c r="A505" s="1">
        <v>45992</v>
      </c>
      <c r="B505" t="s">
        <v>198</v>
      </c>
      <c r="C505" t="s">
        <v>60</v>
      </c>
      <c r="D505" t="s">
        <v>140</v>
      </c>
      <c r="E505" t="s">
        <v>624</v>
      </c>
      <c r="F505">
        <v>75533</v>
      </c>
    </row>
    <row r="506" spans="1:6" x14ac:dyDescent="0.35">
      <c r="A506" s="1">
        <v>45992</v>
      </c>
      <c r="B506" t="s">
        <v>198</v>
      </c>
      <c r="C506" t="s">
        <v>61</v>
      </c>
      <c r="D506" t="s">
        <v>140</v>
      </c>
      <c r="E506" t="s">
        <v>624</v>
      </c>
      <c r="F506">
        <v>5667</v>
      </c>
    </row>
    <row r="507" spans="1:6" x14ac:dyDescent="0.35">
      <c r="A507" s="1">
        <v>45992</v>
      </c>
      <c r="B507" t="s">
        <v>198</v>
      </c>
      <c r="C507" t="s">
        <v>62</v>
      </c>
      <c r="D507" t="s">
        <v>140</v>
      </c>
      <c r="E507" t="s">
        <v>624</v>
      </c>
      <c r="F507">
        <v>734</v>
      </c>
    </row>
    <row r="508" spans="1:6" x14ac:dyDescent="0.35">
      <c r="A508" s="1">
        <v>45992</v>
      </c>
      <c r="B508" t="s">
        <v>198</v>
      </c>
      <c r="C508" t="s">
        <v>63</v>
      </c>
      <c r="D508" t="s">
        <v>140</v>
      </c>
      <c r="E508" t="s">
        <v>624</v>
      </c>
      <c r="F508">
        <v>1186</v>
      </c>
    </row>
    <row r="509" spans="1:6" x14ac:dyDescent="0.35">
      <c r="A509" s="1">
        <v>45992</v>
      </c>
      <c r="B509" t="s">
        <v>198</v>
      </c>
      <c r="C509" t="s">
        <v>64</v>
      </c>
      <c r="D509" t="s">
        <v>140</v>
      </c>
      <c r="E509" t="s">
        <v>624</v>
      </c>
      <c r="F509">
        <v>101</v>
      </c>
    </row>
    <row r="510" spans="1:6" x14ac:dyDescent="0.35">
      <c r="A510" s="1">
        <v>45992</v>
      </c>
      <c r="B510" t="s">
        <v>198</v>
      </c>
      <c r="C510" t="s">
        <v>65</v>
      </c>
      <c r="D510" t="s">
        <v>140</v>
      </c>
      <c r="E510" t="s">
        <v>624</v>
      </c>
      <c r="F510">
        <v>0</v>
      </c>
    </row>
    <row r="511" spans="1:6" x14ac:dyDescent="0.35">
      <c r="A511" s="1">
        <v>45992</v>
      </c>
      <c r="B511" t="s">
        <v>198</v>
      </c>
      <c r="C511" t="s">
        <v>66</v>
      </c>
      <c r="D511" t="s">
        <v>140</v>
      </c>
      <c r="E511" t="s">
        <v>624</v>
      </c>
      <c r="F511">
        <v>12076</v>
      </c>
    </row>
    <row r="512" spans="1:6" x14ac:dyDescent="0.35">
      <c r="A512" s="1">
        <v>45992</v>
      </c>
      <c r="B512" t="s">
        <v>203</v>
      </c>
      <c r="C512" t="s">
        <v>21</v>
      </c>
      <c r="D512" t="s">
        <v>146</v>
      </c>
      <c r="E512" t="s">
        <v>625</v>
      </c>
      <c r="F512">
        <v>119869</v>
      </c>
    </row>
    <row r="513" spans="1:6" x14ac:dyDescent="0.35">
      <c r="A513" s="1">
        <v>45992</v>
      </c>
      <c r="B513" t="s">
        <v>203</v>
      </c>
      <c r="C513" t="s">
        <v>29</v>
      </c>
      <c r="D513" t="s">
        <v>146</v>
      </c>
      <c r="E513" t="s">
        <v>625</v>
      </c>
      <c r="F513">
        <v>99013</v>
      </c>
    </row>
    <row r="514" spans="1:6" x14ac:dyDescent="0.35">
      <c r="A514" s="1">
        <v>45992</v>
      </c>
      <c r="B514" t="s">
        <v>203</v>
      </c>
      <c r="C514" t="s">
        <v>30</v>
      </c>
      <c r="D514" t="s">
        <v>146</v>
      </c>
      <c r="E514" t="s">
        <v>625</v>
      </c>
      <c r="F514">
        <v>53906</v>
      </c>
    </row>
    <row r="515" spans="1:6" x14ac:dyDescent="0.35">
      <c r="A515" s="1">
        <v>45992</v>
      </c>
      <c r="B515" t="s">
        <v>203</v>
      </c>
      <c r="C515" t="s">
        <v>31</v>
      </c>
      <c r="D515" t="s">
        <v>146</v>
      </c>
      <c r="E515" t="s">
        <v>625</v>
      </c>
      <c r="F515">
        <v>11035</v>
      </c>
    </row>
    <row r="516" spans="1:6" x14ac:dyDescent="0.35">
      <c r="A516" s="1">
        <v>45992</v>
      </c>
      <c r="B516" t="s">
        <v>203</v>
      </c>
      <c r="C516" t="s">
        <v>32</v>
      </c>
      <c r="D516" t="s">
        <v>146</v>
      </c>
      <c r="E516" t="s">
        <v>625</v>
      </c>
      <c r="F516">
        <v>15883520</v>
      </c>
    </row>
    <row r="517" spans="1:6" x14ac:dyDescent="0.35">
      <c r="A517" s="1">
        <v>45992</v>
      </c>
      <c r="B517" t="s">
        <v>203</v>
      </c>
      <c r="C517" t="s">
        <v>47</v>
      </c>
      <c r="D517" t="s">
        <v>146</v>
      </c>
      <c r="E517" t="s">
        <v>625</v>
      </c>
      <c r="F517">
        <v>1690</v>
      </c>
    </row>
    <row r="518" spans="1:6" x14ac:dyDescent="0.35">
      <c r="A518" s="1">
        <v>45992</v>
      </c>
      <c r="B518" t="s">
        <v>203</v>
      </c>
      <c r="C518" t="s">
        <v>46</v>
      </c>
      <c r="D518" t="s">
        <v>146</v>
      </c>
      <c r="E518" t="s">
        <v>625</v>
      </c>
      <c r="F518">
        <v>109</v>
      </c>
    </row>
    <row r="519" spans="1:6" x14ac:dyDescent="0.35">
      <c r="A519" s="1">
        <v>45992</v>
      </c>
      <c r="B519" t="s">
        <v>203</v>
      </c>
      <c r="C519" t="s">
        <v>49</v>
      </c>
      <c r="D519" t="s">
        <v>146</v>
      </c>
      <c r="E519" t="s">
        <v>625</v>
      </c>
      <c r="F519">
        <v>2361</v>
      </c>
    </row>
    <row r="520" spans="1:6" x14ac:dyDescent="0.35">
      <c r="A520" s="1">
        <v>45992</v>
      </c>
      <c r="B520" t="s">
        <v>203</v>
      </c>
      <c r="C520" t="s">
        <v>48</v>
      </c>
      <c r="D520" t="s">
        <v>146</v>
      </c>
      <c r="E520" t="s">
        <v>625</v>
      </c>
      <c r="F520">
        <v>215</v>
      </c>
    </row>
    <row r="521" spans="1:6" x14ac:dyDescent="0.35">
      <c r="A521" s="1">
        <v>45992</v>
      </c>
      <c r="B521" t="s">
        <v>203</v>
      </c>
      <c r="C521" t="s">
        <v>33</v>
      </c>
      <c r="D521" t="s">
        <v>146</v>
      </c>
      <c r="E521" t="s">
        <v>625</v>
      </c>
      <c r="F521">
        <v>98422</v>
      </c>
    </row>
    <row r="522" spans="1:6" x14ac:dyDescent="0.35">
      <c r="A522" s="1">
        <v>45992</v>
      </c>
      <c r="B522" t="s">
        <v>203</v>
      </c>
      <c r="C522" t="s">
        <v>34</v>
      </c>
      <c r="D522" t="s">
        <v>146</v>
      </c>
      <c r="E522" t="s">
        <v>625</v>
      </c>
      <c r="F522">
        <v>43807</v>
      </c>
    </row>
    <row r="523" spans="1:6" x14ac:dyDescent="0.35">
      <c r="A523" s="1">
        <v>45992</v>
      </c>
      <c r="B523" t="s">
        <v>203</v>
      </c>
      <c r="C523" t="s">
        <v>50</v>
      </c>
      <c r="D523" t="s">
        <v>146</v>
      </c>
      <c r="E523" t="s">
        <v>625</v>
      </c>
      <c r="F523">
        <v>21689</v>
      </c>
    </row>
    <row r="524" spans="1:6" x14ac:dyDescent="0.35">
      <c r="A524" s="1">
        <v>45992</v>
      </c>
      <c r="B524" t="s">
        <v>203</v>
      </c>
      <c r="C524" t="s">
        <v>51</v>
      </c>
      <c r="D524" t="s">
        <v>146</v>
      </c>
      <c r="E524" t="s">
        <v>625</v>
      </c>
      <c r="F524">
        <v>5551</v>
      </c>
    </row>
    <row r="525" spans="1:6" x14ac:dyDescent="0.35">
      <c r="A525" s="1">
        <v>45992</v>
      </c>
      <c r="B525" t="s">
        <v>203</v>
      </c>
      <c r="C525" t="s">
        <v>35</v>
      </c>
      <c r="D525" t="s">
        <v>146</v>
      </c>
      <c r="E525" t="s">
        <v>625</v>
      </c>
      <c r="F525">
        <v>6395</v>
      </c>
    </row>
    <row r="526" spans="1:6" x14ac:dyDescent="0.35">
      <c r="A526" s="1">
        <v>45992</v>
      </c>
      <c r="B526" t="s">
        <v>203</v>
      </c>
      <c r="C526" t="s">
        <v>36</v>
      </c>
      <c r="D526" t="s">
        <v>146</v>
      </c>
      <c r="E526" t="s">
        <v>625</v>
      </c>
      <c r="F526">
        <v>11954</v>
      </c>
    </row>
    <row r="527" spans="1:6" x14ac:dyDescent="0.35">
      <c r="A527" s="1">
        <v>45992</v>
      </c>
      <c r="B527" t="s">
        <v>203</v>
      </c>
      <c r="C527" t="s">
        <v>52</v>
      </c>
      <c r="D527" t="s">
        <v>146</v>
      </c>
      <c r="E527" t="s">
        <v>625</v>
      </c>
      <c r="F527">
        <v>3927</v>
      </c>
    </row>
    <row r="528" spans="1:6" x14ac:dyDescent="0.35">
      <c r="A528" s="1">
        <v>45992</v>
      </c>
      <c r="B528" t="s">
        <v>203</v>
      </c>
      <c r="C528" t="s">
        <v>53</v>
      </c>
      <c r="D528" t="s">
        <v>146</v>
      </c>
      <c r="E528" t="s">
        <v>625</v>
      </c>
      <c r="F528">
        <v>0</v>
      </c>
    </row>
    <row r="529" spans="1:6" x14ac:dyDescent="0.35">
      <c r="A529" s="1">
        <v>45992</v>
      </c>
      <c r="B529" t="s">
        <v>203</v>
      </c>
      <c r="C529" t="s">
        <v>54</v>
      </c>
      <c r="D529" t="s">
        <v>146</v>
      </c>
      <c r="E529" t="s">
        <v>625</v>
      </c>
      <c r="F529">
        <v>3978</v>
      </c>
    </row>
    <row r="530" spans="1:6" x14ac:dyDescent="0.35">
      <c r="A530" s="1">
        <v>45992</v>
      </c>
      <c r="B530" t="s">
        <v>203</v>
      </c>
      <c r="C530" t="s">
        <v>55</v>
      </c>
      <c r="D530" t="s">
        <v>146</v>
      </c>
      <c r="E530" t="s">
        <v>625</v>
      </c>
      <c r="F530">
        <v>428</v>
      </c>
    </row>
    <row r="531" spans="1:6" x14ac:dyDescent="0.35">
      <c r="A531" s="1">
        <v>45992</v>
      </c>
      <c r="B531" t="s">
        <v>203</v>
      </c>
      <c r="C531" t="s">
        <v>56</v>
      </c>
      <c r="D531" t="s">
        <v>146</v>
      </c>
      <c r="E531" t="s">
        <v>625</v>
      </c>
      <c r="F531">
        <v>3064</v>
      </c>
    </row>
    <row r="532" spans="1:6" x14ac:dyDescent="0.35">
      <c r="A532" s="1">
        <v>45992</v>
      </c>
      <c r="B532" t="s">
        <v>203</v>
      </c>
      <c r="C532" t="s">
        <v>57</v>
      </c>
      <c r="D532" t="s">
        <v>146</v>
      </c>
      <c r="E532" t="s">
        <v>625</v>
      </c>
      <c r="F532">
        <v>968</v>
      </c>
    </row>
    <row r="533" spans="1:6" x14ac:dyDescent="0.35">
      <c r="A533" s="1">
        <v>45992</v>
      </c>
      <c r="B533" t="s">
        <v>203</v>
      </c>
      <c r="C533" t="s">
        <v>58</v>
      </c>
      <c r="D533" t="s">
        <v>146</v>
      </c>
      <c r="E533" t="s">
        <v>625</v>
      </c>
      <c r="F533">
        <v>5493</v>
      </c>
    </row>
    <row r="534" spans="1:6" x14ac:dyDescent="0.35">
      <c r="A534" s="1">
        <v>45992</v>
      </c>
      <c r="B534" t="s">
        <v>203</v>
      </c>
      <c r="C534" t="s">
        <v>59</v>
      </c>
      <c r="D534" t="s">
        <v>146</v>
      </c>
      <c r="E534" t="s">
        <v>625</v>
      </c>
      <c r="F534">
        <v>18618</v>
      </c>
    </row>
    <row r="535" spans="1:6" x14ac:dyDescent="0.35">
      <c r="A535" s="1">
        <v>45992</v>
      </c>
      <c r="B535" t="s">
        <v>203</v>
      </c>
      <c r="C535" t="s">
        <v>60</v>
      </c>
      <c r="D535" t="s">
        <v>146</v>
      </c>
      <c r="E535" t="s">
        <v>625</v>
      </c>
      <c r="F535">
        <v>47504</v>
      </c>
    </row>
    <row r="536" spans="1:6" x14ac:dyDescent="0.35">
      <c r="A536" s="1">
        <v>45992</v>
      </c>
      <c r="B536" t="s">
        <v>203</v>
      </c>
      <c r="C536" t="s">
        <v>61</v>
      </c>
      <c r="D536" t="s">
        <v>146</v>
      </c>
      <c r="E536" t="s">
        <v>625</v>
      </c>
      <c r="F536">
        <v>9752</v>
      </c>
    </row>
    <row r="537" spans="1:6" x14ac:dyDescent="0.35">
      <c r="A537" s="1">
        <v>45992</v>
      </c>
      <c r="B537" t="s">
        <v>203</v>
      </c>
      <c r="C537" t="s">
        <v>62</v>
      </c>
      <c r="D537" t="s">
        <v>146</v>
      </c>
      <c r="E537" t="s">
        <v>625</v>
      </c>
      <c r="F537">
        <v>1881</v>
      </c>
    </row>
    <row r="538" spans="1:6" x14ac:dyDescent="0.35">
      <c r="A538" s="1">
        <v>45992</v>
      </c>
      <c r="B538" t="s">
        <v>203</v>
      </c>
      <c r="C538" t="s">
        <v>63</v>
      </c>
      <c r="D538" t="s">
        <v>146</v>
      </c>
      <c r="E538" t="s">
        <v>625</v>
      </c>
      <c r="F538">
        <v>5143</v>
      </c>
    </row>
    <row r="539" spans="1:6" x14ac:dyDescent="0.35">
      <c r="A539" s="1">
        <v>45992</v>
      </c>
      <c r="B539" t="s">
        <v>203</v>
      </c>
      <c r="C539" t="s">
        <v>64</v>
      </c>
      <c r="D539" t="s">
        <v>146</v>
      </c>
      <c r="E539" t="s">
        <v>625</v>
      </c>
      <c r="F539">
        <v>3423</v>
      </c>
    </row>
    <row r="540" spans="1:6" x14ac:dyDescent="0.35">
      <c r="A540" s="1">
        <v>45992</v>
      </c>
      <c r="B540" t="s">
        <v>203</v>
      </c>
      <c r="C540" t="s">
        <v>65</v>
      </c>
      <c r="D540" t="s">
        <v>146</v>
      </c>
      <c r="E540" t="s">
        <v>625</v>
      </c>
      <c r="F540">
        <v>0</v>
      </c>
    </row>
    <row r="541" spans="1:6" x14ac:dyDescent="0.35">
      <c r="A541" s="1">
        <v>45992</v>
      </c>
      <c r="B541" t="s">
        <v>203</v>
      </c>
      <c r="C541" t="s">
        <v>66</v>
      </c>
      <c r="D541" t="s">
        <v>146</v>
      </c>
      <c r="E541" t="s">
        <v>625</v>
      </c>
      <c r="F541">
        <v>349</v>
      </c>
    </row>
    <row r="542" spans="1:6" x14ac:dyDescent="0.35">
      <c r="A542" s="1">
        <v>45992</v>
      </c>
      <c r="B542" t="s">
        <v>207</v>
      </c>
      <c r="C542" t="s">
        <v>21</v>
      </c>
      <c r="D542" t="s">
        <v>161</v>
      </c>
      <c r="E542" t="s">
        <v>618</v>
      </c>
      <c r="F542">
        <v>59295</v>
      </c>
    </row>
    <row r="543" spans="1:6" x14ac:dyDescent="0.35">
      <c r="A543" s="1">
        <v>45992</v>
      </c>
      <c r="B543" t="s">
        <v>207</v>
      </c>
      <c r="C543" t="s">
        <v>29</v>
      </c>
      <c r="D543" t="s">
        <v>161</v>
      </c>
      <c r="E543" t="s">
        <v>618</v>
      </c>
      <c r="F543">
        <v>56171</v>
      </c>
    </row>
    <row r="544" spans="1:6" x14ac:dyDescent="0.35">
      <c r="A544" s="1">
        <v>45992</v>
      </c>
      <c r="B544" t="s">
        <v>207</v>
      </c>
      <c r="C544" t="s">
        <v>30</v>
      </c>
      <c r="D544" t="s">
        <v>161</v>
      </c>
      <c r="E544" t="s">
        <v>618</v>
      </c>
      <c r="F544">
        <v>44755</v>
      </c>
    </row>
    <row r="545" spans="1:6" x14ac:dyDescent="0.35">
      <c r="A545" s="1">
        <v>45992</v>
      </c>
      <c r="B545" t="s">
        <v>207</v>
      </c>
      <c r="C545" t="s">
        <v>31</v>
      </c>
      <c r="D545" t="s">
        <v>161</v>
      </c>
      <c r="E545" t="s">
        <v>618</v>
      </c>
      <c r="F545">
        <v>1520</v>
      </c>
    </row>
    <row r="546" spans="1:6" x14ac:dyDescent="0.35">
      <c r="A546" s="1">
        <v>45992</v>
      </c>
      <c r="B546" t="s">
        <v>207</v>
      </c>
      <c r="C546" t="s">
        <v>32</v>
      </c>
      <c r="D546" t="s">
        <v>161</v>
      </c>
      <c r="E546" t="s">
        <v>618</v>
      </c>
      <c r="F546">
        <v>1251928</v>
      </c>
    </row>
    <row r="547" spans="1:6" x14ac:dyDescent="0.35">
      <c r="A547" s="1">
        <v>45992</v>
      </c>
      <c r="B547" t="s">
        <v>207</v>
      </c>
      <c r="C547" t="s">
        <v>47</v>
      </c>
      <c r="D547" t="s">
        <v>161</v>
      </c>
      <c r="E547" t="s">
        <v>618</v>
      </c>
      <c r="F547">
        <v>461</v>
      </c>
    </row>
    <row r="548" spans="1:6" x14ac:dyDescent="0.35">
      <c r="A548" s="1">
        <v>45992</v>
      </c>
      <c r="B548" t="s">
        <v>207</v>
      </c>
      <c r="C548" t="s">
        <v>46</v>
      </c>
      <c r="D548" t="s">
        <v>161</v>
      </c>
      <c r="E548" t="s">
        <v>618</v>
      </c>
      <c r="F548">
        <v>6</v>
      </c>
    </row>
    <row r="549" spans="1:6" x14ac:dyDescent="0.35">
      <c r="A549" s="1">
        <v>45992</v>
      </c>
      <c r="B549" t="s">
        <v>207</v>
      </c>
      <c r="C549" t="s">
        <v>49</v>
      </c>
      <c r="D549" t="s">
        <v>161</v>
      </c>
      <c r="E549" t="s">
        <v>618</v>
      </c>
      <c r="F549">
        <v>675</v>
      </c>
    </row>
    <row r="550" spans="1:6" x14ac:dyDescent="0.35">
      <c r="A550" s="1">
        <v>45992</v>
      </c>
      <c r="B550" t="s">
        <v>207</v>
      </c>
      <c r="C550" t="s">
        <v>48</v>
      </c>
      <c r="D550" t="s">
        <v>161</v>
      </c>
      <c r="E550" t="s">
        <v>618</v>
      </c>
      <c r="F550">
        <v>7</v>
      </c>
    </row>
    <row r="551" spans="1:6" x14ac:dyDescent="0.35">
      <c r="A551" s="1">
        <v>45992</v>
      </c>
      <c r="B551" t="s">
        <v>207</v>
      </c>
      <c r="C551" t="s">
        <v>33</v>
      </c>
      <c r="D551" t="s">
        <v>161</v>
      </c>
      <c r="E551" t="s">
        <v>618</v>
      </c>
      <c r="F551">
        <v>54520</v>
      </c>
    </row>
    <row r="552" spans="1:6" x14ac:dyDescent="0.35">
      <c r="A552" s="1">
        <v>45992</v>
      </c>
      <c r="B552" t="s">
        <v>207</v>
      </c>
      <c r="C552" t="s">
        <v>34</v>
      </c>
      <c r="D552" t="s">
        <v>161</v>
      </c>
      <c r="E552" t="s">
        <v>618</v>
      </c>
      <c r="F552">
        <v>20508</v>
      </c>
    </row>
    <row r="553" spans="1:6" x14ac:dyDescent="0.35">
      <c r="A553" s="1">
        <v>45992</v>
      </c>
      <c r="B553" t="s">
        <v>207</v>
      </c>
      <c r="C553" t="s">
        <v>50</v>
      </c>
      <c r="D553" t="s">
        <v>161</v>
      </c>
      <c r="E553" t="s">
        <v>618</v>
      </c>
      <c r="F553">
        <v>11734</v>
      </c>
    </row>
    <row r="554" spans="1:6" x14ac:dyDescent="0.35">
      <c r="A554" s="1">
        <v>45992</v>
      </c>
      <c r="B554" t="s">
        <v>207</v>
      </c>
      <c r="C554" t="s">
        <v>51</v>
      </c>
      <c r="D554" t="s">
        <v>161</v>
      </c>
      <c r="E554" t="s">
        <v>618</v>
      </c>
      <c r="F554">
        <v>4285</v>
      </c>
    </row>
    <row r="555" spans="1:6" x14ac:dyDescent="0.35">
      <c r="A555" s="1">
        <v>45992</v>
      </c>
      <c r="B555" t="s">
        <v>207</v>
      </c>
      <c r="C555" t="s">
        <v>35</v>
      </c>
      <c r="D555" t="s">
        <v>161</v>
      </c>
      <c r="E555" t="s">
        <v>618</v>
      </c>
      <c r="F555">
        <v>5610</v>
      </c>
    </row>
    <row r="556" spans="1:6" x14ac:dyDescent="0.35">
      <c r="A556" s="1">
        <v>45992</v>
      </c>
      <c r="B556" t="s">
        <v>207</v>
      </c>
      <c r="C556" t="s">
        <v>36</v>
      </c>
      <c r="D556" t="s">
        <v>161</v>
      </c>
      <c r="E556" t="s">
        <v>618</v>
      </c>
      <c r="F556">
        <v>6205</v>
      </c>
    </row>
    <row r="557" spans="1:6" x14ac:dyDescent="0.35">
      <c r="A557" s="1">
        <v>45992</v>
      </c>
      <c r="B557" t="s">
        <v>207</v>
      </c>
      <c r="C557" t="s">
        <v>52</v>
      </c>
      <c r="D557" t="s">
        <v>161</v>
      </c>
      <c r="E557" t="s">
        <v>618</v>
      </c>
      <c r="F557">
        <v>1901</v>
      </c>
    </row>
    <row r="558" spans="1:6" x14ac:dyDescent="0.35">
      <c r="A558" s="1">
        <v>45992</v>
      </c>
      <c r="B558" t="s">
        <v>207</v>
      </c>
      <c r="C558" t="s">
        <v>53</v>
      </c>
      <c r="D558" t="s">
        <v>161</v>
      </c>
      <c r="E558" t="s">
        <v>618</v>
      </c>
      <c r="F558">
        <v>80</v>
      </c>
    </row>
    <row r="559" spans="1:6" x14ac:dyDescent="0.35">
      <c r="A559" s="1">
        <v>45992</v>
      </c>
      <c r="B559" t="s">
        <v>207</v>
      </c>
      <c r="C559" t="s">
        <v>54</v>
      </c>
      <c r="D559" t="s">
        <v>161</v>
      </c>
      <c r="E559" t="s">
        <v>618</v>
      </c>
      <c r="F559">
        <v>4228</v>
      </c>
    </row>
    <row r="560" spans="1:6" x14ac:dyDescent="0.35">
      <c r="A560" s="1">
        <v>45992</v>
      </c>
      <c r="B560" t="s">
        <v>207</v>
      </c>
      <c r="C560" t="s">
        <v>55</v>
      </c>
      <c r="D560" t="s">
        <v>161</v>
      </c>
      <c r="E560" t="s">
        <v>618</v>
      </c>
      <c r="F560">
        <v>256</v>
      </c>
    </row>
    <row r="561" spans="1:6" x14ac:dyDescent="0.35">
      <c r="A561" s="1">
        <v>45992</v>
      </c>
      <c r="B561" t="s">
        <v>207</v>
      </c>
      <c r="C561" t="s">
        <v>56</v>
      </c>
      <c r="D561" t="s">
        <v>161</v>
      </c>
      <c r="E561" t="s">
        <v>618</v>
      </c>
      <c r="F561">
        <v>1390</v>
      </c>
    </row>
    <row r="562" spans="1:6" x14ac:dyDescent="0.35">
      <c r="A562" s="1">
        <v>45992</v>
      </c>
      <c r="B562" t="s">
        <v>207</v>
      </c>
      <c r="C562" t="s">
        <v>57</v>
      </c>
      <c r="D562" t="s">
        <v>161</v>
      </c>
      <c r="E562" t="s">
        <v>618</v>
      </c>
      <c r="F562">
        <v>65</v>
      </c>
    </row>
    <row r="563" spans="1:6" x14ac:dyDescent="0.35">
      <c r="A563" s="1">
        <v>45992</v>
      </c>
      <c r="B563" t="s">
        <v>207</v>
      </c>
      <c r="C563" t="s">
        <v>58</v>
      </c>
      <c r="D563" t="s">
        <v>161</v>
      </c>
      <c r="E563" t="s">
        <v>618</v>
      </c>
      <c r="F563">
        <v>5010</v>
      </c>
    </row>
    <row r="564" spans="1:6" x14ac:dyDescent="0.35">
      <c r="A564" s="1">
        <v>45992</v>
      </c>
      <c r="B564" t="s">
        <v>207</v>
      </c>
      <c r="C564" t="s">
        <v>59</v>
      </c>
      <c r="D564" t="s">
        <v>161</v>
      </c>
      <c r="E564" t="s">
        <v>618</v>
      </c>
      <c r="F564">
        <v>8791</v>
      </c>
    </row>
    <row r="565" spans="1:6" x14ac:dyDescent="0.35">
      <c r="A565" s="1">
        <v>45992</v>
      </c>
      <c r="B565" t="s">
        <v>207</v>
      </c>
      <c r="C565" t="s">
        <v>60</v>
      </c>
      <c r="D565" t="s">
        <v>161</v>
      </c>
      <c r="E565" t="s">
        <v>618</v>
      </c>
      <c r="F565">
        <v>22885</v>
      </c>
    </row>
    <row r="566" spans="1:6" x14ac:dyDescent="0.35">
      <c r="A566" s="1">
        <v>45992</v>
      </c>
      <c r="B566" t="s">
        <v>207</v>
      </c>
      <c r="C566" t="s">
        <v>61</v>
      </c>
      <c r="D566" t="s">
        <v>161</v>
      </c>
      <c r="E566" t="s">
        <v>618</v>
      </c>
      <c r="F566">
        <v>6287</v>
      </c>
    </row>
    <row r="567" spans="1:6" x14ac:dyDescent="0.35">
      <c r="A567" s="1">
        <v>45992</v>
      </c>
      <c r="B567" t="s">
        <v>207</v>
      </c>
      <c r="C567" t="s">
        <v>62</v>
      </c>
      <c r="D567" t="s">
        <v>161</v>
      </c>
      <c r="E567" t="s">
        <v>618</v>
      </c>
      <c r="F567">
        <v>674</v>
      </c>
    </row>
    <row r="568" spans="1:6" x14ac:dyDescent="0.35">
      <c r="A568" s="1">
        <v>45992</v>
      </c>
      <c r="B568" t="s">
        <v>207</v>
      </c>
      <c r="C568" t="s">
        <v>63</v>
      </c>
      <c r="D568" t="s">
        <v>161</v>
      </c>
      <c r="E568" t="s">
        <v>618</v>
      </c>
      <c r="F568">
        <v>347</v>
      </c>
    </row>
    <row r="569" spans="1:6" x14ac:dyDescent="0.35">
      <c r="A569" s="1">
        <v>45992</v>
      </c>
      <c r="B569" t="s">
        <v>207</v>
      </c>
      <c r="C569" t="s">
        <v>64</v>
      </c>
      <c r="D569" t="s">
        <v>161</v>
      </c>
      <c r="E569" t="s">
        <v>618</v>
      </c>
      <c r="F569">
        <v>0</v>
      </c>
    </row>
    <row r="570" spans="1:6" x14ac:dyDescent="0.35">
      <c r="A570" s="1">
        <v>45992</v>
      </c>
      <c r="B570" t="s">
        <v>207</v>
      </c>
      <c r="C570" t="s">
        <v>65</v>
      </c>
      <c r="D570" t="s">
        <v>161</v>
      </c>
      <c r="E570" t="s">
        <v>618</v>
      </c>
      <c r="F570">
        <v>52</v>
      </c>
    </row>
    <row r="571" spans="1:6" x14ac:dyDescent="0.35">
      <c r="A571" s="1">
        <v>45992</v>
      </c>
      <c r="B571" t="s">
        <v>207</v>
      </c>
      <c r="C571" t="s">
        <v>66</v>
      </c>
      <c r="D571" t="s">
        <v>161</v>
      </c>
      <c r="E571" t="s">
        <v>618</v>
      </c>
      <c r="F571">
        <v>1487</v>
      </c>
    </row>
    <row r="572" spans="1:6" x14ac:dyDescent="0.35">
      <c r="A572" s="1">
        <v>45992</v>
      </c>
      <c r="B572" t="s">
        <v>209</v>
      </c>
      <c r="C572" t="s">
        <v>21</v>
      </c>
      <c r="D572" t="s">
        <v>212</v>
      </c>
      <c r="E572" t="s">
        <v>448</v>
      </c>
      <c r="F572">
        <v>206365</v>
      </c>
    </row>
    <row r="573" spans="1:6" x14ac:dyDescent="0.35">
      <c r="A573" s="1">
        <v>45992</v>
      </c>
      <c r="B573" t="s">
        <v>209</v>
      </c>
      <c r="C573" t="s">
        <v>29</v>
      </c>
      <c r="D573" t="s">
        <v>212</v>
      </c>
      <c r="E573" t="s">
        <v>448</v>
      </c>
      <c r="F573">
        <v>188087</v>
      </c>
    </row>
    <row r="574" spans="1:6" x14ac:dyDescent="0.35">
      <c r="A574" s="1">
        <v>45992</v>
      </c>
      <c r="B574" t="s">
        <v>209</v>
      </c>
      <c r="C574" t="s">
        <v>30</v>
      </c>
      <c r="D574" t="s">
        <v>212</v>
      </c>
      <c r="E574" t="s">
        <v>448</v>
      </c>
      <c r="F574">
        <v>100540</v>
      </c>
    </row>
    <row r="575" spans="1:6" x14ac:dyDescent="0.35">
      <c r="A575" s="1">
        <v>45992</v>
      </c>
      <c r="B575" t="s">
        <v>209</v>
      </c>
      <c r="C575" t="s">
        <v>31</v>
      </c>
      <c r="D575" t="s">
        <v>212</v>
      </c>
      <c r="E575" t="s">
        <v>448</v>
      </c>
      <c r="F575">
        <v>18278</v>
      </c>
    </row>
    <row r="576" spans="1:6" x14ac:dyDescent="0.35">
      <c r="A576" s="1">
        <v>45992</v>
      </c>
      <c r="B576" t="s">
        <v>209</v>
      </c>
      <c r="C576" t="s">
        <v>32</v>
      </c>
      <c r="D576" t="s">
        <v>212</v>
      </c>
      <c r="E576" t="s">
        <v>448</v>
      </c>
      <c r="F576">
        <v>33440384</v>
      </c>
    </row>
    <row r="577" spans="1:6" x14ac:dyDescent="0.35">
      <c r="A577" s="1">
        <v>45992</v>
      </c>
      <c r="B577" t="s">
        <v>209</v>
      </c>
      <c r="C577" t="s">
        <v>47</v>
      </c>
      <c r="D577" t="s">
        <v>212</v>
      </c>
      <c r="E577" t="s">
        <v>448</v>
      </c>
      <c r="F577">
        <v>1254</v>
      </c>
    </row>
    <row r="578" spans="1:6" x14ac:dyDescent="0.35">
      <c r="A578" s="1">
        <v>45992</v>
      </c>
      <c r="B578" t="s">
        <v>209</v>
      </c>
      <c r="C578" t="s">
        <v>46</v>
      </c>
      <c r="D578" t="s">
        <v>212</v>
      </c>
      <c r="E578" t="s">
        <v>448</v>
      </c>
      <c r="F578">
        <v>32</v>
      </c>
    </row>
    <row r="579" spans="1:6" x14ac:dyDescent="0.35">
      <c r="A579" s="1">
        <v>45992</v>
      </c>
      <c r="B579" t="s">
        <v>209</v>
      </c>
      <c r="C579" t="s">
        <v>49</v>
      </c>
      <c r="D579" t="s">
        <v>212</v>
      </c>
      <c r="E579" t="s">
        <v>448</v>
      </c>
      <c r="F579">
        <v>1453</v>
      </c>
    </row>
    <row r="580" spans="1:6" x14ac:dyDescent="0.35">
      <c r="A580" s="1">
        <v>45992</v>
      </c>
      <c r="B580" t="s">
        <v>209</v>
      </c>
      <c r="C580" t="s">
        <v>48</v>
      </c>
      <c r="D580" t="s">
        <v>212</v>
      </c>
      <c r="E580" t="s">
        <v>448</v>
      </c>
      <c r="F580">
        <v>95</v>
      </c>
    </row>
    <row r="581" spans="1:6" x14ac:dyDescent="0.35">
      <c r="A581" s="1">
        <v>45992</v>
      </c>
      <c r="B581" t="s">
        <v>209</v>
      </c>
      <c r="C581" t="s">
        <v>33</v>
      </c>
      <c r="D581" t="s">
        <v>212</v>
      </c>
      <c r="E581" t="s">
        <v>448</v>
      </c>
      <c r="F581">
        <v>182146</v>
      </c>
    </row>
    <row r="582" spans="1:6" x14ac:dyDescent="0.35">
      <c r="A582" s="1">
        <v>45992</v>
      </c>
      <c r="B582" t="s">
        <v>209</v>
      </c>
      <c r="C582" t="s">
        <v>34</v>
      </c>
      <c r="D582" t="s">
        <v>212</v>
      </c>
      <c r="E582" t="s">
        <v>448</v>
      </c>
      <c r="F582">
        <v>81873</v>
      </c>
    </row>
    <row r="583" spans="1:6" x14ac:dyDescent="0.35">
      <c r="A583" s="1">
        <v>45992</v>
      </c>
      <c r="B583" t="s">
        <v>209</v>
      </c>
      <c r="C583" t="s">
        <v>50</v>
      </c>
      <c r="D583" t="s">
        <v>212</v>
      </c>
      <c r="E583" t="s">
        <v>448</v>
      </c>
      <c r="F583">
        <v>13968</v>
      </c>
    </row>
    <row r="584" spans="1:6" x14ac:dyDescent="0.35">
      <c r="A584" s="1">
        <v>45992</v>
      </c>
      <c r="B584" t="s">
        <v>209</v>
      </c>
      <c r="C584" t="s">
        <v>51</v>
      </c>
      <c r="D584" t="s">
        <v>212</v>
      </c>
      <c r="E584" t="s">
        <v>448</v>
      </c>
      <c r="F584">
        <v>4319</v>
      </c>
    </row>
    <row r="585" spans="1:6" x14ac:dyDescent="0.35">
      <c r="A585" s="1">
        <v>45992</v>
      </c>
      <c r="B585" t="s">
        <v>209</v>
      </c>
      <c r="C585" t="s">
        <v>35</v>
      </c>
      <c r="D585" t="s">
        <v>212</v>
      </c>
      <c r="E585" t="s">
        <v>448</v>
      </c>
      <c r="F585">
        <v>20885</v>
      </c>
    </row>
    <row r="586" spans="1:6" x14ac:dyDescent="0.35">
      <c r="A586" s="1">
        <v>45992</v>
      </c>
      <c r="B586" t="s">
        <v>209</v>
      </c>
      <c r="C586" t="s">
        <v>36</v>
      </c>
      <c r="D586" t="s">
        <v>212</v>
      </c>
      <c r="E586" t="s">
        <v>448</v>
      </c>
      <c r="F586">
        <v>27743</v>
      </c>
    </row>
    <row r="587" spans="1:6" x14ac:dyDescent="0.35">
      <c r="A587" s="1">
        <v>45992</v>
      </c>
      <c r="B587" t="s">
        <v>209</v>
      </c>
      <c r="C587" t="s">
        <v>52</v>
      </c>
      <c r="D587" t="s">
        <v>212</v>
      </c>
      <c r="E587" t="s">
        <v>448</v>
      </c>
      <c r="F587">
        <v>9620</v>
      </c>
    </row>
    <row r="588" spans="1:6" x14ac:dyDescent="0.35">
      <c r="A588" s="1">
        <v>45992</v>
      </c>
      <c r="B588" t="s">
        <v>209</v>
      </c>
      <c r="C588" t="s">
        <v>53</v>
      </c>
      <c r="D588" t="s">
        <v>212</v>
      </c>
      <c r="E588" t="s">
        <v>448</v>
      </c>
      <c r="F588">
        <v>187</v>
      </c>
    </row>
    <row r="589" spans="1:6" x14ac:dyDescent="0.35">
      <c r="A589" s="1">
        <v>45992</v>
      </c>
      <c r="B589" t="s">
        <v>209</v>
      </c>
      <c r="C589" t="s">
        <v>54</v>
      </c>
      <c r="D589" t="s">
        <v>212</v>
      </c>
      <c r="E589" t="s">
        <v>448</v>
      </c>
      <c r="F589">
        <v>2964</v>
      </c>
    </row>
    <row r="590" spans="1:6" x14ac:dyDescent="0.35">
      <c r="A590" s="1">
        <v>45992</v>
      </c>
      <c r="B590" t="s">
        <v>209</v>
      </c>
      <c r="C590" t="s">
        <v>55</v>
      </c>
      <c r="D590" t="s">
        <v>212</v>
      </c>
      <c r="E590" t="s">
        <v>448</v>
      </c>
      <c r="F590">
        <v>711</v>
      </c>
    </row>
    <row r="591" spans="1:6" x14ac:dyDescent="0.35">
      <c r="A591" s="1">
        <v>45992</v>
      </c>
      <c r="B591" t="s">
        <v>209</v>
      </c>
      <c r="C591" t="s">
        <v>56</v>
      </c>
      <c r="D591" t="s">
        <v>212</v>
      </c>
      <c r="E591" t="s">
        <v>448</v>
      </c>
      <c r="F591">
        <v>10559</v>
      </c>
    </row>
    <row r="592" spans="1:6" x14ac:dyDescent="0.35">
      <c r="A592" s="1">
        <v>45992</v>
      </c>
      <c r="B592" t="s">
        <v>209</v>
      </c>
      <c r="C592" t="s">
        <v>57</v>
      </c>
      <c r="D592" t="s">
        <v>212</v>
      </c>
      <c r="E592" t="s">
        <v>448</v>
      </c>
      <c r="F592">
        <v>2689</v>
      </c>
    </row>
    <row r="593" spans="1:6" x14ac:dyDescent="0.35">
      <c r="A593" s="1">
        <v>45992</v>
      </c>
      <c r="B593" t="s">
        <v>209</v>
      </c>
      <c r="C593" t="s">
        <v>58</v>
      </c>
      <c r="D593" t="s">
        <v>212</v>
      </c>
      <c r="E593" t="s">
        <v>448</v>
      </c>
      <c r="F593">
        <v>15375</v>
      </c>
    </row>
    <row r="594" spans="1:6" x14ac:dyDescent="0.35">
      <c r="A594" s="1">
        <v>45992</v>
      </c>
      <c r="B594" t="s">
        <v>209</v>
      </c>
      <c r="C594" t="s">
        <v>59</v>
      </c>
      <c r="D594" t="s">
        <v>212</v>
      </c>
      <c r="E594" t="s">
        <v>448</v>
      </c>
      <c r="F594">
        <v>38186</v>
      </c>
    </row>
    <row r="595" spans="1:6" x14ac:dyDescent="0.35">
      <c r="A595" s="1">
        <v>45992</v>
      </c>
      <c r="B595" t="s">
        <v>209</v>
      </c>
      <c r="C595" t="s">
        <v>60</v>
      </c>
      <c r="D595" t="s">
        <v>212</v>
      </c>
      <c r="E595" t="s">
        <v>448</v>
      </c>
      <c r="F595">
        <v>96630</v>
      </c>
    </row>
    <row r="596" spans="1:6" x14ac:dyDescent="0.35">
      <c r="A596" s="1">
        <v>45992</v>
      </c>
      <c r="B596" t="s">
        <v>209</v>
      </c>
      <c r="C596" t="s">
        <v>61</v>
      </c>
      <c r="D596" t="s">
        <v>212</v>
      </c>
      <c r="E596" t="s">
        <v>448</v>
      </c>
      <c r="F596">
        <v>8863</v>
      </c>
    </row>
    <row r="597" spans="1:6" x14ac:dyDescent="0.35">
      <c r="A597" s="1">
        <v>45992</v>
      </c>
      <c r="B597" t="s">
        <v>209</v>
      </c>
      <c r="C597" t="s">
        <v>62</v>
      </c>
      <c r="D597" t="s">
        <v>212</v>
      </c>
      <c r="E597" t="s">
        <v>448</v>
      </c>
      <c r="F597">
        <v>6924</v>
      </c>
    </row>
    <row r="598" spans="1:6" x14ac:dyDescent="0.35">
      <c r="A598" s="1">
        <v>45992</v>
      </c>
      <c r="B598" t="s">
        <v>209</v>
      </c>
      <c r="C598" t="s">
        <v>63</v>
      </c>
      <c r="D598" t="s">
        <v>212</v>
      </c>
      <c r="E598" t="s">
        <v>448</v>
      </c>
      <c r="F598">
        <v>2658</v>
      </c>
    </row>
    <row r="599" spans="1:6" x14ac:dyDescent="0.35">
      <c r="A599" s="1">
        <v>45992</v>
      </c>
      <c r="B599" t="s">
        <v>209</v>
      </c>
      <c r="C599" t="s">
        <v>64</v>
      </c>
      <c r="D599" t="s">
        <v>212</v>
      </c>
      <c r="E599" t="s">
        <v>448</v>
      </c>
      <c r="F599">
        <v>5584</v>
      </c>
    </row>
    <row r="600" spans="1:6" x14ac:dyDescent="0.35">
      <c r="A600" s="1">
        <v>45992</v>
      </c>
      <c r="B600" t="s">
        <v>209</v>
      </c>
      <c r="C600" t="s">
        <v>65</v>
      </c>
      <c r="D600" t="s">
        <v>212</v>
      </c>
      <c r="E600" t="s">
        <v>448</v>
      </c>
      <c r="F600">
        <v>112</v>
      </c>
    </row>
    <row r="601" spans="1:6" x14ac:dyDescent="0.35">
      <c r="A601" s="1">
        <v>45992</v>
      </c>
      <c r="B601" t="s">
        <v>209</v>
      </c>
      <c r="C601" t="s">
        <v>66</v>
      </c>
      <c r="D601" t="s">
        <v>212</v>
      </c>
      <c r="E601" t="s">
        <v>448</v>
      </c>
      <c r="F601">
        <v>4176</v>
      </c>
    </row>
    <row r="602" spans="1:6" x14ac:dyDescent="0.35">
      <c r="A602" s="1">
        <v>45992</v>
      </c>
      <c r="B602" t="s">
        <v>216</v>
      </c>
      <c r="C602" t="s">
        <v>21</v>
      </c>
      <c r="D602" t="s">
        <v>161</v>
      </c>
      <c r="E602" t="s">
        <v>621</v>
      </c>
      <c r="F602">
        <v>42969</v>
      </c>
    </row>
    <row r="603" spans="1:6" x14ac:dyDescent="0.35">
      <c r="A603" s="1">
        <v>45992</v>
      </c>
      <c r="B603" t="s">
        <v>216</v>
      </c>
      <c r="C603" t="s">
        <v>29</v>
      </c>
      <c r="D603" t="s">
        <v>161</v>
      </c>
      <c r="E603" t="s">
        <v>621</v>
      </c>
      <c r="F603">
        <v>41378</v>
      </c>
    </row>
    <row r="604" spans="1:6" x14ac:dyDescent="0.35">
      <c r="A604" s="1">
        <v>45992</v>
      </c>
      <c r="B604" t="s">
        <v>216</v>
      </c>
      <c r="C604" t="s">
        <v>30</v>
      </c>
      <c r="D604" t="s">
        <v>161</v>
      </c>
      <c r="E604" t="s">
        <v>621</v>
      </c>
      <c r="F604">
        <v>32768</v>
      </c>
    </row>
    <row r="605" spans="1:6" x14ac:dyDescent="0.35">
      <c r="A605" s="1">
        <v>45992</v>
      </c>
      <c r="B605" t="s">
        <v>216</v>
      </c>
      <c r="C605" t="s">
        <v>31</v>
      </c>
      <c r="D605" t="s">
        <v>161</v>
      </c>
      <c r="E605" t="s">
        <v>621</v>
      </c>
      <c r="F605">
        <v>753</v>
      </c>
    </row>
    <row r="606" spans="1:6" x14ac:dyDescent="0.35">
      <c r="A606" s="1">
        <v>45992</v>
      </c>
      <c r="B606" t="s">
        <v>216</v>
      </c>
      <c r="C606" t="s">
        <v>32</v>
      </c>
      <c r="D606" t="s">
        <v>161</v>
      </c>
      <c r="E606" t="s">
        <v>621</v>
      </c>
      <c r="F606">
        <v>1750792</v>
      </c>
    </row>
    <row r="607" spans="1:6" x14ac:dyDescent="0.35">
      <c r="A607" s="1">
        <v>45992</v>
      </c>
      <c r="B607" t="s">
        <v>216</v>
      </c>
      <c r="C607" t="s">
        <v>47</v>
      </c>
      <c r="D607" t="s">
        <v>161</v>
      </c>
      <c r="E607" t="s">
        <v>621</v>
      </c>
      <c r="F607">
        <v>628</v>
      </c>
    </row>
    <row r="608" spans="1:6" x14ac:dyDescent="0.35">
      <c r="A608" s="1">
        <v>45992</v>
      </c>
      <c r="B608" t="s">
        <v>216</v>
      </c>
      <c r="C608" t="s">
        <v>46</v>
      </c>
      <c r="D608" t="s">
        <v>161</v>
      </c>
      <c r="E608" t="s">
        <v>621</v>
      </c>
      <c r="F608">
        <v>1</v>
      </c>
    </row>
    <row r="609" spans="1:6" x14ac:dyDescent="0.35">
      <c r="A609" s="1">
        <v>45992</v>
      </c>
      <c r="B609" t="s">
        <v>216</v>
      </c>
      <c r="C609" t="s">
        <v>49</v>
      </c>
      <c r="D609" t="s">
        <v>161</v>
      </c>
      <c r="E609" t="s">
        <v>621</v>
      </c>
      <c r="F609">
        <v>699</v>
      </c>
    </row>
    <row r="610" spans="1:6" x14ac:dyDescent="0.35">
      <c r="A610" s="1">
        <v>45992</v>
      </c>
      <c r="B610" t="s">
        <v>216</v>
      </c>
      <c r="C610" t="s">
        <v>48</v>
      </c>
      <c r="D610" t="s">
        <v>161</v>
      </c>
      <c r="E610" t="s">
        <v>621</v>
      </c>
      <c r="F610">
        <v>23</v>
      </c>
    </row>
    <row r="611" spans="1:6" x14ac:dyDescent="0.35">
      <c r="A611" s="1">
        <v>45992</v>
      </c>
      <c r="B611" t="s">
        <v>216</v>
      </c>
      <c r="C611" t="s">
        <v>33</v>
      </c>
      <c r="D611" t="s">
        <v>161</v>
      </c>
      <c r="E611" t="s">
        <v>621</v>
      </c>
      <c r="F611">
        <v>42614</v>
      </c>
    </row>
    <row r="612" spans="1:6" x14ac:dyDescent="0.35">
      <c r="A612" s="1">
        <v>45992</v>
      </c>
      <c r="B612" t="s">
        <v>216</v>
      </c>
      <c r="C612" t="s">
        <v>34</v>
      </c>
      <c r="D612" t="s">
        <v>161</v>
      </c>
      <c r="E612" t="s">
        <v>621</v>
      </c>
      <c r="F612">
        <v>20852</v>
      </c>
    </row>
    <row r="613" spans="1:6" x14ac:dyDescent="0.35">
      <c r="A613" s="1">
        <v>45992</v>
      </c>
      <c r="B613" t="s">
        <v>216</v>
      </c>
      <c r="C613" t="s">
        <v>50</v>
      </c>
      <c r="D613" t="s">
        <v>161</v>
      </c>
      <c r="E613" t="s">
        <v>621</v>
      </c>
      <c r="F613">
        <v>12727</v>
      </c>
    </row>
    <row r="614" spans="1:6" x14ac:dyDescent="0.35">
      <c r="A614" s="1">
        <v>45992</v>
      </c>
      <c r="B614" t="s">
        <v>216</v>
      </c>
      <c r="C614" t="s">
        <v>51</v>
      </c>
      <c r="D614" t="s">
        <v>161</v>
      </c>
      <c r="E614" t="s">
        <v>621</v>
      </c>
      <c r="F614">
        <v>3982</v>
      </c>
    </row>
    <row r="615" spans="1:6" x14ac:dyDescent="0.35">
      <c r="A615" s="1">
        <v>45992</v>
      </c>
      <c r="B615" t="s">
        <v>216</v>
      </c>
      <c r="C615" t="s">
        <v>35</v>
      </c>
      <c r="D615" t="s">
        <v>161</v>
      </c>
      <c r="E615" t="s">
        <v>621</v>
      </c>
      <c r="F615">
        <v>4024</v>
      </c>
    </row>
    <row r="616" spans="1:6" x14ac:dyDescent="0.35">
      <c r="A616" s="1">
        <v>45992</v>
      </c>
      <c r="B616" t="s">
        <v>216</v>
      </c>
      <c r="C616" t="s">
        <v>36</v>
      </c>
      <c r="D616" t="s">
        <v>161</v>
      </c>
      <c r="E616" t="s">
        <v>621</v>
      </c>
      <c r="F616">
        <v>4974</v>
      </c>
    </row>
    <row r="617" spans="1:6" x14ac:dyDescent="0.35">
      <c r="A617" s="1">
        <v>45992</v>
      </c>
      <c r="B617" t="s">
        <v>216</v>
      </c>
      <c r="C617" t="s">
        <v>52</v>
      </c>
      <c r="D617" t="s">
        <v>161</v>
      </c>
      <c r="E617" t="s">
        <v>621</v>
      </c>
      <c r="F617">
        <v>1859</v>
      </c>
    </row>
    <row r="618" spans="1:6" x14ac:dyDescent="0.35">
      <c r="A618" s="1">
        <v>45992</v>
      </c>
      <c r="B618" t="s">
        <v>216</v>
      </c>
      <c r="C618" t="s">
        <v>53</v>
      </c>
      <c r="D618" t="s">
        <v>161</v>
      </c>
      <c r="E618" t="s">
        <v>621</v>
      </c>
      <c r="F618">
        <v>45</v>
      </c>
    </row>
    <row r="619" spans="1:6" x14ac:dyDescent="0.35">
      <c r="A619" s="1">
        <v>45992</v>
      </c>
      <c r="B619" t="s">
        <v>216</v>
      </c>
      <c r="C619" t="s">
        <v>54</v>
      </c>
      <c r="D619" t="s">
        <v>161</v>
      </c>
      <c r="E619" t="s">
        <v>621</v>
      </c>
      <c r="F619">
        <v>2247</v>
      </c>
    </row>
    <row r="620" spans="1:6" x14ac:dyDescent="0.35">
      <c r="A620" s="1">
        <v>45992</v>
      </c>
      <c r="B620" t="s">
        <v>216</v>
      </c>
      <c r="C620" t="s">
        <v>55</v>
      </c>
      <c r="D620" t="s">
        <v>161</v>
      </c>
      <c r="E620" t="s">
        <v>621</v>
      </c>
      <c r="F620">
        <v>201</v>
      </c>
    </row>
    <row r="621" spans="1:6" x14ac:dyDescent="0.35">
      <c r="A621" s="1">
        <v>45992</v>
      </c>
      <c r="B621" t="s">
        <v>216</v>
      </c>
      <c r="C621" t="s">
        <v>56</v>
      </c>
      <c r="D621" t="s">
        <v>161</v>
      </c>
      <c r="E621" t="s">
        <v>621</v>
      </c>
      <c r="F621">
        <v>886</v>
      </c>
    </row>
    <row r="622" spans="1:6" x14ac:dyDescent="0.35">
      <c r="A622" s="1">
        <v>45992</v>
      </c>
      <c r="B622" t="s">
        <v>216</v>
      </c>
      <c r="C622" t="s">
        <v>57</v>
      </c>
      <c r="D622" t="s">
        <v>161</v>
      </c>
      <c r="E622" t="s">
        <v>621</v>
      </c>
      <c r="F622">
        <v>51</v>
      </c>
    </row>
    <row r="623" spans="1:6" x14ac:dyDescent="0.35">
      <c r="A623" s="1">
        <v>45992</v>
      </c>
      <c r="B623" t="s">
        <v>216</v>
      </c>
      <c r="C623" t="s">
        <v>58</v>
      </c>
      <c r="D623" t="s">
        <v>161</v>
      </c>
      <c r="E623" t="s">
        <v>621</v>
      </c>
      <c r="F623">
        <v>2694</v>
      </c>
    </row>
    <row r="624" spans="1:6" x14ac:dyDescent="0.35">
      <c r="A624" s="1">
        <v>45992</v>
      </c>
      <c r="B624" t="s">
        <v>216</v>
      </c>
      <c r="C624" t="s">
        <v>59</v>
      </c>
      <c r="D624" t="s">
        <v>161</v>
      </c>
      <c r="E624" t="s">
        <v>621</v>
      </c>
      <c r="F624">
        <v>9122</v>
      </c>
    </row>
    <row r="625" spans="1:6" x14ac:dyDescent="0.35">
      <c r="A625" s="1">
        <v>45992</v>
      </c>
      <c r="B625" t="s">
        <v>216</v>
      </c>
      <c r="C625" t="s">
        <v>60</v>
      </c>
      <c r="D625" t="s">
        <v>161</v>
      </c>
      <c r="E625" t="s">
        <v>621</v>
      </c>
      <c r="F625">
        <v>18330</v>
      </c>
    </row>
    <row r="626" spans="1:6" x14ac:dyDescent="0.35">
      <c r="A626" s="1">
        <v>45992</v>
      </c>
      <c r="B626" t="s">
        <v>216</v>
      </c>
      <c r="C626" t="s">
        <v>61</v>
      </c>
      <c r="D626" t="s">
        <v>161</v>
      </c>
      <c r="E626" t="s">
        <v>621</v>
      </c>
      <c r="F626">
        <v>4133</v>
      </c>
    </row>
    <row r="627" spans="1:6" x14ac:dyDescent="0.35">
      <c r="A627" s="1">
        <v>45992</v>
      </c>
      <c r="B627" t="s">
        <v>216</v>
      </c>
      <c r="C627" t="s">
        <v>62</v>
      </c>
      <c r="D627" t="s">
        <v>161</v>
      </c>
      <c r="E627" t="s">
        <v>621</v>
      </c>
      <c r="F627">
        <v>1744</v>
      </c>
    </row>
    <row r="628" spans="1:6" x14ac:dyDescent="0.35">
      <c r="A628" s="1">
        <v>45992</v>
      </c>
      <c r="B628" t="s">
        <v>216</v>
      </c>
      <c r="C628" t="s">
        <v>63</v>
      </c>
      <c r="D628" t="s">
        <v>161</v>
      </c>
      <c r="E628" t="s">
        <v>621</v>
      </c>
      <c r="F628">
        <v>212</v>
      </c>
    </row>
    <row r="629" spans="1:6" x14ac:dyDescent="0.35">
      <c r="A629" s="1">
        <v>45992</v>
      </c>
      <c r="B629" t="s">
        <v>216</v>
      </c>
      <c r="C629" t="s">
        <v>64</v>
      </c>
      <c r="D629" t="s">
        <v>161</v>
      </c>
      <c r="E629" t="s">
        <v>621</v>
      </c>
      <c r="F629">
        <v>15</v>
      </c>
    </row>
    <row r="630" spans="1:6" x14ac:dyDescent="0.35">
      <c r="A630" s="1">
        <v>45992</v>
      </c>
      <c r="B630" t="s">
        <v>216</v>
      </c>
      <c r="C630" t="s">
        <v>65</v>
      </c>
      <c r="D630" t="s">
        <v>161</v>
      </c>
      <c r="E630" t="s">
        <v>621</v>
      </c>
      <c r="F630">
        <v>5</v>
      </c>
    </row>
    <row r="631" spans="1:6" x14ac:dyDescent="0.35">
      <c r="A631" s="1">
        <v>45992</v>
      </c>
      <c r="B631" t="s">
        <v>216</v>
      </c>
      <c r="C631" t="s">
        <v>66</v>
      </c>
      <c r="D631" t="s">
        <v>161</v>
      </c>
      <c r="E631" t="s">
        <v>621</v>
      </c>
      <c r="F631">
        <v>74</v>
      </c>
    </row>
    <row r="632" spans="1:6" x14ac:dyDescent="0.35">
      <c r="A632" s="1">
        <v>45992</v>
      </c>
      <c r="B632" t="s">
        <v>218</v>
      </c>
      <c r="C632" t="s">
        <v>21</v>
      </c>
      <c r="D632" t="s">
        <v>191</v>
      </c>
      <c r="E632" t="s">
        <v>621</v>
      </c>
      <c r="F632">
        <v>45312</v>
      </c>
    </row>
    <row r="633" spans="1:6" x14ac:dyDescent="0.35">
      <c r="A633" s="1">
        <v>45992</v>
      </c>
      <c r="B633" t="s">
        <v>218</v>
      </c>
      <c r="C633" t="s">
        <v>29</v>
      </c>
      <c r="D633" t="s">
        <v>191</v>
      </c>
      <c r="E633" t="s">
        <v>621</v>
      </c>
      <c r="F633">
        <v>41530</v>
      </c>
    </row>
    <row r="634" spans="1:6" x14ac:dyDescent="0.35">
      <c r="A634" s="1">
        <v>45992</v>
      </c>
      <c r="B634" t="s">
        <v>218</v>
      </c>
      <c r="C634" t="s">
        <v>30</v>
      </c>
      <c r="D634" t="s">
        <v>191</v>
      </c>
      <c r="E634" t="s">
        <v>621</v>
      </c>
      <c r="F634">
        <v>33709</v>
      </c>
    </row>
    <row r="635" spans="1:6" x14ac:dyDescent="0.35">
      <c r="A635" s="1">
        <v>45992</v>
      </c>
      <c r="B635" t="s">
        <v>218</v>
      </c>
      <c r="C635" t="s">
        <v>31</v>
      </c>
      <c r="D635" t="s">
        <v>191</v>
      </c>
      <c r="E635" t="s">
        <v>621</v>
      </c>
      <c r="F635">
        <v>768</v>
      </c>
    </row>
    <row r="636" spans="1:6" x14ac:dyDescent="0.35">
      <c r="A636" s="1">
        <v>45992</v>
      </c>
      <c r="B636" t="s">
        <v>218</v>
      </c>
      <c r="C636" t="s">
        <v>32</v>
      </c>
      <c r="D636" t="s">
        <v>191</v>
      </c>
      <c r="E636" t="s">
        <v>621</v>
      </c>
      <c r="F636">
        <v>1868708</v>
      </c>
    </row>
    <row r="637" spans="1:6" x14ac:dyDescent="0.35">
      <c r="A637" s="1">
        <v>45992</v>
      </c>
      <c r="B637" t="s">
        <v>218</v>
      </c>
      <c r="C637" t="s">
        <v>47</v>
      </c>
      <c r="D637" t="s">
        <v>191</v>
      </c>
      <c r="E637" t="s">
        <v>621</v>
      </c>
      <c r="F637">
        <v>639</v>
      </c>
    </row>
    <row r="638" spans="1:6" x14ac:dyDescent="0.35">
      <c r="A638" s="1">
        <v>45992</v>
      </c>
      <c r="B638" t="s">
        <v>218</v>
      </c>
      <c r="C638" t="s">
        <v>46</v>
      </c>
      <c r="D638" t="s">
        <v>191</v>
      </c>
      <c r="E638" t="s">
        <v>621</v>
      </c>
      <c r="F638">
        <v>18</v>
      </c>
    </row>
    <row r="639" spans="1:6" x14ac:dyDescent="0.35">
      <c r="A639" s="1">
        <v>45992</v>
      </c>
      <c r="B639" t="s">
        <v>218</v>
      </c>
      <c r="C639" t="s">
        <v>49</v>
      </c>
      <c r="D639" t="s">
        <v>191</v>
      </c>
      <c r="E639" t="s">
        <v>621</v>
      </c>
      <c r="F639">
        <v>716</v>
      </c>
    </row>
    <row r="640" spans="1:6" x14ac:dyDescent="0.35">
      <c r="A640" s="1">
        <v>45992</v>
      </c>
      <c r="B640" t="s">
        <v>218</v>
      </c>
      <c r="C640" t="s">
        <v>48</v>
      </c>
      <c r="D640" t="s">
        <v>191</v>
      </c>
      <c r="E640" t="s">
        <v>621</v>
      </c>
      <c r="F640">
        <v>5</v>
      </c>
    </row>
    <row r="641" spans="1:6" x14ac:dyDescent="0.35">
      <c r="A641" s="1">
        <v>45992</v>
      </c>
      <c r="B641" t="s">
        <v>218</v>
      </c>
      <c r="C641" t="s">
        <v>33</v>
      </c>
      <c r="D641" t="s">
        <v>191</v>
      </c>
      <c r="E641" t="s">
        <v>621</v>
      </c>
      <c r="F641">
        <v>37002</v>
      </c>
    </row>
    <row r="642" spans="1:6" x14ac:dyDescent="0.35">
      <c r="A642" s="1">
        <v>45992</v>
      </c>
      <c r="B642" t="s">
        <v>218</v>
      </c>
      <c r="C642" t="s">
        <v>34</v>
      </c>
      <c r="D642" t="s">
        <v>191</v>
      </c>
      <c r="E642" t="s">
        <v>621</v>
      </c>
      <c r="F642">
        <v>21222</v>
      </c>
    </row>
    <row r="643" spans="1:6" x14ac:dyDescent="0.35">
      <c r="A643" s="1">
        <v>45992</v>
      </c>
      <c r="B643" t="s">
        <v>218</v>
      </c>
      <c r="C643" t="s">
        <v>50</v>
      </c>
      <c r="D643" t="s">
        <v>191</v>
      </c>
      <c r="E643" t="s">
        <v>621</v>
      </c>
      <c r="F643">
        <v>11874</v>
      </c>
    </row>
    <row r="644" spans="1:6" x14ac:dyDescent="0.35">
      <c r="A644" s="1">
        <v>45992</v>
      </c>
      <c r="B644" t="s">
        <v>218</v>
      </c>
      <c r="C644" t="s">
        <v>51</v>
      </c>
      <c r="D644" t="s">
        <v>191</v>
      </c>
      <c r="E644" t="s">
        <v>621</v>
      </c>
      <c r="F644">
        <v>5362</v>
      </c>
    </row>
    <row r="645" spans="1:6" x14ac:dyDescent="0.35">
      <c r="A645" s="1">
        <v>45992</v>
      </c>
      <c r="B645" t="s">
        <v>218</v>
      </c>
      <c r="C645" t="s">
        <v>35</v>
      </c>
      <c r="D645" t="s">
        <v>191</v>
      </c>
      <c r="E645" t="s">
        <v>621</v>
      </c>
      <c r="F645">
        <v>6153</v>
      </c>
    </row>
    <row r="646" spans="1:6" x14ac:dyDescent="0.35">
      <c r="A646" s="1">
        <v>45992</v>
      </c>
      <c r="B646" t="s">
        <v>218</v>
      </c>
      <c r="C646" t="s">
        <v>36</v>
      </c>
      <c r="D646" t="s">
        <v>191</v>
      </c>
      <c r="E646" t="s">
        <v>621</v>
      </c>
      <c r="F646">
        <v>4413</v>
      </c>
    </row>
    <row r="647" spans="1:6" x14ac:dyDescent="0.35">
      <c r="A647" s="1">
        <v>45992</v>
      </c>
      <c r="B647" t="s">
        <v>218</v>
      </c>
      <c r="C647" t="s">
        <v>52</v>
      </c>
      <c r="D647" t="s">
        <v>191</v>
      </c>
      <c r="E647" t="s">
        <v>621</v>
      </c>
      <c r="F647">
        <v>3121</v>
      </c>
    </row>
    <row r="648" spans="1:6" x14ac:dyDescent="0.35">
      <c r="A648" s="1">
        <v>45992</v>
      </c>
      <c r="B648" t="s">
        <v>218</v>
      </c>
      <c r="C648" t="s">
        <v>53</v>
      </c>
      <c r="D648" t="s">
        <v>191</v>
      </c>
      <c r="E648" t="s">
        <v>621</v>
      </c>
      <c r="F648">
        <v>29</v>
      </c>
    </row>
    <row r="649" spans="1:6" x14ac:dyDescent="0.35">
      <c r="A649" s="1">
        <v>45992</v>
      </c>
      <c r="B649" t="s">
        <v>218</v>
      </c>
      <c r="C649" t="s">
        <v>54</v>
      </c>
      <c r="D649" t="s">
        <v>191</v>
      </c>
      <c r="E649" t="s">
        <v>621</v>
      </c>
      <c r="F649">
        <v>610</v>
      </c>
    </row>
    <row r="650" spans="1:6" x14ac:dyDescent="0.35">
      <c r="A650" s="1">
        <v>45992</v>
      </c>
      <c r="B650" t="s">
        <v>218</v>
      </c>
      <c r="C650" t="s">
        <v>55</v>
      </c>
      <c r="D650" t="s">
        <v>191</v>
      </c>
      <c r="E650" t="s">
        <v>621</v>
      </c>
      <c r="F650">
        <v>121</v>
      </c>
    </row>
    <row r="651" spans="1:6" x14ac:dyDescent="0.35">
      <c r="A651" s="1">
        <v>45992</v>
      </c>
      <c r="B651" t="s">
        <v>218</v>
      </c>
      <c r="C651" t="s">
        <v>56</v>
      </c>
      <c r="D651" t="s">
        <v>191</v>
      </c>
      <c r="E651" t="s">
        <v>621</v>
      </c>
      <c r="F651">
        <v>1092</v>
      </c>
    </row>
    <row r="652" spans="1:6" x14ac:dyDescent="0.35">
      <c r="A652" s="1">
        <v>45992</v>
      </c>
      <c r="B652" t="s">
        <v>218</v>
      </c>
      <c r="C652" t="s">
        <v>57</v>
      </c>
      <c r="D652" t="s">
        <v>191</v>
      </c>
      <c r="E652" t="s">
        <v>621</v>
      </c>
      <c r="F652">
        <v>58</v>
      </c>
    </row>
    <row r="653" spans="1:6" x14ac:dyDescent="0.35">
      <c r="A653" s="1">
        <v>45992</v>
      </c>
      <c r="B653" t="s">
        <v>218</v>
      </c>
      <c r="C653" t="s">
        <v>58</v>
      </c>
      <c r="D653" t="s">
        <v>191</v>
      </c>
      <c r="E653" t="s">
        <v>621</v>
      </c>
      <c r="F653">
        <v>1503</v>
      </c>
    </row>
    <row r="654" spans="1:6" x14ac:dyDescent="0.35">
      <c r="A654" s="1">
        <v>45992</v>
      </c>
      <c r="B654" t="s">
        <v>218</v>
      </c>
      <c r="C654" t="s">
        <v>59</v>
      </c>
      <c r="D654" t="s">
        <v>191</v>
      </c>
      <c r="E654" t="s">
        <v>621</v>
      </c>
      <c r="F654">
        <v>5083</v>
      </c>
    </row>
    <row r="655" spans="1:6" x14ac:dyDescent="0.35">
      <c r="A655" s="1">
        <v>45992</v>
      </c>
      <c r="B655" t="s">
        <v>218</v>
      </c>
      <c r="C655" t="s">
        <v>60</v>
      </c>
      <c r="D655" t="s">
        <v>191</v>
      </c>
      <c r="E655" t="s">
        <v>621</v>
      </c>
      <c r="F655">
        <v>17906</v>
      </c>
    </row>
    <row r="656" spans="1:6" x14ac:dyDescent="0.35">
      <c r="A656" s="1">
        <v>45992</v>
      </c>
      <c r="B656" t="s">
        <v>218</v>
      </c>
      <c r="C656" t="s">
        <v>61</v>
      </c>
      <c r="D656" t="s">
        <v>191</v>
      </c>
      <c r="E656" t="s">
        <v>621</v>
      </c>
      <c r="F656">
        <v>2660</v>
      </c>
    </row>
    <row r="657" spans="1:6" x14ac:dyDescent="0.35">
      <c r="A657" s="1">
        <v>45992</v>
      </c>
      <c r="B657" t="s">
        <v>218</v>
      </c>
      <c r="C657" t="s">
        <v>62</v>
      </c>
      <c r="D657" t="s">
        <v>191</v>
      </c>
      <c r="E657" t="s">
        <v>621</v>
      </c>
      <c r="F657">
        <v>2687</v>
      </c>
    </row>
    <row r="658" spans="1:6" x14ac:dyDescent="0.35">
      <c r="A658" s="1">
        <v>45992</v>
      </c>
      <c r="B658" t="s">
        <v>218</v>
      </c>
      <c r="C658" t="s">
        <v>63</v>
      </c>
      <c r="D658" t="s">
        <v>191</v>
      </c>
      <c r="E658" t="s">
        <v>621</v>
      </c>
      <c r="F658">
        <v>766</v>
      </c>
    </row>
    <row r="659" spans="1:6" x14ac:dyDescent="0.35">
      <c r="A659" s="1">
        <v>45992</v>
      </c>
      <c r="B659" t="s">
        <v>218</v>
      </c>
      <c r="C659" t="s">
        <v>64</v>
      </c>
      <c r="D659" t="s">
        <v>191</v>
      </c>
      <c r="E659" t="s">
        <v>621</v>
      </c>
      <c r="F659">
        <v>783</v>
      </c>
    </row>
    <row r="660" spans="1:6" x14ac:dyDescent="0.35">
      <c r="A660" s="1">
        <v>45992</v>
      </c>
      <c r="B660" t="s">
        <v>218</v>
      </c>
      <c r="C660" t="s">
        <v>65</v>
      </c>
      <c r="D660" t="s">
        <v>191</v>
      </c>
      <c r="E660" t="s">
        <v>621</v>
      </c>
      <c r="F660">
        <v>0</v>
      </c>
    </row>
    <row r="661" spans="1:6" x14ac:dyDescent="0.35">
      <c r="A661" s="1">
        <v>45992</v>
      </c>
      <c r="B661" t="s">
        <v>218</v>
      </c>
      <c r="C661" t="s">
        <v>66</v>
      </c>
      <c r="D661" t="s">
        <v>191</v>
      </c>
      <c r="E661" t="s">
        <v>621</v>
      </c>
      <c r="F661">
        <v>25</v>
      </c>
    </row>
    <row r="662" spans="1:6" x14ac:dyDescent="0.35">
      <c r="A662" s="1">
        <v>45992</v>
      </c>
      <c r="B662" t="s">
        <v>220</v>
      </c>
      <c r="C662" t="s">
        <v>21</v>
      </c>
      <c r="D662" t="s">
        <v>191</v>
      </c>
      <c r="E662" t="s">
        <v>616</v>
      </c>
      <c r="F662">
        <v>20747</v>
      </c>
    </row>
    <row r="663" spans="1:6" x14ac:dyDescent="0.35">
      <c r="A663" s="1">
        <v>45992</v>
      </c>
      <c r="B663" t="s">
        <v>220</v>
      </c>
      <c r="C663" t="s">
        <v>29</v>
      </c>
      <c r="D663" t="s">
        <v>191</v>
      </c>
      <c r="E663" t="s">
        <v>616</v>
      </c>
      <c r="F663">
        <v>20196</v>
      </c>
    </row>
    <row r="664" spans="1:6" x14ac:dyDescent="0.35">
      <c r="A664" s="1">
        <v>45992</v>
      </c>
      <c r="B664" t="s">
        <v>220</v>
      </c>
      <c r="C664" t="s">
        <v>30</v>
      </c>
      <c r="D664" t="s">
        <v>191</v>
      </c>
      <c r="E664" t="s">
        <v>616</v>
      </c>
      <c r="F664">
        <v>17255</v>
      </c>
    </row>
    <row r="665" spans="1:6" x14ac:dyDescent="0.35">
      <c r="A665" s="1">
        <v>45992</v>
      </c>
      <c r="B665" t="s">
        <v>220</v>
      </c>
      <c r="C665" t="s">
        <v>31</v>
      </c>
      <c r="D665" t="s">
        <v>191</v>
      </c>
      <c r="E665" t="s">
        <v>616</v>
      </c>
      <c r="F665">
        <v>551</v>
      </c>
    </row>
    <row r="666" spans="1:6" x14ac:dyDescent="0.35">
      <c r="A666" s="1">
        <v>45992</v>
      </c>
      <c r="B666" t="s">
        <v>220</v>
      </c>
      <c r="C666" t="s">
        <v>32</v>
      </c>
      <c r="D666" t="s">
        <v>191</v>
      </c>
      <c r="E666" t="s">
        <v>616</v>
      </c>
      <c r="F666">
        <v>827148</v>
      </c>
    </row>
    <row r="667" spans="1:6" x14ac:dyDescent="0.35">
      <c r="A667" s="1">
        <v>45992</v>
      </c>
      <c r="B667" t="s">
        <v>220</v>
      </c>
      <c r="C667" t="s">
        <v>47</v>
      </c>
      <c r="D667" t="s">
        <v>191</v>
      </c>
      <c r="E667" t="s">
        <v>616</v>
      </c>
      <c r="F667">
        <v>787</v>
      </c>
    </row>
    <row r="668" spans="1:6" x14ac:dyDescent="0.35">
      <c r="A668" s="1">
        <v>45992</v>
      </c>
      <c r="B668" t="s">
        <v>220</v>
      </c>
      <c r="C668" t="s">
        <v>46</v>
      </c>
      <c r="D668" t="s">
        <v>191</v>
      </c>
      <c r="E668" t="s">
        <v>616</v>
      </c>
      <c r="F668">
        <v>17</v>
      </c>
    </row>
    <row r="669" spans="1:6" x14ac:dyDescent="0.35">
      <c r="A669" s="1">
        <v>45992</v>
      </c>
      <c r="B669" t="s">
        <v>220</v>
      </c>
      <c r="C669" t="s">
        <v>49</v>
      </c>
      <c r="D669" t="s">
        <v>191</v>
      </c>
      <c r="E669" t="s">
        <v>616</v>
      </c>
      <c r="F669">
        <v>874</v>
      </c>
    </row>
    <row r="670" spans="1:6" x14ac:dyDescent="0.35">
      <c r="A670" s="1">
        <v>45992</v>
      </c>
      <c r="B670" t="s">
        <v>220</v>
      </c>
      <c r="C670" t="s">
        <v>48</v>
      </c>
      <c r="D670" t="s">
        <v>191</v>
      </c>
      <c r="E670" t="s">
        <v>616</v>
      </c>
      <c r="F670">
        <v>60</v>
      </c>
    </row>
    <row r="671" spans="1:6" x14ac:dyDescent="0.35">
      <c r="A671" s="1">
        <v>45992</v>
      </c>
      <c r="B671" t="s">
        <v>220</v>
      </c>
      <c r="C671" t="s">
        <v>33</v>
      </c>
      <c r="D671" t="s">
        <v>191</v>
      </c>
      <c r="E671" t="s">
        <v>616</v>
      </c>
      <c r="F671">
        <v>18018</v>
      </c>
    </row>
    <row r="672" spans="1:6" x14ac:dyDescent="0.35">
      <c r="A672" s="1">
        <v>45992</v>
      </c>
      <c r="B672" t="s">
        <v>220</v>
      </c>
      <c r="C672" t="s">
        <v>34</v>
      </c>
      <c r="D672" t="s">
        <v>191</v>
      </c>
      <c r="E672" t="s">
        <v>616</v>
      </c>
      <c r="F672">
        <v>12400</v>
      </c>
    </row>
    <row r="673" spans="1:6" x14ac:dyDescent="0.35">
      <c r="A673" s="1">
        <v>45992</v>
      </c>
      <c r="B673" t="s">
        <v>220</v>
      </c>
      <c r="C673" t="s">
        <v>50</v>
      </c>
      <c r="D673" t="s">
        <v>191</v>
      </c>
      <c r="E673" t="s">
        <v>616</v>
      </c>
      <c r="F673">
        <v>3907</v>
      </c>
    </row>
    <row r="674" spans="1:6" x14ac:dyDescent="0.35">
      <c r="A674" s="1">
        <v>45992</v>
      </c>
      <c r="B674" t="s">
        <v>220</v>
      </c>
      <c r="C674" t="s">
        <v>51</v>
      </c>
      <c r="D674" t="s">
        <v>191</v>
      </c>
      <c r="E674" t="s">
        <v>616</v>
      </c>
      <c r="F674">
        <v>1020</v>
      </c>
    </row>
    <row r="675" spans="1:6" x14ac:dyDescent="0.35">
      <c r="A675" s="1">
        <v>45992</v>
      </c>
      <c r="B675" t="s">
        <v>220</v>
      </c>
      <c r="C675" t="s">
        <v>35</v>
      </c>
      <c r="D675" t="s">
        <v>191</v>
      </c>
      <c r="E675" t="s">
        <v>616</v>
      </c>
      <c r="F675">
        <v>2240</v>
      </c>
    </row>
    <row r="676" spans="1:6" x14ac:dyDescent="0.35">
      <c r="A676" s="1">
        <v>45992</v>
      </c>
      <c r="B676" t="s">
        <v>220</v>
      </c>
      <c r="C676" t="s">
        <v>36</v>
      </c>
      <c r="D676" t="s">
        <v>191</v>
      </c>
      <c r="E676" t="s">
        <v>616</v>
      </c>
      <c r="F676">
        <v>1414</v>
      </c>
    </row>
    <row r="677" spans="1:6" x14ac:dyDescent="0.35">
      <c r="A677" s="1">
        <v>45992</v>
      </c>
      <c r="B677" t="s">
        <v>220</v>
      </c>
      <c r="C677" t="s">
        <v>52</v>
      </c>
      <c r="D677" t="s">
        <v>191</v>
      </c>
      <c r="E677" t="s">
        <v>616</v>
      </c>
      <c r="F677">
        <v>722</v>
      </c>
    </row>
    <row r="678" spans="1:6" x14ac:dyDescent="0.35">
      <c r="A678" s="1">
        <v>45992</v>
      </c>
      <c r="B678" t="s">
        <v>220</v>
      </c>
      <c r="C678" t="s">
        <v>53</v>
      </c>
      <c r="D678" t="s">
        <v>191</v>
      </c>
      <c r="E678" t="s">
        <v>616</v>
      </c>
      <c r="F678">
        <v>9</v>
      </c>
    </row>
    <row r="679" spans="1:6" x14ac:dyDescent="0.35">
      <c r="A679" s="1">
        <v>45992</v>
      </c>
      <c r="B679" t="s">
        <v>220</v>
      </c>
      <c r="C679" t="s">
        <v>54</v>
      </c>
      <c r="D679" t="s">
        <v>191</v>
      </c>
      <c r="E679" t="s">
        <v>616</v>
      </c>
      <c r="F679">
        <v>467</v>
      </c>
    </row>
    <row r="680" spans="1:6" x14ac:dyDescent="0.35">
      <c r="A680" s="1">
        <v>45992</v>
      </c>
      <c r="B680" t="s">
        <v>220</v>
      </c>
      <c r="C680" t="s">
        <v>55</v>
      </c>
      <c r="D680" t="s">
        <v>191</v>
      </c>
      <c r="E680" t="s">
        <v>616</v>
      </c>
      <c r="F680">
        <v>74</v>
      </c>
    </row>
    <row r="681" spans="1:6" x14ac:dyDescent="0.35">
      <c r="A681" s="1">
        <v>45992</v>
      </c>
      <c r="B681" t="s">
        <v>220</v>
      </c>
      <c r="C681" t="s">
        <v>56</v>
      </c>
      <c r="D681" t="s">
        <v>191</v>
      </c>
      <c r="E681" t="s">
        <v>616</v>
      </c>
      <c r="F681">
        <v>209</v>
      </c>
    </row>
    <row r="682" spans="1:6" x14ac:dyDescent="0.35">
      <c r="A682" s="1">
        <v>45992</v>
      </c>
      <c r="B682" t="s">
        <v>220</v>
      </c>
      <c r="C682" t="s">
        <v>57</v>
      </c>
      <c r="D682" t="s">
        <v>191</v>
      </c>
      <c r="E682" t="s">
        <v>616</v>
      </c>
      <c r="F682">
        <v>631</v>
      </c>
    </row>
    <row r="683" spans="1:6" x14ac:dyDescent="0.35">
      <c r="A683" s="1">
        <v>45992</v>
      </c>
      <c r="B683" t="s">
        <v>220</v>
      </c>
      <c r="C683" t="s">
        <v>58</v>
      </c>
      <c r="D683" t="s">
        <v>191</v>
      </c>
      <c r="E683" t="s">
        <v>616</v>
      </c>
      <c r="F683">
        <v>6677</v>
      </c>
    </row>
    <row r="684" spans="1:6" x14ac:dyDescent="0.35">
      <c r="A684" s="1">
        <v>45992</v>
      </c>
      <c r="B684" t="s">
        <v>220</v>
      </c>
      <c r="C684" t="s">
        <v>59</v>
      </c>
      <c r="D684" t="s">
        <v>191</v>
      </c>
      <c r="E684" t="s">
        <v>616</v>
      </c>
      <c r="F684">
        <v>2088</v>
      </c>
    </row>
    <row r="685" spans="1:6" x14ac:dyDescent="0.35">
      <c r="A685" s="1">
        <v>45992</v>
      </c>
      <c r="B685" t="s">
        <v>220</v>
      </c>
      <c r="C685" t="s">
        <v>60</v>
      </c>
      <c r="D685" t="s">
        <v>191</v>
      </c>
      <c r="E685" t="s">
        <v>616</v>
      </c>
      <c r="F685">
        <v>4209</v>
      </c>
    </row>
    <row r="686" spans="1:6" x14ac:dyDescent="0.35">
      <c r="A686" s="1">
        <v>45992</v>
      </c>
      <c r="B686" t="s">
        <v>220</v>
      </c>
      <c r="C686" t="s">
        <v>61</v>
      </c>
      <c r="D686" t="s">
        <v>191</v>
      </c>
      <c r="E686" t="s">
        <v>616</v>
      </c>
      <c r="F686">
        <v>730</v>
      </c>
    </row>
    <row r="687" spans="1:6" x14ac:dyDescent="0.35">
      <c r="A687" s="1">
        <v>45992</v>
      </c>
      <c r="B687" t="s">
        <v>220</v>
      </c>
      <c r="C687" t="s">
        <v>62</v>
      </c>
      <c r="D687" t="s">
        <v>191</v>
      </c>
      <c r="E687" t="s">
        <v>616</v>
      </c>
      <c r="F687">
        <v>2581</v>
      </c>
    </row>
    <row r="688" spans="1:6" x14ac:dyDescent="0.35">
      <c r="A688" s="1">
        <v>45992</v>
      </c>
      <c r="B688" t="s">
        <v>220</v>
      </c>
      <c r="C688" t="s">
        <v>63</v>
      </c>
      <c r="D688" t="s">
        <v>191</v>
      </c>
      <c r="E688" t="s">
        <v>616</v>
      </c>
      <c r="F688">
        <v>26</v>
      </c>
    </row>
    <row r="689" spans="1:6" x14ac:dyDescent="0.35">
      <c r="A689" s="1">
        <v>45992</v>
      </c>
      <c r="B689" t="s">
        <v>220</v>
      </c>
      <c r="C689" t="s">
        <v>64</v>
      </c>
      <c r="D689" t="s">
        <v>191</v>
      </c>
      <c r="E689" t="s">
        <v>616</v>
      </c>
      <c r="F689">
        <v>37</v>
      </c>
    </row>
    <row r="690" spans="1:6" x14ac:dyDescent="0.35">
      <c r="A690" s="1">
        <v>45992</v>
      </c>
      <c r="B690" t="s">
        <v>220</v>
      </c>
      <c r="C690" t="s">
        <v>65</v>
      </c>
      <c r="D690" t="s">
        <v>191</v>
      </c>
      <c r="E690" t="s">
        <v>616</v>
      </c>
      <c r="F690">
        <v>0</v>
      </c>
    </row>
    <row r="691" spans="1:6" x14ac:dyDescent="0.35">
      <c r="A691" s="1">
        <v>45992</v>
      </c>
      <c r="B691" t="s">
        <v>220</v>
      </c>
      <c r="C691" t="s">
        <v>66</v>
      </c>
      <c r="D691" t="s">
        <v>191</v>
      </c>
      <c r="E691" t="s">
        <v>616</v>
      </c>
      <c r="F691">
        <v>8</v>
      </c>
    </row>
    <row r="692" spans="1:6" x14ac:dyDescent="0.35">
      <c r="A692" s="1">
        <v>45992</v>
      </c>
      <c r="B692" t="s">
        <v>222</v>
      </c>
      <c r="C692" t="s">
        <v>21</v>
      </c>
      <c r="D692" t="s">
        <v>191</v>
      </c>
      <c r="E692" t="s">
        <v>616</v>
      </c>
      <c r="F692">
        <v>20118</v>
      </c>
    </row>
    <row r="693" spans="1:6" x14ac:dyDescent="0.35">
      <c r="A693" s="1">
        <v>45992</v>
      </c>
      <c r="B693" t="s">
        <v>222</v>
      </c>
      <c r="C693" t="s">
        <v>29</v>
      </c>
      <c r="D693" t="s">
        <v>191</v>
      </c>
      <c r="E693" t="s">
        <v>616</v>
      </c>
      <c r="F693">
        <v>19543</v>
      </c>
    </row>
    <row r="694" spans="1:6" x14ac:dyDescent="0.35">
      <c r="A694" s="1">
        <v>45992</v>
      </c>
      <c r="B694" t="s">
        <v>222</v>
      </c>
      <c r="C694" t="s">
        <v>30</v>
      </c>
      <c r="D694" t="s">
        <v>191</v>
      </c>
      <c r="E694" t="s">
        <v>616</v>
      </c>
      <c r="F694">
        <v>16343</v>
      </c>
    </row>
    <row r="695" spans="1:6" x14ac:dyDescent="0.35">
      <c r="A695" s="1">
        <v>45992</v>
      </c>
      <c r="B695" t="s">
        <v>222</v>
      </c>
      <c r="C695" t="s">
        <v>31</v>
      </c>
      <c r="D695" t="s">
        <v>191</v>
      </c>
      <c r="E695" t="s">
        <v>616</v>
      </c>
      <c r="F695">
        <v>575</v>
      </c>
    </row>
    <row r="696" spans="1:6" x14ac:dyDescent="0.35">
      <c r="A696" s="1">
        <v>45992</v>
      </c>
      <c r="B696" t="s">
        <v>222</v>
      </c>
      <c r="C696" t="s">
        <v>32</v>
      </c>
      <c r="D696" t="s">
        <v>191</v>
      </c>
      <c r="E696" t="s">
        <v>616</v>
      </c>
      <c r="F696">
        <v>910780</v>
      </c>
    </row>
    <row r="697" spans="1:6" x14ac:dyDescent="0.35">
      <c r="A697" s="1">
        <v>45992</v>
      </c>
      <c r="B697" t="s">
        <v>222</v>
      </c>
      <c r="C697" t="s">
        <v>47</v>
      </c>
      <c r="D697" t="s">
        <v>191</v>
      </c>
      <c r="E697" t="s">
        <v>616</v>
      </c>
      <c r="F697">
        <v>819</v>
      </c>
    </row>
    <row r="698" spans="1:6" x14ac:dyDescent="0.35">
      <c r="A698" s="1">
        <v>45992</v>
      </c>
      <c r="B698" t="s">
        <v>222</v>
      </c>
      <c r="C698" t="s">
        <v>46</v>
      </c>
      <c r="D698" t="s">
        <v>191</v>
      </c>
      <c r="E698" t="s">
        <v>616</v>
      </c>
      <c r="F698">
        <v>22</v>
      </c>
    </row>
    <row r="699" spans="1:6" x14ac:dyDescent="0.35">
      <c r="A699" s="1">
        <v>45992</v>
      </c>
      <c r="B699" t="s">
        <v>222</v>
      </c>
      <c r="C699" t="s">
        <v>49</v>
      </c>
      <c r="D699" t="s">
        <v>191</v>
      </c>
      <c r="E699" t="s">
        <v>616</v>
      </c>
      <c r="F699">
        <v>894</v>
      </c>
    </row>
    <row r="700" spans="1:6" x14ac:dyDescent="0.35">
      <c r="A700" s="1">
        <v>45992</v>
      </c>
      <c r="B700" t="s">
        <v>222</v>
      </c>
      <c r="C700" t="s">
        <v>48</v>
      </c>
      <c r="D700" t="s">
        <v>191</v>
      </c>
      <c r="E700" t="s">
        <v>616</v>
      </c>
      <c r="F700">
        <v>31</v>
      </c>
    </row>
    <row r="701" spans="1:6" x14ac:dyDescent="0.35">
      <c r="A701" s="1">
        <v>45992</v>
      </c>
      <c r="B701" t="s">
        <v>222</v>
      </c>
      <c r="C701" t="s">
        <v>33</v>
      </c>
      <c r="D701" t="s">
        <v>191</v>
      </c>
      <c r="E701" t="s">
        <v>616</v>
      </c>
      <c r="F701">
        <v>16246</v>
      </c>
    </row>
    <row r="702" spans="1:6" x14ac:dyDescent="0.35">
      <c r="A702" s="1">
        <v>45992</v>
      </c>
      <c r="B702" t="s">
        <v>222</v>
      </c>
      <c r="C702" t="s">
        <v>34</v>
      </c>
      <c r="D702" t="s">
        <v>191</v>
      </c>
      <c r="E702" t="s">
        <v>616</v>
      </c>
      <c r="F702">
        <v>8659</v>
      </c>
    </row>
    <row r="703" spans="1:6" x14ac:dyDescent="0.35">
      <c r="A703" s="1">
        <v>45992</v>
      </c>
      <c r="B703" t="s">
        <v>222</v>
      </c>
      <c r="C703" t="s">
        <v>50</v>
      </c>
      <c r="D703" t="s">
        <v>191</v>
      </c>
      <c r="E703" t="s">
        <v>616</v>
      </c>
      <c r="F703">
        <v>3896</v>
      </c>
    </row>
    <row r="704" spans="1:6" x14ac:dyDescent="0.35">
      <c r="A704" s="1">
        <v>45992</v>
      </c>
      <c r="B704" t="s">
        <v>222</v>
      </c>
      <c r="C704" t="s">
        <v>51</v>
      </c>
      <c r="D704" t="s">
        <v>191</v>
      </c>
      <c r="E704" t="s">
        <v>616</v>
      </c>
      <c r="F704">
        <v>951</v>
      </c>
    </row>
    <row r="705" spans="1:6" x14ac:dyDescent="0.35">
      <c r="A705" s="1">
        <v>45992</v>
      </c>
      <c r="B705" t="s">
        <v>222</v>
      </c>
      <c r="C705" t="s">
        <v>35</v>
      </c>
      <c r="D705" t="s">
        <v>191</v>
      </c>
      <c r="E705" t="s">
        <v>616</v>
      </c>
      <c r="F705">
        <v>2322</v>
      </c>
    </row>
    <row r="706" spans="1:6" x14ac:dyDescent="0.35">
      <c r="A706" s="1">
        <v>45992</v>
      </c>
      <c r="B706" t="s">
        <v>222</v>
      </c>
      <c r="C706" t="s">
        <v>36</v>
      </c>
      <c r="D706" t="s">
        <v>191</v>
      </c>
      <c r="E706" t="s">
        <v>616</v>
      </c>
      <c r="F706">
        <v>1392</v>
      </c>
    </row>
    <row r="707" spans="1:6" x14ac:dyDescent="0.35">
      <c r="A707" s="1">
        <v>45992</v>
      </c>
      <c r="B707" t="s">
        <v>222</v>
      </c>
      <c r="C707" t="s">
        <v>52</v>
      </c>
      <c r="D707" t="s">
        <v>191</v>
      </c>
      <c r="E707" t="s">
        <v>616</v>
      </c>
      <c r="F707">
        <v>514</v>
      </c>
    </row>
    <row r="708" spans="1:6" x14ac:dyDescent="0.35">
      <c r="A708" s="1">
        <v>45992</v>
      </c>
      <c r="B708" t="s">
        <v>222</v>
      </c>
      <c r="C708" t="s">
        <v>53</v>
      </c>
      <c r="D708" t="s">
        <v>191</v>
      </c>
      <c r="E708" t="s">
        <v>616</v>
      </c>
      <c r="F708">
        <v>2</v>
      </c>
    </row>
    <row r="709" spans="1:6" x14ac:dyDescent="0.35">
      <c r="A709" s="1">
        <v>45992</v>
      </c>
      <c r="B709" t="s">
        <v>222</v>
      </c>
      <c r="C709" t="s">
        <v>54</v>
      </c>
      <c r="D709" t="s">
        <v>191</v>
      </c>
      <c r="E709" t="s">
        <v>616</v>
      </c>
      <c r="F709">
        <v>1720</v>
      </c>
    </row>
    <row r="710" spans="1:6" x14ac:dyDescent="0.35">
      <c r="A710" s="1">
        <v>45992</v>
      </c>
      <c r="B710" t="s">
        <v>222</v>
      </c>
      <c r="C710" t="s">
        <v>55</v>
      </c>
      <c r="D710" t="s">
        <v>191</v>
      </c>
      <c r="E710" t="s">
        <v>616</v>
      </c>
      <c r="F710">
        <v>64</v>
      </c>
    </row>
    <row r="711" spans="1:6" x14ac:dyDescent="0.35">
      <c r="A711" s="1">
        <v>45992</v>
      </c>
      <c r="B711" t="s">
        <v>222</v>
      </c>
      <c r="C711" t="s">
        <v>56</v>
      </c>
      <c r="D711" t="s">
        <v>191</v>
      </c>
      <c r="E711" t="s">
        <v>616</v>
      </c>
      <c r="F711">
        <v>374</v>
      </c>
    </row>
    <row r="712" spans="1:6" x14ac:dyDescent="0.35">
      <c r="A712" s="1">
        <v>45992</v>
      </c>
      <c r="B712" t="s">
        <v>222</v>
      </c>
      <c r="C712" t="s">
        <v>57</v>
      </c>
      <c r="D712" t="s">
        <v>191</v>
      </c>
      <c r="E712" t="s">
        <v>616</v>
      </c>
      <c r="F712">
        <v>127</v>
      </c>
    </row>
    <row r="713" spans="1:6" x14ac:dyDescent="0.35">
      <c r="A713" s="1">
        <v>45992</v>
      </c>
      <c r="B713" t="s">
        <v>222</v>
      </c>
      <c r="C713" t="s">
        <v>58</v>
      </c>
      <c r="D713" t="s">
        <v>191</v>
      </c>
      <c r="E713" t="s">
        <v>616</v>
      </c>
      <c r="F713">
        <v>2939</v>
      </c>
    </row>
    <row r="714" spans="1:6" x14ac:dyDescent="0.35">
      <c r="A714" s="1">
        <v>45992</v>
      </c>
      <c r="B714" t="s">
        <v>222</v>
      </c>
      <c r="C714" t="s">
        <v>59</v>
      </c>
      <c r="D714" t="s">
        <v>191</v>
      </c>
      <c r="E714" t="s">
        <v>616</v>
      </c>
      <c r="F714">
        <v>2642</v>
      </c>
    </row>
    <row r="715" spans="1:6" x14ac:dyDescent="0.35">
      <c r="A715" s="1">
        <v>45992</v>
      </c>
      <c r="B715" t="s">
        <v>222</v>
      </c>
      <c r="C715" t="s">
        <v>60</v>
      </c>
      <c r="D715" t="s">
        <v>191</v>
      </c>
      <c r="E715" t="s">
        <v>616</v>
      </c>
      <c r="F715">
        <v>4664</v>
      </c>
    </row>
    <row r="716" spans="1:6" x14ac:dyDescent="0.35">
      <c r="A716" s="1">
        <v>45992</v>
      </c>
      <c r="B716" t="s">
        <v>222</v>
      </c>
      <c r="C716" t="s">
        <v>61</v>
      </c>
      <c r="D716" t="s">
        <v>191</v>
      </c>
      <c r="E716" t="s">
        <v>616</v>
      </c>
      <c r="F716">
        <v>755</v>
      </c>
    </row>
    <row r="717" spans="1:6" x14ac:dyDescent="0.35">
      <c r="A717" s="1">
        <v>45992</v>
      </c>
      <c r="B717" t="s">
        <v>222</v>
      </c>
      <c r="C717" t="s">
        <v>62</v>
      </c>
      <c r="D717" t="s">
        <v>191</v>
      </c>
      <c r="E717" t="s">
        <v>616</v>
      </c>
      <c r="F717">
        <v>2161</v>
      </c>
    </row>
    <row r="718" spans="1:6" x14ac:dyDescent="0.35">
      <c r="A718" s="1">
        <v>45992</v>
      </c>
      <c r="B718" t="s">
        <v>222</v>
      </c>
      <c r="C718" t="s">
        <v>63</v>
      </c>
      <c r="D718" t="s">
        <v>191</v>
      </c>
      <c r="E718" t="s">
        <v>616</v>
      </c>
      <c r="F718">
        <v>3</v>
      </c>
    </row>
    <row r="719" spans="1:6" x14ac:dyDescent="0.35">
      <c r="A719" s="1">
        <v>45992</v>
      </c>
      <c r="B719" t="s">
        <v>222</v>
      </c>
      <c r="C719" t="s">
        <v>64</v>
      </c>
      <c r="D719" t="s">
        <v>191</v>
      </c>
      <c r="E719" t="s">
        <v>616</v>
      </c>
      <c r="F719">
        <v>3</v>
      </c>
    </row>
    <row r="720" spans="1:6" x14ac:dyDescent="0.35">
      <c r="A720" s="1">
        <v>45992</v>
      </c>
      <c r="B720" t="s">
        <v>222</v>
      </c>
      <c r="C720" t="s">
        <v>65</v>
      </c>
      <c r="D720" t="s">
        <v>191</v>
      </c>
      <c r="E720" t="s">
        <v>616</v>
      </c>
      <c r="F720">
        <v>0</v>
      </c>
    </row>
    <row r="721" spans="1:6" x14ac:dyDescent="0.35">
      <c r="A721" s="1">
        <v>45992</v>
      </c>
      <c r="B721" t="s">
        <v>222</v>
      </c>
      <c r="C721" t="s">
        <v>66</v>
      </c>
      <c r="D721" t="s">
        <v>191</v>
      </c>
      <c r="E721" t="s">
        <v>616</v>
      </c>
      <c r="F721">
        <v>11</v>
      </c>
    </row>
    <row r="722" spans="1:6" x14ac:dyDescent="0.35">
      <c r="A722" s="1">
        <v>45992</v>
      </c>
      <c r="B722" t="s">
        <v>224</v>
      </c>
      <c r="C722" t="s">
        <v>21</v>
      </c>
      <c r="D722" t="s">
        <v>191</v>
      </c>
      <c r="E722" t="s">
        <v>626</v>
      </c>
      <c r="F722">
        <v>37905</v>
      </c>
    </row>
    <row r="723" spans="1:6" x14ac:dyDescent="0.35">
      <c r="A723" s="1">
        <v>45992</v>
      </c>
      <c r="B723" t="s">
        <v>224</v>
      </c>
      <c r="C723" t="s">
        <v>29</v>
      </c>
      <c r="D723" t="s">
        <v>191</v>
      </c>
      <c r="E723" t="s">
        <v>626</v>
      </c>
      <c r="F723">
        <v>34977</v>
      </c>
    </row>
    <row r="724" spans="1:6" x14ac:dyDescent="0.35">
      <c r="A724" s="1">
        <v>45992</v>
      </c>
      <c r="B724" t="s">
        <v>224</v>
      </c>
      <c r="C724" t="s">
        <v>30</v>
      </c>
      <c r="D724" t="s">
        <v>191</v>
      </c>
      <c r="E724" t="s">
        <v>626</v>
      </c>
      <c r="F724">
        <v>28062</v>
      </c>
    </row>
    <row r="725" spans="1:6" x14ac:dyDescent="0.35">
      <c r="A725" s="1">
        <v>45992</v>
      </c>
      <c r="B725" t="s">
        <v>224</v>
      </c>
      <c r="C725" t="s">
        <v>31</v>
      </c>
      <c r="D725" t="s">
        <v>191</v>
      </c>
      <c r="E725" t="s">
        <v>626</v>
      </c>
      <c r="F725">
        <v>941</v>
      </c>
    </row>
    <row r="726" spans="1:6" x14ac:dyDescent="0.35">
      <c r="A726" s="1">
        <v>45992</v>
      </c>
      <c r="B726" t="s">
        <v>224</v>
      </c>
      <c r="C726" t="s">
        <v>32</v>
      </c>
      <c r="D726" t="s">
        <v>191</v>
      </c>
      <c r="E726" t="s">
        <v>626</v>
      </c>
      <c r="F726">
        <v>1653296</v>
      </c>
    </row>
    <row r="727" spans="1:6" x14ac:dyDescent="0.35">
      <c r="A727" s="1">
        <v>45992</v>
      </c>
      <c r="B727" t="s">
        <v>224</v>
      </c>
      <c r="C727" t="s">
        <v>47</v>
      </c>
      <c r="D727" t="s">
        <v>191</v>
      </c>
      <c r="E727" t="s">
        <v>626</v>
      </c>
      <c r="F727">
        <v>639</v>
      </c>
    </row>
    <row r="728" spans="1:6" x14ac:dyDescent="0.35">
      <c r="A728" s="1">
        <v>45992</v>
      </c>
      <c r="B728" t="s">
        <v>224</v>
      </c>
      <c r="C728" t="s">
        <v>46</v>
      </c>
      <c r="D728" t="s">
        <v>191</v>
      </c>
      <c r="E728" t="s">
        <v>626</v>
      </c>
      <c r="F728">
        <v>8</v>
      </c>
    </row>
    <row r="729" spans="1:6" x14ac:dyDescent="0.35">
      <c r="A729" s="1">
        <v>45992</v>
      </c>
      <c r="B729" t="s">
        <v>224</v>
      </c>
      <c r="C729" t="s">
        <v>49</v>
      </c>
      <c r="D729" t="s">
        <v>191</v>
      </c>
      <c r="E729" t="s">
        <v>626</v>
      </c>
      <c r="F729">
        <v>699</v>
      </c>
    </row>
    <row r="730" spans="1:6" x14ac:dyDescent="0.35">
      <c r="A730" s="1">
        <v>45992</v>
      </c>
      <c r="B730" t="s">
        <v>224</v>
      </c>
      <c r="C730" t="s">
        <v>48</v>
      </c>
      <c r="D730" t="s">
        <v>191</v>
      </c>
      <c r="E730" t="s">
        <v>626</v>
      </c>
      <c r="F730">
        <v>45</v>
      </c>
    </row>
    <row r="731" spans="1:6" x14ac:dyDescent="0.35">
      <c r="A731" s="1">
        <v>45992</v>
      </c>
      <c r="B731" t="s">
        <v>224</v>
      </c>
      <c r="C731" t="s">
        <v>33</v>
      </c>
      <c r="D731" t="s">
        <v>191</v>
      </c>
      <c r="E731" t="s">
        <v>626</v>
      </c>
      <c r="F731">
        <v>32701</v>
      </c>
    </row>
    <row r="732" spans="1:6" x14ac:dyDescent="0.35">
      <c r="A732" s="1">
        <v>45992</v>
      </c>
      <c r="B732" t="s">
        <v>224</v>
      </c>
      <c r="C732" t="s">
        <v>34</v>
      </c>
      <c r="D732" t="s">
        <v>191</v>
      </c>
      <c r="E732" t="s">
        <v>626</v>
      </c>
      <c r="F732">
        <v>19892</v>
      </c>
    </row>
    <row r="733" spans="1:6" x14ac:dyDescent="0.35">
      <c r="A733" s="1">
        <v>45992</v>
      </c>
      <c r="B733" t="s">
        <v>224</v>
      </c>
      <c r="C733" t="s">
        <v>50</v>
      </c>
      <c r="D733" t="s">
        <v>191</v>
      </c>
      <c r="E733" t="s">
        <v>626</v>
      </c>
      <c r="F733">
        <v>9745</v>
      </c>
    </row>
    <row r="734" spans="1:6" x14ac:dyDescent="0.35">
      <c r="A734" s="1">
        <v>45992</v>
      </c>
      <c r="B734" t="s">
        <v>224</v>
      </c>
      <c r="C734" t="s">
        <v>51</v>
      </c>
      <c r="D734" t="s">
        <v>191</v>
      </c>
      <c r="E734" t="s">
        <v>626</v>
      </c>
      <c r="F734">
        <v>4715</v>
      </c>
    </row>
    <row r="735" spans="1:6" x14ac:dyDescent="0.35">
      <c r="A735" s="1">
        <v>45992</v>
      </c>
      <c r="B735" t="s">
        <v>224</v>
      </c>
      <c r="C735" t="s">
        <v>35</v>
      </c>
      <c r="D735" t="s">
        <v>191</v>
      </c>
      <c r="E735" t="s">
        <v>626</v>
      </c>
      <c r="F735">
        <v>3674</v>
      </c>
    </row>
    <row r="736" spans="1:6" x14ac:dyDescent="0.35">
      <c r="A736" s="1">
        <v>45992</v>
      </c>
      <c r="B736" t="s">
        <v>224</v>
      </c>
      <c r="C736" t="s">
        <v>36</v>
      </c>
      <c r="D736" t="s">
        <v>191</v>
      </c>
      <c r="E736" t="s">
        <v>626</v>
      </c>
      <c r="F736">
        <v>3557</v>
      </c>
    </row>
    <row r="737" spans="1:6" x14ac:dyDescent="0.35">
      <c r="A737" s="1">
        <v>45992</v>
      </c>
      <c r="B737" t="s">
        <v>224</v>
      </c>
      <c r="C737" t="s">
        <v>52</v>
      </c>
      <c r="D737" t="s">
        <v>191</v>
      </c>
      <c r="E737" t="s">
        <v>626</v>
      </c>
      <c r="F737">
        <v>1060</v>
      </c>
    </row>
    <row r="738" spans="1:6" x14ac:dyDescent="0.35">
      <c r="A738" s="1">
        <v>45992</v>
      </c>
      <c r="B738" t="s">
        <v>224</v>
      </c>
      <c r="C738" t="s">
        <v>53</v>
      </c>
      <c r="D738" t="s">
        <v>191</v>
      </c>
      <c r="E738" t="s">
        <v>626</v>
      </c>
      <c r="F738">
        <v>10</v>
      </c>
    </row>
    <row r="739" spans="1:6" x14ac:dyDescent="0.35">
      <c r="A739" s="1">
        <v>45992</v>
      </c>
      <c r="B739" t="s">
        <v>224</v>
      </c>
      <c r="C739" t="s">
        <v>54</v>
      </c>
      <c r="D739" t="s">
        <v>191</v>
      </c>
      <c r="E739" t="s">
        <v>626</v>
      </c>
      <c r="F739">
        <v>2488</v>
      </c>
    </row>
    <row r="740" spans="1:6" x14ac:dyDescent="0.35">
      <c r="A740" s="1">
        <v>45992</v>
      </c>
      <c r="B740" t="s">
        <v>224</v>
      </c>
      <c r="C740" t="s">
        <v>55</v>
      </c>
      <c r="D740" t="s">
        <v>191</v>
      </c>
      <c r="E740" t="s">
        <v>626</v>
      </c>
      <c r="F740">
        <v>122</v>
      </c>
    </row>
    <row r="741" spans="1:6" x14ac:dyDescent="0.35">
      <c r="A741" s="1">
        <v>45992</v>
      </c>
      <c r="B741" t="s">
        <v>224</v>
      </c>
      <c r="C741" t="s">
        <v>56</v>
      </c>
      <c r="D741" t="s">
        <v>191</v>
      </c>
      <c r="E741" t="s">
        <v>626</v>
      </c>
      <c r="F741">
        <v>780</v>
      </c>
    </row>
    <row r="742" spans="1:6" x14ac:dyDescent="0.35">
      <c r="A742" s="1">
        <v>45992</v>
      </c>
      <c r="B742" t="s">
        <v>224</v>
      </c>
      <c r="C742" t="s">
        <v>57</v>
      </c>
      <c r="D742" t="s">
        <v>191</v>
      </c>
      <c r="E742" t="s">
        <v>626</v>
      </c>
      <c r="F742">
        <v>273</v>
      </c>
    </row>
    <row r="743" spans="1:6" x14ac:dyDescent="0.35">
      <c r="A743" s="1">
        <v>45992</v>
      </c>
      <c r="B743" t="s">
        <v>224</v>
      </c>
      <c r="C743" t="s">
        <v>58</v>
      </c>
      <c r="D743" t="s">
        <v>191</v>
      </c>
      <c r="E743" t="s">
        <v>626</v>
      </c>
      <c r="F743">
        <v>6450</v>
      </c>
    </row>
    <row r="744" spans="1:6" x14ac:dyDescent="0.35">
      <c r="A744" s="1">
        <v>45992</v>
      </c>
      <c r="B744" t="s">
        <v>224</v>
      </c>
      <c r="C744" t="s">
        <v>59</v>
      </c>
      <c r="D744" t="s">
        <v>191</v>
      </c>
      <c r="E744" t="s">
        <v>626</v>
      </c>
      <c r="F744">
        <v>4215</v>
      </c>
    </row>
    <row r="745" spans="1:6" x14ac:dyDescent="0.35">
      <c r="A745" s="1">
        <v>45992</v>
      </c>
      <c r="B745" t="s">
        <v>224</v>
      </c>
      <c r="C745" t="s">
        <v>60</v>
      </c>
      <c r="D745" t="s">
        <v>191</v>
      </c>
      <c r="E745" t="s">
        <v>626</v>
      </c>
      <c r="F745">
        <v>11132</v>
      </c>
    </row>
    <row r="746" spans="1:6" x14ac:dyDescent="0.35">
      <c r="A746" s="1">
        <v>45992</v>
      </c>
      <c r="B746" t="s">
        <v>224</v>
      </c>
      <c r="C746" t="s">
        <v>61</v>
      </c>
      <c r="D746" t="s">
        <v>191</v>
      </c>
      <c r="E746" t="s">
        <v>626</v>
      </c>
      <c r="F746">
        <v>1651</v>
      </c>
    </row>
    <row r="747" spans="1:6" x14ac:dyDescent="0.35">
      <c r="A747" s="1">
        <v>45992</v>
      </c>
      <c r="B747" t="s">
        <v>224</v>
      </c>
      <c r="C747" t="s">
        <v>62</v>
      </c>
      <c r="D747" t="s">
        <v>191</v>
      </c>
      <c r="E747" t="s">
        <v>626</v>
      </c>
      <c r="F747">
        <v>1035</v>
      </c>
    </row>
    <row r="748" spans="1:6" x14ac:dyDescent="0.35">
      <c r="A748" s="1">
        <v>45992</v>
      </c>
      <c r="B748" t="s">
        <v>224</v>
      </c>
      <c r="C748" t="s">
        <v>63</v>
      </c>
      <c r="D748" t="s">
        <v>191</v>
      </c>
      <c r="E748" t="s">
        <v>626</v>
      </c>
      <c r="F748">
        <v>2</v>
      </c>
    </row>
    <row r="749" spans="1:6" x14ac:dyDescent="0.35">
      <c r="A749" s="1">
        <v>45992</v>
      </c>
      <c r="B749" t="s">
        <v>224</v>
      </c>
      <c r="C749" t="s">
        <v>64</v>
      </c>
      <c r="D749" t="s">
        <v>191</v>
      </c>
      <c r="E749" t="s">
        <v>626</v>
      </c>
      <c r="F749">
        <v>3</v>
      </c>
    </row>
    <row r="750" spans="1:6" x14ac:dyDescent="0.35">
      <c r="A750" s="1">
        <v>45992</v>
      </c>
      <c r="B750" t="s">
        <v>224</v>
      </c>
      <c r="C750" t="s">
        <v>65</v>
      </c>
      <c r="D750" t="s">
        <v>191</v>
      </c>
      <c r="E750" t="s">
        <v>626</v>
      </c>
      <c r="F750">
        <v>0</v>
      </c>
    </row>
    <row r="751" spans="1:6" x14ac:dyDescent="0.35">
      <c r="A751" s="1">
        <v>45992</v>
      </c>
      <c r="B751" t="s">
        <v>224</v>
      </c>
      <c r="C751" t="s">
        <v>66</v>
      </c>
      <c r="D751" t="s">
        <v>191</v>
      </c>
      <c r="E751" t="s">
        <v>626</v>
      </c>
      <c r="F751">
        <v>627</v>
      </c>
    </row>
    <row r="752" spans="1:6" x14ac:dyDescent="0.35">
      <c r="A752" s="1">
        <v>45992</v>
      </c>
      <c r="B752" t="s">
        <v>225</v>
      </c>
      <c r="C752" t="s">
        <v>21</v>
      </c>
      <c r="D752" t="s">
        <v>227</v>
      </c>
      <c r="E752" t="s">
        <v>627</v>
      </c>
      <c r="F752">
        <v>349630</v>
      </c>
    </row>
    <row r="753" spans="1:6" x14ac:dyDescent="0.35">
      <c r="A753" s="1">
        <v>45992</v>
      </c>
      <c r="B753" t="s">
        <v>225</v>
      </c>
      <c r="C753" t="s">
        <v>29</v>
      </c>
      <c r="D753" t="s">
        <v>227</v>
      </c>
      <c r="E753" t="s">
        <v>627</v>
      </c>
      <c r="F753">
        <v>347014</v>
      </c>
    </row>
    <row r="754" spans="1:6" x14ac:dyDescent="0.35">
      <c r="A754" s="1">
        <v>45992</v>
      </c>
      <c r="B754" t="s">
        <v>225</v>
      </c>
      <c r="C754" t="s">
        <v>30</v>
      </c>
      <c r="D754" t="s">
        <v>227</v>
      </c>
      <c r="E754" t="s">
        <v>627</v>
      </c>
      <c r="F754">
        <v>324173</v>
      </c>
    </row>
    <row r="755" spans="1:6" x14ac:dyDescent="0.35">
      <c r="A755" s="1">
        <v>45992</v>
      </c>
      <c r="B755" t="s">
        <v>225</v>
      </c>
      <c r="C755" t="s">
        <v>31</v>
      </c>
      <c r="D755" t="s">
        <v>227</v>
      </c>
      <c r="E755" t="s">
        <v>627</v>
      </c>
      <c r="F755">
        <v>2616</v>
      </c>
    </row>
    <row r="756" spans="1:6" x14ac:dyDescent="0.35">
      <c r="A756" s="1">
        <v>45992</v>
      </c>
      <c r="B756" t="s">
        <v>225</v>
      </c>
      <c r="C756" t="s">
        <v>32</v>
      </c>
      <c r="D756" t="s">
        <v>227</v>
      </c>
      <c r="E756" t="s">
        <v>627</v>
      </c>
      <c r="F756">
        <v>4070374</v>
      </c>
    </row>
    <row r="757" spans="1:6" x14ac:dyDescent="0.35">
      <c r="A757" s="1">
        <v>45992</v>
      </c>
      <c r="B757" t="s">
        <v>225</v>
      </c>
      <c r="C757" t="s">
        <v>47</v>
      </c>
      <c r="D757" t="s">
        <v>227</v>
      </c>
      <c r="E757" t="s">
        <v>627</v>
      </c>
      <c r="F757">
        <v>252</v>
      </c>
    </row>
    <row r="758" spans="1:6" x14ac:dyDescent="0.35">
      <c r="A758" s="1">
        <v>45992</v>
      </c>
      <c r="B758" t="s">
        <v>225</v>
      </c>
      <c r="C758" t="s">
        <v>46</v>
      </c>
      <c r="D758" t="s">
        <v>227</v>
      </c>
      <c r="E758" t="s">
        <v>627</v>
      </c>
      <c r="F758">
        <v>30</v>
      </c>
    </row>
    <row r="759" spans="1:6" x14ac:dyDescent="0.35">
      <c r="A759" s="1">
        <v>45992</v>
      </c>
      <c r="B759" t="s">
        <v>225</v>
      </c>
      <c r="C759" t="s">
        <v>49</v>
      </c>
      <c r="D759" t="s">
        <v>227</v>
      </c>
      <c r="E759" t="s">
        <v>627</v>
      </c>
      <c r="F759">
        <v>429</v>
      </c>
    </row>
    <row r="760" spans="1:6" x14ac:dyDescent="0.35">
      <c r="A760" s="1">
        <v>45992</v>
      </c>
      <c r="B760" t="s">
        <v>225</v>
      </c>
      <c r="C760" t="s">
        <v>48</v>
      </c>
      <c r="D760" t="s">
        <v>227</v>
      </c>
      <c r="E760" t="s">
        <v>627</v>
      </c>
      <c r="F760">
        <v>30</v>
      </c>
    </row>
    <row r="761" spans="1:6" x14ac:dyDescent="0.35">
      <c r="A761" s="1">
        <v>45992</v>
      </c>
      <c r="B761" t="s">
        <v>225</v>
      </c>
      <c r="C761" t="s">
        <v>33</v>
      </c>
      <c r="D761" t="s">
        <v>227</v>
      </c>
      <c r="E761" t="s">
        <v>627</v>
      </c>
      <c r="F761">
        <v>326951</v>
      </c>
    </row>
    <row r="762" spans="1:6" x14ac:dyDescent="0.35">
      <c r="A762" s="1">
        <v>45992</v>
      </c>
      <c r="B762" t="s">
        <v>225</v>
      </c>
      <c r="C762" t="s">
        <v>34</v>
      </c>
      <c r="D762" t="s">
        <v>227</v>
      </c>
      <c r="E762" t="s">
        <v>627</v>
      </c>
      <c r="F762">
        <v>98137</v>
      </c>
    </row>
    <row r="763" spans="1:6" x14ac:dyDescent="0.35">
      <c r="A763" s="1">
        <v>45992</v>
      </c>
      <c r="B763" t="s">
        <v>225</v>
      </c>
      <c r="C763" t="s">
        <v>50</v>
      </c>
      <c r="D763" t="s">
        <v>227</v>
      </c>
      <c r="E763" t="s">
        <v>627</v>
      </c>
      <c r="F763">
        <v>76309</v>
      </c>
    </row>
    <row r="764" spans="1:6" x14ac:dyDescent="0.35">
      <c r="A764" s="1">
        <v>45992</v>
      </c>
      <c r="B764" t="s">
        <v>225</v>
      </c>
      <c r="C764" t="s">
        <v>51</v>
      </c>
      <c r="D764" t="s">
        <v>227</v>
      </c>
      <c r="E764" t="s">
        <v>627</v>
      </c>
      <c r="F764">
        <v>45231</v>
      </c>
    </row>
    <row r="765" spans="1:6" x14ac:dyDescent="0.35">
      <c r="A765" s="1">
        <v>45992</v>
      </c>
      <c r="B765" t="s">
        <v>225</v>
      </c>
      <c r="C765" t="s">
        <v>35</v>
      </c>
      <c r="D765" t="s">
        <v>227</v>
      </c>
      <c r="E765" t="s">
        <v>627</v>
      </c>
      <c r="F765">
        <v>41752</v>
      </c>
    </row>
    <row r="766" spans="1:6" x14ac:dyDescent="0.35">
      <c r="A766" s="1">
        <v>45992</v>
      </c>
      <c r="B766" t="s">
        <v>225</v>
      </c>
      <c r="C766" t="s">
        <v>36</v>
      </c>
      <c r="D766" t="s">
        <v>227</v>
      </c>
      <c r="E766" t="s">
        <v>627</v>
      </c>
      <c r="F766">
        <v>42789</v>
      </c>
    </row>
    <row r="767" spans="1:6" x14ac:dyDescent="0.35">
      <c r="A767" s="1">
        <v>45992</v>
      </c>
      <c r="B767" t="s">
        <v>225</v>
      </c>
      <c r="C767" t="s">
        <v>52</v>
      </c>
      <c r="D767" t="s">
        <v>227</v>
      </c>
      <c r="E767" t="s">
        <v>627</v>
      </c>
      <c r="F767">
        <v>25967</v>
      </c>
    </row>
    <row r="768" spans="1:6" x14ac:dyDescent="0.35">
      <c r="A768" s="1">
        <v>45992</v>
      </c>
      <c r="B768" t="s">
        <v>225</v>
      </c>
      <c r="C768" t="s">
        <v>53</v>
      </c>
      <c r="D768" t="s">
        <v>227</v>
      </c>
      <c r="E768" t="s">
        <v>627</v>
      </c>
      <c r="F768">
        <v>139</v>
      </c>
    </row>
    <row r="769" spans="1:6" x14ac:dyDescent="0.35">
      <c r="A769" s="1">
        <v>45992</v>
      </c>
      <c r="B769" t="s">
        <v>225</v>
      </c>
      <c r="C769" t="s">
        <v>54</v>
      </c>
      <c r="D769" t="s">
        <v>227</v>
      </c>
      <c r="E769" t="s">
        <v>627</v>
      </c>
      <c r="F769">
        <v>18012</v>
      </c>
    </row>
    <row r="770" spans="1:6" x14ac:dyDescent="0.35">
      <c r="A770" s="1">
        <v>45992</v>
      </c>
      <c r="B770" t="s">
        <v>225</v>
      </c>
      <c r="C770" t="s">
        <v>55</v>
      </c>
      <c r="D770" t="s">
        <v>227</v>
      </c>
      <c r="E770" t="s">
        <v>627</v>
      </c>
      <c r="F770">
        <v>1221</v>
      </c>
    </row>
    <row r="771" spans="1:6" x14ac:dyDescent="0.35">
      <c r="A771" s="1">
        <v>45992</v>
      </c>
      <c r="B771" t="s">
        <v>225</v>
      </c>
      <c r="C771" t="s">
        <v>56</v>
      </c>
      <c r="D771" t="s">
        <v>227</v>
      </c>
      <c r="E771" t="s">
        <v>627</v>
      </c>
      <c r="F771">
        <v>10966</v>
      </c>
    </row>
    <row r="772" spans="1:6" x14ac:dyDescent="0.35">
      <c r="A772" s="1">
        <v>45992</v>
      </c>
      <c r="B772" t="s">
        <v>225</v>
      </c>
      <c r="C772" t="s">
        <v>57</v>
      </c>
      <c r="D772" t="s">
        <v>227</v>
      </c>
      <c r="E772" t="s">
        <v>627</v>
      </c>
      <c r="F772">
        <v>2484</v>
      </c>
    </row>
    <row r="773" spans="1:6" x14ac:dyDescent="0.35">
      <c r="A773" s="1">
        <v>45992</v>
      </c>
      <c r="B773" t="s">
        <v>225</v>
      </c>
      <c r="C773" t="s">
        <v>58</v>
      </c>
      <c r="D773" t="s">
        <v>227</v>
      </c>
      <c r="E773" t="s">
        <v>627</v>
      </c>
      <c r="F773">
        <v>14142</v>
      </c>
    </row>
    <row r="774" spans="1:6" x14ac:dyDescent="0.35">
      <c r="A774" s="1">
        <v>45992</v>
      </c>
      <c r="B774" t="s">
        <v>225</v>
      </c>
      <c r="C774" t="s">
        <v>59</v>
      </c>
      <c r="D774" t="s">
        <v>227</v>
      </c>
      <c r="E774" t="s">
        <v>627</v>
      </c>
      <c r="F774">
        <v>32321</v>
      </c>
    </row>
    <row r="775" spans="1:6" x14ac:dyDescent="0.35">
      <c r="A775" s="1">
        <v>45992</v>
      </c>
      <c r="B775" t="s">
        <v>225</v>
      </c>
      <c r="C775" t="s">
        <v>60</v>
      </c>
      <c r="D775" t="s">
        <v>227</v>
      </c>
      <c r="E775" t="s">
        <v>627</v>
      </c>
      <c r="F775">
        <v>163125</v>
      </c>
    </row>
    <row r="776" spans="1:6" x14ac:dyDescent="0.35">
      <c r="A776" s="1">
        <v>45992</v>
      </c>
      <c r="B776" t="s">
        <v>225</v>
      </c>
      <c r="C776" t="s">
        <v>61</v>
      </c>
      <c r="D776" t="s">
        <v>227</v>
      </c>
      <c r="E776" t="s">
        <v>627</v>
      </c>
      <c r="F776">
        <v>21791</v>
      </c>
    </row>
    <row r="777" spans="1:6" x14ac:dyDescent="0.35">
      <c r="A777" s="1">
        <v>45992</v>
      </c>
      <c r="B777" t="s">
        <v>225</v>
      </c>
      <c r="C777" t="s">
        <v>62</v>
      </c>
      <c r="D777" t="s">
        <v>227</v>
      </c>
      <c r="E777" t="s">
        <v>627</v>
      </c>
      <c r="F777">
        <v>8020</v>
      </c>
    </row>
    <row r="778" spans="1:6" x14ac:dyDescent="0.35">
      <c r="A778" s="1">
        <v>45992</v>
      </c>
      <c r="B778" t="s">
        <v>225</v>
      </c>
      <c r="C778" t="s">
        <v>63</v>
      </c>
      <c r="D778" t="s">
        <v>227</v>
      </c>
      <c r="E778" t="s">
        <v>627</v>
      </c>
      <c r="F778">
        <v>9148</v>
      </c>
    </row>
    <row r="779" spans="1:6" x14ac:dyDescent="0.35">
      <c r="A779" s="1">
        <v>45992</v>
      </c>
      <c r="B779" t="s">
        <v>225</v>
      </c>
      <c r="C779" t="s">
        <v>64</v>
      </c>
      <c r="D779" t="s">
        <v>227</v>
      </c>
      <c r="E779" t="s">
        <v>627</v>
      </c>
      <c r="F779">
        <v>1782</v>
      </c>
    </row>
    <row r="780" spans="1:6" x14ac:dyDescent="0.35">
      <c r="A780" s="1">
        <v>45992</v>
      </c>
      <c r="B780" t="s">
        <v>225</v>
      </c>
      <c r="C780" t="s">
        <v>65</v>
      </c>
      <c r="D780" t="s">
        <v>227</v>
      </c>
      <c r="E780" t="s">
        <v>627</v>
      </c>
      <c r="F780">
        <v>1</v>
      </c>
    </row>
    <row r="781" spans="1:6" x14ac:dyDescent="0.35">
      <c r="A781" s="1">
        <v>45992</v>
      </c>
      <c r="B781" t="s">
        <v>225</v>
      </c>
      <c r="C781" t="s">
        <v>66</v>
      </c>
      <c r="D781" t="s">
        <v>227</v>
      </c>
      <c r="E781" t="s">
        <v>627</v>
      </c>
      <c r="F781">
        <v>4567</v>
      </c>
    </row>
    <row r="782" spans="1:6" x14ac:dyDescent="0.35">
      <c r="A782" s="1">
        <v>45992</v>
      </c>
      <c r="B782" t="s">
        <v>230</v>
      </c>
      <c r="C782" t="s">
        <v>21</v>
      </c>
      <c r="D782" t="s">
        <v>191</v>
      </c>
      <c r="E782" t="s">
        <v>628</v>
      </c>
      <c r="F782">
        <v>23079</v>
      </c>
    </row>
    <row r="783" spans="1:6" x14ac:dyDescent="0.35">
      <c r="A783" s="1">
        <v>45992</v>
      </c>
      <c r="B783" t="s">
        <v>230</v>
      </c>
      <c r="C783" t="s">
        <v>29</v>
      </c>
      <c r="D783" t="s">
        <v>191</v>
      </c>
      <c r="E783" t="s">
        <v>628</v>
      </c>
      <c r="F783">
        <v>20189</v>
      </c>
    </row>
    <row r="784" spans="1:6" x14ac:dyDescent="0.35">
      <c r="A784" s="1">
        <v>45992</v>
      </c>
      <c r="B784" t="s">
        <v>230</v>
      </c>
      <c r="C784" t="s">
        <v>30</v>
      </c>
      <c r="D784" t="s">
        <v>191</v>
      </c>
      <c r="E784" t="s">
        <v>628</v>
      </c>
      <c r="F784">
        <v>13641</v>
      </c>
    </row>
    <row r="785" spans="1:6" x14ac:dyDescent="0.35">
      <c r="A785" s="1">
        <v>45992</v>
      </c>
      <c r="B785" t="s">
        <v>230</v>
      </c>
      <c r="C785" t="s">
        <v>31</v>
      </c>
      <c r="D785" t="s">
        <v>191</v>
      </c>
      <c r="E785" t="s">
        <v>628</v>
      </c>
      <c r="F785">
        <v>1912</v>
      </c>
    </row>
    <row r="786" spans="1:6" x14ac:dyDescent="0.35">
      <c r="A786" s="1">
        <v>45992</v>
      </c>
      <c r="B786" t="s">
        <v>230</v>
      </c>
      <c r="C786" t="s">
        <v>32</v>
      </c>
      <c r="D786" t="s">
        <v>191</v>
      </c>
      <c r="E786" t="s">
        <v>628</v>
      </c>
      <c r="F786">
        <v>3249529</v>
      </c>
    </row>
    <row r="787" spans="1:6" x14ac:dyDescent="0.35">
      <c r="A787" s="1">
        <v>45992</v>
      </c>
      <c r="B787" t="s">
        <v>230</v>
      </c>
      <c r="C787" t="s">
        <v>47</v>
      </c>
      <c r="D787" t="s">
        <v>191</v>
      </c>
      <c r="E787" t="s">
        <v>628</v>
      </c>
      <c r="F787">
        <v>320</v>
      </c>
    </row>
    <row r="788" spans="1:6" x14ac:dyDescent="0.35">
      <c r="A788" s="1">
        <v>45992</v>
      </c>
      <c r="B788" t="s">
        <v>230</v>
      </c>
      <c r="C788" t="s">
        <v>46</v>
      </c>
      <c r="D788" t="s">
        <v>191</v>
      </c>
      <c r="E788" t="s">
        <v>628</v>
      </c>
      <c r="F788">
        <v>30</v>
      </c>
    </row>
    <row r="789" spans="1:6" x14ac:dyDescent="0.35">
      <c r="A789" s="1">
        <v>45992</v>
      </c>
      <c r="B789" t="s">
        <v>230</v>
      </c>
      <c r="C789" t="s">
        <v>49</v>
      </c>
      <c r="D789" t="s">
        <v>191</v>
      </c>
      <c r="E789" t="s">
        <v>628</v>
      </c>
      <c r="F789">
        <v>902</v>
      </c>
    </row>
    <row r="790" spans="1:6" x14ac:dyDescent="0.35">
      <c r="A790" s="1">
        <v>45992</v>
      </c>
      <c r="B790" t="s">
        <v>230</v>
      </c>
      <c r="C790" t="s">
        <v>48</v>
      </c>
      <c r="D790" t="s">
        <v>191</v>
      </c>
      <c r="E790" t="s">
        <v>628</v>
      </c>
      <c r="F790">
        <v>60</v>
      </c>
    </row>
    <row r="791" spans="1:6" x14ac:dyDescent="0.35">
      <c r="A791" s="1">
        <v>45992</v>
      </c>
      <c r="B791" t="s">
        <v>230</v>
      </c>
      <c r="C791" t="s">
        <v>33</v>
      </c>
      <c r="D791" t="s">
        <v>191</v>
      </c>
      <c r="E791" t="s">
        <v>628</v>
      </c>
      <c r="F791">
        <v>19708</v>
      </c>
    </row>
    <row r="792" spans="1:6" x14ac:dyDescent="0.35">
      <c r="A792" s="1">
        <v>45992</v>
      </c>
      <c r="B792" t="s">
        <v>230</v>
      </c>
      <c r="C792" t="s">
        <v>34</v>
      </c>
      <c r="D792" t="s">
        <v>191</v>
      </c>
      <c r="E792" t="s">
        <v>628</v>
      </c>
      <c r="F792">
        <v>11212</v>
      </c>
    </row>
    <row r="793" spans="1:6" x14ac:dyDescent="0.35">
      <c r="A793" s="1">
        <v>45992</v>
      </c>
      <c r="B793" t="s">
        <v>230</v>
      </c>
      <c r="C793" t="s">
        <v>50</v>
      </c>
      <c r="D793" t="s">
        <v>191</v>
      </c>
      <c r="E793" t="s">
        <v>628</v>
      </c>
      <c r="F793">
        <v>5415</v>
      </c>
    </row>
    <row r="794" spans="1:6" x14ac:dyDescent="0.35">
      <c r="A794" s="1">
        <v>45992</v>
      </c>
      <c r="B794" t="s">
        <v>230</v>
      </c>
      <c r="C794" t="s">
        <v>51</v>
      </c>
      <c r="D794" t="s">
        <v>191</v>
      </c>
      <c r="E794" t="s">
        <v>628</v>
      </c>
      <c r="F794">
        <v>1122</v>
      </c>
    </row>
    <row r="795" spans="1:6" x14ac:dyDescent="0.35">
      <c r="A795" s="1">
        <v>45992</v>
      </c>
      <c r="B795" t="s">
        <v>230</v>
      </c>
      <c r="C795" t="s">
        <v>35</v>
      </c>
      <c r="D795" t="s">
        <v>191</v>
      </c>
      <c r="E795" t="s">
        <v>628</v>
      </c>
      <c r="F795">
        <v>3023</v>
      </c>
    </row>
    <row r="796" spans="1:6" x14ac:dyDescent="0.35">
      <c r="A796" s="1">
        <v>45992</v>
      </c>
      <c r="B796" t="s">
        <v>230</v>
      </c>
      <c r="C796" t="s">
        <v>36</v>
      </c>
      <c r="D796" t="s">
        <v>191</v>
      </c>
      <c r="E796" t="s">
        <v>628</v>
      </c>
      <c r="F796">
        <v>1583</v>
      </c>
    </row>
    <row r="797" spans="1:6" x14ac:dyDescent="0.35">
      <c r="A797" s="1">
        <v>45992</v>
      </c>
      <c r="B797" t="s">
        <v>230</v>
      </c>
      <c r="C797" t="s">
        <v>52</v>
      </c>
      <c r="D797" t="s">
        <v>191</v>
      </c>
      <c r="E797" t="s">
        <v>628</v>
      </c>
      <c r="F797">
        <v>891</v>
      </c>
    </row>
    <row r="798" spans="1:6" x14ac:dyDescent="0.35">
      <c r="A798" s="1">
        <v>45992</v>
      </c>
      <c r="B798" t="s">
        <v>230</v>
      </c>
      <c r="C798" t="s">
        <v>53</v>
      </c>
      <c r="D798" t="s">
        <v>191</v>
      </c>
      <c r="E798" t="s">
        <v>628</v>
      </c>
      <c r="F798">
        <v>16</v>
      </c>
    </row>
    <row r="799" spans="1:6" x14ac:dyDescent="0.35">
      <c r="A799" s="1">
        <v>45992</v>
      </c>
      <c r="B799" t="s">
        <v>230</v>
      </c>
      <c r="C799" t="s">
        <v>54</v>
      </c>
      <c r="D799" t="s">
        <v>191</v>
      </c>
      <c r="E799" t="s">
        <v>628</v>
      </c>
      <c r="F799">
        <v>852</v>
      </c>
    </row>
    <row r="800" spans="1:6" x14ac:dyDescent="0.35">
      <c r="A800" s="1">
        <v>45992</v>
      </c>
      <c r="B800" t="s">
        <v>230</v>
      </c>
      <c r="C800" t="s">
        <v>55</v>
      </c>
      <c r="D800" t="s">
        <v>191</v>
      </c>
      <c r="E800" t="s">
        <v>628</v>
      </c>
      <c r="F800">
        <v>71</v>
      </c>
    </row>
    <row r="801" spans="1:6" x14ac:dyDescent="0.35">
      <c r="A801" s="1">
        <v>45992</v>
      </c>
      <c r="B801" t="s">
        <v>230</v>
      </c>
      <c r="C801" t="s">
        <v>56</v>
      </c>
      <c r="D801" t="s">
        <v>191</v>
      </c>
      <c r="E801" t="s">
        <v>628</v>
      </c>
      <c r="F801">
        <v>651</v>
      </c>
    </row>
    <row r="802" spans="1:6" x14ac:dyDescent="0.35">
      <c r="A802" s="1">
        <v>45992</v>
      </c>
      <c r="B802" t="s">
        <v>230</v>
      </c>
      <c r="C802" t="s">
        <v>57</v>
      </c>
      <c r="D802" t="s">
        <v>191</v>
      </c>
      <c r="E802" t="s">
        <v>628</v>
      </c>
      <c r="F802">
        <v>36</v>
      </c>
    </row>
    <row r="803" spans="1:6" x14ac:dyDescent="0.35">
      <c r="A803" s="1">
        <v>45992</v>
      </c>
      <c r="B803" t="s">
        <v>230</v>
      </c>
      <c r="C803" t="s">
        <v>58</v>
      </c>
      <c r="D803" t="s">
        <v>191</v>
      </c>
      <c r="E803" t="s">
        <v>628</v>
      </c>
      <c r="F803">
        <v>1674</v>
      </c>
    </row>
    <row r="804" spans="1:6" x14ac:dyDescent="0.35">
      <c r="A804" s="1">
        <v>45992</v>
      </c>
      <c r="B804" t="s">
        <v>230</v>
      </c>
      <c r="C804" t="s">
        <v>59</v>
      </c>
      <c r="D804" t="s">
        <v>191</v>
      </c>
      <c r="E804" t="s">
        <v>628</v>
      </c>
      <c r="F804">
        <v>3500</v>
      </c>
    </row>
    <row r="805" spans="1:6" x14ac:dyDescent="0.35">
      <c r="A805" s="1">
        <v>45992</v>
      </c>
      <c r="B805" t="s">
        <v>230</v>
      </c>
      <c r="C805" t="s">
        <v>60</v>
      </c>
      <c r="D805" t="s">
        <v>191</v>
      </c>
      <c r="E805" t="s">
        <v>628</v>
      </c>
      <c r="F805">
        <v>8302</v>
      </c>
    </row>
    <row r="806" spans="1:6" x14ac:dyDescent="0.35">
      <c r="A806" s="1">
        <v>45992</v>
      </c>
      <c r="B806" t="s">
        <v>230</v>
      </c>
      <c r="C806" t="s">
        <v>61</v>
      </c>
      <c r="D806" t="s">
        <v>191</v>
      </c>
      <c r="E806" t="s">
        <v>628</v>
      </c>
      <c r="F806">
        <v>885</v>
      </c>
    </row>
    <row r="807" spans="1:6" x14ac:dyDescent="0.35">
      <c r="A807" s="1">
        <v>45992</v>
      </c>
      <c r="B807" t="s">
        <v>230</v>
      </c>
      <c r="C807" t="s">
        <v>62</v>
      </c>
      <c r="D807" t="s">
        <v>191</v>
      </c>
      <c r="E807" t="s">
        <v>628</v>
      </c>
      <c r="F807">
        <v>339</v>
      </c>
    </row>
    <row r="808" spans="1:6" x14ac:dyDescent="0.35">
      <c r="A808" s="1">
        <v>45992</v>
      </c>
      <c r="B808" t="s">
        <v>230</v>
      </c>
      <c r="C808" t="s">
        <v>63</v>
      </c>
      <c r="D808" t="s">
        <v>191</v>
      </c>
      <c r="E808" t="s">
        <v>628</v>
      </c>
      <c r="F808">
        <v>3</v>
      </c>
    </row>
    <row r="809" spans="1:6" x14ac:dyDescent="0.35">
      <c r="A809" s="1">
        <v>45992</v>
      </c>
      <c r="B809" t="s">
        <v>230</v>
      </c>
      <c r="C809" t="s">
        <v>64</v>
      </c>
      <c r="D809" t="s">
        <v>191</v>
      </c>
      <c r="E809" t="s">
        <v>628</v>
      </c>
      <c r="F809">
        <v>5</v>
      </c>
    </row>
    <row r="810" spans="1:6" x14ac:dyDescent="0.35">
      <c r="A810" s="1">
        <v>45992</v>
      </c>
      <c r="B810" t="s">
        <v>230</v>
      </c>
      <c r="C810" t="s">
        <v>65</v>
      </c>
      <c r="D810" t="s">
        <v>191</v>
      </c>
      <c r="E810" t="s">
        <v>628</v>
      </c>
      <c r="F810">
        <v>0</v>
      </c>
    </row>
    <row r="811" spans="1:6" x14ac:dyDescent="0.35">
      <c r="A811" s="1">
        <v>45992</v>
      </c>
      <c r="B811" t="s">
        <v>230</v>
      </c>
      <c r="C811" t="s">
        <v>66</v>
      </c>
      <c r="D811" t="s">
        <v>191</v>
      </c>
      <c r="E811" t="s">
        <v>628</v>
      </c>
      <c r="F811">
        <v>514</v>
      </c>
    </row>
    <row r="812" spans="1:6" x14ac:dyDescent="0.35">
      <c r="A812" s="1">
        <v>45992</v>
      </c>
      <c r="B812" t="s">
        <v>233</v>
      </c>
      <c r="C812" t="s">
        <v>21</v>
      </c>
      <c r="D812" t="s">
        <v>152</v>
      </c>
      <c r="E812" t="s">
        <v>616</v>
      </c>
      <c r="F812">
        <v>46985</v>
      </c>
    </row>
    <row r="813" spans="1:6" x14ac:dyDescent="0.35">
      <c r="A813" s="1">
        <v>45992</v>
      </c>
      <c r="B813" t="s">
        <v>233</v>
      </c>
      <c r="C813" t="s">
        <v>29</v>
      </c>
      <c r="D813" t="s">
        <v>152</v>
      </c>
      <c r="E813" t="s">
        <v>616</v>
      </c>
      <c r="F813">
        <v>45761</v>
      </c>
    </row>
    <row r="814" spans="1:6" x14ac:dyDescent="0.35">
      <c r="A814" s="1">
        <v>45992</v>
      </c>
      <c r="B814" t="s">
        <v>233</v>
      </c>
      <c r="C814" t="s">
        <v>30</v>
      </c>
      <c r="D814" t="s">
        <v>152</v>
      </c>
      <c r="E814" t="s">
        <v>616</v>
      </c>
      <c r="F814">
        <v>38403</v>
      </c>
    </row>
    <row r="815" spans="1:6" x14ac:dyDescent="0.35">
      <c r="A815" s="1">
        <v>45992</v>
      </c>
      <c r="B815" t="s">
        <v>233</v>
      </c>
      <c r="C815" t="s">
        <v>31</v>
      </c>
      <c r="D815" t="s">
        <v>152</v>
      </c>
      <c r="E815" t="s">
        <v>616</v>
      </c>
      <c r="F815">
        <v>1183</v>
      </c>
    </row>
    <row r="816" spans="1:6" x14ac:dyDescent="0.35">
      <c r="A816" s="1">
        <v>45992</v>
      </c>
      <c r="B816" t="s">
        <v>233</v>
      </c>
      <c r="C816" t="s">
        <v>32</v>
      </c>
      <c r="D816" t="s">
        <v>152</v>
      </c>
      <c r="E816" t="s">
        <v>616</v>
      </c>
      <c r="F816">
        <v>2125230</v>
      </c>
    </row>
    <row r="817" spans="1:6" x14ac:dyDescent="0.35">
      <c r="A817" s="1">
        <v>45992</v>
      </c>
      <c r="B817" t="s">
        <v>233</v>
      </c>
      <c r="C817" t="s">
        <v>47</v>
      </c>
      <c r="D817" t="s">
        <v>152</v>
      </c>
      <c r="E817" t="s">
        <v>616</v>
      </c>
      <c r="F817">
        <v>1622</v>
      </c>
    </row>
    <row r="818" spans="1:6" x14ac:dyDescent="0.35">
      <c r="A818" s="1">
        <v>45992</v>
      </c>
      <c r="B818" t="s">
        <v>233</v>
      </c>
      <c r="C818" t="s">
        <v>46</v>
      </c>
      <c r="D818" t="s">
        <v>152</v>
      </c>
      <c r="E818" t="s">
        <v>616</v>
      </c>
      <c r="F818">
        <v>54</v>
      </c>
    </row>
    <row r="819" spans="1:6" x14ac:dyDescent="0.35">
      <c r="A819" s="1">
        <v>45992</v>
      </c>
      <c r="B819" t="s">
        <v>233</v>
      </c>
      <c r="C819" t="s">
        <v>49</v>
      </c>
      <c r="D819" t="s">
        <v>152</v>
      </c>
      <c r="E819" t="s">
        <v>616</v>
      </c>
      <c r="F819">
        <v>1776</v>
      </c>
    </row>
    <row r="820" spans="1:6" x14ac:dyDescent="0.35">
      <c r="A820" s="1">
        <v>45992</v>
      </c>
      <c r="B820" t="s">
        <v>233</v>
      </c>
      <c r="C820" t="s">
        <v>48</v>
      </c>
      <c r="D820" t="s">
        <v>152</v>
      </c>
      <c r="E820" t="s">
        <v>616</v>
      </c>
      <c r="F820">
        <v>58</v>
      </c>
    </row>
    <row r="821" spans="1:6" x14ac:dyDescent="0.35">
      <c r="A821" s="1">
        <v>45992</v>
      </c>
      <c r="B821" t="s">
        <v>233</v>
      </c>
      <c r="C821" t="s">
        <v>33</v>
      </c>
      <c r="D821" t="s">
        <v>152</v>
      </c>
      <c r="E821" t="s">
        <v>616</v>
      </c>
      <c r="F821">
        <v>42423</v>
      </c>
    </row>
    <row r="822" spans="1:6" x14ac:dyDescent="0.35">
      <c r="A822" s="1">
        <v>45992</v>
      </c>
      <c r="B822" t="s">
        <v>233</v>
      </c>
      <c r="C822" t="s">
        <v>34</v>
      </c>
      <c r="D822" t="s">
        <v>152</v>
      </c>
      <c r="E822" t="s">
        <v>616</v>
      </c>
      <c r="F822">
        <v>22744</v>
      </c>
    </row>
    <row r="823" spans="1:6" x14ac:dyDescent="0.35">
      <c r="A823" s="1">
        <v>45992</v>
      </c>
      <c r="B823" t="s">
        <v>233</v>
      </c>
      <c r="C823" t="s">
        <v>50</v>
      </c>
      <c r="D823" t="s">
        <v>152</v>
      </c>
      <c r="E823" t="s">
        <v>616</v>
      </c>
      <c r="F823">
        <v>7599</v>
      </c>
    </row>
    <row r="824" spans="1:6" x14ac:dyDescent="0.35">
      <c r="A824" s="1">
        <v>45992</v>
      </c>
      <c r="B824" t="s">
        <v>233</v>
      </c>
      <c r="C824" t="s">
        <v>51</v>
      </c>
      <c r="D824" t="s">
        <v>152</v>
      </c>
      <c r="E824" t="s">
        <v>616</v>
      </c>
      <c r="F824">
        <v>1513</v>
      </c>
    </row>
    <row r="825" spans="1:6" x14ac:dyDescent="0.35">
      <c r="A825" s="1">
        <v>45992</v>
      </c>
      <c r="B825" t="s">
        <v>233</v>
      </c>
      <c r="C825" t="s">
        <v>35</v>
      </c>
      <c r="D825" t="s">
        <v>152</v>
      </c>
      <c r="E825" t="s">
        <v>616</v>
      </c>
      <c r="F825">
        <v>5922</v>
      </c>
    </row>
    <row r="826" spans="1:6" x14ac:dyDescent="0.35">
      <c r="A826" s="1">
        <v>45992</v>
      </c>
      <c r="B826" t="s">
        <v>233</v>
      </c>
      <c r="C826" t="s">
        <v>36</v>
      </c>
      <c r="D826" t="s">
        <v>152</v>
      </c>
      <c r="E826" t="s">
        <v>616</v>
      </c>
      <c r="F826">
        <v>4308</v>
      </c>
    </row>
    <row r="827" spans="1:6" x14ac:dyDescent="0.35">
      <c r="A827" s="1">
        <v>45992</v>
      </c>
      <c r="B827" t="s">
        <v>233</v>
      </c>
      <c r="C827" t="s">
        <v>52</v>
      </c>
      <c r="D827" t="s">
        <v>152</v>
      </c>
      <c r="E827" t="s">
        <v>616</v>
      </c>
      <c r="F827">
        <v>979</v>
      </c>
    </row>
    <row r="828" spans="1:6" x14ac:dyDescent="0.35">
      <c r="A828" s="1">
        <v>45992</v>
      </c>
      <c r="B828" t="s">
        <v>233</v>
      </c>
      <c r="C828" t="s">
        <v>53</v>
      </c>
      <c r="D828" t="s">
        <v>152</v>
      </c>
      <c r="E828" t="s">
        <v>616</v>
      </c>
      <c r="F828">
        <v>3</v>
      </c>
    </row>
    <row r="829" spans="1:6" x14ac:dyDescent="0.35">
      <c r="A829" s="1">
        <v>45992</v>
      </c>
      <c r="B829" t="s">
        <v>233</v>
      </c>
      <c r="C829" t="s">
        <v>54</v>
      </c>
      <c r="D829" t="s">
        <v>152</v>
      </c>
      <c r="E829" t="s">
        <v>616</v>
      </c>
      <c r="F829">
        <v>2017</v>
      </c>
    </row>
    <row r="830" spans="1:6" x14ac:dyDescent="0.35">
      <c r="A830" s="1">
        <v>45992</v>
      </c>
      <c r="B830" t="s">
        <v>233</v>
      </c>
      <c r="C830" t="s">
        <v>55</v>
      </c>
      <c r="D830" t="s">
        <v>152</v>
      </c>
      <c r="E830" t="s">
        <v>616</v>
      </c>
      <c r="F830">
        <v>208</v>
      </c>
    </row>
    <row r="831" spans="1:6" x14ac:dyDescent="0.35">
      <c r="A831" s="1">
        <v>45992</v>
      </c>
      <c r="B831" t="s">
        <v>233</v>
      </c>
      <c r="C831" t="s">
        <v>56</v>
      </c>
      <c r="D831" t="s">
        <v>152</v>
      </c>
      <c r="E831" t="s">
        <v>616</v>
      </c>
      <c r="F831">
        <v>848</v>
      </c>
    </row>
    <row r="832" spans="1:6" x14ac:dyDescent="0.35">
      <c r="A832" s="1">
        <v>45992</v>
      </c>
      <c r="B832" t="s">
        <v>233</v>
      </c>
      <c r="C832" t="s">
        <v>57</v>
      </c>
      <c r="D832" t="s">
        <v>152</v>
      </c>
      <c r="E832" t="s">
        <v>616</v>
      </c>
      <c r="F832">
        <v>196</v>
      </c>
    </row>
    <row r="833" spans="1:6" x14ac:dyDescent="0.35">
      <c r="A833" s="1">
        <v>45992</v>
      </c>
      <c r="B833" t="s">
        <v>233</v>
      </c>
      <c r="C833" t="s">
        <v>58</v>
      </c>
      <c r="D833" t="s">
        <v>152</v>
      </c>
      <c r="E833" t="s">
        <v>616</v>
      </c>
      <c r="F833">
        <v>6915</v>
      </c>
    </row>
    <row r="834" spans="1:6" x14ac:dyDescent="0.35">
      <c r="A834" s="1">
        <v>45992</v>
      </c>
      <c r="B834" t="s">
        <v>233</v>
      </c>
      <c r="C834" t="s">
        <v>59</v>
      </c>
      <c r="D834" t="s">
        <v>152</v>
      </c>
      <c r="E834" t="s">
        <v>616</v>
      </c>
      <c r="F834">
        <v>7007</v>
      </c>
    </row>
    <row r="835" spans="1:6" x14ac:dyDescent="0.35">
      <c r="A835" s="1">
        <v>45992</v>
      </c>
      <c r="B835" t="s">
        <v>233</v>
      </c>
      <c r="C835" t="s">
        <v>60</v>
      </c>
      <c r="D835" t="s">
        <v>152</v>
      </c>
      <c r="E835" t="s">
        <v>616</v>
      </c>
      <c r="F835">
        <v>14999</v>
      </c>
    </row>
    <row r="836" spans="1:6" x14ac:dyDescent="0.35">
      <c r="A836" s="1">
        <v>45992</v>
      </c>
      <c r="B836" t="s">
        <v>233</v>
      </c>
      <c r="C836" t="s">
        <v>61</v>
      </c>
      <c r="D836" t="s">
        <v>152</v>
      </c>
      <c r="E836" t="s">
        <v>616</v>
      </c>
      <c r="F836">
        <v>2292</v>
      </c>
    </row>
    <row r="837" spans="1:6" x14ac:dyDescent="0.35">
      <c r="A837" s="1">
        <v>45992</v>
      </c>
      <c r="B837" t="s">
        <v>233</v>
      </c>
      <c r="C837" t="s">
        <v>62</v>
      </c>
      <c r="D837" t="s">
        <v>152</v>
      </c>
      <c r="E837" t="s">
        <v>616</v>
      </c>
      <c r="F837">
        <v>5280</v>
      </c>
    </row>
    <row r="838" spans="1:6" x14ac:dyDescent="0.35">
      <c r="A838" s="1">
        <v>45992</v>
      </c>
      <c r="B838" t="s">
        <v>233</v>
      </c>
      <c r="C838" t="s">
        <v>63</v>
      </c>
      <c r="D838" t="s">
        <v>152</v>
      </c>
      <c r="E838" t="s">
        <v>616</v>
      </c>
      <c r="F838">
        <v>660</v>
      </c>
    </row>
    <row r="839" spans="1:6" x14ac:dyDescent="0.35">
      <c r="A839" s="1">
        <v>45992</v>
      </c>
      <c r="B839" t="s">
        <v>233</v>
      </c>
      <c r="C839" t="s">
        <v>64</v>
      </c>
      <c r="D839" t="s">
        <v>152</v>
      </c>
      <c r="E839" t="s">
        <v>616</v>
      </c>
      <c r="F839">
        <v>11</v>
      </c>
    </row>
    <row r="840" spans="1:6" x14ac:dyDescent="0.35">
      <c r="A840" s="1">
        <v>45992</v>
      </c>
      <c r="B840" t="s">
        <v>233</v>
      </c>
      <c r="C840" t="s">
        <v>65</v>
      </c>
      <c r="D840" t="s">
        <v>152</v>
      </c>
      <c r="E840" t="s">
        <v>616</v>
      </c>
      <c r="F840">
        <v>0</v>
      </c>
    </row>
    <row r="841" spans="1:6" x14ac:dyDescent="0.35">
      <c r="A841" s="1">
        <v>45992</v>
      </c>
      <c r="B841" t="s">
        <v>233</v>
      </c>
      <c r="C841" t="s">
        <v>66</v>
      </c>
      <c r="D841" t="s">
        <v>152</v>
      </c>
      <c r="E841" t="s">
        <v>616</v>
      </c>
      <c r="F841">
        <v>628</v>
      </c>
    </row>
    <row r="864" spans="2:6" x14ac:dyDescent="0.35">
      <c r="B864" s="1"/>
      <c r="C864" s="1"/>
      <c r="D864" s="1"/>
      <c r="E864" s="1"/>
      <c r="F864" s="95"/>
    </row>
  </sheetData>
  <conditionalFormatting sqref="A46:F46">
    <cfRule type="expression" dxfId="1" priority="1">
      <formula>OR($N$49="false")</formula>
    </cfRule>
  </conditionalFormatting>
  <conditionalFormatting sqref="C894:C1048576">
    <cfRule type="cellIs" dxfId="0" priority="2" operator="equal">
      <formula>"E18"</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V43"/>
  <sheetViews>
    <sheetView topLeftCell="A19" workbookViewId="0">
      <selection activeCell="B35" sqref="B35"/>
    </sheetView>
  </sheetViews>
  <sheetFormatPr defaultRowHeight="14.5" x14ac:dyDescent="0.35"/>
  <cols>
    <col min="2" max="2" width="58.54296875" bestFit="1" customWidth="1"/>
    <col min="3" max="3" width="58.54296875" customWidth="1"/>
    <col min="7" max="7" width="33" customWidth="1"/>
    <col min="11" max="11" width="11.54296875" bestFit="1" customWidth="1"/>
    <col min="14" max="14" width="42.54296875" bestFit="1" customWidth="1"/>
    <col min="15" max="15" width="11.453125" bestFit="1" customWidth="1"/>
    <col min="20" max="21" width="15.453125" bestFit="1" customWidth="1"/>
  </cols>
  <sheetData>
    <row r="1" spans="1:22" x14ac:dyDescent="0.35">
      <c r="A1" s="17" t="s">
        <v>570</v>
      </c>
      <c r="B1" s="17"/>
      <c r="C1" s="17"/>
      <c r="D1" s="17"/>
      <c r="E1" s="17"/>
      <c r="F1" s="17" t="s">
        <v>571</v>
      </c>
      <c r="G1" s="17"/>
      <c r="I1" s="17"/>
      <c r="J1" s="17"/>
      <c r="K1" s="17" t="s">
        <v>572</v>
      </c>
      <c r="M1" s="17"/>
      <c r="N1" s="17"/>
      <c r="O1" s="17"/>
      <c r="P1" s="17"/>
      <c r="Q1" s="17"/>
      <c r="R1" s="17"/>
      <c r="T1" s="17"/>
      <c r="U1" s="17"/>
      <c r="V1" s="17"/>
    </row>
    <row r="2" spans="1:22" x14ac:dyDescent="0.35">
      <c r="A2" t="s">
        <v>573</v>
      </c>
      <c r="B2" t="s">
        <v>574</v>
      </c>
      <c r="C2" t="s">
        <v>574</v>
      </c>
      <c r="D2" t="s">
        <v>575</v>
      </c>
      <c r="F2" t="s">
        <v>21</v>
      </c>
      <c r="G2" t="s">
        <v>576</v>
      </c>
      <c r="K2" s="34">
        <v>45017</v>
      </c>
    </row>
    <row r="3" spans="1:22" x14ac:dyDescent="0.35">
      <c r="B3" s="19" t="s">
        <v>577</v>
      </c>
      <c r="C3" s="19" t="s">
        <v>577</v>
      </c>
      <c r="F3" t="s">
        <v>29</v>
      </c>
      <c r="G3" t="s">
        <v>578</v>
      </c>
      <c r="K3" s="34">
        <v>45047</v>
      </c>
    </row>
    <row r="4" spans="1:22" x14ac:dyDescent="0.35">
      <c r="A4" t="s">
        <v>140</v>
      </c>
      <c r="B4" t="s">
        <v>249</v>
      </c>
      <c r="C4" t="s">
        <v>249</v>
      </c>
      <c r="D4" t="s">
        <v>238</v>
      </c>
      <c r="F4" t="s">
        <v>30</v>
      </c>
      <c r="G4" t="s">
        <v>579</v>
      </c>
      <c r="K4" s="34">
        <v>45078</v>
      </c>
    </row>
    <row r="5" spans="1:22" x14ac:dyDescent="0.35">
      <c r="A5" t="s">
        <v>212</v>
      </c>
      <c r="B5" t="s">
        <v>211</v>
      </c>
      <c r="C5" t="s">
        <v>211</v>
      </c>
      <c r="D5" t="s">
        <v>238</v>
      </c>
      <c r="F5" t="s">
        <v>31</v>
      </c>
      <c r="G5" t="s">
        <v>580</v>
      </c>
      <c r="K5" s="34">
        <v>45108</v>
      </c>
    </row>
    <row r="6" spans="1:22" x14ac:dyDescent="0.35">
      <c r="A6" t="s">
        <v>227</v>
      </c>
      <c r="B6" t="s">
        <v>226</v>
      </c>
      <c r="C6" t="s">
        <v>226</v>
      </c>
      <c r="D6" t="s">
        <v>238</v>
      </c>
      <c r="F6" t="s">
        <v>32</v>
      </c>
      <c r="G6" t="s">
        <v>581</v>
      </c>
      <c r="K6" s="34">
        <v>45139</v>
      </c>
    </row>
    <row r="7" spans="1:22" x14ac:dyDescent="0.35">
      <c r="A7" t="s">
        <v>152</v>
      </c>
      <c r="B7" t="s">
        <v>151</v>
      </c>
      <c r="C7" t="s">
        <v>151</v>
      </c>
      <c r="D7" t="s">
        <v>238</v>
      </c>
      <c r="F7" t="s">
        <v>46</v>
      </c>
      <c r="G7" t="s">
        <v>582</v>
      </c>
      <c r="K7" s="34">
        <v>45170</v>
      </c>
    </row>
    <row r="8" spans="1:22" x14ac:dyDescent="0.35">
      <c r="A8" t="s">
        <v>161</v>
      </c>
      <c r="B8" t="s">
        <v>160</v>
      </c>
      <c r="C8" t="s">
        <v>160</v>
      </c>
      <c r="D8" t="s">
        <v>238</v>
      </c>
      <c r="F8" t="s">
        <v>47</v>
      </c>
      <c r="G8" t="s">
        <v>583</v>
      </c>
      <c r="K8" s="34">
        <v>45200</v>
      </c>
    </row>
    <row r="9" spans="1:22" x14ac:dyDescent="0.35">
      <c r="A9" t="s">
        <v>146</v>
      </c>
      <c r="B9" t="s">
        <v>145</v>
      </c>
      <c r="C9" t="s">
        <v>145</v>
      </c>
      <c r="D9" t="s">
        <v>238</v>
      </c>
      <c r="F9" t="s">
        <v>48</v>
      </c>
      <c r="G9" t="s">
        <v>584</v>
      </c>
      <c r="K9" s="34">
        <v>45231</v>
      </c>
    </row>
    <row r="10" spans="1:22" x14ac:dyDescent="0.35">
      <c r="A10" t="s">
        <v>191</v>
      </c>
      <c r="B10" t="s">
        <v>190</v>
      </c>
      <c r="C10" t="s">
        <v>190</v>
      </c>
      <c r="D10" t="s">
        <v>238</v>
      </c>
      <c r="F10" t="s">
        <v>49</v>
      </c>
      <c r="G10" t="s">
        <v>585</v>
      </c>
      <c r="K10" s="34">
        <v>45261</v>
      </c>
    </row>
    <row r="11" spans="1:22" x14ac:dyDescent="0.35">
      <c r="F11" t="s">
        <v>33</v>
      </c>
      <c r="G11" t="s">
        <v>586</v>
      </c>
      <c r="K11" s="34">
        <v>45292</v>
      </c>
    </row>
    <row r="12" spans="1:22" x14ac:dyDescent="0.35">
      <c r="B12" s="19" t="s">
        <v>577</v>
      </c>
      <c r="C12" s="19" t="s">
        <v>577</v>
      </c>
      <c r="F12" t="s">
        <v>34</v>
      </c>
      <c r="G12" t="s">
        <v>587</v>
      </c>
      <c r="K12" s="34">
        <v>45323</v>
      </c>
    </row>
    <row r="13" spans="1:22" x14ac:dyDescent="0.35">
      <c r="A13" t="s">
        <v>137</v>
      </c>
      <c r="B13" t="s">
        <v>138</v>
      </c>
      <c r="C13" t="str">
        <f>_xlfn.CONCAT(A13, " ", B13)</f>
        <v>111AA1 North East</v>
      </c>
      <c r="D13" t="s">
        <v>588</v>
      </c>
      <c r="F13" t="s">
        <v>50</v>
      </c>
      <c r="G13" t="s">
        <v>589</v>
      </c>
      <c r="K13" s="34">
        <v>45352</v>
      </c>
    </row>
    <row r="14" spans="1:22" x14ac:dyDescent="0.35">
      <c r="A14" t="s">
        <v>198</v>
      </c>
      <c r="B14" t="s">
        <v>199</v>
      </c>
      <c r="C14" t="str">
        <f t="shared" ref="C14:C40" si="0">_xlfn.CONCAT(A14, " ", B14)</f>
        <v>111AI7 Yorkshire and Humber (NECS)</v>
      </c>
      <c r="D14" t="s">
        <v>588</v>
      </c>
      <c r="F14" t="s">
        <v>51</v>
      </c>
      <c r="G14" t="s">
        <v>590</v>
      </c>
      <c r="K14" s="34">
        <v>45383</v>
      </c>
    </row>
    <row r="15" spans="1:22" x14ac:dyDescent="0.35">
      <c r="A15" t="s">
        <v>209</v>
      </c>
      <c r="B15" t="s">
        <v>210</v>
      </c>
      <c r="C15" t="str">
        <f t="shared" si="0"/>
        <v>111AJ3 North West including Blackpool (ML CSU)</v>
      </c>
      <c r="D15" t="s">
        <v>588</v>
      </c>
      <c r="F15" t="s">
        <v>35</v>
      </c>
      <c r="G15" t="s">
        <v>591</v>
      </c>
      <c r="K15" s="34">
        <v>45413</v>
      </c>
    </row>
    <row r="16" spans="1:22" x14ac:dyDescent="0.35">
      <c r="A16" t="s">
        <v>225</v>
      </c>
      <c r="B16" t="s">
        <v>226</v>
      </c>
      <c r="C16" t="str">
        <f t="shared" si="0"/>
        <v>111AL7 Midlands</v>
      </c>
      <c r="D16" t="s">
        <v>588</v>
      </c>
      <c r="F16" t="s">
        <v>36</v>
      </c>
      <c r="G16" t="s">
        <v>592</v>
      </c>
      <c r="K16" s="34">
        <v>45444</v>
      </c>
    </row>
    <row r="17" spans="1:11" x14ac:dyDescent="0.35">
      <c r="A17" t="s">
        <v>149</v>
      </c>
      <c r="B17" t="s">
        <v>150</v>
      </c>
      <c r="C17" t="str">
        <f t="shared" si="0"/>
        <v>111AC5 Cambridgeshire and Peterborough</v>
      </c>
      <c r="D17" t="s">
        <v>588</v>
      </c>
      <c r="F17" t="s">
        <v>52</v>
      </c>
      <c r="G17" t="s">
        <v>593</v>
      </c>
      <c r="K17" s="34">
        <v>45474</v>
      </c>
    </row>
    <row r="18" spans="1:11" x14ac:dyDescent="0.35">
      <c r="A18" t="s">
        <v>233</v>
      </c>
      <c r="B18" t="s">
        <v>234</v>
      </c>
      <c r="C18" t="str">
        <f t="shared" si="0"/>
        <v>111AM1 West Essex &amp; Hertfordshire</v>
      </c>
      <c r="D18" t="s">
        <v>588</v>
      </c>
      <c r="F18" t="s">
        <v>53</v>
      </c>
      <c r="G18" t="s">
        <v>594</v>
      </c>
      <c r="K18" s="34">
        <v>45505</v>
      </c>
    </row>
    <row r="19" spans="1:11" x14ac:dyDescent="0.35">
      <c r="A19" t="s">
        <v>166</v>
      </c>
      <c r="B19" t="s">
        <v>167</v>
      </c>
      <c r="C19" t="str">
        <f t="shared" si="0"/>
        <v>111AG7 Luton and Bedfordshire</v>
      </c>
      <c r="D19" t="s">
        <v>588</v>
      </c>
      <c r="F19" t="s">
        <v>54</v>
      </c>
      <c r="G19" t="s">
        <v>595</v>
      </c>
      <c r="K19" s="34">
        <v>45536</v>
      </c>
    </row>
    <row r="20" spans="1:11" x14ac:dyDescent="0.35">
      <c r="A20" t="s">
        <v>176</v>
      </c>
      <c r="B20" t="s">
        <v>339</v>
      </c>
      <c r="C20" t="str">
        <f t="shared" si="0"/>
        <v>111AH4 Mid and South Essex</v>
      </c>
      <c r="D20" t="s">
        <v>588</v>
      </c>
      <c r="F20" t="s">
        <v>55</v>
      </c>
      <c r="G20" t="s">
        <v>596</v>
      </c>
      <c r="K20" s="34">
        <v>45566</v>
      </c>
    </row>
    <row r="21" spans="1:11" x14ac:dyDescent="0.35">
      <c r="A21" t="s">
        <v>154</v>
      </c>
      <c r="B21" t="s">
        <v>155</v>
      </c>
      <c r="C21" t="str">
        <f t="shared" si="0"/>
        <v>111AC7 Milton Keynes</v>
      </c>
      <c r="D21" t="s">
        <v>588</v>
      </c>
      <c r="F21" t="s">
        <v>56</v>
      </c>
      <c r="G21" t="s">
        <v>597</v>
      </c>
      <c r="K21" s="34">
        <v>45597</v>
      </c>
    </row>
    <row r="22" spans="1:11" x14ac:dyDescent="0.35">
      <c r="A22" t="s">
        <v>168</v>
      </c>
      <c r="B22" t="s">
        <v>169</v>
      </c>
      <c r="C22" t="str">
        <f t="shared" si="0"/>
        <v>111AG8 Norfolk including Great Yarmouth and Waveney</v>
      </c>
      <c r="D22" t="s">
        <v>588</v>
      </c>
      <c r="F22" t="s">
        <v>57</v>
      </c>
      <c r="G22" t="s">
        <v>598</v>
      </c>
      <c r="K22" s="34">
        <v>45627</v>
      </c>
    </row>
    <row r="23" spans="1:11" x14ac:dyDescent="0.35">
      <c r="A23" t="s">
        <v>180</v>
      </c>
      <c r="B23" t="s">
        <v>181</v>
      </c>
      <c r="C23" t="str">
        <f t="shared" si="0"/>
        <v>111AH7 North East Essex &amp; Suffolk</v>
      </c>
      <c r="D23" t="s">
        <v>588</v>
      </c>
      <c r="F23" t="s">
        <v>58</v>
      </c>
      <c r="G23" t="s">
        <v>599</v>
      </c>
      <c r="K23" s="34">
        <v>45658</v>
      </c>
    </row>
    <row r="24" spans="1:11" x14ac:dyDescent="0.35">
      <c r="A24" t="s">
        <v>158</v>
      </c>
      <c r="B24" t="s">
        <v>159</v>
      </c>
      <c r="C24" t="str">
        <f t="shared" si="0"/>
        <v>111AL9 North Central London (LAS)</v>
      </c>
      <c r="D24" t="s">
        <v>588</v>
      </c>
      <c r="F24" t="s">
        <v>59</v>
      </c>
      <c r="G24" t="s">
        <v>600</v>
      </c>
      <c r="K24" s="34">
        <v>45689</v>
      </c>
    </row>
    <row r="25" spans="1:11" x14ac:dyDescent="0.35">
      <c r="A25" t="s">
        <v>178</v>
      </c>
      <c r="B25" t="s">
        <v>179</v>
      </c>
      <c r="C25" t="str">
        <f t="shared" si="0"/>
        <v>111AH5 North East London</v>
      </c>
      <c r="D25" t="s">
        <v>588</v>
      </c>
      <c r="F25" t="s">
        <v>60</v>
      </c>
      <c r="G25" t="s">
        <v>601</v>
      </c>
      <c r="K25" s="34">
        <v>45717</v>
      </c>
    </row>
    <row r="26" spans="1:11" x14ac:dyDescent="0.35">
      <c r="A26" t="s">
        <v>207</v>
      </c>
      <c r="B26" t="s">
        <v>208</v>
      </c>
      <c r="C26" t="str">
        <f t="shared" si="0"/>
        <v>111AJ1 North West London</v>
      </c>
      <c r="D26" t="s">
        <v>588</v>
      </c>
      <c r="F26" t="s">
        <v>61</v>
      </c>
      <c r="G26" t="s">
        <v>602</v>
      </c>
      <c r="K26" s="30"/>
    </row>
    <row r="27" spans="1:11" x14ac:dyDescent="0.35">
      <c r="A27" t="s">
        <v>164</v>
      </c>
      <c r="B27" t="s">
        <v>165</v>
      </c>
      <c r="C27" t="str">
        <f t="shared" si="0"/>
        <v>111AD7 South East London</v>
      </c>
      <c r="D27" t="s">
        <v>588</v>
      </c>
      <c r="F27" t="s">
        <v>62</v>
      </c>
      <c r="G27" t="s">
        <v>603</v>
      </c>
      <c r="K27" s="30"/>
    </row>
    <row r="28" spans="1:11" x14ac:dyDescent="0.35">
      <c r="A28" t="s">
        <v>216</v>
      </c>
      <c r="B28" t="s">
        <v>217</v>
      </c>
      <c r="C28" t="str">
        <f t="shared" si="0"/>
        <v>111AK9 South West London (PPG)</v>
      </c>
      <c r="D28" t="s">
        <v>588</v>
      </c>
      <c r="F28" t="s">
        <v>63</v>
      </c>
      <c r="G28" t="s">
        <v>604</v>
      </c>
      <c r="K28" s="30"/>
    </row>
    <row r="29" spans="1:11" x14ac:dyDescent="0.35">
      <c r="A29" t="s">
        <v>184</v>
      </c>
      <c r="B29" t="s">
        <v>185</v>
      </c>
      <c r="C29" t="str">
        <f t="shared" si="0"/>
        <v>111AH9 Hampshire and Surrey Heath</v>
      </c>
      <c r="D29" t="s">
        <v>588</v>
      </c>
      <c r="F29" t="s">
        <v>64</v>
      </c>
      <c r="G29" t="s">
        <v>605</v>
      </c>
      <c r="K29" s="30"/>
    </row>
    <row r="30" spans="1:11" x14ac:dyDescent="0.35">
      <c r="A30" t="s">
        <v>143</v>
      </c>
      <c r="B30" t="s">
        <v>144</v>
      </c>
      <c r="C30" t="str">
        <f t="shared" si="0"/>
        <v>111AA6 Isle of Wight</v>
      </c>
      <c r="D30" t="s">
        <v>588</v>
      </c>
      <c r="F30" t="s">
        <v>65</v>
      </c>
      <c r="G30" t="s">
        <v>606</v>
      </c>
      <c r="K30" s="30"/>
    </row>
    <row r="31" spans="1:11" x14ac:dyDescent="0.35">
      <c r="A31" t="s">
        <v>203</v>
      </c>
      <c r="B31" t="s">
        <v>204</v>
      </c>
      <c r="C31" t="str">
        <f t="shared" si="0"/>
        <v>111AI9 Kent, Medway &amp; Sussex</v>
      </c>
      <c r="D31" t="s">
        <v>588</v>
      </c>
      <c r="F31" t="s">
        <v>66</v>
      </c>
      <c r="G31" t="s">
        <v>607</v>
      </c>
      <c r="K31" s="30"/>
    </row>
    <row r="32" spans="1:11" x14ac:dyDescent="0.35">
      <c r="A32" t="s">
        <v>186</v>
      </c>
      <c r="B32" t="s">
        <v>187</v>
      </c>
      <c r="C32" t="str">
        <f t="shared" si="0"/>
        <v>111AI2 Surrey Heartlands</v>
      </c>
      <c r="D32" t="s">
        <v>588</v>
      </c>
      <c r="K32" s="30"/>
    </row>
    <row r="33" spans="1:14" x14ac:dyDescent="0.35">
      <c r="A33" t="s">
        <v>172</v>
      </c>
      <c r="B33" t="s">
        <v>173</v>
      </c>
      <c r="C33" t="str">
        <f t="shared" si="0"/>
        <v>111AG9 Thames Valley</v>
      </c>
      <c r="D33" t="s">
        <v>588</v>
      </c>
      <c r="K33" s="30"/>
    </row>
    <row r="34" spans="1:14" x14ac:dyDescent="0.35">
      <c r="A34" t="s">
        <v>224</v>
      </c>
      <c r="B34" t="s">
        <v>629</v>
      </c>
      <c r="C34" t="str">
        <f t="shared" si="0"/>
        <v>111AL6 BaNES, Swindon &amp; Wiltshire (HealthHero-PPG)</v>
      </c>
      <c r="D34" t="s">
        <v>588</v>
      </c>
      <c r="K34" s="30"/>
    </row>
    <row r="35" spans="1:14" x14ac:dyDescent="0.35">
      <c r="A35" t="s">
        <v>194</v>
      </c>
      <c r="B35" t="s">
        <v>195</v>
      </c>
      <c r="C35" t="str">
        <f t="shared" si="0"/>
        <v>111AI5 Bristol, North Somerset &amp; South Gloucestershire (BRISDOC)</v>
      </c>
      <c r="D35" t="s">
        <v>588</v>
      </c>
      <c r="K35" s="30"/>
    </row>
    <row r="36" spans="1:14" x14ac:dyDescent="0.35">
      <c r="A36" t="s">
        <v>220</v>
      </c>
      <c r="B36" t="s">
        <v>221</v>
      </c>
      <c r="C36" t="str">
        <f t="shared" si="0"/>
        <v>111AL3 Cornwall (HUC)</v>
      </c>
      <c r="D36" t="s">
        <v>588</v>
      </c>
      <c r="K36" s="30"/>
    </row>
    <row r="37" spans="1:14" x14ac:dyDescent="0.35">
      <c r="A37" t="s">
        <v>218</v>
      </c>
      <c r="B37" t="s">
        <v>219</v>
      </c>
      <c r="C37" t="str">
        <f t="shared" si="0"/>
        <v>111AL2 Devon (PPG)</v>
      </c>
      <c r="D37" t="s">
        <v>588</v>
      </c>
      <c r="N37" s="1"/>
    </row>
    <row r="38" spans="1:14" x14ac:dyDescent="0.35">
      <c r="A38" t="s">
        <v>188</v>
      </c>
      <c r="B38" t="s">
        <v>189</v>
      </c>
      <c r="C38" t="str">
        <f t="shared" si="0"/>
        <v>111AI4 Dorset (DHC)</v>
      </c>
      <c r="D38" t="s">
        <v>588</v>
      </c>
      <c r="N38" s="1"/>
    </row>
    <row r="39" spans="1:14" x14ac:dyDescent="0.35">
      <c r="A39" t="s">
        <v>230</v>
      </c>
      <c r="B39" t="s">
        <v>231</v>
      </c>
      <c r="C39" t="str">
        <f t="shared" si="0"/>
        <v>111AL8 Gloucestershire (ICB/IC24)</v>
      </c>
      <c r="D39" t="s">
        <v>588</v>
      </c>
      <c r="N39" s="1"/>
    </row>
    <row r="40" spans="1:14" x14ac:dyDescent="0.35">
      <c r="A40" t="s">
        <v>222</v>
      </c>
      <c r="B40" t="s">
        <v>223</v>
      </c>
      <c r="C40" t="str">
        <f t="shared" si="0"/>
        <v>111AL5 Somerset (HUC)</v>
      </c>
      <c r="D40" t="s">
        <v>588</v>
      </c>
      <c r="N40" s="1"/>
    </row>
    <row r="41" spans="1:14" x14ac:dyDescent="0.35">
      <c r="N41" s="1"/>
    </row>
    <row r="42" spans="1:14" x14ac:dyDescent="0.35">
      <c r="N42" s="1"/>
    </row>
    <row r="43" spans="1:14" x14ac:dyDescent="0.35">
      <c r="N43" s="1"/>
    </row>
  </sheetData>
  <phoneticPr fontId="38"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2554C-4700-43D1-8704-BD809245DA1E}">
  <sheetPr>
    <tabColor rgb="FFFFFF00"/>
  </sheetPr>
  <dimension ref="A1:C5"/>
  <sheetViews>
    <sheetView workbookViewId="0">
      <selection activeCell="H25" sqref="H25"/>
    </sheetView>
  </sheetViews>
  <sheetFormatPr defaultRowHeight="14.5" x14ac:dyDescent="0.35"/>
  <cols>
    <col min="1" max="1" width="15.453125" customWidth="1"/>
    <col min="2" max="2" width="15.54296875" customWidth="1"/>
    <col min="3" max="3" width="20.54296875" customWidth="1"/>
  </cols>
  <sheetData>
    <row r="1" spans="1:3" x14ac:dyDescent="0.35">
      <c r="A1" t="s">
        <v>608</v>
      </c>
      <c r="B1" t="s">
        <v>609</v>
      </c>
      <c r="C1" t="s">
        <v>610</v>
      </c>
    </row>
    <row r="2" spans="1:3" x14ac:dyDescent="0.35">
      <c r="A2" s="1">
        <v>44294</v>
      </c>
      <c r="B2" t="s">
        <v>611</v>
      </c>
      <c r="C2" t="s">
        <v>612</v>
      </c>
    </row>
    <row r="3" spans="1:3" x14ac:dyDescent="0.35">
      <c r="A3" s="1">
        <v>44300</v>
      </c>
      <c r="B3" t="s">
        <v>611</v>
      </c>
      <c r="C3" t="s">
        <v>613</v>
      </c>
    </row>
    <row r="5" spans="1:3" x14ac:dyDescent="0.35">
      <c r="C5"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ate_Time xmlns="c44079d0-8f68-4105-8d53-e90d6dc48a51" xsi:nil="true"/>
    <lcf76f155ced4ddcb4097134ff3c332f xmlns="c44079d0-8f68-4105-8d53-e90d6dc48a51">
      <Terms xmlns="http://schemas.microsoft.com/office/infopath/2007/PartnerControls"/>
    </lcf76f155ced4ddcb4097134ff3c332f>
    <_Flow_SignoffStatus xmlns="c44079d0-8f68-4105-8d53-e90d6dc48a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8aea55d378d07aa943153abb487d3aad">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31d773cc72c621d82a5c5ba829f55e52"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D4DC07-CBE4-413F-B73E-7EF5E1338C8A}">
  <ds:schemaRefs>
    <ds:schemaRef ds:uri="http://schemas.microsoft.com/office/2006/metadata/properties"/>
    <ds:schemaRef ds:uri="http://schemas.microsoft.com/office/infopath/2007/PartnerControls"/>
    <ds:schemaRef ds:uri="http://schemas.microsoft.com/sharepoint/v3"/>
    <ds:schemaRef ds:uri="c44079d0-8f68-4105-8d53-e90d6dc48a51"/>
  </ds:schemaRefs>
</ds:datastoreItem>
</file>

<file path=customXml/itemProps2.xml><?xml version="1.0" encoding="utf-8"?>
<ds:datastoreItem xmlns:ds="http://schemas.openxmlformats.org/officeDocument/2006/customXml" ds:itemID="{A7ED783C-E8E4-4710-A302-AAAEF6D05BA3}">
  <ds:schemaRefs>
    <ds:schemaRef ds:uri="http://schemas.microsoft.com/sharepoint/v3/contenttype/forms"/>
  </ds:schemaRefs>
</ds:datastoreItem>
</file>

<file path=customXml/itemProps3.xml><?xml version="1.0" encoding="utf-8"?>
<ds:datastoreItem xmlns:ds="http://schemas.openxmlformats.org/officeDocument/2006/customXml" ds:itemID="{5E1027AC-F820-4CC1-AADC-6FAF693DF16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Key Facts</vt:lpstr>
      <vt:lpstr>Month</vt:lpstr>
      <vt:lpstr>KPI Details</vt:lpstr>
      <vt:lpstr>Reporting Contract Areas</vt:lpstr>
      <vt:lpstr>Current ICB Mapping</vt:lpstr>
      <vt:lpstr>Raw</vt:lpstr>
      <vt:lpstr>Refs</vt:lpstr>
      <vt:lpstr>ChangeLog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Pulle, Laurence - Business Intelligence Analyst</dc:creator>
  <cp:keywords/>
  <dc:description/>
  <cp:lastModifiedBy>GILES, Jamie (NHS ENGLAND)</cp:lastModifiedBy>
  <cp:revision/>
  <dcterms:created xsi:type="dcterms:W3CDTF">2021-02-16T15:24:29Z</dcterms:created>
  <dcterms:modified xsi:type="dcterms:W3CDTF">2026-01-09T08:54:28Z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y fmtid="{D5CDD505-2E9C-101B-9397-08002B2CF9AE}" pid="4" name="_ExtendedDescription">
    <vt:lpwstr/>
  </property>
</Properties>
</file>