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14" lockStructure="1"/>
  <bookViews>
    <workbookView xWindow="240" yWindow="105" windowWidth="14805" windowHeight="8010"/>
  </bookViews>
  <sheets>
    <sheet name="Calculator" sheetId="3" r:id="rId1"/>
    <sheet name="Options" sheetId="2" state="hidden" r:id="rId2"/>
  </sheets>
  <calcPr calcId="145621"/>
</workbook>
</file>

<file path=xl/calcChain.xml><?xml version="1.0" encoding="utf-8"?>
<calcChain xmlns="http://schemas.openxmlformats.org/spreadsheetml/2006/main">
  <c r="E5" i="2" l="1"/>
  <c r="J5" i="2"/>
  <c r="B16" i="3" l="1"/>
  <c r="B17" i="3"/>
  <c r="E6" i="3"/>
  <c r="C16" i="3"/>
  <c r="C17" i="3" s="1"/>
  <c r="B18" i="3" l="1"/>
</calcChain>
</file>

<file path=xl/sharedStrings.xml><?xml version="1.0" encoding="utf-8"?>
<sst xmlns="http://schemas.openxmlformats.org/spreadsheetml/2006/main" count="24" uniqueCount="24">
  <si>
    <t>Decrease/increase favourable</t>
  </si>
  <si>
    <t>-</t>
  </si>
  <si>
    <t>Baseline denominator</t>
  </si>
  <si>
    <t>Z</t>
  </si>
  <si>
    <t>+</t>
  </si>
  <si>
    <t>Relative change required (actual)</t>
  </si>
  <si>
    <t>Confidence</t>
  </si>
  <si>
    <t>Improve</t>
  </si>
  <si>
    <t>Increase</t>
  </si>
  <si>
    <t>Decrease</t>
  </si>
  <si>
    <t>Complete all white cells and choose from drop down boxes</t>
  </si>
  <si>
    <t>e.g. delayed discharges should decrease</t>
  </si>
  <si>
    <t>Better Care Fund - statistical significance calculator</t>
  </si>
  <si>
    <t>This calculator, for a given metric, will provide an approximation of the required change to see statistically significant improvement. It cannot provide reliable estimates for very low rates/proportions or where a proportion is near to 100%</t>
  </si>
  <si>
    <t>Approx. target numerator</t>
  </si>
  <si>
    <t>Baseline period (months)</t>
  </si>
  <si>
    <t>Baseline numerator</t>
  </si>
  <si>
    <t>Expected target denominator</t>
  </si>
  <si>
    <t>Target period (months)</t>
  </si>
  <si>
    <t xml:space="preserve">95% is the standard confidence level. In setting realistic levels of ambition it may be appropriate for some HWBs to use a lower level of confidence </t>
  </si>
  <si>
    <t>Relative rate change required</t>
  </si>
  <si>
    <r>
      <t xml:space="preserve">
These should </t>
    </r>
    <r>
      <rPr>
        <b/>
        <i/>
        <sz val="10"/>
        <color theme="1"/>
        <rFont val="Calibri"/>
        <family val="2"/>
        <scheme val="minor"/>
      </rPr>
      <t xml:space="preserve">only </t>
    </r>
    <r>
      <rPr>
        <i/>
        <sz val="10"/>
        <color theme="1"/>
        <rFont val="Calibri"/>
        <family val="2"/>
        <scheme val="minor"/>
      </rPr>
      <t>be adjusted for rates where an open population denominator is used e.g. ONS population</t>
    </r>
  </si>
  <si>
    <t>Confidence level</t>
  </si>
  <si>
    <t>If the baseline and target periods are different (box above) then the numerators can be divided through by the corresponding periods in order to calculate e.g. the average monthly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</si>
</sst>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00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43" fontId="2" fillId="3" borderId="0" xfId="2" applyFont="1" applyFill="1" applyAlignment="1" applyProtection="1">
      <alignment horizontal="left" vertical="center"/>
      <protection locked="0"/>
    </xf>
    <xf numFmtId="1" fontId="0" fillId="3" borderId="0" xfId="0" applyNumberFormat="1" applyFill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</xf>
    <xf numFmtId="43" fontId="2" fillId="3" borderId="0" xfId="2" applyFont="1" applyFill="1" applyAlignment="1" applyProtection="1">
      <alignment horizontal="left"/>
    </xf>
    <xf numFmtId="0" fontId="0" fillId="3" borderId="0" xfId="0" applyFill="1" applyProtection="1"/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164" fontId="0" fillId="3" borderId="0" xfId="0" applyNumberFormat="1" applyFill="1" applyProtection="1">
      <protection locked="0"/>
    </xf>
    <xf numFmtId="9" fontId="3" fillId="2" borderId="1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wrapText="1"/>
      <protection locked="0"/>
    </xf>
    <xf numFmtId="1" fontId="0" fillId="0" borderId="8" xfId="2" applyNumberFormat="1" applyFont="1" applyFill="1" applyBorder="1" applyAlignment="1" applyProtection="1">
      <alignment horizontal="center" vertical="center"/>
      <protection locked="0"/>
    </xf>
    <xf numFmtId="1" fontId="1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vertical="top"/>
      <protection locked="0"/>
    </xf>
    <xf numFmtId="0" fontId="0" fillId="3" borderId="0" xfId="0" applyFont="1" applyFill="1" applyAlignment="1" applyProtection="1">
      <alignment horizontal="left" vertical="top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</xf>
    <xf numFmtId="9" fontId="3" fillId="5" borderId="1" xfId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165" fontId="0" fillId="3" borderId="0" xfId="1" applyNumberFormat="1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wrapText="1"/>
    </xf>
    <xf numFmtId="0" fontId="0" fillId="3" borderId="2" xfId="0" applyFill="1" applyBorder="1" applyProtection="1"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0" fillId="3" borderId="9" xfId="0" applyFill="1" applyBorder="1" applyProtection="1"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43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9" fontId="0" fillId="0" borderId="0" xfId="0" applyNumberFormat="1" applyProtection="1"/>
    <xf numFmtId="0" fontId="0" fillId="0" borderId="0" xfId="0" applyProtection="1"/>
    <xf numFmtId="0" fontId="3" fillId="0" borderId="0" xfId="0" applyFont="1" applyProtection="1"/>
    <xf numFmtId="0" fontId="0" fillId="3" borderId="0" xfId="0" applyFont="1" applyFill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horizontal="left" wrapText="1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15" fmlaLink="Options!$I$5" fmlaRange="Options!$G$5:$G$6" noThreeD="1" val="0"/>
</file>

<file path=xl/ctrlProps/ctrlProp2.xml><?xml version="1.0" encoding="utf-8"?>
<formControlPr xmlns="http://schemas.microsoft.com/office/spreadsheetml/2009/9/main" objectType="Drop" dropLines="5" dropStyle="combo" dx="15" fmlaLink="Options!$D$5" fmlaRange="Options!$B$5:$B$9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5</xdr:col>
          <xdr:colOff>266700</xdr:colOff>
          <xdr:row>10</xdr:row>
          <xdr:rowOff>19050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5</xdr:col>
          <xdr:colOff>257175</xdr:colOff>
          <xdr:row>12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S6" sqref="S6"/>
    </sheetView>
  </sheetViews>
  <sheetFormatPr defaultRowHeight="15" x14ac:dyDescent="0.25"/>
  <cols>
    <col min="1" max="1" width="5.42578125" style="1" customWidth="1"/>
    <col min="2" max="2" width="13.28515625" style="1" customWidth="1"/>
    <col min="3" max="3" width="14.7109375" style="1" customWidth="1"/>
    <col min="4" max="4" width="12.7109375" style="1" customWidth="1"/>
    <col min="5" max="5" width="15.140625" style="1" hidden="1" customWidth="1"/>
    <col min="6" max="6" width="7.7109375" style="1" customWidth="1"/>
    <col min="7" max="7" width="2.42578125" style="1" customWidth="1"/>
    <col min="8" max="8" width="10.5703125" style="1" customWidth="1"/>
    <col min="9" max="9" width="10.140625" style="1" customWidth="1"/>
    <col min="10" max="10" width="4" style="1" customWidth="1"/>
    <col min="11" max="16384" width="9.140625" style="1"/>
  </cols>
  <sheetData>
    <row r="1" spans="1:18" ht="15.75" x14ac:dyDescent="0.25">
      <c r="A1" s="12" t="s">
        <v>12</v>
      </c>
    </row>
    <row r="2" spans="1:18" ht="15" customHeight="1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 ht="29.2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 ht="21.75" customHeight="1" thickBot="1" x14ac:dyDescent="0.3">
      <c r="A4" s="19" t="s">
        <v>10</v>
      </c>
      <c r="C4" s="18"/>
      <c r="D4" s="18"/>
      <c r="E4" s="18"/>
      <c r="F4" s="18"/>
      <c r="G4" s="20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8" ht="48" customHeight="1" thickBot="1" x14ac:dyDescent="0.3">
      <c r="A5" s="2"/>
      <c r="B5" s="25" t="s">
        <v>16</v>
      </c>
      <c r="C5" s="25" t="s">
        <v>2</v>
      </c>
      <c r="D5" s="25" t="s">
        <v>17</v>
      </c>
      <c r="E5" s="2" t="s">
        <v>5</v>
      </c>
      <c r="G5" s="27"/>
      <c r="H5" s="28" t="s">
        <v>15</v>
      </c>
      <c r="I5" s="28" t="s">
        <v>18</v>
      </c>
      <c r="J5" s="29"/>
      <c r="K5" s="42" t="s">
        <v>21</v>
      </c>
      <c r="L5" s="42"/>
      <c r="M5" s="42"/>
      <c r="N5" s="42"/>
      <c r="O5" s="42"/>
      <c r="P5" s="43"/>
      <c r="Q5" s="15"/>
      <c r="R5" s="15"/>
    </row>
    <row r="6" spans="1:18" ht="20.25" customHeight="1" thickBot="1" x14ac:dyDescent="0.3">
      <c r="B6" s="16">
        <v>5000</v>
      </c>
      <c r="C6" s="16">
        <v>10000</v>
      </c>
      <c r="D6" s="17">
        <v>11000</v>
      </c>
      <c r="E6" s="24">
        <f>(B16/(D6*I6/H6))/(B6/C6)-1</f>
        <v>2.277054315256799E-2</v>
      </c>
      <c r="G6" s="30"/>
      <c r="H6" s="23">
        <v>12</v>
      </c>
      <c r="I6" s="23">
        <v>12</v>
      </c>
      <c r="J6" s="31"/>
      <c r="K6" s="44"/>
      <c r="L6" s="44"/>
      <c r="M6" s="44"/>
      <c r="N6" s="44"/>
      <c r="O6" s="44"/>
      <c r="P6" s="45"/>
      <c r="Q6" s="15"/>
      <c r="R6" s="15"/>
    </row>
    <row r="7" spans="1:18" ht="9" customHeight="1" thickBot="1" x14ac:dyDescent="0.3">
      <c r="G7" s="32"/>
      <c r="H7" s="33"/>
      <c r="I7" s="34"/>
      <c r="J7" s="33"/>
      <c r="K7" s="33"/>
      <c r="L7" s="33"/>
      <c r="M7" s="33"/>
      <c r="N7" s="33"/>
      <c r="O7" s="33"/>
      <c r="P7" s="35"/>
    </row>
    <row r="10" spans="1:18" x14ac:dyDescent="0.25">
      <c r="B10" s="1" t="s">
        <v>0</v>
      </c>
      <c r="E10" s="3"/>
      <c r="G10" s="11" t="s">
        <v>11</v>
      </c>
    </row>
    <row r="11" spans="1:18" x14ac:dyDescent="0.25">
      <c r="E11" s="3"/>
      <c r="F11" s="3"/>
      <c r="G11" s="3"/>
    </row>
    <row r="12" spans="1:18" x14ac:dyDescent="0.25">
      <c r="B12" s="1" t="s">
        <v>22</v>
      </c>
      <c r="G12" s="10" t="s">
        <v>19</v>
      </c>
    </row>
    <row r="14" spans="1:18" ht="4.5" customHeight="1" x14ac:dyDescent="0.25">
      <c r="C14" s="4"/>
    </row>
    <row r="15" spans="1:18" ht="40.5" customHeight="1" thickBot="1" x14ac:dyDescent="0.3">
      <c r="B15" s="26" t="s">
        <v>14</v>
      </c>
      <c r="C15" s="26" t="s">
        <v>20</v>
      </c>
      <c r="F15" s="46" t="s">
        <v>23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ht="24" hidden="1" customHeight="1" thickBot="1" x14ac:dyDescent="0.3">
      <c r="B16" s="7">
        <f>IF(ISERROR((((D6*(I6/H6)*B6)/(C6))*EXP(Options!J5&amp;Options!E5*SQRT((1/(B6/((H6/I6)*(C6/D6)))-(1/C6)+(1/B6)-(1/D6))))-(Options!E5/1.5)^2)),"error",(((D6*(I6/H6)*B6)/(C6))*EXP(Options!J5&amp;Options!E5*SQRT((1/(B6/((H6/I6)*(C6/D6)))-(1/C6)+(1/B6)-(1/D6))))-(Options!E5/1.5)^2))</f>
        <v>5625.2379873391237</v>
      </c>
      <c r="C16" s="14">
        <f>IF(E6&gt;0.4,"Above 40%",IF(E6&lt;-0.4,"Below -40%",E6))</f>
        <v>2.277054315256799E-2</v>
      </c>
      <c r="D16" s="5"/>
      <c r="E16" s="13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2:4" ht="24" customHeight="1" thickBot="1" x14ac:dyDescent="0.3">
      <c r="B17" s="21">
        <f>IF(AND(B6&lt;=5,Options!J5="-"),"ERROR",IF(AND(B6+2&gt;=C6,Options!J5="+"),"ERROR",IF(B16&gt;D6,"ERROR",B16)))</f>
        <v>5625.2379873391237</v>
      </c>
      <c r="C17" s="22">
        <f>IF(AND(B6&lt;=5,Options!J5="-"),"-",IF(AND(B6+2&gt;=C6,Options!J5="+"),"-",IF(B17="ERROR","ERROR",C16)))</f>
        <v>2.277054315256799E-2</v>
      </c>
    </row>
    <row r="18" spans="2:4" x14ac:dyDescent="0.25">
      <c r="B18" s="8" t="str">
        <f>IF(B17="ERROR","Unreliable and/or cannot statistically significantly improve"," ")</f>
        <v xml:space="preserve"> </v>
      </c>
      <c r="C18" s="9"/>
    </row>
    <row r="19" spans="2:4" ht="6" customHeight="1" x14ac:dyDescent="0.25">
      <c r="D19" s="6"/>
    </row>
    <row r="20" spans="2:4" ht="15" customHeight="1" x14ac:dyDescent="0.25"/>
  </sheetData>
  <sheetProtection password="DD14" sheet="1" objects="1" scenarios="1" selectLockedCells="1"/>
  <mergeCells count="3">
    <mergeCell ref="A2:Q3"/>
    <mergeCell ref="K5:P6"/>
    <mergeCell ref="F15:R1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5</xdr:col>
                    <xdr:colOff>266700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5</xdr:col>
                    <xdr:colOff>257175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3"/>
  <sheetViews>
    <sheetView workbookViewId="0">
      <selection activeCell="F13" sqref="F13"/>
    </sheetView>
  </sheetViews>
  <sheetFormatPr defaultRowHeight="15" x14ac:dyDescent="0.25"/>
  <cols>
    <col min="1" max="16384" width="9.140625" style="36"/>
  </cols>
  <sheetData>
    <row r="4" spans="2:10" x14ac:dyDescent="0.25">
      <c r="B4" s="40" t="s">
        <v>6</v>
      </c>
      <c r="C4" s="40" t="s">
        <v>3</v>
      </c>
      <c r="G4" s="40" t="s">
        <v>7</v>
      </c>
      <c r="H4" s="39"/>
    </row>
    <row r="5" spans="2:10" x14ac:dyDescent="0.25">
      <c r="B5" s="38">
        <v>0.95</v>
      </c>
      <c r="C5" s="39">
        <v>1.645</v>
      </c>
      <c r="D5" s="36">
        <v>1</v>
      </c>
      <c r="E5" s="36">
        <f>INDEX(C5:C13,D5)</f>
        <v>1.645</v>
      </c>
      <c r="G5" s="40" t="s">
        <v>8</v>
      </c>
      <c r="H5" s="39" t="s">
        <v>4</v>
      </c>
      <c r="I5" s="36">
        <v>1</v>
      </c>
      <c r="J5" s="36" t="str">
        <f>INDEX(H5:H6,I5)</f>
        <v>+</v>
      </c>
    </row>
    <row r="6" spans="2:10" x14ac:dyDescent="0.25">
      <c r="B6" s="38">
        <v>0.9</v>
      </c>
      <c r="C6" s="39">
        <v>1.2816000000000001</v>
      </c>
      <c r="G6" s="40" t="s">
        <v>9</v>
      </c>
      <c r="H6" s="39" t="s">
        <v>1</v>
      </c>
    </row>
    <row r="7" spans="2:10" x14ac:dyDescent="0.25">
      <c r="B7" s="38">
        <v>0.85</v>
      </c>
      <c r="C7" s="39">
        <v>1.0364</v>
      </c>
    </row>
    <row r="8" spans="2:10" x14ac:dyDescent="0.25">
      <c r="B8" s="38">
        <v>0.8</v>
      </c>
      <c r="C8" s="39">
        <v>0.84160000000000001</v>
      </c>
    </row>
    <row r="9" spans="2:10" x14ac:dyDescent="0.25">
      <c r="B9" s="38">
        <v>0.75</v>
      </c>
      <c r="C9" s="39">
        <v>0.67449999999999999</v>
      </c>
    </row>
    <row r="10" spans="2:10" x14ac:dyDescent="0.25">
      <c r="B10" s="37"/>
    </row>
    <row r="11" spans="2:10" x14ac:dyDescent="0.25">
      <c r="B11" s="37"/>
    </row>
    <row r="12" spans="2:10" x14ac:dyDescent="0.25">
      <c r="B12" s="37"/>
    </row>
    <row r="13" spans="2:10" x14ac:dyDescent="0.25">
      <c r="B13" s="37"/>
    </row>
  </sheetData>
  <sheetProtection password="CDF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2014-03-10T14:39:13Z</dcterms:modified>
</cp:coreProperties>
</file>