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20700" windowHeight="9405"/>
  </bookViews>
  <sheets>
    <sheet name="Notes" sheetId="3" r:id="rId1"/>
    <sheet name="BCF 2015-16" sheetId="5" r:id="rId2"/>
  </sheets>
  <calcPr calcId="145621" iterate="1" iterateCount="1000" iterateDelta="9.9999999999999995E-8"/>
</workbook>
</file>

<file path=xl/calcChain.xml><?xml version="1.0" encoding="utf-8"?>
<calcChain xmlns="http://schemas.openxmlformats.org/spreadsheetml/2006/main">
  <c r="AQ220" i="5" l="1"/>
  <c r="AQ218" i="5"/>
  <c r="AQ217" i="5"/>
  <c r="AQ216" i="5"/>
  <c r="AQ215" i="5"/>
  <c r="AQ214" i="5"/>
  <c r="AQ213" i="5"/>
  <c r="AQ212" i="5"/>
  <c r="AQ211" i="5"/>
  <c r="AQ210" i="5"/>
  <c r="AQ209" i="5"/>
  <c r="AQ208" i="5"/>
  <c r="AQ207" i="5"/>
  <c r="AQ206" i="5"/>
  <c r="AQ205" i="5"/>
  <c r="AQ204" i="5"/>
  <c r="AQ203" i="5"/>
  <c r="AQ202" i="5"/>
  <c r="AQ201" i="5"/>
  <c r="AQ200" i="5"/>
  <c r="AQ199" i="5"/>
  <c r="AQ198" i="5"/>
  <c r="AQ197" i="5"/>
  <c r="AQ196" i="5"/>
  <c r="AQ195" i="5"/>
  <c r="AQ194" i="5"/>
  <c r="AQ193" i="5"/>
  <c r="AQ192" i="5"/>
  <c r="AQ191" i="5"/>
  <c r="AQ190" i="5"/>
  <c r="AQ189" i="5"/>
  <c r="AQ188" i="5"/>
  <c r="AQ187" i="5"/>
  <c r="AQ186" i="5"/>
  <c r="AQ185" i="5"/>
  <c r="AQ184" i="5"/>
  <c r="AQ183" i="5"/>
  <c r="AQ182" i="5"/>
  <c r="AQ181" i="5"/>
  <c r="AQ180" i="5"/>
  <c r="AQ179" i="5"/>
  <c r="AQ178" i="5"/>
  <c r="AQ177" i="5"/>
  <c r="AQ176" i="5"/>
  <c r="AQ175" i="5"/>
  <c r="AQ174" i="5"/>
  <c r="AQ173" i="5"/>
  <c r="AQ172" i="5"/>
  <c r="AQ171" i="5"/>
  <c r="AQ170" i="5"/>
  <c r="AQ169" i="5"/>
  <c r="AQ168" i="5"/>
  <c r="AQ167" i="5"/>
  <c r="AQ166" i="5"/>
  <c r="AQ165" i="5"/>
  <c r="AQ164" i="5"/>
  <c r="AQ163" i="5"/>
  <c r="AQ162" i="5"/>
  <c r="AQ161" i="5"/>
  <c r="AQ160" i="5"/>
  <c r="AQ159" i="5"/>
  <c r="AQ158" i="5"/>
  <c r="AQ157" i="5"/>
  <c r="AQ156" i="5"/>
  <c r="AQ155" i="5"/>
  <c r="AQ154" i="5"/>
  <c r="AQ153" i="5"/>
  <c r="AQ152" i="5"/>
  <c r="AQ151" i="5"/>
  <c r="AQ150" i="5"/>
  <c r="AQ149" i="5"/>
  <c r="AQ148" i="5"/>
  <c r="AQ147" i="5"/>
  <c r="AQ146" i="5"/>
  <c r="AQ145" i="5"/>
  <c r="AQ144" i="5"/>
  <c r="AQ143" i="5"/>
  <c r="AQ142" i="5"/>
  <c r="AQ141" i="5"/>
  <c r="AQ140" i="5"/>
  <c r="AQ139" i="5"/>
  <c r="AQ138" i="5"/>
  <c r="AQ137" i="5"/>
  <c r="AQ136" i="5"/>
  <c r="AQ135" i="5"/>
  <c r="AQ134" i="5"/>
  <c r="AQ133" i="5"/>
  <c r="AQ132" i="5"/>
  <c r="AQ131" i="5"/>
  <c r="AQ130" i="5"/>
  <c r="AQ129" i="5"/>
  <c r="AQ128" i="5"/>
  <c r="AQ127" i="5"/>
  <c r="AQ126" i="5"/>
  <c r="AQ125" i="5"/>
  <c r="AQ124" i="5"/>
  <c r="AQ123" i="5"/>
  <c r="AQ122" i="5"/>
  <c r="AQ121" i="5"/>
  <c r="AQ120" i="5"/>
  <c r="AQ119" i="5"/>
  <c r="AQ118" i="5"/>
  <c r="AQ117" i="5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102" i="5"/>
  <c r="AQ101" i="5"/>
  <c r="AQ100" i="5"/>
  <c r="AQ99" i="5"/>
  <c r="AQ98" i="5"/>
  <c r="AQ97" i="5"/>
  <c r="AQ96" i="5"/>
  <c r="AQ95" i="5"/>
  <c r="AQ94" i="5"/>
  <c r="AQ93" i="5"/>
  <c r="AQ92" i="5"/>
  <c r="AQ91" i="5"/>
  <c r="AQ90" i="5"/>
  <c r="AQ89" i="5"/>
  <c r="AQ88" i="5"/>
  <c r="AQ87" i="5"/>
  <c r="AQ86" i="5"/>
  <c r="AQ85" i="5"/>
  <c r="AQ84" i="5"/>
  <c r="AQ83" i="5"/>
  <c r="AQ82" i="5"/>
  <c r="AQ81" i="5"/>
  <c r="AQ80" i="5"/>
  <c r="AQ79" i="5"/>
  <c r="AQ78" i="5"/>
  <c r="AQ77" i="5"/>
  <c r="AQ76" i="5"/>
  <c r="AQ75" i="5"/>
  <c r="AQ74" i="5"/>
  <c r="AQ73" i="5"/>
  <c r="AQ72" i="5"/>
  <c r="AQ71" i="5"/>
  <c r="AQ70" i="5"/>
  <c r="AQ69" i="5"/>
  <c r="AQ68" i="5"/>
  <c r="AQ67" i="5"/>
  <c r="AQ66" i="5"/>
  <c r="AQ65" i="5"/>
  <c r="AQ64" i="5"/>
  <c r="AQ63" i="5"/>
  <c r="AQ62" i="5"/>
  <c r="AQ61" i="5"/>
  <c r="AQ60" i="5"/>
  <c r="AQ59" i="5"/>
  <c r="AQ58" i="5"/>
  <c r="AQ57" i="5"/>
  <c r="AQ56" i="5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39" i="5"/>
  <c r="AQ38" i="5"/>
  <c r="AQ37" i="5"/>
  <c r="AQ36" i="5"/>
  <c r="AQ35" i="5"/>
  <c r="AQ34" i="5"/>
  <c r="AQ33" i="5"/>
  <c r="AQ32" i="5"/>
  <c r="AQ31" i="5"/>
  <c r="AQ30" i="5"/>
  <c r="AQ29" i="5"/>
  <c r="AQ28" i="5"/>
  <c r="AQ27" i="5"/>
  <c r="AQ26" i="5"/>
  <c r="AQ25" i="5"/>
  <c r="AQ24" i="5"/>
  <c r="AQ23" i="5"/>
  <c r="AQ22" i="5"/>
  <c r="AQ21" i="5"/>
  <c r="AQ20" i="5"/>
  <c r="AQ19" i="5"/>
  <c r="AQ18" i="5"/>
  <c r="AQ17" i="5"/>
  <c r="AQ16" i="5"/>
  <c r="AQ15" i="5"/>
  <c r="AQ14" i="5"/>
  <c r="AQ13" i="5"/>
  <c r="AQ12" i="5"/>
  <c r="AQ11" i="5"/>
  <c r="AQ10" i="5"/>
  <c r="AQ9" i="5"/>
  <c r="AQ8" i="5"/>
  <c r="AP218" i="5"/>
  <c r="AP217" i="5"/>
  <c r="AP216" i="5"/>
  <c r="AP215" i="5"/>
  <c r="AP214" i="5"/>
  <c r="AP213" i="5"/>
  <c r="AP212" i="5"/>
  <c r="AP211" i="5"/>
  <c r="AP210" i="5"/>
  <c r="AP209" i="5"/>
  <c r="AP208" i="5"/>
  <c r="AP207" i="5"/>
  <c r="AP206" i="5"/>
  <c r="AP205" i="5"/>
  <c r="AP204" i="5"/>
  <c r="AP203" i="5"/>
  <c r="AP202" i="5"/>
  <c r="AP201" i="5"/>
  <c r="AP200" i="5"/>
  <c r="AP199" i="5"/>
  <c r="AP198" i="5"/>
  <c r="AP197" i="5"/>
  <c r="AP196" i="5"/>
  <c r="AP195" i="5"/>
  <c r="AP194" i="5"/>
  <c r="AP193" i="5"/>
  <c r="AP192" i="5"/>
  <c r="AP191" i="5"/>
  <c r="AP190" i="5"/>
  <c r="AP189" i="5"/>
  <c r="AP188" i="5"/>
  <c r="AP187" i="5"/>
  <c r="AP186" i="5"/>
  <c r="AP185" i="5"/>
  <c r="AP184" i="5"/>
  <c r="AP183" i="5"/>
  <c r="AP182" i="5"/>
  <c r="AP181" i="5"/>
  <c r="AP180" i="5"/>
  <c r="AP179" i="5"/>
  <c r="AP178" i="5"/>
  <c r="AP177" i="5"/>
  <c r="AP176" i="5"/>
  <c r="AP175" i="5"/>
  <c r="AP174" i="5"/>
  <c r="AP173" i="5"/>
  <c r="AP172" i="5"/>
  <c r="AP171" i="5"/>
  <c r="AP170" i="5"/>
  <c r="AP169" i="5"/>
  <c r="AP168" i="5"/>
  <c r="AP167" i="5"/>
  <c r="AP166" i="5"/>
  <c r="AP165" i="5"/>
  <c r="AP164" i="5"/>
  <c r="AP163" i="5"/>
  <c r="AP162" i="5"/>
  <c r="AP161" i="5"/>
  <c r="AP160" i="5"/>
  <c r="AP159" i="5"/>
  <c r="AP158" i="5"/>
  <c r="AP157" i="5"/>
  <c r="AP156" i="5"/>
  <c r="AP155" i="5"/>
  <c r="AP154" i="5"/>
  <c r="AP153" i="5"/>
  <c r="AP152" i="5"/>
  <c r="AP151" i="5"/>
  <c r="AP150" i="5"/>
  <c r="AP149" i="5"/>
  <c r="AP148" i="5"/>
  <c r="AP147" i="5"/>
  <c r="AP146" i="5"/>
  <c r="AP145" i="5"/>
  <c r="AP144" i="5"/>
  <c r="AP143" i="5"/>
  <c r="AP142" i="5"/>
  <c r="AP141" i="5"/>
  <c r="AP140" i="5"/>
  <c r="AP139" i="5"/>
  <c r="AP138" i="5"/>
  <c r="AP137" i="5"/>
  <c r="AP136" i="5"/>
  <c r="AP135" i="5"/>
  <c r="AP134" i="5"/>
  <c r="AP133" i="5"/>
  <c r="AP132" i="5"/>
  <c r="AP131" i="5"/>
  <c r="AP130" i="5"/>
  <c r="AP129" i="5"/>
  <c r="AP128" i="5"/>
  <c r="AP127" i="5"/>
  <c r="AP126" i="5"/>
  <c r="AP125" i="5"/>
  <c r="AP124" i="5"/>
  <c r="AP123" i="5"/>
  <c r="AP122" i="5"/>
  <c r="AP121" i="5"/>
  <c r="AP120" i="5"/>
  <c r="AP119" i="5"/>
  <c r="AP118" i="5"/>
  <c r="AP117" i="5"/>
  <c r="AP116" i="5"/>
  <c r="AP115" i="5"/>
  <c r="AP114" i="5"/>
  <c r="AP113" i="5"/>
  <c r="AP112" i="5"/>
  <c r="AP111" i="5"/>
  <c r="AP110" i="5"/>
  <c r="AP109" i="5"/>
  <c r="AP108" i="5"/>
  <c r="AP107" i="5"/>
  <c r="AP106" i="5"/>
  <c r="AP105" i="5"/>
  <c r="AP104" i="5"/>
  <c r="AP103" i="5"/>
  <c r="AP102" i="5"/>
  <c r="AP101" i="5"/>
  <c r="AP100" i="5"/>
  <c r="AP99" i="5"/>
  <c r="AP98" i="5"/>
  <c r="AP97" i="5"/>
  <c r="AP96" i="5"/>
  <c r="AP95" i="5"/>
  <c r="AP94" i="5"/>
  <c r="AP93" i="5"/>
  <c r="AP92" i="5"/>
  <c r="AP91" i="5"/>
  <c r="AP90" i="5"/>
  <c r="AP89" i="5"/>
  <c r="AP88" i="5"/>
  <c r="AP87" i="5"/>
  <c r="AP86" i="5"/>
  <c r="AP85" i="5"/>
  <c r="AP84" i="5"/>
  <c r="AP83" i="5"/>
  <c r="AP82" i="5"/>
  <c r="AP81" i="5"/>
  <c r="AP80" i="5"/>
  <c r="AP79" i="5"/>
  <c r="AP78" i="5"/>
  <c r="AP77" i="5"/>
  <c r="AP76" i="5"/>
  <c r="AP75" i="5"/>
  <c r="AP74" i="5"/>
  <c r="AP73" i="5"/>
  <c r="AP72" i="5"/>
  <c r="AP71" i="5"/>
  <c r="AP70" i="5"/>
  <c r="AP69" i="5"/>
  <c r="AP68" i="5"/>
  <c r="AP67" i="5"/>
  <c r="AP66" i="5"/>
  <c r="AP65" i="5"/>
  <c r="AP64" i="5"/>
  <c r="AP63" i="5"/>
  <c r="AP62" i="5"/>
  <c r="AP61" i="5"/>
  <c r="AP60" i="5"/>
  <c r="AP59" i="5"/>
  <c r="AP58" i="5"/>
  <c r="AP57" i="5"/>
  <c r="AP56" i="5"/>
  <c r="AP55" i="5"/>
  <c r="AP54" i="5"/>
  <c r="AP53" i="5"/>
  <c r="AP52" i="5"/>
  <c r="AP51" i="5"/>
  <c r="AP50" i="5"/>
  <c r="AP49" i="5"/>
  <c r="AP48" i="5"/>
  <c r="AP47" i="5"/>
  <c r="AP46" i="5"/>
  <c r="AP45" i="5"/>
  <c r="AP44" i="5"/>
  <c r="AP43" i="5"/>
  <c r="AP42" i="5"/>
  <c r="AP41" i="5"/>
  <c r="AP40" i="5"/>
  <c r="AP39" i="5"/>
  <c r="AP38" i="5"/>
  <c r="AP37" i="5"/>
  <c r="AP36" i="5"/>
  <c r="AP35" i="5"/>
  <c r="AP34" i="5"/>
  <c r="AP33" i="5"/>
  <c r="AP32" i="5"/>
  <c r="AP31" i="5"/>
  <c r="AP30" i="5"/>
  <c r="AP29" i="5"/>
  <c r="AP28" i="5"/>
  <c r="AP27" i="5"/>
  <c r="AP26" i="5"/>
  <c r="AP25" i="5"/>
  <c r="AP24" i="5"/>
  <c r="AP23" i="5"/>
  <c r="AP22" i="5"/>
  <c r="AP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O218" i="5"/>
  <c r="AO217" i="5"/>
  <c r="AO216" i="5"/>
  <c r="AO215" i="5"/>
  <c r="AO214" i="5"/>
  <c r="AO213" i="5"/>
  <c r="AO212" i="5"/>
  <c r="AO211" i="5"/>
  <c r="AO210" i="5"/>
  <c r="AO209" i="5"/>
  <c r="AO208" i="5"/>
  <c r="AO207" i="5"/>
  <c r="AO206" i="5"/>
  <c r="AO205" i="5"/>
  <c r="AO204" i="5"/>
  <c r="AO203" i="5"/>
  <c r="AO202" i="5"/>
  <c r="AO201" i="5"/>
  <c r="AO200" i="5"/>
  <c r="AO199" i="5"/>
  <c r="AO198" i="5"/>
  <c r="AO197" i="5"/>
  <c r="AO196" i="5"/>
  <c r="AO195" i="5"/>
  <c r="AO194" i="5"/>
  <c r="AO193" i="5"/>
  <c r="AO192" i="5"/>
  <c r="AO191" i="5"/>
  <c r="AO190" i="5"/>
  <c r="AO189" i="5"/>
  <c r="AO188" i="5"/>
  <c r="AO187" i="5"/>
  <c r="AO186" i="5"/>
  <c r="AO185" i="5"/>
  <c r="AO184" i="5"/>
  <c r="AO183" i="5"/>
  <c r="AO182" i="5"/>
  <c r="AO181" i="5"/>
  <c r="AO180" i="5"/>
  <c r="AO179" i="5"/>
  <c r="AO178" i="5"/>
  <c r="AO177" i="5"/>
  <c r="AO176" i="5"/>
  <c r="AO175" i="5"/>
  <c r="AO174" i="5"/>
  <c r="AO173" i="5"/>
  <c r="AO172" i="5"/>
  <c r="AO171" i="5"/>
  <c r="AO170" i="5"/>
  <c r="AO169" i="5"/>
  <c r="AO168" i="5"/>
  <c r="AO167" i="5"/>
  <c r="AO166" i="5"/>
  <c r="AO165" i="5"/>
  <c r="AO164" i="5"/>
  <c r="AO163" i="5"/>
  <c r="AO162" i="5"/>
  <c r="AO161" i="5"/>
  <c r="AO160" i="5"/>
  <c r="AO159" i="5"/>
  <c r="AO158" i="5"/>
  <c r="AO157" i="5"/>
  <c r="AO156" i="5"/>
  <c r="AO155" i="5"/>
  <c r="AO154" i="5"/>
  <c r="AO153" i="5"/>
  <c r="AO152" i="5"/>
  <c r="AO151" i="5"/>
  <c r="AO150" i="5"/>
  <c r="AO149" i="5"/>
  <c r="AO148" i="5"/>
  <c r="AO147" i="5"/>
  <c r="AO146" i="5"/>
  <c r="AO145" i="5"/>
  <c r="AO144" i="5"/>
  <c r="AO143" i="5"/>
  <c r="AO142" i="5"/>
  <c r="AO141" i="5"/>
  <c r="AO140" i="5"/>
  <c r="AO139" i="5"/>
  <c r="AO138" i="5"/>
  <c r="AO137" i="5"/>
  <c r="AO136" i="5"/>
  <c r="AO135" i="5"/>
  <c r="AO134" i="5"/>
  <c r="AO133" i="5"/>
  <c r="AO132" i="5"/>
  <c r="AO131" i="5"/>
  <c r="AO130" i="5"/>
  <c r="AO129" i="5"/>
  <c r="AO128" i="5"/>
  <c r="AO127" i="5"/>
  <c r="AO126" i="5"/>
  <c r="AO125" i="5"/>
  <c r="AO124" i="5"/>
  <c r="AO123" i="5"/>
  <c r="AO122" i="5"/>
  <c r="AO121" i="5"/>
  <c r="AO120" i="5"/>
  <c r="AO119" i="5"/>
  <c r="AO118" i="5"/>
  <c r="AO117" i="5"/>
  <c r="AO116" i="5"/>
  <c r="AO115" i="5"/>
  <c r="AO114" i="5"/>
  <c r="AO113" i="5"/>
  <c r="AO112" i="5"/>
  <c r="AO111" i="5"/>
  <c r="AO110" i="5"/>
  <c r="AO109" i="5"/>
  <c r="AO108" i="5"/>
  <c r="AO107" i="5"/>
  <c r="AO106" i="5"/>
  <c r="AO105" i="5"/>
  <c r="AO104" i="5"/>
  <c r="AO103" i="5"/>
  <c r="AO102" i="5"/>
  <c r="AO101" i="5"/>
  <c r="AO100" i="5"/>
  <c r="AO99" i="5"/>
  <c r="AO98" i="5"/>
  <c r="AO97" i="5"/>
  <c r="AO96" i="5"/>
  <c r="AO95" i="5"/>
  <c r="AO94" i="5"/>
  <c r="AO93" i="5"/>
  <c r="AO92" i="5"/>
  <c r="AO91" i="5"/>
  <c r="AO90" i="5"/>
  <c r="AO89" i="5"/>
  <c r="AO88" i="5"/>
  <c r="AO87" i="5"/>
  <c r="AO86" i="5"/>
  <c r="AO85" i="5"/>
  <c r="AO84" i="5"/>
  <c r="AO83" i="5"/>
  <c r="AO82" i="5"/>
  <c r="AO81" i="5"/>
  <c r="AO80" i="5"/>
  <c r="AO79" i="5"/>
  <c r="AO78" i="5"/>
  <c r="AO77" i="5"/>
  <c r="AO76" i="5"/>
  <c r="AO75" i="5"/>
  <c r="AO74" i="5"/>
  <c r="AO73" i="5"/>
  <c r="AO72" i="5"/>
  <c r="AO71" i="5"/>
  <c r="AO70" i="5"/>
  <c r="AO69" i="5"/>
  <c r="AO68" i="5"/>
  <c r="AO67" i="5"/>
  <c r="AO66" i="5"/>
  <c r="AO65" i="5"/>
  <c r="AO64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12" i="5"/>
  <c r="AO11" i="5"/>
  <c r="AO10" i="5"/>
  <c r="AO9" i="5"/>
  <c r="AO8" i="5"/>
  <c r="AO220" i="5"/>
  <c r="L353" i="5" l="1"/>
  <c r="H353" i="5"/>
  <c r="G353" i="5"/>
  <c r="E353" i="5"/>
  <c r="C353" i="5"/>
  <c r="B353" i="5"/>
  <c r="F352" i="5"/>
  <c r="I352" i="5" s="1"/>
  <c r="F351" i="5"/>
  <c r="F350" i="5"/>
  <c r="F349" i="5"/>
  <c r="F348" i="5"/>
  <c r="F347" i="5"/>
  <c r="F346" i="5"/>
  <c r="I346" i="5" s="1"/>
  <c r="F345" i="5"/>
  <c r="I345" i="5" s="1"/>
  <c r="F344" i="5"/>
  <c r="I344" i="5" s="1"/>
  <c r="F343" i="5"/>
  <c r="I343" i="5" s="1"/>
  <c r="F342" i="5"/>
  <c r="F341" i="5"/>
  <c r="I341" i="5" s="1"/>
  <c r="F340" i="5"/>
  <c r="I340" i="5" s="1"/>
  <c r="F339" i="5"/>
  <c r="I339" i="5" s="1"/>
  <c r="F338" i="5"/>
  <c r="F337" i="5"/>
  <c r="I337" i="5" s="1"/>
  <c r="F336" i="5"/>
  <c r="F335" i="5"/>
  <c r="F334" i="5"/>
  <c r="F333" i="5"/>
  <c r="F332" i="5"/>
  <c r="F331" i="5"/>
  <c r="F330" i="5"/>
  <c r="I330" i="5" s="1"/>
  <c r="F329" i="5"/>
  <c r="F328" i="5"/>
  <c r="I328" i="5" s="1"/>
  <c r="F327" i="5"/>
  <c r="F326" i="5"/>
  <c r="F325" i="5"/>
  <c r="F324" i="5"/>
  <c r="F323" i="5"/>
  <c r="I323" i="5" s="1"/>
  <c r="F322" i="5"/>
  <c r="I322" i="5" s="1"/>
  <c r="F321" i="5"/>
  <c r="I321" i="5" s="1"/>
  <c r="F320" i="5"/>
  <c r="I320" i="5" s="1"/>
  <c r="F319" i="5"/>
  <c r="I319" i="5" s="1"/>
  <c r="F318" i="5"/>
  <c r="I318" i="5" s="1"/>
  <c r="F317" i="5"/>
  <c r="I317" i="5" s="1"/>
  <c r="F316" i="5"/>
  <c r="I316" i="5" s="1"/>
  <c r="F315" i="5"/>
  <c r="I315" i="5" s="1"/>
  <c r="F314" i="5"/>
  <c r="I314" i="5" s="1"/>
  <c r="F313" i="5"/>
  <c r="I313" i="5" s="1"/>
  <c r="F312" i="5"/>
  <c r="I312" i="5" s="1"/>
  <c r="F311" i="5"/>
  <c r="I311" i="5" s="1"/>
  <c r="F310" i="5"/>
  <c r="I310" i="5" s="1"/>
  <c r="F309" i="5"/>
  <c r="F308" i="5"/>
  <c r="F307" i="5"/>
  <c r="F306" i="5"/>
  <c r="F305" i="5"/>
  <c r="F304" i="5"/>
  <c r="F303" i="5"/>
  <c r="F302" i="5"/>
  <c r="F301" i="5"/>
  <c r="F300" i="5"/>
  <c r="F299" i="5"/>
  <c r="I299" i="5" s="1"/>
  <c r="F298" i="5"/>
  <c r="I298" i="5" s="1"/>
  <c r="F297" i="5"/>
  <c r="F296" i="5"/>
  <c r="F295" i="5"/>
  <c r="F294" i="5"/>
  <c r="F293" i="5"/>
  <c r="F292" i="5"/>
  <c r="F291" i="5"/>
  <c r="I291" i="5" s="1"/>
  <c r="F290" i="5"/>
  <c r="I290" i="5" s="1"/>
  <c r="F289" i="5"/>
  <c r="I289" i="5" s="1"/>
  <c r="F288" i="5"/>
  <c r="I288" i="5" s="1"/>
  <c r="F287" i="5"/>
  <c r="F286" i="5"/>
  <c r="F285" i="5"/>
  <c r="F284" i="5"/>
  <c r="F283" i="5"/>
  <c r="F282" i="5"/>
  <c r="F281" i="5"/>
  <c r="F280" i="5"/>
  <c r="I280" i="5" s="1"/>
  <c r="F279" i="5"/>
  <c r="I279" i="5" s="1"/>
  <c r="F278" i="5"/>
  <c r="I278" i="5" s="1"/>
  <c r="F277" i="5"/>
  <c r="I277" i="5" s="1"/>
  <c r="F276" i="5"/>
  <c r="I276" i="5" s="1"/>
  <c r="F275" i="5"/>
  <c r="I275" i="5" s="1"/>
  <c r="F274" i="5"/>
  <c r="I274" i="5" s="1"/>
  <c r="F273" i="5"/>
  <c r="F272" i="5"/>
  <c r="F271" i="5"/>
  <c r="F270" i="5"/>
  <c r="F269" i="5"/>
  <c r="I269" i="5" s="1"/>
  <c r="F268" i="5"/>
  <c r="I268" i="5" s="1"/>
  <c r="F267" i="5"/>
  <c r="I267" i="5" s="1"/>
  <c r="F266" i="5"/>
  <c r="I266" i="5" s="1"/>
  <c r="F265" i="5"/>
  <c r="I265" i="5" s="1"/>
  <c r="F264" i="5"/>
  <c r="F263" i="5"/>
  <c r="I263" i="5" s="1"/>
  <c r="F262" i="5"/>
  <c r="I262" i="5" s="1"/>
  <c r="F261" i="5"/>
  <c r="I261" i="5" s="1"/>
  <c r="F260" i="5"/>
  <c r="I260" i="5" s="1"/>
  <c r="F259" i="5"/>
  <c r="I259" i="5" s="1"/>
  <c r="F258" i="5"/>
  <c r="I258" i="5" s="1"/>
  <c r="F257" i="5"/>
  <c r="I257" i="5" s="1"/>
  <c r="F256" i="5"/>
  <c r="I256" i="5" s="1"/>
  <c r="F255" i="5"/>
  <c r="I255" i="5" s="1"/>
  <c r="F254" i="5"/>
  <c r="F253" i="5"/>
  <c r="I253" i="5" s="1"/>
  <c r="F252" i="5"/>
  <c r="I252" i="5" s="1"/>
  <c r="F251" i="5"/>
  <c r="I251" i="5" s="1"/>
  <c r="AJ250" i="5"/>
  <c r="AK250" i="5" s="1"/>
  <c r="F250" i="5"/>
  <c r="I250" i="5" s="1"/>
  <c r="AJ249" i="5"/>
  <c r="AK249" i="5" s="1"/>
  <c r="F249" i="5"/>
  <c r="I249" i="5" s="1"/>
  <c r="AJ248" i="5"/>
  <c r="AK248" i="5" s="1"/>
  <c r="F248" i="5"/>
  <c r="AJ247" i="5"/>
  <c r="AK247" i="5" s="1"/>
  <c r="F247" i="5"/>
  <c r="AJ246" i="5"/>
  <c r="AK246" i="5" s="1"/>
  <c r="F246" i="5"/>
  <c r="AJ245" i="5"/>
  <c r="AK245" i="5" s="1"/>
  <c r="F245" i="5"/>
  <c r="AJ244" i="5"/>
  <c r="AK244" i="5" s="1"/>
  <c r="F244" i="5"/>
  <c r="I244" i="5" s="1"/>
  <c r="AJ243" i="5"/>
  <c r="AK243" i="5" s="1"/>
  <c r="F243" i="5"/>
  <c r="I243" i="5" s="1"/>
  <c r="AJ242" i="5"/>
  <c r="AK242" i="5" s="1"/>
  <c r="F242" i="5"/>
  <c r="AJ241" i="5"/>
  <c r="AK241" i="5" s="1"/>
  <c r="F241" i="5"/>
  <c r="AJ240" i="5"/>
  <c r="AK240" i="5" s="1"/>
  <c r="F240" i="5"/>
  <c r="AJ239" i="5"/>
  <c r="AK239" i="5" s="1"/>
  <c r="F239" i="5"/>
  <c r="AJ238" i="5"/>
  <c r="AK238" i="5" s="1"/>
  <c r="F238" i="5"/>
  <c r="AJ237" i="5"/>
  <c r="AK237" i="5" s="1"/>
  <c r="F237" i="5"/>
  <c r="AJ236" i="5"/>
  <c r="AK236" i="5" s="1"/>
  <c r="F236" i="5"/>
  <c r="I236" i="5" s="1"/>
  <c r="AJ235" i="5"/>
  <c r="AK235" i="5" s="1"/>
  <c r="F235" i="5"/>
  <c r="I235" i="5" s="1"/>
  <c r="AJ234" i="5"/>
  <c r="AK234" i="5" s="1"/>
  <c r="F234" i="5"/>
  <c r="I234" i="5" s="1"/>
  <c r="AJ233" i="5"/>
  <c r="AK233" i="5" s="1"/>
  <c r="F233" i="5"/>
  <c r="AJ232" i="5"/>
  <c r="AK232" i="5" s="1"/>
  <c r="F232" i="5"/>
  <c r="AJ231" i="5"/>
  <c r="AK231" i="5" s="1"/>
  <c r="F231" i="5"/>
  <c r="AJ230" i="5"/>
  <c r="AK230" i="5" s="1"/>
  <c r="F230" i="5"/>
  <c r="AJ229" i="5"/>
  <c r="AK229" i="5" s="1"/>
  <c r="F229" i="5"/>
  <c r="AJ228" i="5"/>
  <c r="AK228" i="5" s="1"/>
  <c r="F228" i="5"/>
  <c r="AJ227" i="5"/>
  <c r="AK227" i="5" s="1"/>
  <c r="F227" i="5"/>
  <c r="I227" i="5" s="1"/>
  <c r="AJ226" i="5"/>
  <c r="AK226" i="5" s="1"/>
  <c r="F226" i="5"/>
  <c r="AJ225" i="5"/>
  <c r="AK225" i="5" s="1"/>
  <c r="F225" i="5"/>
  <c r="AJ224" i="5"/>
  <c r="AK224" i="5" s="1"/>
  <c r="F224" i="5"/>
  <c r="AJ223" i="5"/>
  <c r="AK223" i="5" s="1"/>
  <c r="F223" i="5"/>
  <c r="AJ222" i="5"/>
  <c r="AK222" i="5" s="1"/>
  <c r="F222" i="5"/>
  <c r="AJ221" i="5"/>
  <c r="AK221" i="5" s="1"/>
  <c r="F221" i="5"/>
  <c r="AJ220" i="5"/>
  <c r="AK220" i="5" s="1"/>
  <c r="P220" i="5"/>
  <c r="F220" i="5"/>
  <c r="I220" i="5" s="1"/>
  <c r="AJ219" i="5"/>
  <c r="AK219" i="5" s="1"/>
  <c r="F219" i="5"/>
  <c r="I219" i="5" s="1"/>
  <c r="AJ218" i="5"/>
  <c r="AK218" i="5" s="1"/>
  <c r="Q218" i="5"/>
  <c r="X244" i="5" s="1"/>
  <c r="Y244" i="5" s="1"/>
  <c r="F218" i="5"/>
  <c r="I218" i="5" s="1"/>
  <c r="AJ217" i="5"/>
  <c r="AK217" i="5" s="1"/>
  <c r="Q217" i="5"/>
  <c r="F217" i="5"/>
  <c r="I217" i="5" s="1"/>
  <c r="AJ216" i="5"/>
  <c r="AK216" i="5" s="1"/>
  <c r="Q216" i="5"/>
  <c r="F216" i="5"/>
  <c r="I216" i="5" s="1"/>
  <c r="AJ215" i="5"/>
  <c r="AK215" i="5" s="1"/>
  <c r="X215" i="5"/>
  <c r="Y215" i="5" s="1"/>
  <c r="Q215" i="5"/>
  <c r="F215" i="5"/>
  <c r="AJ214" i="5"/>
  <c r="AK214" i="5" s="1"/>
  <c r="X214" i="5"/>
  <c r="Y214" i="5" s="1"/>
  <c r="Q214" i="5"/>
  <c r="F214" i="5"/>
  <c r="AJ213" i="5"/>
  <c r="AK213" i="5" s="1"/>
  <c r="Q213" i="5"/>
  <c r="F213" i="5"/>
  <c r="AJ212" i="5"/>
  <c r="AK212" i="5" s="1"/>
  <c r="Q212" i="5"/>
  <c r="F212" i="5"/>
  <c r="AJ211" i="5"/>
  <c r="AK211" i="5" s="1"/>
  <c r="Q211" i="5"/>
  <c r="F211" i="5"/>
  <c r="AJ210" i="5"/>
  <c r="AK210" i="5" s="1"/>
  <c r="Q210" i="5"/>
  <c r="F210" i="5"/>
  <c r="AJ209" i="5"/>
  <c r="AK209" i="5" s="1"/>
  <c r="Q209" i="5"/>
  <c r="F209" i="5"/>
  <c r="I209" i="5" s="1"/>
  <c r="AJ208" i="5"/>
  <c r="AK208" i="5" s="1"/>
  <c r="Q208" i="5"/>
  <c r="F208" i="5"/>
  <c r="I208" i="5" s="1"/>
  <c r="AJ207" i="5"/>
  <c r="AK207" i="5" s="1"/>
  <c r="Q207" i="5"/>
  <c r="F207" i="5"/>
  <c r="AJ206" i="5"/>
  <c r="AK206" i="5" s="1"/>
  <c r="Q206" i="5"/>
  <c r="X248" i="5" s="1"/>
  <c r="Y248" i="5" s="1"/>
  <c r="F206" i="5"/>
  <c r="I206" i="5" s="1"/>
  <c r="AJ205" i="5"/>
  <c r="AK205" i="5" s="1"/>
  <c r="Q205" i="5"/>
  <c r="F205" i="5"/>
  <c r="I205" i="5" s="1"/>
  <c r="AJ204" i="5"/>
  <c r="AK204" i="5" s="1"/>
  <c r="Q204" i="5"/>
  <c r="X236" i="5" s="1"/>
  <c r="Y236" i="5" s="1"/>
  <c r="F204" i="5"/>
  <c r="I204" i="5" s="1"/>
  <c r="AJ203" i="5"/>
  <c r="AK203" i="5" s="1"/>
  <c r="Q203" i="5"/>
  <c r="X235" i="5" s="1"/>
  <c r="Y235" i="5" s="1"/>
  <c r="F203" i="5"/>
  <c r="I203" i="5" s="1"/>
  <c r="AJ202" i="5"/>
  <c r="AK202" i="5" s="1"/>
  <c r="Q202" i="5"/>
  <c r="X219" i="5" s="1"/>
  <c r="Y219" i="5" s="1"/>
  <c r="F202" i="5"/>
  <c r="I202" i="5" s="1"/>
  <c r="AJ201" i="5"/>
  <c r="AK201" i="5" s="1"/>
  <c r="Q201" i="5"/>
  <c r="X213" i="5" s="1"/>
  <c r="Y213" i="5" s="1"/>
  <c r="F201" i="5"/>
  <c r="AJ200" i="5"/>
  <c r="AK200" i="5" s="1"/>
  <c r="Q200" i="5"/>
  <c r="X211" i="5" s="1"/>
  <c r="Y211" i="5" s="1"/>
  <c r="F200" i="5"/>
  <c r="AJ199" i="5"/>
  <c r="AK199" i="5" s="1"/>
  <c r="Q199" i="5"/>
  <c r="X210" i="5" s="1"/>
  <c r="Y210" i="5" s="1"/>
  <c r="F199" i="5"/>
  <c r="I199" i="5" s="1"/>
  <c r="AJ198" i="5"/>
  <c r="AK198" i="5" s="1"/>
  <c r="Q198" i="5"/>
  <c r="X198" i="5" s="1"/>
  <c r="Y198" i="5" s="1"/>
  <c r="F198" i="5"/>
  <c r="I198" i="5" s="1"/>
  <c r="AJ197" i="5"/>
  <c r="AK197" i="5" s="1"/>
  <c r="Q197" i="5"/>
  <c r="F197" i="5"/>
  <c r="I197" i="5" s="1"/>
  <c r="AJ196" i="5"/>
  <c r="AK196" i="5" s="1"/>
  <c r="Q196" i="5"/>
  <c r="F196" i="5"/>
  <c r="AJ195" i="5"/>
  <c r="AK195" i="5" s="1"/>
  <c r="Q195" i="5"/>
  <c r="F195" i="5"/>
  <c r="AJ194" i="5"/>
  <c r="AK194" i="5" s="1"/>
  <c r="Q194" i="5"/>
  <c r="F194" i="5"/>
  <c r="AJ193" i="5"/>
  <c r="AK193" i="5" s="1"/>
  <c r="Q193" i="5"/>
  <c r="F193" i="5"/>
  <c r="AJ192" i="5"/>
  <c r="AK192" i="5" s="1"/>
  <c r="Q192" i="5"/>
  <c r="F192" i="5"/>
  <c r="AJ191" i="5"/>
  <c r="AK191" i="5" s="1"/>
  <c r="Q191" i="5"/>
  <c r="F191" i="5"/>
  <c r="AJ190" i="5"/>
  <c r="AK190" i="5" s="1"/>
  <c r="X190" i="5"/>
  <c r="Y190" i="5" s="1"/>
  <c r="Q190" i="5"/>
  <c r="F190" i="5"/>
  <c r="I190" i="5" s="1"/>
  <c r="AJ189" i="5"/>
  <c r="AK189" i="5" s="1"/>
  <c r="Q189" i="5"/>
  <c r="F189" i="5"/>
  <c r="I189" i="5" s="1"/>
  <c r="AJ188" i="5"/>
  <c r="AK188" i="5" s="1"/>
  <c r="Q188" i="5"/>
  <c r="F188" i="5"/>
  <c r="AJ187" i="5"/>
  <c r="AK187" i="5" s="1"/>
  <c r="Q187" i="5"/>
  <c r="F187" i="5"/>
  <c r="AJ186" i="5"/>
  <c r="AK186" i="5" s="1"/>
  <c r="X186" i="5"/>
  <c r="Y186" i="5" s="1"/>
  <c r="Q186" i="5"/>
  <c r="F186" i="5"/>
  <c r="AJ185" i="5"/>
  <c r="AK185" i="5" s="1"/>
  <c r="X185" i="5"/>
  <c r="Y185" i="5" s="1"/>
  <c r="Q185" i="5"/>
  <c r="F185" i="5"/>
  <c r="AJ184" i="5"/>
  <c r="AK184" i="5" s="1"/>
  <c r="X184" i="5"/>
  <c r="Y184" i="5" s="1"/>
  <c r="Q184" i="5"/>
  <c r="F184" i="5"/>
  <c r="AJ183" i="5"/>
  <c r="AK183" i="5" s="1"/>
  <c r="Q183" i="5"/>
  <c r="F183" i="5"/>
  <c r="AJ182" i="5"/>
  <c r="AK182" i="5" s="1"/>
  <c r="X182" i="5"/>
  <c r="Y182" i="5" s="1"/>
  <c r="Q182" i="5"/>
  <c r="F182" i="5"/>
  <c r="I182" i="5" s="1"/>
  <c r="AJ181" i="5"/>
  <c r="AK181" i="5" s="1"/>
  <c r="X181" i="5"/>
  <c r="Y181" i="5" s="1"/>
  <c r="Q181" i="5"/>
  <c r="F181" i="5"/>
  <c r="I181" i="5" s="1"/>
  <c r="AJ180" i="5"/>
  <c r="AK180" i="5" s="1"/>
  <c r="Q180" i="5"/>
  <c r="F180" i="5"/>
  <c r="AJ179" i="5"/>
  <c r="AK179" i="5" s="1"/>
  <c r="X179" i="5"/>
  <c r="Y179" i="5" s="1"/>
  <c r="Q179" i="5"/>
  <c r="F179" i="5"/>
  <c r="AJ178" i="5"/>
  <c r="AK178" i="5" s="1"/>
  <c r="Q178" i="5"/>
  <c r="F178" i="5"/>
  <c r="I178" i="5" s="1"/>
  <c r="AJ177" i="5"/>
  <c r="AK177" i="5" s="1"/>
  <c r="X177" i="5"/>
  <c r="Y177" i="5" s="1"/>
  <c r="Q177" i="5"/>
  <c r="F177" i="5"/>
  <c r="AJ176" i="5"/>
  <c r="AK176" i="5" s="1"/>
  <c r="Q176" i="5"/>
  <c r="F176" i="5"/>
  <c r="AJ175" i="5"/>
  <c r="AK175" i="5" s="1"/>
  <c r="Q175" i="5"/>
  <c r="F175" i="5"/>
  <c r="AJ174" i="5"/>
  <c r="AK174" i="5" s="1"/>
  <c r="Q174" i="5"/>
  <c r="F174" i="5"/>
  <c r="AJ173" i="5"/>
  <c r="AK173" i="5" s="1"/>
  <c r="Q173" i="5"/>
  <c r="F173" i="5"/>
  <c r="AJ172" i="5"/>
  <c r="AK172" i="5" s="1"/>
  <c r="Q172" i="5"/>
  <c r="F172" i="5"/>
  <c r="AJ171" i="5"/>
  <c r="AK171" i="5" s="1"/>
  <c r="Q171" i="5"/>
  <c r="F171" i="5"/>
  <c r="AJ170" i="5"/>
  <c r="AK170" i="5" s="1"/>
  <c r="Q170" i="5"/>
  <c r="F170" i="5"/>
  <c r="AJ169" i="5"/>
  <c r="AK169" i="5" s="1"/>
  <c r="Q169" i="5"/>
  <c r="F169" i="5"/>
  <c r="AJ168" i="5"/>
  <c r="AK168" i="5" s="1"/>
  <c r="Q168" i="5"/>
  <c r="F168" i="5"/>
  <c r="AJ167" i="5"/>
  <c r="AK167" i="5" s="1"/>
  <c r="Q167" i="5"/>
  <c r="X230" i="5" s="1"/>
  <c r="Y230" i="5" s="1"/>
  <c r="F167" i="5"/>
  <c r="AJ166" i="5"/>
  <c r="AK166" i="5" s="1"/>
  <c r="Q166" i="5"/>
  <c r="X229" i="5" s="1"/>
  <c r="Y229" i="5" s="1"/>
  <c r="F166" i="5"/>
  <c r="I166" i="5" s="1"/>
  <c r="AJ165" i="5"/>
  <c r="AK165" i="5" s="1"/>
  <c r="X165" i="5"/>
  <c r="Y165" i="5" s="1"/>
  <c r="Q165" i="5"/>
  <c r="X221" i="5" s="1"/>
  <c r="Y221" i="5" s="1"/>
  <c r="F165" i="5"/>
  <c r="I165" i="5" s="1"/>
  <c r="AJ164" i="5"/>
  <c r="AK164" i="5" s="1"/>
  <c r="X164" i="5"/>
  <c r="Y164" i="5" s="1"/>
  <c r="Q164" i="5"/>
  <c r="X212" i="5" s="1"/>
  <c r="Y212" i="5" s="1"/>
  <c r="F164" i="5"/>
  <c r="I164" i="5" s="1"/>
  <c r="AJ163" i="5"/>
  <c r="AK163" i="5" s="1"/>
  <c r="Q163" i="5"/>
  <c r="X203" i="5" s="1"/>
  <c r="Y203" i="5" s="1"/>
  <c r="F163" i="5"/>
  <c r="AJ162" i="5"/>
  <c r="AK162" i="5" s="1"/>
  <c r="Q162" i="5"/>
  <c r="X168" i="5" s="1"/>
  <c r="Y168" i="5" s="1"/>
  <c r="F162" i="5"/>
  <c r="I162" i="5" s="1"/>
  <c r="AJ161" i="5"/>
  <c r="AK161" i="5" s="1"/>
  <c r="AC161" i="5"/>
  <c r="Q161" i="5"/>
  <c r="X166" i="5" s="1"/>
  <c r="Y166" i="5" s="1"/>
  <c r="F161" i="5"/>
  <c r="I161" i="5" s="1"/>
  <c r="AJ160" i="5"/>
  <c r="AK160" i="5" s="1"/>
  <c r="Q160" i="5"/>
  <c r="F160" i="5"/>
  <c r="I160" i="5" s="1"/>
  <c r="AJ159" i="5"/>
  <c r="AK159" i="5" s="1"/>
  <c r="Q159" i="5"/>
  <c r="F159" i="5"/>
  <c r="AJ158" i="5"/>
  <c r="AK158" i="5" s="1"/>
  <c r="Q158" i="5"/>
  <c r="F158" i="5"/>
  <c r="AJ157" i="5"/>
  <c r="AK157" i="5" s="1"/>
  <c r="X157" i="5"/>
  <c r="Y157" i="5" s="1"/>
  <c r="Q157" i="5"/>
  <c r="F157" i="5"/>
  <c r="AJ156" i="5"/>
  <c r="AK156" i="5" s="1"/>
  <c r="X156" i="5"/>
  <c r="Y156" i="5" s="1"/>
  <c r="Q156" i="5"/>
  <c r="F156" i="5"/>
  <c r="AJ155" i="5"/>
  <c r="AK155" i="5" s="1"/>
  <c r="X155" i="5"/>
  <c r="Y155" i="5" s="1"/>
  <c r="Q155" i="5"/>
  <c r="F155" i="5"/>
  <c r="AJ154" i="5"/>
  <c r="AK154" i="5" s="1"/>
  <c r="Q154" i="5"/>
  <c r="F154" i="5"/>
  <c r="AJ153" i="5"/>
  <c r="AK153" i="5" s="1"/>
  <c r="Q153" i="5"/>
  <c r="F153" i="5"/>
  <c r="AJ152" i="5"/>
  <c r="AK152" i="5" s="1"/>
  <c r="X152" i="5"/>
  <c r="Y152" i="5" s="1"/>
  <c r="Q152" i="5"/>
  <c r="F152" i="5"/>
  <c r="AJ151" i="5"/>
  <c r="AK151" i="5" s="1"/>
  <c r="Q151" i="5"/>
  <c r="F151" i="5"/>
  <c r="AJ150" i="5"/>
  <c r="AK150" i="5" s="1"/>
  <c r="Q150" i="5"/>
  <c r="F150" i="5"/>
  <c r="AJ149" i="5"/>
  <c r="AK149" i="5" s="1"/>
  <c r="Q149" i="5"/>
  <c r="F149" i="5"/>
  <c r="AJ148" i="5"/>
  <c r="AK148" i="5" s="1"/>
  <c r="Q148" i="5"/>
  <c r="F148" i="5"/>
  <c r="I148" i="5" s="1"/>
  <c r="AJ147" i="5"/>
  <c r="AK147" i="5" s="1"/>
  <c r="X147" i="5"/>
  <c r="Y147" i="5" s="1"/>
  <c r="Q147" i="5"/>
  <c r="F147" i="5"/>
  <c r="I147" i="5" s="1"/>
  <c r="AJ146" i="5"/>
  <c r="AK146" i="5" s="1"/>
  <c r="Q146" i="5"/>
  <c r="F146" i="5"/>
  <c r="I146" i="5" s="1"/>
  <c r="AJ145" i="5"/>
  <c r="AK145" i="5" s="1"/>
  <c r="X145" i="5"/>
  <c r="Y145" i="5" s="1"/>
  <c r="Q145" i="5"/>
  <c r="F145" i="5"/>
  <c r="I145" i="5" s="1"/>
  <c r="AJ144" i="5"/>
  <c r="AK144" i="5" s="1"/>
  <c r="X144" i="5"/>
  <c r="Y144" i="5" s="1"/>
  <c r="Q144" i="5"/>
  <c r="F144" i="5"/>
  <c r="I144" i="5" s="1"/>
  <c r="AJ143" i="5"/>
  <c r="AK143" i="5" s="1"/>
  <c r="Q143" i="5"/>
  <c r="F143" i="5"/>
  <c r="I143" i="5" s="1"/>
  <c r="AJ142" i="5"/>
  <c r="AK142" i="5" s="1"/>
  <c r="Q142" i="5"/>
  <c r="F142" i="5"/>
  <c r="I142" i="5" s="1"/>
  <c r="AJ141" i="5"/>
  <c r="AK141" i="5" s="1"/>
  <c r="Q141" i="5"/>
  <c r="F141" i="5"/>
  <c r="AJ140" i="5"/>
  <c r="AK140" i="5" s="1"/>
  <c r="X140" i="5"/>
  <c r="Y140" i="5" s="1"/>
  <c r="Q140" i="5"/>
  <c r="F140" i="5"/>
  <c r="AJ139" i="5"/>
  <c r="AK139" i="5" s="1"/>
  <c r="X139" i="5"/>
  <c r="Y139" i="5" s="1"/>
  <c r="Q139" i="5"/>
  <c r="F139" i="5"/>
  <c r="AJ138" i="5"/>
  <c r="AK138" i="5" s="1"/>
  <c r="X138" i="5"/>
  <c r="Y138" i="5" s="1"/>
  <c r="Q138" i="5"/>
  <c r="F138" i="5"/>
  <c r="AJ137" i="5"/>
  <c r="AK137" i="5" s="1"/>
  <c r="Q137" i="5"/>
  <c r="F137" i="5"/>
  <c r="AJ136" i="5"/>
  <c r="AK136" i="5" s="1"/>
  <c r="Q136" i="5"/>
  <c r="X242" i="5" s="1"/>
  <c r="Y242" i="5" s="1"/>
  <c r="F136" i="5"/>
  <c r="AJ135" i="5"/>
  <c r="AK135" i="5" s="1"/>
  <c r="X135" i="5"/>
  <c r="Y135" i="5" s="1"/>
  <c r="Q135" i="5"/>
  <c r="X241" i="5" s="1"/>
  <c r="Y241" i="5" s="1"/>
  <c r="F135" i="5"/>
  <c r="AJ134" i="5"/>
  <c r="AK134" i="5" s="1"/>
  <c r="Q134" i="5"/>
  <c r="X234" i="5" s="1"/>
  <c r="Y234" i="5" s="1"/>
  <c r="F134" i="5"/>
  <c r="AJ133" i="5"/>
  <c r="AK133" i="5" s="1"/>
  <c r="Q133" i="5"/>
  <c r="X220" i="5" s="1"/>
  <c r="Y220" i="5" s="1"/>
  <c r="F133" i="5"/>
  <c r="AJ132" i="5"/>
  <c r="AK132" i="5" s="1"/>
  <c r="Q132" i="5"/>
  <c r="X199" i="5" s="1"/>
  <c r="Y199" i="5" s="1"/>
  <c r="F132" i="5"/>
  <c r="I132" i="5" s="1"/>
  <c r="AJ131" i="5"/>
  <c r="AK131" i="5" s="1"/>
  <c r="Q131" i="5"/>
  <c r="X189" i="5" s="1"/>
  <c r="Y189" i="5" s="1"/>
  <c r="F131" i="5"/>
  <c r="I131" i="5" s="1"/>
  <c r="AJ130" i="5"/>
  <c r="AK130" i="5" s="1"/>
  <c r="Q130" i="5"/>
  <c r="X159" i="5" s="1"/>
  <c r="Y159" i="5" s="1"/>
  <c r="F130" i="5"/>
  <c r="I130" i="5" s="1"/>
  <c r="AJ129" i="5"/>
  <c r="AK129" i="5" s="1"/>
  <c r="X129" i="5"/>
  <c r="Y129" i="5" s="1"/>
  <c r="Q129" i="5"/>
  <c r="X151" i="5" s="1"/>
  <c r="Y151" i="5" s="1"/>
  <c r="F129" i="5"/>
  <c r="I129" i="5" s="1"/>
  <c r="AJ128" i="5"/>
  <c r="AK128" i="5" s="1"/>
  <c r="X128" i="5"/>
  <c r="Y128" i="5" s="1"/>
  <c r="Q128" i="5"/>
  <c r="X143" i="5" s="1"/>
  <c r="Y143" i="5" s="1"/>
  <c r="F128" i="5"/>
  <c r="I128" i="5" s="1"/>
  <c r="AJ127" i="5"/>
  <c r="AK127" i="5" s="1"/>
  <c r="Q127" i="5"/>
  <c r="X130" i="5" s="1"/>
  <c r="Y130" i="5" s="1"/>
  <c r="F127" i="5"/>
  <c r="I127" i="5" s="1"/>
  <c r="AJ126" i="5"/>
  <c r="AK126" i="5" s="1"/>
  <c r="Q126" i="5"/>
  <c r="X126" i="5" s="1"/>
  <c r="Y126" i="5" s="1"/>
  <c r="F126" i="5"/>
  <c r="AJ125" i="5"/>
  <c r="AK125" i="5" s="1"/>
  <c r="Q125" i="5"/>
  <c r="F125" i="5"/>
  <c r="AJ124" i="5"/>
  <c r="AK124" i="5" s="1"/>
  <c r="Q124" i="5"/>
  <c r="F124" i="5"/>
  <c r="AJ123" i="5"/>
  <c r="AK123" i="5" s="1"/>
  <c r="Q123" i="5"/>
  <c r="F123" i="5"/>
  <c r="AJ122" i="5"/>
  <c r="AK122" i="5" s="1"/>
  <c r="X122" i="5"/>
  <c r="Y122" i="5" s="1"/>
  <c r="Q122" i="5"/>
  <c r="F122" i="5"/>
  <c r="AJ121" i="5"/>
  <c r="AK121" i="5" s="1"/>
  <c r="Q121" i="5"/>
  <c r="F121" i="5"/>
  <c r="AJ120" i="5"/>
  <c r="AK120" i="5" s="1"/>
  <c r="Q120" i="5"/>
  <c r="F120" i="5"/>
  <c r="AJ119" i="5"/>
  <c r="AK119" i="5" s="1"/>
  <c r="Q119" i="5"/>
  <c r="F119" i="5"/>
  <c r="AJ118" i="5"/>
  <c r="AK118" i="5" s="1"/>
  <c r="Q118" i="5"/>
  <c r="F118" i="5"/>
  <c r="AJ117" i="5"/>
  <c r="AK117" i="5" s="1"/>
  <c r="Q117" i="5"/>
  <c r="X238" i="5" s="1"/>
  <c r="Y238" i="5" s="1"/>
  <c r="F117" i="5"/>
  <c r="AJ116" i="5"/>
  <c r="AK116" i="5" s="1"/>
  <c r="X116" i="5"/>
  <c r="Y116" i="5" s="1"/>
  <c r="Q116" i="5"/>
  <c r="F116" i="5"/>
  <c r="I116" i="5" s="1"/>
  <c r="AJ115" i="5"/>
  <c r="AK115" i="5" s="1"/>
  <c r="Q115" i="5"/>
  <c r="X196" i="5" s="1"/>
  <c r="Y196" i="5" s="1"/>
  <c r="F115" i="5"/>
  <c r="I115" i="5" s="1"/>
  <c r="AJ114" i="5"/>
  <c r="AK114" i="5" s="1"/>
  <c r="X114" i="5"/>
  <c r="Y114" i="5" s="1"/>
  <c r="Q114" i="5"/>
  <c r="X187" i="5" s="1"/>
  <c r="Y187" i="5" s="1"/>
  <c r="F114" i="5"/>
  <c r="I114" i="5" s="1"/>
  <c r="AJ113" i="5"/>
  <c r="AK113" i="5" s="1"/>
  <c r="X113" i="5"/>
  <c r="Y113" i="5" s="1"/>
  <c r="Q113" i="5"/>
  <c r="X170" i="5" s="1"/>
  <c r="Y170" i="5" s="1"/>
  <c r="F113" i="5"/>
  <c r="I113" i="5" s="1"/>
  <c r="AJ112" i="5"/>
  <c r="AK112" i="5" s="1"/>
  <c r="X112" i="5"/>
  <c r="Y112" i="5" s="1"/>
  <c r="Q112" i="5"/>
  <c r="X162" i="5" s="1"/>
  <c r="Y162" i="5" s="1"/>
  <c r="F112" i="5"/>
  <c r="I112" i="5" s="1"/>
  <c r="AJ111" i="5"/>
  <c r="AK111" i="5" s="1"/>
  <c r="X111" i="5"/>
  <c r="Y111" i="5" s="1"/>
  <c r="Q111" i="5"/>
  <c r="X161" i="5" s="1"/>
  <c r="Y161" i="5" s="1"/>
  <c r="F111" i="5"/>
  <c r="AJ110" i="5"/>
  <c r="AK110" i="5" s="1"/>
  <c r="X110" i="5"/>
  <c r="Y110" i="5" s="1"/>
  <c r="Q110" i="5"/>
  <c r="X160" i="5" s="1"/>
  <c r="Y160" i="5" s="1"/>
  <c r="F110" i="5"/>
  <c r="AJ109" i="5"/>
  <c r="AK109" i="5" s="1"/>
  <c r="X109" i="5"/>
  <c r="Y109" i="5" s="1"/>
  <c r="Q109" i="5"/>
  <c r="X141" i="5" s="1"/>
  <c r="Y141" i="5" s="1"/>
  <c r="F109" i="5"/>
  <c r="AJ108" i="5"/>
  <c r="AK108" i="5" s="1"/>
  <c r="Q108" i="5"/>
  <c r="X134" i="5" s="1"/>
  <c r="Y134" i="5" s="1"/>
  <c r="F108" i="5"/>
  <c r="AJ107" i="5"/>
  <c r="AK107" i="5" s="1"/>
  <c r="X107" i="5"/>
  <c r="Y107" i="5" s="1"/>
  <c r="Q107" i="5"/>
  <c r="X133" i="5" s="1"/>
  <c r="Y133" i="5" s="1"/>
  <c r="F107" i="5"/>
  <c r="AJ106" i="5"/>
  <c r="AK106" i="5" s="1"/>
  <c r="X106" i="5"/>
  <c r="Y106" i="5" s="1"/>
  <c r="Q106" i="5"/>
  <c r="X132" i="5" s="1"/>
  <c r="Y132" i="5" s="1"/>
  <c r="F106" i="5"/>
  <c r="I106" i="5" s="1"/>
  <c r="AJ105" i="5"/>
  <c r="AK105" i="5" s="1"/>
  <c r="X105" i="5"/>
  <c r="Y105" i="5" s="1"/>
  <c r="Q105" i="5"/>
  <c r="X127" i="5" s="1"/>
  <c r="Y127" i="5" s="1"/>
  <c r="F105" i="5"/>
  <c r="I105" i="5" s="1"/>
  <c r="AJ104" i="5"/>
  <c r="AK104" i="5" s="1"/>
  <c r="X104" i="5"/>
  <c r="Y104" i="5" s="1"/>
  <c r="Q104" i="5"/>
  <c r="X124" i="5" s="1"/>
  <c r="Y124" i="5" s="1"/>
  <c r="F104" i="5"/>
  <c r="AJ103" i="5"/>
  <c r="AK103" i="5" s="1"/>
  <c r="Q103" i="5"/>
  <c r="X123" i="5" s="1"/>
  <c r="Y123" i="5" s="1"/>
  <c r="F103" i="5"/>
  <c r="AJ102" i="5"/>
  <c r="AK102" i="5" s="1"/>
  <c r="X102" i="5"/>
  <c r="Y102" i="5" s="1"/>
  <c r="Q102" i="5"/>
  <c r="X121" i="5" s="1"/>
  <c r="Y121" i="5" s="1"/>
  <c r="F102" i="5"/>
  <c r="AJ101" i="5"/>
  <c r="AK101" i="5" s="1"/>
  <c r="Q101" i="5"/>
  <c r="F101" i="5"/>
  <c r="AJ100" i="5"/>
  <c r="AK100" i="5" s="1"/>
  <c r="X100" i="5"/>
  <c r="Y100" i="5" s="1"/>
  <c r="Q100" i="5"/>
  <c r="F100" i="5"/>
  <c r="AJ99" i="5"/>
  <c r="AK99" i="5" s="1"/>
  <c r="X99" i="5"/>
  <c r="Y99" i="5" s="1"/>
  <c r="Q99" i="5"/>
  <c r="F99" i="5"/>
  <c r="AJ98" i="5"/>
  <c r="AK98" i="5" s="1"/>
  <c r="Q98" i="5"/>
  <c r="F98" i="5"/>
  <c r="AJ97" i="5"/>
  <c r="AK97" i="5" s="1"/>
  <c r="Q97" i="5"/>
  <c r="X250" i="5" s="1"/>
  <c r="Y250" i="5" s="1"/>
  <c r="F97" i="5"/>
  <c r="AJ96" i="5"/>
  <c r="AK96" i="5" s="1"/>
  <c r="X96" i="5"/>
  <c r="Y96" i="5" s="1"/>
  <c r="Q96" i="5"/>
  <c r="X249" i="5" s="1"/>
  <c r="Y249" i="5" s="1"/>
  <c r="F96" i="5"/>
  <c r="AJ95" i="5"/>
  <c r="AK95" i="5" s="1"/>
  <c r="Q95" i="5"/>
  <c r="X232" i="5" s="1"/>
  <c r="Y232" i="5" s="1"/>
  <c r="F95" i="5"/>
  <c r="AJ94" i="5"/>
  <c r="AK94" i="5" s="1"/>
  <c r="X94" i="5"/>
  <c r="Y94" i="5" s="1"/>
  <c r="Q94" i="5"/>
  <c r="X228" i="5" s="1"/>
  <c r="Y228" i="5" s="1"/>
  <c r="F94" i="5"/>
  <c r="AJ93" i="5"/>
  <c r="AK93" i="5" s="1"/>
  <c r="X93" i="5"/>
  <c r="Y93" i="5" s="1"/>
  <c r="Q93" i="5"/>
  <c r="X218" i="5" s="1"/>
  <c r="Y218" i="5" s="1"/>
  <c r="F93" i="5"/>
  <c r="I93" i="5" s="1"/>
  <c r="AJ92" i="5"/>
  <c r="AK92" i="5" s="1"/>
  <c r="X92" i="5"/>
  <c r="Y92" i="5" s="1"/>
  <c r="Q92" i="5"/>
  <c r="F92" i="5"/>
  <c r="I92" i="5" s="1"/>
  <c r="AJ91" i="5"/>
  <c r="AK91" i="5" s="1"/>
  <c r="Q91" i="5"/>
  <c r="X205" i="5" s="1"/>
  <c r="Y205" i="5" s="1"/>
  <c r="F91" i="5"/>
  <c r="AJ90" i="5"/>
  <c r="AK90" i="5" s="1"/>
  <c r="Q90" i="5"/>
  <c r="X197" i="5" s="1"/>
  <c r="Y197" i="5" s="1"/>
  <c r="F90" i="5"/>
  <c r="AJ89" i="5"/>
  <c r="AK89" i="5" s="1"/>
  <c r="X89" i="5"/>
  <c r="Y89" i="5" s="1"/>
  <c r="Q89" i="5"/>
  <c r="X195" i="5" s="1"/>
  <c r="Y195" i="5" s="1"/>
  <c r="F89" i="5"/>
  <c r="AJ88" i="5"/>
  <c r="AK88" i="5" s="1"/>
  <c r="X88" i="5"/>
  <c r="Y88" i="5" s="1"/>
  <c r="Q88" i="5"/>
  <c r="X183" i="5" s="1"/>
  <c r="Y183" i="5" s="1"/>
  <c r="F88" i="5"/>
  <c r="AJ87" i="5"/>
  <c r="AK87" i="5" s="1"/>
  <c r="X87" i="5"/>
  <c r="Y87" i="5" s="1"/>
  <c r="Q87" i="5"/>
  <c r="X178" i="5" s="1"/>
  <c r="Y178" i="5" s="1"/>
  <c r="F87" i="5"/>
  <c r="I87" i="5" s="1"/>
  <c r="AJ86" i="5"/>
  <c r="AK86" i="5" s="1"/>
  <c r="Q86" i="5"/>
  <c r="X176" i="5" s="1"/>
  <c r="Y176" i="5" s="1"/>
  <c r="F86" i="5"/>
  <c r="AJ85" i="5"/>
  <c r="AK85" i="5" s="1"/>
  <c r="Q85" i="5"/>
  <c r="X173" i="5" s="1"/>
  <c r="Y173" i="5" s="1"/>
  <c r="F85" i="5"/>
  <c r="I85" i="5" s="1"/>
  <c r="AJ84" i="5"/>
  <c r="AK84" i="5" s="1"/>
  <c r="X84" i="5"/>
  <c r="Y84" i="5" s="1"/>
  <c r="Q84" i="5"/>
  <c r="X167" i="5" s="1"/>
  <c r="Y167" i="5" s="1"/>
  <c r="F84" i="5"/>
  <c r="I84" i="5" s="1"/>
  <c r="AJ83" i="5"/>
  <c r="AK83" i="5" s="1"/>
  <c r="X83" i="5"/>
  <c r="Y83" i="5" s="1"/>
  <c r="Q83" i="5"/>
  <c r="X153" i="5" s="1"/>
  <c r="Y153" i="5" s="1"/>
  <c r="F83" i="5"/>
  <c r="I83" i="5" s="1"/>
  <c r="AJ82" i="5"/>
  <c r="AK82" i="5" s="1"/>
  <c r="X82" i="5"/>
  <c r="Y82" i="5" s="1"/>
  <c r="Q82" i="5"/>
  <c r="X101" i="5" s="1"/>
  <c r="Y101" i="5" s="1"/>
  <c r="F82" i="5"/>
  <c r="AJ81" i="5"/>
  <c r="AK81" i="5" s="1"/>
  <c r="Q81" i="5"/>
  <c r="F81" i="5"/>
  <c r="AJ80" i="5"/>
  <c r="AK80" i="5" s="1"/>
  <c r="Q80" i="5"/>
  <c r="F80" i="5"/>
  <c r="AJ79" i="5"/>
  <c r="AK79" i="5" s="1"/>
  <c r="X79" i="5"/>
  <c r="Y79" i="5" s="1"/>
  <c r="Q79" i="5"/>
  <c r="F79" i="5"/>
  <c r="AJ78" i="5"/>
  <c r="AK78" i="5" s="1"/>
  <c r="X78" i="5"/>
  <c r="Y78" i="5" s="1"/>
  <c r="Q78" i="5"/>
  <c r="F78" i="5"/>
  <c r="AJ77" i="5"/>
  <c r="AK77" i="5" s="1"/>
  <c r="X77" i="5"/>
  <c r="Y77" i="5" s="1"/>
  <c r="Q77" i="5"/>
  <c r="F77" i="5"/>
  <c r="I77" i="5" s="1"/>
  <c r="AJ76" i="5"/>
  <c r="AK76" i="5" s="1"/>
  <c r="Q76" i="5"/>
  <c r="F76" i="5"/>
  <c r="I76" i="5" s="1"/>
  <c r="AJ75" i="5"/>
  <c r="AK75" i="5" s="1"/>
  <c r="X75" i="5"/>
  <c r="Y75" i="5" s="1"/>
  <c r="Q75" i="5"/>
  <c r="X227" i="5" s="1"/>
  <c r="Y227" i="5" s="1"/>
  <c r="F75" i="5"/>
  <c r="AJ74" i="5"/>
  <c r="AK74" i="5" s="1"/>
  <c r="X74" i="5"/>
  <c r="Y74" i="5" s="1"/>
  <c r="Q74" i="5"/>
  <c r="F74" i="5"/>
  <c r="AJ73" i="5"/>
  <c r="AK73" i="5" s="1"/>
  <c r="X73" i="5"/>
  <c r="Y73" i="5" s="1"/>
  <c r="Q73" i="5"/>
  <c r="X175" i="5" s="1"/>
  <c r="Y175" i="5" s="1"/>
  <c r="F73" i="5"/>
  <c r="AJ72" i="5"/>
  <c r="AK72" i="5" s="1"/>
  <c r="Q72" i="5"/>
  <c r="X174" i="5" s="1"/>
  <c r="Y174" i="5" s="1"/>
  <c r="F72" i="5"/>
  <c r="AJ71" i="5"/>
  <c r="AK71" i="5" s="1"/>
  <c r="X71" i="5"/>
  <c r="Y71" i="5" s="1"/>
  <c r="Q71" i="5"/>
  <c r="X169" i="5" s="1"/>
  <c r="Y169" i="5" s="1"/>
  <c r="F71" i="5"/>
  <c r="AJ70" i="5"/>
  <c r="AK70" i="5" s="1"/>
  <c r="X70" i="5"/>
  <c r="Y70" i="5" s="1"/>
  <c r="Q70" i="5"/>
  <c r="X149" i="5" s="1"/>
  <c r="Y149" i="5" s="1"/>
  <c r="F70" i="5"/>
  <c r="AJ69" i="5"/>
  <c r="AK69" i="5" s="1"/>
  <c r="Q69" i="5"/>
  <c r="X148" i="5" s="1"/>
  <c r="Y148" i="5" s="1"/>
  <c r="F69" i="5"/>
  <c r="AJ68" i="5"/>
  <c r="AK68" i="5" s="1"/>
  <c r="X68" i="5"/>
  <c r="Y68" i="5" s="1"/>
  <c r="Q68" i="5"/>
  <c r="X146" i="5" s="1"/>
  <c r="Y146" i="5" s="1"/>
  <c r="F68" i="5"/>
  <c r="I68" i="5" s="1"/>
  <c r="AJ67" i="5"/>
  <c r="AK67" i="5" s="1"/>
  <c r="X67" i="5"/>
  <c r="Y67" i="5" s="1"/>
  <c r="Q67" i="5"/>
  <c r="X120" i="5" s="1"/>
  <c r="Y120" i="5" s="1"/>
  <c r="F67" i="5"/>
  <c r="AJ66" i="5"/>
  <c r="AK66" i="5" s="1"/>
  <c r="Q66" i="5"/>
  <c r="X119" i="5" s="1"/>
  <c r="Y119" i="5" s="1"/>
  <c r="F66" i="5"/>
  <c r="AJ65" i="5"/>
  <c r="AK65" i="5" s="1"/>
  <c r="X65" i="5"/>
  <c r="Y65" i="5" s="1"/>
  <c r="Q65" i="5"/>
  <c r="X118" i="5" s="1"/>
  <c r="Y118" i="5" s="1"/>
  <c r="F65" i="5"/>
  <c r="AJ64" i="5"/>
  <c r="AK64" i="5" s="1"/>
  <c r="X64" i="5"/>
  <c r="Y64" i="5" s="1"/>
  <c r="Q64" i="5"/>
  <c r="X108" i="5" s="1"/>
  <c r="Y108" i="5" s="1"/>
  <c r="F64" i="5"/>
  <c r="AJ63" i="5"/>
  <c r="AK63" i="5" s="1"/>
  <c r="X63" i="5"/>
  <c r="Y63" i="5" s="1"/>
  <c r="Q63" i="5"/>
  <c r="X95" i="5" s="1"/>
  <c r="Y95" i="5" s="1"/>
  <c r="F63" i="5"/>
  <c r="AJ62" i="5"/>
  <c r="AK62" i="5" s="1"/>
  <c r="X62" i="5"/>
  <c r="Y62" i="5" s="1"/>
  <c r="Q62" i="5"/>
  <c r="X91" i="5" s="1"/>
  <c r="Y91" i="5" s="1"/>
  <c r="F62" i="5"/>
  <c r="AJ61" i="5"/>
  <c r="AK61" i="5" s="1"/>
  <c r="Q61" i="5"/>
  <c r="X85" i="5" s="1"/>
  <c r="Y85" i="5" s="1"/>
  <c r="F61" i="5"/>
  <c r="AJ60" i="5"/>
  <c r="AK60" i="5" s="1"/>
  <c r="X60" i="5"/>
  <c r="Y60" i="5" s="1"/>
  <c r="Q60" i="5"/>
  <c r="X72" i="5" s="1"/>
  <c r="Y72" i="5" s="1"/>
  <c r="F60" i="5"/>
  <c r="I60" i="5" s="1"/>
  <c r="AJ59" i="5"/>
  <c r="AK59" i="5" s="1"/>
  <c r="Q59" i="5"/>
  <c r="X61" i="5" s="1"/>
  <c r="Y61" i="5" s="1"/>
  <c r="F59" i="5"/>
  <c r="I59" i="5" s="1"/>
  <c r="AJ58" i="5"/>
  <c r="AK58" i="5" s="1"/>
  <c r="Q58" i="5"/>
  <c r="F58" i="5"/>
  <c r="I58" i="5" s="1"/>
  <c r="AJ57" i="5"/>
  <c r="AK57" i="5" s="1"/>
  <c r="Q57" i="5"/>
  <c r="F57" i="5"/>
  <c r="AJ56" i="5"/>
  <c r="AK56" i="5" s="1"/>
  <c r="X56" i="5"/>
  <c r="Y56" i="5" s="1"/>
  <c r="Q56" i="5"/>
  <c r="F56" i="5"/>
  <c r="AJ55" i="5"/>
  <c r="AK55" i="5" s="1"/>
  <c r="X55" i="5"/>
  <c r="Y55" i="5" s="1"/>
  <c r="Q55" i="5"/>
  <c r="F55" i="5"/>
  <c r="AJ54" i="5"/>
  <c r="AK54" i="5" s="1"/>
  <c r="X54" i="5"/>
  <c r="Y54" i="5" s="1"/>
  <c r="Q54" i="5"/>
  <c r="F54" i="5"/>
  <c r="AJ53" i="5"/>
  <c r="AK53" i="5" s="1"/>
  <c r="X53" i="5"/>
  <c r="Y53" i="5" s="1"/>
  <c r="Q53" i="5"/>
  <c r="F53" i="5"/>
  <c r="AJ52" i="5"/>
  <c r="AK52" i="5" s="1"/>
  <c r="X52" i="5"/>
  <c r="Y52" i="5" s="1"/>
  <c r="Q52" i="5"/>
  <c r="X247" i="5" s="1"/>
  <c r="Y247" i="5" s="1"/>
  <c r="F52" i="5"/>
  <c r="I52" i="5" s="1"/>
  <c r="AJ51" i="5"/>
  <c r="AK51" i="5" s="1"/>
  <c r="X51" i="5"/>
  <c r="Y51" i="5" s="1"/>
  <c r="Q51" i="5"/>
  <c r="X243" i="5" s="1"/>
  <c r="Y243" i="5" s="1"/>
  <c r="F51" i="5"/>
  <c r="I51" i="5" s="1"/>
  <c r="AJ50" i="5"/>
  <c r="AK50" i="5" s="1"/>
  <c r="X50" i="5"/>
  <c r="Y50" i="5" s="1"/>
  <c r="Q50" i="5"/>
  <c r="X237" i="5" s="1"/>
  <c r="Y237" i="5" s="1"/>
  <c r="F50" i="5"/>
  <c r="I50" i="5" s="1"/>
  <c r="AJ49" i="5"/>
  <c r="AK49" i="5" s="1"/>
  <c r="X49" i="5"/>
  <c r="Y49" i="5" s="1"/>
  <c r="Q49" i="5"/>
  <c r="X233" i="5" s="1"/>
  <c r="Y233" i="5" s="1"/>
  <c r="F49" i="5"/>
  <c r="AJ48" i="5"/>
  <c r="AK48" i="5" s="1"/>
  <c r="Q48" i="5"/>
  <c r="X231" i="5" s="1"/>
  <c r="Y231" i="5" s="1"/>
  <c r="F48" i="5"/>
  <c r="I48" i="5" s="1"/>
  <c r="AJ47" i="5"/>
  <c r="AK47" i="5" s="1"/>
  <c r="X47" i="5"/>
  <c r="Y47" i="5" s="1"/>
  <c r="Q47" i="5"/>
  <c r="X226" i="5" s="1"/>
  <c r="Y226" i="5" s="1"/>
  <c r="F47" i="5"/>
  <c r="I47" i="5" s="1"/>
  <c r="AJ46" i="5"/>
  <c r="AK46" i="5" s="1"/>
  <c r="Q46" i="5"/>
  <c r="X222" i="5" s="1"/>
  <c r="Y222" i="5" s="1"/>
  <c r="F46" i="5"/>
  <c r="I46" i="5" s="1"/>
  <c r="AJ45" i="5"/>
  <c r="AK45" i="5" s="1"/>
  <c r="X45" i="5"/>
  <c r="Y45" i="5" s="1"/>
  <c r="Q45" i="5"/>
  <c r="F45" i="5"/>
  <c r="AJ44" i="5"/>
  <c r="AK44" i="5" s="1"/>
  <c r="X44" i="5"/>
  <c r="Y44" i="5" s="1"/>
  <c r="Q44" i="5"/>
  <c r="X206" i="5" s="1"/>
  <c r="Y206" i="5" s="1"/>
  <c r="F44" i="5"/>
  <c r="I44" i="5" s="1"/>
  <c r="AJ43" i="5"/>
  <c r="AK43" i="5" s="1"/>
  <c r="X43" i="5"/>
  <c r="Y43" i="5" s="1"/>
  <c r="Q43" i="5"/>
  <c r="X204" i="5" s="1"/>
  <c r="Y204" i="5" s="1"/>
  <c r="F43" i="5"/>
  <c r="AJ42" i="5"/>
  <c r="AK42" i="5" s="1"/>
  <c r="X42" i="5"/>
  <c r="Y42" i="5" s="1"/>
  <c r="Q42" i="5"/>
  <c r="X202" i="5" s="1"/>
  <c r="Y202" i="5" s="1"/>
  <c r="F42" i="5"/>
  <c r="I42" i="5" s="1"/>
  <c r="AJ41" i="5"/>
  <c r="AK41" i="5" s="1"/>
  <c r="X41" i="5"/>
  <c r="Y41" i="5" s="1"/>
  <c r="Q41" i="5"/>
  <c r="X191" i="5" s="1"/>
  <c r="Y191" i="5" s="1"/>
  <c r="F41" i="5"/>
  <c r="I41" i="5" s="1"/>
  <c r="AJ40" i="5"/>
  <c r="AK40" i="5" s="1"/>
  <c r="X40" i="5"/>
  <c r="Y40" i="5" s="1"/>
  <c r="Q40" i="5"/>
  <c r="X188" i="5" s="1"/>
  <c r="Y188" i="5" s="1"/>
  <c r="F40" i="5"/>
  <c r="I40" i="5" s="1"/>
  <c r="AJ39" i="5"/>
  <c r="AK39" i="5" s="1"/>
  <c r="X39" i="5"/>
  <c r="Y39" i="5" s="1"/>
  <c r="Q39" i="5"/>
  <c r="X180" i="5" s="1"/>
  <c r="Y180" i="5" s="1"/>
  <c r="F39" i="5"/>
  <c r="AJ38" i="5"/>
  <c r="AK38" i="5" s="1"/>
  <c r="X38" i="5"/>
  <c r="Y38" i="5" s="1"/>
  <c r="Q38" i="5"/>
  <c r="X171" i="5" s="1"/>
  <c r="Y171" i="5" s="1"/>
  <c r="F38" i="5"/>
  <c r="AJ37" i="5"/>
  <c r="AK37" i="5" s="1"/>
  <c r="X37" i="5"/>
  <c r="Y37" i="5" s="1"/>
  <c r="Q37" i="5"/>
  <c r="X163" i="5" s="1"/>
  <c r="Y163" i="5" s="1"/>
  <c r="F37" i="5"/>
  <c r="AJ36" i="5"/>
  <c r="AK36" i="5" s="1"/>
  <c r="X36" i="5"/>
  <c r="Y36" i="5" s="1"/>
  <c r="Q36" i="5"/>
  <c r="X150" i="5" s="1"/>
  <c r="Y150" i="5" s="1"/>
  <c r="F36" i="5"/>
  <c r="AJ35" i="5"/>
  <c r="AK35" i="5" s="1"/>
  <c r="Q35" i="5"/>
  <c r="X125" i="5" s="1"/>
  <c r="Y125" i="5" s="1"/>
  <c r="F35" i="5"/>
  <c r="I35" i="5" s="1"/>
  <c r="AJ34" i="5"/>
  <c r="AK34" i="5" s="1"/>
  <c r="X34" i="5"/>
  <c r="Y34" i="5" s="1"/>
  <c r="Q34" i="5"/>
  <c r="X117" i="5" s="1"/>
  <c r="Y117" i="5" s="1"/>
  <c r="F34" i="5"/>
  <c r="I34" i="5" s="1"/>
  <c r="AJ33" i="5"/>
  <c r="AK33" i="5" s="1"/>
  <c r="X33" i="5"/>
  <c r="Y33" i="5" s="1"/>
  <c r="Q33" i="5"/>
  <c r="X115" i="5" s="1"/>
  <c r="Y115" i="5" s="1"/>
  <c r="F33" i="5"/>
  <c r="I33" i="5" s="1"/>
  <c r="AJ32" i="5"/>
  <c r="AK32" i="5" s="1"/>
  <c r="X32" i="5"/>
  <c r="Y32" i="5" s="1"/>
  <c r="Q32" i="5"/>
  <c r="X103" i="5" s="1"/>
  <c r="Y103" i="5" s="1"/>
  <c r="F32" i="5"/>
  <c r="AJ31" i="5"/>
  <c r="AK31" i="5" s="1"/>
  <c r="X31" i="5"/>
  <c r="Y31" i="5" s="1"/>
  <c r="Q31" i="5"/>
  <c r="X90" i="5" s="1"/>
  <c r="Y90" i="5" s="1"/>
  <c r="F31" i="5"/>
  <c r="AJ30" i="5"/>
  <c r="AK30" i="5" s="1"/>
  <c r="X30" i="5"/>
  <c r="Y30" i="5" s="1"/>
  <c r="Q30" i="5"/>
  <c r="X86" i="5" s="1"/>
  <c r="Y86" i="5" s="1"/>
  <c r="F30" i="5"/>
  <c r="AJ29" i="5"/>
  <c r="AK29" i="5" s="1"/>
  <c r="X29" i="5"/>
  <c r="Y29" i="5" s="1"/>
  <c r="Q29" i="5"/>
  <c r="X80" i="5" s="1"/>
  <c r="Y80" i="5" s="1"/>
  <c r="F29" i="5"/>
  <c r="I29" i="5" s="1"/>
  <c r="AJ28" i="5"/>
  <c r="AK28" i="5" s="1"/>
  <c r="X28" i="5"/>
  <c r="Y28" i="5" s="1"/>
  <c r="Q28" i="5"/>
  <c r="X76" i="5" s="1"/>
  <c r="Y76" i="5" s="1"/>
  <c r="F28" i="5"/>
  <c r="I28" i="5" s="1"/>
  <c r="AJ27" i="5"/>
  <c r="AK27" i="5" s="1"/>
  <c r="X27" i="5"/>
  <c r="Y27" i="5" s="1"/>
  <c r="Q27" i="5"/>
  <c r="X69" i="5" s="1"/>
  <c r="Y69" i="5" s="1"/>
  <c r="F27" i="5"/>
  <c r="I27" i="5" s="1"/>
  <c r="AJ26" i="5"/>
  <c r="AK26" i="5" s="1"/>
  <c r="Q26" i="5"/>
  <c r="X58" i="5" s="1"/>
  <c r="Y58" i="5" s="1"/>
  <c r="F26" i="5"/>
  <c r="I26" i="5" s="1"/>
  <c r="AJ25" i="5"/>
  <c r="AK25" i="5" s="1"/>
  <c r="Q25" i="5"/>
  <c r="X48" i="5" s="1"/>
  <c r="Y48" i="5" s="1"/>
  <c r="F25" i="5"/>
  <c r="I25" i="5" s="1"/>
  <c r="AJ24" i="5"/>
  <c r="AK24" i="5" s="1"/>
  <c r="Q24" i="5"/>
  <c r="X46" i="5" s="1"/>
  <c r="Y46" i="5" s="1"/>
  <c r="F24" i="5"/>
  <c r="AJ23" i="5"/>
  <c r="AK23" i="5" s="1"/>
  <c r="X23" i="5"/>
  <c r="Y23" i="5" s="1"/>
  <c r="Q23" i="5"/>
  <c r="X35" i="5" s="1"/>
  <c r="Y35" i="5" s="1"/>
  <c r="F23" i="5"/>
  <c r="AJ22" i="5"/>
  <c r="AK22" i="5" s="1"/>
  <c r="X22" i="5"/>
  <c r="Y22" i="5" s="1"/>
  <c r="Q22" i="5"/>
  <c r="X26" i="5" s="1"/>
  <c r="Y26" i="5" s="1"/>
  <c r="F22" i="5"/>
  <c r="I22" i="5" s="1"/>
  <c r="AJ21" i="5"/>
  <c r="AK21" i="5" s="1"/>
  <c r="X21" i="5"/>
  <c r="Y21" i="5" s="1"/>
  <c r="Q21" i="5"/>
  <c r="X25" i="5" s="1"/>
  <c r="Y25" i="5" s="1"/>
  <c r="F21" i="5"/>
  <c r="I21" i="5" s="1"/>
  <c r="AJ20" i="5"/>
  <c r="AK20" i="5" s="1"/>
  <c r="X20" i="5"/>
  <c r="Y20" i="5" s="1"/>
  <c r="Q20" i="5"/>
  <c r="X24" i="5" s="1"/>
  <c r="Y24" i="5" s="1"/>
  <c r="F20" i="5"/>
  <c r="I20" i="5" s="1"/>
  <c r="AJ19" i="5"/>
  <c r="AK19" i="5" s="1"/>
  <c r="X19" i="5"/>
  <c r="Y19" i="5" s="1"/>
  <c r="Q19" i="5"/>
  <c r="X209" i="5" s="1"/>
  <c r="Y209" i="5" s="1"/>
  <c r="F19" i="5"/>
  <c r="I19" i="5" s="1"/>
  <c r="AJ18" i="5"/>
  <c r="AK18" i="5" s="1"/>
  <c r="X18" i="5"/>
  <c r="Y18" i="5" s="1"/>
  <c r="Q18" i="5"/>
  <c r="X194" i="5" s="1"/>
  <c r="Y194" i="5" s="1"/>
  <c r="F18" i="5"/>
  <c r="I18" i="5" s="1"/>
  <c r="AJ17" i="5"/>
  <c r="AK17" i="5" s="1"/>
  <c r="X17" i="5"/>
  <c r="Y17" i="5" s="1"/>
  <c r="Q17" i="5"/>
  <c r="F17" i="5"/>
  <c r="I17" i="5" s="1"/>
  <c r="AJ16" i="5"/>
  <c r="AK16" i="5" s="1"/>
  <c r="X16" i="5"/>
  <c r="Y16" i="5" s="1"/>
  <c r="Q16" i="5"/>
  <c r="X158" i="5" s="1"/>
  <c r="Y158" i="5" s="1"/>
  <c r="F16" i="5"/>
  <c r="AJ15" i="5"/>
  <c r="AK15" i="5" s="1"/>
  <c r="X15" i="5"/>
  <c r="Y15" i="5" s="1"/>
  <c r="Q15" i="5"/>
  <c r="X154" i="5" s="1"/>
  <c r="Y154" i="5" s="1"/>
  <c r="F15" i="5"/>
  <c r="AJ14" i="5"/>
  <c r="AK14" i="5" s="1"/>
  <c r="X14" i="5"/>
  <c r="Y14" i="5" s="1"/>
  <c r="Q14" i="5"/>
  <c r="X142" i="5" s="1"/>
  <c r="Y142" i="5" s="1"/>
  <c r="F14" i="5"/>
  <c r="I14" i="5" s="1"/>
  <c r="AJ13" i="5"/>
  <c r="AK13" i="5" s="1"/>
  <c r="X13" i="5"/>
  <c r="Y13" i="5" s="1"/>
  <c r="Q13" i="5"/>
  <c r="X137" i="5" s="1"/>
  <c r="Y137" i="5" s="1"/>
  <c r="F13" i="5"/>
  <c r="I13" i="5" s="1"/>
  <c r="AJ12" i="5"/>
  <c r="AK12" i="5" s="1"/>
  <c r="X12" i="5"/>
  <c r="Y12" i="5" s="1"/>
  <c r="Q12" i="5"/>
  <c r="X136" i="5" s="1"/>
  <c r="Y136" i="5" s="1"/>
  <c r="F12" i="5"/>
  <c r="I12" i="5" s="1"/>
  <c r="AJ11" i="5"/>
  <c r="AK11" i="5" s="1"/>
  <c r="X11" i="5"/>
  <c r="Y11" i="5" s="1"/>
  <c r="Q11" i="5"/>
  <c r="F11" i="5"/>
  <c r="I11" i="5" s="1"/>
  <c r="AJ10" i="5"/>
  <c r="AK10" i="5" s="1"/>
  <c r="X10" i="5"/>
  <c r="Y10" i="5" s="1"/>
  <c r="Q10" i="5"/>
  <c r="X81" i="5" s="1"/>
  <c r="Y81" i="5" s="1"/>
  <c r="F10" i="5"/>
  <c r="I10" i="5" s="1"/>
  <c r="AJ9" i="5"/>
  <c r="AK9" i="5" s="1"/>
  <c r="X9" i="5"/>
  <c r="Y9" i="5" s="1"/>
  <c r="Q9" i="5"/>
  <c r="X66" i="5" s="1"/>
  <c r="Y66" i="5" s="1"/>
  <c r="F9" i="5"/>
  <c r="I9" i="5" s="1"/>
  <c r="AJ8" i="5"/>
  <c r="AK8" i="5" s="1"/>
  <c r="AK252" i="5" s="1"/>
  <c r="X8" i="5"/>
  <c r="Y8" i="5" s="1"/>
  <c r="Q8" i="5"/>
  <c r="Q220" i="5" s="1"/>
  <c r="F8" i="5"/>
  <c r="F353" i="5" s="1"/>
  <c r="AC5" i="5"/>
  <c r="AP220" i="5" l="1"/>
  <c r="I8" i="5"/>
  <c r="I353" i="5" s="1"/>
  <c r="X98" i="5"/>
  <c r="Y98" i="5" s="1"/>
  <c r="X97" i="5"/>
  <c r="Y97" i="5" s="1"/>
  <c r="X193" i="5"/>
  <c r="Y193" i="5" s="1"/>
  <c r="X192" i="5"/>
  <c r="Y192" i="5" s="1"/>
  <c r="X217" i="5"/>
  <c r="Y217" i="5" s="1"/>
  <c r="X216" i="5"/>
  <c r="Y216" i="5" s="1"/>
  <c r="X57" i="5"/>
  <c r="Y57" i="5" s="1"/>
  <c r="X59" i="5"/>
  <c r="Y59" i="5" s="1"/>
  <c r="X225" i="5"/>
  <c r="Y225" i="5" s="1"/>
  <c r="X224" i="5"/>
  <c r="Y224" i="5" s="1"/>
  <c r="X223" i="5"/>
  <c r="Y223" i="5" s="1"/>
  <c r="X208" i="5"/>
  <c r="Y208" i="5" s="1"/>
  <c r="X207" i="5"/>
  <c r="Y207" i="5" s="1"/>
  <c r="X201" i="5"/>
  <c r="Y201" i="5" s="1"/>
  <c r="X200" i="5"/>
  <c r="Y200" i="5" s="1"/>
  <c r="X131" i="5"/>
  <c r="Y131" i="5" s="1"/>
  <c r="X240" i="5"/>
  <c r="Y240" i="5" s="1"/>
  <c r="X239" i="5"/>
  <c r="Y239" i="5" s="1"/>
  <c r="X172" i="5"/>
  <c r="Y172" i="5" s="1"/>
  <c r="X246" i="5"/>
  <c r="Y246" i="5" s="1"/>
  <c r="X245" i="5"/>
  <c r="Y245" i="5" s="1"/>
  <c r="Y252" i="5" l="1"/>
</calcChain>
</file>

<file path=xl/sharedStrings.xml><?xml version="1.0" encoding="utf-8"?>
<sst xmlns="http://schemas.openxmlformats.org/spreadsheetml/2006/main" count="4300" uniqueCount="1202">
  <si>
    <t>Funding for the Better Care Fund 2015-16</t>
  </si>
  <si>
    <t>Revenue funding for the BCF</t>
  </si>
  <si>
    <t>BCF contributions to District Councils for DFG</t>
  </si>
  <si>
    <t>Local Authority</t>
  </si>
  <si>
    <t>CCG</t>
  </si>
  <si>
    <t>Council</t>
  </si>
  <si>
    <t>Barking and Dagenham</t>
  </si>
  <si>
    <t>NHS Barking and Dagenham CCG</t>
  </si>
  <si>
    <t>Barnet</t>
  </si>
  <si>
    <t>NHS Barnet CCG</t>
  </si>
  <si>
    <t>Barnsley</t>
  </si>
  <si>
    <t>NHS Barnsley CCG</t>
  </si>
  <si>
    <t>Bath and North East Somerset</t>
  </si>
  <si>
    <t>NHS Bath and North East Somerset CCG</t>
  </si>
  <si>
    <t>Bedford</t>
  </si>
  <si>
    <t>NHS Bedfordshire CCG</t>
  </si>
  <si>
    <t>Bexley</t>
  </si>
  <si>
    <t>NHS Bexley CCG</t>
  </si>
  <si>
    <t>Birmingham</t>
  </si>
  <si>
    <t>NHS Sandwell and West Birmingham CCG</t>
  </si>
  <si>
    <t>NHS Birmingham South and Central CCG</t>
  </si>
  <si>
    <t/>
  </si>
  <si>
    <t>Blackburn with Darwen</t>
  </si>
  <si>
    <t>NHS Blackburn with Darwen CCG</t>
  </si>
  <si>
    <t>Blackpool</t>
  </si>
  <si>
    <t>NHS Blackpool CCG</t>
  </si>
  <si>
    <t>Bolton</t>
  </si>
  <si>
    <t>NHS Bolton CCG</t>
  </si>
  <si>
    <t>Bournemouth</t>
  </si>
  <si>
    <t>NHS Dorset CCG</t>
  </si>
  <si>
    <t>Bracknell Forest</t>
  </si>
  <si>
    <t>NHS Bracknell and Ascot CCG</t>
  </si>
  <si>
    <t>Bradford</t>
  </si>
  <si>
    <t>NHS Bradford Districts CCG</t>
  </si>
  <si>
    <t>NHS Bradford City CCG</t>
  </si>
  <si>
    <t>Brent</t>
  </si>
  <si>
    <t>NHS Brent CCG</t>
  </si>
  <si>
    <t>Brighton and Hove</t>
  </si>
  <si>
    <t>NHS Brighton and Hove CCG</t>
  </si>
  <si>
    <t>Bristol, City of</t>
  </si>
  <si>
    <t>NHS Bristol CCG</t>
  </si>
  <si>
    <t>Bromley</t>
  </si>
  <si>
    <t>NHS Bromley CCG</t>
  </si>
  <si>
    <t>Buckinghamshire</t>
  </si>
  <si>
    <t>NHS Milton Keynes CCG</t>
  </si>
  <si>
    <t>Aylesbury Vale</t>
  </si>
  <si>
    <t>NHS Chiltern CCG</t>
  </si>
  <si>
    <t>Chiltern</t>
  </si>
  <si>
    <t>NHS Aylesbury Vale CCG</t>
  </si>
  <si>
    <t>South Bucks</t>
  </si>
  <si>
    <t>Wycombe</t>
  </si>
  <si>
    <t>Bury</t>
  </si>
  <si>
    <t>NHS Bury CCG</t>
  </si>
  <si>
    <t>Calderdale</t>
  </si>
  <si>
    <t>NHS Calderdale CCG</t>
  </si>
  <si>
    <t>Cambridgeshire</t>
  </si>
  <si>
    <t>NHS Cambridgeshire and Peterborough CCG</t>
  </si>
  <si>
    <t>Cambridge</t>
  </si>
  <si>
    <t>East Cambridgeshire</t>
  </si>
  <si>
    <t>Fenland</t>
  </si>
  <si>
    <t>Huntingdonshire</t>
  </si>
  <si>
    <t>South Cambridgeshire</t>
  </si>
  <si>
    <t>Camden</t>
  </si>
  <si>
    <t>NHS Camden CCG</t>
  </si>
  <si>
    <t>Central Bedfordshire</t>
  </si>
  <si>
    <t>Cheshire East</t>
  </si>
  <si>
    <t>NHS South Cheshire CCG</t>
  </si>
  <si>
    <t>NHS Eastern Cheshire CCG</t>
  </si>
  <si>
    <t>Cheshire West and Chester</t>
  </si>
  <si>
    <t>NHS West Cheshire CCG</t>
  </si>
  <si>
    <t>NHS Vale Royal CCG</t>
  </si>
  <si>
    <t>City of London</t>
  </si>
  <si>
    <t>NHS City and Hackney CCG</t>
  </si>
  <si>
    <t>Cornwall</t>
  </si>
  <si>
    <t>NHS Kernow CCG</t>
  </si>
  <si>
    <t>County Durham</t>
  </si>
  <si>
    <t>NHS North Durham CCG</t>
  </si>
  <si>
    <t>NHS Durham Dales, Easington and Sedgefield CCG</t>
  </si>
  <si>
    <t>Coventry</t>
  </si>
  <si>
    <t>NHS Coventry and Rugby CCG</t>
  </si>
  <si>
    <t>Croydon</t>
  </si>
  <si>
    <t>NHS Croydon CCG</t>
  </si>
  <si>
    <t>Cumbria</t>
  </si>
  <si>
    <t>NHS Cumbria CCG</t>
  </si>
  <si>
    <t>Allerdale</t>
  </si>
  <si>
    <t>Barrow-in-Furness</t>
  </si>
  <si>
    <t>Carlisle</t>
  </si>
  <si>
    <t>Copeland</t>
  </si>
  <si>
    <t>Eden</t>
  </si>
  <si>
    <t>South Lakeland</t>
  </si>
  <si>
    <t>Darlington</t>
  </si>
  <si>
    <t>NHS Darlington CCG</t>
  </si>
  <si>
    <t>Derby</t>
  </si>
  <si>
    <t>NHS Southern Derbyshire CCG</t>
  </si>
  <si>
    <t>Derbyshire</t>
  </si>
  <si>
    <t>NHS Tameside and Glossop CCG</t>
  </si>
  <si>
    <t>Amber Valley</t>
  </si>
  <si>
    <t>Bolsover</t>
  </si>
  <si>
    <t>NHS North Derbyshire CCG</t>
  </si>
  <si>
    <t>Chesterfield</t>
  </si>
  <si>
    <t>NHS Hardwick CCG</t>
  </si>
  <si>
    <t>Derbyshire Dales</t>
  </si>
  <si>
    <t>NHS Erewash CCG</t>
  </si>
  <si>
    <t>Erewash</t>
  </si>
  <si>
    <t>High Peak</t>
  </si>
  <si>
    <t>North East Derbyshire</t>
  </si>
  <si>
    <t>South Derbyshire</t>
  </si>
  <si>
    <t>Devon</t>
  </si>
  <si>
    <t>NHS South Devon and Torbay CCG</t>
  </si>
  <si>
    <t>East Devon</t>
  </si>
  <si>
    <t>NHS North, East, West Devon CCG</t>
  </si>
  <si>
    <t>Exeter</t>
  </si>
  <si>
    <t>Mid Devon</t>
  </si>
  <si>
    <t>North Devon</t>
  </si>
  <si>
    <t>South Hams</t>
  </si>
  <si>
    <t>Teignbridge</t>
  </si>
  <si>
    <t>Torridge</t>
  </si>
  <si>
    <t>West Devon</t>
  </si>
  <si>
    <t>Doncaster</t>
  </si>
  <si>
    <t>NHS Doncaster CCG</t>
  </si>
  <si>
    <t>Dorset</t>
  </si>
  <si>
    <t>Christchurch</t>
  </si>
  <si>
    <t>East Dorset</t>
  </si>
  <si>
    <t>North Dorset</t>
  </si>
  <si>
    <t>Purbeck</t>
  </si>
  <si>
    <t>West Dorset</t>
  </si>
  <si>
    <t>Weymouth and Portland</t>
  </si>
  <si>
    <t>Dudley</t>
  </si>
  <si>
    <t>NHS Dudley CCG</t>
  </si>
  <si>
    <t>Ealing</t>
  </si>
  <si>
    <t>NHS Ealing CCG</t>
  </si>
  <si>
    <t>East Riding of Yorkshire</t>
  </si>
  <si>
    <t>NHS Vale of York CCG</t>
  </si>
  <si>
    <t>NHS East Riding of Yorkshire CCG</t>
  </si>
  <si>
    <t>East Sussex</t>
  </si>
  <si>
    <t>NHS High Weald Lewes Havens CCG</t>
  </si>
  <si>
    <t>Eastbourne</t>
  </si>
  <si>
    <t>NHS Hastings and Rother CCG</t>
  </si>
  <si>
    <t>Hastings</t>
  </si>
  <si>
    <t>NHS Eastbourne, Hailsham and Seaford CCG</t>
  </si>
  <si>
    <t>Lewes</t>
  </si>
  <si>
    <t>Rother</t>
  </si>
  <si>
    <t>Wealden</t>
  </si>
  <si>
    <t>Enfield</t>
  </si>
  <si>
    <t>NHS Enfield CCG</t>
  </si>
  <si>
    <t>Essex</t>
  </si>
  <si>
    <t>NHS West Essex CCG</t>
  </si>
  <si>
    <t>Basildon</t>
  </si>
  <si>
    <t>NHS North East Essex CCG</t>
  </si>
  <si>
    <t>Braintree</t>
  </si>
  <si>
    <t>NHS Mid Essex CCG</t>
  </si>
  <si>
    <t>Brentwood</t>
  </si>
  <si>
    <t>NHS Castle Point and Rochford CCG</t>
  </si>
  <si>
    <t>Castle Point</t>
  </si>
  <si>
    <t>NHS Basildon and Brentwood CCG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</si>
  <si>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</si>
  <si>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</si>
  <si>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</si>
  <si>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</si>
  <si>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</si>
  <si>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</si>
  <si>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</si>
  <si>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</si>
  <si>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Gateshead</t>
  </si>
  <si>
    <t>NHS Gateshead CCG</t>
  </si>
  <si>
    <t>Gloucestershire</t>
  </si>
  <si>
    <t>NHS Gloucestershire CCG</t>
  </si>
  <si>
    <t>Cheltenham</t>
  </si>
  <si>
    <t>Cotswold</t>
  </si>
  <si>
    <t>Forest of Dean</t>
  </si>
  <si>
    <t>Gloucester</t>
  </si>
  <si>
    <t>Stroud</t>
  </si>
  <si>
    <t>Tewkesbury</t>
  </si>
  <si>
    <t>Greenwich</t>
  </si>
  <si>
    <t>NHS Greenwich CCG</t>
  </si>
  <si>
    <t>Hackney</t>
  </si>
  <si>
    <t>Halton</t>
  </si>
  <si>
    <t>NHS Halton CCG</t>
  </si>
  <si>
    <t>Hammersmith and Fulham</t>
  </si>
  <si>
    <t>NHS Hammersmith and Fulham CCG</t>
  </si>
  <si>
    <t>Hampshire</t>
  </si>
  <si>
    <t>NHS West Hampshire CCG</t>
  </si>
  <si>
    <t>Basingstoke and Deane</t>
  </si>
  <si>
    <t>NHS South Eastern Hampshire CCG</t>
  </si>
  <si>
    <t>East Hampshire</t>
  </si>
  <si>
    <t>NHS North Hampshire CCG</t>
  </si>
  <si>
    <t>Eastleigh</t>
  </si>
  <si>
    <t>NHS North East Hampshire and Farnham CCG</t>
  </si>
  <si>
    <t>Fareham</t>
  </si>
  <si>
    <t>NHS Fareham and Gosport CCG</t>
  </si>
  <si>
    <t>Gosport</t>
  </si>
  <si>
    <t>Hart</t>
  </si>
  <si>
    <t>Havant</t>
  </si>
  <si>
    <t>New Forest</t>
  </si>
  <si>
    <t>Rushmoor</t>
  </si>
  <si>
    <t>Test Valley</t>
  </si>
  <si>
    <t>Winchester</t>
  </si>
  <si>
    <t>Haringey</t>
  </si>
  <si>
    <t>NHS Haringey CCG</t>
  </si>
  <si>
    <t>Harrow</t>
  </si>
  <si>
    <t>NHS Harrow CCG</t>
  </si>
  <si>
    <t>Hartlepool</t>
  </si>
  <si>
    <t>Havering</t>
  </si>
  <si>
    <t>NHS Havering CCG</t>
  </si>
  <si>
    <t>Herefordshire, County of</t>
  </si>
  <si>
    <t>NHS Herefordshire CCG</t>
  </si>
  <si>
    <t>Hertfordshire</t>
  </si>
  <si>
    <t>NHS Herts Valleys CCG</t>
  </si>
  <si>
    <t>Broxbourne</t>
  </si>
  <si>
    <t>NHS East and North Hertfordshire CCG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</si>
  <si>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</si>
  <si>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</si>
  <si>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</si>
  <si>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</si>
  <si>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</si>
  <si>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</si>
  <si>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</si>
  <si>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</si>
  <si>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</si>
  <si>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Hillingdon</t>
  </si>
  <si>
    <t>NHS Hillingdon CCG</t>
  </si>
  <si>
    <t>Hounslow</t>
  </si>
  <si>
    <t>NHS Hounslow CCG</t>
  </si>
  <si>
    <t>Isle of Wight</t>
  </si>
  <si>
    <t>NHS Isle of Wight CCG</t>
  </si>
  <si>
    <t>Isles of Scilly</t>
  </si>
  <si>
    <t>Islington</t>
  </si>
  <si>
    <t>NHS Islington CCG</t>
  </si>
  <si>
    <t>Kensington and Chelsea</t>
  </si>
  <si>
    <t>NHS West London (K&amp;C &amp; QPP) CCG</t>
  </si>
  <si>
    <t>Kent</t>
  </si>
  <si>
    <t>NHS West Kent CCG</t>
  </si>
  <si>
    <t>Ashford</t>
  </si>
  <si>
    <t>NHS Thanet CCG</t>
  </si>
  <si>
    <t>Canterbury</t>
  </si>
  <si>
    <t>NHS Swale CCG</t>
  </si>
  <si>
    <t>Dartford</t>
  </si>
  <si>
    <t>NHS South Kent Coast CCG</t>
  </si>
  <si>
    <t>Dover</t>
  </si>
  <si>
    <t>NHS Dartford, Gravesham and Swanley CCG</t>
  </si>
  <si>
    <t>Gravesham</t>
  </si>
  <si>
    <t>NHS Canterbury and Coastal CCG</t>
  </si>
  <si>
    <t>Maidstone</t>
  </si>
  <si>
    <t>NHS Ashford CCG</t>
  </si>
  <si>
    <t>Sevenoaks</t>
  </si>
  <si>
    <t>Shepway</t>
  </si>
  <si>
    <t>Swale</t>
  </si>
  <si>
    <t>Thanet</t>
  </si>
  <si>
    <t>Tonbridge and Malling</t>
  </si>
  <si>
    <t>Tunbridge Wells</t>
  </si>
  <si>
    <t>Kingston upon Hull, City of</t>
  </si>
  <si>
    <t>NHS Hull CCG</t>
  </si>
  <si>
    <t>Kingston upon Thames</t>
  </si>
  <si>
    <t>NHS Kingston CCG</t>
  </si>
  <si>
    <t>Kirklees</t>
  </si>
  <si>
    <t>NHS North Kirklees CCG</t>
  </si>
  <si>
    <t>NHS Greater Huddersfield CCG</t>
  </si>
  <si>
    <t>Knowsley</t>
  </si>
  <si>
    <t>NHS Knowsley CCG</t>
  </si>
  <si>
    <t>Lambeth</t>
  </si>
  <si>
    <t>NHS Lambeth CCG</t>
  </si>
  <si>
    <t>Lancashire</t>
  </si>
  <si>
    <t>NHS West Lancashire CCG</t>
  </si>
  <si>
    <t>Burnley</t>
  </si>
  <si>
    <t>NHS Lancashire North CCG</t>
  </si>
  <si>
    <t>Chorley</t>
  </si>
  <si>
    <t>NHS Greater Preston CCG</t>
  </si>
  <si>
    <t>Fylde</t>
  </si>
  <si>
    <t>Hyndburn</t>
  </si>
  <si>
    <t>NHS East Lancashire CCG</t>
  </si>
  <si>
    <t>Lancaster</t>
  </si>
  <si>
    <t>NHS Chorley and South Ribble CCG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</si>
  <si>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</si>
  <si>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</si>
  <si>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</si>
  <si>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</si>
  <si>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</si>
  <si>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</si>
  <si>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</si>
  <si>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Leeds</t>
  </si>
  <si>
    <t>NHS Leeds West CCG</t>
  </si>
  <si>
    <t>NHS Leeds South and East CCG</t>
  </si>
  <si>
    <t>NHS Leeds North CCG</t>
  </si>
  <si>
    <t>Leicester</t>
  </si>
  <si>
    <t>NHS Leicester City CCG</t>
  </si>
  <si>
    <t>Leicestershire</t>
  </si>
  <si>
    <t>NHS West Leicestershire CCG</t>
  </si>
  <si>
    <t>Blaby</t>
  </si>
  <si>
    <t>NHS East Leicestershire and Rutland CCG</t>
  </si>
  <si>
    <t>Charnwood</t>
  </si>
  <si>
    <t>Harborough</t>
  </si>
  <si>
    <t>Hinckley and Bosworth</t>
  </si>
  <si>
    <t>Melton</t>
  </si>
  <si>
    <t>North West Leicestershire</t>
  </si>
  <si>
    <t>Oadby and Wigston</t>
  </si>
  <si>
    <t>Lewisham</t>
  </si>
  <si>
    <t>NHS Lewisham CCG</t>
  </si>
  <si>
    <t>Lincolnshire</t>
  </si>
  <si>
    <t>NHS South West Lincolnshire CCG</t>
  </si>
  <si>
    <t>Boston</t>
  </si>
  <si>
    <t>NHS South Lincolnshire CCG</t>
  </si>
  <si>
    <t>East Lindsey</t>
  </si>
  <si>
    <t>NHS Lincolnshire West CCG</t>
  </si>
  <si>
    <t>Lincoln</t>
  </si>
  <si>
    <t>NHS Lincolnshire East CCG</t>
  </si>
  <si>
    <t>North Kesteven</t>
  </si>
  <si>
    <t>South Holland</t>
  </si>
  <si>
    <t>South Kesteven</t>
  </si>
  <si>
    <t>West Lindsey</t>
  </si>
  <si>
    <t>Liverpool</t>
  </si>
  <si>
    <t>NHS Liverpool CCG</t>
  </si>
  <si>
    <t>Luton</t>
  </si>
  <si>
    <t>NHS Luton CCG</t>
  </si>
  <si>
    <t>Manchester</t>
  </si>
  <si>
    <t>NHS South Manchester CCG</t>
  </si>
  <si>
    <t>NHS North Manchester CCG</t>
  </si>
  <si>
    <t>NHS Central Manchester CCG</t>
  </si>
  <si>
    <t>Medway</t>
  </si>
  <si>
    <t>NHS Medway CCG</t>
  </si>
  <si>
    <t>Merton</t>
  </si>
  <si>
    <t>NHS Merton CCG</t>
  </si>
  <si>
    <t>Middlesbrough</t>
  </si>
  <si>
    <t>NHS South Tees CCG</t>
  </si>
  <si>
    <t>Milton Keynes</t>
  </si>
  <si>
    <t>Newcastle upon Tyne</t>
  </si>
  <si>
    <t>NHS Newcastle West CCG</t>
  </si>
  <si>
    <t>NHS Newcastle North and East CCG</t>
  </si>
  <si>
    <t>Newham</t>
  </si>
  <si>
    <t>NHS Newham CCG</t>
  </si>
  <si>
    <t>Norfolk</t>
  </si>
  <si>
    <t>NHS West Norfolk CCG</t>
  </si>
  <si>
    <t>Breckland</t>
  </si>
  <si>
    <t>NHS South Norfolk CCG</t>
  </si>
  <si>
    <t>Broadland</t>
  </si>
  <si>
    <t>NHS Norwich CCG</t>
  </si>
  <si>
    <t>Great Yarmouth</t>
  </si>
  <si>
    <t>NHS North Norfolk CCG</t>
  </si>
  <si>
    <t>King's Lynn and West Norfolk</t>
  </si>
  <si>
    <t>NHS Great Yarmouth and Waveney CCG</t>
  </si>
  <si>
    <t>North Norfolk</t>
  </si>
  <si>
    <t>Norwich</t>
  </si>
  <si>
    <t>South Norfolk</t>
  </si>
  <si>
    <t>North East Lincolnshire</t>
  </si>
  <si>
    <t>NHS North East Lincolnshire CCG</t>
  </si>
  <si>
    <t>North Lincolnshire</t>
  </si>
  <si>
    <t>NHS North Lincolnshire CCG</t>
  </si>
  <si>
    <t>North Somerset</t>
  </si>
  <si>
    <t>NHS North Somerset CCG</t>
  </si>
  <si>
    <t>North Tyneside</t>
  </si>
  <si>
    <t>NHS North Tyneside CCG</t>
  </si>
  <si>
    <t>North Yorkshire</t>
  </si>
  <si>
    <t>Craven</t>
  </si>
  <si>
    <t>NHS Scarborough and Ryedale CCG</t>
  </si>
  <si>
    <t>Hambleton</t>
  </si>
  <si>
    <t>NHS Harrogate and Rural District CCG</t>
  </si>
  <si>
    <t>Harrogate</t>
  </si>
  <si>
    <t>NHS Hambleton, Richmondshire and Whitby CCG</t>
  </si>
  <si>
    <t>Richmondshire</t>
  </si>
  <si>
    <t>Ryedale</t>
  </si>
  <si>
    <t>Scarborough</t>
  </si>
  <si>
    <t>Selby</t>
  </si>
  <si>
    <t>Northamptonshire</t>
  </si>
  <si>
    <t>NHS Nene CCG</t>
  </si>
  <si>
    <t>Corby</t>
  </si>
  <si>
    <t>NHS Corby CCG</t>
  </si>
  <si>
    <t>Daventry</t>
  </si>
  <si>
    <t>East Northamptonshire</t>
  </si>
  <si>
    <t>Kettering</t>
  </si>
  <si>
    <t>Northampton</t>
  </si>
  <si>
    <t>South Northamptonshire</t>
  </si>
  <si>
    <t>Wellingborough</t>
  </si>
  <si>
    <t>Northumberland</t>
  </si>
  <si>
    <t>NHS Northumberland CCG</t>
  </si>
  <si>
    <t>Nottingham</t>
  </si>
  <si>
    <t>NHS Nottingham City CCG</t>
  </si>
  <si>
    <t>Nottinghamshire</t>
  </si>
  <si>
    <t>NHS Rushcliffe CCG</t>
  </si>
  <si>
    <t>Ashfield</t>
  </si>
  <si>
    <t>NHS Nottingham West CCG</t>
  </si>
  <si>
    <t>Bassetlaw</t>
  </si>
  <si>
    <t>NHS Nottingham North and East CCG</t>
  </si>
  <si>
    <t>Broxtowe</t>
  </si>
  <si>
    <t>Gedling</t>
  </si>
  <si>
    <t>NHS Mansfield and Ashfield CCG</t>
  </si>
  <si>
    <t>Mansfield</t>
  </si>
  <si>
    <t>NHS Bassetlaw CCG</t>
  </si>
  <si>
    <t>Newark and Sherwood</t>
  </si>
  <si>
    <t>Rushcliffe</t>
  </si>
  <si>
    <t>Oldham</t>
  </si>
  <si>
    <t>NHS Oldham CCG</t>
  </si>
  <si>
    <t>Oxfordshire</t>
  </si>
  <si>
    <t>NHS Swindon CCG</t>
  </si>
  <si>
    <t>Cherwell</t>
  </si>
  <si>
    <t>NHS Oxfordshire CCG</t>
  </si>
  <si>
    <t>Oxford</t>
  </si>
  <si>
    <t>South Oxfordshire</t>
  </si>
  <si>
    <t>Vale of White Horse</t>
  </si>
  <si>
    <t>West Oxfordshire</t>
  </si>
  <si>
    <t>Peterborough</t>
  </si>
  <si>
    <t>Plymouth</t>
  </si>
  <si>
    <t>Poole</t>
  </si>
  <si>
    <t>Portsmouth</t>
  </si>
  <si>
    <t>NHS Portsmouth CCG</t>
  </si>
  <si>
    <t>Reading</t>
  </si>
  <si>
    <t>NHS South Reading CCG</t>
  </si>
  <si>
    <t>Redbridge</t>
  </si>
  <si>
    <t>NHS Redbridge CCG</t>
  </si>
  <si>
    <t>Redcar and Cleveland</t>
  </si>
  <si>
    <t>Richmond upon Thames</t>
  </si>
  <si>
    <t>NHS Richmond CCG</t>
  </si>
  <si>
    <t>Rochdale</t>
  </si>
  <si>
    <t>NHS Heywood, Middleton and Rochdale CCG</t>
  </si>
  <si>
    <t>Rotherham</t>
  </si>
  <si>
    <t>NHS Rotherham CCG</t>
  </si>
  <si>
    <t>Rutland</t>
  </si>
  <si>
    <t>Salford</t>
  </si>
  <si>
    <t>NHS Salford CCG</t>
  </si>
  <si>
    <t>Sandwell</t>
  </si>
  <si>
    <t>Sefton</t>
  </si>
  <si>
    <t>NHS Southport and Formby CCG</t>
  </si>
  <si>
    <t>NHS South Sefton CCG</t>
  </si>
  <si>
    <t>Sheffield</t>
  </si>
  <si>
    <t>NHS Sheffield CCG</t>
  </si>
  <si>
    <t>Shropshire</t>
  </si>
  <si>
    <t>NHS Shropshire CCG</t>
  </si>
  <si>
    <t>Slough</t>
  </si>
  <si>
    <t>NHS Slough CCG</t>
  </si>
  <si>
    <t>Solihull</t>
  </si>
  <si>
    <t>NHS Solihull CCG</t>
  </si>
  <si>
    <t>Somerset</t>
  </si>
  <si>
    <t>NHS Somerset CCG</t>
  </si>
  <si>
    <t>Mendip</t>
  </si>
  <si>
    <t>Sedgemoor</t>
  </si>
  <si>
    <t>South Somerset</t>
  </si>
  <si>
    <t>Taunton Deane</t>
  </si>
  <si>
    <t>West Somerset</t>
  </si>
  <si>
    <t>South Gloucestershire</t>
  </si>
  <si>
    <t>NHS South Gloucestershire CCG</t>
  </si>
  <si>
    <t>South Tyneside</t>
  </si>
  <si>
    <t>NHS South Tyneside CCG</t>
  </si>
  <si>
    <t>Southampton</t>
  </si>
  <si>
    <t>NHS Southampton CCG</t>
  </si>
  <si>
    <t>Southend-on-Sea</t>
  </si>
  <si>
    <t>NHS Southend CCG</t>
  </si>
  <si>
    <t>Southwark</t>
  </si>
  <si>
    <t>NHS Southwark CCG</t>
  </si>
  <si>
    <t>St. Helens</t>
  </si>
  <si>
    <t>NHS St Helens CCG</t>
  </si>
  <si>
    <t>Staffordshire</t>
  </si>
  <si>
    <t>Cannock Chase</t>
  </si>
  <si>
    <t>NHS Stafford and Surrounds CCG</t>
  </si>
  <si>
    <t>East Staffordshire</t>
  </si>
  <si>
    <t>NHS South East Staffs and Seisdon Peninsular CCG</t>
  </si>
  <si>
    <t>Lichfield</t>
  </si>
  <si>
    <t>NHS North Staffordshire CCG</t>
  </si>
  <si>
    <t>Newcastle-under-Lyme</t>
  </si>
  <si>
    <t>NHS East Staffordshire CCG</t>
  </si>
  <si>
    <t>South Staffordshire</t>
  </si>
  <si>
    <t>NHS Cannock Chase CCG</t>
  </si>
  <si>
    <t>Stafford</t>
  </si>
  <si>
    <t>Staffordshire Moorlands</t>
  </si>
  <si>
    <t>Tamworth</t>
  </si>
  <si>
    <t>Stockport</t>
  </si>
  <si>
    <t>NHS Stockport CCG</t>
  </si>
  <si>
    <t>Stockton-on-Tees</t>
  </si>
  <si>
    <t>Stoke-on-Trent</t>
  </si>
  <si>
    <t>Suffolk</t>
  </si>
  <si>
    <t>NHS West Suffolk CCG</t>
  </si>
  <si>
    <t>Babergh</t>
  </si>
  <si>
    <t>NHS Ipswich and East Suffolk CCG</t>
  </si>
  <si>
    <t>Forest Heath</t>
  </si>
  <si>
    <t>Ipswich</t>
  </si>
  <si>
    <t>Mid Suffolk</t>
  </si>
  <si>
    <t>St Edmundsbury</t>
  </si>
  <si>
    <t>Suffolk Coastal</t>
  </si>
  <si>
    <t>Waveney</t>
  </si>
  <si>
    <t>Sunderland</t>
  </si>
  <si>
    <t>NHS Sunderland CCG</t>
  </si>
  <si>
    <t>Surrey</t>
  </si>
  <si>
    <t>NHS Windsor, Ascot and Maidenhead CCG</t>
  </si>
  <si>
    <t>Elmbridge</t>
  </si>
  <si>
    <t>NHS Surrey Heath CCG</t>
  </si>
  <si>
    <t>Epsom and Ewell</t>
  </si>
  <si>
    <t>NHS Surrey Downs CCG</t>
  </si>
  <si>
    <t>Guildford</t>
  </si>
  <si>
    <t>NHS North West Surrey CCG</t>
  </si>
  <si>
    <t>Mole Valley</t>
  </si>
  <si>
    <t>Reigate and Banstead</t>
  </si>
  <si>
    <t>NHS Guildford and Waverley CCG</t>
  </si>
  <si>
    <t>Runnymede</t>
  </si>
  <si>
    <t>NHS East Surrey CCG</t>
  </si>
  <si>
    <t>Spelthorne</t>
  </si>
  <si>
    <t>Surrey Heath</t>
  </si>
  <si>
    <t>Tandridge</t>
  </si>
  <si>
    <t>Waverley</t>
  </si>
  <si>
    <t>Woking</t>
  </si>
  <si>
    <t>Sutton</t>
  </si>
  <si>
    <t>NHS Sutton CCG</t>
  </si>
  <si>
    <t>Swindon</t>
  </si>
  <si>
    <t>Tameside</t>
  </si>
  <si>
    <t>Telford and Wrekin</t>
  </si>
  <si>
    <t>NHS Telford and Wrekin CCG</t>
  </si>
  <si>
    <t>Thurrock</t>
  </si>
  <si>
    <t>NHS Thurrock CCG</t>
  </si>
  <si>
    <t>Torbay</t>
  </si>
  <si>
    <t>Tower Hamlets</t>
  </si>
  <si>
    <t>NHS Tower Hamlets CCG</t>
  </si>
  <si>
    <t>Trafford</t>
  </si>
  <si>
    <t>NHS Trafford CCG</t>
  </si>
  <si>
    <t>Wakefield</t>
  </si>
  <si>
    <t>NHS Wakefield CCG</t>
  </si>
  <si>
    <t>Walsall</t>
  </si>
  <si>
    <t>NHS Walsall CCG</t>
  </si>
  <si>
    <t>Waltham Forest</t>
  </si>
  <si>
    <t>NHS Waltham Forest CCG</t>
  </si>
  <si>
    <t>Wandsworth</t>
  </si>
  <si>
    <t>NHS Wandsworth CCG</t>
  </si>
  <si>
    <t>Warrington</t>
  </si>
  <si>
    <t>NHS Warrington CCG</t>
  </si>
  <si>
    <t>Warwickshire</t>
  </si>
  <si>
    <t>NHS Warwickshire North CCG</t>
  </si>
  <si>
    <t>North Warwickshire</t>
  </si>
  <si>
    <t>NHS South Warwickshire CCG</t>
  </si>
  <si>
    <t>Nuneaton and Bedworth</t>
  </si>
  <si>
    <t>Rugby</t>
  </si>
  <si>
    <t>Stratford-on-Avon</t>
  </si>
  <si>
    <t>Warwick</t>
  </si>
  <si>
    <t>West Berkshire</t>
  </si>
  <si>
    <t>NHS Newbury and District CCG</t>
  </si>
  <si>
    <t>West Sussex</t>
  </si>
  <si>
    <t>NHS Horsham and Mid Sussex CCG</t>
  </si>
  <si>
    <t>Adur</t>
  </si>
  <si>
    <t>Arun</t>
  </si>
  <si>
    <t>NHS Crawley CCG</t>
  </si>
  <si>
    <t>Chichester</t>
  </si>
  <si>
    <t>NHS Coastal West Sussex CCG</t>
  </si>
  <si>
    <t>Crawley</t>
  </si>
  <si>
    <t>Horsham</t>
  </si>
  <si>
    <t>Mid Sussex</t>
  </si>
  <si>
    <t>Worthing</t>
  </si>
  <si>
    <t>Westminster</t>
  </si>
  <si>
    <t>NHS Central London (Westminster) CCG</t>
  </si>
  <si>
    <t>Wigan</t>
  </si>
  <si>
    <t>NHS Wigan Borough CCG</t>
  </si>
  <si>
    <t>Wiltshire</t>
  </si>
  <si>
    <t>NHS Wiltshire CCG</t>
  </si>
  <si>
    <t>Windsor and Maidenhead</t>
  </si>
  <si>
    <t>Wirral</t>
  </si>
  <si>
    <t>NHS Wirral CCG</t>
  </si>
  <si>
    <t>Wokingham</t>
  </si>
  <si>
    <t>NHS Wokingham CCG</t>
  </si>
  <si>
    <t>Wolverhampton</t>
  </si>
  <si>
    <t>NHS Wolverhampton CCG</t>
  </si>
  <si>
    <t>Worcestershire</t>
  </si>
  <si>
    <t>NHS Wyre Forest CCG</t>
  </si>
  <si>
    <t>Bromsgrove</t>
  </si>
  <si>
    <t>NHS South Worcestershire CCG</t>
  </si>
  <si>
    <t>Malvern Hills</t>
  </si>
  <si>
    <t>NHS Redditch and Bromsgrove CCG</t>
  </si>
  <si>
    <t>Redditch</t>
  </si>
  <si>
    <t>Worcester</t>
  </si>
  <si>
    <t>Wychavon</t>
  </si>
  <si>
    <t>Wyre Forest</t>
  </si>
  <si>
    <t>York</t>
  </si>
  <si>
    <t>TOTAL</t>
  </si>
  <si>
    <t>LA Code</t>
  </si>
  <si>
    <t>E09000002</t>
  </si>
  <si>
    <t>E09000003</t>
  </si>
  <si>
    <t>E08000016</t>
  </si>
  <si>
    <t>E06000022</t>
  </si>
  <si>
    <t>E06000055</t>
  </si>
  <si>
    <t>E09000004</t>
  </si>
  <si>
    <t>E08000025</t>
  </si>
  <si>
    <t>E06000008</t>
  </si>
  <si>
    <t>E06000009</t>
  </si>
  <si>
    <t>E08000001</t>
  </si>
  <si>
    <t>E06000028</t>
  </si>
  <si>
    <t>E06000036</t>
  </si>
  <si>
    <t>E08000032</t>
  </si>
  <si>
    <t>E09000005</t>
  </si>
  <si>
    <t>E06000043</t>
  </si>
  <si>
    <t>E06000023</t>
  </si>
  <si>
    <t>E09000006</t>
  </si>
  <si>
    <t>E10000002</t>
  </si>
  <si>
    <t>E08000002</t>
  </si>
  <si>
    <t>E08000033</t>
  </si>
  <si>
    <t>E10000003</t>
  </si>
  <si>
    <t>E09000007</t>
  </si>
  <si>
    <t>E06000056</t>
  </si>
  <si>
    <t>E06000049</t>
  </si>
  <si>
    <t>E06000050</t>
  </si>
  <si>
    <t>E09000001</t>
  </si>
  <si>
    <t>E06000052</t>
  </si>
  <si>
    <t>E06000047</t>
  </si>
  <si>
    <t>E08000026</t>
  </si>
  <si>
    <t>E09000008</t>
  </si>
  <si>
    <t>E10000006</t>
  </si>
  <si>
    <t>E06000005</t>
  </si>
  <si>
    <t>E06000015</t>
  </si>
  <si>
    <t>E10000007</t>
  </si>
  <si>
    <t>E10000008</t>
  </si>
  <si>
    <t>E08000017</t>
  </si>
  <si>
    <t>E10000009</t>
  </si>
  <si>
    <t>E08000027</t>
  </si>
  <si>
    <t>E09000009</t>
  </si>
  <si>
    <t>E06000011</t>
  </si>
  <si>
    <t>E10000011</t>
  </si>
  <si>
    <t>E09000010</t>
  </si>
  <si>
    <t>E10000012</t>
  </si>
  <si>
    <t>E08000020</t>
  </si>
  <si>
    <t>E10000013</t>
  </si>
  <si>
    <t>E09000011</t>
  </si>
  <si>
    <t>E09000012</t>
  </si>
  <si>
    <t>E06000006</t>
  </si>
  <si>
    <t>E09000013</t>
  </si>
  <si>
    <t>E10000014</t>
  </si>
  <si>
    <t>E09000014</t>
  </si>
  <si>
    <t>E09000015</t>
  </si>
  <si>
    <t>E06000001</t>
  </si>
  <si>
    <t>E09000016</t>
  </si>
  <si>
    <t>E06000019</t>
  </si>
  <si>
    <t>E10000015</t>
  </si>
  <si>
    <t>E09000017</t>
  </si>
  <si>
    <t>E09000018</t>
  </si>
  <si>
    <t>E06000046</t>
  </si>
  <si>
    <t>E06000053</t>
  </si>
  <si>
    <t>E09000019</t>
  </si>
  <si>
    <t>E09000020</t>
  </si>
  <si>
    <t>E10000016</t>
  </si>
  <si>
    <t>E06000010</t>
  </si>
  <si>
    <t>E09000021</t>
  </si>
  <si>
    <t>E08000034</t>
  </si>
  <si>
    <t>E08000011</t>
  </si>
  <si>
    <t>E09000022</t>
  </si>
  <si>
    <t>E10000017</t>
  </si>
  <si>
    <t>E08000035</t>
  </si>
  <si>
    <t>E06000016</t>
  </si>
  <si>
    <t>E10000018</t>
  </si>
  <si>
    <t>E09000023</t>
  </si>
  <si>
    <t>E10000019</t>
  </si>
  <si>
    <t>E08000012</t>
  </si>
  <si>
    <t>E06000032</t>
  </si>
  <si>
    <t>E08000003</t>
  </si>
  <si>
    <t>E06000035</t>
  </si>
  <si>
    <t>E09000024</t>
  </si>
  <si>
    <t>E06000002</t>
  </si>
  <si>
    <t>E06000042</t>
  </si>
  <si>
    <t>E08000021</t>
  </si>
  <si>
    <t>E09000025</t>
  </si>
  <si>
    <t>E10000020</t>
  </si>
  <si>
    <t>E06000012</t>
  </si>
  <si>
    <t>E06000013</t>
  </si>
  <si>
    <t>E06000024</t>
  </si>
  <si>
    <t>E08000022</t>
  </si>
  <si>
    <t>E10000023</t>
  </si>
  <si>
    <t>E10000021</t>
  </si>
  <si>
    <t>E06000048</t>
  </si>
  <si>
    <t>E06000018</t>
  </si>
  <si>
    <t>E10000024</t>
  </si>
  <si>
    <t>E08000004</t>
  </si>
  <si>
    <t>E10000025</t>
  </si>
  <si>
    <t>E06000031</t>
  </si>
  <si>
    <t>E06000026</t>
  </si>
  <si>
    <t>E06000029</t>
  </si>
  <si>
    <t>E06000044</t>
  </si>
  <si>
    <t>E06000038</t>
  </si>
  <si>
    <t>E09000026</t>
  </si>
  <si>
    <t>E06000003</t>
  </si>
  <si>
    <t>E09000027</t>
  </si>
  <si>
    <t>E08000005</t>
  </si>
  <si>
    <t>E08000018</t>
  </si>
  <si>
    <t>E06000017</t>
  </si>
  <si>
    <t>E08000006</t>
  </si>
  <si>
    <t>E08000028</t>
  </si>
  <si>
    <t>E08000014</t>
  </si>
  <si>
    <t>E08000019</t>
  </si>
  <si>
    <t>E06000051</t>
  </si>
  <si>
    <t>E06000039</t>
  </si>
  <si>
    <t>E08000029</t>
  </si>
  <si>
    <t>E10000027</t>
  </si>
  <si>
    <t>E06000025</t>
  </si>
  <si>
    <t>E08000023</t>
  </si>
  <si>
    <t>E06000045</t>
  </si>
  <si>
    <t>E06000033</t>
  </si>
  <si>
    <t>E09000028</t>
  </si>
  <si>
    <t>E08000013</t>
  </si>
  <si>
    <t>E10000028</t>
  </si>
  <si>
    <t>E08000007</t>
  </si>
  <si>
    <t>E06000004</t>
  </si>
  <si>
    <t>E06000021</t>
  </si>
  <si>
    <t>E10000029</t>
  </si>
  <si>
    <t>E08000024</t>
  </si>
  <si>
    <t>E10000030</t>
  </si>
  <si>
    <t>E09000029</t>
  </si>
  <si>
    <t>E06000030</t>
  </si>
  <si>
    <t>E08000008</t>
  </si>
  <si>
    <t>E06000020</t>
  </si>
  <si>
    <t>E06000034</t>
  </si>
  <si>
    <t>E06000027</t>
  </si>
  <si>
    <t>E09000030</t>
  </si>
  <si>
    <t>E08000009</t>
  </si>
  <si>
    <t>E08000036</t>
  </si>
  <si>
    <t>E08000030</t>
  </si>
  <si>
    <t>E09000031</t>
  </si>
  <si>
    <t>E09000032</t>
  </si>
  <si>
    <t>E06000007</t>
  </si>
  <si>
    <t>E10000031</t>
  </si>
  <si>
    <t>E06000037</t>
  </si>
  <si>
    <t>E10000032</t>
  </si>
  <si>
    <t>E09000033</t>
  </si>
  <si>
    <t>E08000010</t>
  </si>
  <si>
    <t>E06000054</t>
  </si>
  <si>
    <t>E06000040</t>
  </si>
  <si>
    <t>E08000015</t>
  </si>
  <si>
    <t>E06000041</t>
  </si>
  <si>
    <t>E08000031</t>
  </si>
  <si>
    <t>E10000034</t>
  </si>
  <si>
    <t>E06000014</t>
  </si>
  <si>
    <t>1. Revenue funding includes previous £0.9bn social care transfer, £200m 2014-15 BCF, and £2.36bn additional NHS funding</t>
  </si>
  <si>
    <t>2. £1.1bn is distributed using the social care formula, and then mapped to CCGs. £2.36bn is distributed using the CCG formula and then mapped to local authorities</t>
  </si>
  <si>
    <t>3. The figures for the District Councils for the DFG may not sum to the Local Authority DFG total due to rounding</t>
  </si>
  <si>
    <t>NHS Airedale, Wharfedale and Craven CCG</t>
  </si>
  <si>
    <t>NHS England - 2014-15 and 2015-16 CCG Allocations</t>
  </si>
  <si>
    <t>% CCG in LA</t>
  </si>
  <si>
    <t>02N</t>
  </si>
  <si>
    <t>09C</t>
  </si>
  <si>
    <t>10Y</t>
  </si>
  <si>
    <t>07L</t>
  </si>
  <si>
    <t>07M</t>
  </si>
  <si>
    <t>02P</t>
  </si>
  <si>
    <t>99E</t>
  </si>
  <si>
    <t>02Q</t>
  </si>
  <si>
    <t>11E</t>
  </si>
  <si>
    <t>06F</t>
  </si>
  <si>
    <t>07N</t>
  </si>
  <si>
    <t>13P</t>
  </si>
  <si>
    <t>04X</t>
  </si>
  <si>
    <t>00Q</t>
  </si>
  <si>
    <t>00R</t>
  </si>
  <si>
    <t>00T</t>
  </si>
  <si>
    <t>10G</t>
  </si>
  <si>
    <t>02W</t>
  </si>
  <si>
    <t>02R</t>
  </si>
  <si>
    <t>07P</t>
  </si>
  <si>
    <t>09D</t>
  </si>
  <si>
    <t>11H</t>
  </si>
  <si>
    <t>07Q</t>
  </si>
  <si>
    <t>00V</t>
  </si>
  <si>
    <t>02T</t>
  </si>
  <si>
    <t>06H</t>
  </si>
  <si>
    <t>07R</t>
  </si>
  <si>
    <t>04Y</t>
  </si>
  <si>
    <t>09E</t>
  </si>
  <si>
    <t>99F</t>
  </si>
  <si>
    <t>09A</t>
  </si>
  <si>
    <t>00W</t>
  </si>
  <si>
    <t>10H</t>
  </si>
  <si>
    <t>00X</t>
  </si>
  <si>
    <t>07T</t>
  </si>
  <si>
    <t>09G</t>
  </si>
  <si>
    <t>03V</t>
  </si>
  <si>
    <t>05A</t>
  </si>
  <si>
    <t>09H</t>
  </si>
  <si>
    <t>07V</t>
  </si>
  <si>
    <t>01H</t>
  </si>
  <si>
    <t>00C</t>
  </si>
  <si>
    <t>09J</t>
  </si>
  <si>
    <t>02X</t>
  </si>
  <si>
    <t>11J</t>
  </si>
  <si>
    <t>05C</t>
  </si>
  <si>
    <t>00D</t>
  </si>
  <si>
    <t>07W</t>
  </si>
  <si>
    <t>06K</t>
  </si>
  <si>
    <t>01A</t>
  </si>
  <si>
    <t>03W</t>
  </si>
  <si>
    <t>02Y</t>
  </si>
  <si>
    <t>05D</t>
  </si>
  <si>
    <t>09L</t>
  </si>
  <si>
    <t>09F</t>
  </si>
  <si>
    <t>01C</t>
  </si>
  <si>
    <t>07X</t>
  </si>
  <si>
    <t>03X</t>
  </si>
  <si>
    <t>10K</t>
  </si>
  <si>
    <t>02M</t>
  </si>
  <si>
    <t>00F</t>
  </si>
  <si>
    <t>11M</t>
  </si>
  <si>
    <t>06M</t>
  </si>
  <si>
    <t>03A</t>
  </si>
  <si>
    <t>01E</t>
  </si>
  <si>
    <t>08A</t>
  </si>
  <si>
    <t>09N</t>
  </si>
  <si>
    <t>01F</t>
  </si>
  <si>
    <t>03D</t>
  </si>
  <si>
    <t>08C</t>
  </si>
  <si>
    <t>03Y</t>
  </si>
  <si>
    <t>08D</t>
  </si>
  <si>
    <t>03E</t>
  </si>
  <si>
    <t>08E</t>
  </si>
  <si>
    <t>00K</t>
  </si>
  <si>
    <t>09P</t>
  </si>
  <si>
    <t>08F</t>
  </si>
  <si>
    <t>05F</t>
  </si>
  <si>
    <t>06N</t>
  </si>
  <si>
    <t>01D</t>
  </si>
  <si>
    <t>99K</t>
  </si>
  <si>
    <t>08G</t>
  </si>
  <si>
    <t>09X</t>
  </si>
  <si>
    <t>07Y</t>
  </si>
  <si>
    <t>03F</t>
  </si>
  <si>
    <t>06L</t>
  </si>
  <si>
    <t>10L</t>
  </si>
  <si>
    <t>08H</t>
  </si>
  <si>
    <t>11N</t>
  </si>
  <si>
    <t>08J</t>
  </si>
  <si>
    <t>01J</t>
  </si>
  <si>
    <t>08K</t>
  </si>
  <si>
    <t>01K</t>
  </si>
  <si>
    <t>02V</t>
  </si>
  <si>
    <t>03G</t>
  </si>
  <si>
    <t>03C</t>
  </si>
  <si>
    <t>04C</t>
  </si>
  <si>
    <t>08L</t>
  </si>
  <si>
    <t>03T</t>
  </si>
  <si>
    <t>04D</t>
  </si>
  <si>
    <t>99A</t>
  </si>
  <si>
    <t>06P</t>
  </si>
  <si>
    <t>04E</t>
  </si>
  <si>
    <t>09W</t>
  </si>
  <si>
    <t>08R</t>
  </si>
  <si>
    <t>06Q</t>
  </si>
  <si>
    <t>04F</t>
  </si>
  <si>
    <t>04G</t>
  </si>
  <si>
    <t>04H</t>
  </si>
  <si>
    <t>10M</t>
  </si>
  <si>
    <t>00G</t>
  </si>
  <si>
    <t>00H</t>
  </si>
  <si>
    <t>08M</t>
  </si>
  <si>
    <t>10N</t>
  </si>
  <si>
    <t>04J</t>
  </si>
  <si>
    <t>00J</t>
  </si>
  <si>
    <t>06T</t>
  </si>
  <si>
    <t>99M</t>
  </si>
  <si>
    <t>03H</t>
  </si>
  <si>
    <t>10J</t>
  </si>
  <si>
    <t>03J</t>
  </si>
  <si>
    <t>03K</t>
  </si>
  <si>
    <t>01M</t>
  </si>
  <si>
    <t>06V</t>
  </si>
  <si>
    <t>11T</t>
  </si>
  <si>
    <t>05G</t>
  </si>
  <si>
    <t>99C</t>
  </si>
  <si>
    <t>09Y</t>
  </si>
  <si>
    <t>99P</t>
  </si>
  <si>
    <t>00L</t>
  </si>
  <si>
    <t>06W</t>
  </si>
  <si>
    <t>04K</t>
  </si>
  <si>
    <t>04L</t>
  </si>
  <si>
    <t>04M</t>
  </si>
  <si>
    <t>00Y</t>
  </si>
  <si>
    <t>10Q</t>
  </si>
  <si>
    <t>10R</t>
  </si>
  <si>
    <t>08N</t>
  </si>
  <si>
    <t>05J</t>
  </si>
  <si>
    <t>08P</t>
  </si>
  <si>
    <t>03L</t>
  </si>
  <si>
    <t>04N</t>
  </si>
  <si>
    <t>01G</t>
  </si>
  <si>
    <t>05L</t>
  </si>
  <si>
    <t>03M</t>
  </si>
  <si>
    <t>03N</t>
  </si>
  <si>
    <t>05N</t>
  </si>
  <si>
    <t>10T</t>
  </si>
  <si>
    <t>05P</t>
  </si>
  <si>
    <t>11X</t>
  </si>
  <si>
    <t>01R</t>
  </si>
  <si>
    <t>99Q</t>
  </si>
  <si>
    <t>05Q</t>
  </si>
  <si>
    <t>10V</t>
  </si>
  <si>
    <t>12A</t>
  </si>
  <si>
    <t>10A</t>
  </si>
  <si>
    <t>99D</t>
  </si>
  <si>
    <t>01N</t>
  </si>
  <si>
    <t>06Y</t>
  </si>
  <si>
    <t>10W</t>
  </si>
  <si>
    <t>01T</t>
  </si>
  <si>
    <t>00M</t>
  </si>
  <si>
    <t>00N</t>
  </si>
  <si>
    <t>05R</t>
  </si>
  <si>
    <t>04Q</t>
  </si>
  <si>
    <t>05T</t>
  </si>
  <si>
    <t>10X</t>
  </si>
  <si>
    <t>99G</t>
  </si>
  <si>
    <t>04R</t>
  </si>
  <si>
    <t>01V</t>
  </si>
  <si>
    <t>08Q</t>
  </si>
  <si>
    <t>01X</t>
  </si>
  <si>
    <t>05V</t>
  </si>
  <si>
    <t>01W</t>
  </si>
  <si>
    <t>05W</t>
  </si>
  <si>
    <t>00P</t>
  </si>
  <si>
    <t>99H</t>
  </si>
  <si>
    <t>10C</t>
  </si>
  <si>
    <t>08T</t>
  </si>
  <si>
    <t>10D</t>
  </si>
  <si>
    <t>12D</t>
  </si>
  <si>
    <t>01Y</t>
  </si>
  <si>
    <t>05X</t>
  </si>
  <si>
    <t>10E</t>
  </si>
  <si>
    <t>07G</t>
  </si>
  <si>
    <t>08V</t>
  </si>
  <si>
    <t>02A</t>
  </si>
  <si>
    <t>03Q</t>
  </si>
  <si>
    <t>02D</t>
  </si>
  <si>
    <t>03R</t>
  </si>
  <si>
    <t>05Y</t>
  </si>
  <si>
    <t>08W</t>
  </si>
  <si>
    <t>08X</t>
  </si>
  <si>
    <t>02E</t>
  </si>
  <si>
    <t>05H</t>
  </si>
  <si>
    <t>02F</t>
  </si>
  <si>
    <t>07H</t>
  </si>
  <si>
    <t>11A</t>
  </si>
  <si>
    <t>99J</t>
  </si>
  <si>
    <t>02G</t>
  </si>
  <si>
    <t>04V</t>
  </si>
  <si>
    <t>08Y</t>
  </si>
  <si>
    <t>07J</t>
  </si>
  <si>
    <t>07K</t>
  </si>
  <si>
    <t>02H</t>
  </si>
  <si>
    <t>99N</t>
  </si>
  <si>
    <t>11C</t>
  </si>
  <si>
    <t>12F</t>
  </si>
  <si>
    <t>11D</t>
  </si>
  <si>
    <t>06A</t>
  </si>
  <si>
    <t>06D</t>
  </si>
  <si>
    <t xml:space="preserve">NHS Darlington CCG </t>
  </si>
  <si>
    <t xml:space="preserve">NHS Durham Dales, Easington and Sedgefield CCG </t>
  </si>
  <si>
    <t xml:space="preserve">NHS Gateshead CCG </t>
  </si>
  <si>
    <t xml:space="preserve">NHS Hartlepool and Stockton-on-Tees CCG </t>
  </si>
  <si>
    <t xml:space="preserve">NHS Newcastle North and East CCG </t>
  </si>
  <si>
    <t xml:space="preserve">NHS Newcastle West CCG </t>
  </si>
  <si>
    <t xml:space="preserve">NHS North Durham CCG </t>
  </si>
  <si>
    <t xml:space="preserve">NHS North Tyneside CCG </t>
  </si>
  <si>
    <t xml:space="preserve">NHS Northumberland CCG </t>
  </si>
  <si>
    <t xml:space="preserve">NHS South Tees CCG </t>
  </si>
  <si>
    <t xml:space="preserve">NHS South Tyneside CCG </t>
  </si>
  <si>
    <t xml:space="preserve">NHS Sunderland CCG </t>
  </si>
  <si>
    <t xml:space="preserve">NHS Blackburn with Darwen CCG </t>
  </si>
  <si>
    <t xml:space="preserve">NHS Blackpool CCG </t>
  </si>
  <si>
    <t xml:space="preserve">NHS Bolton CCG </t>
  </si>
  <si>
    <t xml:space="preserve">NHS Bury CCG </t>
  </si>
  <si>
    <t xml:space="preserve">NHS Central Manchester CCG </t>
  </si>
  <si>
    <t xml:space="preserve">NHS Chorley and South Ribble CCG </t>
  </si>
  <si>
    <t xml:space="preserve">NHS Cumbria CCG </t>
  </si>
  <si>
    <t xml:space="preserve">NHS East Lancashire CCG </t>
  </si>
  <si>
    <t xml:space="preserve">NHS Eastern Cheshire CCG </t>
  </si>
  <si>
    <t xml:space="preserve">NHS Greater Preston CCG </t>
  </si>
  <si>
    <t xml:space="preserve">NHS Halton CCG </t>
  </si>
  <si>
    <t xml:space="preserve">NHS Knowsley CCG </t>
  </si>
  <si>
    <t xml:space="preserve">NHS Lancashire North CCG </t>
  </si>
  <si>
    <t xml:space="preserve">NHS Liverpool CCG </t>
  </si>
  <si>
    <t xml:space="preserve">NHS North Manchester CCG </t>
  </si>
  <si>
    <t xml:space="preserve">NHS Oldham CCG </t>
  </si>
  <si>
    <t xml:space="preserve">NHS Salford CCG </t>
  </si>
  <si>
    <t xml:space="preserve">NHS South Cheshire CCG </t>
  </si>
  <si>
    <t xml:space="preserve">NHS South Manchester CCG </t>
  </si>
  <si>
    <t xml:space="preserve">NHS South Sefton CCG </t>
  </si>
  <si>
    <t xml:space="preserve">NHS Southport and Formby CCG </t>
  </si>
  <si>
    <t xml:space="preserve">NHS St Helens CCG </t>
  </si>
  <si>
    <t xml:space="preserve">NHS Stockport CCG </t>
  </si>
  <si>
    <t xml:space="preserve">NHS Tameside and Glossop CCG </t>
  </si>
  <si>
    <t xml:space="preserve">NHS Trafford CCG </t>
  </si>
  <si>
    <t xml:space="preserve">NHS Vale Royal CCG </t>
  </si>
  <si>
    <t xml:space="preserve">NHS Warrington CCG </t>
  </si>
  <si>
    <t xml:space="preserve">NHS West Cheshire CCG </t>
  </si>
  <si>
    <t xml:space="preserve">NHS West Lancashire CCG </t>
  </si>
  <si>
    <t xml:space="preserve">NHS Wigan Borough CCG </t>
  </si>
  <si>
    <t xml:space="preserve">NHS Wirral CCG </t>
  </si>
  <si>
    <t xml:space="preserve">NHS Airedale, Wharfedale and Craven CCG </t>
  </si>
  <si>
    <t xml:space="preserve">NHS Barnsley CCG </t>
  </si>
  <si>
    <t xml:space="preserve">NHS Bassetlaw CCG </t>
  </si>
  <si>
    <t xml:space="preserve">NHS Bradford City CCG </t>
  </si>
  <si>
    <t xml:space="preserve">NHS Bradford Districts CCG </t>
  </si>
  <si>
    <t xml:space="preserve">NHS Calderdale CCG </t>
  </si>
  <si>
    <t xml:space="preserve">NHS Doncaster CCG </t>
  </si>
  <si>
    <t xml:space="preserve">NHS East Riding of Yorkshire CCG </t>
  </si>
  <si>
    <t xml:space="preserve">NHS Greater Huddersfield CCG </t>
  </si>
  <si>
    <t xml:space="preserve">NHS Hambleton, Richmondshire and Whitby CCG </t>
  </si>
  <si>
    <t xml:space="preserve">NHS Harrogate and Rural District CCG </t>
  </si>
  <si>
    <t xml:space="preserve">NHS Hull CCG </t>
  </si>
  <si>
    <t xml:space="preserve">NHS Leeds North CCG </t>
  </si>
  <si>
    <t xml:space="preserve">NHS Leeds South and East CCG </t>
  </si>
  <si>
    <t xml:space="preserve">NHS Leeds West CCG </t>
  </si>
  <si>
    <t xml:space="preserve">NHS North East Lincolnshire CCG </t>
  </si>
  <si>
    <t xml:space="preserve">NHS North Kirklees CCG </t>
  </si>
  <si>
    <t xml:space="preserve">NHS North Lincolnshire CCG </t>
  </si>
  <si>
    <t xml:space="preserve">NHS Rotherham CCG </t>
  </si>
  <si>
    <t xml:space="preserve">NHS Scarborough and Ryedale CCG </t>
  </si>
  <si>
    <t xml:space="preserve">NHS Sheffield CCG </t>
  </si>
  <si>
    <t xml:space="preserve">NHS Vale of York CCG </t>
  </si>
  <si>
    <t xml:space="preserve">NHS Wakefield CCG </t>
  </si>
  <si>
    <t xml:space="preserve">NHS Birmingham CrossCity CCG </t>
  </si>
  <si>
    <t xml:space="preserve">NHS Birmingham South and Central CCG </t>
  </si>
  <si>
    <t xml:space="preserve">NHS Cannock Chase CCG </t>
  </si>
  <si>
    <t xml:space="preserve">NHS Coventry and Rugby CCG </t>
  </si>
  <si>
    <t xml:space="preserve">NHS Dudley CCG </t>
  </si>
  <si>
    <t xml:space="preserve">NHS East Staffordshire CCG </t>
  </si>
  <si>
    <t xml:space="preserve">NHS Herefordshire CCG </t>
  </si>
  <si>
    <t xml:space="preserve">NHS North Staffordshire CCG </t>
  </si>
  <si>
    <t xml:space="preserve">NHS Redditch and Bromsgrove CCG </t>
  </si>
  <si>
    <t xml:space="preserve">NHS Sandwell and West Birmingham CCG </t>
  </si>
  <si>
    <t xml:space="preserve">NHS Shropshire CCG </t>
  </si>
  <si>
    <t xml:space="preserve">NHS Solihull CCG </t>
  </si>
  <si>
    <t xml:space="preserve">NHS South East Staffs and Seisdon Peninsular CCG </t>
  </si>
  <si>
    <t xml:space="preserve">NHS South Warwickshire CCG </t>
  </si>
  <si>
    <t xml:space="preserve">NHS South Worcestershire CCG </t>
  </si>
  <si>
    <t xml:space="preserve">NHS Stafford and Surrounds CCG </t>
  </si>
  <si>
    <t xml:space="preserve">NHS Walsall CCG </t>
  </si>
  <si>
    <t xml:space="preserve">NHS Warwickshire North CCG </t>
  </si>
  <si>
    <t xml:space="preserve">NHS Wolverhampton CCG </t>
  </si>
  <si>
    <t xml:space="preserve">NHS Wyre Forest CCG </t>
  </si>
  <si>
    <t xml:space="preserve">NHS Corby CCG </t>
  </si>
  <si>
    <t xml:space="preserve">NHS East Leicestershire and Rutland CCG </t>
  </si>
  <si>
    <t xml:space="preserve">NHS Erewash CCG </t>
  </si>
  <si>
    <t xml:space="preserve">NHS Hardwick CCG </t>
  </si>
  <si>
    <t xml:space="preserve">NHS Leicester City CCG </t>
  </si>
  <si>
    <t xml:space="preserve">NHS Lincolnshire East CCG </t>
  </si>
  <si>
    <t xml:space="preserve">NHS Lincolnshire West CCG </t>
  </si>
  <si>
    <t xml:space="preserve">NHS Milton Keynes CCG </t>
  </si>
  <si>
    <t xml:space="preserve">NHS Nene CCG </t>
  </si>
  <si>
    <t xml:space="preserve">NHS North Derbyshire CCG </t>
  </si>
  <si>
    <t xml:space="preserve">NHS Nottingham City CCG </t>
  </si>
  <si>
    <t xml:space="preserve">NHS Nottingham West CCG </t>
  </si>
  <si>
    <t xml:space="preserve">NHS Rushcliffe CCG </t>
  </si>
  <si>
    <t xml:space="preserve">NHS South Lincolnshire CCG </t>
  </si>
  <si>
    <t xml:space="preserve">NHS South West Lincolnshire CCG </t>
  </si>
  <si>
    <t xml:space="preserve">NHS Southern Derbyshire CCG </t>
  </si>
  <si>
    <t xml:space="preserve">NHS West Leicestershire CCG </t>
  </si>
  <si>
    <t xml:space="preserve">NHS Basildon and Brentwood CCG </t>
  </si>
  <si>
    <t xml:space="preserve">NHS Bedfordshire CCG </t>
  </si>
  <si>
    <t xml:space="preserve">NHS Cambridgeshire and Peterborough CCG </t>
  </si>
  <si>
    <t xml:space="preserve">NHS Castle Point and Rochford CCG </t>
  </si>
  <si>
    <t xml:space="preserve">NHS East and North Hertfordshire CCG </t>
  </si>
  <si>
    <t xml:space="preserve">NHS Herts Valleys CCG </t>
  </si>
  <si>
    <t xml:space="preserve">NHS Ipswich and East Suffolk CCG </t>
  </si>
  <si>
    <t xml:space="preserve">NHS Luton CCG </t>
  </si>
  <si>
    <t xml:space="preserve">NHS Mid Essex CCG </t>
  </si>
  <si>
    <t xml:space="preserve">NHS North East Essex CCG </t>
  </si>
  <si>
    <t xml:space="preserve">NHS North Norfolk CCG </t>
  </si>
  <si>
    <t xml:space="preserve">NHS Norwich CCG </t>
  </si>
  <si>
    <t xml:space="preserve">NHS South Norfolk CCG </t>
  </si>
  <si>
    <t xml:space="preserve">NHS Southend CCG </t>
  </si>
  <si>
    <t xml:space="preserve">NHS Thurrock CCG </t>
  </si>
  <si>
    <t xml:space="preserve">NHS West Essex CCG </t>
  </si>
  <si>
    <t xml:space="preserve">NHS West Norfolk CCG </t>
  </si>
  <si>
    <t xml:space="preserve">NHS West Suffolk CCG </t>
  </si>
  <si>
    <t xml:space="preserve">NHS Barnet CCG </t>
  </si>
  <si>
    <t xml:space="preserve">NHS Bexley CCG </t>
  </si>
  <si>
    <t xml:space="preserve">NHS Brent CCG </t>
  </si>
  <si>
    <t xml:space="preserve">NHS Bromley CCG </t>
  </si>
  <si>
    <t xml:space="preserve">NHS Camden CCG </t>
  </si>
  <si>
    <t xml:space="preserve">NHS Central London (Westminster) CCG </t>
  </si>
  <si>
    <t xml:space="preserve">NHS City and Hackney CCG </t>
  </si>
  <si>
    <t xml:space="preserve">NHS Croydon CCG </t>
  </si>
  <si>
    <t xml:space="preserve">NHS Ealing CCG </t>
  </si>
  <si>
    <t xml:space="preserve">NHS Enfield CCG </t>
  </si>
  <si>
    <t xml:space="preserve">NHS Greenwich CCG </t>
  </si>
  <si>
    <t xml:space="preserve">NHS Hammersmith and Fulham CCG </t>
  </si>
  <si>
    <t xml:space="preserve">NHS Haringey CCG </t>
  </si>
  <si>
    <t xml:space="preserve">NHS Harrow CCG </t>
  </si>
  <si>
    <t xml:space="preserve">NHS Havering CCG </t>
  </si>
  <si>
    <t xml:space="preserve">NHS Hillingdon CCG </t>
  </si>
  <si>
    <t xml:space="preserve">NHS Hounslow CCG </t>
  </si>
  <si>
    <t xml:space="preserve">NHS Islington CCG </t>
  </si>
  <si>
    <t xml:space="preserve">NHS Kingston CCG </t>
  </si>
  <si>
    <t xml:space="preserve">NHS Lambeth CCG </t>
  </si>
  <si>
    <t xml:space="preserve">NHS Lewisham CCG </t>
  </si>
  <si>
    <t xml:space="preserve">NHS Merton CCG </t>
  </si>
  <si>
    <t xml:space="preserve">NHS Newham CCG </t>
  </si>
  <si>
    <t xml:space="preserve">NHS Redbridge CCG </t>
  </si>
  <si>
    <t xml:space="preserve">NHS Richmond CCG </t>
  </si>
  <si>
    <t xml:space="preserve">NHS Southwark CCG </t>
  </si>
  <si>
    <t xml:space="preserve">NHS Sutton CCG </t>
  </si>
  <si>
    <t xml:space="preserve">NHS Tower Hamlets CCG </t>
  </si>
  <si>
    <t xml:space="preserve">NHS Waltham Forest CCG </t>
  </si>
  <si>
    <t xml:space="preserve">NHS Wandsworth CCG </t>
  </si>
  <si>
    <t xml:space="preserve">NHS Ashford CCG </t>
  </si>
  <si>
    <t xml:space="preserve">NHS Aylesbury Vale CCG </t>
  </si>
  <si>
    <t xml:space="preserve">NHS Bracknell and Ascot CCG </t>
  </si>
  <si>
    <t xml:space="preserve">NHS Canterbury and Coastal CCG </t>
  </si>
  <si>
    <t xml:space="preserve">NHS Chiltern CCG </t>
  </si>
  <si>
    <t xml:space="preserve">NHS Coastal West Sussex CCG </t>
  </si>
  <si>
    <t xml:space="preserve">NHS Crawley CCG </t>
  </si>
  <si>
    <t xml:space="preserve">NHS Dartford, Gravesham and Swanley CCG </t>
  </si>
  <si>
    <t xml:space="preserve">NHS East Surrey CCG </t>
  </si>
  <si>
    <t xml:space="preserve">NHS Eastbourne, Hailsham and Seaford CCG </t>
  </si>
  <si>
    <t xml:space="preserve">NHS Fareham and Gosport CCG </t>
  </si>
  <si>
    <t xml:space="preserve">NHS Guildford and Waverley CCG </t>
  </si>
  <si>
    <t xml:space="preserve">NHS High Weald Lewes Havens CCG </t>
  </si>
  <si>
    <t xml:space="preserve">NHS Horsham and Mid Sussex CCG </t>
  </si>
  <si>
    <t xml:space="preserve">NHS Isle of Wight CCG </t>
  </si>
  <si>
    <t xml:space="preserve">NHS Medway CCG </t>
  </si>
  <si>
    <t xml:space="preserve">NHS Newbury and District CCG </t>
  </si>
  <si>
    <t xml:space="preserve">NHS North East Hampshire and Farnham CCG </t>
  </si>
  <si>
    <t xml:space="preserve">NHS North Hampshire CCG </t>
  </si>
  <si>
    <t xml:space="preserve">NHS North West Surrey CCG </t>
  </si>
  <si>
    <t xml:space="preserve">NHS Oxfordshire CCG </t>
  </si>
  <si>
    <t xml:space="preserve">NHS Portsmouth CCG </t>
  </si>
  <si>
    <t xml:space="preserve">NHS Slough CCG </t>
  </si>
  <si>
    <t xml:space="preserve">NHS South Eastern Hampshire CCG </t>
  </si>
  <si>
    <t xml:space="preserve">NHS South Kent Coast CCG </t>
  </si>
  <si>
    <t xml:space="preserve">NHS South Reading CCG </t>
  </si>
  <si>
    <t xml:space="preserve">NHS Southampton CCG </t>
  </si>
  <si>
    <t xml:space="preserve">NHS Surrey Downs CCG </t>
  </si>
  <si>
    <t xml:space="preserve">NHS Surrey Heath CCG </t>
  </si>
  <si>
    <t xml:space="preserve">NHS Swale CCG </t>
  </si>
  <si>
    <t xml:space="preserve">NHS Thanet CCG </t>
  </si>
  <si>
    <t xml:space="preserve">NHS West Hampshire CCG </t>
  </si>
  <si>
    <t xml:space="preserve">NHS West Kent CCG </t>
  </si>
  <si>
    <t xml:space="preserve">NHS Windsor, Ascot and Maidenhead CCG </t>
  </si>
  <si>
    <t xml:space="preserve">NHS Wokingham CCG </t>
  </si>
  <si>
    <t xml:space="preserve">NHS Bath and North East Somerset CCG </t>
  </si>
  <si>
    <t xml:space="preserve">NHS Bristol CCG </t>
  </si>
  <si>
    <t xml:space="preserve">NHS Dorset CCG </t>
  </si>
  <si>
    <t xml:space="preserve">NHS Gloucestershire CCG </t>
  </si>
  <si>
    <t xml:space="preserve">NHS Kernow CCG </t>
  </si>
  <si>
    <t xml:space="preserve">NHS North Somerset CCG </t>
  </si>
  <si>
    <t xml:space="preserve">NHS North, East, West Devon CCG </t>
  </si>
  <si>
    <t xml:space="preserve">NHS Somerset CCG </t>
  </si>
  <si>
    <t xml:space="preserve">NHS South Devon and Torbay CCG </t>
  </si>
  <si>
    <t xml:space="preserve">NHS South Gloucestershire CCG </t>
  </si>
  <si>
    <t xml:space="preserve">NHS Swindon CCG </t>
  </si>
  <si>
    <t xml:space="preserve">NHS Wiltshire CCG </t>
  </si>
  <si>
    <t>Calculation of funds from CCG recurrent allocations</t>
  </si>
  <si>
    <t>Social Care formula</t>
  </si>
  <si>
    <t>% LA in CCG</t>
  </si>
  <si>
    <t>Social care formula distribution</t>
  </si>
  <si>
    <t>Mapped to local authorities</t>
  </si>
  <si>
    <t>Mapped to CCGs</t>
  </si>
  <si>
    <t>Notes.</t>
  </si>
  <si>
    <t>Columns N to Q show the calculation of the funding from CCG recurrent allocations and columns S to Y map these to local authorities.</t>
  </si>
  <si>
    <t>Columns AA to AC is the distribution from the social care formula, and columns AE to AK map these to CCGs.</t>
  </si>
  <si>
    <t>The figures in columns C use the social care formula.</t>
  </si>
  <si>
    <t>The figures in columns B and L were provided by the Department for Communities and Local Government.</t>
  </si>
  <si>
    <t>Please refer to the Technical Guide published alongside this spreadsheet for further information</t>
  </si>
  <si>
    <t>Social Care Capital Grant</t>
  </si>
  <si>
    <t>Disabilities Facilities Grant</t>
  </si>
  <si>
    <t>£000s</t>
  </si>
  <si>
    <t>%</t>
  </si>
  <si>
    <t>Look-up social care formula funding</t>
  </si>
  <si>
    <t>Social care formula funding</t>
  </si>
  <si>
    <t>Look-up funding from CCG recurrent allocations</t>
  </si>
  <si>
    <t>Funding from CCG recurrent allocations to each LA</t>
  </si>
  <si>
    <t>BCF funding from CCG recurrent allocations</t>
  </si>
  <si>
    <t>2015-16 CCG allocation</t>
  </si>
  <si>
    <t>Total BCF revenue funding potentially subject to pay-for-performance measures</t>
  </si>
  <si>
    <t>Total (= sum of columns B C and E)</t>
  </si>
  <si>
    <t>CCG revenue funding potentially subject to pay-for-performance measures</t>
  </si>
  <si>
    <t>£ from CCG for BCF</t>
  </si>
  <si>
    <t>CCG Name</t>
  </si>
  <si>
    <t>Name</t>
  </si>
  <si>
    <t>Notes</t>
  </si>
  <si>
    <t>A description of the sheets in this workbook are given below:</t>
  </si>
  <si>
    <t>BCF 2015-16</t>
  </si>
  <si>
    <t>a)</t>
  </si>
  <si>
    <t>b)</t>
  </si>
  <si>
    <t>c)</t>
  </si>
  <si>
    <t>d)</t>
  </si>
  <si>
    <t>e)</t>
  </si>
  <si>
    <t>f)</t>
  </si>
  <si>
    <t>g)</t>
  </si>
  <si>
    <t>This sheet describes the funding for the Better Care Fund 2015-16</t>
  </si>
  <si>
    <t>Minimum Better Care Funding for DFG</t>
  </si>
  <si>
    <t xml:space="preserve">The mapping between CCGs local authorities uses the number of LSOAs common to both. </t>
  </si>
  <si>
    <t>LSOAs are designed by ONS to have similar population sizes.</t>
  </si>
  <si>
    <t>NHS Fylde and Wyre CCG</t>
  </si>
  <si>
    <t>NHS Newark and Sherwood CCG</t>
  </si>
  <si>
    <t>NHS North and West Reading CCG</t>
  </si>
  <si>
    <t xml:space="preserve">NHS Fylde and Wyre CCG </t>
  </si>
  <si>
    <t xml:space="preserve">NHS Heywood, Middleton and Rochdale CCG </t>
  </si>
  <si>
    <t xml:space="preserve">NHS Telford and Wrekin CCG </t>
  </si>
  <si>
    <t xml:space="preserve">NHS Mansfield and Ashfield CCG </t>
  </si>
  <si>
    <t xml:space="preserve">NHS Newark and Sherwood CCG </t>
  </si>
  <si>
    <t xml:space="preserve">NHS Nottingham North and East CCG </t>
  </si>
  <si>
    <t xml:space="preserve">NHS Great Yarmouth and Waveney CCG </t>
  </si>
  <si>
    <t xml:space="preserve">NHS Barking and Dagenham CCG </t>
  </si>
  <si>
    <t xml:space="preserve">NHS Brighton and Hove CCG </t>
  </si>
  <si>
    <t xml:space="preserve">NHS Hastings and Rother CCG </t>
  </si>
  <si>
    <t xml:space="preserve">NHS North and West Reading CCG </t>
  </si>
  <si>
    <t>NHS Stoke-on-Trent CCG</t>
  </si>
  <si>
    <t xml:space="preserve">NHS Stoke-on-Trent CCG </t>
  </si>
  <si>
    <t>NHS Hartlepool and Stockton-on-Tees CCG</t>
  </si>
  <si>
    <t>NHS Birmingham CrossCity CCG</t>
  </si>
  <si>
    <t xml:space="preserve">NHS West London (K&amp;C &amp; QPP) CCG </t>
  </si>
  <si>
    <t>The sum of columns Y and AC give the values in column E before rounding to the nearest £1,000.</t>
  </si>
  <si>
    <t>BCF funding from CCG non-recurrent allocations</t>
  </si>
  <si>
    <t>Total</t>
  </si>
  <si>
    <t>h)</t>
  </si>
  <si>
    <t>Columns A to L are the (revised) published figures. The subsequent columns show their calculation.</t>
  </si>
  <si>
    <t>CCG total contribution</t>
  </si>
  <si>
    <t>Column AQ gives CCGs' total revenue contributions to the BCF (before rounding to nearest £1,000</t>
  </si>
  <si>
    <t>Gateway Reference Number: 01356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</si>
</sst>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4"/>
      <color theme="1"/>
      <name val="Arial"/>
      <family val="2"/>
    </font>
    <font>
      <b/>
      <sz val="4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0" fillId="0" borderId="0"/>
    <xf numFmtId="0" fontId="4" fillId="0" borderId="0"/>
  </cellStyleXfs>
  <cellXfs count="143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1" xfId="0" applyFont="1" applyFill="1" applyBorder="1"/>
    <xf numFmtId="164" fontId="5" fillId="0" borderId="1" xfId="1" applyNumberFormat="1" applyFont="1" applyFill="1" applyBorder="1"/>
    <xf numFmtId="164" fontId="5" fillId="0" borderId="1" xfId="0" applyNumberFormat="1" applyFont="1" applyFill="1" applyBorder="1"/>
    <xf numFmtId="0" fontId="7" fillId="0" borderId="0" xfId="6" applyFont="1"/>
    <xf numFmtId="0" fontId="8" fillId="0" borderId="0" xfId="0" applyFont="1"/>
    <xf numFmtId="0" fontId="9" fillId="0" borderId="0" xfId="0" applyFont="1"/>
    <xf numFmtId="0" fontId="11" fillId="0" borderId="0" xfId="7" applyFont="1"/>
    <xf numFmtId="0" fontId="12" fillId="0" borderId="0" xfId="8" applyFont="1"/>
    <xf numFmtId="0" fontId="5" fillId="0" borderId="0" xfId="0" applyFont="1" applyFill="1" applyBorder="1" applyAlignment="1">
      <alignment horizontal="right" wrapText="1"/>
    </xf>
    <xf numFmtId="0" fontId="10" fillId="0" borderId="0" xfId="0" applyFont="1" applyFill="1" applyBorder="1"/>
    <xf numFmtId="0" fontId="11" fillId="0" borderId="0" xfId="0" applyFont="1" applyFill="1" applyBorder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2" borderId="0" xfId="0" applyFont="1" applyFill="1"/>
    <xf numFmtId="164" fontId="2" fillId="2" borderId="0" xfId="1" applyNumberFormat="1" applyFont="1" applyFill="1"/>
    <xf numFmtId="3" fontId="2" fillId="0" borderId="0" xfId="0" applyNumberFormat="1" applyFont="1" applyFill="1" applyBorder="1"/>
    <xf numFmtId="164" fontId="2" fillId="0" borderId="0" xfId="1" applyNumberFormat="1" applyFont="1"/>
    <xf numFmtId="164" fontId="2" fillId="0" borderId="0" xfId="1" applyNumberFormat="1" applyFont="1" applyFill="1"/>
    <xf numFmtId="0" fontId="2" fillId="2" borderId="11" xfId="0" applyFont="1" applyFill="1" applyBorder="1"/>
    <xf numFmtId="164" fontId="2" fillId="2" borderId="0" xfId="1" applyNumberFormat="1" applyFont="1" applyFill="1" applyBorder="1"/>
    <xf numFmtId="164" fontId="2" fillId="2" borderId="8" xfId="0" applyNumberFormat="1" applyFont="1" applyFill="1" applyBorder="1"/>
    <xf numFmtId="0" fontId="2" fillId="0" borderId="11" xfId="0" applyFont="1" applyFill="1" applyBorder="1"/>
    <xf numFmtId="164" fontId="2" fillId="0" borderId="0" xfId="1" applyNumberFormat="1" applyFont="1" applyFill="1" applyBorder="1"/>
    <xf numFmtId="164" fontId="2" fillId="0" borderId="8" xfId="0" applyNumberFormat="1" applyFont="1" applyFill="1" applyBorder="1"/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0" fontId="2" fillId="0" borderId="0" xfId="0" applyFont="1" applyBorder="1"/>
    <xf numFmtId="3" fontId="2" fillId="2" borderId="8" xfId="0" applyNumberFormat="1" applyFont="1" applyFill="1" applyBorder="1"/>
    <xf numFmtId="0" fontId="2" fillId="0" borderId="11" xfId="0" applyFont="1" applyBorder="1"/>
    <xf numFmtId="3" fontId="2" fillId="0" borderId="8" xfId="0" applyNumberFormat="1" applyFont="1" applyBorder="1"/>
    <xf numFmtId="0" fontId="5" fillId="0" borderId="9" xfId="0" applyFont="1" applyFill="1" applyBorder="1"/>
    <xf numFmtId="0" fontId="5" fillId="0" borderId="8" xfId="0" applyFont="1" applyFill="1" applyBorder="1" applyAlignment="1">
      <alignment horizontal="right" wrapText="1"/>
    </xf>
    <xf numFmtId="0" fontId="10" fillId="0" borderId="11" xfId="0" applyFont="1" applyFill="1" applyBorder="1"/>
    <xf numFmtId="3" fontId="2" fillId="0" borderId="8" xfId="0" applyNumberFormat="1" applyFont="1" applyFill="1" applyBorder="1"/>
    <xf numFmtId="0" fontId="2" fillId="0" borderId="8" xfId="0" applyFont="1" applyFill="1" applyBorder="1"/>
    <xf numFmtId="0" fontId="2" fillId="0" borderId="6" xfId="0" applyFont="1" applyFill="1" applyBorder="1"/>
    <xf numFmtId="0" fontId="2" fillId="0" borderId="2" xfId="0" applyFont="1" applyFill="1" applyBorder="1"/>
    <xf numFmtId="3" fontId="2" fillId="0" borderId="2" xfId="0" applyNumberFormat="1" applyFont="1" applyFill="1" applyBorder="1"/>
    <xf numFmtId="3" fontId="2" fillId="0" borderId="7" xfId="0" applyNumberFormat="1" applyFont="1" applyFill="1" applyBorder="1"/>
    <xf numFmtId="0" fontId="2" fillId="3" borderId="11" xfId="0" applyFont="1" applyFill="1" applyBorder="1"/>
    <xf numFmtId="0" fontId="2" fillId="3" borderId="0" xfId="0" applyFont="1" applyFill="1" applyBorder="1"/>
    <xf numFmtId="9" fontId="2" fillId="3" borderId="0" xfId="5" applyFont="1" applyFill="1" applyBorder="1"/>
    <xf numFmtId="9" fontId="2" fillId="0" borderId="0" xfId="5" applyFont="1" applyFill="1" applyBorder="1"/>
    <xf numFmtId="164" fontId="2" fillId="0" borderId="8" xfId="1" applyNumberFormat="1" applyFont="1" applyBorder="1"/>
    <xf numFmtId="164" fontId="2" fillId="0" borderId="7" xfId="0" applyNumberFormat="1" applyFont="1" applyFill="1" applyBorder="1"/>
    <xf numFmtId="9" fontId="2" fillId="0" borderId="0" xfId="5" applyFont="1" applyBorder="1"/>
    <xf numFmtId="0" fontId="5" fillId="0" borderId="3" xfId="0" applyFont="1" applyFill="1" applyBorder="1"/>
    <xf numFmtId="164" fontId="2" fillId="2" borderId="8" xfId="1" applyNumberFormat="1" applyFont="1" applyFill="1" applyBorder="1"/>
    <xf numFmtId="164" fontId="2" fillId="0" borderId="8" xfId="1" applyNumberFormat="1" applyFont="1" applyFill="1" applyBorder="1"/>
    <xf numFmtId="164" fontId="5" fillId="0" borderId="10" xfId="1" applyNumberFormat="1" applyFont="1" applyFill="1" applyBorder="1"/>
    <xf numFmtId="0" fontId="13" fillId="7" borderId="5" xfId="0" applyFont="1" applyFill="1" applyBorder="1" applyAlignment="1">
      <alignment horizontal="center"/>
    </xf>
    <xf numFmtId="0" fontId="14" fillId="9" borderId="3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11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11" xfId="0" applyFont="1" applyFill="1" applyBorder="1" applyAlignment="1">
      <alignment wrapText="1"/>
    </xf>
    <xf numFmtId="0" fontId="5" fillId="0" borderId="8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49" fontId="2" fillId="0" borderId="0" xfId="0" applyNumberFormat="1" applyFont="1"/>
    <xf numFmtId="49" fontId="5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/>
    <xf numFmtId="0" fontId="5" fillId="0" borderId="3" xfId="0" applyFont="1" applyBorder="1"/>
    <xf numFmtId="0" fontId="2" fillId="0" borderId="5" xfId="0" applyFont="1" applyBorder="1"/>
    <xf numFmtId="49" fontId="13" fillId="5" borderId="11" xfId="0" applyNumberFormat="1" applyFont="1" applyFill="1" applyBorder="1"/>
    <xf numFmtId="49" fontId="13" fillId="5" borderId="0" xfId="0" applyNumberFormat="1" applyFont="1" applyFill="1" applyBorder="1"/>
    <xf numFmtId="49" fontId="13" fillId="5" borderId="8" xfId="0" applyNumberFormat="1" applyFont="1" applyFill="1" applyBorder="1" applyAlignment="1">
      <alignment horizontal="right" wrapText="1"/>
    </xf>
    <xf numFmtId="49" fontId="11" fillId="5" borderId="11" xfId="0" applyNumberFormat="1" applyFont="1" applyFill="1" applyBorder="1"/>
    <xf numFmtId="49" fontId="11" fillId="5" borderId="0" xfId="0" applyNumberFormat="1" applyFont="1" applyFill="1" applyBorder="1"/>
    <xf numFmtId="49" fontId="11" fillId="5" borderId="0" xfId="0" applyNumberFormat="1" applyFont="1" applyFill="1" applyBorder="1" applyAlignment="1">
      <alignment wrapText="1"/>
    </xf>
    <xf numFmtId="49" fontId="11" fillId="5" borderId="0" xfId="0" applyNumberFormat="1" applyFont="1" applyFill="1" applyBorder="1" applyAlignment="1">
      <alignment horizontal="right" wrapText="1"/>
    </xf>
    <xf numFmtId="49" fontId="11" fillId="5" borderId="8" xfId="0" applyNumberFormat="1" applyFont="1" applyFill="1" applyBorder="1" applyAlignment="1">
      <alignment horizontal="right" wrapText="1"/>
    </xf>
    <xf numFmtId="49" fontId="11" fillId="4" borderId="11" xfId="0" applyNumberFormat="1" applyFont="1" applyFill="1" applyBorder="1" applyAlignment="1">
      <alignment wrapText="1"/>
    </xf>
    <xf numFmtId="49" fontId="11" fillId="4" borderId="0" xfId="0" applyNumberFormat="1" applyFont="1" applyFill="1" applyBorder="1" applyAlignment="1">
      <alignment wrapText="1"/>
    </xf>
    <xf numFmtId="49" fontId="11" fillId="4" borderId="0" xfId="0" applyNumberFormat="1" applyFont="1" applyFill="1" applyBorder="1" applyAlignment="1">
      <alignment horizontal="right" wrapText="1"/>
    </xf>
    <xf numFmtId="49" fontId="11" fillId="4" borderId="8" xfId="0" applyNumberFormat="1" applyFont="1" applyFill="1" applyBorder="1" applyAlignment="1">
      <alignment horizontal="right" wrapText="1"/>
    </xf>
    <xf numFmtId="49" fontId="11" fillId="4" borderId="11" xfId="0" applyNumberFormat="1" applyFont="1" applyFill="1" applyBorder="1" applyAlignment="1">
      <alignment horizontal="right" wrapText="1"/>
    </xf>
    <xf numFmtId="49" fontId="11" fillId="4" borderId="0" xfId="0" applyNumberFormat="1" applyFont="1" applyFill="1" applyBorder="1"/>
    <xf numFmtId="49" fontId="11" fillId="6" borderId="11" xfId="0" applyNumberFormat="1" applyFont="1" applyFill="1" applyBorder="1"/>
    <xf numFmtId="0" fontId="11" fillId="0" borderId="11" xfId="0" applyFont="1" applyFill="1" applyBorder="1" applyAlignment="1">
      <alignment horizontal="left" wrapText="1"/>
    </xf>
    <xf numFmtId="49" fontId="2" fillId="3" borderId="11" xfId="0" applyNumberFormat="1" applyFont="1" applyFill="1" applyBorder="1"/>
    <xf numFmtId="49" fontId="5" fillId="3" borderId="0" xfId="0" applyNumberFormat="1" applyFont="1" applyFill="1" applyBorder="1"/>
    <xf numFmtId="49" fontId="2" fillId="3" borderId="0" xfId="0" applyNumberFormat="1" applyFont="1" applyFill="1" applyBorder="1"/>
    <xf numFmtId="49" fontId="11" fillId="10" borderId="11" xfId="0" applyNumberFormat="1" applyFont="1" applyFill="1" applyBorder="1"/>
    <xf numFmtId="0" fontId="2" fillId="0" borderId="0" xfId="6" applyFont="1"/>
    <xf numFmtId="0" fontId="10" fillId="0" borderId="0" xfId="0" applyFont="1"/>
    <xf numFmtId="0" fontId="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5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0" fillId="0" borderId="0" xfId="0" applyFont="1" applyAlignment="1">
      <alignment horizontal="center"/>
    </xf>
    <xf numFmtId="0" fontId="5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49" fontId="5" fillId="3" borderId="0" xfId="0" applyNumberFormat="1" applyFont="1" applyFill="1" applyBorder="1" applyAlignment="1">
      <alignment horizontal="right" wrapText="1"/>
    </xf>
    <xf numFmtId="49" fontId="5" fillId="3" borderId="8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49" fontId="11" fillId="6" borderId="0" xfId="0" applyNumberFormat="1" applyFont="1" applyFill="1" applyBorder="1" applyAlignment="1">
      <alignment horizontal="right" wrapText="1"/>
    </xf>
    <xf numFmtId="49" fontId="11" fillId="6" borderId="8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49" fontId="11" fillId="10" borderId="8" xfId="0" applyNumberFormat="1" applyFont="1" applyFill="1" applyBorder="1" applyAlignment="1">
      <alignment horizontal="right" wrapText="1"/>
    </xf>
    <xf numFmtId="0" fontId="2" fillId="4" borderId="6" xfId="0" applyFont="1" applyFill="1" applyBorder="1"/>
    <xf numFmtId="0" fontId="2" fillId="4" borderId="2" xfId="0" applyFont="1" applyFill="1" applyBorder="1"/>
    <xf numFmtId="3" fontId="5" fillId="4" borderId="7" xfId="0" applyNumberFormat="1" applyFont="1" applyFill="1" applyBorder="1"/>
    <xf numFmtId="0" fontId="2" fillId="5" borderId="6" xfId="0" applyFont="1" applyFill="1" applyBorder="1"/>
    <xf numFmtId="0" fontId="2" fillId="5" borderId="2" xfId="0" applyFont="1" applyFill="1" applyBorder="1"/>
    <xf numFmtId="164" fontId="2" fillId="5" borderId="7" xfId="0" applyNumberFormat="1" applyFont="1" applyFill="1" applyBorder="1"/>
    <xf numFmtId="0" fontId="1" fillId="0" borderId="0" xfId="0" applyFont="1"/>
    <xf numFmtId="3" fontId="2" fillId="0" borderId="0" xfId="0" applyNumberFormat="1" applyFont="1"/>
    <xf numFmtId="0" fontId="2" fillId="13" borderId="11" xfId="0" applyFont="1" applyFill="1" applyBorder="1"/>
    <xf numFmtId="0" fontId="2" fillId="13" borderId="0" xfId="0" applyFont="1" applyFill="1" applyBorder="1"/>
    <xf numFmtId="3" fontId="5" fillId="13" borderId="0" xfId="0" applyNumberFormat="1" applyFont="1" applyFill="1" applyBorder="1"/>
    <xf numFmtId="0" fontId="2" fillId="13" borderId="8" xfId="0" applyFont="1" applyFill="1" applyBorder="1"/>
    <xf numFmtId="0" fontId="5" fillId="0" borderId="8" xfId="0" applyFont="1" applyBorder="1" applyAlignment="1">
      <alignment horizontal="right"/>
    </xf>
    <xf numFmtId="49" fontId="11" fillId="13" borderId="6" xfId="0" applyNumberFormat="1" applyFont="1" applyFill="1" applyBorder="1" applyAlignment="1">
      <alignment horizontal="right" wrapText="1"/>
    </xf>
    <xf numFmtId="49" fontId="11" fillId="13" borderId="2" xfId="0" applyNumberFormat="1" applyFont="1" applyFill="1" applyBorder="1"/>
    <xf numFmtId="49" fontId="11" fillId="13" borderId="2" xfId="0" applyNumberFormat="1" applyFont="1" applyFill="1" applyBorder="1" applyAlignment="1">
      <alignment horizontal="right" wrapText="1"/>
    </xf>
    <xf numFmtId="0" fontId="5" fillId="13" borderId="7" xfId="0" applyFont="1" applyFill="1" applyBorder="1" applyAlignment="1">
      <alignment horizontal="right"/>
    </xf>
    <xf numFmtId="0" fontId="10" fillId="0" borderId="3" xfId="0" applyFont="1" applyFill="1" applyBorder="1"/>
    <xf numFmtId="0" fontId="10" fillId="0" borderId="4" xfId="0" applyFont="1" applyFill="1" applyBorder="1"/>
    <xf numFmtId="3" fontId="2" fillId="0" borderId="4" xfId="0" applyNumberFormat="1" applyFont="1" applyFill="1" applyBorder="1"/>
    <xf numFmtId="3" fontId="2" fillId="0" borderId="5" xfId="0" applyNumberFormat="1" applyFont="1" applyBorder="1"/>
    <xf numFmtId="0" fontId="2" fillId="0" borderId="8" xfId="0" applyFont="1" applyBorder="1"/>
    <xf numFmtId="0" fontId="1" fillId="0" borderId="0" xfId="0" applyFont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4" xfId="0" applyFont="1" applyFill="1" applyBorder="1" applyAlignment="1">
      <alignment horizontal="center"/>
    </xf>
    <xf numFmtId="0" fontId="13" fillId="12" borderId="5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" xfId="2"/>
    <cellStyle name="Normal 3" xfId="3"/>
    <cellStyle name="Normal 4 2" xfId="6"/>
    <cellStyle name="Normal 5" xfId="8"/>
    <cellStyle name="Normal 5 3" xfId="7"/>
    <cellStyle name="Percent" xfId="5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/>
  </sheetViews>
  <sheetFormatPr defaultRowHeight="12.75" x14ac:dyDescent="0.2"/>
  <cols>
    <col min="1" max="1" width="4.42578125" style="13" customWidth="1"/>
    <col min="2" max="2" width="3.85546875" style="13" customWidth="1"/>
    <col min="3" max="3" width="6.85546875" style="13" customWidth="1"/>
    <col min="4" max="14" width="9.140625" style="13"/>
    <col min="15" max="15" width="10.7109375" style="13" customWidth="1"/>
    <col min="16" max="16384" width="9.140625" style="13"/>
  </cols>
  <sheetData>
    <row r="1" spans="1:17" x14ac:dyDescent="0.2">
      <c r="A1" s="5" t="s">
        <v>722</v>
      </c>
      <c r="B1" s="5"/>
      <c r="J1" s="8" t="s">
        <v>1201</v>
      </c>
    </row>
    <row r="2" spans="1:17" x14ac:dyDescent="0.2">
      <c r="A2" s="6" t="s">
        <v>0</v>
      </c>
      <c r="B2" s="6"/>
    </row>
    <row r="3" spans="1:17" x14ac:dyDescent="0.2">
      <c r="A3" s="7" t="s">
        <v>1144</v>
      </c>
      <c r="B3" s="7"/>
    </row>
    <row r="4" spans="1:17" x14ac:dyDescent="0.2">
      <c r="A4" s="7"/>
      <c r="B4" s="7"/>
    </row>
    <row r="5" spans="1:17" x14ac:dyDescent="0.2">
      <c r="A5" s="9" t="s">
        <v>1161</v>
      </c>
      <c r="B5" s="9"/>
    </row>
    <row r="6" spans="1:17" x14ac:dyDescent="0.2">
      <c r="A6" s="88" t="s">
        <v>1162</v>
      </c>
      <c r="B6" s="88"/>
    </row>
    <row r="7" spans="1:17" x14ac:dyDescent="0.2">
      <c r="A7" s="88"/>
      <c r="B7" s="88"/>
    </row>
    <row r="8" spans="1:17" x14ac:dyDescent="0.2">
      <c r="A8" s="94">
        <v>1</v>
      </c>
      <c r="B8" s="95" t="s">
        <v>1163</v>
      </c>
      <c r="C8" s="95"/>
      <c r="D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7" x14ac:dyDescent="0.2">
      <c r="A9" s="94"/>
      <c r="B9" s="95"/>
      <c r="C9" s="89" t="s">
        <v>1171</v>
      </c>
      <c r="D9" s="95"/>
      <c r="E9" s="90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7" s="93" customFormat="1" ht="6.75" x14ac:dyDescent="0.1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1:17" x14ac:dyDescent="0.2">
      <c r="C11" s="96" t="s">
        <v>1164</v>
      </c>
      <c r="D11" s="89" t="s">
        <v>1198</v>
      </c>
      <c r="E11" s="89"/>
    </row>
    <row r="12" spans="1:17" x14ac:dyDescent="0.2">
      <c r="C12" s="96" t="s">
        <v>1165</v>
      </c>
      <c r="D12" s="89" t="s">
        <v>1140</v>
      </c>
      <c r="E12" s="89"/>
    </row>
    <row r="13" spans="1:17" x14ac:dyDescent="0.2">
      <c r="C13" s="96" t="s">
        <v>1166</v>
      </c>
      <c r="D13" s="89" t="s">
        <v>1141</v>
      </c>
      <c r="E13" s="89"/>
    </row>
    <row r="14" spans="1:17" x14ac:dyDescent="0.2">
      <c r="C14" s="96" t="s">
        <v>1167</v>
      </c>
      <c r="D14" s="89" t="s">
        <v>1173</v>
      </c>
      <c r="E14" s="89"/>
    </row>
    <row r="15" spans="1:17" x14ac:dyDescent="0.2">
      <c r="C15" s="96"/>
      <c r="D15" s="89" t="s">
        <v>1174</v>
      </c>
      <c r="E15" s="89"/>
    </row>
    <row r="16" spans="1:17" x14ac:dyDescent="0.2">
      <c r="C16" s="96" t="s">
        <v>1168</v>
      </c>
      <c r="D16" s="89" t="s">
        <v>1194</v>
      </c>
      <c r="E16" s="89"/>
    </row>
    <row r="17" spans="3:5" x14ac:dyDescent="0.2">
      <c r="C17" s="96" t="s">
        <v>1169</v>
      </c>
      <c r="D17" s="89" t="s">
        <v>1143</v>
      </c>
      <c r="E17" s="89"/>
    </row>
    <row r="18" spans="3:5" x14ac:dyDescent="0.2">
      <c r="C18" s="96" t="s">
        <v>1170</v>
      </c>
      <c r="D18" s="89" t="s">
        <v>1142</v>
      </c>
      <c r="E18" s="89"/>
    </row>
    <row r="19" spans="3:5" x14ac:dyDescent="0.2">
      <c r="C19" s="129" t="s">
        <v>1197</v>
      </c>
      <c r="D19" s="113" t="s">
        <v>1200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 x14ac:dyDescent="0.2"/>
  <cols>
    <col min="1" max="1" width="31" style="13" customWidth="1"/>
    <col min="2" max="2" width="10.7109375" style="13" customWidth="1"/>
    <col min="3" max="3" width="9" style="13" customWidth="1"/>
    <col min="4" max="4" width="45.85546875" style="13" bestFit="1" customWidth="1"/>
    <col min="5" max="5" width="11.5703125" style="13" customWidth="1"/>
    <col min="6" max="6" width="16.28515625" style="13" customWidth="1"/>
    <col min="7" max="7" width="1.7109375" style="13" customWidth="1"/>
    <col min="8" max="8" width="12" style="13" customWidth="1"/>
    <col min="9" max="9" width="15.7109375" style="13" customWidth="1"/>
    <col min="10" max="10" width="1.7109375" style="13" customWidth="1"/>
    <col min="11" max="11" width="27" style="13" bestFit="1" customWidth="1"/>
    <col min="12" max="12" width="14.28515625" style="13" customWidth="1"/>
    <col min="13" max="13" width="8.85546875" style="13" customWidth="1"/>
    <col min="14" max="14" width="6.28515625" style="13" customWidth="1"/>
    <col min="15" max="15" width="46.5703125" style="13" bestFit="1" customWidth="1"/>
    <col min="16" max="16" width="10.7109375" style="13" customWidth="1"/>
    <col min="17" max="17" width="11.42578125" style="13" customWidth="1"/>
    <col min="18" max="18" width="4.5703125" style="13" customWidth="1"/>
    <col min="19" max="19" width="5.7109375" style="13" customWidth="1"/>
    <col min="20" max="20" width="45.85546875" style="13" bestFit="1" customWidth="1"/>
    <col min="21" max="21" width="10.85546875" style="13" customWidth="1"/>
    <col min="22" max="22" width="27" style="13" bestFit="1" customWidth="1"/>
    <col min="23" max="23" width="8.5703125" style="13" customWidth="1"/>
    <col min="24" max="24" width="11.85546875" style="13" customWidth="1"/>
    <col min="25" max="25" width="11.5703125" style="13" customWidth="1"/>
    <col min="26" max="26" width="5" style="13" customWidth="1"/>
    <col min="27" max="27" width="10.85546875" style="13" customWidth="1"/>
    <col min="28" max="28" width="27" style="13" bestFit="1" customWidth="1"/>
    <col min="29" max="29" width="10.42578125" style="13" customWidth="1"/>
    <col min="30" max="30" width="3.7109375" style="13" customWidth="1"/>
    <col min="31" max="31" width="11.140625" style="13" customWidth="1"/>
    <col min="32" max="32" width="27" style="13" customWidth="1"/>
    <col min="33" max="33" width="5.85546875" style="13" customWidth="1"/>
    <col min="34" max="34" width="45.85546875" style="13" bestFit="1" customWidth="1"/>
    <col min="35" max="35" width="7.28515625" style="13" customWidth="1"/>
    <col min="36" max="36" width="11.28515625" style="13" customWidth="1"/>
    <col min="37" max="37" width="9.5703125" style="13" customWidth="1"/>
    <col min="38" max="38" width="9.140625" style="13"/>
    <col min="39" max="39" width="6.5703125" style="13" customWidth="1"/>
    <col min="40" max="40" width="46.5703125" style="13" customWidth="1"/>
    <col min="41" max="42" width="10.7109375" style="13" customWidth="1"/>
    <col min="43" max="16384" width="9.140625" style="13"/>
  </cols>
  <sheetData>
    <row r="1" spans="1:44" x14ac:dyDescent="0.2">
      <c r="A1" s="5" t="s">
        <v>722</v>
      </c>
      <c r="B1" s="14"/>
      <c r="S1" s="30"/>
    </row>
    <row r="2" spans="1:44" x14ac:dyDescent="0.2">
      <c r="A2" s="6" t="s">
        <v>0</v>
      </c>
      <c r="B2" s="14"/>
      <c r="S2" s="30"/>
    </row>
    <row r="3" spans="1:44" x14ac:dyDescent="0.2">
      <c r="A3" s="7"/>
      <c r="H3" s="105"/>
      <c r="S3" s="30"/>
    </row>
    <row r="4" spans="1:44" x14ac:dyDescent="0.2">
      <c r="A4" s="14"/>
      <c r="B4" s="14"/>
      <c r="N4" s="133" t="s">
        <v>1133</v>
      </c>
      <c r="O4" s="134"/>
      <c r="P4" s="134"/>
      <c r="Q4" s="135"/>
      <c r="R4" s="15"/>
      <c r="S4" s="55"/>
      <c r="T4" s="134" t="s">
        <v>1137</v>
      </c>
      <c r="U4" s="134"/>
      <c r="V4" s="134"/>
      <c r="W4" s="134"/>
      <c r="X4" s="134"/>
      <c r="Y4" s="135"/>
      <c r="Z4" s="15"/>
      <c r="AA4" s="136" t="s">
        <v>1136</v>
      </c>
      <c r="AB4" s="137"/>
      <c r="AC4" s="138"/>
      <c r="AD4" s="15"/>
      <c r="AE4" s="136" t="s">
        <v>1138</v>
      </c>
      <c r="AF4" s="137"/>
      <c r="AG4" s="137"/>
      <c r="AH4" s="137"/>
      <c r="AI4" s="137"/>
      <c r="AJ4" s="137"/>
      <c r="AK4" s="138"/>
      <c r="AM4" s="130" t="s">
        <v>1199</v>
      </c>
      <c r="AN4" s="131"/>
      <c r="AO4" s="131"/>
      <c r="AP4" s="131"/>
      <c r="AQ4" s="132"/>
    </row>
    <row r="5" spans="1:44" x14ac:dyDescent="0.2">
      <c r="A5" s="14"/>
      <c r="B5" s="14"/>
      <c r="D5" s="139" t="s">
        <v>1</v>
      </c>
      <c r="E5" s="140"/>
      <c r="F5" s="54"/>
      <c r="G5" s="1"/>
      <c r="H5" s="1"/>
      <c r="I5" s="1"/>
      <c r="K5" s="141" t="s">
        <v>2</v>
      </c>
      <c r="L5" s="142"/>
      <c r="N5" s="107"/>
      <c r="O5" s="108"/>
      <c r="P5" s="108"/>
      <c r="Q5" s="109">
        <v>2360000</v>
      </c>
      <c r="R5" s="15"/>
      <c r="S5" s="25"/>
      <c r="T5" s="15"/>
      <c r="U5" s="15"/>
      <c r="V5" s="15"/>
      <c r="W5" s="15"/>
      <c r="X5" s="15"/>
      <c r="Y5" s="38"/>
      <c r="Z5" s="15"/>
      <c r="AA5" s="110"/>
      <c r="AB5" s="111"/>
      <c r="AC5" s="112">
        <f>AC161</f>
        <v>1100000</v>
      </c>
      <c r="AD5" s="15"/>
      <c r="AE5" s="25"/>
      <c r="AF5" s="15"/>
      <c r="AG5" s="15"/>
      <c r="AH5" s="15"/>
      <c r="AI5" s="15"/>
      <c r="AJ5" s="15"/>
      <c r="AK5" s="38"/>
      <c r="AM5" s="115"/>
      <c r="AN5" s="116"/>
      <c r="AO5" s="116"/>
      <c r="AP5" s="117"/>
      <c r="AQ5" s="118"/>
    </row>
    <row r="6" spans="1:44" ht="89.25" x14ac:dyDescent="0.2">
      <c r="A6" s="50" t="s">
        <v>3</v>
      </c>
      <c r="B6" s="97" t="s">
        <v>1146</v>
      </c>
      <c r="C6" s="98" t="s">
        <v>1145</v>
      </c>
      <c r="D6" s="66" t="s">
        <v>1159</v>
      </c>
      <c r="E6" s="101" t="s">
        <v>1158</v>
      </c>
      <c r="F6" s="102" t="s">
        <v>1157</v>
      </c>
      <c r="G6" s="66"/>
      <c r="H6" s="101" t="s">
        <v>1156</v>
      </c>
      <c r="I6" s="101" t="s">
        <v>1155</v>
      </c>
      <c r="J6" s="67"/>
      <c r="K6" s="66" t="s">
        <v>5</v>
      </c>
      <c r="L6" s="102" t="s">
        <v>1172</v>
      </c>
      <c r="M6" s="30"/>
      <c r="N6" s="83" t="s">
        <v>4</v>
      </c>
      <c r="O6" s="12" t="s">
        <v>1159</v>
      </c>
      <c r="P6" s="10" t="s">
        <v>1154</v>
      </c>
      <c r="Q6" s="35" t="s">
        <v>1153</v>
      </c>
      <c r="R6" s="10"/>
      <c r="S6" s="60" t="s">
        <v>4</v>
      </c>
      <c r="T6" s="56" t="s">
        <v>1159</v>
      </c>
      <c r="U6" s="56" t="s">
        <v>565</v>
      </c>
      <c r="V6" s="56" t="s">
        <v>3</v>
      </c>
      <c r="W6" s="10" t="s">
        <v>723</v>
      </c>
      <c r="X6" s="10" t="s">
        <v>1151</v>
      </c>
      <c r="Y6" s="35" t="s">
        <v>1152</v>
      </c>
      <c r="Z6" s="15"/>
      <c r="AA6" s="57" t="s">
        <v>565</v>
      </c>
      <c r="AB6" s="59" t="s">
        <v>3</v>
      </c>
      <c r="AC6" s="61" t="s">
        <v>1134</v>
      </c>
      <c r="AD6" s="15"/>
      <c r="AE6" s="57" t="s">
        <v>565</v>
      </c>
      <c r="AF6" s="59" t="s">
        <v>3</v>
      </c>
      <c r="AG6" s="58" t="s">
        <v>4</v>
      </c>
      <c r="AH6" s="59" t="s">
        <v>1159</v>
      </c>
      <c r="AI6" s="62" t="s">
        <v>1135</v>
      </c>
      <c r="AJ6" s="10" t="s">
        <v>1149</v>
      </c>
      <c r="AK6" s="35" t="s">
        <v>1150</v>
      </c>
      <c r="AM6" s="83" t="s">
        <v>4</v>
      </c>
      <c r="AN6" s="12" t="s">
        <v>1159</v>
      </c>
      <c r="AO6" s="10" t="s">
        <v>1153</v>
      </c>
      <c r="AP6" s="10" t="s">
        <v>1195</v>
      </c>
      <c r="AQ6" s="119" t="s">
        <v>1196</v>
      </c>
    </row>
    <row r="7" spans="1:44" x14ac:dyDescent="0.2">
      <c r="A7" s="84" t="s">
        <v>1160</v>
      </c>
      <c r="B7" s="99" t="s">
        <v>1147</v>
      </c>
      <c r="C7" s="100" t="s">
        <v>1147</v>
      </c>
      <c r="D7" s="82"/>
      <c r="E7" s="103" t="s">
        <v>1147</v>
      </c>
      <c r="F7" s="104" t="s">
        <v>1147</v>
      </c>
      <c r="G7" s="85"/>
      <c r="H7" s="99" t="s">
        <v>1147</v>
      </c>
      <c r="I7" s="99" t="s">
        <v>1147</v>
      </c>
      <c r="J7" s="86"/>
      <c r="K7" s="87"/>
      <c r="L7" s="106" t="s">
        <v>1147</v>
      </c>
      <c r="M7" s="63"/>
      <c r="N7" s="80"/>
      <c r="O7" s="81"/>
      <c r="P7" s="78" t="s">
        <v>1147</v>
      </c>
      <c r="Q7" s="79" t="s">
        <v>1147</v>
      </c>
      <c r="R7" s="64"/>
      <c r="S7" s="76"/>
      <c r="T7" s="77"/>
      <c r="U7" s="77"/>
      <c r="V7" s="77"/>
      <c r="W7" s="78" t="s">
        <v>1148</v>
      </c>
      <c r="X7" s="78" t="s">
        <v>1147</v>
      </c>
      <c r="Y7" s="79" t="s">
        <v>1147</v>
      </c>
      <c r="Z7" s="65"/>
      <c r="AA7" s="68"/>
      <c r="AB7" s="69"/>
      <c r="AC7" s="70"/>
      <c r="AD7" s="65"/>
      <c r="AE7" s="71"/>
      <c r="AF7" s="72"/>
      <c r="AG7" s="73"/>
      <c r="AH7" s="72"/>
      <c r="AI7" s="74" t="s">
        <v>1148</v>
      </c>
      <c r="AJ7" s="74" t="s">
        <v>1147</v>
      </c>
      <c r="AK7" s="75" t="s">
        <v>1147</v>
      </c>
      <c r="AM7" s="120"/>
      <c r="AN7" s="121"/>
      <c r="AO7" s="122" t="s">
        <v>1147</v>
      </c>
      <c r="AP7" s="122" t="s">
        <v>1147</v>
      </c>
      <c r="AQ7" s="123" t="s">
        <v>1147</v>
      </c>
    </row>
    <row r="8" spans="1:44" x14ac:dyDescent="0.2">
      <c r="A8" s="22" t="s">
        <v>6</v>
      </c>
      <c r="B8" s="23">
        <v>672</v>
      </c>
      <c r="C8" s="51">
        <v>508</v>
      </c>
      <c r="D8" s="22" t="s">
        <v>7</v>
      </c>
      <c r="E8" s="23">
        <v>13055</v>
      </c>
      <c r="F8" s="24">
        <f>IF($E8="", "",$E8*1000000/$E$353)</f>
        <v>3773.1213872832368</v>
      </c>
      <c r="G8" s="18"/>
      <c r="H8" s="18">
        <v>14235</v>
      </c>
      <c r="I8" s="18">
        <f>F8</f>
        <v>3773.1213872832368</v>
      </c>
      <c r="J8" s="17"/>
      <c r="K8" s="22" t="s">
        <v>6</v>
      </c>
      <c r="L8" s="31">
        <v>672</v>
      </c>
      <c r="M8" s="14"/>
      <c r="N8" s="36" t="s">
        <v>765</v>
      </c>
      <c r="O8" s="11" t="s">
        <v>935</v>
      </c>
      <c r="P8" s="19">
        <v>135747</v>
      </c>
      <c r="Q8" s="37">
        <f t="shared" ref="Q8:Q71" si="0">P8*$Q$5/$P$220</f>
        <v>4877.6219224604038</v>
      </c>
      <c r="R8" s="19"/>
      <c r="S8" s="43" t="s">
        <v>724</v>
      </c>
      <c r="T8" s="44" t="s">
        <v>721</v>
      </c>
      <c r="U8" s="44" t="s">
        <v>578</v>
      </c>
      <c r="V8" s="44" t="s">
        <v>32</v>
      </c>
      <c r="W8" s="45">
        <v>0.7010309278350515</v>
      </c>
      <c r="X8" s="19">
        <f>VLOOKUP(S8,$N$8:$Q4218,4,0)</f>
        <v>6859.2557635301237</v>
      </c>
      <c r="Y8" s="37">
        <f>W8*X8</f>
        <v>4808.5504321654471</v>
      </c>
      <c r="Z8" s="15"/>
      <c r="AA8" s="32" t="s">
        <v>566</v>
      </c>
      <c r="AB8" s="30" t="s">
        <v>6</v>
      </c>
      <c r="AC8" s="47">
        <v>4184.8649999999998</v>
      </c>
      <c r="AD8" s="15"/>
      <c r="AE8" s="32" t="s">
        <v>566</v>
      </c>
      <c r="AF8" s="30" t="s">
        <v>6</v>
      </c>
      <c r="AG8" s="30" t="s">
        <v>727</v>
      </c>
      <c r="AH8" s="30" t="s">
        <v>7</v>
      </c>
      <c r="AI8" s="49">
        <v>1</v>
      </c>
      <c r="AJ8" s="19">
        <f>VLOOKUP(AE8,$AA$8:$AC$159,3,0)</f>
        <v>4184.8649999999998</v>
      </c>
      <c r="AK8" s="37">
        <f>AI8*AJ8</f>
        <v>4184.8649999999998</v>
      </c>
      <c r="AM8" s="124" t="s">
        <v>765</v>
      </c>
      <c r="AN8" s="125" t="s">
        <v>935</v>
      </c>
      <c r="AO8" s="126">
        <f>VLOOKUP(AM8,N8:Q218,4,0)</f>
        <v>4877.6219224604038</v>
      </c>
      <c r="AP8" s="126">
        <f>SUMIF($AG$8:$AG$250,AM8,$AK$8:$AK$250)</f>
        <v>2297.038</v>
      </c>
      <c r="AQ8" s="127">
        <f>AO8+AP8</f>
        <v>7174.6599224604033</v>
      </c>
      <c r="AR8" s="114"/>
    </row>
    <row r="9" spans="1:44" x14ac:dyDescent="0.2">
      <c r="A9" s="25" t="s">
        <v>8</v>
      </c>
      <c r="B9" s="26">
        <v>1066</v>
      </c>
      <c r="C9" s="52">
        <v>806</v>
      </c>
      <c r="D9" s="25" t="s">
        <v>9</v>
      </c>
      <c r="E9" s="26">
        <v>21540</v>
      </c>
      <c r="F9" s="27">
        <f t="shared" ref="F9:F72" si="1">IF($E9="", "",$E9*1000000/$E$353)</f>
        <v>6225.4335260115604</v>
      </c>
      <c r="G9" s="14"/>
      <c r="H9" s="21">
        <v>23412</v>
      </c>
      <c r="I9" s="21">
        <f>F9</f>
        <v>6225.4335260115604</v>
      </c>
      <c r="J9" s="14"/>
      <c r="K9" s="32" t="s">
        <v>8</v>
      </c>
      <c r="L9" s="33">
        <v>1066</v>
      </c>
      <c r="M9" s="14"/>
      <c r="N9" s="36" t="s">
        <v>770</v>
      </c>
      <c r="O9" s="11" t="s">
        <v>936</v>
      </c>
      <c r="P9" s="19">
        <v>412448</v>
      </c>
      <c r="Q9" s="37">
        <f t="shared" si="0"/>
        <v>14819.96218461512</v>
      </c>
      <c r="R9" s="19"/>
      <c r="S9" s="43" t="s">
        <v>724</v>
      </c>
      <c r="T9" s="44" t="s">
        <v>721</v>
      </c>
      <c r="U9" s="44" t="s">
        <v>654</v>
      </c>
      <c r="V9" s="44" t="s">
        <v>350</v>
      </c>
      <c r="W9" s="45">
        <v>0.29896907216494845</v>
      </c>
      <c r="X9" s="19">
        <f>VLOOKUP(S9,$N$8:$Q4219,4,0)</f>
        <v>6859.2557635301237</v>
      </c>
      <c r="Y9" s="37">
        <f t="shared" ref="Y9:Y72" si="2">W9*X9</f>
        <v>2050.7053313646761</v>
      </c>
      <c r="Z9" s="15"/>
      <c r="AA9" s="32" t="s">
        <v>567</v>
      </c>
      <c r="AB9" s="30" t="s">
        <v>8</v>
      </c>
      <c r="AC9" s="47">
        <v>6634.3239999999996</v>
      </c>
      <c r="AD9" s="15"/>
      <c r="AE9" s="32" t="s">
        <v>567</v>
      </c>
      <c r="AF9" s="30" t="s">
        <v>8</v>
      </c>
      <c r="AG9" s="30" t="s">
        <v>728</v>
      </c>
      <c r="AH9" s="30" t="s">
        <v>9</v>
      </c>
      <c r="AI9" s="49">
        <v>1</v>
      </c>
      <c r="AJ9" s="19">
        <f t="shared" ref="AJ9:AJ72" si="3">VLOOKUP(AE9,$AA$8:$AC$159,3,0)</f>
        <v>6634.3239999999996</v>
      </c>
      <c r="AK9" s="37">
        <f t="shared" ref="AK9:AK72" si="4">AI9*AJ9</f>
        <v>6634.3239999999996</v>
      </c>
      <c r="AM9" s="36" t="s">
        <v>770</v>
      </c>
      <c r="AN9" s="11" t="s">
        <v>936</v>
      </c>
      <c r="AO9" s="19">
        <f t="shared" ref="AO9:AO72" si="5">VLOOKUP(AM9,N9:Q219,4,0)</f>
        <v>14819.96218461512</v>
      </c>
      <c r="AP9" s="19">
        <f t="shared" ref="AP9:AP72" si="6">SUMIF($AG$8:$AG$250,AM9,$AK$8:$AK$250)</f>
        <v>7146.6788641975318</v>
      </c>
      <c r="AQ9" s="33">
        <f t="shared" ref="AQ9:AQ72" si="7">AO9+AP9</f>
        <v>21966.641048812653</v>
      </c>
      <c r="AR9" s="114"/>
    </row>
    <row r="10" spans="1:44" x14ac:dyDescent="0.2">
      <c r="A10" s="22" t="s">
        <v>10</v>
      </c>
      <c r="B10" s="23">
        <v>1326</v>
      </c>
      <c r="C10" s="51">
        <v>690</v>
      </c>
      <c r="D10" s="22" t="s">
        <v>11</v>
      </c>
      <c r="E10" s="23">
        <v>18358</v>
      </c>
      <c r="F10" s="24">
        <f t="shared" si="1"/>
        <v>5305.7803468208094</v>
      </c>
      <c r="G10" s="17"/>
      <c r="H10" s="18">
        <v>20374</v>
      </c>
      <c r="I10" s="18">
        <f t="shared" ref="I10:I13" si="8">F10</f>
        <v>5305.7803468208094</v>
      </c>
      <c r="J10" s="17"/>
      <c r="K10" s="22" t="s">
        <v>10</v>
      </c>
      <c r="L10" s="31">
        <v>1326</v>
      </c>
      <c r="M10" s="14"/>
      <c r="N10" s="36" t="s">
        <v>784</v>
      </c>
      <c r="O10" s="11" t="s">
        <v>937</v>
      </c>
      <c r="P10" s="19">
        <v>291767</v>
      </c>
      <c r="Q10" s="37">
        <f t="shared" si="0"/>
        <v>10483.687414458549</v>
      </c>
      <c r="R10" s="19"/>
      <c r="S10" s="25" t="s">
        <v>725</v>
      </c>
      <c r="T10" s="15" t="s">
        <v>243</v>
      </c>
      <c r="U10" s="15" t="s">
        <v>628</v>
      </c>
      <c r="V10" s="15" t="s">
        <v>230</v>
      </c>
      <c r="W10" s="46">
        <v>1</v>
      </c>
      <c r="X10" s="19">
        <f>VLOOKUP(S10,$N$8:$Q4220,4,0)</f>
        <v>4878.1249664091793</v>
      </c>
      <c r="Y10" s="37">
        <f t="shared" si="2"/>
        <v>4878.1249664091793</v>
      </c>
      <c r="Z10" s="15"/>
      <c r="AA10" s="32" t="s">
        <v>568</v>
      </c>
      <c r="AB10" s="30" t="s">
        <v>10</v>
      </c>
      <c r="AC10" s="47">
        <v>5676.0039999999999</v>
      </c>
      <c r="AD10" s="15"/>
      <c r="AE10" s="32" t="s">
        <v>568</v>
      </c>
      <c r="AF10" s="30" t="s">
        <v>10</v>
      </c>
      <c r="AG10" s="30" t="s">
        <v>729</v>
      </c>
      <c r="AH10" s="30" t="s">
        <v>11</v>
      </c>
      <c r="AI10" s="49">
        <v>1</v>
      </c>
      <c r="AJ10" s="19">
        <f t="shared" si="3"/>
        <v>5676.0039999999999</v>
      </c>
      <c r="AK10" s="37">
        <f t="shared" si="4"/>
        <v>5676.0039999999999</v>
      </c>
      <c r="AM10" s="36" t="s">
        <v>784</v>
      </c>
      <c r="AN10" s="11" t="s">
        <v>937</v>
      </c>
      <c r="AO10" s="19">
        <f t="shared" si="5"/>
        <v>10483.687414458549</v>
      </c>
      <c r="AP10" s="19">
        <f t="shared" si="6"/>
        <v>5194.2209999999995</v>
      </c>
      <c r="AQ10" s="33">
        <f t="shared" si="7"/>
        <v>15677.908414458549</v>
      </c>
      <c r="AR10" s="114"/>
    </row>
    <row r="11" spans="1:44" x14ac:dyDescent="0.2">
      <c r="A11" s="25" t="s">
        <v>12</v>
      </c>
      <c r="B11" s="26">
        <v>552</v>
      </c>
      <c r="C11" s="52">
        <v>406</v>
      </c>
      <c r="D11" s="25" t="s">
        <v>13</v>
      </c>
      <c r="E11" s="26">
        <v>11091</v>
      </c>
      <c r="F11" s="27">
        <f t="shared" si="1"/>
        <v>3205.4913294797689</v>
      </c>
      <c r="G11" s="14"/>
      <c r="H11" s="21">
        <v>12049</v>
      </c>
      <c r="I11" s="21">
        <f t="shared" si="8"/>
        <v>3205.4913294797689</v>
      </c>
      <c r="J11" s="14"/>
      <c r="K11" s="32" t="s">
        <v>12</v>
      </c>
      <c r="L11" s="33">
        <v>552</v>
      </c>
      <c r="M11" s="14"/>
      <c r="N11" s="36" t="s">
        <v>798</v>
      </c>
      <c r="O11" s="11" t="s">
        <v>938</v>
      </c>
      <c r="P11" s="19">
        <v>371874</v>
      </c>
      <c r="Q11" s="37">
        <f t="shared" si="0"/>
        <v>13362.068957642086</v>
      </c>
      <c r="R11" s="19"/>
      <c r="S11" s="43" t="s">
        <v>726</v>
      </c>
      <c r="T11" s="44" t="s">
        <v>48</v>
      </c>
      <c r="U11" s="44" t="s">
        <v>583</v>
      </c>
      <c r="V11" s="44" t="s">
        <v>43</v>
      </c>
      <c r="W11" s="45">
        <v>0.96</v>
      </c>
      <c r="X11" s="19">
        <f>VLOOKUP(S11,$N$8:$Q4221,4,0)</f>
        <v>7372.0731375962532</v>
      </c>
      <c r="Y11" s="37">
        <f t="shared" si="2"/>
        <v>7077.1902120924033</v>
      </c>
      <c r="Z11" s="15"/>
      <c r="AA11" s="32" t="s">
        <v>569</v>
      </c>
      <c r="AB11" s="30" t="s">
        <v>12</v>
      </c>
      <c r="AC11" s="47">
        <v>3344.7</v>
      </c>
      <c r="AD11" s="15"/>
      <c r="AE11" s="32" t="s">
        <v>569</v>
      </c>
      <c r="AF11" s="30" t="s">
        <v>12</v>
      </c>
      <c r="AG11" s="30" t="s">
        <v>732</v>
      </c>
      <c r="AH11" s="30" t="s">
        <v>13</v>
      </c>
      <c r="AI11" s="49">
        <v>1</v>
      </c>
      <c r="AJ11" s="19">
        <f t="shared" si="3"/>
        <v>3344.7</v>
      </c>
      <c r="AK11" s="37">
        <f t="shared" si="4"/>
        <v>3344.7</v>
      </c>
      <c r="AM11" s="36" t="s">
        <v>798</v>
      </c>
      <c r="AN11" s="11" t="s">
        <v>938</v>
      </c>
      <c r="AO11" s="19">
        <f t="shared" si="5"/>
        <v>13362.068957642086</v>
      </c>
      <c r="AP11" s="19">
        <f t="shared" si="6"/>
        <v>6170.826</v>
      </c>
      <c r="AQ11" s="33">
        <f t="shared" si="7"/>
        <v>19532.894957642086</v>
      </c>
      <c r="AR11" s="114"/>
    </row>
    <row r="12" spans="1:44" x14ac:dyDescent="0.2">
      <c r="A12" s="22" t="s">
        <v>14</v>
      </c>
      <c r="B12" s="23">
        <v>527</v>
      </c>
      <c r="C12" s="51">
        <v>346</v>
      </c>
      <c r="D12" s="22" t="s">
        <v>15</v>
      </c>
      <c r="E12" s="23">
        <v>9396</v>
      </c>
      <c r="F12" s="24">
        <f t="shared" si="1"/>
        <v>2715.6069364161849</v>
      </c>
      <c r="G12" s="17"/>
      <c r="H12" s="18">
        <v>10269</v>
      </c>
      <c r="I12" s="18">
        <f t="shared" si="8"/>
        <v>2715.6069364161849</v>
      </c>
      <c r="J12" s="17"/>
      <c r="K12" s="22" t="s">
        <v>14</v>
      </c>
      <c r="L12" s="31">
        <v>527</v>
      </c>
      <c r="M12" s="14"/>
      <c r="N12" s="36" t="s">
        <v>834</v>
      </c>
      <c r="O12" s="11" t="s">
        <v>939</v>
      </c>
      <c r="P12" s="19">
        <v>176731</v>
      </c>
      <c r="Q12" s="37">
        <f t="shared" si="0"/>
        <v>6350.2471507904384</v>
      </c>
      <c r="R12" s="19"/>
      <c r="S12" s="43" t="s">
        <v>726</v>
      </c>
      <c r="T12" s="44" t="s">
        <v>48</v>
      </c>
      <c r="U12" s="44" t="s">
        <v>660</v>
      </c>
      <c r="V12" s="44" t="s">
        <v>390</v>
      </c>
      <c r="W12" s="45">
        <v>0.04</v>
      </c>
      <c r="X12" s="19">
        <f>VLOOKUP(S12,$N$8:$Q4222,4,0)</f>
        <v>7372.0731375962532</v>
      </c>
      <c r="Y12" s="37">
        <f t="shared" si="2"/>
        <v>294.88292550385012</v>
      </c>
      <c r="Z12" s="15"/>
      <c r="AA12" s="32" t="s">
        <v>570</v>
      </c>
      <c r="AB12" s="30" t="s">
        <v>14</v>
      </c>
      <c r="AC12" s="47">
        <v>2845.3890000000001</v>
      </c>
      <c r="AD12" s="15"/>
      <c r="AE12" s="32" t="s">
        <v>570</v>
      </c>
      <c r="AF12" s="30" t="s">
        <v>14</v>
      </c>
      <c r="AG12" s="30" t="s">
        <v>733</v>
      </c>
      <c r="AH12" s="30" t="s">
        <v>15</v>
      </c>
      <c r="AI12" s="49">
        <v>1</v>
      </c>
      <c r="AJ12" s="19">
        <f t="shared" si="3"/>
        <v>2845.3890000000001</v>
      </c>
      <c r="AK12" s="37">
        <f t="shared" si="4"/>
        <v>2845.3890000000001</v>
      </c>
      <c r="AM12" s="36" t="s">
        <v>834</v>
      </c>
      <c r="AN12" s="11" t="s">
        <v>939</v>
      </c>
      <c r="AO12" s="19">
        <f t="shared" si="5"/>
        <v>6350.2471507904384</v>
      </c>
      <c r="AP12" s="19">
        <f t="shared" si="6"/>
        <v>3341.1353142857142</v>
      </c>
      <c r="AQ12" s="33">
        <f t="shared" si="7"/>
        <v>9691.3824650761526</v>
      </c>
      <c r="AR12" s="114"/>
    </row>
    <row r="13" spans="1:44" x14ac:dyDescent="0.2">
      <c r="A13" s="25" t="s">
        <v>16</v>
      </c>
      <c r="B13" s="26">
        <v>1088</v>
      </c>
      <c r="C13" s="52">
        <v>517</v>
      </c>
      <c r="D13" s="25" t="s">
        <v>17</v>
      </c>
      <c r="E13" s="26">
        <v>13708</v>
      </c>
      <c r="F13" s="27">
        <f t="shared" si="1"/>
        <v>3961.849710982659</v>
      </c>
      <c r="G13" s="14"/>
      <c r="H13" s="21">
        <v>15313</v>
      </c>
      <c r="I13" s="21">
        <f t="shared" si="8"/>
        <v>3961.849710982659</v>
      </c>
      <c r="J13" s="14"/>
      <c r="K13" s="32" t="s">
        <v>16</v>
      </c>
      <c r="L13" s="33">
        <v>1088</v>
      </c>
      <c r="M13" s="14"/>
      <c r="N13" s="36" t="s">
        <v>835</v>
      </c>
      <c r="O13" s="11" t="s">
        <v>940</v>
      </c>
      <c r="P13" s="19">
        <v>186413</v>
      </c>
      <c r="Q13" s="37">
        <f t="shared" si="0"/>
        <v>6698.1379730794142</v>
      </c>
      <c r="R13" s="19"/>
      <c r="S13" s="25" t="s">
        <v>727</v>
      </c>
      <c r="T13" s="15" t="s">
        <v>7</v>
      </c>
      <c r="U13" s="15" t="s">
        <v>566</v>
      </c>
      <c r="V13" s="15" t="s">
        <v>6</v>
      </c>
      <c r="W13" s="46">
        <v>1</v>
      </c>
      <c r="X13" s="19">
        <f>VLOOKUP(S13,$N$8:$Q4223,4,0)</f>
        <v>8870.2458121819636</v>
      </c>
      <c r="Y13" s="37">
        <f t="shared" si="2"/>
        <v>8870.2458121819636</v>
      </c>
      <c r="Z13" s="15"/>
      <c r="AA13" s="32" t="s">
        <v>571</v>
      </c>
      <c r="AB13" s="30" t="s">
        <v>16</v>
      </c>
      <c r="AC13" s="47">
        <v>4255.05</v>
      </c>
      <c r="AD13" s="15"/>
      <c r="AE13" s="32" t="s">
        <v>571</v>
      </c>
      <c r="AF13" s="30" t="s">
        <v>16</v>
      </c>
      <c r="AG13" s="30" t="s">
        <v>734</v>
      </c>
      <c r="AH13" s="30" t="s">
        <v>17</v>
      </c>
      <c r="AI13" s="49">
        <v>1</v>
      </c>
      <c r="AJ13" s="19">
        <f t="shared" si="3"/>
        <v>4255.05</v>
      </c>
      <c r="AK13" s="37">
        <f t="shared" si="4"/>
        <v>4255.05</v>
      </c>
      <c r="AM13" s="36" t="s">
        <v>835</v>
      </c>
      <c r="AN13" s="11" t="s">
        <v>940</v>
      </c>
      <c r="AO13" s="19">
        <f t="shared" si="5"/>
        <v>6698.1379730794142</v>
      </c>
      <c r="AP13" s="19">
        <f t="shared" si="6"/>
        <v>3537.6726857142853</v>
      </c>
      <c r="AQ13" s="33">
        <f t="shared" si="7"/>
        <v>10235.8106587937</v>
      </c>
      <c r="AR13" s="114"/>
    </row>
    <row r="14" spans="1:44" x14ac:dyDescent="0.2">
      <c r="A14" s="22" t="s">
        <v>18</v>
      </c>
      <c r="B14" s="23">
        <v>4646</v>
      </c>
      <c r="C14" s="51">
        <v>3118</v>
      </c>
      <c r="D14" s="22" t="s">
        <v>19</v>
      </c>
      <c r="E14" s="23">
        <v>10977</v>
      </c>
      <c r="F14" s="24">
        <f t="shared" si="1"/>
        <v>3172.5433526011561</v>
      </c>
      <c r="G14" s="17"/>
      <c r="H14" s="18">
        <v>81995</v>
      </c>
      <c r="I14" s="18">
        <f>SUM(F14:F16)</f>
        <v>21454.046242774566</v>
      </c>
      <c r="J14" s="17"/>
      <c r="K14" s="22" t="s">
        <v>18</v>
      </c>
      <c r="L14" s="31">
        <v>4646</v>
      </c>
      <c r="M14" s="14"/>
      <c r="N14" s="36" t="s">
        <v>839</v>
      </c>
      <c r="O14" s="11" t="s">
        <v>941</v>
      </c>
      <c r="P14" s="19">
        <v>318286</v>
      </c>
      <c r="Q14" s="37">
        <f t="shared" si="0"/>
        <v>11436.560448571476</v>
      </c>
      <c r="R14" s="19"/>
      <c r="S14" s="25" t="s">
        <v>728</v>
      </c>
      <c r="T14" s="15" t="s">
        <v>9</v>
      </c>
      <c r="U14" s="15" t="s">
        <v>567</v>
      </c>
      <c r="V14" s="15" t="s">
        <v>8</v>
      </c>
      <c r="W14" s="46">
        <v>1</v>
      </c>
      <c r="X14" s="19">
        <f>VLOOKUP(S14,$N$8:$Q4224,4,0)</f>
        <v>14905.874904723873</v>
      </c>
      <c r="Y14" s="37">
        <f t="shared" si="2"/>
        <v>14905.874904723873</v>
      </c>
      <c r="Z14" s="15"/>
      <c r="AA14" s="32" t="s">
        <v>572</v>
      </c>
      <c r="AB14" s="30" t="s">
        <v>18</v>
      </c>
      <c r="AC14" s="47">
        <v>25668.02</v>
      </c>
      <c r="AD14" s="15"/>
      <c r="AE14" s="43" t="s">
        <v>572</v>
      </c>
      <c r="AF14" s="44" t="s">
        <v>18</v>
      </c>
      <c r="AG14" s="44" t="s">
        <v>736</v>
      </c>
      <c r="AH14" s="44" t="s">
        <v>20</v>
      </c>
      <c r="AI14" s="45">
        <v>0.17996870109546165</v>
      </c>
      <c r="AJ14" s="19">
        <f t="shared" si="3"/>
        <v>25668.02</v>
      </c>
      <c r="AK14" s="37">
        <f t="shared" si="4"/>
        <v>4619.440219092332</v>
      </c>
      <c r="AM14" s="36" t="s">
        <v>839</v>
      </c>
      <c r="AN14" s="11" t="s">
        <v>941</v>
      </c>
      <c r="AO14" s="19">
        <f t="shared" si="5"/>
        <v>11436.560448571476</v>
      </c>
      <c r="AP14" s="19">
        <f t="shared" si="6"/>
        <v>5789.2091358024691</v>
      </c>
      <c r="AQ14" s="33">
        <f t="shared" si="7"/>
        <v>17225.769584373946</v>
      </c>
      <c r="AR14" s="114"/>
    </row>
    <row r="15" spans="1:44" x14ac:dyDescent="0.2">
      <c r="A15" s="22"/>
      <c r="B15" s="23"/>
      <c r="C15" s="51"/>
      <c r="D15" s="22" t="s">
        <v>20</v>
      </c>
      <c r="E15" s="23">
        <v>14448</v>
      </c>
      <c r="F15" s="24">
        <f t="shared" si="1"/>
        <v>4175.722543352601</v>
      </c>
      <c r="G15" s="17"/>
      <c r="H15" s="18" t="s">
        <v>21</v>
      </c>
      <c r="I15" s="18"/>
      <c r="J15" s="17"/>
      <c r="K15" s="22"/>
      <c r="L15" s="31"/>
      <c r="M15" s="14"/>
      <c r="N15" s="36" t="s">
        <v>850</v>
      </c>
      <c r="O15" s="11" t="s">
        <v>942</v>
      </c>
      <c r="P15" s="19">
        <v>292419</v>
      </c>
      <c r="Q15" s="37">
        <f t="shared" si="0"/>
        <v>10507.114889787243</v>
      </c>
      <c r="R15" s="19"/>
      <c r="S15" s="25" t="s">
        <v>729</v>
      </c>
      <c r="T15" s="15" t="s">
        <v>11</v>
      </c>
      <c r="U15" s="15" t="s">
        <v>568</v>
      </c>
      <c r="V15" s="15" t="s">
        <v>10</v>
      </c>
      <c r="W15" s="46">
        <v>1</v>
      </c>
      <c r="X15" s="19">
        <f>VLOOKUP(S15,$N$8:$Q4225,4,0)</f>
        <v>12681.63015350179</v>
      </c>
      <c r="Y15" s="37">
        <f t="shared" si="2"/>
        <v>12681.63015350179</v>
      </c>
      <c r="Z15" s="15"/>
      <c r="AA15" s="32" t="s">
        <v>573</v>
      </c>
      <c r="AB15" s="30" t="s">
        <v>22</v>
      </c>
      <c r="AC15" s="47">
        <v>3503.576</v>
      </c>
      <c r="AD15" s="15"/>
      <c r="AE15" s="43" t="s">
        <v>572</v>
      </c>
      <c r="AF15" s="44" t="s">
        <v>18</v>
      </c>
      <c r="AG15" s="44" t="s">
        <v>867</v>
      </c>
      <c r="AH15" s="44" t="s">
        <v>19</v>
      </c>
      <c r="AI15" s="45">
        <v>0.14397496087636932</v>
      </c>
      <c r="AJ15" s="19">
        <f t="shared" si="3"/>
        <v>25668.02</v>
      </c>
      <c r="AK15" s="37">
        <f t="shared" si="4"/>
        <v>3695.5521752738655</v>
      </c>
      <c r="AM15" s="36" t="s">
        <v>850</v>
      </c>
      <c r="AN15" s="11" t="s">
        <v>942</v>
      </c>
      <c r="AO15" s="19">
        <f t="shared" si="5"/>
        <v>10507.114889787243</v>
      </c>
      <c r="AP15" s="19">
        <f t="shared" si="6"/>
        <v>4725.7690000000002</v>
      </c>
      <c r="AQ15" s="33">
        <f t="shared" si="7"/>
        <v>15232.883889787243</v>
      </c>
      <c r="AR15" s="114"/>
    </row>
    <row r="16" spans="1:44" x14ac:dyDescent="0.2">
      <c r="A16" s="22"/>
      <c r="B16" s="23"/>
      <c r="C16" s="51"/>
      <c r="D16" s="22" t="s">
        <v>1192</v>
      </c>
      <c r="E16" s="23">
        <v>48806</v>
      </c>
      <c r="F16" s="24">
        <f t="shared" si="1"/>
        <v>14105.780346820809</v>
      </c>
      <c r="G16" s="17"/>
      <c r="H16" s="18" t="s">
        <v>21</v>
      </c>
      <c r="I16" s="18"/>
      <c r="J16" s="17"/>
      <c r="K16" s="22"/>
      <c r="L16" s="31"/>
      <c r="M16" s="14"/>
      <c r="N16" s="36" t="s">
        <v>853</v>
      </c>
      <c r="O16" s="11" t="s">
        <v>943</v>
      </c>
      <c r="P16" s="19">
        <v>425623</v>
      </c>
      <c r="Q16" s="37">
        <f t="shared" si="0"/>
        <v>15293.362472123616</v>
      </c>
      <c r="R16" s="19"/>
      <c r="S16" s="25" t="s">
        <v>730</v>
      </c>
      <c r="T16" s="15" t="s">
        <v>154</v>
      </c>
      <c r="U16" s="15" t="s">
        <v>608</v>
      </c>
      <c r="V16" s="15" t="s">
        <v>145</v>
      </c>
      <c r="W16" s="46">
        <v>1</v>
      </c>
      <c r="X16" s="19">
        <f>VLOOKUP(S16,$N$8:$Q4226,4,0)</f>
        <v>11187.625557348792</v>
      </c>
      <c r="Y16" s="37">
        <f t="shared" si="2"/>
        <v>11187.625557348792</v>
      </c>
      <c r="Z16" s="15"/>
      <c r="AA16" s="32" t="s">
        <v>574</v>
      </c>
      <c r="AB16" s="30" t="s">
        <v>24</v>
      </c>
      <c r="AC16" s="47">
        <v>4141.8879999999999</v>
      </c>
      <c r="AD16" s="15"/>
      <c r="AE16" s="43" t="s">
        <v>572</v>
      </c>
      <c r="AF16" s="44" t="s">
        <v>18</v>
      </c>
      <c r="AG16" s="44" t="s">
        <v>735</v>
      </c>
      <c r="AH16" s="44" t="s">
        <v>1192</v>
      </c>
      <c r="AI16" s="45">
        <v>0.676056338028169</v>
      </c>
      <c r="AJ16" s="19">
        <f t="shared" si="3"/>
        <v>25668.02</v>
      </c>
      <c r="AK16" s="37">
        <f t="shared" si="4"/>
        <v>17353.027605633804</v>
      </c>
      <c r="AM16" s="36" t="s">
        <v>853</v>
      </c>
      <c r="AN16" s="11" t="s">
        <v>943</v>
      </c>
      <c r="AO16" s="19">
        <f t="shared" si="5"/>
        <v>15293.362472123616</v>
      </c>
      <c r="AP16" s="19">
        <f t="shared" si="6"/>
        <v>6973.3230000000003</v>
      </c>
      <c r="AQ16" s="33">
        <f t="shared" si="7"/>
        <v>22266.685472123616</v>
      </c>
      <c r="AR16" s="114"/>
    </row>
    <row r="17" spans="1:44" x14ac:dyDescent="0.2">
      <c r="A17" s="25" t="s">
        <v>22</v>
      </c>
      <c r="B17" s="26">
        <v>806</v>
      </c>
      <c r="C17" s="52">
        <v>426</v>
      </c>
      <c r="D17" s="25" t="s">
        <v>23</v>
      </c>
      <c r="E17" s="26">
        <v>10806</v>
      </c>
      <c r="F17" s="27">
        <f t="shared" si="1"/>
        <v>3123.1213872832368</v>
      </c>
      <c r="G17" s="14"/>
      <c r="H17" s="21">
        <v>12038</v>
      </c>
      <c r="I17" s="21">
        <f>F17</f>
        <v>3123.1213872832368</v>
      </c>
      <c r="J17" s="14"/>
      <c r="K17" s="32" t="s">
        <v>22</v>
      </c>
      <c r="L17" s="33">
        <v>806</v>
      </c>
      <c r="M17" s="14"/>
      <c r="N17" s="36" t="s">
        <v>885</v>
      </c>
      <c r="O17" s="11" t="s">
        <v>944</v>
      </c>
      <c r="P17" s="19">
        <v>391550</v>
      </c>
      <c r="Q17" s="37">
        <f t="shared" si="0"/>
        <v>14069.061295935609</v>
      </c>
      <c r="R17" s="19"/>
      <c r="S17" s="25" t="s">
        <v>731</v>
      </c>
      <c r="T17" s="15" t="s">
        <v>385</v>
      </c>
      <c r="U17" s="15" t="s">
        <v>658</v>
      </c>
      <c r="V17" s="15" t="s">
        <v>375</v>
      </c>
      <c r="W17" s="46">
        <v>1</v>
      </c>
      <c r="X17" s="19">
        <f>VLOOKUP(S17,$N$8:$Q4227,4,0)</f>
        <v>5249.5510591587299</v>
      </c>
      <c r="Y17" s="37">
        <f t="shared" si="2"/>
        <v>5249.5510591587299</v>
      </c>
      <c r="Z17" s="15"/>
      <c r="AA17" s="32" t="s">
        <v>575</v>
      </c>
      <c r="AB17" s="30" t="s">
        <v>26</v>
      </c>
      <c r="AC17" s="47">
        <v>6371.3029999999999</v>
      </c>
      <c r="AD17" s="15"/>
      <c r="AE17" s="32" t="s">
        <v>573</v>
      </c>
      <c r="AF17" s="30" t="s">
        <v>22</v>
      </c>
      <c r="AG17" s="30" t="s">
        <v>737</v>
      </c>
      <c r="AH17" s="30" t="s">
        <v>23</v>
      </c>
      <c r="AI17" s="49">
        <v>1</v>
      </c>
      <c r="AJ17" s="19">
        <f t="shared" si="3"/>
        <v>3503.576</v>
      </c>
      <c r="AK17" s="37">
        <f t="shared" si="4"/>
        <v>3503.576</v>
      </c>
      <c r="AM17" s="36" t="s">
        <v>885</v>
      </c>
      <c r="AN17" s="11" t="s">
        <v>944</v>
      </c>
      <c r="AO17" s="19">
        <f t="shared" si="5"/>
        <v>14069.061295935609</v>
      </c>
      <c r="AP17" s="19">
        <f t="shared" si="6"/>
        <v>6774.9110000000001</v>
      </c>
      <c r="AQ17" s="33">
        <f t="shared" si="7"/>
        <v>20843.972295935608</v>
      </c>
      <c r="AR17" s="114"/>
    </row>
    <row r="18" spans="1:44" x14ac:dyDescent="0.2">
      <c r="A18" s="22" t="s">
        <v>24</v>
      </c>
      <c r="B18" s="23">
        <v>1146</v>
      </c>
      <c r="C18" s="51">
        <v>503</v>
      </c>
      <c r="D18" s="22" t="s">
        <v>25</v>
      </c>
      <c r="E18" s="23">
        <v>12432</v>
      </c>
      <c r="F18" s="24">
        <f t="shared" si="1"/>
        <v>3593.0635838150288</v>
      </c>
      <c r="G18" s="17"/>
      <c r="H18" s="18">
        <v>14081</v>
      </c>
      <c r="I18" s="18">
        <f t="shared" ref="I18:I21" si="9">F18</f>
        <v>3593.0635838150288</v>
      </c>
      <c r="J18" s="17"/>
      <c r="K18" s="22" t="s">
        <v>24</v>
      </c>
      <c r="L18" s="31">
        <v>1146</v>
      </c>
      <c r="M18" s="14"/>
      <c r="N18" s="36" t="s">
        <v>886</v>
      </c>
      <c r="O18" s="11" t="s">
        <v>945</v>
      </c>
      <c r="P18" s="19">
        <v>231554</v>
      </c>
      <c r="Q18" s="37">
        <f t="shared" si="0"/>
        <v>8320.1313224851838</v>
      </c>
      <c r="R18" s="19"/>
      <c r="S18" s="25" t="s">
        <v>732</v>
      </c>
      <c r="T18" s="15" t="s">
        <v>13</v>
      </c>
      <c r="U18" s="15" t="s">
        <v>569</v>
      </c>
      <c r="V18" s="15" t="s">
        <v>12</v>
      </c>
      <c r="W18" s="46">
        <v>1</v>
      </c>
      <c r="X18" s="19">
        <f>VLOOKUP(S18,$N$8:$Q4228,4,0)</f>
        <v>7746.48156232783</v>
      </c>
      <c r="Y18" s="37">
        <f t="shared" si="2"/>
        <v>7746.48156232783</v>
      </c>
      <c r="Z18" s="15"/>
      <c r="AA18" s="32" t="s">
        <v>576</v>
      </c>
      <c r="AB18" s="30" t="s">
        <v>28</v>
      </c>
      <c r="AC18" s="47">
        <v>4051.2730000000001</v>
      </c>
      <c r="AD18" s="15"/>
      <c r="AE18" s="32" t="s">
        <v>574</v>
      </c>
      <c r="AF18" s="30" t="s">
        <v>24</v>
      </c>
      <c r="AG18" s="30" t="s">
        <v>738</v>
      </c>
      <c r="AH18" s="30" t="s">
        <v>25</v>
      </c>
      <c r="AI18" s="49">
        <v>1</v>
      </c>
      <c r="AJ18" s="19">
        <f t="shared" si="3"/>
        <v>4141.8879999999999</v>
      </c>
      <c r="AK18" s="37">
        <f t="shared" si="4"/>
        <v>4141.8879999999999</v>
      </c>
      <c r="AM18" s="36" t="s">
        <v>886</v>
      </c>
      <c r="AN18" s="11" t="s">
        <v>945</v>
      </c>
      <c r="AO18" s="19">
        <f t="shared" si="5"/>
        <v>8320.1313224851838</v>
      </c>
      <c r="AP18" s="19">
        <f t="shared" si="6"/>
        <v>4194.9440000000004</v>
      </c>
      <c r="AQ18" s="33">
        <f t="shared" si="7"/>
        <v>12515.075322485183</v>
      </c>
      <c r="AR18" s="114"/>
    </row>
    <row r="19" spans="1:44" x14ac:dyDescent="0.2">
      <c r="A19" s="25" t="s">
        <v>26</v>
      </c>
      <c r="B19" s="26">
        <v>1347</v>
      </c>
      <c r="C19" s="52">
        <v>774</v>
      </c>
      <c r="D19" s="25" t="s">
        <v>27</v>
      </c>
      <c r="E19" s="26">
        <v>18960</v>
      </c>
      <c r="F19" s="27">
        <f t="shared" si="1"/>
        <v>5479.7687861271679</v>
      </c>
      <c r="G19" s="14"/>
      <c r="H19" s="21">
        <v>21081</v>
      </c>
      <c r="I19" s="21">
        <f t="shared" si="9"/>
        <v>5479.7687861271679</v>
      </c>
      <c r="J19" s="14"/>
      <c r="K19" s="32" t="s">
        <v>26</v>
      </c>
      <c r="L19" s="33">
        <v>1347</v>
      </c>
      <c r="M19" s="14"/>
      <c r="N19" s="36" t="s">
        <v>899</v>
      </c>
      <c r="O19" s="11" t="s">
        <v>946</v>
      </c>
      <c r="P19" s="19">
        <v>424325</v>
      </c>
      <c r="Q19" s="37">
        <f t="shared" si="0"/>
        <v>15246.723111729989</v>
      </c>
      <c r="R19" s="19"/>
      <c r="S19" s="43" t="s">
        <v>733</v>
      </c>
      <c r="T19" s="44" t="s">
        <v>15</v>
      </c>
      <c r="U19" s="44" t="s">
        <v>570</v>
      </c>
      <c r="V19" s="44" t="s">
        <v>14</v>
      </c>
      <c r="W19" s="45">
        <v>0.39615384615384613</v>
      </c>
      <c r="X19" s="19">
        <f>VLOOKUP(S19,$N$8:$Q4229,4,0)</f>
        <v>16535.485776782531</v>
      </c>
      <c r="Y19" s="37">
        <f t="shared" si="2"/>
        <v>6550.5962884946175</v>
      </c>
      <c r="Z19" s="15"/>
      <c r="AA19" s="32" t="s">
        <v>577</v>
      </c>
      <c r="AB19" s="30" t="s">
        <v>30</v>
      </c>
      <c r="AC19" s="47">
        <v>1658.414</v>
      </c>
      <c r="AD19" s="15"/>
      <c r="AE19" s="32" t="s">
        <v>575</v>
      </c>
      <c r="AF19" s="30" t="s">
        <v>26</v>
      </c>
      <c r="AG19" s="30" t="s">
        <v>739</v>
      </c>
      <c r="AH19" s="30" t="s">
        <v>27</v>
      </c>
      <c r="AI19" s="49">
        <v>1</v>
      </c>
      <c r="AJ19" s="19">
        <f t="shared" si="3"/>
        <v>6371.3029999999999</v>
      </c>
      <c r="AK19" s="37">
        <f t="shared" si="4"/>
        <v>6371.3029999999999</v>
      </c>
      <c r="AM19" s="36" t="s">
        <v>899</v>
      </c>
      <c r="AN19" s="11" t="s">
        <v>946</v>
      </c>
      <c r="AO19" s="19">
        <f t="shared" si="5"/>
        <v>15246.723111729989</v>
      </c>
      <c r="AP19" s="19">
        <f t="shared" si="6"/>
        <v>7185.6469999999999</v>
      </c>
      <c r="AQ19" s="33">
        <f t="shared" si="7"/>
        <v>22432.37011172999</v>
      </c>
      <c r="AR19" s="114"/>
    </row>
    <row r="20" spans="1:44" x14ac:dyDescent="0.2">
      <c r="A20" s="22" t="s">
        <v>28</v>
      </c>
      <c r="B20" s="23">
        <v>746</v>
      </c>
      <c r="C20" s="51">
        <v>492</v>
      </c>
      <c r="D20" s="22" t="s">
        <v>29</v>
      </c>
      <c r="E20" s="23">
        <v>12223</v>
      </c>
      <c r="F20" s="24">
        <f t="shared" si="1"/>
        <v>3532.6589595375722</v>
      </c>
      <c r="G20" s="17"/>
      <c r="H20" s="18">
        <v>13461</v>
      </c>
      <c r="I20" s="18">
        <f t="shared" si="9"/>
        <v>3532.6589595375722</v>
      </c>
      <c r="J20" s="17"/>
      <c r="K20" s="22" t="s">
        <v>28</v>
      </c>
      <c r="L20" s="31">
        <v>746</v>
      </c>
      <c r="M20" s="14"/>
      <c r="N20" s="36" t="s">
        <v>737</v>
      </c>
      <c r="O20" s="11" t="s">
        <v>947</v>
      </c>
      <c r="P20" s="19">
        <v>203233</v>
      </c>
      <c r="Q20" s="37">
        <f t="shared" si="0"/>
        <v>7302.5093458227084</v>
      </c>
      <c r="R20" s="19"/>
      <c r="S20" s="43" t="s">
        <v>733</v>
      </c>
      <c r="T20" s="44" t="s">
        <v>15</v>
      </c>
      <c r="U20" s="44" t="s">
        <v>588</v>
      </c>
      <c r="V20" s="44" t="s">
        <v>64</v>
      </c>
      <c r="W20" s="45">
        <v>0.60384615384615381</v>
      </c>
      <c r="X20" s="19">
        <f>VLOOKUP(S20,$N$8:$Q4230,4,0)</f>
        <v>16535.485776782531</v>
      </c>
      <c r="Y20" s="37">
        <f t="shared" si="2"/>
        <v>9984.8894882879122</v>
      </c>
      <c r="Z20" s="15"/>
      <c r="AA20" s="32" t="s">
        <v>578</v>
      </c>
      <c r="AB20" s="30" t="s">
        <v>32</v>
      </c>
      <c r="AC20" s="47">
        <v>10528.876</v>
      </c>
      <c r="AD20" s="15"/>
      <c r="AE20" s="32" t="s">
        <v>576</v>
      </c>
      <c r="AF20" s="30" t="s">
        <v>28</v>
      </c>
      <c r="AG20" s="30" t="s">
        <v>768</v>
      </c>
      <c r="AH20" s="30" t="s">
        <v>29</v>
      </c>
      <c r="AI20" s="49">
        <v>1</v>
      </c>
      <c r="AJ20" s="19">
        <f t="shared" si="3"/>
        <v>4051.2730000000001</v>
      </c>
      <c r="AK20" s="37">
        <f t="shared" si="4"/>
        <v>4051.2730000000001</v>
      </c>
      <c r="AM20" s="36" t="s">
        <v>737</v>
      </c>
      <c r="AN20" s="11" t="s">
        <v>947</v>
      </c>
      <c r="AO20" s="19">
        <f t="shared" si="5"/>
        <v>7302.5093458227084</v>
      </c>
      <c r="AP20" s="19">
        <f t="shared" si="6"/>
        <v>3503.576</v>
      </c>
      <c r="AQ20" s="33">
        <f t="shared" si="7"/>
        <v>10806.085345822708</v>
      </c>
      <c r="AR20" s="114"/>
    </row>
    <row r="21" spans="1:44" x14ac:dyDescent="0.2">
      <c r="A21" s="25" t="s">
        <v>30</v>
      </c>
      <c r="B21" s="26">
        <v>348</v>
      </c>
      <c r="C21" s="52">
        <v>201</v>
      </c>
      <c r="D21" s="25" t="s">
        <v>31</v>
      </c>
      <c r="E21" s="26">
        <v>6094</v>
      </c>
      <c r="F21" s="27">
        <f t="shared" si="1"/>
        <v>1761.2716763005781</v>
      </c>
      <c r="G21" s="14"/>
      <c r="H21" s="21">
        <v>6643</v>
      </c>
      <c r="I21" s="21">
        <f t="shared" si="9"/>
        <v>1761.2716763005781</v>
      </c>
      <c r="J21" s="14"/>
      <c r="K21" s="32" t="s">
        <v>30</v>
      </c>
      <c r="L21" s="33">
        <v>348</v>
      </c>
      <c r="M21" s="14"/>
      <c r="N21" s="36" t="s">
        <v>738</v>
      </c>
      <c r="O21" s="11" t="s">
        <v>948</v>
      </c>
      <c r="P21" s="19">
        <v>230713</v>
      </c>
      <c r="Q21" s="37">
        <f t="shared" si="0"/>
        <v>8289.9127538480207</v>
      </c>
      <c r="R21" s="19"/>
      <c r="S21" s="25" t="s">
        <v>734</v>
      </c>
      <c r="T21" s="15" t="s">
        <v>17</v>
      </c>
      <c r="U21" s="15" t="s">
        <v>571</v>
      </c>
      <c r="V21" s="15" t="s">
        <v>16</v>
      </c>
      <c r="W21" s="46">
        <v>1</v>
      </c>
      <c r="X21" s="19">
        <f>VLOOKUP(S21,$N$8:$Q4231,4,0)</f>
        <v>9452.9862951279065</v>
      </c>
      <c r="Y21" s="37">
        <f t="shared" si="2"/>
        <v>9452.9862951279065</v>
      </c>
      <c r="Z21" s="15"/>
      <c r="AA21" s="32" t="s">
        <v>579</v>
      </c>
      <c r="AB21" s="30" t="s">
        <v>35</v>
      </c>
      <c r="AC21" s="47">
        <v>6155.585</v>
      </c>
      <c r="AD21" s="15"/>
      <c r="AE21" s="32" t="s">
        <v>577</v>
      </c>
      <c r="AF21" s="30" t="s">
        <v>30</v>
      </c>
      <c r="AG21" s="30" t="s">
        <v>740</v>
      </c>
      <c r="AH21" s="30" t="s">
        <v>31</v>
      </c>
      <c r="AI21" s="49">
        <v>1</v>
      </c>
      <c r="AJ21" s="19">
        <f t="shared" si="3"/>
        <v>1658.414</v>
      </c>
      <c r="AK21" s="37">
        <f t="shared" si="4"/>
        <v>1658.414</v>
      </c>
      <c r="AM21" s="36" t="s">
        <v>738</v>
      </c>
      <c r="AN21" s="11" t="s">
        <v>948</v>
      </c>
      <c r="AO21" s="19">
        <f t="shared" si="5"/>
        <v>8289.9127538480207</v>
      </c>
      <c r="AP21" s="19">
        <f t="shared" si="6"/>
        <v>4141.8879999999999</v>
      </c>
      <c r="AQ21" s="33">
        <f t="shared" si="7"/>
        <v>12431.80075384802</v>
      </c>
      <c r="AR21" s="114"/>
    </row>
    <row r="22" spans="1:44" x14ac:dyDescent="0.2">
      <c r="A22" s="22" t="s">
        <v>32</v>
      </c>
      <c r="B22" s="23">
        <v>1929</v>
      </c>
      <c r="C22" s="51">
        <v>1279</v>
      </c>
      <c r="D22" s="22" t="s">
        <v>33</v>
      </c>
      <c r="E22" s="23">
        <v>21314</v>
      </c>
      <c r="F22" s="24">
        <f t="shared" si="1"/>
        <v>6160.115606936416</v>
      </c>
      <c r="G22" s="17"/>
      <c r="H22" s="18">
        <v>37345</v>
      </c>
      <c r="I22" s="18">
        <f>SUM(F22:F24)</f>
        <v>9866.184971098266</v>
      </c>
      <c r="J22" s="17"/>
      <c r="K22" s="22" t="s">
        <v>32</v>
      </c>
      <c r="L22" s="31">
        <v>1929</v>
      </c>
      <c r="M22" s="14"/>
      <c r="N22" s="36" t="s">
        <v>739</v>
      </c>
      <c r="O22" s="11" t="s">
        <v>949</v>
      </c>
      <c r="P22" s="19">
        <v>350361</v>
      </c>
      <c r="Q22" s="37">
        <f t="shared" si="0"/>
        <v>12589.070066927074</v>
      </c>
      <c r="R22" s="19"/>
      <c r="S22" s="25" t="s">
        <v>735</v>
      </c>
      <c r="T22" s="15" t="s">
        <v>1192</v>
      </c>
      <c r="U22" s="15" t="s">
        <v>572</v>
      </c>
      <c r="V22" s="15" t="s">
        <v>18</v>
      </c>
      <c r="W22" s="46">
        <v>1</v>
      </c>
      <c r="X22" s="19">
        <f>VLOOKUP(S22,$N$8:$Q4232,4,0)</f>
        <v>31453.936780225795</v>
      </c>
      <c r="Y22" s="37">
        <f t="shared" si="2"/>
        <v>31453.936780225795</v>
      </c>
      <c r="Z22" s="15"/>
      <c r="AA22" s="32" t="s">
        <v>580</v>
      </c>
      <c r="AB22" s="30" t="s">
        <v>37</v>
      </c>
      <c r="AC22" s="47">
        <v>5631.3590000000004</v>
      </c>
      <c r="AD22" s="15"/>
      <c r="AE22" s="43" t="s">
        <v>578</v>
      </c>
      <c r="AF22" s="44" t="s">
        <v>32</v>
      </c>
      <c r="AG22" s="44" t="s">
        <v>724</v>
      </c>
      <c r="AH22" s="44" t="s">
        <v>721</v>
      </c>
      <c r="AI22" s="45">
        <v>0.21935483870967742</v>
      </c>
      <c r="AJ22" s="19">
        <f t="shared" si="3"/>
        <v>10528.876</v>
      </c>
      <c r="AK22" s="37">
        <f t="shared" si="4"/>
        <v>2309.5598967741935</v>
      </c>
      <c r="AM22" s="36" t="s">
        <v>739</v>
      </c>
      <c r="AN22" s="11" t="s">
        <v>949</v>
      </c>
      <c r="AO22" s="19">
        <f t="shared" si="5"/>
        <v>12589.070066927074</v>
      </c>
      <c r="AP22" s="19">
        <f t="shared" si="6"/>
        <v>6371.3029999999999</v>
      </c>
      <c r="AQ22" s="33">
        <f t="shared" si="7"/>
        <v>18960.373066927074</v>
      </c>
      <c r="AR22" s="114"/>
    </row>
    <row r="23" spans="1:44" x14ac:dyDescent="0.2">
      <c r="A23" s="22"/>
      <c r="B23" s="23"/>
      <c r="C23" s="51"/>
      <c r="D23" s="22" t="s">
        <v>34</v>
      </c>
      <c r="E23" s="23">
        <v>5705</v>
      </c>
      <c r="F23" s="24">
        <f t="shared" si="1"/>
        <v>1648.8439306358382</v>
      </c>
      <c r="G23" s="17"/>
      <c r="H23" s="18" t="s">
        <v>21</v>
      </c>
      <c r="I23" s="18"/>
      <c r="J23" s="17"/>
      <c r="K23" s="22"/>
      <c r="L23" s="31"/>
      <c r="M23" s="14"/>
      <c r="N23" s="36" t="s">
        <v>747</v>
      </c>
      <c r="O23" s="11" t="s">
        <v>950</v>
      </c>
      <c r="P23" s="19">
        <v>222198</v>
      </c>
      <c r="Q23" s="37">
        <f t="shared" si="0"/>
        <v>7983.9542378605556</v>
      </c>
      <c r="R23" s="19"/>
      <c r="S23" s="25" t="s">
        <v>736</v>
      </c>
      <c r="T23" s="15" t="s">
        <v>20</v>
      </c>
      <c r="U23" s="15" t="s">
        <v>572</v>
      </c>
      <c r="V23" s="15" t="s">
        <v>18</v>
      </c>
      <c r="W23" s="46">
        <v>1</v>
      </c>
      <c r="X23" s="19">
        <f>VLOOKUP(S23,$N$8:$Q4233,4,0)</f>
        <v>9829.0475785483177</v>
      </c>
      <c r="Y23" s="37">
        <f t="shared" si="2"/>
        <v>9829.0475785483177</v>
      </c>
      <c r="Z23" s="15"/>
      <c r="AA23" s="32" t="s">
        <v>581</v>
      </c>
      <c r="AB23" s="30" t="s">
        <v>39</v>
      </c>
      <c r="AC23" s="47">
        <v>9296.6769999999997</v>
      </c>
      <c r="AD23" s="15"/>
      <c r="AE23" s="43" t="s">
        <v>578</v>
      </c>
      <c r="AF23" s="44" t="s">
        <v>32</v>
      </c>
      <c r="AG23" s="44" t="s">
        <v>742</v>
      </c>
      <c r="AH23" s="44" t="s">
        <v>33</v>
      </c>
      <c r="AI23" s="45">
        <v>0.64193548387096777</v>
      </c>
      <c r="AJ23" s="19">
        <f t="shared" si="3"/>
        <v>10528.876</v>
      </c>
      <c r="AK23" s="37">
        <f t="shared" si="4"/>
        <v>6758.8591096774198</v>
      </c>
      <c r="AM23" s="36" t="s">
        <v>747</v>
      </c>
      <c r="AN23" s="11" t="s">
        <v>950</v>
      </c>
      <c r="AO23" s="19">
        <f t="shared" si="5"/>
        <v>7983.9542378605556</v>
      </c>
      <c r="AP23" s="19">
        <f t="shared" si="6"/>
        <v>3743.2579999999998</v>
      </c>
      <c r="AQ23" s="33">
        <f t="shared" si="7"/>
        <v>11727.212237860556</v>
      </c>
      <c r="AR23" s="114"/>
    </row>
    <row r="24" spans="1:44" x14ac:dyDescent="0.2">
      <c r="A24" s="22"/>
      <c r="B24" s="23"/>
      <c r="C24" s="51"/>
      <c r="D24" s="22" t="s">
        <v>721</v>
      </c>
      <c r="E24" s="23">
        <v>7118</v>
      </c>
      <c r="F24" s="24">
        <f t="shared" si="1"/>
        <v>2057.2254335260118</v>
      </c>
      <c r="G24" s="17"/>
      <c r="H24" s="18" t="s">
        <v>21</v>
      </c>
      <c r="I24" s="18"/>
      <c r="J24" s="17"/>
      <c r="K24" s="22"/>
      <c r="L24" s="31"/>
      <c r="M24" s="14"/>
      <c r="N24" s="36" t="s">
        <v>755</v>
      </c>
      <c r="O24" s="11" t="s">
        <v>951</v>
      </c>
      <c r="P24" s="19">
        <v>239911</v>
      </c>
      <c r="Q24" s="37">
        <f t="shared" si="0"/>
        <v>8620.4126281936096</v>
      </c>
      <c r="R24" s="19"/>
      <c r="S24" s="25" t="s">
        <v>737</v>
      </c>
      <c r="T24" s="15" t="s">
        <v>23</v>
      </c>
      <c r="U24" s="15" t="s">
        <v>573</v>
      </c>
      <c r="V24" s="15" t="s">
        <v>22</v>
      </c>
      <c r="W24" s="46">
        <v>1</v>
      </c>
      <c r="X24" s="19">
        <f>VLOOKUP(S24,$N$8:$Q4234,4,0)</f>
        <v>7302.5093458227084</v>
      </c>
      <c r="Y24" s="37">
        <f t="shared" si="2"/>
        <v>7302.5093458227084</v>
      </c>
      <c r="Z24" s="15"/>
      <c r="AA24" s="32" t="s">
        <v>582</v>
      </c>
      <c r="AB24" s="30" t="s">
        <v>41</v>
      </c>
      <c r="AC24" s="47">
        <v>5456.2529999999997</v>
      </c>
      <c r="AD24" s="15"/>
      <c r="AE24" s="43" t="s">
        <v>578</v>
      </c>
      <c r="AF24" s="44" t="s">
        <v>32</v>
      </c>
      <c r="AG24" s="44" t="s">
        <v>741</v>
      </c>
      <c r="AH24" s="44" t="s">
        <v>34</v>
      </c>
      <c r="AI24" s="45">
        <v>0.13870967741935483</v>
      </c>
      <c r="AJ24" s="19">
        <f t="shared" si="3"/>
        <v>10528.876</v>
      </c>
      <c r="AK24" s="37">
        <f t="shared" si="4"/>
        <v>1460.4569935483871</v>
      </c>
      <c r="AM24" s="36" t="s">
        <v>755</v>
      </c>
      <c r="AN24" s="11" t="s">
        <v>951</v>
      </c>
      <c r="AO24" s="19">
        <f t="shared" si="5"/>
        <v>8620.4126281936096</v>
      </c>
      <c r="AP24" s="19">
        <f t="shared" si="6"/>
        <v>3943.1381028368796</v>
      </c>
      <c r="AQ24" s="33">
        <f t="shared" si="7"/>
        <v>12563.550731030489</v>
      </c>
      <c r="AR24" s="114"/>
    </row>
    <row r="25" spans="1:44" x14ac:dyDescent="0.2">
      <c r="A25" s="25" t="s">
        <v>35</v>
      </c>
      <c r="B25" s="26">
        <v>1852</v>
      </c>
      <c r="C25" s="52">
        <v>748</v>
      </c>
      <c r="D25" s="25" t="s">
        <v>36</v>
      </c>
      <c r="E25" s="26">
        <v>19832</v>
      </c>
      <c r="F25" s="27">
        <f t="shared" si="1"/>
        <v>5731.7919075144509</v>
      </c>
      <c r="G25" s="14"/>
      <c r="H25" s="21">
        <v>22432</v>
      </c>
      <c r="I25" s="21">
        <f t="shared" ref="I25:I28" si="10">F25</f>
        <v>5731.7919075144509</v>
      </c>
      <c r="J25" s="14"/>
      <c r="K25" s="32" t="s">
        <v>35</v>
      </c>
      <c r="L25" s="33">
        <v>1852</v>
      </c>
      <c r="M25" s="14"/>
      <c r="N25" s="36" t="s">
        <v>757</v>
      </c>
      <c r="O25" s="11" t="s">
        <v>952</v>
      </c>
      <c r="P25" s="19">
        <v>220398</v>
      </c>
      <c r="Q25" s="37">
        <f t="shared" si="0"/>
        <v>7919.2771587322595</v>
      </c>
      <c r="R25" s="19"/>
      <c r="S25" s="25" t="s">
        <v>738</v>
      </c>
      <c r="T25" s="15" t="s">
        <v>25</v>
      </c>
      <c r="U25" s="15" t="s">
        <v>574</v>
      </c>
      <c r="V25" s="15" t="s">
        <v>24</v>
      </c>
      <c r="W25" s="46">
        <v>1</v>
      </c>
      <c r="X25" s="19">
        <f>VLOOKUP(S25,$N$8:$Q4235,4,0)</f>
        <v>8289.9127538480207</v>
      </c>
      <c r="Y25" s="37">
        <f t="shared" si="2"/>
        <v>8289.9127538480207</v>
      </c>
      <c r="Z25" s="15"/>
      <c r="AA25" s="32" t="s">
        <v>583</v>
      </c>
      <c r="AB25" s="30" t="s">
        <v>43</v>
      </c>
      <c r="AC25" s="47">
        <v>7660.2089999999998</v>
      </c>
      <c r="AD25" s="15"/>
      <c r="AE25" s="32" t="s">
        <v>579</v>
      </c>
      <c r="AF25" s="30" t="s">
        <v>35</v>
      </c>
      <c r="AG25" s="30" t="s">
        <v>743</v>
      </c>
      <c r="AH25" s="30" t="s">
        <v>36</v>
      </c>
      <c r="AI25" s="49">
        <v>1</v>
      </c>
      <c r="AJ25" s="19">
        <f t="shared" si="3"/>
        <v>6155.585</v>
      </c>
      <c r="AK25" s="37">
        <f t="shared" si="4"/>
        <v>6155.585</v>
      </c>
      <c r="AM25" s="36" t="s">
        <v>757</v>
      </c>
      <c r="AN25" s="11" t="s">
        <v>952</v>
      </c>
      <c r="AO25" s="19">
        <f t="shared" si="5"/>
        <v>7919.2771587322595</v>
      </c>
      <c r="AP25" s="19">
        <f t="shared" si="6"/>
        <v>3412.3491507936506</v>
      </c>
      <c r="AQ25" s="33">
        <f t="shared" si="7"/>
        <v>11331.626309525909</v>
      </c>
      <c r="AR25" s="114"/>
    </row>
    <row r="26" spans="1:44" x14ac:dyDescent="0.2">
      <c r="A26" s="22" t="s">
        <v>37</v>
      </c>
      <c r="B26" s="23">
        <v>911</v>
      </c>
      <c r="C26" s="51">
        <v>684</v>
      </c>
      <c r="D26" s="22" t="s">
        <v>38</v>
      </c>
      <c r="E26" s="23">
        <v>18065</v>
      </c>
      <c r="F26" s="24">
        <f t="shared" si="1"/>
        <v>5221.0982658959538</v>
      </c>
      <c r="G26" s="17"/>
      <c r="H26" s="18">
        <v>19660</v>
      </c>
      <c r="I26" s="18">
        <f t="shared" si="10"/>
        <v>5221.0982658959538</v>
      </c>
      <c r="J26" s="17"/>
      <c r="K26" s="22" t="s">
        <v>37</v>
      </c>
      <c r="L26" s="31">
        <v>911</v>
      </c>
      <c r="M26" s="14"/>
      <c r="N26" s="36" t="s">
        <v>764</v>
      </c>
      <c r="O26" s="11" t="s">
        <v>953</v>
      </c>
      <c r="P26" s="19">
        <v>688839</v>
      </c>
      <c r="Q26" s="37">
        <f t="shared" si="0"/>
        <v>24751.163616475518</v>
      </c>
      <c r="R26" s="19"/>
      <c r="S26" s="25" t="s">
        <v>739</v>
      </c>
      <c r="T26" s="15" t="s">
        <v>27</v>
      </c>
      <c r="U26" s="15" t="s">
        <v>575</v>
      </c>
      <c r="V26" s="15" t="s">
        <v>26</v>
      </c>
      <c r="W26" s="46">
        <v>1</v>
      </c>
      <c r="X26" s="19">
        <f>VLOOKUP(S26,$N$8:$Q4236,4,0)</f>
        <v>12589.070066927074</v>
      </c>
      <c r="Y26" s="37">
        <f t="shared" si="2"/>
        <v>12589.070066927074</v>
      </c>
      <c r="Z26" s="15"/>
      <c r="AA26" s="32" t="s">
        <v>584</v>
      </c>
      <c r="AB26" s="30" t="s">
        <v>51</v>
      </c>
      <c r="AC26" s="47">
        <v>3743.2579999999998</v>
      </c>
      <c r="AD26" s="15"/>
      <c r="AE26" s="32" t="s">
        <v>580</v>
      </c>
      <c r="AF26" s="30" t="s">
        <v>37</v>
      </c>
      <c r="AG26" s="30" t="s">
        <v>744</v>
      </c>
      <c r="AH26" s="30" t="s">
        <v>38</v>
      </c>
      <c r="AI26" s="49">
        <v>1</v>
      </c>
      <c r="AJ26" s="19">
        <f t="shared" si="3"/>
        <v>5631.3590000000004</v>
      </c>
      <c r="AK26" s="37">
        <f t="shared" si="4"/>
        <v>5631.3590000000004</v>
      </c>
      <c r="AM26" s="36" t="s">
        <v>764</v>
      </c>
      <c r="AN26" s="11" t="s">
        <v>953</v>
      </c>
      <c r="AO26" s="19">
        <f t="shared" si="5"/>
        <v>24751.163616475518</v>
      </c>
      <c r="AP26" s="19">
        <f t="shared" si="6"/>
        <v>11580.774857908847</v>
      </c>
      <c r="AQ26" s="33">
        <f t="shared" si="7"/>
        <v>36331.938474384369</v>
      </c>
      <c r="AR26" s="114"/>
    </row>
    <row r="27" spans="1:44" x14ac:dyDescent="0.2">
      <c r="A27" s="25" t="s">
        <v>39</v>
      </c>
      <c r="B27" s="26">
        <v>1339</v>
      </c>
      <c r="C27" s="52">
        <v>1129</v>
      </c>
      <c r="D27" s="25" t="s">
        <v>40</v>
      </c>
      <c r="E27" s="26">
        <v>27924</v>
      </c>
      <c r="F27" s="27">
        <f t="shared" si="1"/>
        <v>8070.5202312138726</v>
      </c>
      <c r="G27" s="14"/>
      <c r="H27" s="21">
        <v>30392</v>
      </c>
      <c r="I27" s="21">
        <f t="shared" si="10"/>
        <v>8070.5202312138726</v>
      </c>
      <c r="J27" s="14"/>
      <c r="K27" s="32" t="s">
        <v>39</v>
      </c>
      <c r="L27" s="33">
        <v>1339</v>
      </c>
      <c r="M27" s="14"/>
      <c r="N27" s="36" t="s">
        <v>773</v>
      </c>
      <c r="O27" s="11" t="s">
        <v>954</v>
      </c>
      <c r="P27" s="19">
        <v>499062</v>
      </c>
      <c r="Q27" s="37">
        <f t="shared" si="0"/>
        <v>17932.151368847444</v>
      </c>
      <c r="R27" s="19"/>
      <c r="S27" s="43" t="s">
        <v>740</v>
      </c>
      <c r="T27" s="44" t="s">
        <v>31</v>
      </c>
      <c r="U27" s="44" t="s">
        <v>577</v>
      </c>
      <c r="V27" s="44" t="s">
        <v>30</v>
      </c>
      <c r="W27" s="45">
        <v>0.88235294117647056</v>
      </c>
      <c r="X27" s="19">
        <f>VLOOKUP(S27,$N$8:$Q4237,4,0)</f>
        <v>5027.3134289317813</v>
      </c>
      <c r="Y27" s="37">
        <f t="shared" si="2"/>
        <v>4435.8647902339244</v>
      </c>
      <c r="Z27" s="15"/>
      <c r="AA27" s="32" t="s">
        <v>585</v>
      </c>
      <c r="AB27" s="30" t="s">
        <v>53</v>
      </c>
      <c r="AC27" s="47">
        <v>4219.4939999999997</v>
      </c>
      <c r="AD27" s="15"/>
      <c r="AE27" s="32" t="s">
        <v>581</v>
      </c>
      <c r="AF27" s="30" t="s">
        <v>39</v>
      </c>
      <c r="AG27" s="30" t="s">
        <v>745</v>
      </c>
      <c r="AH27" s="30" t="s">
        <v>40</v>
      </c>
      <c r="AI27" s="49">
        <v>1</v>
      </c>
      <c r="AJ27" s="19">
        <f t="shared" si="3"/>
        <v>9296.6769999999997</v>
      </c>
      <c r="AK27" s="37">
        <f t="shared" si="4"/>
        <v>9296.6769999999997</v>
      </c>
      <c r="AM27" s="36" t="s">
        <v>773</v>
      </c>
      <c r="AN27" s="11" t="s">
        <v>954</v>
      </c>
      <c r="AO27" s="19">
        <f t="shared" si="5"/>
        <v>17932.151368847444</v>
      </c>
      <c r="AP27" s="19">
        <f t="shared" si="6"/>
        <v>8162.8744391534383</v>
      </c>
      <c r="AQ27" s="33">
        <f t="shared" si="7"/>
        <v>26095.025808000883</v>
      </c>
      <c r="AR27" s="114"/>
    </row>
    <row r="28" spans="1:44" x14ac:dyDescent="0.2">
      <c r="A28" s="22" t="s">
        <v>41</v>
      </c>
      <c r="B28" s="23">
        <v>942</v>
      </c>
      <c r="C28" s="51">
        <v>663</v>
      </c>
      <c r="D28" s="22" t="s">
        <v>42</v>
      </c>
      <c r="E28" s="23">
        <v>19232</v>
      </c>
      <c r="F28" s="24">
        <f t="shared" si="1"/>
        <v>5558.3815028901736</v>
      </c>
      <c r="G28" s="17"/>
      <c r="H28" s="18">
        <v>20837</v>
      </c>
      <c r="I28" s="18">
        <f t="shared" si="10"/>
        <v>5558.3815028901736</v>
      </c>
      <c r="J28" s="17"/>
      <c r="K28" s="22" t="s">
        <v>41</v>
      </c>
      <c r="L28" s="31">
        <v>942</v>
      </c>
      <c r="M28" s="14"/>
      <c r="N28" s="36" t="s">
        <v>779</v>
      </c>
      <c r="O28" s="11" t="s">
        <v>955</v>
      </c>
      <c r="P28" s="19">
        <v>226701</v>
      </c>
      <c r="Q28" s="37">
        <f t="shared" si="0"/>
        <v>8145.7547308131743</v>
      </c>
      <c r="R28" s="19"/>
      <c r="S28" s="43" t="s">
        <v>740</v>
      </c>
      <c r="T28" s="44" t="s">
        <v>31</v>
      </c>
      <c r="U28" s="44" t="s">
        <v>712</v>
      </c>
      <c r="V28" s="44" t="s">
        <v>546</v>
      </c>
      <c r="W28" s="45">
        <v>0.11764705882352941</v>
      </c>
      <c r="X28" s="19">
        <f>VLOOKUP(S28,$N$8:$Q4238,4,0)</f>
        <v>5027.3134289317813</v>
      </c>
      <c r="Y28" s="37">
        <f t="shared" si="2"/>
        <v>591.44863869785661</v>
      </c>
      <c r="Z28" s="15"/>
      <c r="AA28" s="32" t="s">
        <v>586</v>
      </c>
      <c r="AB28" s="30" t="s">
        <v>55</v>
      </c>
      <c r="AC28" s="47">
        <v>10651.925999999999</v>
      </c>
      <c r="AD28" s="15"/>
      <c r="AE28" s="32" t="s">
        <v>582</v>
      </c>
      <c r="AF28" s="30" t="s">
        <v>41</v>
      </c>
      <c r="AG28" s="30" t="s">
        <v>746</v>
      </c>
      <c r="AH28" s="30" t="s">
        <v>42</v>
      </c>
      <c r="AI28" s="49">
        <v>1</v>
      </c>
      <c r="AJ28" s="19">
        <f t="shared" si="3"/>
        <v>5456.2529999999997</v>
      </c>
      <c r="AK28" s="37">
        <f t="shared" si="4"/>
        <v>5456.2529999999997</v>
      </c>
      <c r="AM28" s="36" t="s">
        <v>779</v>
      </c>
      <c r="AN28" s="11" t="s">
        <v>955</v>
      </c>
      <c r="AO28" s="19">
        <f t="shared" si="5"/>
        <v>8145.7547308131743</v>
      </c>
      <c r="AP28" s="19">
        <f t="shared" si="6"/>
        <v>3466.4454358974363</v>
      </c>
      <c r="AQ28" s="33">
        <f t="shared" si="7"/>
        <v>11612.200166710611</v>
      </c>
      <c r="AR28" s="114"/>
    </row>
    <row r="29" spans="1:44" x14ac:dyDescent="0.2">
      <c r="A29" s="25" t="s">
        <v>43</v>
      </c>
      <c r="B29" s="26">
        <v>1499</v>
      </c>
      <c r="C29" s="52">
        <v>931</v>
      </c>
      <c r="D29" s="25" t="s">
        <v>44</v>
      </c>
      <c r="E29" s="26">
        <v>340</v>
      </c>
      <c r="F29" s="27">
        <f t="shared" si="1"/>
        <v>98.265895953757223</v>
      </c>
      <c r="G29" s="14"/>
      <c r="H29" s="21">
        <v>28817</v>
      </c>
      <c r="I29" s="21">
        <f>SUM(F29:F31)</f>
        <v>7626.3005780346821</v>
      </c>
      <c r="J29" s="14"/>
      <c r="K29" s="32" t="s">
        <v>45</v>
      </c>
      <c r="L29" s="33">
        <v>417</v>
      </c>
      <c r="M29" s="14"/>
      <c r="N29" s="36" t="s">
        <v>783</v>
      </c>
      <c r="O29" s="11" t="s">
        <v>1178</v>
      </c>
      <c r="P29" s="19">
        <v>202641</v>
      </c>
      <c r="Q29" s="37">
        <f t="shared" si="0"/>
        <v>7281.2377731316246</v>
      </c>
      <c r="R29" s="19"/>
      <c r="S29" s="25" t="s">
        <v>741</v>
      </c>
      <c r="T29" s="15" t="s">
        <v>34</v>
      </c>
      <c r="U29" s="15" t="s">
        <v>578</v>
      </c>
      <c r="V29" s="15" t="s">
        <v>32</v>
      </c>
      <c r="W29" s="46">
        <v>1</v>
      </c>
      <c r="X29" s="19">
        <f>VLOOKUP(S29,$N$8:$Q4239,4,0)</f>
        <v>4244.7567031900326</v>
      </c>
      <c r="Y29" s="37">
        <f t="shared" si="2"/>
        <v>4244.7567031900326</v>
      </c>
      <c r="Z29" s="15"/>
      <c r="AA29" s="32" t="s">
        <v>587</v>
      </c>
      <c r="AB29" s="30" t="s">
        <v>62</v>
      </c>
      <c r="AC29" s="47">
        <v>5893.076</v>
      </c>
      <c r="AD29" s="15"/>
      <c r="AE29" s="43" t="s">
        <v>583</v>
      </c>
      <c r="AF29" s="44" t="s">
        <v>43</v>
      </c>
      <c r="AG29" s="44" t="s">
        <v>830</v>
      </c>
      <c r="AH29" s="44" t="s">
        <v>44</v>
      </c>
      <c r="AI29" s="45">
        <v>1.2539184952978056E-2</v>
      </c>
      <c r="AJ29" s="19">
        <f t="shared" si="3"/>
        <v>7660.2089999999998</v>
      </c>
      <c r="AK29" s="37">
        <f t="shared" si="4"/>
        <v>96.052777429467085</v>
      </c>
      <c r="AM29" s="36" t="s">
        <v>783</v>
      </c>
      <c r="AN29" s="11" t="s">
        <v>1178</v>
      </c>
      <c r="AO29" s="19">
        <f t="shared" si="5"/>
        <v>7281.2377731316246</v>
      </c>
      <c r="AP29" s="19">
        <f t="shared" si="6"/>
        <v>3679.9843783068777</v>
      </c>
      <c r="AQ29" s="33">
        <f t="shared" si="7"/>
        <v>10961.222151438502</v>
      </c>
      <c r="AR29" s="114"/>
    </row>
    <row r="30" spans="1:44" x14ac:dyDescent="0.2">
      <c r="A30" s="25"/>
      <c r="B30" s="26"/>
      <c r="C30" s="52"/>
      <c r="D30" s="25" t="s">
        <v>46</v>
      </c>
      <c r="E30" s="26">
        <v>16088</v>
      </c>
      <c r="F30" s="27">
        <f t="shared" si="1"/>
        <v>4649.7109826589594</v>
      </c>
      <c r="G30" s="14"/>
      <c r="H30" s="21" t="s">
        <v>21</v>
      </c>
      <c r="I30" s="21"/>
      <c r="J30" s="14"/>
      <c r="K30" s="32" t="s">
        <v>47</v>
      </c>
      <c r="L30" s="33">
        <v>296</v>
      </c>
      <c r="M30" s="14"/>
      <c r="N30" s="36" t="s">
        <v>788</v>
      </c>
      <c r="O30" s="11" t="s">
        <v>956</v>
      </c>
      <c r="P30" s="19">
        <v>248818</v>
      </c>
      <c r="Q30" s="37">
        <f t="shared" si="0"/>
        <v>8940.456374746791</v>
      </c>
      <c r="R30" s="19"/>
      <c r="S30" s="25" t="s">
        <v>742</v>
      </c>
      <c r="T30" s="15" t="s">
        <v>33</v>
      </c>
      <c r="U30" s="15" t="s">
        <v>578</v>
      </c>
      <c r="V30" s="15" t="s">
        <v>32</v>
      </c>
      <c r="W30" s="46">
        <v>1</v>
      </c>
      <c r="X30" s="19">
        <f>VLOOKUP(S30,$N$8:$Q4240,4,0)</f>
        <v>14555.253272427257</v>
      </c>
      <c r="Y30" s="37">
        <f t="shared" si="2"/>
        <v>14555.253272427257</v>
      </c>
      <c r="Z30" s="15"/>
      <c r="AA30" s="32" t="s">
        <v>588</v>
      </c>
      <c r="AB30" s="30" t="s">
        <v>64</v>
      </c>
      <c r="AC30" s="47">
        <v>3969.0390000000002</v>
      </c>
      <c r="AD30" s="15"/>
      <c r="AE30" s="43" t="s">
        <v>583</v>
      </c>
      <c r="AF30" s="44" t="s">
        <v>43</v>
      </c>
      <c r="AG30" s="44" t="s">
        <v>756</v>
      </c>
      <c r="AH30" s="44" t="s">
        <v>46</v>
      </c>
      <c r="AI30" s="45">
        <v>0.61128526645768022</v>
      </c>
      <c r="AJ30" s="19">
        <f t="shared" si="3"/>
        <v>7660.2089999999998</v>
      </c>
      <c r="AK30" s="37">
        <f t="shared" si="4"/>
        <v>4682.57289968652</v>
      </c>
      <c r="AM30" s="36" t="s">
        <v>788</v>
      </c>
      <c r="AN30" s="11" t="s">
        <v>956</v>
      </c>
      <c r="AO30" s="19">
        <f t="shared" si="5"/>
        <v>8940.456374746791</v>
      </c>
      <c r="AP30" s="19">
        <f t="shared" si="6"/>
        <v>4282.1636402116401</v>
      </c>
      <c r="AQ30" s="33">
        <f t="shared" si="7"/>
        <v>13222.620014958431</v>
      </c>
      <c r="AR30" s="114"/>
    </row>
    <row r="31" spans="1:44" x14ac:dyDescent="0.2">
      <c r="A31" s="25"/>
      <c r="B31" s="26"/>
      <c r="C31" s="52"/>
      <c r="D31" s="25" t="s">
        <v>48</v>
      </c>
      <c r="E31" s="26">
        <v>9959</v>
      </c>
      <c r="F31" s="27">
        <f t="shared" si="1"/>
        <v>2878.3236994219651</v>
      </c>
      <c r="G31" s="14"/>
      <c r="H31" s="21" t="s">
        <v>21</v>
      </c>
      <c r="I31" s="21"/>
      <c r="J31" s="14"/>
      <c r="K31" s="32" t="s">
        <v>49</v>
      </c>
      <c r="L31" s="33">
        <v>262</v>
      </c>
      <c r="M31" s="14"/>
      <c r="N31" s="36" t="s">
        <v>791</v>
      </c>
      <c r="O31" s="11" t="s">
        <v>957</v>
      </c>
      <c r="P31" s="19">
        <v>181493</v>
      </c>
      <c r="Q31" s="37">
        <f t="shared" si="0"/>
        <v>6521.3539567954067</v>
      </c>
      <c r="R31" s="19"/>
      <c r="S31" s="25" t="s">
        <v>743</v>
      </c>
      <c r="T31" s="15" t="s">
        <v>36</v>
      </c>
      <c r="U31" s="15" t="s">
        <v>579</v>
      </c>
      <c r="V31" s="15" t="s">
        <v>35</v>
      </c>
      <c r="W31" s="46">
        <v>1</v>
      </c>
      <c r="X31" s="19">
        <f>VLOOKUP(S31,$N$8:$Q4241,4,0)</f>
        <v>13676.471425626856</v>
      </c>
      <c r="Y31" s="37">
        <f t="shared" si="2"/>
        <v>13676.471425626856</v>
      </c>
      <c r="Z31" s="15"/>
      <c r="AA31" s="32" t="s">
        <v>589</v>
      </c>
      <c r="AB31" s="30" t="s">
        <v>65</v>
      </c>
      <c r="AC31" s="47">
        <v>6648.7560000000003</v>
      </c>
      <c r="AD31" s="15"/>
      <c r="AE31" s="43" t="s">
        <v>583</v>
      </c>
      <c r="AF31" s="44" t="s">
        <v>43</v>
      </c>
      <c r="AG31" s="44" t="s">
        <v>726</v>
      </c>
      <c r="AH31" s="44" t="s">
        <v>48</v>
      </c>
      <c r="AI31" s="45">
        <v>0.37617554858934171</v>
      </c>
      <c r="AJ31" s="19">
        <f t="shared" si="3"/>
        <v>7660.2089999999998</v>
      </c>
      <c r="AK31" s="37">
        <f t="shared" si="4"/>
        <v>2881.5833228840124</v>
      </c>
      <c r="AM31" s="36" t="s">
        <v>791</v>
      </c>
      <c r="AN31" s="11" t="s">
        <v>957</v>
      </c>
      <c r="AO31" s="19">
        <f t="shared" si="5"/>
        <v>6521.3539567954067</v>
      </c>
      <c r="AP31" s="19">
        <f t="shared" si="6"/>
        <v>2929.355</v>
      </c>
      <c r="AQ31" s="33">
        <f t="shared" si="7"/>
        <v>9450.7089567954063</v>
      </c>
      <c r="AR31" s="114"/>
    </row>
    <row r="32" spans="1:44" x14ac:dyDescent="0.2">
      <c r="A32" s="25"/>
      <c r="B32" s="26"/>
      <c r="C32" s="52"/>
      <c r="D32" s="25" t="s">
        <v>21</v>
      </c>
      <c r="E32" s="26" t="s">
        <v>21</v>
      </c>
      <c r="F32" s="27" t="str">
        <f t="shared" si="1"/>
        <v/>
      </c>
      <c r="G32" s="14"/>
      <c r="H32" s="21" t="s">
        <v>21</v>
      </c>
      <c r="I32" s="21"/>
      <c r="J32" s="14"/>
      <c r="K32" s="32" t="s">
        <v>50</v>
      </c>
      <c r="L32" s="33">
        <v>524</v>
      </c>
      <c r="M32" s="14"/>
      <c r="N32" s="36" t="s">
        <v>803</v>
      </c>
      <c r="O32" s="11" t="s">
        <v>1179</v>
      </c>
      <c r="P32" s="19">
        <v>279549</v>
      </c>
      <c r="Q32" s="37">
        <f t="shared" si="0"/>
        <v>10044.67377401993</v>
      </c>
      <c r="R32" s="19"/>
      <c r="S32" s="25" t="s">
        <v>744</v>
      </c>
      <c r="T32" s="15" t="s">
        <v>38</v>
      </c>
      <c r="U32" s="15" t="s">
        <v>580</v>
      </c>
      <c r="V32" s="15" t="s">
        <v>37</v>
      </c>
      <c r="W32" s="46">
        <v>1</v>
      </c>
      <c r="X32" s="19">
        <f>VLOOKUP(S32,$N$8:$Q4242,4,0)</f>
        <v>12433.234237938508</v>
      </c>
      <c r="Y32" s="37">
        <f t="shared" si="2"/>
        <v>12433.234237938508</v>
      </c>
      <c r="Z32" s="15"/>
      <c r="AA32" s="32" t="s">
        <v>590</v>
      </c>
      <c r="AB32" s="30" t="s">
        <v>68</v>
      </c>
      <c r="AC32" s="47">
        <v>6724.7529999999997</v>
      </c>
      <c r="AD32" s="15"/>
      <c r="AE32" s="32" t="s">
        <v>584</v>
      </c>
      <c r="AF32" s="30" t="s">
        <v>51</v>
      </c>
      <c r="AG32" s="30" t="s">
        <v>747</v>
      </c>
      <c r="AH32" s="30" t="s">
        <v>52</v>
      </c>
      <c r="AI32" s="49">
        <v>1</v>
      </c>
      <c r="AJ32" s="19">
        <f t="shared" si="3"/>
        <v>3743.2579999999998</v>
      </c>
      <c r="AK32" s="37">
        <f t="shared" si="4"/>
        <v>3743.2579999999998</v>
      </c>
      <c r="AM32" s="36" t="s">
        <v>803</v>
      </c>
      <c r="AN32" s="11" t="s">
        <v>1179</v>
      </c>
      <c r="AO32" s="19">
        <f t="shared" si="5"/>
        <v>10044.67377401993</v>
      </c>
      <c r="AP32" s="19">
        <f t="shared" si="6"/>
        <v>5079.9759999999997</v>
      </c>
      <c r="AQ32" s="33">
        <f t="shared" si="7"/>
        <v>15124.64977401993</v>
      </c>
      <c r="AR32" s="114"/>
    </row>
    <row r="33" spans="1:44" x14ac:dyDescent="0.2">
      <c r="A33" s="22" t="s">
        <v>51</v>
      </c>
      <c r="B33" s="23">
        <v>781</v>
      </c>
      <c r="C33" s="51">
        <v>455</v>
      </c>
      <c r="D33" s="22" t="s">
        <v>52</v>
      </c>
      <c r="E33" s="23">
        <v>11727</v>
      </c>
      <c r="F33" s="24">
        <f t="shared" si="1"/>
        <v>3389.3063583815028</v>
      </c>
      <c r="G33" s="17"/>
      <c r="H33" s="18">
        <v>12963</v>
      </c>
      <c r="I33" s="18">
        <f t="shared" ref="I33:I35" si="11">F33</f>
        <v>3389.3063583815028</v>
      </c>
      <c r="J33" s="17"/>
      <c r="K33" s="22" t="s">
        <v>51</v>
      </c>
      <c r="L33" s="31">
        <v>781</v>
      </c>
      <c r="M33" s="14"/>
      <c r="N33" s="36" t="s">
        <v>814</v>
      </c>
      <c r="O33" s="11" t="s">
        <v>958</v>
      </c>
      <c r="P33" s="19">
        <v>248854</v>
      </c>
      <c r="Q33" s="37">
        <f t="shared" si="0"/>
        <v>8941.7499163293578</v>
      </c>
      <c r="R33" s="19"/>
      <c r="S33" s="25" t="s">
        <v>745</v>
      </c>
      <c r="T33" s="15" t="s">
        <v>40</v>
      </c>
      <c r="U33" s="15" t="s">
        <v>581</v>
      </c>
      <c r="V33" s="15" t="s">
        <v>39</v>
      </c>
      <c r="W33" s="46">
        <v>1</v>
      </c>
      <c r="X33" s="19">
        <f>VLOOKUP(S33,$N$8:$Q4243,4,0)</f>
        <v>18627.5377646085</v>
      </c>
      <c r="Y33" s="37">
        <f t="shared" si="2"/>
        <v>18627.5377646085</v>
      </c>
      <c r="Z33" s="15"/>
      <c r="AA33" s="32" t="s">
        <v>591</v>
      </c>
      <c r="AB33" s="30" t="s">
        <v>71</v>
      </c>
      <c r="AC33" s="47">
        <v>223.624</v>
      </c>
      <c r="AD33" s="15"/>
      <c r="AE33" s="32" t="s">
        <v>585</v>
      </c>
      <c r="AF33" s="30" t="s">
        <v>53</v>
      </c>
      <c r="AG33" s="30" t="s">
        <v>748</v>
      </c>
      <c r="AH33" s="30" t="s">
        <v>54</v>
      </c>
      <c r="AI33" s="49">
        <v>1</v>
      </c>
      <c r="AJ33" s="19">
        <f t="shared" si="3"/>
        <v>4219.4939999999997</v>
      </c>
      <c r="AK33" s="37">
        <f t="shared" si="4"/>
        <v>4219.4939999999997</v>
      </c>
      <c r="AM33" s="36" t="s">
        <v>814</v>
      </c>
      <c r="AN33" s="11" t="s">
        <v>958</v>
      </c>
      <c r="AO33" s="19">
        <f t="shared" si="5"/>
        <v>8941.7499163293578</v>
      </c>
      <c r="AP33" s="19">
        <f t="shared" si="6"/>
        <v>4478.1719999999996</v>
      </c>
      <c r="AQ33" s="33">
        <f t="shared" si="7"/>
        <v>13419.921916329356</v>
      </c>
      <c r="AR33" s="114"/>
    </row>
    <row r="34" spans="1:44" x14ac:dyDescent="0.2">
      <c r="A34" s="25" t="s">
        <v>53</v>
      </c>
      <c r="B34" s="26">
        <v>1090</v>
      </c>
      <c r="C34" s="52">
        <v>513</v>
      </c>
      <c r="D34" s="25" t="s">
        <v>54</v>
      </c>
      <c r="E34" s="26">
        <v>13846</v>
      </c>
      <c r="F34" s="27">
        <f t="shared" si="1"/>
        <v>4001.7341040462429</v>
      </c>
      <c r="G34" s="14"/>
      <c r="H34" s="21">
        <v>15449</v>
      </c>
      <c r="I34" s="21">
        <f t="shared" si="11"/>
        <v>4001.7341040462429</v>
      </c>
      <c r="J34" s="14"/>
      <c r="K34" s="32" t="s">
        <v>53</v>
      </c>
      <c r="L34" s="33">
        <v>1090</v>
      </c>
      <c r="M34" s="14"/>
      <c r="N34" s="36" t="s">
        <v>816</v>
      </c>
      <c r="O34" s="11" t="s">
        <v>959</v>
      </c>
      <c r="P34" s="19">
        <v>198984</v>
      </c>
      <c r="Q34" s="37">
        <f t="shared" si="0"/>
        <v>7149.8355073693047</v>
      </c>
      <c r="R34" s="19"/>
      <c r="S34" s="25" t="s">
        <v>746</v>
      </c>
      <c r="T34" s="15" t="s">
        <v>42</v>
      </c>
      <c r="U34" s="15" t="s">
        <v>582</v>
      </c>
      <c r="V34" s="15" t="s">
        <v>41</v>
      </c>
      <c r="W34" s="46">
        <v>1</v>
      </c>
      <c r="X34" s="19">
        <f>VLOOKUP(S34,$N$8:$Q4244,4,0)</f>
        <v>13775.714810378162</v>
      </c>
      <c r="Y34" s="37">
        <f t="shared" si="2"/>
        <v>13775.714810378162</v>
      </c>
      <c r="Z34" s="15"/>
      <c r="AA34" s="32" t="s">
        <v>592</v>
      </c>
      <c r="AB34" s="30" t="s">
        <v>73</v>
      </c>
      <c r="AC34" s="47">
        <v>12803.01</v>
      </c>
      <c r="AD34" s="15"/>
      <c r="AE34" s="32" t="s">
        <v>586</v>
      </c>
      <c r="AF34" s="30" t="s">
        <v>55</v>
      </c>
      <c r="AG34" s="30" t="s">
        <v>749</v>
      </c>
      <c r="AH34" s="30" t="s">
        <v>56</v>
      </c>
      <c r="AI34" s="49">
        <v>1</v>
      </c>
      <c r="AJ34" s="19">
        <f t="shared" si="3"/>
        <v>10651.925999999999</v>
      </c>
      <c r="AK34" s="37">
        <f t="shared" si="4"/>
        <v>10651.925999999999</v>
      </c>
      <c r="AM34" s="36" t="s">
        <v>816</v>
      </c>
      <c r="AN34" s="11" t="s">
        <v>959</v>
      </c>
      <c r="AO34" s="19">
        <f t="shared" si="5"/>
        <v>7149.8355073693047</v>
      </c>
      <c r="AP34" s="19">
        <f t="shared" si="6"/>
        <v>3311.9859404761905</v>
      </c>
      <c r="AQ34" s="33">
        <f t="shared" si="7"/>
        <v>10461.821447845496</v>
      </c>
      <c r="AR34" s="114"/>
    </row>
    <row r="35" spans="1:44" x14ac:dyDescent="0.2">
      <c r="A35" s="22" t="s">
        <v>55</v>
      </c>
      <c r="B35" s="23">
        <v>1923</v>
      </c>
      <c r="C35" s="51">
        <v>1294</v>
      </c>
      <c r="D35" s="22" t="s">
        <v>56</v>
      </c>
      <c r="E35" s="23">
        <v>34451</v>
      </c>
      <c r="F35" s="24">
        <f t="shared" si="1"/>
        <v>9956.9364161849717</v>
      </c>
      <c r="G35" s="17"/>
      <c r="H35" s="18">
        <v>37668</v>
      </c>
      <c r="I35" s="18">
        <f t="shared" si="11"/>
        <v>9956.9364161849717</v>
      </c>
      <c r="J35" s="17"/>
      <c r="K35" s="22" t="s">
        <v>57</v>
      </c>
      <c r="L35" s="31">
        <v>304</v>
      </c>
      <c r="M35" s="14"/>
      <c r="N35" s="36" t="s">
        <v>824</v>
      </c>
      <c r="O35" s="11" t="s">
        <v>960</v>
      </c>
      <c r="P35" s="19">
        <v>731336</v>
      </c>
      <c r="Q35" s="37">
        <f t="shared" si="0"/>
        <v>26278.153522983946</v>
      </c>
      <c r="R35" s="19"/>
      <c r="S35" s="25" t="s">
        <v>747</v>
      </c>
      <c r="T35" s="15" t="s">
        <v>52</v>
      </c>
      <c r="U35" s="15" t="s">
        <v>584</v>
      </c>
      <c r="V35" s="15" t="s">
        <v>51</v>
      </c>
      <c r="W35" s="46">
        <v>1</v>
      </c>
      <c r="X35" s="19">
        <f>VLOOKUP(S35,$N$8:$Q4245,4,0)</f>
        <v>7983.9542378605556</v>
      </c>
      <c r="Y35" s="37">
        <f t="shared" si="2"/>
        <v>7983.9542378605556</v>
      </c>
      <c r="Z35" s="15"/>
      <c r="AA35" s="32" t="s">
        <v>593</v>
      </c>
      <c r="AB35" s="30" t="s">
        <v>75</v>
      </c>
      <c r="AC35" s="47">
        <v>12935.888000000001</v>
      </c>
      <c r="AD35" s="15"/>
      <c r="AE35" s="32" t="s">
        <v>587</v>
      </c>
      <c r="AF35" s="30" t="s">
        <v>62</v>
      </c>
      <c r="AG35" s="30" t="s">
        <v>750</v>
      </c>
      <c r="AH35" s="30" t="s">
        <v>63</v>
      </c>
      <c r="AI35" s="49">
        <v>1</v>
      </c>
      <c r="AJ35" s="19">
        <f t="shared" si="3"/>
        <v>5893.076</v>
      </c>
      <c r="AK35" s="37">
        <f t="shared" si="4"/>
        <v>5893.076</v>
      </c>
      <c r="AM35" s="36" t="s">
        <v>824</v>
      </c>
      <c r="AN35" s="11" t="s">
        <v>960</v>
      </c>
      <c r="AO35" s="19">
        <f t="shared" si="5"/>
        <v>26278.153522983946</v>
      </c>
      <c r="AP35" s="19">
        <f t="shared" si="6"/>
        <v>13553.41</v>
      </c>
      <c r="AQ35" s="33">
        <f t="shared" si="7"/>
        <v>39831.563522983946</v>
      </c>
      <c r="AR35" s="114"/>
    </row>
    <row r="36" spans="1:44" x14ac:dyDescent="0.2">
      <c r="A36" s="22"/>
      <c r="B36" s="23"/>
      <c r="C36" s="51"/>
      <c r="D36" s="22"/>
      <c r="E36" s="23" t="s">
        <v>21</v>
      </c>
      <c r="F36" s="24" t="str">
        <f t="shared" si="1"/>
        <v/>
      </c>
      <c r="G36" s="17"/>
      <c r="H36" s="18" t="s">
        <v>21</v>
      </c>
      <c r="I36" s="18"/>
      <c r="J36" s="17"/>
      <c r="K36" s="22" t="s">
        <v>58</v>
      </c>
      <c r="L36" s="31">
        <v>260</v>
      </c>
      <c r="M36" s="14"/>
      <c r="N36" s="36" t="s">
        <v>846</v>
      </c>
      <c r="O36" s="11" t="s">
        <v>961</v>
      </c>
      <c r="P36" s="19">
        <v>258160</v>
      </c>
      <c r="Q36" s="37">
        <f t="shared" si="0"/>
        <v>9276.1304154226455</v>
      </c>
      <c r="R36" s="19"/>
      <c r="S36" s="25" t="s">
        <v>748</v>
      </c>
      <c r="T36" s="15" t="s">
        <v>54</v>
      </c>
      <c r="U36" s="15" t="s">
        <v>585</v>
      </c>
      <c r="V36" s="15" t="s">
        <v>53</v>
      </c>
      <c r="W36" s="46">
        <v>1</v>
      </c>
      <c r="X36" s="19">
        <f>VLOOKUP(S36,$N$8:$Q4246,4,0)</f>
        <v>9626.7879794298879</v>
      </c>
      <c r="Y36" s="37">
        <f t="shared" si="2"/>
        <v>9626.7879794298879</v>
      </c>
      <c r="Z36" s="15"/>
      <c r="AA36" s="32" t="s">
        <v>594</v>
      </c>
      <c r="AB36" s="30" t="s">
        <v>78</v>
      </c>
      <c r="AC36" s="47">
        <v>7109.0330000000004</v>
      </c>
      <c r="AD36" s="15"/>
      <c r="AE36" s="32" t="s">
        <v>588</v>
      </c>
      <c r="AF36" s="30" t="s">
        <v>64</v>
      </c>
      <c r="AG36" s="30" t="s">
        <v>733</v>
      </c>
      <c r="AH36" s="30" t="s">
        <v>15</v>
      </c>
      <c r="AI36" s="49">
        <v>1</v>
      </c>
      <c r="AJ36" s="19">
        <f t="shared" si="3"/>
        <v>3969.0390000000002</v>
      </c>
      <c r="AK36" s="37">
        <f t="shared" si="4"/>
        <v>3969.0390000000002</v>
      </c>
      <c r="AM36" s="36" t="s">
        <v>846</v>
      </c>
      <c r="AN36" s="11" t="s">
        <v>961</v>
      </c>
      <c r="AO36" s="19">
        <f t="shared" si="5"/>
        <v>9276.1304154226455</v>
      </c>
      <c r="AP36" s="19">
        <f t="shared" si="6"/>
        <v>4159.7940425531915</v>
      </c>
      <c r="AQ36" s="33">
        <f t="shared" si="7"/>
        <v>13435.924457975838</v>
      </c>
      <c r="AR36" s="114"/>
    </row>
    <row r="37" spans="1:44" x14ac:dyDescent="0.2">
      <c r="A37" s="22"/>
      <c r="B37" s="23"/>
      <c r="C37" s="51"/>
      <c r="D37" s="22"/>
      <c r="E37" s="23" t="s">
        <v>21</v>
      </c>
      <c r="F37" s="24" t="str">
        <f t="shared" si="1"/>
        <v/>
      </c>
      <c r="G37" s="17"/>
      <c r="H37" s="18" t="s">
        <v>21</v>
      </c>
      <c r="I37" s="18"/>
      <c r="J37" s="17"/>
      <c r="K37" s="22" t="s">
        <v>59</v>
      </c>
      <c r="L37" s="31">
        <v>499</v>
      </c>
      <c r="M37" s="14"/>
      <c r="N37" s="36" t="s">
        <v>858</v>
      </c>
      <c r="O37" s="11" t="s">
        <v>962</v>
      </c>
      <c r="P37" s="19">
        <v>303136</v>
      </c>
      <c r="Q37" s="37">
        <f t="shared" si="0"/>
        <v>10892.195032574988</v>
      </c>
      <c r="R37" s="19"/>
      <c r="S37" s="43" t="s">
        <v>749</v>
      </c>
      <c r="T37" s="44" t="s">
        <v>56</v>
      </c>
      <c r="U37" s="44" t="s">
        <v>661</v>
      </c>
      <c r="V37" s="44" t="s">
        <v>398</v>
      </c>
      <c r="W37" s="45">
        <v>0.22090729783037474</v>
      </c>
      <c r="X37" s="19">
        <f>VLOOKUP(S37,$N$8:$Q4247,4,0)</f>
        <v>32176.451617510109</v>
      </c>
      <c r="Y37" s="37">
        <f t="shared" si="2"/>
        <v>7108.0129805939487</v>
      </c>
      <c r="Z37" s="15"/>
      <c r="AA37" s="32" t="s">
        <v>595</v>
      </c>
      <c r="AB37" s="30" t="s">
        <v>80</v>
      </c>
      <c r="AC37" s="47">
        <v>6422.8050000000003</v>
      </c>
      <c r="AD37" s="15"/>
      <c r="AE37" s="43" t="s">
        <v>589</v>
      </c>
      <c r="AF37" s="44" t="s">
        <v>65</v>
      </c>
      <c r="AG37" s="44" t="s">
        <v>779</v>
      </c>
      <c r="AH37" s="44" t="s">
        <v>67</v>
      </c>
      <c r="AI37" s="45">
        <v>0.5213675213675214</v>
      </c>
      <c r="AJ37" s="19">
        <f t="shared" si="3"/>
        <v>6648.7560000000003</v>
      </c>
      <c r="AK37" s="37">
        <f t="shared" si="4"/>
        <v>3466.4454358974363</v>
      </c>
      <c r="AM37" s="36" t="s">
        <v>858</v>
      </c>
      <c r="AN37" s="11" t="s">
        <v>962</v>
      </c>
      <c r="AO37" s="19">
        <f t="shared" si="5"/>
        <v>10892.195032574988</v>
      </c>
      <c r="AP37" s="19">
        <f t="shared" si="6"/>
        <v>5144.1239999999998</v>
      </c>
      <c r="AQ37" s="33">
        <f t="shared" si="7"/>
        <v>16036.319032574987</v>
      </c>
      <c r="AR37" s="114"/>
    </row>
    <row r="38" spans="1:44" x14ac:dyDescent="0.2">
      <c r="A38" s="22"/>
      <c r="B38" s="23"/>
      <c r="C38" s="51"/>
      <c r="D38" s="22"/>
      <c r="E38" s="23" t="s">
        <v>21</v>
      </c>
      <c r="F38" s="24" t="str">
        <f t="shared" si="1"/>
        <v/>
      </c>
      <c r="G38" s="17"/>
      <c r="H38" s="18" t="s">
        <v>21</v>
      </c>
      <c r="I38" s="18"/>
      <c r="J38" s="17"/>
      <c r="K38" s="22" t="s">
        <v>60</v>
      </c>
      <c r="L38" s="31">
        <v>549</v>
      </c>
      <c r="M38" s="14"/>
      <c r="N38" s="36" t="s">
        <v>866</v>
      </c>
      <c r="O38" s="11" t="s">
        <v>963</v>
      </c>
      <c r="P38" s="19">
        <v>335102</v>
      </c>
      <c r="Q38" s="37">
        <f t="shared" si="0"/>
        <v>12040.788094472262</v>
      </c>
      <c r="R38" s="19"/>
      <c r="S38" s="43" t="s">
        <v>749</v>
      </c>
      <c r="T38" s="44" t="s">
        <v>56</v>
      </c>
      <c r="U38" s="44" t="s">
        <v>586</v>
      </c>
      <c r="V38" s="44" t="s">
        <v>55</v>
      </c>
      <c r="W38" s="45">
        <v>0.73964497041420119</v>
      </c>
      <c r="X38" s="19">
        <f>VLOOKUP(S38,$N$8:$Q4248,4,0)</f>
        <v>32176.451617510109</v>
      </c>
      <c r="Y38" s="37">
        <f t="shared" si="2"/>
        <v>23799.15060466724</v>
      </c>
      <c r="Z38" s="15"/>
      <c r="AA38" s="32" t="s">
        <v>596</v>
      </c>
      <c r="AB38" s="30" t="s">
        <v>82</v>
      </c>
      <c r="AC38" s="47">
        <v>11491.433000000001</v>
      </c>
      <c r="AD38" s="15"/>
      <c r="AE38" s="43" t="s">
        <v>589</v>
      </c>
      <c r="AF38" s="44" t="s">
        <v>65</v>
      </c>
      <c r="AG38" s="44" t="s">
        <v>874</v>
      </c>
      <c r="AH38" s="44" t="s">
        <v>66</v>
      </c>
      <c r="AI38" s="45">
        <v>0.47863247863247865</v>
      </c>
      <c r="AJ38" s="19">
        <f t="shared" si="3"/>
        <v>6648.7560000000003</v>
      </c>
      <c r="AK38" s="37">
        <f t="shared" si="4"/>
        <v>3182.3105641025645</v>
      </c>
      <c r="AM38" s="36" t="s">
        <v>866</v>
      </c>
      <c r="AN38" s="11" t="s">
        <v>963</v>
      </c>
      <c r="AO38" s="19">
        <f t="shared" si="5"/>
        <v>12040.788094472262</v>
      </c>
      <c r="AP38" s="19">
        <f t="shared" si="6"/>
        <v>6039.3119999999999</v>
      </c>
      <c r="AQ38" s="33">
        <f t="shared" si="7"/>
        <v>18080.100094472262</v>
      </c>
      <c r="AR38" s="114"/>
    </row>
    <row r="39" spans="1:44" x14ac:dyDescent="0.2">
      <c r="A39" s="22"/>
      <c r="B39" s="23"/>
      <c r="C39" s="51"/>
      <c r="D39" s="22"/>
      <c r="E39" s="23" t="s">
        <v>21</v>
      </c>
      <c r="F39" s="24" t="str">
        <f t="shared" si="1"/>
        <v/>
      </c>
      <c r="G39" s="17"/>
      <c r="H39" s="18" t="s">
        <v>21</v>
      </c>
      <c r="I39" s="18"/>
      <c r="J39" s="17"/>
      <c r="K39" s="22" t="s">
        <v>61</v>
      </c>
      <c r="L39" s="31">
        <v>312</v>
      </c>
      <c r="M39" s="14"/>
      <c r="N39" s="36" t="s">
        <v>874</v>
      </c>
      <c r="O39" s="11" t="s">
        <v>964</v>
      </c>
      <c r="P39" s="19">
        <v>203116</v>
      </c>
      <c r="Q39" s="37">
        <f t="shared" si="0"/>
        <v>7298.3053356793698</v>
      </c>
      <c r="R39" s="19"/>
      <c r="S39" s="43" t="s">
        <v>749</v>
      </c>
      <c r="T39" s="44" t="s">
        <v>56</v>
      </c>
      <c r="U39" s="44" t="s">
        <v>621</v>
      </c>
      <c r="V39" s="44" t="s">
        <v>206</v>
      </c>
      <c r="W39" s="45">
        <v>2.1696252465483234E-2</v>
      </c>
      <c r="X39" s="19">
        <f>VLOOKUP(S39,$N$8:$Q4249,4,0)</f>
        <v>32176.451617510109</v>
      </c>
      <c r="Y39" s="37">
        <f t="shared" si="2"/>
        <v>698.10841773690572</v>
      </c>
      <c r="Z39" s="15"/>
      <c r="AA39" s="32" t="s">
        <v>597</v>
      </c>
      <c r="AB39" s="30" t="s">
        <v>90</v>
      </c>
      <c r="AC39" s="47">
        <v>2297.038</v>
      </c>
      <c r="AD39" s="15"/>
      <c r="AE39" s="43" t="s">
        <v>590</v>
      </c>
      <c r="AF39" s="44" t="s">
        <v>68</v>
      </c>
      <c r="AG39" s="44" t="s">
        <v>912</v>
      </c>
      <c r="AH39" s="44" t="s">
        <v>70</v>
      </c>
      <c r="AI39" s="45">
        <v>0.30188679245283018</v>
      </c>
      <c r="AJ39" s="19">
        <f t="shared" si="3"/>
        <v>6724.7529999999997</v>
      </c>
      <c r="AK39" s="37">
        <f t="shared" si="4"/>
        <v>2030.114113207547</v>
      </c>
      <c r="AM39" s="36" t="s">
        <v>874</v>
      </c>
      <c r="AN39" s="11" t="s">
        <v>964</v>
      </c>
      <c r="AO39" s="19">
        <f t="shared" si="5"/>
        <v>7298.3053356793698</v>
      </c>
      <c r="AP39" s="19">
        <f t="shared" si="6"/>
        <v>3182.3105641025645</v>
      </c>
      <c r="AQ39" s="33">
        <f t="shared" si="7"/>
        <v>10480.615899781935</v>
      </c>
      <c r="AR39" s="114"/>
    </row>
    <row r="40" spans="1:44" x14ac:dyDescent="0.2">
      <c r="A40" s="25" t="s">
        <v>62</v>
      </c>
      <c r="B40" s="26">
        <v>428</v>
      </c>
      <c r="C40" s="52">
        <v>716</v>
      </c>
      <c r="D40" s="25" t="s">
        <v>63</v>
      </c>
      <c r="E40" s="26">
        <v>18170</v>
      </c>
      <c r="F40" s="27">
        <f t="shared" si="1"/>
        <v>5251.4450867052019</v>
      </c>
      <c r="G40" s="14"/>
      <c r="H40" s="21">
        <v>19314</v>
      </c>
      <c r="I40" s="21">
        <f t="shared" ref="I40:I41" si="12">F40</f>
        <v>5251.4450867052019</v>
      </c>
      <c r="J40" s="14"/>
      <c r="K40" s="32" t="s">
        <v>62</v>
      </c>
      <c r="L40" s="33">
        <v>428</v>
      </c>
      <c r="M40" s="14"/>
      <c r="N40" s="36" t="s">
        <v>881</v>
      </c>
      <c r="O40" s="11" t="s">
        <v>965</v>
      </c>
      <c r="P40" s="19">
        <v>209317</v>
      </c>
      <c r="Q40" s="37">
        <f t="shared" si="0"/>
        <v>7521.1178732763474</v>
      </c>
      <c r="R40" s="19"/>
      <c r="S40" s="43" t="s">
        <v>749</v>
      </c>
      <c r="T40" s="44" t="s">
        <v>56</v>
      </c>
      <c r="U40" s="44" t="s">
        <v>655</v>
      </c>
      <c r="V40" s="44" t="s">
        <v>361</v>
      </c>
      <c r="W40" s="45">
        <v>1.7751479289940829E-2</v>
      </c>
      <c r="X40" s="19">
        <f>VLOOKUP(S40,$N$8:$Q4250,4,0)</f>
        <v>32176.451617510109</v>
      </c>
      <c r="Y40" s="37">
        <f t="shared" si="2"/>
        <v>571.17961451201381</v>
      </c>
      <c r="Z40" s="15"/>
      <c r="AA40" s="32" t="s">
        <v>598</v>
      </c>
      <c r="AB40" s="30" t="s">
        <v>92</v>
      </c>
      <c r="AC40" s="47">
        <v>5264.2749999999996</v>
      </c>
      <c r="AD40" s="15"/>
      <c r="AE40" s="43" t="s">
        <v>590</v>
      </c>
      <c r="AF40" s="44" t="s">
        <v>68</v>
      </c>
      <c r="AG40" s="44" t="s">
        <v>919</v>
      </c>
      <c r="AH40" s="44" t="s">
        <v>69</v>
      </c>
      <c r="AI40" s="45">
        <v>0.69811320754716977</v>
      </c>
      <c r="AJ40" s="19">
        <f t="shared" si="3"/>
        <v>6724.7529999999997</v>
      </c>
      <c r="AK40" s="37">
        <f t="shared" si="4"/>
        <v>4694.6388867924525</v>
      </c>
      <c r="AM40" s="36" t="s">
        <v>881</v>
      </c>
      <c r="AN40" s="11" t="s">
        <v>965</v>
      </c>
      <c r="AO40" s="19">
        <f t="shared" si="5"/>
        <v>7521.1178732763474</v>
      </c>
      <c r="AP40" s="19">
        <f t="shared" si="6"/>
        <v>4116.4628546099293</v>
      </c>
      <c r="AQ40" s="33">
        <f t="shared" si="7"/>
        <v>11637.580727886278</v>
      </c>
      <c r="AR40" s="114"/>
    </row>
    <row r="41" spans="1:44" x14ac:dyDescent="0.2">
      <c r="A41" s="22" t="s">
        <v>64</v>
      </c>
      <c r="B41" s="23">
        <v>708</v>
      </c>
      <c r="C41" s="51">
        <v>482</v>
      </c>
      <c r="D41" s="22" t="s">
        <v>15</v>
      </c>
      <c r="E41" s="23">
        <v>13954</v>
      </c>
      <c r="F41" s="24">
        <f t="shared" si="1"/>
        <v>4032.9479768786127</v>
      </c>
      <c r="G41" s="17"/>
      <c r="H41" s="18">
        <v>15144</v>
      </c>
      <c r="I41" s="18">
        <f t="shared" si="12"/>
        <v>4032.9479768786127</v>
      </c>
      <c r="J41" s="17"/>
      <c r="K41" s="22" t="s">
        <v>64</v>
      </c>
      <c r="L41" s="31">
        <v>708</v>
      </c>
      <c r="M41" s="14"/>
      <c r="N41" s="36" t="s">
        <v>884</v>
      </c>
      <c r="O41" s="11" t="s">
        <v>966</v>
      </c>
      <c r="P41" s="19">
        <v>230496</v>
      </c>
      <c r="Q41" s="37">
        <f t="shared" si="0"/>
        <v>8282.1155726419984</v>
      </c>
      <c r="R41" s="19"/>
      <c r="S41" s="25" t="s">
        <v>750</v>
      </c>
      <c r="T41" s="15" t="s">
        <v>63</v>
      </c>
      <c r="U41" s="15" t="s">
        <v>587</v>
      </c>
      <c r="V41" s="15" t="s">
        <v>62</v>
      </c>
      <c r="W41" s="46">
        <v>1</v>
      </c>
      <c r="X41" s="19">
        <f>VLOOKUP(S41,$N$8:$Q4251,4,0)</f>
        <v>12276.571979605527</v>
      </c>
      <c r="Y41" s="37">
        <f t="shared" si="2"/>
        <v>12276.571979605527</v>
      </c>
      <c r="Z41" s="15"/>
      <c r="AA41" s="32" t="s">
        <v>599</v>
      </c>
      <c r="AB41" s="30" t="s">
        <v>94</v>
      </c>
      <c r="AC41" s="47">
        <v>16625.151999999998</v>
      </c>
      <c r="AD41" s="15"/>
      <c r="AE41" s="32" t="s">
        <v>591</v>
      </c>
      <c r="AF41" s="30" t="s">
        <v>71</v>
      </c>
      <c r="AG41" s="30" t="s">
        <v>758</v>
      </c>
      <c r="AH41" s="30" t="s">
        <v>72</v>
      </c>
      <c r="AI41" s="49">
        <v>1</v>
      </c>
      <c r="AJ41" s="19">
        <f t="shared" si="3"/>
        <v>223.624</v>
      </c>
      <c r="AK41" s="37">
        <f t="shared" si="4"/>
        <v>223.624</v>
      </c>
      <c r="AM41" s="36" t="s">
        <v>884</v>
      </c>
      <c r="AN41" s="11" t="s">
        <v>966</v>
      </c>
      <c r="AO41" s="19">
        <f t="shared" si="5"/>
        <v>8282.1155726419984</v>
      </c>
      <c r="AP41" s="19">
        <f t="shared" si="6"/>
        <v>4104.6842698412702</v>
      </c>
      <c r="AQ41" s="33">
        <f t="shared" si="7"/>
        <v>12386.799842483269</v>
      </c>
      <c r="AR41" s="114"/>
    </row>
    <row r="42" spans="1:44" x14ac:dyDescent="0.2">
      <c r="A42" s="25" t="s">
        <v>65</v>
      </c>
      <c r="B42" s="26">
        <v>990</v>
      </c>
      <c r="C42" s="52">
        <v>808</v>
      </c>
      <c r="D42" s="25" t="s">
        <v>66</v>
      </c>
      <c r="E42" s="26">
        <v>10481</v>
      </c>
      <c r="F42" s="27">
        <f t="shared" si="1"/>
        <v>3029.1907514450868</v>
      </c>
      <c r="G42" s="14"/>
      <c r="H42" s="21">
        <v>23891</v>
      </c>
      <c r="I42" s="21">
        <f>SUM(F42:F43)</f>
        <v>6385.2601156069359</v>
      </c>
      <c r="J42" s="14"/>
      <c r="K42" s="32" t="s">
        <v>65</v>
      </c>
      <c r="L42" s="33">
        <v>990</v>
      </c>
      <c r="M42" s="14"/>
      <c r="N42" s="36" t="s">
        <v>893</v>
      </c>
      <c r="O42" s="11" t="s">
        <v>967</v>
      </c>
      <c r="P42" s="19">
        <v>165895</v>
      </c>
      <c r="Q42" s="37">
        <f t="shared" si="0"/>
        <v>5960.8911344380995</v>
      </c>
      <c r="R42" s="19"/>
      <c r="S42" s="25" t="s">
        <v>751</v>
      </c>
      <c r="T42" s="15" t="s">
        <v>458</v>
      </c>
      <c r="U42" s="15" t="s">
        <v>686</v>
      </c>
      <c r="V42" s="15" t="s">
        <v>448</v>
      </c>
      <c r="W42" s="46">
        <v>1</v>
      </c>
      <c r="X42" s="19">
        <f>VLOOKUP(S42,$N$8:$Q4252,4,0)</f>
        <v>5527.015728619117</v>
      </c>
      <c r="Y42" s="37">
        <f t="shared" si="2"/>
        <v>5527.015728619117</v>
      </c>
      <c r="Z42" s="15"/>
      <c r="AA42" s="32" t="s">
        <v>600</v>
      </c>
      <c r="AB42" s="30" t="s">
        <v>107</v>
      </c>
      <c r="AC42" s="47">
        <v>16387.857</v>
      </c>
      <c r="AD42" s="15"/>
      <c r="AE42" s="32" t="s">
        <v>592</v>
      </c>
      <c r="AF42" s="30" t="s">
        <v>73</v>
      </c>
      <c r="AG42" s="30" t="s">
        <v>812</v>
      </c>
      <c r="AH42" s="30" t="s">
        <v>74</v>
      </c>
      <c r="AI42" s="49">
        <v>1</v>
      </c>
      <c r="AJ42" s="19">
        <f t="shared" si="3"/>
        <v>12803.01</v>
      </c>
      <c r="AK42" s="37">
        <f t="shared" si="4"/>
        <v>12803.01</v>
      </c>
      <c r="AM42" s="36" t="s">
        <v>893</v>
      </c>
      <c r="AN42" s="11" t="s">
        <v>967</v>
      </c>
      <c r="AO42" s="19">
        <f t="shared" si="5"/>
        <v>5960.8911344380995</v>
      </c>
      <c r="AP42" s="19">
        <f t="shared" si="6"/>
        <v>2884.3727301587301</v>
      </c>
      <c r="AQ42" s="33">
        <f t="shared" si="7"/>
        <v>8845.2638645968291</v>
      </c>
      <c r="AR42" s="114"/>
    </row>
    <row r="43" spans="1:44" x14ac:dyDescent="0.2">
      <c r="A43" s="25"/>
      <c r="B43" s="26"/>
      <c r="C43" s="52"/>
      <c r="D43" s="25" t="s">
        <v>67</v>
      </c>
      <c r="E43" s="26">
        <v>11612</v>
      </c>
      <c r="F43" s="27">
        <f t="shared" si="1"/>
        <v>3356.0693641618495</v>
      </c>
      <c r="G43" s="14"/>
      <c r="H43" s="21" t="s">
        <v>21</v>
      </c>
      <c r="I43" s="21"/>
      <c r="J43" s="14"/>
      <c r="K43" s="32"/>
      <c r="L43" s="33"/>
      <c r="M43" s="14"/>
      <c r="N43" s="36" t="s">
        <v>895</v>
      </c>
      <c r="O43" s="11" t="s">
        <v>968</v>
      </c>
      <c r="P43" s="19">
        <v>271940</v>
      </c>
      <c r="Q43" s="37">
        <f t="shared" si="0"/>
        <v>9771.269387860375</v>
      </c>
      <c r="R43" s="19"/>
      <c r="S43" s="25" t="s">
        <v>752</v>
      </c>
      <c r="T43" s="15" t="s">
        <v>241</v>
      </c>
      <c r="U43" s="15" t="s">
        <v>628</v>
      </c>
      <c r="V43" s="15" t="s">
        <v>230</v>
      </c>
      <c r="W43" s="46">
        <v>1</v>
      </c>
      <c r="X43" s="19">
        <f>VLOOKUP(S43,$N$8:$Q4253,4,0)</f>
        <v>8836.2903456396089</v>
      </c>
      <c r="Y43" s="37">
        <f t="shared" si="2"/>
        <v>8836.2903456396089</v>
      </c>
      <c r="Z43" s="15"/>
      <c r="AA43" s="32" t="s">
        <v>601</v>
      </c>
      <c r="AB43" s="30" t="s">
        <v>118</v>
      </c>
      <c r="AC43" s="47">
        <v>6920.2820000000002</v>
      </c>
      <c r="AD43" s="15"/>
      <c r="AE43" s="43" t="s">
        <v>593</v>
      </c>
      <c r="AF43" s="44" t="s">
        <v>75</v>
      </c>
      <c r="AG43" s="44" t="s">
        <v>770</v>
      </c>
      <c r="AH43" s="44" t="s">
        <v>77</v>
      </c>
      <c r="AI43" s="45">
        <v>0.55246913580246915</v>
      </c>
      <c r="AJ43" s="19">
        <f t="shared" si="3"/>
        <v>12935.888000000001</v>
      </c>
      <c r="AK43" s="37">
        <f t="shared" si="4"/>
        <v>7146.6788641975318</v>
      </c>
      <c r="AM43" s="36" t="s">
        <v>895</v>
      </c>
      <c r="AN43" s="11" t="s">
        <v>968</v>
      </c>
      <c r="AO43" s="19">
        <f t="shared" si="5"/>
        <v>9771.269387860375</v>
      </c>
      <c r="AP43" s="19">
        <f t="shared" si="6"/>
        <v>4413.0879999999997</v>
      </c>
      <c r="AQ43" s="33">
        <f t="shared" si="7"/>
        <v>14184.357387860375</v>
      </c>
      <c r="AR43" s="114"/>
    </row>
    <row r="44" spans="1:44" x14ac:dyDescent="0.2">
      <c r="A44" s="22" t="s">
        <v>68</v>
      </c>
      <c r="B44" s="23">
        <v>1385</v>
      </c>
      <c r="C44" s="51">
        <v>817</v>
      </c>
      <c r="D44" s="22" t="s">
        <v>69</v>
      </c>
      <c r="E44" s="23">
        <v>15812</v>
      </c>
      <c r="F44" s="24">
        <f t="shared" si="1"/>
        <v>4569.9421965317915</v>
      </c>
      <c r="G44" s="17"/>
      <c r="H44" s="18">
        <v>24309</v>
      </c>
      <c r="I44" s="18">
        <f t="shared" ref="I44" si="13">SUM(F44:F45)</f>
        <v>6389.3063583815028</v>
      </c>
      <c r="J44" s="17"/>
      <c r="K44" s="22" t="s">
        <v>68</v>
      </c>
      <c r="L44" s="31">
        <v>1385</v>
      </c>
      <c r="M44" s="14"/>
      <c r="N44" s="36" t="s">
        <v>897</v>
      </c>
      <c r="O44" s="11" t="s">
        <v>969</v>
      </c>
      <c r="P44" s="19">
        <v>348511</v>
      </c>
      <c r="Q44" s="37">
        <f t="shared" si="0"/>
        <v>12522.596402267438</v>
      </c>
      <c r="R44" s="19"/>
      <c r="S44" s="25" t="s">
        <v>753</v>
      </c>
      <c r="T44" s="15" t="s">
        <v>152</v>
      </c>
      <c r="U44" s="15" t="s">
        <v>608</v>
      </c>
      <c r="V44" s="15" t="s">
        <v>145</v>
      </c>
      <c r="W44" s="46">
        <v>1</v>
      </c>
      <c r="X44" s="19">
        <f>VLOOKUP(S44,$N$8:$Q4254,4,0)</f>
        <v>7410.9871802051111</v>
      </c>
      <c r="Y44" s="37">
        <f t="shared" si="2"/>
        <v>7410.9871802051111</v>
      </c>
      <c r="Z44" s="15"/>
      <c r="AA44" s="32" t="s">
        <v>602</v>
      </c>
      <c r="AB44" s="30" t="s">
        <v>120</v>
      </c>
      <c r="AC44" s="47">
        <v>8869.6110000000008</v>
      </c>
      <c r="AD44" s="15"/>
      <c r="AE44" s="43" t="s">
        <v>593</v>
      </c>
      <c r="AF44" s="44" t="s">
        <v>75</v>
      </c>
      <c r="AG44" s="44" t="s">
        <v>839</v>
      </c>
      <c r="AH44" s="44" t="s">
        <v>76</v>
      </c>
      <c r="AI44" s="45">
        <v>0.44753086419753085</v>
      </c>
      <c r="AJ44" s="19">
        <f t="shared" si="3"/>
        <v>12935.888000000001</v>
      </c>
      <c r="AK44" s="37">
        <f t="shared" si="4"/>
        <v>5789.2091358024691</v>
      </c>
      <c r="AM44" s="36" t="s">
        <v>897</v>
      </c>
      <c r="AN44" s="11" t="s">
        <v>969</v>
      </c>
      <c r="AO44" s="19">
        <f t="shared" si="5"/>
        <v>12522.596402267438</v>
      </c>
      <c r="AP44" s="19">
        <f t="shared" si="6"/>
        <v>5881.4040000000005</v>
      </c>
      <c r="AQ44" s="33">
        <f t="shared" si="7"/>
        <v>18404.00040226744</v>
      </c>
      <c r="AR44" s="114"/>
    </row>
    <row r="45" spans="1:44" x14ac:dyDescent="0.2">
      <c r="A45" s="22"/>
      <c r="B45" s="23"/>
      <c r="C45" s="51"/>
      <c r="D45" s="22" t="s">
        <v>70</v>
      </c>
      <c r="E45" s="23">
        <v>6295</v>
      </c>
      <c r="F45" s="24">
        <f t="shared" si="1"/>
        <v>1819.3641618497111</v>
      </c>
      <c r="G45" s="17"/>
      <c r="H45" s="18" t="s">
        <v>21</v>
      </c>
      <c r="I45" s="18"/>
      <c r="J45" s="17"/>
      <c r="K45" s="22"/>
      <c r="L45" s="31"/>
      <c r="M45" s="14"/>
      <c r="N45" s="36" t="s">
        <v>905</v>
      </c>
      <c r="O45" s="11" t="s">
        <v>970</v>
      </c>
      <c r="P45" s="19">
        <v>314983</v>
      </c>
      <c r="Q45" s="37">
        <f t="shared" si="0"/>
        <v>11317.878008371054</v>
      </c>
      <c r="R45" s="19"/>
      <c r="S45" s="25" t="s">
        <v>754</v>
      </c>
      <c r="T45" s="15" t="s">
        <v>541</v>
      </c>
      <c r="U45" s="15" t="s">
        <v>709</v>
      </c>
      <c r="V45" s="15" t="s">
        <v>540</v>
      </c>
      <c r="W45" s="46">
        <v>1</v>
      </c>
      <c r="X45" s="19">
        <f>VLOOKUP(S45,$N$8:$Q4255,4,0)</f>
        <v>9099.0589454536239</v>
      </c>
      <c r="Y45" s="37">
        <f t="shared" si="2"/>
        <v>9099.0589454536239</v>
      </c>
      <c r="Z45" s="15"/>
      <c r="AA45" s="32" t="s">
        <v>603</v>
      </c>
      <c r="AB45" s="30" t="s">
        <v>127</v>
      </c>
      <c r="AC45" s="47">
        <v>7157.4269999999997</v>
      </c>
      <c r="AD45" s="15"/>
      <c r="AE45" s="32" t="s">
        <v>594</v>
      </c>
      <c r="AF45" s="30" t="s">
        <v>78</v>
      </c>
      <c r="AG45" s="30" t="s">
        <v>761</v>
      </c>
      <c r="AH45" s="30" t="s">
        <v>79</v>
      </c>
      <c r="AI45" s="49">
        <v>1</v>
      </c>
      <c r="AJ45" s="19">
        <f t="shared" si="3"/>
        <v>7109.0330000000004</v>
      </c>
      <c r="AK45" s="37">
        <f t="shared" si="4"/>
        <v>7109.0330000000004</v>
      </c>
      <c r="AM45" s="36" t="s">
        <v>905</v>
      </c>
      <c r="AN45" s="11" t="s">
        <v>970</v>
      </c>
      <c r="AO45" s="19">
        <f t="shared" si="5"/>
        <v>11317.878008371054</v>
      </c>
      <c r="AP45" s="19">
        <f t="shared" si="6"/>
        <v>6000.3873808553972</v>
      </c>
      <c r="AQ45" s="33">
        <f t="shared" si="7"/>
        <v>17318.26538922645</v>
      </c>
      <c r="AR45" s="114"/>
    </row>
    <row r="46" spans="1:44" x14ac:dyDescent="0.2">
      <c r="A46" s="25" t="s">
        <v>71</v>
      </c>
      <c r="B46" s="26">
        <v>17</v>
      </c>
      <c r="C46" s="52">
        <v>27</v>
      </c>
      <c r="D46" s="25" t="s">
        <v>72</v>
      </c>
      <c r="E46" s="26">
        <v>732</v>
      </c>
      <c r="F46" s="27">
        <f t="shared" si="1"/>
        <v>211.56069364161849</v>
      </c>
      <c r="G46" s="14"/>
      <c r="H46" s="21">
        <v>776</v>
      </c>
      <c r="I46" s="21">
        <f t="shared" ref="I46:I52" si="14">F46</f>
        <v>211.56069364161849</v>
      </c>
      <c r="J46" s="14"/>
      <c r="K46" s="32" t="s">
        <v>71</v>
      </c>
      <c r="L46" s="33">
        <v>17</v>
      </c>
      <c r="M46" s="14"/>
      <c r="N46" s="36" t="s">
        <v>910</v>
      </c>
      <c r="O46" s="11" t="s">
        <v>971</v>
      </c>
      <c r="P46" s="19">
        <v>271861</v>
      </c>
      <c r="Q46" s="37">
        <f t="shared" si="0"/>
        <v>9768.430782720854</v>
      </c>
      <c r="R46" s="19"/>
      <c r="S46" s="25" t="s">
        <v>755</v>
      </c>
      <c r="T46" s="15" t="s">
        <v>316</v>
      </c>
      <c r="U46" s="15" t="s">
        <v>642</v>
      </c>
      <c r="V46" s="15" t="s">
        <v>313</v>
      </c>
      <c r="W46" s="46">
        <v>1</v>
      </c>
      <c r="X46" s="19">
        <f>VLOOKUP(S46,$N$8:$Q4256,4,0)</f>
        <v>8620.4126281936096</v>
      </c>
      <c r="Y46" s="37">
        <f t="shared" si="2"/>
        <v>8620.4126281936096</v>
      </c>
      <c r="Z46" s="15"/>
      <c r="AA46" s="32" t="s">
        <v>604</v>
      </c>
      <c r="AB46" s="30" t="s">
        <v>129</v>
      </c>
      <c r="AC46" s="47">
        <v>6497.1890000000003</v>
      </c>
      <c r="AD46" s="15"/>
      <c r="AE46" s="32" t="s">
        <v>595</v>
      </c>
      <c r="AF46" s="30" t="s">
        <v>80</v>
      </c>
      <c r="AG46" s="30" t="s">
        <v>763</v>
      </c>
      <c r="AH46" s="30" t="s">
        <v>81</v>
      </c>
      <c r="AI46" s="49">
        <v>1</v>
      </c>
      <c r="AJ46" s="19">
        <f t="shared" si="3"/>
        <v>6422.8050000000003</v>
      </c>
      <c r="AK46" s="37">
        <f t="shared" si="4"/>
        <v>6422.8050000000003</v>
      </c>
      <c r="AM46" s="36" t="s">
        <v>910</v>
      </c>
      <c r="AN46" s="11" t="s">
        <v>971</v>
      </c>
      <c r="AO46" s="19">
        <f t="shared" si="5"/>
        <v>9768.430782720854</v>
      </c>
      <c r="AP46" s="19">
        <f t="shared" si="6"/>
        <v>4334.4799999999996</v>
      </c>
      <c r="AQ46" s="33">
        <f t="shared" si="7"/>
        <v>14102.910782720854</v>
      </c>
      <c r="AR46" s="114"/>
    </row>
    <row r="47" spans="1:44" x14ac:dyDescent="0.2">
      <c r="A47" s="22" t="s">
        <v>73</v>
      </c>
      <c r="B47" s="23">
        <v>3076</v>
      </c>
      <c r="C47" s="51">
        <v>1555</v>
      </c>
      <c r="D47" s="22" t="s">
        <v>74</v>
      </c>
      <c r="E47" s="23">
        <v>37835</v>
      </c>
      <c r="F47" s="24">
        <f t="shared" si="1"/>
        <v>10934.971098265896</v>
      </c>
      <c r="G47" s="17"/>
      <c r="H47" s="18">
        <v>42466</v>
      </c>
      <c r="I47" s="18">
        <f t="shared" si="14"/>
        <v>10934.971098265896</v>
      </c>
      <c r="J47" s="17"/>
      <c r="K47" s="22" t="s">
        <v>73</v>
      </c>
      <c r="L47" s="31">
        <v>3076</v>
      </c>
      <c r="M47" s="14"/>
      <c r="N47" s="36" t="s">
        <v>912</v>
      </c>
      <c r="O47" s="11" t="s">
        <v>972</v>
      </c>
      <c r="P47" s="19">
        <v>118693</v>
      </c>
      <c r="Q47" s="37">
        <f t="shared" si="0"/>
        <v>4264.8425294304307</v>
      </c>
      <c r="R47" s="19"/>
      <c r="S47" s="25" t="s">
        <v>756</v>
      </c>
      <c r="T47" s="15" t="s">
        <v>46</v>
      </c>
      <c r="U47" s="15" t="s">
        <v>583</v>
      </c>
      <c r="V47" s="15" t="s">
        <v>43</v>
      </c>
      <c r="W47" s="46">
        <v>1</v>
      </c>
      <c r="X47" s="19">
        <f>VLOOKUP(S47,$N$8:$Q4257,4,0)</f>
        <v>11405.910699406788</v>
      </c>
      <c r="Y47" s="37">
        <f t="shared" si="2"/>
        <v>11405.910699406788</v>
      </c>
      <c r="Z47" s="15"/>
      <c r="AA47" s="32" t="s">
        <v>605</v>
      </c>
      <c r="AB47" s="30" t="s">
        <v>131</v>
      </c>
      <c r="AC47" s="47">
        <v>6627.3549999999996</v>
      </c>
      <c r="AD47" s="15"/>
      <c r="AE47" s="32" t="s">
        <v>596</v>
      </c>
      <c r="AF47" s="30" t="s">
        <v>82</v>
      </c>
      <c r="AG47" s="30" t="s">
        <v>764</v>
      </c>
      <c r="AH47" s="30" t="s">
        <v>83</v>
      </c>
      <c r="AI47" s="49">
        <v>1</v>
      </c>
      <c r="AJ47" s="19">
        <f t="shared" si="3"/>
        <v>11491.433000000001</v>
      </c>
      <c r="AK47" s="37">
        <f t="shared" si="4"/>
        <v>11491.433000000001</v>
      </c>
      <c r="AM47" s="36" t="s">
        <v>912</v>
      </c>
      <c r="AN47" s="11" t="s">
        <v>972</v>
      </c>
      <c r="AO47" s="19">
        <f t="shared" si="5"/>
        <v>4264.8425294304307</v>
      </c>
      <c r="AP47" s="19">
        <f t="shared" si="6"/>
        <v>2030.114113207547</v>
      </c>
      <c r="AQ47" s="33">
        <f t="shared" si="7"/>
        <v>6294.9566426379779</v>
      </c>
      <c r="AR47" s="114"/>
    </row>
    <row r="48" spans="1:44" x14ac:dyDescent="0.2">
      <c r="A48" s="25" t="s">
        <v>75</v>
      </c>
      <c r="B48" s="26">
        <v>2970</v>
      </c>
      <c r="C48" s="52">
        <v>1572</v>
      </c>
      <c r="D48" s="25" t="s">
        <v>76</v>
      </c>
      <c r="E48" s="26">
        <v>17226</v>
      </c>
      <c r="F48" s="27">
        <f t="shared" si="1"/>
        <v>4978.6127167630057</v>
      </c>
      <c r="G48" s="14"/>
      <c r="H48" s="21">
        <v>43735</v>
      </c>
      <c r="I48" s="21">
        <f>F48+F49</f>
        <v>11327.456647398843</v>
      </c>
      <c r="J48" s="14"/>
      <c r="K48" s="32" t="s">
        <v>75</v>
      </c>
      <c r="L48" s="33">
        <v>2970</v>
      </c>
      <c r="M48" s="14"/>
      <c r="N48" s="36" t="s">
        <v>917</v>
      </c>
      <c r="O48" s="11" t="s">
        <v>973</v>
      </c>
      <c r="P48" s="19">
        <v>246654</v>
      </c>
      <c r="Q48" s="37">
        <f t="shared" si="0"/>
        <v>8862.7001529503304</v>
      </c>
      <c r="R48" s="19"/>
      <c r="S48" s="25" t="s">
        <v>757</v>
      </c>
      <c r="T48" s="15" t="s">
        <v>271</v>
      </c>
      <c r="U48" s="15" t="s">
        <v>634</v>
      </c>
      <c r="V48" s="15" t="s">
        <v>261</v>
      </c>
      <c r="W48" s="46">
        <v>1</v>
      </c>
      <c r="X48" s="19">
        <f>VLOOKUP(S48,$N$8:$Q4258,4,0)</f>
        <v>7919.2771587322595</v>
      </c>
      <c r="Y48" s="37">
        <f t="shared" si="2"/>
        <v>7919.2771587322595</v>
      </c>
      <c r="Z48" s="15"/>
      <c r="AA48" s="32" t="s">
        <v>606</v>
      </c>
      <c r="AB48" s="30" t="s">
        <v>134</v>
      </c>
      <c r="AC48" s="47">
        <v>11850.898999999999</v>
      </c>
      <c r="AD48" s="15"/>
      <c r="AE48" s="32" t="s">
        <v>597</v>
      </c>
      <c r="AF48" s="30" t="s">
        <v>90</v>
      </c>
      <c r="AG48" s="30" t="s">
        <v>765</v>
      </c>
      <c r="AH48" s="30" t="s">
        <v>91</v>
      </c>
      <c r="AI48" s="49">
        <v>1</v>
      </c>
      <c r="AJ48" s="19">
        <f t="shared" si="3"/>
        <v>2297.038</v>
      </c>
      <c r="AK48" s="37">
        <f t="shared" si="4"/>
        <v>2297.038</v>
      </c>
      <c r="AM48" s="36" t="s">
        <v>917</v>
      </c>
      <c r="AN48" s="11" t="s">
        <v>973</v>
      </c>
      <c r="AO48" s="19">
        <f t="shared" si="5"/>
        <v>8862.7001529503304</v>
      </c>
      <c r="AP48" s="19">
        <f t="shared" si="6"/>
        <v>3775.4630000000002</v>
      </c>
      <c r="AQ48" s="33">
        <f t="shared" si="7"/>
        <v>12638.16315295033</v>
      </c>
      <c r="AR48" s="114"/>
    </row>
    <row r="49" spans="1:44" x14ac:dyDescent="0.2">
      <c r="A49" s="25"/>
      <c r="B49" s="26"/>
      <c r="C49" s="52"/>
      <c r="D49" s="25" t="s">
        <v>77</v>
      </c>
      <c r="E49" s="26">
        <v>21967</v>
      </c>
      <c r="F49" s="27">
        <f t="shared" si="1"/>
        <v>6348.8439306358378</v>
      </c>
      <c r="G49" s="14"/>
      <c r="H49" s="21" t="s">
        <v>21</v>
      </c>
      <c r="I49" s="21"/>
      <c r="J49" s="14"/>
      <c r="K49" s="32"/>
      <c r="L49" s="33"/>
      <c r="M49" s="14"/>
      <c r="N49" s="36" t="s">
        <v>919</v>
      </c>
      <c r="O49" s="11" t="s">
        <v>974</v>
      </c>
      <c r="P49" s="19">
        <v>309416</v>
      </c>
      <c r="Q49" s="37">
        <f t="shared" si="0"/>
        <v>11117.846175311486</v>
      </c>
      <c r="R49" s="19"/>
      <c r="S49" s="43" t="s">
        <v>758</v>
      </c>
      <c r="T49" s="44" t="s">
        <v>72</v>
      </c>
      <c r="U49" s="44" t="s">
        <v>591</v>
      </c>
      <c r="V49" s="44" t="s">
        <v>71</v>
      </c>
      <c r="W49" s="45">
        <v>0.04</v>
      </c>
      <c r="X49" s="19">
        <f>VLOOKUP(S49,$N$8:$Q4259,4,0)</f>
        <v>12718.424225183666</v>
      </c>
      <c r="Y49" s="37">
        <f t="shared" si="2"/>
        <v>508.73696900734666</v>
      </c>
      <c r="Z49" s="15"/>
      <c r="AA49" s="32" t="s">
        <v>607</v>
      </c>
      <c r="AB49" s="30" t="s">
        <v>143</v>
      </c>
      <c r="AC49" s="47">
        <v>5952.0789999999997</v>
      </c>
      <c r="AD49" s="15"/>
      <c r="AE49" s="32" t="s">
        <v>598</v>
      </c>
      <c r="AF49" s="30" t="s">
        <v>92</v>
      </c>
      <c r="AG49" s="30" t="s">
        <v>892</v>
      </c>
      <c r="AH49" s="30" t="s">
        <v>93</v>
      </c>
      <c r="AI49" s="49">
        <v>1</v>
      </c>
      <c r="AJ49" s="19">
        <f t="shared" si="3"/>
        <v>5264.2749999999996</v>
      </c>
      <c r="AK49" s="37">
        <f t="shared" si="4"/>
        <v>5264.2749999999996</v>
      </c>
      <c r="AM49" s="36" t="s">
        <v>919</v>
      </c>
      <c r="AN49" s="11" t="s">
        <v>974</v>
      </c>
      <c r="AO49" s="19">
        <f t="shared" si="5"/>
        <v>11117.846175311486</v>
      </c>
      <c r="AP49" s="19">
        <f t="shared" si="6"/>
        <v>4694.6388867924525</v>
      </c>
      <c r="AQ49" s="33">
        <f t="shared" si="7"/>
        <v>15812.485062103939</v>
      </c>
      <c r="AR49" s="114"/>
    </row>
    <row r="50" spans="1:44" x14ac:dyDescent="0.2">
      <c r="A50" s="22" t="s">
        <v>78</v>
      </c>
      <c r="B50" s="23">
        <v>1525</v>
      </c>
      <c r="C50" s="51">
        <v>864</v>
      </c>
      <c r="D50" s="22" t="s">
        <v>79</v>
      </c>
      <c r="E50" s="23">
        <v>21778</v>
      </c>
      <c r="F50" s="24">
        <f t="shared" si="1"/>
        <v>6294.2196531791906</v>
      </c>
      <c r="G50" s="17"/>
      <c r="H50" s="18">
        <v>24167</v>
      </c>
      <c r="I50" s="18">
        <f t="shared" si="14"/>
        <v>6294.2196531791906</v>
      </c>
      <c r="J50" s="17"/>
      <c r="K50" s="22" t="s">
        <v>78</v>
      </c>
      <c r="L50" s="31">
        <v>1525</v>
      </c>
      <c r="M50" s="14"/>
      <c r="N50" s="36" t="s">
        <v>923</v>
      </c>
      <c r="O50" s="11" t="s">
        <v>975</v>
      </c>
      <c r="P50" s="19">
        <v>138500</v>
      </c>
      <c r="Q50" s="37">
        <f t="shared" si="0"/>
        <v>4976.5419218160687</v>
      </c>
      <c r="R50" s="19"/>
      <c r="S50" s="43" t="s">
        <v>758</v>
      </c>
      <c r="T50" s="44" t="s">
        <v>72</v>
      </c>
      <c r="U50" s="44" t="s">
        <v>612</v>
      </c>
      <c r="V50" s="44" t="s">
        <v>175</v>
      </c>
      <c r="W50" s="45">
        <v>0.96</v>
      </c>
      <c r="X50" s="19">
        <f>VLOOKUP(S50,$N$8:$Q4260,4,0)</f>
        <v>12718.424225183666</v>
      </c>
      <c r="Y50" s="37">
        <f t="shared" si="2"/>
        <v>12209.687256176319</v>
      </c>
      <c r="Z50" s="15"/>
      <c r="AA50" s="32" t="s">
        <v>608</v>
      </c>
      <c r="AB50" s="30" t="s">
        <v>145</v>
      </c>
      <c r="AC50" s="47">
        <v>27131.014999999999</v>
      </c>
      <c r="AD50" s="15"/>
      <c r="AE50" s="43" t="s">
        <v>599</v>
      </c>
      <c r="AF50" s="44" t="s">
        <v>94</v>
      </c>
      <c r="AG50" s="44" t="s">
        <v>905</v>
      </c>
      <c r="AH50" s="44" t="s">
        <v>95</v>
      </c>
      <c r="AI50" s="45">
        <v>4.2769857433808553E-2</v>
      </c>
      <c r="AJ50" s="19">
        <f t="shared" si="3"/>
        <v>16625.151999999998</v>
      </c>
      <c r="AK50" s="37">
        <f t="shared" si="4"/>
        <v>711.05538085539706</v>
      </c>
      <c r="AM50" s="36" t="s">
        <v>923</v>
      </c>
      <c r="AN50" s="11" t="s">
        <v>975</v>
      </c>
      <c r="AO50" s="19">
        <f t="shared" si="5"/>
        <v>4976.5419218160687</v>
      </c>
      <c r="AP50" s="19">
        <f t="shared" si="6"/>
        <v>2442.171451058201</v>
      </c>
      <c r="AQ50" s="33">
        <f t="shared" si="7"/>
        <v>7418.7133728742701</v>
      </c>
      <c r="AR50" s="114"/>
    </row>
    <row r="51" spans="1:44" x14ac:dyDescent="0.2">
      <c r="A51" s="25" t="s">
        <v>80</v>
      </c>
      <c r="B51" s="26">
        <v>1110</v>
      </c>
      <c r="C51" s="52">
        <v>780</v>
      </c>
      <c r="D51" s="25" t="s">
        <v>81</v>
      </c>
      <c r="E51" s="26">
        <v>21498</v>
      </c>
      <c r="F51" s="27">
        <f t="shared" si="1"/>
        <v>6213.2947976878613</v>
      </c>
      <c r="G51" s="14"/>
      <c r="H51" s="21">
        <v>23388</v>
      </c>
      <c r="I51" s="21">
        <f t="shared" si="14"/>
        <v>6213.2947976878613</v>
      </c>
      <c r="J51" s="14"/>
      <c r="K51" s="32" t="s">
        <v>80</v>
      </c>
      <c r="L51" s="33">
        <v>1110</v>
      </c>
      <c r="M51" s="14"/>
      <c r="N51" s="36" t="s">
        <v>928</v>
      </c>
      <c r="O51" s="11" t="s">
        <v>976</v>
      </c>
      <c r="P51" s="19">
        <v>418660</v>
      </c>
      <c r="Q51" s="37">
        <f t="shared" si="0"/>
        <v>15043.169971028992</v>
      </c>
      <c r="R51" s="19"/>
      <c r="S51" s="25" t="s">
        <v>759</v>
      </c>
      <c r="T51" s="15" t="s">
        <v>535</v>
      </c>
      <c r="U51" s="15" t="s">
        <v>708</v>
      </c>
      <c r="V51" s="15" t="s">
        <v>529</v>
      </c>
      <c r="W51" s="46">
        <v>1</v>
      </c>
      <c r="X51" s="19">
        <f>VLOOKUP(S51,$N$8:$Q4261,4,0)</f>
        <v>22280.678852327765</v>
      </c>
      <c r="Y51" s="37">
        <f t="shared" si="2"/>
        <v>22280.678852327765</v>
      </c>
      <c r="Z51" s="15"/>
      <c r="AA51" s="32" t="s">
        <v>609</v>
      </c>
      <c r="AB51" s="30" t="s">
        <v>163</v>
      </c>
      <c r="AC51" s="47">
        <v>5194.2209999999995</v>
      </c>
      <c r="AD51" s="15"/>
      <c r="AE51" s="43" t="s">
        <v>599</v>
      </c>
      <c r="AF51" s="44" t="s">
        <v>94</v>
      </c>
      <c r="AG51" s="44" t="s">
        <v>781</v>
      </c>
      <c r="AH51" s="44" t="s">
        <v>102</v>
      </c>
      <c r="AI51" s="45">
        <v>0.12627291242362526</v>
      </c>
      <c r="AJ51" s="19">
        <f t="shared" si="3"/>
        <v>16625.151999999998</v>
      </c>
      <c r="AK51" s="37">
        <f t="shared" si="4"/>
        <v>2099.3063625254581</v>
      </c>
      <c r="AM51" s="36" t="s">
        <v>928</v>
      </c>
      <c r="AN51" s="11" t="s">
        <v>976</v>
      </c>
      <c r="AO51" s="19">
        <f t="shared" si="5"/>
        <v>15043.169971028992</v>
      </c>
      <c r="AP51" s="19">
        <f t="shared" si="6"/>
        <v>7297.6880000000001</v>
      </c>
      <c r="AQ51" s="33">
        <f t="shared" si="7"/>
        <v>22340.857971028992</v>
      </c>
      <c r="AR51" s="114"/>
    </row>
    <row r="52" spans="1:44" x14ac:dyDescent="0.2">
      <c r="A52" s="22" t="s">
        <v>82</v>
      </c>
      <c r="B52" s="23">
        <v>2791</v>
      </c>
      <c r="C52" s="51">
        <v>1396</v>
      </c>
      <c r="D52" s="22" t="s">
        <v>83</v>
      </c>
      <c r="E52" s="23">
        <v>36013</v>
      </c>
      <c r="F52" s="24">
        <f t="shared" si="1"/>
        <v>10408.381502890174</v>
      </c>
      <c r="G52" s="17"/>
      <c r="H52" s="18">
        <v>40200</v>
      </c>
      <c r="I52" s="18">
        <f t="shared" si="14"/>
        <v>10408.381502890174</v>
      </c>
      <c r="J52" s="17"/>
      <c r="K52" s="22" t="s">
        <v>84</v>
      </c>
      <c r="L52" s="31">
        <v>547</v>
      </c>
      <c r="M52" s="14"/>
      <c r="N52" s="36" t="s">
        <v>931</v>
      </c>
      <c r="O52" s="11" t="s">
        <v>977</v>
      </c>
      <c r="P52" s="19">
        <v>464244</v>
      </c>
      <c r="Q52" s="37">
        <f t="shared" si="0"/>
        <v>16681.081068242449</v>
      </c>
      <c r="R52" s="19"/>
      <c r="S52" s="25" t="s">
        <v>760</v>
      </c>
      <c r="T52" s="15" t="s">
        <v>364</v>
      </c>
      <c r="U52" s="15" t="s">
        <v>655</v>
      </c>
      <c r="V52" s="15" t="s">
        <v>361</v>
      </c>
      <c r="W52" s="46">
        <v>1</v>
      </c>
      <c r="X52" s="19">
        <f>VLOOKUP(S52,$N$8:$Q4262,4,0)</f>
        <v>2912.9478488065479</v>
      </c>
      <c r="Y52" s="37">
        <f t="shared" si="2"/>
        <v>2912.9478488065479</v>
      </c>
      <c r="Z52" s="15"/>
      <c r="AA52" s="32" t="s">
        <v>610</v>
      </c>
      <c r="AB52" s="30" t="s">
        <v>165</v>
      </c>
      <c r="AC52" s="47">
        <v>11595.761</v>
      </c>
      <c r="AD52" s="15"/>
      <c r="AE52" s="43" t="s">
        <v>599</v>
      </c>
      <c r="AF52" s="44" t="s">
        <v>94</v>
      </c>
      <c r="AG52" s="44" t="s">
        <v>794</v>
      </c>
      <c r="AH52" s="44" t="s">
        <v>100</v>
      </c>
      <c r="AI52" s="45">
        <v>0.1425661914460285</v>
      </c>
      <c r="AJ52" s="19">
        <f t="shared" si="3"/>
        <v>16625.151999999998</v>
      </c>
      <c r="AK52" s="37">
        <f t="shared" si="4"/>
        <v>2370.1846028513232</v>
      </c>
      <c r="AM52" s="36" t="s">
        <v>931</v>
      </c>
      <c r="AN52" s="11" t="s">
        <v>977</v>
      </c>
      <c r="AO52" s="19">
        <f t="shared" si="5"/>
        <v>16681.081068242449</v>
      </c>
      <c r="AP52" s="19">
        <f t="shared" si="6"/>
        <v>8251.6949999999997</v>
      </c>
      <c r="AQ52" s="33">
        <f t="shared" si="7"/>
        <v>24932.776068242449</v>
      </c>
      <c r="AR52" s="114"/>
    </row>
    <row r="53" spans="1:44" x14ac:dyDescent="0.2">
      <c r="A53" s="22"/>
      <c r="B53" s="23"/>
      <c r="C53" s="51"/>
      <c r="D53" s="22" t="s">
        <v>21</v>
      </c>
      <c r="E53" s="23" t="s">
        <v>21</v>
      </c>
      <c r="F53" s="24" t="str">
        <f t="shared" si="1"/>
        <v/>
      </c>
      <c r="G53" s="17"/>
      <c r="H53" s="18" t="s">
        <v>21</v>
      </c>
      <c r="I53" s="18"/>
      <c r="J53" s="17"/>
      <c r="K53" s="22" t="s">
        <v>85</v>
      </c>
      <c r="L53" s="31">
        <v>560</v>
      </c>
      <c r="M53" s="14"/>
      <c r="N53" s="36" t="s">
        <v>724</v>
      </c>
      <c r="O53" s="11" t="s">
        <v>978</v>
      </c>
      <c r="P53" s="19">
        <v>190897</v>
      </c>
      <c r="Q53" s="37">
        <f t="shared" si="0"/>
        <v>6859.2557635301237</v>
      </c>
      <c r="R53" s="19"/>
      <c r="S53" s="43" t="s">
        <v>761</v>
      </c>
      <c r="T53" s="44" t="s">
        <v>79</v>
      </c>
      <c r="U53" s="44" t="s">
        <v>594</v>
      </c>
      <c r="V53" s="44" t="s">
        <v>78</v>
      </c>
      <c r="W53" s="45">
        <v>0.76171875</v>
      </c>
      <c r="X53" s="19">
        <f>VLOOKUP(S53,$N$8:$Q4263,4,0)</f>
        <v>19257.564378739353</v>
      </c>
      <c r="Y53" s="37">
        <f t="shared" si="2"/>
        <v>14668.847866617867</v>
      </c>
      <c r="Z53" s="15"/>
      <c r="AA53" s="32" t="s">
        <v>611</v>
      </c>
      <c r="AB53" s="30" t="s">
        <v>173</v>
      </c>
      <c r="AC53" s="47">
        <v>6097.1009999999997</v>
      </c>
      <c r="AD53" s="15"/>
      <c r="AE53" s="43" t="s">
        <v>599</v>
      </c>
      <c r="AF53" s="44" t="s">
        <v>94</v>
      </c>
      <c r="AG53" s="44" t="s">
        <v>838</v>
      </c>
      <c r="AH53" s="44" t="s">
        <v>98</v>
      </c>
      <c r="AI53" s="45">
        <v>0.35641547861507128</v>
      </c>
      <c r="AJ53" s="19">
        <f t="shared" si="3"/>
        <v>16625.151999999998</v>
      </c>
      <c r="AK53" s="37">
        <f t="shared" si="4"/>
        <v>5925.4615071283088</v>
      </c>
      <c r="AM53" s="36" t="s">
        <v>724</v>
      </c>
      <c r="AN53" s="11" t="s">
        <v>978</v>
      </c>
      <c r="AO53" s="19">
        <f t="shared" si="5"/>
        <v>6859.2557635301237</v>
      </c>
      <c r="AP53" s="19">
        <f t="shared" si="6"/>
        <v>3173.1978565597165</v>
      </c>
      <c r="AQ53" s="33">
        <f t="shared" si="7"/>
        <v>10032.45362008984</v>
      </c>
      <c r="AR53" s="114"/>
    </row>
    <row r="54" spans="1:44" x14ac:dyDescent="0.2">
      <c r="A54" s="22"/>
      <c r="B54" s="23"/>
      <c r="C54" s="51"/>
      <c r="D54" s="22" t="s">
        <v>21</v>
      </c>
      <c r="E54" s="23" t="s">
        <v>21</v>
      </c>
      <c r="F54" s="24" t="str">
        <f t="shared" si="1"/>
        <v/>
      </c>
      <c r="G54" s="17"/>
      <c r="H54" s="18" t="s">
        <v>21</v>
      </c>
      <c r="I54" s="18"/>
      <c r="J54" s="17"/>
      <c r="K54" s="22" t="s">
        <v>86</v>
      </c>
      <c r="L54" s="31">
        <v>778</v>
      </c>
      <c r="M54" s="14"/>
      <c r="N54" s="36" t="s">
        <v>729</v>
      </c>
      <c r="O54" s="11" t="s">
        <v>979</v>
      </c>
      <c r="P54" s="19">
        <v>352937</v>
      </c>
      <c r="Q54" s="37">
        <f t="shared" si="0"/>
        <v>12681.63015350179</v>
      </c>
      <c r="R54" s="19"/>
      <c r="S54" s="43" t="s">
        <v>761</v>
      </c>
      <c r="T54" s="44" t="s">
        <v>79</v>
      </c>
      <c r="U54" s="44" t="s">
        <v>706</v>
      </c>
      <c r="V54" s="44" t="s">
        <v>519</v>
      </c>
      <c r="W54" s="45">
        <v>0.23828125</v>
      </c>
      <c r="X54" s="19">
        <f>VLOOKUP(S54,$N$8:$Q4264,4,0)</f>
        <v>19257.564378739353</v>
      </c>
      <c r="Y54" s="37">
        <f t="shared" si="2"/>
        <v>4588.7165121214866</v>
      </c>
      <c r="Z54" s="15"/>
      <c r="AA54" s="32" t="s">
        <v>612</v>
      </c>
      <c r="AB54" s="30" t="s">
        <v>175</v>
      </c>
      <c r="AC54" s="47">
        <v>6439.598</v>
      </c>
      <c r="AD54" s="15"/>
      <c r="AE54" s="43" t="s">
        <v>599</v>
      </c>
      <c r="AF54" s="44" t="s">
        <v>94</v>
      </c>
      <c r="AG54" s="44" t="s">
        <v>892</v>
      </c>
      <c r="AH54" s="44" t="s">
        <v>93</v>
      </c>
      <c r="AI54" s="45">
        <v>0.33197556008146639</v>
      </c>
      <c r="AJ54" s="19">
        <f t="shared" si="3"/>
        <v>16625.151999999998</v>
      </c>
      <c r="AK54" s="37">
        <f t="shared" si="4"/>
        <v>5519.1441466395108</v>
      </c>
      <c r="AM54" s="36" t="s">
        <v>729</v>
      </c>
      <c r="AN54" s="11" t="s">
        <v>979</v>
      </c>
      <c r="AO54" s="19">
        <f t="shared" si="5"/>
        <v>12681.63015350179</v>
      </c>
      <c r="AP54" s="19">
        <f t="shared" si="6"/>
        <v>5676.0039999999999</v>
      </c>
      <c r="AQ54" s="33">
        <f t="shared" si="7"/>
        <v>18357.634153501789</v>
      </c>
      <c r="AR54" s="114"/>
    </row>
    <row r="55" spans="1:44" x14ac:dyDescent="0.2">
      <c r="A55" s="22"/>
      <c r="B55" s="23"/>
      <c r="C55" s="51"/>
      <c r="D55" s="22" t="s">
        <v>21</v>
      </c>
      <c r="E55" s="23" t="s">
        <v>21</v>
      </c>
      <c r="F55" s="24" t="str">
        <f t="shared" si="1"/>
        <v/>
      </c>
      <c r="G55" s="17"/>
      <c r="H55" s="18" t="s">
        <v>21</v>
      </c>
      <c r="I55" s="18"/>
      <c r="J55" s="17"/>
      <c r="K55" s="22" t="s">
        <v>87</v>
      </c>
      <c r="L55" s="31">
        <v>351</v>
      </c>
      <c r="M55" s="14"/>
      <c r="N55" s="36" t="s">
        <v>731</v>
      </c>
      <c r="O55" s="11" t="s">
        <v>980</v>
      </c>
      <c r="P55" s="19">
        <v>146098</v>
      </c>
      <c r="Q55" s="37">
        <f t="shared" si="0"/>
        <v>5249.5510591587299</v>
      </c>
      <c r="R55" s="19"/>
      <c r="S55" s="25" t="s">
        <v>762</v>
      </c>
      <c r="T55" s="15" t="s">
        <v>533</v>
      </c>
      <c r="U55" s="15" t="s">
        <v>708</v>
      </c>
      <c r="V55" s="15" t="s">
        <v>529</v>
      </c>
      <c r="W55" s="46">
        <v>1</v>
      </c>
      <c r="X55" s="19">
        <f>VLOOKUP(S55,$N$8:$Q4265,4,0)</f>
        <v>5265.504738677043</v>
      </c>
      <c r="Y55" s="37">
        <f t="shared" si="2"/>
        <v>5265.504738677043</v>
      </c>
      <c r="Z55" s="15"/>
      <c r="AA55" s="32" t="s">
        <v>613</v>
      </c>
      <c r="AB55" s="30" t="s">
        <v>176</v>
      </c>
      <c r="AC55" s="47">
        <v>2929.355</v>
      </c>
      <c r="AD55" s="15"/>
      <c r="AE55" s="43" t="s">
        <v>600</v>
      </c>
      <c r="AF55" s="44" t="s">
        <v>107</v>
      </c>
      <c r="AG55" s="44" t="s">
        <v>852</v>
      </c>
      <c r="AH55" s="44" t="s">
        <v>110</v>
      </c>
      <c r="AI55" s="45">
        <v>0.79868708971553615</v>
      </c>
      <c r="AJ55" s="19">
        <f t="shared" si="3"/>
        <v>16387.857</v>
      </c>
      <c r="AK55" s="37">
        <f t="shared" si="4"/>
        <v>13088.769814004378</v>
      </c>
      <c r="AM55" s="36" t="s">
        <v>731</v>
      </c>
      <c r="AN55" s="11" t="s">
        <v>980</v>
      </c>
      <c r="AO55" s="19">
        <f t="shared" si="5"/>
        <v>5249.5510591587299</v>
      </c>
      <c r="AP55" s="19">
        <f t="shared" si="6"/>
        <v>2276.8645070422535</v>
      </c>
      <c r="AQ55" s="33">
        <f t="shared" si="7"/>
        <v>7526.4155662009834</v>
      </c>
      <c r="AR55" s="114"/>
    </row>
    <row r="56" spans="1:44" x14ac:dyDescent="0.2">
      <c r="A56" s="22"/>
      <c r="B56" s="23"/>
      <c r="C56" s="51"/>
      <c r="D56" s="22" t="s">
        <v>21</v>
      </c>
      <c r="E56" s="23" t="s">
        <v>21</v>
      </c>
      <c r="F56" s="24" t="str">
        <f t="shared" si="1"/>
        <v/>
      </c>
      <c r="G56" s="17"/>
      <c r="H56" s="18" t="s">
        <v>21</v>
      </c>
      <c r="I56" s="18"/>
      <c r="J56" s="17"/>
      <c r="K56" s="22" t="s">
        <v>88</v>
      </c>
      <c r="L56" s="31">
        <v>209</v>
      </c>
      <c r="M56" s="14"/>
      <c r="N56" s="36" t="s">
        <v>741</v>
      </c>
      <c r="O56" s="11" t="s">
        <v>981</v>
      </c>
      <c r="P56" s="19">
        <v>118134</v>
      </c>
      <c r="Q56" s="37">
        <f t="shared" si="0"/>
        <v>4244.7567031900326</v>
      </c>
      <c r="R56" s="19"/>
      <c r="S56" s="25" t="s">
        <v>763</v>
      </c>
      <c r="T56" s="15" t="s">
        <v>81</v>
      </c>
      <c r="U56" s="15" t="s">
        <v>595</v>
      </c>
      <c r="V56" s="15" t="s">
        <v>80</v>
      </c>
      <c r="W56" s="46">
        <v>1</v>
      </c>
      <c r="X56" s="19">
        <f>VLOOKUP(S56,$N$8:$Q4266,4,0)</f>
        <v>15075.652237435648</v>
      </c>
      <c r="Y56" s="37">
        <f t="shared" si="2"/>
        <v>15075.652237435648</v>
      </c>
      <c r="Z56" s="15"/>
      <c r="AA56" s="32" t="s">
        <v>614</v>
      </c>
      <c r="AB56" s="30" t="s">
        <v>178</v>
      </c>
      <c r="AC56" s="47">
        <v>4209.2470000000003</v>
      </c>
      <c r="AD56" s="15"/>
      <c r="AE56" s="43" t="s">
        <v>600</v>
      </c>
      <c r="AF56" s="44" t="s">
        <v>107</v>
      </c>
      <c r="AG56" s="44" t="s">
        <v>875</v>
      </c>
      <c r="AH56" s="44" t="s">
        <v>108</v>
      </c>
      <c r="AI56" s="45">
        <v>0.20131291028446391</v>
      </c>
      <c r="AJ56" s="19">
        <f t="shared" si="3"/>
        <v>16387.857</v>
      </c>
      <c r="AK56" s="37">
        <f t="shared" si="4"/>
        <v>3299.0871859956237</v>
      </c>
      <c r="AM56" s="36" t="s">
        <v>741</v>
      </c>
      <c r="AN56" s="11" t="s">
        <v>981</v>
      </c>
      <c r="AO56" s="19">
        <f t="shared" si="5"/>
        <v>4244.7567031900326</v>
      </c>
      <c r="AP56" s="19">
        <f t="shared" si="6"/>
        <v>1460.4569935483871</v>
      </c>
      <c r="AQ56" s="33">
        <f t="shared" si="7"/>
        <v>5705.2136967384195</v>
      </c>
      <c r="AR56" s="114"/>
    </row>
    <row r="57" spans="1:44" x14ac:dyDescent="0.2">
      <c r="A57" s="22"/>
      <c r="B57" s="23"/>
      <c r="C57" s="51"/>
      <c r="D57" s="22" t="s">
        <v>21</v>
      </c>
      <c r="E57" s="23" t="s">
        <v>21</v>
      </c>
      <c r="F57" s="24" t="str">
        <f t="shared" si="1"/>
        <v/>
      </c>
      <c r="G57" s="17"/>
      <c r="H57" s="18" t="s">
        <v>21</v>
      </c>
      <c r="I57" s="18"/>
      <c r="J57" s="17"/>
      <c r="K57" s="22" t="s">
        <v>89</v>
      </c>
      <c r="L57" s="31">
        <v>346</v>
      </c>
      <c r="M57" s="14"/>
      <c r="N57" s="36" t="s">
        <v>742</v>
      </c>
      <c r="O57" s="11" t="s">
        <v>982</v>
      </c>
      <c r="P57" s="19">
        <v>405081</v>
      </c>
      <c r="Q57" s="37">
        <f t="shared" si="0"/>
        <v>14555.253272427257</v>
      </c>
      <c r="R57" s="19"/>
      <c r="S57" s="43" t="s">
        <v>764</v>
      </c>
      <c r="T57" s="44" t="s">
        <v>83</v>
      </c>
      <c r="U57" s="44" t="s">
        <v>596</v>
      </c>
      <c r="V57" s="44" t="s">
        <v>82</v>
      </c>
      <c r="W57" s="45">
        <v>0.9907407407407407</v>
      </c>
      <c r="X57" s="19">
        <f>VLOOKUP(S57,$N$8:$Q4267,4,0)</f>
        <v>24751.163616475518</v>
      </c>
      <c r="Y57" s="37">
        <f t="shared" si="2"/>
        <v>24521.986175582224</v>
      </c>
      <c r="Z57" s="15"/>
      <c r="AA57" s="32" t="s">
        <v>615</v>
      </c>
      <c r="AB57" s="30" t="s">
        <v>180</v>
      </c>
      <c r="AC57" s="47">
        <v>21791.444</v>
      </c>
      <c r="AD57" s="15"/>
      <c r="AE57" s="32" t="s">
        <v>601</v>
      </c>
      <c r="AF57" s="30" t="s">
        <v>118</v>
      </c>
      <c r="AG57" s="30" t="s">
        <v>767</v>
      </c>
      <c r="AH57" s="30" t="s">
        <v>119</v>
      </c>
      <c r="AI57" s="49">
        <v>1</v>
      </c>
      <c r="AJ57" s="19">
        <f t="shared" si="3"/>
        <v>6920.2820000000002</v>
      </c>
      <c r="AK57" s="37">
        <f t="shared" si="4"/>
        <v>6920.2820000000002</v>
      </c>
      <c r="AM57" s="36" t="s">
        <v>742</v>
      </c>
      <c r="AN57" s="11" t="s">
        <v>982</v>
      </c>
      <c r="AO57" s="19">
        <f t="shared" si="5"/>
        <v>14555.253272427257</v>
      </c>
      <c r="AP57" s="19">
        <f t="shared" si="6"/>
        <v>6758.8591096774198</v>
      </c>
      <c r="AQ57" s="33">
        <f t="shared" si="7"/>
        <v>21314.112382104679</v>
      </c>
      <c r="AR57" s="114"/>
    </row>
    <row r="58" spans="1:44" x14ac:dyDescent="0.2">
      <c r="A58" s="25" t="s">
        <v>90</v>
      </c>
      <c r="B58" s="26">
        <v>437</v>
      </c>
      <c r="C58" s="52">
        <v>279</v>
      </c>
      <c r="D58" s="25" t="s">
        <v>91</v>
      </c>
      <c r="E58" s="26">
        <v>7175</v>
      </c>
      <c r="F58" s="27">
        <f t="shared" si="1"/>
        <v>2073.6994219653179</v>
      </c>
      <c r="G58" s="14"/>
      <c r="H58" s="21">
        <v>7891</v>
      </c>
      <c r="I58" s="21">
        <f t="shared" ref="I58:I59" si="15">F58</f>
        <v>2073.6994219653179</v>
      </c>
      <c r="J58" s="14"/>
      <c r="K58" s="32" t="s">
        <v>90</v>
      </c>
      <c r="L58" s="33">
        <v>437</v>
      </c>
      <c r="M58" s="14"/>
      <c r="N58" s="36" t="s">
        <v>748</v>
      </c>
      <c r="O58" s="11" t="s">
        <v>983</v>
      </c>
      <c r="P58" s="19">
        <v>267919</v>
      </c>
      <c r="Q58" s="37">
        <f t="shared" si="0"/>
        <v>9626.7879794298879</v>
      </c>
      <c r="R58" s="19"/>
      <c r="S58" s="43" t="s">
        <v>764</v>
      </c>
      <c r="T58" s="44" t="s">
        <v>83</v>
      </c>
      <c r="U58" s="44" t="s">
        <v>654</v>
      </c>
      <c r="V58" s="44" t="s">
        <v>350</v>
      </c>
      <c r="W58" s="45">
        <v>9.2592592592592587E-3</v>
      </c>
      <c r="X58" s="19">
        <f>VLOOKUP(S58,$N$8:$Q4268,4,0)</f>
        <v>24751.163616475518</v>
      </c>
      <c r="Y58" s="37">
        <f t="shared" si="2"/>
        <v>229.17744089329182</v>
      </c>
      <c r="Z58" s="15"/>
      <c r="AA58" s="32" t="s">
        <v>616</v>
      </c>
      <c r="AB58" s="30" t="s">
        <v>197</v>
      </c>
      <c r="AC58" s="47">
        <v>5262.5940000000001</v>
      </c>
      <c r="AD58" s="15"/>
      <c r="AE58" s="32" t="s">
        <v>602</v>
      </c>
      <c r="AF58" s="30" t="s">
        <v>120</v>
      </c>
      <c r="AG58" s="30" t="s">
        <v>768</v>
      </c>
      <c r="AH58" s="30" t="s">
        <v>29</v>
      </c>
      <c r="AI58" s="49">
        <v>1</v>
      </c>
      <c r="AJ58" s="19">
        <f t="shared" si="3"/>
        <v>8869.6110000000008</v>
      </c>
      <c r="AK58" s="37">
        <f t="shared" si="4"/>
        <v>8869.6110000000008</v>
      </c>
      <c r="AM58" s="36" t="s">
        <v>748</v>
      </c>
      <c r="AN58" s="11" t="s">
        <v>983</v>
      </c>
      <c r="AO58" s="19">
        <f t="shared" si="5"/>
        <v>9626.7879794298879</v>
      </c>
      <c r="AP58" s="19">
        <f t="shared" si="6"/>
        <v>4219.4939999999997</v>
      </c>
      <c r="AQ58" s="33">
        <f t="shared" si="7"/>
        <v>13846.281979429888</v>
      </c>
      <c r="AR58" s="114"/>
    </row>
    <row r="59" spans="1:44" x14ac:dyDescent="0.2">
      <c r="A59" s="22" t="s">
        <v>92</v>
      </c>
      <c r="B59" s="23">
        <v>897</v>
      </c>
      <c r="C59" s="51">
        <v>640</v>
      </c>
      <c r="D59" s="22" t="s">
        <v>93</v>
      </c>
      <c r="E59" s="23">
        <v>15866</v>
      </c>
      <c r="F59" s="24">
        <f t="shared" si="1"/>
        <v>4585.5491329479764</v>
      </c>
      <c r="G59" s="17"/>
      <c r="H59" s="18">
        <v>17403</v>
      </c>
      <c r="I59" s="18">
        <f t="shared" si="15"/>
        <v>4585.5491329479764</v>
      </c>
      <c r="J59" s="17"/>
      <c r="K59" s="22" t="s">
        <v>92</v>
      </c>
      <c r="L59" s="31">
        <v>897</v>
      </c>
      <c r="M59" s="14"/>
      <c r="N59" s="36" t="s">
        <v>767</v>
      </c>
      <c r="O59" s="11" t="s">
        <v>984</v>
      </c>
      <c r="P59" s="19">
        <v>421843</v>
      </c>
      <c r="Q59" s="37">
        <f t="shared" si="0"/>
        <v>15157.540605954195</v>
      </c>
      <c r="R59" s="19"/>
      <c r="S59" s="25" t="s">
        <v>765</v>
      </c>
      <c r="T59" s="15" t="s">
        <v>91</v>
      </c>
      <c r="U59" s="15" t="s">
        <v>597</v>
      </c>
      <c r="V59" s="15" t="s">
        <v>90</v>
      </c>
      <c r="W59" s="46">
        <v>1</v>
      </c>
      <c r="X59" s="19">
        <f>VLOOKUP(S59,$N$8:$Q4269,4,0)</f>
        <v>4877.6219224604038</v>
      </c>
      <c r="Y59" s="37">
        <f t="shared" si="2"/>
        <v>4877.6219224604038</v>
      </c>
      <c r="Z59" s="15"/>
      <c r="AA59" s="32" t="s">
        <v>617</v>
      </c>
      <c r="AB59" s="30" t="s">
        <v>199</v>
      </c>
      <c r="AC59" s="47">
        <v>4445.0469999999996</v>
      </c>
      <c r="AD59" s="15"/>
      <c r="AE59" s="32" t="s">
        <v>603</v>
      </c>
      <c r="AF59" s="30" t="s">
        <v>127</v>
      </c>
      <c r="AG59" s="30" t="s">
        <v>769</v>
      </c>
      <c r="AH59" s="30" t="s">
        <v>128</v>
      </c>
      <c r="AI59" s="49">
        <v>1</v>
      </c>
      <c r="AJ59" s="19">
        <f t="shared" si="3"/>
        <v>7157.4269999999997</v>
      </c>
      <c r="AK59" s="37">
        <f t="shared" si="4"/>
        <v>7157.4269999999997</v>
      </c>
      <c r="AM59" s="36" t="s">
        <v>767</v>
      </c>
      <c r="AN59" s="11" t="s">
        <v>984</v>
      </c>
      <c r="AO59" s="19">
        <f t="shared" si="5"/>
        <v>15157.540605954195</v>
      </c>
      <c r="AP59" s="19">
        <f t="shared" si="6"/>
        <v>6920.2820000000002</v>
      </c>
      <c r="AQ59" s="33">
        <f t="shared" si="7"/>
        <v>22077.822605954196</v>
      </c>
      <c r="AR59" s="114"/>
    </row>
    <row r="60" spans="1:44" x14ac:dyDescent="0.2">
      <c r="A60" s="25" t="s">
        <v>94</v>
      </c>
      <c r="B60" s="26">
        <v>3200</v>
      </c>
      <c r="C60" s="52">
        <v>2020</v>
      </c>
      <c r="D60" s="25" t="s">
        <v>95</v>
      </c>
      <c r="E60" s="26">
        <v>2178</v>
      </c>
      <c r="F60" s="27">
        <f t="shared" si="1"/>
        <v>629.47976878612712</v>
      </c>
      <c r="G60" s="14"/>
      <c r="H60" s="21">
        <v>57363</v>
      </c>
      <c r="I60" s="21">
        <f>SUM(F60:F64)</f>
        <v>15070.231213872834</v>
      </c>
      <c r="J60" s="14"/>
      <c r="K60" s="32" t="s">
        <v>96</v>
      </c>
      <c r="L60" s="33">
        <v>562</v>
      </c>
      <c r="M60" s="14"/>
      <c r="N60" s="36" t="s">
        <v>775</v>
      </c>
      <c r="O60" s="11" t="s">
        <v>985</v>
      </c>
      <c r="P60" s="19">
        <v>361662</v>
      </c>
      <c r="Q60" s="37">
        <f t="shared" si="0"/>
        <v>12995.134328720889</v>
      </c>
      <c r="R60" s="19"/>
      <c r="S60" s="25" t="s">
        <v>766</v>
      </c>
      <c r="T60" s="15" t="s">
        <v>239</v>
      </c>
      <c r="U60" s="15" t="s">
        <v>628</v>
      </c>
      <c r="V60" s="15" t="s">
        <v>230</v>
      </c>
      <c r="W60" s="46">
        <v>1</v>
      </c>
      <c r="X60" s="19">
        <f>VLOOKUP(S60,$N$8:$Q4270,4,0)</f>
        <v>10154.445149984898</v>
      </c>
      <c r="Y60" s="37">
        <f t="shared" si="2"/>
        <v>10154.445149984898</v>
      </c>
      <c r="Z60" s="15"/>
      <c r="AA60" s="32" t="s">
        <v>618</v>
      </c>
      <c r="AB60" s="30" t="s">
        <v>201</v>
      </c>
      <c r="AC60" s="47">
        <v>2296.8159999999998</v>
      </c>
      <c r="AD60" s="15"/>
      <c r="AE60" s="32" t="s">
        <v>604</v>
      </c>
      <c r="AF60" s="30" t="s">
        <v>129</v>
      </c>
      <c r="AG60" s="30" t="s">
        <v>771</v>
      </c>
      <c r="AH60" s="30" t="s">
        <v>130</v>
      </c>
      <c r="AI60" s="49">
        <v>1</v>
      </c>
      <c r="AJ60" s="19">
        <f t="shared" si="3"/>
        <v>6497.1890000000003</v>
      </c>
      <c r="AK60" s="37">
        <f t="shared" si="4"/>
        <v>6497.1890000000003</v>
      </c>
      <c r="AM60" s="36" t="s">
        <v>775</v>
      </c>
      <c r="AN60" s="11" t="s">
        <v>985</v>
      </c>
      <c r="AO60" s="19">
        <f t="shared" si="5"/>
        <v>12995.134328720889</v>
      </c>
      <c r="AP60" s="19">
        <f t="shared" si="6"/>
        <v>6217.0901666666659</v>
      </c>
      <c r="AQ60" s="33">
        <f t="shared" si="7"/>
        <v>19212.224495387556</v>
      </c>
      <c r="AR60" s="114"/>
    </row>
    <row r="61" spans="1:44" x14ac:dyDescent="0.2">
      <c r="A61" s="25"/>
      <c r="B61" s="26"/>
      <c r="C61" s="52"/>
      <c r="D61" s="25" t="s">
        <v>93</v>
      </c>
      <c r="E61" s="26">
        <v>16963</v>
      </c>
      <c r="F61" s="27">
        <f t="shared" si="1"/>
        <v>4902.6011560693642</v>
      </c>
      <c r="G61" s="14"/>
      <c r="H61" s="21" t="s">
        <v>21</v>
      </c>
      <c r="I61" s="21"/>
      <c r="J61" s="14"/>
      <c r="K61" s="32" t="s">
        <v>97</v>
      </c>
      <c r="L61" s="33">
        <v>467</v>
      </c>
      <c r="M61" s="14"/>
      <c r="N61" s="36" t="s">
        <v>787</v>
      </c>
      <c r="O61" s="11" t="s">
        <v>986</v>
      </c>
      <c r="P61" s="19">
        <v>277122</v>
      </c>
      <c r="Q61" s="37">
        <f t="shared" si="0"/>
        <v>9957.4675123286106</v>
      </c>
      <c r="R61" s="19"/>
      <c r="S61" s="25" t="s">
        <v>767</v>
      </c>
      <c r="T61" s="15" t="s">
        <v>119</v>
      </c>
      <c r="U61" s="15" t="s">
        <v>601</v>
      </c>
      <c r="V61" s="15" t="s">
        <v>118</v>
      </c>
      <c r="W61" s="46">
        <v>1</v>
      </c>
      <c r="X61" s="19">
        <f>VLOOKUP(S61,$N$8:$Q4271,4,0)</f>
        <v>15157.540605954195</v>
      </c>
      <c r="Y61" s="37">
        <f t="shared" si="2"/>
        <v>15157.540605954195</v>
      </c>
      <c r="Z61" s="15"/>
      <c r="AA61" s="32" t="s">
        <v>619</v>
      </c>
      <c r="AB61" s="30" t="s">
        <v>202</v>
      </c>
      <c r="AC61" s="47">
        <v>4609.3810000000003</v>
      </c>
      <c r="AD61" s="15"/>
      <c r="AE61" s="43" t="s">
        <v>605</v>
      </c>
      <c r="AF61" s="44" t="s">
        <v>131</v>
      </c>
      <c r="AG61" s="44" t="s">
        <v>775</v>
      </c>
      <c r="AH61" s="44" t="s">
        <v>133</v>
      </c>
      <c r="AI61" s="45">
        <v>0.93809523809523809</v>
      </c>
      <c r="AJ61" s="19">
        <f t="shared" si="3"/>
        <v>6627.3549999999996</v>
      </c>
      <c r="AK61" s="37">
        <f t="shared" si="4"/>
        <v>6217.0901666666659</v>
      </c>
      <c r="AM61" s="36" t="s">
        <v>787</v>
      </c>
      <c r="AN61" s="11" t="s">
        <v>986</v>
      </c>
      <c r="AO61" s="19">
        <f t="shared" si="5"/>
        <v>9957.4675123286106</v>
      </c>
      <c r="AP61" s="19">
        <f t="shared" si="6"/>
        <v>4739.4658841698838</v>
      </c>
      <c r="AQ61" s="33">
        <f t="shared" si="7"/>
        <v>14696.933396498494</v>
      </c>
      <c r="AR61" s="114"/>
    </row>
    <row r="62" spans="1:44" x14ac:dyDescent="0.2">
      <c r="A62" s="25"/>
      <c r="B62" s="26"/>
      <c r="C62" s="52"/>
      <c r="D62" s="25" t="s">
        <v>98</v>
      </c>
      <c r="E62" s="26">
        <v>19439</v>
      </c>
      <c r="F62" s="27">
        <f t="shared" si="1"/>
        <v>5618.2080924855491</v>
      </c>
      <c r="G62" s="14"/>
      <c r="H62" s="21" t="s">
        <v>21</v>
      </c>
      <c r="I62" s="21"/>
      <c r="J62" s="14"/>
      <c r="K62" s="32" t="s">
        <v>99</v>
      </c>
      <c r="L62" s="33">
        <v>557</v>
      </c>
      <c r="M62" s="14"/>
      <c r="N62" s="36" t="s">
        <v>792</v>
      </c>
      <c r="O62" s="11" t="s">
        <v>987</v>
      </c>
      <c r="P62" s="19">
        <v>175969</v>
      </c>
      <c r="Q62" s="37">
        <f t="shared" si="0"/>
        <v>6322.8671872927935</v>
      </c>
      <c r="R62" s="19"/>
      <c r="S62" s="43" t="s">
        <v>768</v>
      </c>
      <c r="T62" s="44" t="s">
        <v>29</v>
      </c>
      <c r="U62" s="44" t="s">
        <v>576</v>
      </c>
      <c r="V62" s="44" t="s">
        <v>28</v>
      </c>
      <c r="W62" s="45">
        <v>0.24336283185840707</v>
      </c>
      <c r="X62" s="19">
        <f>VLOOKUP(S62,$N$8:$Q4272,4,0)</f>
        <v>33580.087961436628</v>
      </c>
      <c r="Y62" s="37">
        <f t="shared" si="2"/>
        <v>8172.1453003496217</v>
      </c>
      <c r="Z62" s="15"/>
      <c r="AA62" s="32" t="s">
        <v>620</v>
      </c>
      <c r="AB62" s="30" t="s">
        <v>204</v>
      </c>
      <c r="AC62" s="47">
        <v>4036.1460000000002</v>
      </c>
      <c r="AD62" s="15"/>
      <c r="AE62" s="43" t="s">
        <v>605</v>
      </c>
      <c r="AF62" s="44" t="s">
        <v>131</v>
      </c>
      <c r="AG62" s="44" t="s">
        <v>911</v>
      </c>
      <c r="AH62" s="44" t="s">
        <v>132</v>
      </c>
      <c r="AI62" s="45">
        <v>6.1904761904761907E-2</v>
      </c>
      <c r="AJ62" s="19">
        <f t="shared" si="3"/>
        <v>6627.3549999999996</v>
      </c>
      <c r="AK62" s="37">
        <f t="shared" si="4"/>
        <v>410.26483333333334</v>
      </c>
      <c r="AM62" s="36" t="s">
        <v>792</v>
      </c>
      <c r="AN62" s="11" t="s">
        <v>987</v>
      </c>
      <c r="AO62" s="19">
        <f t="shared" si="5"/>
        <v>6322.8671872927935</v>
      </c>
      <c r="AP62" s="19">
        <f t="shared" si="6"/>
        <v>2829.1588337801609</v>
      </c>
      <c r="AQ62" s="33">
        <f t="shared" si="7"/>
        <v>9152.0260210729539</v>
      </c>
      <c r="AR62" s="114"/>
    </row>
    <row r="63" spans="1:44" x14ac:dyDescent="0.2">
      <c r="A63" s="25"/>
      <c r="B63" s="26"/>
      <c r="C63" s="52"/>
      <c r="D63" s="25" t="s">
        <v>100</v>
      </c>
      <c r="E63" s="26">
        <v>7263</v>
      </c>
      <c r="F63" s="27">
        <f t="shared" si="1"/>
        <v>2099.1329479768788</v>
      </c>
      <c r="G63" s="14"/>
      <c r="H63" s="21" t="s">
        <v>21</v>
      </c>
      <c r="I63" s="21"/>
      <c r="J63" s="14"/>
      <c r="K63" s="32" t="s">
        <v>101</v>
      </c>
      <c r="L63" s="33">
        <v>239</v>
      </c>
      <c r="M63" s="14"/>
      <c r="N63" s="36" t="s">
        <v>796</v>
      </c>
      <c r="O63" s="11" t="s">
        <v>988</v>
      </c>
      <c r="P63" s="19">
        <v>179791</v>
      </c>
      <c r="Q63" s="37">
        <f t="shared" si="0"/>
        <v>6460.1981853085408</v>
      </c>
      <c r="R63" s="19"/>
      <c r="S63" s="43" t="s">
        <v>768</v>
      </c>
      <c r="T63" s="44" t="s">
        <v>29</v>
      </c>
      <c r="U63" s="44" t="s">
        <v>663</v>
      </c>
      <c r="V63" s="44" t="s">
        <v>400</v>
      </c>
      <c r="W63" s="45">
        <v>0.20575221238938052</v>
      </c>
      <c r="X63" s="19">
        <f>VLOOKUP(S63,$N$8:$Q4273,4,0)</f>
        <v>33580.087961436628</v>
      </c>
      <c r="Y63" s="37">
        <f t="shared" si="2"/>
        <v>6909.1773902955892</v>
      </c>
      <c r="Z63" s="15"/>
      <c r="AA63" s="32" t="s">
        <v>621</v>
      </c>
      <c r="AB63" s="30" t="s">
        <v>206</v>
      </c>
      <c r="AC63" s="47">
        <v>18949.401999999998</v>
      </c>
      <c r="AD63" s="15"/>
      <c r="AE63" s="43" t="s">
        <v>606</v>
      </c>
      <c r="AF63" s="44" t="s">
        <v>134</v>
      </c>
      <c r="AG63" s="44" t="s">
        <v>778</v>
      </c>
      <c r="AH63" s="44" t="s">
        <v>139</v>
      </c>
      <c r="AI63" s="45">
        <v>0.34650455927051671</v>
      </c>
      <c r="AJ63" s="19">
        <f t="shared" si="3"/>
        <v>11850.898999999999</v>
      </c>
      <c r="AK63" s="37">
        <f t="shared" si="4"/>
        <v>4106.3905349544066</v>
      </c>
      <c r="AM63" s="36" t="s">
        <v>796</v>
      </c>
      <c r="AN63" s="11" t="s">
        <v>988</v>
      </c>
      <c r="AO63" s="19">
        <f t="shared" si="5"/>
        <v>6460.1981853085408</v>
      </c>
      <c r="AP63" s="19">
        <f t="shared" si="6"/>
        <v>3097.1844075067029</v>
      </c>
      <c r="AQ63" s="33">
        <f t="shared" si="7"/>
        <v>9557.3825928152437</v>
      </c>
      <c r="AR63" s="114"/>
    </row>
    <row r="64" spans="1:44" x14ac:dyDescent="0.2">
      <c r="A64" s="25"/>
      <c r="B64" s="26"/>
      <c r="C64" s="52"/>
      <c r="D64" s="25" t="s">
        <v>102</v>
      </c>
      <c r="E64" s="26">
        <v>6300</v>
      </c>
      <c r="F64" s="27">
        <f t="shared" si="1"/>
        <v>1820.8092485549132</v>
      </c>
      <c r="G64" s="14"/>
      <c r="H64" s="21" t="s">
        <v>21</v>
      </c>
      <c r="I64" s="21"/>
      <c r="J64" s="14"/>
      <c r="K64" s="32" t="s">
        <v>103</v>
      </c>
      <c r="L64" s="33">
        <v>427</v>
      </c>
      <c r="M64" s="14"/>
      <c r="N64" s="36" t="s">
        <v>808</v>
      </c>
      <c r="O64" s="11" t="s">
        <v>989</v>
      </c>
      <c r="P64" s="19">
        <v>366388</v>
      </c>
      <c r="Q64" s="37">
        <f t="shared" si="0"/>
        <v>13164.947593143292</v>
      </c>
      <c r="R64" s="19"/>
      <c r="S64" s="43" t="s">
        <v>768</v>
      </c>
      <c r="T64" s="44" t="s">
        <v>29</v>
      </c>
      <c r="U64" s="44" t="s">
        <v>602</v>
      </c>
      <c r="V64" s="44" t="s">
        <v>120</v>
      </c>
      <c r="W64" s="45">
        <v>0.55088495575221241</v>
      </c>
      <c r="X64" s="19">
        <f>VLOOKUP(S64,$N$8:$Q4274,4,0)</f>
        <v>33580.087961436628</v>
      </c>
      <c r="Y64" s="37">
        <f t="shared" si="2"/>
        <v>18498.765270791417</v>
      </c>
      <c r="Z64" s="15"/>
      <c r="AA64" s="32" t="s">
        <v>622</v>
      </c>
      <c r="AB64" s="30" t="s">
        <v>219</v>
      </c>
      <c r="AC64" s="47">
        <v>4771.7430000000004</v>
      </c>
      <c r="AD64" s="15"/>
      <c r="AE64" s="43" t="s">
        <v>606</v>
      </c>
      <c r="AF64" s="44" t="s">
        <v>134</v>
      </c>
      <c r="AG64" s="44" t="s">
        <v>799</v>
      </c>
      <c r="AH64" s="44" t="s">
        <v>137</v>
      </c>
      <c r="AI64" s="45">
        <v>0.33738601823708209</v>
      </c>
      <c r="AJ64" s="19">
        <f t="shared" si="3"/>
        <v>11850.898999999999</v>
      </c>
      <c r="AK64" s="37">
        <f t="shared" si="4"/>
        <v>3998.3276261398178</v>
      </c>
      <c r="AM64" s="36" t="s">
        <v>808</v>
      </c>
      <c r="AN64" s="11" t="s">
        <v>989</v>
      </c>
      <c r="AO64" s="19">
        <f t="shared" si="5"/>
        <v>13164.947593143292</v>
      </c>
      <c r="AP64" s="19">
        <f t="shared" si="6"/>
        <v>6659.3220000000001</v>
      </c>
      <c r="AQ64" s="33">
        <f t="shared" si="7"/>
        <v>19824.26959314329</v>
      </c>
      <c r="AR64" s="114"/>
    </row>
    <row r="65" spans="1:44" x14ac:dyDescent="0.2">
      <c r="A65" s="25"/>
      <c r="B65" s="26"/>
      <c r="C65" s="52"/>
      <c r="D65" s="25" t="s">
        <v>21</v>
      </c>
      <c r="E65" s="26" t="s">
        <v>21</v>
      </c>
      <c r="F65" s="27" t="str">
        <f t="shared" si="1"/>
        <v/>
      </c>
      <c r="G65" s="14"/>
      <c r="H65" s="21" t="s">
        <v>21</v>
      </c>
      <c r="I65" s="21"/>
      <c r="J65" s="14"/>
      <c r="K65" s="32" t="s">
        <v>104</v>
      </c>
      <c r="L65" s="33">
        <v>238</v>
      </c>
      <c r="M65" s="14"/>
      <c r="N65" s="36" t="s">
        <v>817</v>
      </c>
      <c r="O65" s="11" t="s">
        <v>990</v>
      </c>
      <c r="P65" s="19">
        <v>236832</v>
      </c>
      <c r="Q65" s="37">
        <f t="shared" si="0"/>
        <v>8509.778891173597</v>
      </c>
      <c r="R65" s="19"/>
      <c r="S65" s="25" t="s">
        <v>769</v>
      </c>
      <c r="T65" s="15" t="s">
        <v>128</v>
      </c>
      <c r="U65" s="15" t="s">
        <v>603</v>
      </c>
      <c r="V65" s="15" t="s">
        <v>127</v>
      </c>
      <c r="W65" s="46">
        <v>1</v>
      </c>
      <c r="X65" s="19">
        <f>VLOOKUP(S65,$N$8:$Q4275,4,0)</f>
        <v>13532.457129434517</v>
      </c>
      <c r="Y65" s="37">
        <f t="shared" si="2"/>
        <v>13532.457129434517</v>
      </c>
      <c r="Z65" s="15"/>
      <c r="AA65" s="32" t="s">
        <v>623</v>
      </c>
      <c r="AB65" s="30" t="s">
        <v>221</v>
      </c>
      <c r="AC65" s="47">
        <v>4580.3159999999998</v>
      </c>
      <c r="AD65" s="15"/>
      <c r="AE65" s="43" t="s">
        <v>606</v>
      </c>
      <c r="AF65" s="44" t="s">
        <v>134</v>
      </c>
      <c r="AG65" s="44" t="s">
        <v>804</v>
      </c>
      <c r="AH65" s="44" t="s">
        <v>135</v>
      </c>
      <c r="AI65" s="45">
        <v>0.3161094224924012</v>
      </c>
      <c r="AJ65" s="19">
        <f t="shared" si="3"/>
        <v>11850.898999999999</v>
      </c>
      <c r="AK65" s="37">
        <f t="shared" si="4"/>
        <v>3746.1808389057746</v>
      </c>
      <c r="AM65" s="36" t="s">
        <v>817</v>
      </c>
      <c r="AN65" s="11" t="s">
        <v>990</v>
      </c>
      <c r="AO65" s="19">
        <f t="shared" si="5"/>
        <v>8509.778891173597</v>
      </c>
      <c r="AP65" s="19">
        <f t="shared" si="6"/>
        <v>4155.5834688796685</v>
      </c>
      <c r="AQ65" s="33">
        <f t="shared" si="7"/>
        <v>12665.362360053266</v>
      </c>
      <c r="AR65" s="114"/>
    </row>
    <row r="66" spans="1:44" x14ac:dyDescent="0.2">
      <c r="A66" s="25"/>
      <c r="B66" s="26"/>
      <c r="C66" s="52"/>
      <c r="D66" s="25" t="s">
        <v>21</v>
      </c>
      <c r="E66" s="26" t="s">
        <v>21</v>
      </c>
      <c r="F66" s="27" t="str">
        <f t="shared" si="1"/>
        <v/>
      </c>
      <c r="G66" s="14"/>
      <c r="H66" s="21" t="s">
        <v>21</v>
      </c>
      <c r="I66" s="21"/>
      <c r="J66" s="14"/>
      <c r="K66" s="32" t="s">
        <v>105</v>
      </c>
      <c r="L66" s="33">
        <v>373</v>
      </c>
      <c r="M66" s="14"/>
      <c r="N66" s="36" t="s">
        <v>818</v>
      </c>
      <c r="O66" s="11" t="s">
        <v>991</v>
      </c>
      <c r="P66" s="19">
        <v>347090</v>
      </c>
      <c r="Q66" s="37">
        <f t="shared" si="0"/>
        <v>12471.537441466711</v>
      </c>
      <c r="R66" s="19"/>
      <c r="S66" s="25" t="s">
        <v>770</v>
      </c>
      <c r="T66" s="15" t="s">
        <v>77</v>
      </c>
      <c r="U66" s="15" t="s">
        <v>593</v>
      </c>
      <c r="V66" s="15" t="s">
        <v>75</v>
      </c>
      <c r="W66" s="46">
        <v>1</v>
      </c>
      <c r="X66" s="19">
        <f>VLOOKUP(S66,$N$8:$Q4276,4,0)</f>
        <v>14819.96218461512</v>
      </c>
      <c r="Y66" s="37">
        <f t="shared" si="2"/>
        <v>14819.96218461512</v>
      </c>
      <c r="Z66" s="15"/>
      <c r="AA66" s="32" t="s">
        <v>624</v>
      </c>
      <c r="AB66" s="30" t="s">
        <v>223</v>
      </c>
      <c r="AC66" s="47">
        <v>3512.7370000000001</v>
      </c>
      <c r="AD66" s="15"/>
      <c r="AE66" s="32" t="s">
        <v>607</v>
      </c>
      <c r="AF66" s="30" t="s">
        <v>143</v>
      </c>
      <c r="AG66" s="30" t="s">
        <v>780</v>
      </c>
      <c r="AH66" s="30" t="s">
        <v>144</v>
      </c>
      <c r="AI66" s="49">
        <v>1</v>
      </c>
      <c r="AJ66" s="19">
        <f t="shared" si="3"/>
        <v>5952.0789999999997</v>
      </c>
      <c r="AK66" s="37">
        <f t="shared" si="4"/>
        <v>5952.0789999999997</v>
      </c>
      <c r="AM66" s="36" t="s">
        <v>818</v>
      </c>
      <c r="AN66" s="11" t="s">
        <v>991</v>
      </c>
      <c r="AO66" s="19">
        <f t="shared" si="5"/>
        <v>12471.537441466711</v>
      </c>
      <c r="AP66" s="19">
        <f t="shared" si="6"/>
        <v>4879.6624066390041</v>
      </c>
      <c r="AQ66" s="33">
        <f t="shared" si="7"/>
        <v>17351.199848105716</v>
      </c>
      <c r="AR66" s="114"/>
    </row>
    <row r="67" spans="1:44" x14ac:dyDescent="0.2">
      <c r="A67" s="25"/>
      <c r="B67" s="26"/>
      <c r="C67" s="52"/>
      <c r="D67" s="25" t="s">
        <v>21</v>
      </c>
      <c r="E67" s="26" t="s">
        <v>21</v>
      </c>
      <c r="F67" s="27" t="str">
        <f t="shared" si="1"/>
        <v/>
      </c>
      <c r="G67" s="14"/>
      <c r="H67" s="21" t="s">
        <v>21</v>
      </c>
      <c r="I67" s="21"/>
      <c r="J67" s="14"/>
      <c r="K67" s="32" t="s">
        <v>106</v>
      </c>
      <c r="L67" s="33">
        <v>336</v>
      </c>
      <c r="M67" s="14"/>
      <c r="N67" s="36" t="s">
        <v>819</v>
      </c>
      <c r="O67" s="11" t="s">
        <v>992</v>
      </c>
      <c r="P67" s="19">
        <v>388684</v>
      </c>
      <c r="Q67" s="37">
        <f t="shared" si="0"/>
        <v>13966.081013279112</v>
      </c>
      <c r="R67" s="19"/>
      <c r="S67" s="25" t="s">
        <v>771</v>
      </c>
      <c r="T67" s="15" t="s">
        <v>130</v>
      </c>
      <c r="U67" s="15" t="s">
        <v>604</v>
      </c>
      <c r="V67" s="15" t="s">
        <v>129</v>
      </c>
      <c r="W67" s="46">
        <v>1</v>
      </c>
      <c r="X67" s="19">
        <f>VLOOKUP(S67,$N$8:$Q4277,4,0)</f>
        <v>15786.201815081227</v>
      </c>
      <c r="Y67" s="37">
        <f t="shared" si="2"/>
        <v>15786.201815081227</v>
      </c>
      <c r="Z67" s="15"/>
      <c r="AA67" s="32" t="s">
        <v>625</v>
      </c>
      <c r="AB67" s="30" t="s">
        <v>225</v>
      </c>
      <c r="AC67" s="47">
        <v>58.029000000000003</v>
      </c>
      <c r="AD67" s="15"/>
      <c r="AE67" s="43" t="s">
        <v>608</v>
      </c>
      <c r="AF67" s="44" t="s">
        <v>145</v>
      </c>
      <c r="AG67" s="44" t="s">
        <v>829</v>
      </c>
      <c r="AH67" s="44" t="s">
        <v>150</v>
      </c>
      <c r="AI67" s="45">
        <v>0.26834862385321101</v>
      </c>
      <c r="AJ67" s="19">
        <f t="shared" si="3"/>
        <v>27131.014999999999</v>
      </c>
      <c r="AK67" s="37">
        <f t="shared" si="4"/>
        <v>7280.5705389908253</v>
      </c>
      <c r="AM67" s="36" t="s">
        <v>819</v>
      </c>
      <c r="AN67" s="11" t="s">
        <v>992</v>
      </c>
      <c r="AO67" s="19">
        <f t="shared" si="5"/>
        <v>13966.081013279112</v>
      </c>
      <c r="AP67" s="19">
        <f t="shared" si="6"/>
        <v>6138.9301244813278</v>
      </c>
      <c r="AQ67" s="33">
        <f t="shared" si="7"/>
        <v>20105.011137760441</v>
      </c>
      <c r="AR67" s="114"/>
    </row>
    <row r="68" spans="1:44" x14ac:dyDescent="0.2">
      <c r="A68" s="22" t="s">
        <v>107</v>
      </c>
      <c r="B68" s="23">
        <v>3392</v>
      </c>
      <c r="C68" s="51">
        <v>1991</v>
      </c>
      <c r="D68" s="22" t="s">
        <v>108</v>
      </c>
      <c r="E68" s="23">
        <v>10262</v>
      </c>
      <c r="F68" s="24">
        <f t="shared" si="1"/>
        <v>2965.8959537572255</v>
      </c>
      <c r="G68" s="17"/>
      <c r="H68" s="18">
        <v>55631</v>
      </c>
      <c r="I68" s="18">
        <f>SUM(F68:F69)</f>
        <v>14522.543352601155</v>
      </c>
      <c r="J68" s="17"/>
      <c r="K68" s="22" t="s">
        <v>109</v>
      </c>
      <c r="L68" s="31">
        <v>631</v>
      </c>
      <c r="M68" s="14"/>
      <c r="N68" s="36" t="s">
        <v>842</v>
      </c>
      <c r="O68" s="11" t="s">
        <v>993</v>
      </c>
      <c r="P68" s="19">
        <v>213522</v>
      </c>
      <c r="Q68" s="37">
        <f t="shared" si="0"/>
        <v>7672.2107164621711</v>
      </c>
      <c r="R68" s="19"/>
      <c r="S68" s="25" t="s">
        <v>772</v>
      </c>
      <c r="T68" s="15" t="s">
        <v>209</v>
      </c>
      <c r="U68" s="15" t="s">
        <v>621</v>
      </c>
      <c r="V68" s="15" t="s">
        <v>206</v>
      </c>
      <c r="W68" s="46">
        <v>1</v>
      </c>
      <c r="X68" s="19">
        <f>VLOOKUP(S68,$N$8:$Q4278,4,0)</f>
        <v>22362.746879399445</v>
      </c>
      <c r="Y68" s="37">
        <f t="shared" si="2"/>
        <v>22362.746879399445</v>
      </c>
      <c r="Z68" s="15"/>
      <c r="AA68" s="32" t="s">
        <v>626</v>
      </c>
      <c r="AB68" s="30" t="s">
        <v>226</v>
      </c>
      <c r="AC68" s="47">
        <v>5893.6580000000004</v>
      </c>
      <c r="AD68" s="15"/>
      <c r="AE68" s="43" t="s">
        <v>608</v>
      </c>
      <c r="AF68" s="44" t="s">
        <v>145</v>
      </c>
      <c r="AG68" s="44" t="s">
        <v>840</v>
      </c>
      <c r="AH68" s="44" t="s">
        <v>148</v>
      </c>
      <c r="AI68" s="45">
        <v>0.22247706422018348</v>
      </c>
      <c r="AJ68" s="19">
        <f t="shared" si="3"/>
        <v>27131.014999999999</v>
      </c>
      <c r="AK68" s="37">
        <f t="shared" si="4"/>
        <v>6036.0285665137617</v>
      </c>
      <c r="AM68" s="36" t="s">
        <v>842</v>
      </c>
      <c r="AN68" s="11" t="s">
        <v>993</v>
      </c>
      <c r="AO68" s="19">
        <f t="shared" si="5"/>
        <v>7672.2107164621711</v>
      </c>
      <c r="AP68" s="19">
        <f t="shared" si="6"/>
        <v>3573.67</v>
      </c>
      <c r="AQ68" s="33">
        <f t="shared" si="7"/>
        <v>11245.880716462172</v>
      </c>
      <c r="AR68" s="114"/>
    </row>
    <row r="69" spans="1:44" x14ac:dyDescent="0.2">
      <c r="A69" s="22"/>
      <c r="B69" s="23"/>
      <c r="C69" s="51"/>
      <c r="D69" s="22" t="s">
        <v>110</v>
      </c>
      <c r="E69" s="23">
        <v>39986</v>
      </c>
      <c r="F69" s="24">
        <f t="shared" si="1"/>
        <v>11556.64739884393</v>
      </c>
      <c r="G69" s="17"/>
      <c r="H69" s="18" t="s">
        <v>21</v>
      </c>
      <c r="I69" s="18"/>
      <c r="J69" s="17"/>
      <c r="K69" s="22" t="s">
        <v>111</v>
      </c>
      <c r="L69" s="31">
        <v>379</v>
      </c>
      <c r="M69" s="14"/>
      <c r="N69" s="36" t="s">
        <v>844</v>
      </c>
      <c r="O69" s="11" t="s">
        <v>994</v>
      </c>
      <c r="P69" s="19">
        <v>224683</v>
      </c>
      <c r="Q69" s="37">
        <f t="shared" si="0"/>
        <v>8073.2445387682301</v>
      </c>
      <c r="R69" s="19"/>
      <c r="S69" s="25" t="s">
        <v>773</v>
      </c>
      <c r="T69" s="15" t="s">
        <v>269</v>
      </c>
      <c r="U69" s="15" t="s">
        <v>634</v>
      </c>
      <c r="V69" s="15" t="s">
        <v>261</v>
      </c>
      <c r="W69" s="46">
        <v>1</v>
      </c>
      <c r="X69" s="19">
        <f>VLOOKUP(S69,$N$8:$Q4279,4,0)</f>
        <v>17932.151368847444</v>
      </c>
      <c r="Y69" s="37">
        <f t="shared" si="2"/>
        <v>17932.151368847444</v>
      </c>
      <c r="Z69" s="15"/>
      <c r="AA69" s="32" t="s">
        <v>627</v>
      </c>
      <c r="AB69" s="30" t="s">
        <v>228</v>
      </c>
      <c r="AC69" s="47">
        <v>3972.86</v>
      </c>
      <c r="AD69" s="15"/>
      <c r="AE69" s="43" t="s">
        <v>608</v>
      </c>
      <c r="AF69" s="44" t="s">
        <v>145</v>
      </c>
      <c r="AG69" s="44" t="s">
        <v>920</v>
      </c>
      <c r="AH69" s="44" t="s">
        <v>146</v>
      </c>
      <c r="AI69" s="45">
        <v>0.20412844036697247</v>
      </c>
      <c r="AJ69" s="19">
        <f t="shared" si="3"/>
        <v>27131.014999999999</v>
      </c>
      <c r="AK69" s="37">
        <f t="shared" si="4"/>
        <v>5538.2117775229353</v>
      </c>
      <c r="AM69" s="36" t="s">
        <v>844</v>
      </c>
      <c r="AN69" s="11" t="s">
        <v>994</v>
      </c>
      <c r="AO69" s="19">
        <f t="shared" si="5"/>
        <v>8073.2445387682301</v>
      </c>
      <c r="AP69" s="19">
        <f t="shared" si="6"/>
        <v>3784.9901158301159</v>
      </c>
      <c r="AQ69" s="33">
        <f t="shared" si="7"/>
        <v>11858.234654598346</v>
      </c>
      <c r="AR69" s="114"/>
    </row>
    <row r="70" spans="1:44" x14ac:dyDescent="0.2">
      <c r="A70" s="22"/>
      <c r="B70" s="23"/>
      <c r="C70" s="51"/>
      <c r="D70" s="22" t="s">
        <v>21</v>
      </c>
      <c r="E70" s="23" t="s">
        <v>21</v>
      </c>
      <c r="F70" s="24" t="str">
        <f t="shared" si="1"/>
        <v/>
      </c>
      <c r="G70" s="17"/>
      <c r="H70" s="18" t="s">
        <v>21</v>
      </c>
      <c r="I70" s="18"/>
      <c r="J70" s="17"/>
      <c r="K70" s="22" t="s">
        <v>112</v>
      </c>
      <c r="L70" s="31">
        <v>311</v>
      </c>
      <c r="M70" s="14"/>
      <c r="N70" s="36" t="s">
        <v>845</v>
      </c>
      <c r="O70" s="11" t="s">
        <v>995</v>
      </c>
      <c r="P70" s="19">
        <v>209252</v>
      </c>
      <c r="Q70" s="37">
        <f t="shared" si="0"/>
        <v>7518.7823120856037</v>
      </c>
      <c r="R70" s="19"/>
      <c r="S70" s="43" t="s">
        <v>774</v>
      </c>
      <c r="T70" s="44" t="s">
        <v>288</v>
      </c>
      <c r="U70" s="44" t="s">
        <v>671</v>
      </c>
      <c r="V70" s="44" t="s">
        <v>414</v>
      </c>
      <c r="W70" s="45">
        <v>0.11979166666666667</v>
      </c>
      <c r="X70" s="19">
        <f>VLOOKUP(S70,$N$8:$Q4280,4,0)</f>
        <v>11888.437641414499</v>
      </c>
      <c r="Y70" s="37">
        <f t="shared" si="2"/>
        <v>1424.1357591277786</v>
      </c>
      <c r="Z70" s="15"/>
      <c r="AA70" s="32" t="s">
        <v>628</v>
      </c>
      <c r="AB70" s="30" t="s">
        <v>230</v>
      </c>
      <c r="AC70" s="47">
        <v>28253.656999999999</v>
      </c>
      <c r="AD70" s="15"/>
      <c r="AE70" s="43" t="s">
        <v>608</v>
      </c>
      <c r="AF70" s="44" t="s">
        <v>145</v>
      </c>
      <c r="AG70" s="44" t="s">
        <v>730</v>
      </c>
      <c r="AH70" s="44" t="s">
        <v>154</v>
      </c>
      <c r="AI70" s="45">
        <v>0.17889908256880735</v>
      </c>
      <c r="AJ70" s="19">
        <f t="shared" si="3"/>
        <v>27131.014999999999</v>
      </c>
      <c r="AK70" s="37">
        <f t="shared" si="4"/>
        <v>4853.7136926605508</v>
      </c>
      <c r="AM70" s="36" t="s">
        <v>845</v>
      </c>
      <c r="AN70" s="11" t="s">
        <v>995</v>
      </c>
      <c r="AO70" s="19">
        <f t="shared" si="5"/>
        <v>7518.7823120856037</v>
      </c>
      <c r="AP70" s="19">
        <f t="shared" si="6"/>
        <v>3487.5459999999998</v>
      </c>
      <c r="AQ70" s="33">
        <f t="shared" si="7"/>
        <v>11006.328312085603</v>
      </c>
      <c r="AR70" s="114"/>
    </row>
    <row r="71" spans="1:44" x14ac:dyDescent="0.2">
      <c r="A71" s="22"/>
      <c r="B71" s="23"/>
      <c r="C71" s="51"/>
      <c r="D71" s="22" t="s">
        <v>21</v>
      </c>
      <c r="E71" s="23" t="s">
        <v>21</v>
      </c>
      <c r="F71" s="24" t="str">
        <f t="shared" si="1"/>
        <v/>
      </c>
      <c r="G71" s="17"/>
      <c r="H71" s="18" t="s">
        <v>21</v>
      </c>
      <c r="I71" s="18"/>
      <c r="J71" s="17"/>
      <c r="K71" s="22" t="s">
        <v>113</v>
      </c>
      <c r="L71" s="31">
        <v>472</v>
      </c>
      <c r="M71" s="14"/>
      <c r="N71" s="36" t="s">
        <v>864</v>
      </c>
      <c r="O71" s="11" t="s">
        <v>996</v>
      </c>
      <c r="P71" s="19">
        <v>339081</v>
      </c>
      <c r="Q71" s="37">
        <f t="shared" si="0"/>
        <v>12183.760371056422</v>
      </c>
      <c r="R71" s="19"/>
      <c r="S71" s="43" t="s">
        <v>774</v>
      </c>
      <c r="T71" s="44" t="s">
        <v>288</v>
      </c>
      <c r="U71" s="44" t="s">
        <v>637</v>
      </c>
      <c r="V71" s="44" t="s">
        <v>285</v>
      </c>
      <c r="W71" s="45">
        <v>0.88020833333333337</v>
      </c>
      <c r="X71" s="19">
        <f>VLOOKUP(S71,$N$8:$Q4281,4,0)</f>
        <v>11888.437641414499</v>
      </c>
      <c r="Y71" s="37">
        <f t="shared" si="2"/>
        <v>10464.301882286722</v>
      </c>
      <c r="Z71" s="15"/>
      <c r="AA71" s="32" t="s">
        <v>629</v>
      </c>
      <c r="AB71" s="30" t="s">
        <v>250</v>
      </c>
      <c r="AC71" s="47">
        <v>6659.3220000000001</v>
      </c>
      <c r="AD71" s="15"/>
      <c r="AE71" s="43" t="s">
        <v>608</v>
      </c>
      <c r="AF71" s="44" t="s">
        <v>145</v>
      </c>
      <c r="AG71" s="44" t="s">
        <v>753</v>
      </c>
      <c r="AH71" s="44" t="s">
        <v>152</v>
      </c>
      <c r="AI71" s="45">
        <v>0.12614678899082568</v>
      </c>
      <c r="AJ71" s="19">
        <f t="shared" si="3"/>
        <v>27131.014999999999</v>
      </c>
      <c r="AK71" s="37">
        <f t="shared" si="4"/>
        <v>3422.4904243119263</v>
      </c>
      <c r="AM71" s="36" t="s">
        <v>864</v>
      </c>
      <c r="AN71" s="11" t="s">
        <v>996</v>
      </c>
      <c r="AO71" s="19">
        <f t="shared" si="5"/>
        <v>12183.760371056422</v>
      </c>
      <c r="AP71" s="19">
        <f t="shared" si="6"/>
        <v>6165.8990000000003</v>
      </c>
      <c r="AQ71" s="33">
        <f t="shared" si="7"/>
        <v>18349.659371056423</v>
      </c>
      <c r="AR71" s="114"/>
    </row>
    <row r="72" spans="1:44" x14ac:dyDescent="0.2">
      <c r="A72" s="22"/>
      <c r="B72" s="23"/>
      <c r="C72" s="51"/>
      <c r="D72" s="22" t="s">
        <v>21</v>
      </c>
      <c r="E72" s="23" t="s">
        <v>21</v>
      </c>
      <c r="F72" s="24" t="str">
        <f t="shared" si="1"/>
        <v/>
      </c>
      <c r="G72" s="17"/>
      <c r="H72" s="18" t="s">
        <v>21</v>
      </c>
      <c r="I72" s="18"/>
      <c r="J72" s="17"/>
      <c r="K72" s="22" t="s">
        <v>114</v>
      </c>
      <c r="L72" s="31">
        <v>366</v>
      </c>
      <c r="M72" s="14"/>
      <c r="N72" s="36" t="s">
        <v>868</v>
      </c>
      <c r="O72" s="11" t="s">
        <v>997</v>
      </c>
      <c r="P72" s="19">
        <v>152596</v>
      </c>
      <c r="Q72" s="37">
        <f t="shared" ref="Q72:Q135" si="16">P72*$Q$5/$P$220</f>
        <v>5483.0353148118766</v>
      </c>
      <c r="R72" s="19"/>
      <c r="S72" s="25" t="s">
        <v>775</v>
      </c>
      <c r="T72" s="15" t="s">
        <v>133</v>
      </c>
      <c r="U72" s="15" t="s">
        <v>605</v>
      </c>
      <c r="V72" s="15" t="s">
        <v>131</v>
      </c>
      <c r="W72" s="46">
        <v>1</v>
      </c>
      <c r="X72" s="19">
        <f>VLOOKUP(S72,$N$8:$Q4282,4,0)</f>
        <v>12995.134328720889</v>
      </c>
      <c r="Y72" s="37">
        <f t="shared" si="2"/>
        <v>12995.134328720889</v>
      </c>
      <c r="Z72" s="15"/>
      <c r="AA72" s="32" t="s">
        <v>630</v>
      </c>
      <c r="AB72" s="30" t="s">
        <v>252</v>
      </c>
      <c r="AC72" s="47">
        <v>2627.07</v>
      </c>
      <c r="AD72" s="15"/>
      <c r="AE72" s="32" t="s">
        <v>609</v>
      </c>
      <c r="AF72" s="30" t="s">
        <v>163</v>
      </c>
      <c r="AG72" s="30" t="s">
        <v>784</v>
      </c>
      <c r="AH72" s="30" t="s">
        <v>164</v>
      </c>
      <c r="AI72" s="49">
        <v>1</v>
      </c>
      <c r="AJ72" s="19">
        <f t="shared" si="3"/>
        <v>5194.2209999999995</v>
      </c>
      <c r="AK72" s="37">
        <f t="shared" si="4"/>
        <v>5194.2209999999995</v>
      </c>
      <c r="AM72" s="36" t="s">
        <v>868</v>
      </c>
      <c r="AN72" s="11" t="s">
        <v>997</v>
      </c>
      <c r="AO72" s="19">
        <f t="shared" si="5"/>
        <v>5483.0353148118766</v>
      </c>
      <c r="AP72" s="19">
        <f t="shared" si="6"/>
        <v>2054.8627319034854</v>
      </c>
      <c r="AQ72" s="33">
        <f t="shared" si="7"/>
        <v>7537.8980467153615</v>
      </c>
      <c r="AR72" s="114"/>
    </row>
    <row r="73" spans="1:44" x14ac:dyDescent="0.2">
      <c r="A73" s="22"/>
      <c r="B73" s="23"/>
      <c r="C73" s="51"/>
      <c r="D73" s="22" t="s">
        <v>21</v>
      </c>
      <c r="E73" s="23" t="s">
        <v>21</v>
      </c>
      <c r="F73" s="24" t="str">
        <f t="shared" ref="F73:F136" si="17">IF($E73="", "",$E73*1000000/$E$353)</f>
        <v/>
      </c>
      <c r="G73" s="17"/>
      <c r="H73" s="18" t="s">
        <v>21</v>
      </c>
      <c r="I73" s="18"/>
      <c r="J73" s="17"/>
      <c r="K73" s="22" t="s">
        <v>115</v>
      </c>
      <c r="L73" s="31">
        <v>638</v>
      </c>
      <c r="M73" s="14"/>
      <c r="N73" s="36" t="s">
        <v>869</v>
      </c>
      <c r="O73" s="11" t="s">
        <v>998</v>
      </c>
      <c r="P73" s="19">
        <v>706447</v>
      </c>
      <c r="Q73" s="37">
        <f t="shared" si="16"/>
        <v>25383.849177192755</v>
      </c>
      <c r="R73" s="19"/>
      <c r="S73" s="25" t="s">
        <v>776</v>
      </c>
      <c r="T73" s="15" t="s">
        <v>456</v>
      </c>
      <c r="U73" s="15" t="s">
        <v>686</v>
      </c>
      <c r="V73" s="15" t="s">
        <v>448</v>
      </c>
      <c r="W73" s="46">
        <v>1</v>
      </c>
      <c r="X73" s="19">
        <f>VLOOKUP(S73,$N$8:$Q4283,4,0)</f>
        <v>5112.6871733811313</v>
      </c>
      <c r="Y73" s="37">
        <f t="shared" ref="Y73:Y136" si="18">W73*X73</f>
        <v>5112.6871733811313</v>
      </c>
      <c r="Z73" s="15"/>
      <c r="AA73" s="32" t="s">
        <v>631</v>
      </c>
      <c r="AB73" s="30" t="s">
        <v>254</v>
      </c>
      <c r="AC73" s="47">
        <v>8524.4560000000001</v>
      </c>
      <c r="AD73" s="15"/>
      <c r="AE73" s="32" t="s">
        <v>610</v>
      </c>
      <c r="AF73" s="30" t="s">
        <v>165</v>
      </c>
      <c r="AG73" s="30" t="s">
        <v>785</v>
      </c>
      <c r="AH73" s="30" t="s">
        <v>166</v>
      </c>
      <c r="AI73" s="49">
        <v>1</v>
      </c>
      <c r="AJ73" s="19">
        <f t="shared" ref="AJ73:AJ136" si="19">VLOOKUP(AE73,$AA$8:$AC$159,3,0)</f>
        <v>11595.761</v>
      </c>
      <c r="AK73" s="37">
        <f t="shared" ref="AK73:AK136" si="20">AI73*AJ73</f>
        <v>11595.761</v>
      </c>
      <c r="AM73" s="36" t="s">
        <v>869</v>
      </c>
      <c r="AN73" s="11" t="s">
        <v>998</v>
      </c>
      <c r="AO73" s="19">
        <f t="shared" ref="AO73:AO136" si="21">VLOOKUP(AM73,N73:Q283,4,0)</f>
        <v>25383.849177192755</v>
      </c>
      <c r="AP73" s="19">
        <f t="shared" ref="AP73:AP136" si="22">SUMIF($AG$8:$AG$250,AM73,$AK$8:$AK$250)</f>
        <v>12399.124</v>
      </c>
      <c r="AQ73" s="33">
        <f t="shared" ref="AQ73:AQ136" si="23">AO73+AP73</f>
        <v>37782.973177192755</v>
      </c>
      <c r="AR73" s="114"/>
    </row>
    <row r="74" spans="1:44" x14ac:dyDescent="0.2">
      <c r="A74" s="22"/>
      <c r="B74" s="23"/>
      <c r="C74" s="51"/>
      <c r="D74" s="22" t="s">
        <v>21</v>
      </c>
      <c r="E74" s="23" t="s">
        <v>21</v>
      </c>
      <c r="F74" s="24" t="str">
        <f t="shared" si="17"/>
        <v/>
      </c>
      <c r="G74" s="17"/>
      <c r="H74" s="18" t="s">
        <v>21</v>
      </c>
      <c r="I74" s="18"/>
      <c r="J74" s="17"/>
      <c r="K74" s="22" t="s">
        <v>116</v>
      </c>
      <c r="L74" s="31">
        <v>356</v>
      </c>
      <c r="M74" s="14"/>
      <c r="N74" s="36" t="s">
        <v>911</v>
      </c>
      <c r="O74" s="11" t="s">
        <v>999</v>
      </c>
      <c r="P74" s="19">
        <v>373685</v>
      </c>
      <c r="Q74" s="37">
        <f t="shared" si="16"/>
        <v>13427.141285587277</v>
      </c>
      <c r="R74" s="19"/>
      <c r="S74" s="25" t="s">
        <v>777</v>
      </c>
      <c r="T74" s="15" t="s">
        <v>490</v>
      </c>
      <c r="U74" s="15" t="s">
        <v>692</v>
      </c>
      <c r="V74" s="15" t="s">
        <v>478</v>
      </c>
      <c r="W74" s="46">
        <v>1</v>
      </c>
      <c r="X74" s="19">
        <f>VLOOKUP(S74,$N$8:$Q4284,4,0)</f>
        <v>6685.0947621218747</v>
      </c>
      <c r="Y74" s="37">
        <f t="shared" si="18"/>
        <v>6685.0947621218747</v>
      </c>
      <c r="Z74" s="15"/>
      <c r="AA74" s="32" t="s">
        <v>632</v>
      </c>
      <c r="AB74" s="30" t="s">
        <v>257</v>
      </c>
      <c r="AC74" s="47">
        <v>4478.1719999999996</v>
      </c>
      <c r="AD74" s="15"/>
      <c r="AE74" s="32" t="s">
        <v>611</v>
      </c>
      <c r="AF74" s="30" t="s">
        <v>173</v>
      </c>
      <c r="AG74" s="30" t="s">
        <v>789</v>
      </c>
      <c r="AH74" s="30" t="s">
        <v>174</v>
      </c>
      <c r="AI74" s="49">
        <v>1</v>
      </c>
      <c r="AJ74" s="19">
        <f t="shared" si="19"/>
        <v>6097.1009999999997</v>
      </c>
      <c r="AK74" s="37">
        <f t="shared" si="20"/>
        <v>6097.1009999999997</v>
      </c>
      <c r="AM74" s="36" t="s">
        <v>911</v>
      </c>
      <c r="AN74" s="11" t="s">
        <v>999</v>
      </c>
      <c r="AO74" s="19">
        <f t="shared" si="21"/>
        <v>13427.141285587277</v>
      </c>
      <c r="AP74" s="19">
        <f t="shared" si="22"/>
        <v>5938.3360424486145</v>
      </c>
      <c r="AQ74" s="33">
        <f t="shared" si="23"/>
        <v>19365.477328035893</v>
      </c>
      <c r="AR74" s="114"/>
    </row>
    <row r="75" spans="1:44" x14ac:dyDescent="0.2">
      <c r="A75" s="22"/>
      <c r="B75" s="23"/>
      <c r="C75" s="51"/>
      <c r="D75" s="22" t="s">
        <v>21</v>
      </c>
      <c r="E75" s="23" t="s">
        <v>21</v>
      </c>
      <c r="F75" s="24" t="str">
        <f t="shared" si="17"/>
        <v/>
      </c>
      <c r="G75" s="17"/>
      <c r="H75" s="18" t="s">
        <v>21</v>
      </c>
      <c r="I75" s="18"/>
      <c r="J75" s="17"/>
      <c r="K75" s="22" t="s">
        <v>117</v>
      </c>
      <c r="L75" s="31">
        <v>239</v>
      </c>
      <c r="M75" s="14"/>
      <c r="N75" s="36" t="s">
        <v>913</v>
      </c>
      <c r="O75" s="11" t="s">
        <v>1000</v>
      </c>
      <c r="P75" s="19">
        <v>465260</v>
      </c>
      <c r="Q75" s="37">
        <f t="shared" si="16"/>
        <v>16717.587686239309</v>
      </c>
      <c r="R75" s="19"/>
      <c r="S75" s="25" t="s">
        <v>778</v>
      </c>
      <c r="T75" s="15" t="s">
        <v>139</v>
      </c>
      <c r="U75" s="15" t="s">
        <v>606</v>
      </c>
      <c r="V75" s="15" t="s">
        <v>134</v>
      </c>
      <c r="W75" s="46">
        <v>1</v>
      </c>
      <c r="X75" s="19">
        <f>VLOOKUP(S75,$N$8:$Q4285,4,0)</f>
        <v>8642.2231765440956</v>
      </c>
      <c r="Y75" s="37">
        <f t="shared" si="18"/>
        <v>8642.2231765440956</v>
      </c>
      <c r="Z75" s="15"/>
      <c r="AA75" s="32" t="s">
        <v>633</v>
      </c>
      <c r="AB75" s="30" t="s">
        <v>259</v>
      </c>
      <c r="AC75" s="47">
        <v>6915.866</v>
      </c>
      <c r="AD75" s="15"/>
      <c r="AE75" s="32" t="s">
        <v>612</v>
      </c>
      <c r="AF75" s="30" t="s">
        <v>175</v>
      </c>
      <c r="AG75" s="30" t="s">
        <v>758</v>
      </c>
      <c r="AH75" s="30" t="s">
        <v>72</v>
      </c>
      <c r="AI75" s="49">
        <v>1</v>
      </c>
      <c r="AJ75" s="19">
        <f t="shared" si="19"/>
        <v>6439.598</v>
      </c>
      <c r="AK75" s="37">
        <f t="shared" si="20"/>
        <v>6439.598</v>
      </c>
      <c r="AM75" s="36" t="s">
        <v>913</v>
      </c>
      <c r="AN75" s="11" t="s">
        <v>1000</v>
      </c>
      <c r="AO75" s="19">
        <f t="shared" si="21"/>
        <v>16717.587686239309</v>
      </c>
      <c r="AP75" s="19">
        <f t="shared" si="22"/>
        <v>7557.3459999999995</v>
      </c>
      <c r="AQ75" s="33">
        <f t="shared" si="23"/>
        <v>24274.93368623931</v>
      </c>
      <c r="AR75" s="114"/>
    </row>
    <row r="76" spans="1:44" x14ac:dyDescent="0.2">
      <c r="A76" s="25" t="s">
        <v>118</v>
      </c>
      <c r="B76" s="26">
        <v>1244</v>
      </c>
      <c r="C76" s="52">
        <v>841</v>
      </c>
      <c r="D76" s="25" t="s">
        <v>119</v>
      </c>
      <c r="E76" s="26">
        <v>22078</v>
      </c>
      <c r="F76" s="27">
        <f t="shared" si="17"/>
        <v>6380.9248554913293</v>
      </c>
      <c r="G76" s="14"/>
      <c r="H76" s="21">
        <v>24163</v>
      </c>
      <c r="I76" s="21">
        <f>F76</f>
        <v>6380.9248554913293</v>
      </c>
      <c r="J76" s="14"/>
      <c r="K76" s="32" t="s">
        <v>118</v>
      </c>
      <c r="L76" s="33">
        <v>1244</v>
      </c>
      <c r="M76" s="14"/>
      <c r="N76" s="36" t="s">
        <v>735</v>
      </c>
      <c r="O76" s="11" t="s">
        <v>1001</v>
      </c>
      <c r="P76" s="19">
        <v>875381</v>
      </c>
      <c r="Q76" s="37">
        <f t="shared" si="16"/>
        <v>31453.936780225795</v>
      </c>
      <c r="R76" s="19"/>
      <c r="S76" s="25" t="s">
        <v>779</v>
      </c>
      <c r="T76" s="15" t="s">
        <v>67</v>
      </c>
      <c r="U76" s="15" t="s">
        <v>589</v>
      </c>
      <c r="V76" s="15" t="s">
        <v>65</v>
      </c>
      <c r="W76" s="46">
        <v>1</v>
      </c>
      <c r="X76" s="19">
        <f>VLOOKUP(S76,$N$8:$Q4286,4,0)</f>
        <v>8145.7547308131743</v>
      </c>
      <c r="Y76" s="37">
        <f t="shared" si="18"/>
        <v>8145.7547308131743</v>
      </c>
      <c r="Z76" s="15"/>
      <c r="AA76" s="32" t="s">
        <v>634</v>
      </c>
      <c r="AB76" s="30" t="s">
        <v>261</v>
      </c>
      <c r="AC76" s="47">
        <v>25291.528999999999</v>
      </c>
      <c r="AD76" s="15"/>
      <c r="AE76" s="32" t="s">
        <v>613</v>
      </c>
      <c r="AF76" s="30" t="s">
        <v>176</v>
      </c>
      <c r="AG76" s="30" t="s">
        <v>791</v>
      </c>
      <c r="AH76" s="30" t="s">
        <v>177</v>
      </c>
      <c r="AI76" s="49">
        <v>1</v>
      </c>
      <c r="AJ76" s="19">
        <f t="shared" si="19"/>
        <v>2929.355</v>
      </c>
      <c r="AK76" s="37">
        <f t="shared" si="20"/>
        <v>2929.355</v>
      </c>
      <c r="AM76" s="36" t="s">
        <v>735</v>
      </c>
      <c r="AN76" s="11" t="s">
        <v>1001</v>
      </c>
      <c r="AO76" s="19">
        <f t="shared" si="21"/>
        <v>31453.936780225795</v>
      </c>
      <c r="AP76" s="19">
        <f t="shared" si="22"/>
        <v>17353.027605633804</v>
      </c>
      <c r="AQ76" s="33">
        <f t="shared" si="23"/>
        <v>48806.964385859595</v>
      </c>
      <c r="AR76" s="114"/>
    </row>
    <row r="77" spans="1:44" x14ac:dyDescent="0.2">
      <c r="A77" s="22" t="s">
        <v>120</v>
      </c>
      <c r="B77" s="23">
        <v>1963</v>
      </c>
      <c r="C77" s="51">
        <v>1078</v>
      </c>
      <c r="D77" s="22" t="s">
        <v>29</v>
      </c>
      <c r="E77" s="23">
        <v>27368</v>
      </c>
      <c r="F77" s="24">
        <f t="shared" si="17"/>
        <v>7909.8265895953755</v>
      </c>
      <c r="G77" s="17"/>
      <c r="H77" s="18">
        <v>30409</v>
      </c>
      <c r="I77" s="18">
        <f>F77</f>
        <v>7909.8265895953755</v>
      </c>
      <c r="J77" s="17"/>
      <c r="K77" s="22" t="s">
        <v>121</v>
      </c>
      <c r="L77" s="31">
        <v>279</v>
      </c>
      <c r="M77" s="14"/>
      <c r="N77" s="36" t="s">
        <v>736</v>
      </c>
      <c r="O77" s="11" t="s">
        <v>1002</v>
      </c>
      <c r="P77" s="19">
        <v>273548</v>
      </c>
      <c r="Q77" s="37">
        <f t="shared" si="16"/>
        <v>9829.0475785483177</v>
      </c>
      <c r="R77" s="19"/>
      <c r="S77" s="25" t="s">
        <v>780</v>
      </c>
      <c r="T77" s="15" t="s">
        <v>144</v>
      </c>
      <c r="U77" s="15" t="s">
        <v>607</v>
      </c>
      <c r="V77" s="15" t="s">
        <v>143</v>
      </c>
      <c r="W77" s="46">
        <v>1</v>
      </c>
      <c r="X77" s="19">
        <f>VLOOKUP(S77,$N$8:$Q4287,4,0)</f>
        <v>12566.289362389663</v>
      </c>
      <c r="Y77" s="37">
        <f t="shared" si="18"/>
        <v>12566.289362389663</v>
      </c>
      <c r="Z77" s="15"/>
      <c r="AA77" s="32" t="s">
        <v>635</v>
      </c>
      <c r="AB77" s="30" t="s">
        <v>279</v>
      </c>
      <c r="AC77" s="47">
        <v>15174.175999999999</v>
      </c>
      <c r="AD77" s="15"/>
      <c r="AE77" s="32" t="s">
        <v>614</v>
      </c>
      <c r="AF77" s="30" t="s">
        <v>178</v>
      </c>
      <c r="AG77" s="30" t="s">
        <v>793</v>
      </c>
      <c r="AH77" s="30" t="s">
        <v>179</v>
      </c>
      <c r="AI77" s="49">
        <v>1</v>
      </c>
      <c r="AJ77" s="19">
        <f t="shared" si="19"/>
        <v>4209.2470000000003</v>
      </c>
      <c r="AK77" s="37">
        <f t="shared" si="20"/>
        <v>4209.2470000000003</v>
      </c>
      <c r="AM77" s="36" t="s">
        <v>736</v>
      </c>
      <c r="AN77" s="11" t="s">
        <v>1002</v>
      </c>
      <c r="AO77" s="19">
        <f t="shared" si="21"/>
        <v>9829.0475785483177</v>
      </c>
      <c r="AP77" s="19">
        <f t="shared" si="22"/>
        <v>4619.440219092332</v>
      </c>
      <c r="AQ77" s="33">
        <f t="shared" si="23"/>
        <v>14448.48779764065</v>
      </c>
      <c r="AR77" s="114"/>
    </row>
    <row r="78" spans="1:44" x14ac:dyDescent="0.2">
      <c r="A78" s="22"/>
      <c r="B78" s="23"/>
      <c r="C78" s="51"/>
      <c r="D78" s="22" t="s">
        <v>21</v>
      </c>
      <c r="E78" s="23" t="s">
        <v>21</v>
      </c>
      <c r="F78" s="24" t="str">
        <f t="shared" si="17"/>
        <v/>
      </c>
      <c r="G78" s="17"/>
      <c r="H78" s="18" t="s">
        <v>21</v>
      </c>
      <c r="I78" s="18"/>
      <c r="J78" s="17"/>
      <c r="K78" s="22" t="s">
        <v>122</v>
      </c>
      <c r="L78" s="31">
        <v>370</v>
      </c>
      <c r="M78" s="14"/>
      <c r="N78" s="36" t="s">
        <v>751</v>
      </c>
      <c r="O78" s="11" t="s">
        <v>1003</v>
      </c>
      <c r="P78" s="19">
        <v>153820</v>
      </c>
      <c r="Q78" s="37">
        <f t="shared" si="16"/>
        <v>5527.015728619117</v>
      </c>
      <c r="R78" s="19"/>
      <c r="S78" s="25" t="s">
        <v>781</v>
      </c>
      <c r="T78" s="15" t="s">
        <v>102</v>
      </c>
      <c r="U78" s="15" t="s">
        <v>599</v>
      </c>
      <c r="V78" s="15" t="s">
        <v>94</v>
      </c>
      <c r="W78" s="46">
        <v>1</v>
      </c>
      <c r="X78" s="19">
        <f>VLOOKUP(S78,$N$8:$Q4288,4,0)</f>
        <v>4200.5606991190307</v>
      </c>
      <c r="Y78" s="37">
        <f t="shared" si="18"/>
        <v>4200.5606991190307</v>
      </c>
      <c r="Z78" s="15"/>
      <c r="AA78" s="32" t="s">
        <v>636</v>
      </c>
      <c r="AB78" s="30" t="s">
        <v>283</v>
      </c>
      <c r="AC78" s="47">
        <v>7212.9679999999998</v>
      </c>
      <c r="AD78" s="15"/>
      <c r="AE78" s="43" t="s">
        <v>615</v>
      </c>
      <c r="AF78" s="44" t="s">
        <v>180</v>
      </c>
      <c r="AG78" s="44" t="s">
        <v>843</v>
      </c>
      <c r="AH78" s="44" t="s">
        <v>185</v>
      </c>
      <c r="AI78" s="45">
        <v>0.16466346153846154</v>
      </c>
      <c r="AJ78" s="19">
        <f t="shared" si="19"/>
        <v>21791.444</v>
      </c>
      <c r="AK78" s="37">
        <f t="shared" si="20"/>
        <v>3588.2546009615385</v>
      </c>
      <c r="AM78" s="36" t="s">
        <v>751</v>
      </c>
      <c r="AN78" s="11" t="s">
        <v>1003</v>
      </c>
      <c r="AO78" s="19">
        <f t="shared" si="21"/>
        <v>5527.015728619117</v>
      </c>
      <c r="AP78" s="19">
        <f t="shared" si="22"/>
        <v>2521.189859848485</v>
      </c>
      <c r="AQ78" s="33">
        <f t="shared" si="23"/>
        <v>8048.205588467602</v>
      </c>
      <c r="AR78" s="114"/>
    </row>
    <row r="79" spans="1:44" x14ac:dyDescent="0.2">
      <c r="A79" s="22"/>
      <c r="B79" s="23"/>
      <c r="C79" s="51"/>
      <c r="D79" s="22" t="s">
        <v>21</v>
      </c>
      <c r="E79" s="23" t="s">
        <v>21</v>
      </c>
      <c r="F79" s="24" t="str">
        <f t="shared" si="17"/>
        <v/>
      </c>
      <c r="G79" s="17"/>
      <c r="H79" s="18" t="s">
        <v>21</v>
      </c>
      <c r="I79" s="18"/>
      <c r="J79" s="17"/>
      <c r="K79" s="22" t="s">
        <v>123</v>
      </c>
      <c r="L79" s="31">
        <v>224</v>
      </c>
      <c r="M79" s="14"/>
      <c r="N79" s="36" t="s">
        <v>761</v>
      </c>
      <c r="O79" s="11" t="s">
        <v>1004</v>
      </c>
      <c r="P79" s="19">
        <v>535949</v>
      </c>
      <c r="Q79" s="37">
        <f t="shared" si="16"/>
        <v>19257.564378739353</v>
      </c>
      <c r="R79" s="19"/>
      <c r="S79" s="25" t="s">
        <v>782</v>
      </c>
      <c r="T79" s="15" t="s">
        <v>189</v>
      </c>
      <c r="U79" s="15" t="s">
        <v>615</v>
      </c>
      <c r="V79" s="15" t="s">
        <v>180</v>
      </c>
      <c r="W79" s="46">
        <v>1</v>
      </c>
      <c r="X79" s="19">
        <f>VLOOKUP(S79,$N$8:$Q4289,4,0)</f>
        <v>7575.9496636928916</v>
      </c>
      <c r="Y79" s="37">
        <f t="shared" si="18"/>
        <v>7575.9496636928916</v>
      </c>
      <c r="Z79" s="15"/>
      <c r="AA79" s="32" t="s">
        <v>637</v>
      </c>
      <c r="AB79" s="30" t="s">
        <v>285</v>
      </c>
      <c r="AC79" s="47">
        <v>11065.3</v>
      </c>
      <c r="AD79" s="15"/>
      <c r="AE79" s="43" t="s">
        <v>615</v>
      </c>
      <c r="AF79" s="44" t="s">
        <v>180</v>
      </c>
      <c r="AG79" s="44" t="s">
        <v>782</v>
      </c>
      <c r="AH79" s="44" t="s">
        <v>189</v>
      </c>
      <c r="AI79" s="45">
        <v>0.15144230769230768</v>
      </c>
      <c r="AJ79" s="19">
        <f t="shared" si="19"/>
        <v>21791.444</v>
      </c>
      <c r="AK79" s="37">
        <f t="shared" si="20"/>
        <v>3300.1465673076918</v>
      </c>
      <c r="AM79" s="36" t="s">
        <v>761</v>
      </c>
      <c r="AN79" s="11" t="s">
        <v>1004</v>
      </c>
      <c r="AO79" s="19">
        <f t="shared" si="21"/>
        <v>19257.564378739353</v>
      </c>
      <c r="AP79" s="19">
        <f t="shared" si="22"/>
        <v>8951.9606814159288</v>
      </c>
      <c r="AQ79" s="33">
        <f t="shared" si="23"/>
        <v>28209.525060155283</v>
      </c>
      <c r="AR79" s="114"/>
    </row>
    <row r="80" spans="1:44" x14ac:dyDescent="0.2">
      <c r="A80" s="22"/>
      <c r="B80" s="23"/>
      <c r="C80" s="51"/>
      <c r="D80" s="22" t="s">
        <v>21</v>
      </c>
      <c r="E80" s="23" t="s">
        <v>21</v>
      </c>
      <c r="F80" s="24" t="str">
        <f t="shared" si="17"/>
        <v/>
      </c>
      <c r="G80" s="17"/>
      <c r="H80" s="18" t="s">
        <v>21</v>
      </c>
      <c r="I80" s="18"/>
      <c r="J80" s="17"/>
      <c r="K80" s="22" t="s">
        <v>124</v>
      </c>
      <c r="L80" s="31">
        <v>196</v>
      </c>
      <c r="M80" s="14"/>
      <c r="N80" s="36" t="s">
        <v>769</v>
      </c>
      <c r="O80" s="11" t="s">
        <v>1005</v>
      </c>
      <c r="P80" s="19">
        <v>376616</v>
      </c>
      <c r="Q80" s="37">
        <f t="shared" si="16"/>
        <v>13532.457129434517</v>
      </c>
      <c r="R80" s="19"/>
      <c r="S80" s="25" t="s">
        <v>783</v>
      </c>
      <c r="T80" s="15" t="s">
        <v>1175</v>
      </c>
      <c r="U80" s="15" t="s">
        <v>634</v>
      </c>
      <c r="V80" s="15" t="s">
        <v>261</v>
      </c>
      <c r="W80" s="46">
        <v>1</v>
      </c>
      <c r="X80" s="19">
        <f>VLOOKUP(S80,$N$8:$Q4290,4,0)</f>
        <v>7281.2377731316246</v>
      </c>
      <c r="Y80" s="37">
        <f t="shared" si="18"/>
        <v>7281.2377731316246</v>
      </c>
      <c r="Z80" s="15"/>
      <c r="AA80" s="32" t="s">
        <v>638</v>
      </c>
      <c r="AB80" s="30" t="s">
        <v>295</v>
      </c>
      <c r="AC80" s="47">
        <v>6269.4589999999998</v>
      </c>
      <c r="AD80" s="15"/>
      <c r="AE80" s="43" t="s">
        <v>615</v>
      </c>
      <c r="AF80" s="44" t="s">
        <v>180</v>
      </c>
      <c r="AG80" s="44" t="s">
        <v>877</v>
      </c>
      <c r="AH80" s="44" t="s">
        <v>183</v>
      </c>
      <c r="AI80" s="45">
        <v>0.15985576923076922</v>
      </c>
      <c r="AJ80" s="19">
        <f t="shared" si="19"/>
        <v>21791.444</v>
      </c>
      <c r="AK80" s="37">
        <f t="shared" si="20"/>
        <v>3483.4880432692303</v>
      </c>
      <c r="AM80" s="36" t="s">
        <v>769</v>
      </c>
      <c r="AN80" s="11" t="s">
        <v>1005</v>
      </c>
      <c r="AO80" s="19">
        <f t="shared" si="21"/>
        <v>13532.457129434517</v>
      </c>
      <c r="AP80" s="19">
        <f t="shared" si="22"/>
        <v>7157.4269999999997</v>
      </c>
      <c r="AQ80" s="33">
        <f t="shared" si="23"/>
        <v>20689.884129434518</v>
      </c>
      <c r="AR80" s="114"/>
    </row>
    <row r="81" spans="1:44" x14ac:dyDescent="0.2">
      <c r="A81" s="22"/>
      <c r="B81" s="23"/>
      <c r="C81" s="51"/>
      <c r="D81" s="22" t="s">
        <v>21</v>
      </c>
      <c r="E81" s="23" t="s">
        <v>21</v>
      </c>
      <c r="F81" s="24" t="str">
        <f t="shared" si="17"/>
        <v/>
      </c>
      <c r="G81" s="17"/>
      <c r="H81" s="18" t="s">
        <v>21</v>
      </c>
      <c r="I81" s="18"/>
      <c r="J81" s="17"/>
      <c r="K81" s="22" t="s">
        <v>125</v>
      </c>
      <c r="L81" s="31">
        <v>470</v>
      </c>
      <c r="M81" s="14"/>
      <c r="N81" s="36" t="s">
        <v>776</v>
      </c>
      <c r="O81" s="11" t="s">
        <v>1006</v>
      </c>
      <c r="P81" s="19">
        <v>142289</v>
      </c>
      <c r="Q81" s="37">
        <f t="shared" si="16"/>
        <v>5112.6871733811313</v>
      </c>
      <c r="R81" s="19"/>
      <c r="S81" s="25" t="s">
        <v>784</v>
      </c>
      <c r="T81" s="15" t="s">
        <v>164</v>
      </c>
      <c r="U81" s="15" t="s">
        <v>609</v>
      </c>
      <c r="V81" s="15" t="s">
        <v>163</v>
      </c>
      <c r="W81" s="46">
        <v>1</v>
      </c>
      <c r="X81" s="19">
        <f>VLOOKUP(S81,$N$8:$Q4291,4,0)</f>
        <v>10483.687414458549</v>
      </c>
      <c r="Y81" s="37">
        <f t="shared" si="18"/>
        <v>10483.687414458549</v>
      </c>
      <c r="Z81" s="15"/>
      <c r="AA81" s="32" t="s">
        <v>639</v>
      </c>
      <c r="AB81" s="30" t="s">
        <v>297</v>
      </c>
      <c r="AC81" s="47">
        <v>15436.437</v>
      </c>
      <c r="AD81" s="15"/>
      <c r="AE81" s="43" t="s">
        <v>615</v>
      </c>
      <c r="AF81" s="44" t="s">
        <v>180</v>
      </c>
      <c r="AG81" s="44" t="s">
        <v>921</v>
      </c>
      <c r="AH81" s="44" t="s">
        <v>181</v>
      </c>
      <c r="AI81" s="45">
        <v>0.40264423076923078</v>
      </c>
      <c r="AJ81" s="19">
        <f t="shared" si="19"/>
        <v>21791.444</v>
      </c>
      <c r="AK81" s="37">
        <f t="shared" si="20"/>
        <v>8774.1992067307692</v>
      </c>
      <c r="AM81" s="36" t="s">
        <v>776</v>
      </c>
      <c r="AN81" s="11" t="s">
        <v>1006</v>
      </c>
      <c r="AO81" s="19">
        <f t="shared" si="21"/>
        <v>5112.6871733811313</v>
      </c>
      <c r="AP81" s="19">
        <f t="shared" si="22"/>
        <v>2367.4587708333333</v>
      </c>
      <c r="AQ81" s="33">
        <f t="shared" si="23"/>
        <v>7480.1459442144642</v>
      </c>
      <c r="AR81" s="114"/>
    </row>
    <row r="82" spans="1:44" x14ac:dyDescent="0.2">
      <c r="A82" s="22"/>
      <c r="B82" s="23"/>
      <c r="C82" s="51"/>
      <c r="D82" s="22" t="s">
        <v>21</v>
      </c>
      <c r="E82" s="23" t="s">
        <v>21</v>
      </c>
      <c r="F82" s="24" t="str">
        <f t="shared" si="17"/>
        <v/>
      </c>
      <c r="G82" s="17"/>
      <c r="H82" s="18" t="s">
        <v>21</v>
      </c>
      <c r="I82" s="18"/>
      <c r="J82" s="17"/>
      <c r="K82" s="22" t="s">
        <v>126</v>
      </c>
      <c r="L82" s="31">
        <v>425</v>
      </c>
      <c r="M82" s="14"/>
      <c r="N82" s="36" t="s">
        <v>801</v>
      </c>
      <c r="O82" s="11" t="s">
        <v>1007</v>
      </c>
      <c r="P82" s="19">
        <v>213134</v>
      </c>
      <c r="Q82" s="37">
        <f t="shared" si="16"/>
        <v>7658.269212738961</v>
      </c>
      <c r="R82" s="19"/>
      <c r="S82" s="25" t="s">
        <v>785</v>
      </c>
      <c r="T82" s="15" t="s">
        <v>166</v>
      </c>
      <c r="U82" s="15" t="s">
        <v>610</v>
      </c>
      <c r="V82" s="15" t="s">
        <v>165</v>
      </c>
      <c r="W82" s="46">
        <v>1</v>
      </c>
      <c r="X82" s="19">
        <f>VLOOKUP(S82,$N$8:$Q4292,4,0)</f>
        <v>24393.032256657894</v>
      </c>
      <c r="Y82" s="37">
        <f t="shared" si="18"/>
        <v>24393.032256657894</v>
      </c>
      <c r="Z82" s="15"/>
      <c r="AA82" s="32" t="s">
        <v>640</v>
      </c>
      <c r="AB82" s="30" t="s">
        <v>309</v>
      </c>
      <c r="AC82" s="47">
        <v>13553.41</v>
      </c>
      <c r="AD82" s="15"/>
      <c r="AE82" s="43" t="s">
        <v>615</v>
      </c>
      <c r="AF82" s="44" t="s">
        <v>180</v>
      </c>
      <c r="AG82" s="44" t="s">
        <v>841</v>
      </c>
      <c r="AH82" s="44" t="s">
        <v>187</v>
      </c>
      <c r="AI82" s="45">
        <v>0.12139423076923077</v>
      </c>
      <c r="AJ82" s="19">
        <f t="shared" si="19"/>
        <v>21791.444</v>
      </c>
      <c r="AK82" s="37">
        <f t="shared" si="20"/>
        <v>2645.3555817307692</v>
      </c>
      <c r="AM82" s="36" t="s">
        <v>801</v>
      </c>
      <c r="AN82" s="11" t="s">
        <v>1007</v>
      </c>
      <c r="AO82" s="19">
        <f t="shared" si="21"/>
        <v>7658.269212738961</v>
      </c>
      <c r="AP82" s="19">
        <f t="shared" si="22"/>
        <v>4036.1460000000002</v>
      </c>
      <c r="AQ82" s="33">
        <f t="shared" si="23"/>
        <v>11694.415212738961</v>
      </c>
      <c r="AR82" s="114"/>
    </row>
    <row r="83" spans="1:44" x14ac:dyDescent="0.2">
      <c r="A83" s="25" t="s">
        <v>127</v>
      </c>
      <c r="B83" s="26">
        <v>2281</v>
      </c>
      <c r="C83" s="52">
        <v>870</v>
      </c>
      <c r="D83" s="25" t="s">
        <v>128</v>
      </c>
      <c r="E83" s="26">
        <v>20690</v>
      </c>
      <c r="F83" s="27">
        <f t="shared" si="17"/>
        <v>5979.7687861271679</v>
      </c>
      <c r="G83" s="14"/>
      <c r="H83" s="21">
        <v>23841</v>
      </c>
      <c r="I83" s="21">
        <f>F83</f>
        <v>5979.7687861271679</v>
      </c>
      <c r="J83" s="14"/>
      <c r="K83" s="32" t="s">
        <v>127</v>
      </c>
      <c r="L83" s="33">
        <v>2281</v>
      </c>
      <c r="M83" s="14"/>
      <c r="N83" s="36" t="s">
        <v>849</v>
      </c>
      <c r="O83" s="11" t="s">
        <v>1008</v>
      </c>
      <c r="P83" s="19">
        <v>258238</v>
      </c>
      <c r="Q83" s="37">
        <f t="shared" si="16"/>
        <v>9278.9330888515378</v>
      </c>
      <c r="R83" s="19"/>
      <c r="S83" s="43" t="s">
        <v>786</v>
      </c>
      <c r="T83" s="44" t="s">
        <v>338</v>
      </c>
      <c r="U83" s="44" t="s">
        <v>649</v>
      </c>
      <c r="V83" s="44" t="s">
        <v>329</v>
      </c>
      <c r="W83" s="45">
        <v>0.45522388059701491</v>
      </c>
      <c r="X83" s="19">
        <f>VLOOKUP(S83,$N$8:$Q4293,4,0)</f>
        <v>10869.73771343322</v>
      </c>
      <c r="Y83" s="37">
        <f t="shared" si="18"/>
        <v>4948.1641829807941</v>
      </c>
      <c r="Z83" s="15"/>
      <c r="AA83" s="32" t="s">
        <v>641</v>
      </c>
      <c r="AB83" s="30" t="s">
        <v>311</v>
      </c>
      <c r="AC83" s="47">
        <v>3612.2379999999998</v>
      </c>
      <c r="AD83" s="15"/>
      <c r="AE83" s="32" t="s">
        <v>616</v>
      </c>
      <c r="AF83" s="30" t="s">
        <v>197</v>
      </c>
      <c r="AG83" s="30" t="s">
        <v>795</v>
      </c>
      <c r="AH83" s="30" t="s">
        <v>198</v>
      </c>
      <c r="AI83" s="49">
        <v>1</v>
      </c>
      <c r="AJ83" s="19">
        <f t="shared" si="19"/>
        <v>5262.5940000000001</v>
      </c>
      <c r="AK83" s="37">
        <f t="shared" si="20"/>
        <v>5262.5940000000001</v>
      </c>
      <c r="AM83" s="36" t="s">
        <v>849</v>
      </c>
      <c r="AN83" s="11" t="s">
        <v>1008</v>
      </c>
      <c r="AO83" s="19">
        <f t="shared" si="21"/>
        <v>9278.9330888515378</v>
      </c>
      <c r="AP83" s="19">
        <f t="shared" si="22"/>
        <v>4119.9931856060612</v>
      </c>
      <c r="AQ83" s="33">
        <f t="shared" si="23"/>
        <v>13398.926274457599</v>
      </c>
      <c r="AR83" s="114"/>
    </row>
    <row r="84" spans="1:44" x14ac:dyDescent="0.2">
      <c r="A84" s="22" t="s">
        <v>129</v>
      </c>
      <c r="B84" s="23">
        <v>1325</v>
      </c>
      <c r="C84" s="51">
        <v>789</v>
      </c>
      <c r="D84" s="22" t="s">
        <v>130</v>
      </c>
      <c r="E84" s="23">
        <v>22283</v>
      </c>
      <c r="F84" s="24">
        <f t="shared" si="17"/>
        <v>6440.1734104046245</v>
      </c>
      <c r="G84" s="17"/>
      <c r="H84" s="18">
        <v>24397</v>
      </c>
      <c r="I84" s="18">
        <f>F84</f>
        <v>6440.1734104046245</v>
      </c>
      <c r="J84" s="17"/>
      <c r="K84" s="22" t="s">
        <v>129</v>
      </c>
      <c r="L84" s="31">
        <v>1325</v>
      </c>
      <c r="M84" s="14"/>
      <c r="N84" s="36" t="s">
        <v>862</v>
      </c>
      <c r="O84" s="11" t="s">
        <v>1009</v>
      </c>
      <c r="P84" s="19">
        <v>185799</v>
      </c>
      <c r="Q84" s="37">
        <f t="shared" si="16"/>
        <v>6676.07590275454</v>
      </c>
      <c r="R84" s="19"/>
      <c r="S84" s="43" t="s">
        <v>786</v>
      </c>
      <c r="T84" s="44" t="s">
        <v>338</v>
      </c>
      <c r="U84" s="44" t="s">
        <v>690</v>
      </c>
      <c r="V84" s="44" t="s">
        <v>466</v>
      </c>
      <c r="W84" s="45">
        <v>0.54477611940298509</v>
      </c>
      <c r="X84" s="19">
        <f>VLOOKUP(S84,$N$8:$Q4294,4,0)</f>
        <v>10869.73771343322</v>
      </c>
      <c r="Y84" s="37">
        <f t="shared" si="18"/>
        <v>5921.573530452426</v>
      </c>
      <c r="Z84" s="15"/>
      <c r="AA84" s="32" t="s">
        <v>642</v>
      </c>
      <c r="AB84" s="30" t="s">
        <v>313</v>
      </c>
      <c r="AC84" s="47">
        <v>12219.395</v>
      </c>
      <c r="AD84" s="15"/>
      <c r="AE84" s="32" t="s">
        <v>617</v>
      </c>
      <c r="AF84" s="30" t="s">
        <v>199</v>
      </c>
      <c r="AG84" s="30" t="s">
        <v>797</v>
      </c>
      <c r="AH84" s="30" t="s">
        <v>200</v>
      </c>
      <c r="AI84" s="49">
        <v>1</v>
      </c>
      <c r="AJ84" s="19">
        <f t="shared" si="19"/>
        <v>4445.0469999999996</v>
      </c>
      <c r="AK84" s="37">
        <f t="shared" si="20"/>
        <v>4445.0469999999996</v>
      </c>
      <c r="AM84" s="36" t="s">
        <v>862</v>
      </c>
      <c r="AN84" s="11" t="s">
        <v>1009</v>
      </c>
      <c r="AO84" s="19">
        <f t="shared" si="21"/>
        <v>6676.07590275454</v>
      </c>
      <c r="AP84" s="19">
        <f t="shared" si="22"/>
        <v>3392.9591098901096</v>
      </c>
      <c r="AQ84" s="33">
        <f t="shared" si="23"/>
        <v>10069.03501264465</v>
      </c>
      <c r="AR84" s="114"/>
    </row>
    <row r="85" spans="1:44" x14ac:dyDescent="0.2">
      <c r="A85" s="25" t="s">
        <v>131</v>
      </c>
      <c r="B85" s="26">
        <v>1203</v>
      </c>
      <c r="C85" s="52">
        <v>805</v>
      </c>
      <c r="D85" s="25" t="s">
        <v>132</v>
      </c>
      <c r="E85" s="26">
        <v>1258</v>
      </c>
      <c r="F85" s="27">
        <f t="shared" si="17"/>
        <v>363.58381502890171</v>
      </c>
      <c r="G85" s="14"/>
      <c r="H85" s="21">
        <v>22478</v>
      </c>
      <c r="I85" s="21">
        <f>SUM(F85:F86)</f>
        <v>5916.184971098266</v>
      </c>
      <c r="J85" s="14"/>
      <c r="K85" s="32" t="s">
        <v>131</v>
      </c>
      <c r="L85" s="33">
        <v>1203</v>
      </c>
      <c r="M85" s="14"/>
      <c r="N85" s="36" t="s">
        <v>867</v>
      </c>
      <c r="O85" s="11" t="s">
        <v>1010</v>
      </c>
      <c r="P85" s="19">
        <v>612375</v>
      </c>
      <c r="Q85" s="37">
        <f t="shared" si="16"/>
        <v>22003.681295105525</v>
      </c>
      <c r="R85" s="19"/>
      <c r="S85" s="25" t="s">
        <v>787</v>
      </c>
      <c r="T85" s="15" t="s">
        <v>256</v>
      </c>
      <c r="U85" s="15" t="s">
        <v>631</v>
      </c>
      <c r="V85" s="15" t="s">
        <v>254</v>
      </c>
      <c r="W85" s="46">
        <v>1</v>
      </c>
      <c r="X85" s="19">
        <f>VLOOKUP(S85,$N$8:$Q4295,4,0)</f>
        <v>9957.4675123286106</v>
      </c>
      <c r="Y85" s="37">
        <f t="shared" si="18"/>
        <v>9957.4675123286106</v>
      </c>
      <c r="Z85" s="15"/>
      <c r="AA85" s="32" t="s">
        <v>643</v>
      </c>
      <c r="AB85" s="30" t="s">
        <v>317</v>
      </c>
      <c r="AC85" s="47">
        <v>4573.5770000000002</v>
      </c>
      <c r="AD85" s="15"/>
      <c r="AE85" s="32" t="s">
        <v>618</v>
      </c>
      <c r="AF85" s="30" t="s">
        <v>201</v>
      </c>
      <c r="AG85" s="30" t="s">
        <v>798</v>
      </c>
      <c r="AH85" s="30" t="s">
        <v>1191</v>
      </c>
      <c r="AI85" s="49">
        <v>1</v>
      </c>
      <c r="AJ85" s="19">
        <f t="shared" si="19"/>
        <v>2296.8159999999998</v>
      </c>
      <c r="AK85" s="37">
        <f t="shared" si="20"/>
        <v>2296.8159999999998</v>
      </c>
      <c r="AM85" s="36" t="s">
        <v>867</v>
      </c>
      <c r="AN85" s="11" t="s">
        <v>1010</v>
      </c>
      <c r="AO85" s="19">
        <f t="shared" si="21"/>
        <v>22003.681295105525</v>
      </c>
      <c r="AP85" s="19">
        <f t="shared" si="22"/>
        <v>12165.222175273866</v>
      </c>
      <c r="AQ85" s="33">
        <f t="shared" si="23"/>
        <v>34168.903470379388</v>
      </c>
      <c r="AR85" s="114"/>
    </row>
    <row r="86" spans="1:44" x14ac:dyDescent="0.2">
      <c r="A86" s="25"/>
      <c r="B86" s="26"/>
      <c r="C86" s="52"/>
      <c r="D86" s="25" t="s">
        <v>133</v>
      </c>
      <c r="E86" s="26">
        <v>19212</v>
      </c>
      <c r="F86" s="27">
        <f t="shared" si="17"/>
        <v>5552.6011560693642</v>
      </c>
      <c r="G86" s="14"/>
      <c r="H86" s="21" t="s">
        <v>21</v>
      </c>
      <c r="I86" s="21"/>
      <c r="J86" s="14"/>
      <c r="K86" s="32"/>
      <c r="L86" s="33"/>
      <c r="M86" s="14"/>
      <c r="N86" s="36" t="s">
        <v>870</v>
      </c>
      <c r="O86" s="11" t="s">
        <v>1011</v>
      </c>
      <c r="P86" s="19">
        <v>359217</v>
      </c>
      <c r="Q86" s="37">
        <f t="shared" si="16"/>
        <v>12907.281296238289</v>
      </c>
      <c r="R86" s="19"/>
      <c r="S86" s="25" t="s">
        <v>788</v>
      </c>
      <c r="T86" s="15" t="s">
        <v>266</v>
      </c>
      <c r="U86" s="15" t="s">
        <v>634</v>
      </c>
      <c r="V86" s="15" t="s">
        <v>261</v>
      </c>
      <c r="W86" s="46">
        <v>1</v>
      </c>
      <c r="X86" s="19">
        <f>VLOOKUP(S86,$N$8:$Q4296,4,0)</f>
        <v>8940.456374746791</v>
      </c>
      <c r="Y86" s="37">
        <f t="shared" si="18"/>
        <v>8940.456374746791</v>
      </c>
      <c r="Z86" s="15"/>
      <c r="AA86" s="32" t="s">
        <v>644</v>
      </c>
      <c r="AB86" s="30" t="s">
        <v>319</v>
      </c>
      <c r="AC86" s="47">
        <v>3427.92</v>
      </c>
      <c r="AD86" s="15"/>
      <c r="AE86" s="32" t="s">
        <v>619</v>
      </c>
      <c r="AF86" s="30" t="s">
        <v>202</v>
      </c>
      <c r="AG86" s="30" t="s">
        <v>800</v>
      </c>
      <c r="AH86" s="30" t="s">
        <v>203</v>
      </c>
      <c r="AI86" s="49">
        <v>1</v>
      </c>
      <c r="AJ86" s="19">
        <f t="shared" si="19"/>
        <v>4609.3810000000003</v>
      </c>
      <c r="AK86" s="37">
        <f t="shared" si="20"/>
        <v>4609.3810000000003</v>
      </c>
      <c r="AM86" s="36" t="s">
        <v>870</v>
      </c>
      <c r="AN86" s="11" t="s">
        <v>1011</v>
      </c>
      <c r="AO86" s="19">
        <f t="shared" si="21"/>
        <v>12907.281296238289</v>
      </c>
      <c r="AP86" s="19">
        <f t="shared" si="22"/>
        <v>6388.357</v>
      </c>
      <c r="AQ86" s="33">
        <f t="shared" si="23"/>
        <v>19295.638296238289</v>
      </c>
      <c r="AR86" s="114"/>
    </row>
    <row r="87" spans="1:44" x14ac:dyDescent="0.2">
      <c r="A87" s="22" t="s">
        <v>134</v>
      </c>
      <c r="B87" s="23">
        <v>3107</v>
      </c>
      <c r="C87" s="51">
        <v>1440</v>
      </c>
      <c r="D87" s="22" t="s">
        <v>135</v>
      </c>
      <c r="E87" s="23">
        <v>10614</v>
      </c>
      <c r="F87" s="24">
        <f t="shared" si="17"/>
        <v>3067.6300578034684</v>
      </c>
      <c r="G87" s="17"/>
      <c r="H87" s="18">
        <v>41098</v>
      </c>
      <c r="I87" s="18">
        <f>SUM(F87:F89)</f>
        <v>10563.872832369943</v>
      </c>
      <c r="J87" s="17"/>
      <c r="K87" s="22" t="s">
        <v>136</v>
      </c>
      <c r="L87" s="31">
        <v>663</v>
      </c>
      <c r="M87" s="14"/>
      <c r="N87" s="36" t="s">
        <v>872</v>
      </c>
      <c r="O87" s="11" t="s">
        <v>1012</v>
      </c>
      <c r="P87" s="19">
        <v>270798</v>
      </c>
      <c r="Q87" s="37">
        <f t="shared" si="16"/>
        <v>9730.235374324533</v>
      </c>
      <c r="R87" s="19"/>
      <c r="S87" s="25" t="s">
        <v>789</v>
      </c>
      <c r="T87" s="15" t="s">
        <v>174</v>
      </c>
      <c r="U87" s="15" t="s">
        <v>611</v>
      </c>
      <c r="V87" s="15" t="s">
        <v>173</v>
      </c>
      <c r="W87" s="46">
        <v>1</v>
      </c>
      <c r="X87" s="19">
        <f>VLOOKUP(S87,$N$8:$Q4297,4,0)</f>
        <v>11913.230521747013</v>
      </c>
      <c r="Y87" s="37">
        <f t="shared" si="18"/>
        <v>11913.230521747013</v>
      </c>
      <c r="Z87" s="15"/>
      <c r="AA87" s="32" t="s">
        <v>645</v>
      </c>
      <c r="AB87" s="30" t="s">
        <v>321</v>
      </c>
      <c r="AC87" s="47">
        <v>3473.88</v>
      </c>
      <c r="AD87" s="15"/>
      <c r="AE87" s="32" t="s">
        <v>620</v>
      </c>
      <c r="AF87" s="30" t="s">
        <v>204</v>
      </c>
      <c r="AG87" s="30" t="s">
        <v>801</v>
      </c>
      <c r="AH87" s="30" t="s">
        <v>205</v>
      </c>
      <c r="AI87" s="49">
        <v>1</v>
      </c>
      <c r="AJ87" s="19">
        <f t="shared" si="19"/>
        <v>4036.1460000000002</v>
      </c>
      <c r="AK87" s="37">
        <f t="shared" si="20"/>
        <v>4036.1460000000002</v>
      </c>
      <c r="AM87" s="36" t="s">
        <v>872</v>
      </c>
      <c r="AN87" s="11" t="s">
        <v>1012</v>
      </c>
      <c r="AO87" s="19">
        <f t="shared" si="21"/>
        <v>9730.235374324533</v>
      </c>
      <c r="AP87" s="19">
        <f t="shared" si="22"/>
        <v>3989.1320000000001</v>
      </c>
      <c r="AQ87" s="33">
        <f t="shared" si="23"/>
        <v>13719.367374324533</v>
      </c>
      <c r="AR87" s="114"/>
    </row>
    <row r="88" spans="1:44" x14ac:dyDescent="0.2">
      <c r="A88" s="22"/>
      <c r="B88" s="23"/>
      <c r="C88" s="51"/>
      <c r="D88" s="22" t="s">
        <v>137</v>
      </c>
      <c r="E88" s="23">
        <v>13188</v>
      </c>
      <c r="F88" s="24">
        <f t="shared" si="17"/>
        <v>3811.5606936416184</v>
      </c>
      <c r="G88" s="17"/>
      <c r="H88" s="18" t="s">
        <v>21</v>
      </c>
      <c r="I88" s="18"/>
      <c r="J88" s="17"/>
      <c r="K88" s="22" t="s">
        <v>138</v>
      </c>
      <c r="L88" s="31">
        <v>767</v>
      </c>
      <c r="M88" s="14"/>
      <c r="N88" s="36" t="s">
        <v>876</v>
      </c>
      <c r="O88" s="11" t="s">
        <v>1013</v>
      </c>
      <c r="P88" s="19">
        <v>225386</v>
      </c>
      <c r="Q88" s="37">
        <f t="shared" si="16"/>
        <v>8098.5045313388919</v>
      </c>
      <c r="R88" s="19"/>
      <c r="S88" s="43" t="s">
        <v>790</v>
      </c>
      <c r="T88" s="44" t="s">
        <v>488</v>
      </c>
      <c r="U88" s="44" t="s">
        <v>692</v>
      </c>
      <c r="V88" s="44" t="s">
        <v>478</v>
      </c>
      <c r="W88" s="45">
        <v>0.96875</v>
      </c>
      <c r="X88" s="19">
        <f>VLOOKUP(S88,$N$8:$Q4298,4,0)</f>
        <v>8286.4992413384716</v>
      </c>
      <c r="Y88" s="37">
        <f t="shared" si="18"/>
        <v>8027.5461400466447</v>
      </c>
      <c r="Z88" s="15"/>
      <c r="AA88" s="32" t="s">
        <v>646</v>
      </c>
      <c r="AB88" s="30" t="s">
        <v>323</v>
      </c>
      <c r="AC88" s="47">
        <v>4162.0240000000003</v>
      </c>
      <c r="AD88" s="15"/>
      <c r="AE88" s="43" t="s">
        <v>621</v>
      </c>
      <c r="AF88" s="44" t="s">
        <v>206</v>
      </c>
      <c r="AG88" s="44" t="s">
        <v>749</v>
      </c>
      <c r="AH88" s="44" t="s">
        <v>56</v>
      </c>
      <c r="AI88" s="45">
        <v>1.5942028985507246E-2</v>
      </c>
      <c r="AJ88" s="19">
        <f t="shared" si="19"/>
        <v>18949.401999999998</v>
      </c>
      <c r="AK88" s="37">
        <f t="shared" si="20"/>
        <v>302.09191594202895</v>
      </c>
      <c r="AM88" s="36" t="s">
        <v>876</v>
      </c>
      <c r="AN88" s="11" t="s">
        <v>1013</v>
      </c>
      <c r="AO88" s="19">
        <f t="shared" si="21"/>
        <v>8098.5045313388919</v>
      </c>
      <c r="AP88" s="19">
        <f t="shared" si="22"/>
        <v>4242.9780568181823</v>
      </c>
      <c r="AQ88" s="33">
        <f t="shared" si="23"/>
        <v>12341.482588157074</v>
      </c>
      <c r="AR88" s="114"/>
    </row>
    <row r="89" spans="1:44" x14ac:dyDescent="0.2">
      <c r="A89" s="22"/>
      <c r="B89" s="23"/>
      <c r="C89" s="51"/>
      <c r="D89" s="22" t="s">
        <v>139</v>
      </c>
      <c r="E89" s="23">
        <v>12749</v>
      </c>
      <c r="F89" s="24">
        <f t="shared" si="17"/>
        <v>3684.6820809248557</v>
      </c>
      <c r="G89" s="17"/>
      <c r="H89" s="18" t="s">
        <v>21</v>
      </c>
      <c r="I89" s="18"/>
      <c r="J89" s="17"/>
      <c r="K89" s="22" t="s">
        <v>140</v>
      </c>
      <c r="L89" s="31">
        <v>468</v>
      </c>
      <c r="M89" s="14"/>
      <c r="N89" s="36" t="s">
        <v>887</v>
      </c>
      <c r="O89" s="11" t="s">
        <v>1014</v>
      </c>
      <c r="P89" s="19">
        <v>297697</v>
      </c>
      <c r="Q89" s="37">
        <f t="shared" si="16"/>
        <v>10696.762458475656</v>
      </c>
      <c r="R89" s="19"/>
      <c r="S89" s="43" t="s">
        <v>790</v>
      </c>
      <c r="T89" s="44" t="s">
        <v>488</v>
      </c>
      <c r="U89" s="44" t="s">
        <v>708</v>
      </c>
      <c r="V89" s="44" t="s">
        <v>529</v>
      </c>
      <c r="W89" s="45">
        <v>3.125E-2</v>
      </c>
      <c r="X89" s="19">
        <f>VLOOKUP(S89,$N$8:$Q4299,4,0)</f>
        <v>8286.4992413384716</v>
      </c>
      <c r="Y89" s="37">
        <f t="shared" si="18"/>
        <v>258.95310129182724</v>
      </c>
      <c r="Z89" s="15"/>
      <c r="AA89" s="32" t="s">
        <v>647</v>
      </c>
      <c r="AB89" s="30" t="s">
        <v>324</v>
      </c>
      <c r="AC89" s="47">
        <v>6878.808</v>
      </c>
      <c r="AD89" s="15"/>
      <c r="AE89" s="43" t="s">
        <v>621</v>
      </c>
      <c r="AF89" s="44" t="s">
        <v>206</v>
      </c>
      <c r="AG89" s="44" t="s">
        <v>772</v>
      </c>
      <c r="AH89" s="44" t="s">
        <v>209</v>
      </c>
      <c r="AI89" s="45">
        <v>0.47826086956521741</v>
      </c>
      <c r="AJ89" s="19">
        <f t="shared" si="19"/>
        <v>18949.401999999998</v>
      </c>
      <c r="AK89" s="37">
        <f t="shared" si="20"/>
        <v>9062.7574782608681</v>
      </c>
      <c r="AM89" s="36" t="s">
        <v>887</v>
      </c>
      <c r="AN89" s="11" t="s">
        <v>1014</v>
      </c>
      <c r="AO89" s="19">
        <f t="shared" si="21"/>
        <v>10696.762458475656</v>
      </c>
      <c r="AP89" s="19">
        <f t="shared" si="22"/>
        <v>4803.6967433628315</v>
      </c>
      <c r="AQ89" s="33">
        <f t="shared" si="23"/>
        <v>15500.459201838486</v>
      </c>
      <c r="AR89" s="114"/>
    </row>
    <row r="90" spans="1:44" x14ac:dyDescent="0.2">
      <c r="A90" s="22"/>
      <c r="B90" s="23"/>
      <c r="C90" s="51"/>
      <c r="D90" s="22" t="s">
        <v>21</v>
      </c>
      <c r="E90" s="23" t="s">
        <v>21</v>
      </c>
      <c r="F90" s="24" t="str">
        <f t="shared" si="17"/>
        <v/>
      </c>
      <c r="G90" s="17"/>
      <c r="H90" s="18" t="s">
        <v>21</v>
      </c>
      <c r="I90" s="18"/>
      <c r="J90" s="17"/>
      <c r="K90" s="22" t="s">
        <v>141</v>
      </c>
      <c r="L90" s="31">
        <v>715</v>
      </c>
      <c r="M90" s="14"/>
      <c r="N90" s="36" t="s">
        <v>889</v>
      </c>
      <c r="O90" s="11" t="s">
        <v>1015</v>
      </c>
      <c r="P90" s="19">
        <v>313953</v>
      </c>
      <c r="Q90" s="37">
        <f t="shared" si="16"/>
        <v>11280.868346425417</v>
      </c>
      <c r="R90" s="19"/>
      <c r="S90" s="25" t="s">
        <v>791</v>
      </c>
      <c r="T90" s="15" t="s">
        <v>177</v>
      </c>
      <c r="U90" s="15" t="s">
        <v>613</v>
      </c>
      <c r="V90" s="15" t="s">
        <v>176</v>
      </c>
      <c r="W90" s="46">
        <v>1</v>
      </c>
      <c r="X90" s="19">
        <f>VLOOKUP(S90,$N$8:$Q4300,4,0)</f>
        <v>6521.3539567954067</v>
      </c>
      <c r="Y90" s="37">
        <f t="shared" si="18"/>
        <v>6521.3539567954067</v>
      </c>
      <c r="Z90" s="15"/>
      <c r="AA90" s="32" t="s">
        <v>648</v>
      </c>
      <c r="AB90" s="30" t="s">
        <v>327</v>
      </c>
      <c r="AC90" s="47">
        <v>6730.2259999999997</v>
      </c>
      <c r="AD90" s="15"/>
      <c r="AE90" s="43" t="s">
        <v>621</v>
      </c>
      <c r="AF90" s="44" t="s">
        <v>206</v>
      </c>
      <c r="AG90" s="44" t="s">
        <v>802</v>
      </c>
      <c r="AH90" s="44" t="s">
        <v>207</v>
      </c>
      <c r="AI90" s="45">
        <v>0.50579710144927537</v>
      </c>
      <c r="AJ90" s="19">
        <f t="shared" si="19"/>
        <v>18949.401999999998</v>
      </c>
      <c r="AK90" s="37">
        <f t="shared" si="20"/>
        <v>9584.5526057971001</v>
      </c>
      <c r="AM90" s="36" t="s">
        <v>889</v>
      </c>
      <c r="AN90" s="11" t="s">
        <v>1015</v>
      </c>
      <c r="AO90" s="19">
        <f t="shared" si="21"/>
        <v>11280.868346425417</v>
      </c>
      <c r="AP90" s="19">
        <f t="shared" si="22"/>
        <v>5584.8707472527467</v>
      </c>
      <c r="AQ90" s="33">
        <f t="shared" si="23"/>
        <v>16865.739093678163</v>
      </c>
      <c r="AR90" s="114"/>
    </row>
    <row r="91" spans="1:44" x14ac:dyDescent="0.2">
      <c r="A91" s="22"/>
      <c r="B91" s="23"/>
      <c r="C91" s="51"/>
      <c r="D91" s="22" t="s">
        <v>21</v>
      </c>
      <c r="E91" s="23" t="s">
        <v>21</v>
      </c>
      <c r="F91" s="24" t="str">
        <f t="shared" si="17"/>
        <v/>
      </c>
      <c r="G91" s="17"/>
      <c r="H91" s="18" t="s">
        <v>21</v>
      </c>
      <c r="I91" s="18"/>
      <c r="J91" s="17"/>
      <c r="K91" s="22" t="s">
        <v>142</v>
      </c>
      <c r="L91" s="31">
        <v>495</v>
      </c>
      <c r="M91" s="14"/>
      <c r="N91" s="36" t="s">
        <v>896</v>
      </c>
      <c r="O91" s="11" t="s">
        <v>1016</v>
      </c>
      <c r="P91" s="19">
        <v>157429</v>
      </c>
      <c r="Q91" s="37">
        <f t="shared" si="16"/>
        <v>5656.69327227135</v>
      </c>
      <c r="R91" s="19"/>
      <c r="S91" s="25" t="s">
        <v>792</v>
      </c>
      <c r="T91" s="15" t="s">
        <v>356</v>
      </c>
      <c r="U91" s="15" t="s">
        <v>654</v>
      </c>
      <c r="V91" s="15" t="s">
        <v>350</v>
      </c>
      <c r="W91" s="46">
        <v>1</v>
      </c>
      <c r="X91" s="19">
        <f>VLOOKUP(S91,$N$8:$Q4301,4,0)</f>
        <v>6322.8671872927935</v>
      </c>
      <c r="Y91" s="37">
        <f t="shared" si="18"/>
        <v>6322.8671872927935</v>
      </c>
      <c r="Z91" s="15"/>
      <c r="AA91" s="32" t="s">
        <v>649</v>
      </c>
      <c r="AB91" s="30" t="s">
        <v>329</v>
      </c>
      <c r="AC91" s="47">
        <v>19152.274000000001</v>
      </c>
      <c r="AD91" s="15"/>
      <c r="AE91" s="32" t="s">
        <v>622</v>
      </c>
      <c r="AF91" s="30" t="s">
        <v>219</v>
      </c>
      <c r="AG91" s="30" t="s">
        <v>805</v>
      </c>
      <c r="AH91" s="30" t="s">
        <v>220</v>
      </c>
      <c r="AI91" s="49">
        <v>1</v>
      </c>
      <c r="AJ91" s="19">
        <f t="shared" si="19"/>
        <v>4771.7430000000004</v>
      </c>
      <c r="AK91" s="37">
        <f t="shared" si="20"/>
        <v>4771.7430000000004</v>
      </c>
      <c r="AM91" s="36" t="s">
        <v>896</v>
      </c>
      <c r="AN91" s="11" t="s">
        <v>1016</v>
      </c>
      <c r="AO91" s="19">
        <f t="shared" si="21"/>
        <v>5656.69327227135</v>
      </c>
      <c r="AP91" s="19">
        <f t="shared" si="22"/>
        <v>2828.6520378787882</v>
      </c>
      <c r="AQ91" s="33">
        <f t="shared" si="23"/>
        <v>8485.3453101501382</v>
      </c>
      <c r="AR91" s="114"/>
    </row>
    <row r="92" spans="1:44" x14ac:dyDescent="0.2">
      <c r="A92" s="25" t="s">
        <v>143</v>
      </c>
      <c r="B92" s="26">
        <v>1345</v>
      </c>
      <c r="C92" s="52">
        <v>723</v>
      </c>
      <c r="D92" s="25" t="s">
        <v>144</v>
      </c>
      <c r="E92" s="26">
        <v>18518</v>
      </c>
      <c r="F92" s="27">
        <f t="shared" si="17"/>
        <v>5352.023121387283</v>
      </c>
      <c r="G92" s="14"/>
      <c r="H92" s="21">
        <v>20586</v>
      </c>
      <c r="I92" s="21">
        <f>F92</f>
        <v>5352.023121387283</v>
      </c>
      <c r="J92" s="14"/>
      <c r="K92" s="32" t="s">
        <v>143</v>
      </c>
      <c r="L92" s="33">
        <v>1345</v>
      </c>
      <c r="M92" s="14"/>
      <c r="N92" s="36" t="s">
        <v>898</v>
      </c>
      <c r="O92" s="11" t="s">
        <v>1190</v>
      </c>
      <c r="P92" s="19">
        <v>353484</v>
      </c>
      <c r="Q92" s="37">
        <f t="shared" si="16"/>
        <v>12701.284799214667</v>
      </c>
      <c r="R92" s="19"/>
      <c r="S92" s="25" t="s">
        <v>793</v>
      </c>
      <c r="T92" s="15" t="s">
        <v>179</v>
      </c>
      <c r="U92" s="15" t="s">
        <v>614</v>
      </c>
      <c r="V92" s="15" t="s">
        <v>178</v>
      </c>
      <c r="W92" s="46">
        <v>1</v>
      </c>
      <c r="X92" s="19">
        <f>VLOOKUP(S92,$N$8:$Q4302,4,0)</f>
        <v>8938.5519940835693</v>
      </c>
      <c r="Y92" s="37">
        <f t="shared" si="18"/>
        <v>8938.5519940835693</v>
      </c>
      <c r="Z92" s="15"/>
      <c r="AA92" s="32" t="s">
        <v>650</v>
      </c>
      <c r="AB92" s="30" t="s">
        <v>342</v>
      </c>
      <c r="AC92" s="47">
        <v>3573.67</v>
      </c>
      <c r="AD92" s="15"/>
      <c r="AE92" s="32" t="s">
        <v>623</v>
      </c>
      <c r="AF92" s="30" t="s">
        <v>221</v>
      </c>
      <c r="AG92" s="30" t="s">
        <v>807</v>
      </c>
      <c r="AH92" s="30" t="s">
        <v>222</v>
      </c>
      <c r="AI92" s="49">
        <v>1</v>
      </c>
      <c r="AJ92" s="19">
        <f t="shared" si="19"/>
        <v>4580.3159999999998</v>
      </c>
      <c r="AK92" s="37">
        <f t="shared" si="20"/>
        <v>4580.3159999999998</v>
      </c>
      <c r="AM92" s="36" t="s">
        <v>898</v>
      </c>
      <c r="AN92" s="11" t="s">
        <v>1190</v>
      </c>
      <c r="AO92" s="19">
        <f t="shared" si="21"/>
        <v>12701.284799214667</v>
      </c>
      <c r="AP92" s="19">
        <f t="shared" si="22"/>
        <v>6258.2530890151511</v>
      </c>
      <c r="AQ92" s="33">
        <f t="shared" si="23"/>
        <v>18959.537888229817</v>
      </c>
      <c r="AR92" s="114"/>
    </row>
    <row r="93" spans="1:44" x14ac:dyDescent="0.2">
      <c r="A93" s="22" t="s">
        <v>145</v>
      </c>
      <c r="B93" s="23">
        <v>4713</v>
      </c>
      <c r="C93" s="51">
        <v>3296</v>
      </c>
      <c r="D93" s="22" t="s">
        <v>146</v>
      </c>
      <c r="E93" s="23">
        <v>17435</v>
      </c>
      <c r="F93" s="24">
        <f t="shared" si="17"/>
        <v>5039.0173410404623</v>
      </c>
      <c r="G93" s="17"/>
      <c r="H93" s="18">
        <v>94956</v>
      </c>
      <c r="I93" s="18">
        <f>SUM(F93:F97)</f>
        <v>25129.190751445083</v>
      </c>
      <c r="J93" s="17"/>
      <c r="K93" s="22" t="s">
        <v>147</v>
      </c>
      <c r="L93" s="31">
        <v>552</v>
      </c>
      <c r="M93" s="14"/>
      <c r="N93" s="36" t="s">
        <v>906</v>
      </c>
      <c r="O93" s="11" t="s">
        <v>1180</v>
      </c>
      <c r="P93" s="19">
        <v>190957</v>
      </c>
      <c r="Q93" s="37">
        <f t="shared" si="16"/>
        <v>6861.4116661677335</v>
      </c>
      <c r="R93" s="19"/>
      <c r="S93" s="25" t="s">
        <v>794</v>
      </c>
      <c r="T93" s="15" t="s">
        <v>100</v>
      </c>
      <c r="U93" s="15" t="s">
        <v>599</v>
      </c>
      <c r="V93" s="15" t="s">
        <v>94</v>
      </c>
      <c r="W93" s="46">
        <v>1</v>
      </c>
      <c r="X93" s="19">
        <f>VLOOKUP(S93,$N$8:$Q4303,4,0)</f>
        <v>4892.4617189492847</v>
      </c>
      <c r="Y93" s="37">
        <f t="shared" si="18"/>
        <v>4892.4617189492847</v>
      </c>
      <c r="Z93" s="15"/>
      <c r="AA93" s="32" t="s">
        <v>651</v>
      </c>
      <c r="AB93" s="30" t="s">
        <v>344</v>
      </c>
      <c r="AC93" s="47">
        <v>3487.5459999999998</v>
      </c>
      <c r="AD93" s="15"/>
      <c r="AE93" s="32" t="s">
        <v>624</v>
      </c>
      <c r="AF93" s="30" t="s">
        <v>223</v>
      </c>
      <c r="AG93" s="30" t="s">
        <v>810</v>
      </c>
      <c r="AH93" s="30" t="s">
        <v>224</v>
      </c>
      <c r="AI93" s="49">
        <v>1</v>
      </c>
      <c r="AJ93" s="19">
        <f t="shared" si="19"/>
        <v>3512.7370000000001</v>
      </c>
      <c r="AK93" s="37">
        <f t="shared" si="20"/>
        <v>3512.7370000000001</v>
      </c>
      <c r="AM93" s="36" t="s">
        <v>906</v>
      </c>
      <c r="AN93" s="11" t="s">
        <v>1180</v>
      </c>
      <c r="AO93" s="19">
        <f t="shared" si="21"/>
        <v>6861.4116661677335</v>
      </c>
      <c r="AP93" s="19">
        <f t="shared" si="22"/>
        <v>3548.8319999999999</v>
      </c>
      <c r="AQ93" s="33">
        <f t="shared" si="23"/>
        <v>10410.243666167733</v>
      </c>
      <c r="AR93" s="114"/>
    </row>
    <row r="94" spans="1:44" x14ac:dyDescent="0.2">
      <c r="A94" s="22"/>
      <c r="B94" s="23"/>
      <c r="C94" s="51"/>
      <c r="D94" s="22" t="s">
        <v>148</v>
      </c>
      <c r="E94" s="23">
        <v>20987</v>
      </c>
      <c r="F94" s="24">
        <f t="shared" si="17"/>
        <v>6065.6069364161849</v>
      </c>
      <c r="G94" s="17"/>
      <c r="H94" s="18" t="s">
        <v>21</v>
      </c>
      <c r="I94" s="18"/>
      <c r="J94" s="17"/>
      <c r="K94" s="22" t="s">
        <v>149</v>
      </c>
      <c r="L94" s="31">
        <v>418</v>
      </c>
      <c r="M94" s="14"/>
      <c r="N94" s="36" t="s">
        <v>914</v>
      </c>
      <c r="O94" s="11" t="s">
        <v>1017</v>
      </c>
      <c r="P94" s="19">
        <v>355662</v>
      </c>
      <c r="Q94" s="37">
        <f t="shared" si="16"/>
        <v>12779.544064959904</v>
      </c>
      <c r="R94" s="19"/>
      <c r="S94" s="25" t="s">
        <v>795</v>
      </c>
      <c r="T94" s="15" t="s">
        <v>198</v>
      </c>
      <c r="U94" s="15" t="s">
        <v>616</v>
      </c>
      <c r="V94" s="15" t="s">
        <v>197</v>
      </c>
      <c r="W94" s="46">
        <v>1</v>
      </c>
      <c r="X94" s="19">
        <f>VLOOKUP(S94,$N$8:$Q4304,4,0)</f>
        <v>11210.262535043696</v>
      </c>
      <c r="Y94" s="37">
        <f t="shared" si="18"/>
        <v>11210.262535043696</v>
      </c>
      <c r="Z94" s="15"/>
      <c r="AA94" s="32" t="s">
        <v>652</v>
      </c>
      <c r="AB94" s="30" t="s">
        <v>346</v>
      </c>
      <c r="AC94" s="47">
        <v>4234.75</v>
      </c>
      <c r="AD94" s="15"/>
      <c r="AE94" s="32" t="s">
        <v>625</v>
      </c>
      <c r="AF94" s="30" t="s">
        <v>225</v>
      </c>
      <c r="AG94" s="30" t="s">
        <v>812</v>
      </c>
      <c r="AH94" s="30" t="s">
        <v>74</v>
      </c>
      <c r="AI94" s="49">
        <v>1</v>
      </c>
      <c r="AJ94" s="19">
        <f t="shared" si="19"/>
        <v>58.029000000000003</v>
      </c>
      <c r="AK94" s="37">
        <f t="shared" si="20"/>
        <v>58.029000000000003</v>
      </c>
      <c r="AM94" s="36" t="s">
        <v>914</v>
      </c>
      <c r="AN94" s="11" t="s">
        <v>1017</v>
      </c>
      <c r="AO94" s="19">
        <f t="shared" si="21"/>
        <v>12779.544064959904</v>
      </c>
      <c r="AP94" s="19">
        <f t="shared" si="22"/>
        <v>6562.53</v>
      </c>
      <c r="AQ94" s="33">
        <f t="shared" si="23"/>
        <v>19342.074064959903</v>
      </c>
      <c r="AR94" s="114"/>
    </row>
    <row r="95" spans="1:44" x14ac:dyDescent="0.2">
      <c r="A95" s="22"/>
      <c r="B95" s="23"/>
      <c r="C95" s="51"/>
      <c r="D95" s="22" t="s">
        <v>150</v>
      </c>
      <c r="E95" s="23">
        <v>21651</v>
      </c>
      <c r="F95" s="24">
        <f t="shared" si="17"/>
        <v>6257.5144508670519</v>
      </c>
      <c r="G95" s="17"/>
      <c r="H95" s="18" t="s">
        <v>21</v>
      </c>
      <c r="I95" s="18"/>
      <c r="J95" s="17"/>
      <c r="K95" s="22" t="s">
        <v>151</v>
      </c>
      <c r="L95" s="31">
        <v>165</v>
      </c>
      <c r="M95" s="14"/>
      <c r="N95" s="36" t="s">
        <v>918</v>
      </c>
      <c r="O95" s="11" t="s">
        <v>1018</v>
      </c>
      <c r="P95" s="19">
        <v>207086</v>
      </c>
      <c r="Q95" s="37">
        <f t="shared" si="16"/>
        <v>7440.9542268678879</v>
      </c>
      <c r="R95" s="19"/>
      <c r="S95" s="25" t="s">
        <v>796</v>
      </c>
      <c r="T95" s="15" t="s">
        <v>354</v>
      </c>
      <c r="U95" s="15" t="s">
        <v>654</v>
      </c>
      <c r="V95" s="15" t="s">
        <v>350</v>
      </c>
      <c r="W95" s="46">
        <v>1</v>
      </c>
      <c r="X95" s="19">
        <f>VLOOKUP(S95,$N$8:$Q4305,4,0)</f>
        <v>6460.1981853085408</v>
      </c>
      <c r="Y95" s="37">
        <f t="shared" si="18"/>
        <v>6460.1981853085408</v>
      </c>
      <c r="Z95" s="15"/>
      <c r="AA95" s="32" t="s">
        <v>653</v>
      </c>
      <c r="AB95" s="30" t="s">
        <v>348</v>
      </c>
      <c r="AC95" s="47">
        <v>4725.7690000000002</v>
      </c>
      <c r="AD95" s="15"/>
      <c r="AE95" s="32" t="s">
        <v>626</v>
      </c>
      <c r="AF95" s="30" t="s">
        <v>226</v>
      </c>
      <c r="AG95" s="30" t="s">
        <v>811</v>
      </c>
      <c r="AH95" s="30" t="s">
        <v>227</v>
      </c>
      <c r="AI95" s="49">
        <v>1</v>
      </c>
      <c r="AJ95" s="19">
        <f t="shared" si="19"/>
        <v>5893.6580000000004</v>
      </c>
      <c r="AK95" s="37">
        <f t="shared" si="20"/>
        <v>5893.6580000000004</v>
      </c>
      <c r="AM95" s="36" t="s">
        <v>918</v>
      </c>
      <c r="AN95" s="11" t="s">
        <v>1018</v>
      </c>
      <c r="AO95" s="19">
        <f t="shared" si="21"/>
        <v>7440.9542268678879</v>
      </c>
      <c r="AP95" s="19">
        <f t="shared" si="22"/>
        <v>3595.2195752212388</v>
      </c>
      <c r="AQ95" s="33">
        <f t="shared" si="23"/>
        <v>11036.173802089126</v>
      </c>
      <c r="AR95" s="114"/>
    </row>
    <row r="96" spans="1:44" x14ac:dyDescent="0.2">
      <c r="A96" s="22"/>
      <c r="B96" s="23"/>
      <c r="C96" s="51"/>
      <c r="D96" s="22" t="s">
        <v>152</v>
      </c>
      <c r="E96" s="23">
        <v>10833</v>
      </c>
      <c r="F96" s="24">
        <f t="shared" si="17"/>
        <v>3130.9248554913293</v>
      </c>
      <c r="G96" s="17"/>
      <c r="H96" s="18" t="s">
        <v>21</v>
      </c>
      <c r="I96" s="18"/>
      <c r="J96" s="17"/>
      <c r="K96" s="22" t="s">
        <v>153</v>
      </c>
      <c r="L96" s="31">
        <v>346</v>
      </c>
      <c r="M96" s="14"/>
      <c r="N96" s="36" t="s">
        <v>933</v>
      </c>
      <c r="O96" s="11" t="s">
        <v>1019</v>
      </c>
      <c r="P96" s="19">
        <v>323681</v>
      </c>
      <c r="Q96" s="37">
        <f t="shared" si="16"/>
        <v>11630.412027403228</v>
      </c>
      <c r="R96" s="19"/>
      <c r="S96" s="25" t="s">
        <v>797</v>
      </c>
      <c r="T96" s="15" t="s">
        <v>200</v>
      </c>
      <c r="U96" s="15" t="s">
        <v>617</v>
      </c>
      <c r="V96" s="15" t="s">
        <v>199</v>
      </c>
      <c r="W96" s="46">
        <v>1</v>
      </c>
      <c r="X96" s="19">
        <f>VLOOKUP(S96,$N$8:$Q4306,4,0)</f>
        <v>8737.657799968958</v>
      </c>
      <c r="Y96" s="37">
        <f t="shared" si="18"/>
        <v>8737.657799968958</v>
      </c>
      <c r="Z96" s="15"/>
      <c r="AA96" s="32" t="s">
        <v>654</v>
      </c>
      <c r="AB96" s="30" t="s">
        <v>350</v>
      </c>
      <c r="AC96" s="47">
        <v>11108.171</v>
      </c>
      <c r="AD96" s="15"/>
      <c r="AE96" s="32" t="s">
        <v>627</v>
      </c>
      <c r="AF96" s="30" t="s">
        <v>228</v>
      </c>
      <c r="AG96" s="30" t="s">
        <v>925</v>
      </c>
      <c r="AH96" s="30" t="s">
        <v>229</v>
      </c>
      <c r="AI96" s="49">
        <v>1</v>
      </c>
      <c r="AJ96" s="19">
        <f t="shared" si="19"/>
        <v>3972.86</v>
      </c>
      <c r="AK96" s="37">
        <f t="shared" si="20"/>
        <v>3972.86</v>
      </c>
      <c r="AM96" s="36" t="s">
        <v>933</v>
      </c>
      <c r="AN96" s="11" t="s">
        <v>1019</v>
      </c>
      <c r="AO96" s="19">
        <f t="shared" si="21"/>
        <v>11630.412027403228</v>
      </c>
      <c r="AP96" s="19">
        <f t="shared" si="22"/>
        <v>6308.8540000000003</v>
      </c>
      <c r="AQ96" s="33">
        <f t="shared" si="23"/>
        <v>17939.266027403228</v>
      </c>
      <c r="AR96" s="114"/>
    </row>
    <row r="97" spans="1:44" x14ac:dyDescent="0.2">
      <c r="A97" s="22"/>
      <c r="B97" s="23"/>
      <c r="C97" s="51"/>
      <c r="D97" s="22" t="s">
        <v>154</v>
      </c>
      <c r="E97" s="23">
        <v>16041</v>
      </c>
      <c r="F97" s="24">
        <f t="shared" si="17"/>
        <v>4636.1271676300576</v>
      </c>
      <c r="G97" s="17"/>
      <c r="H97" s="18" t="s">
        <v>21</v>
      </c>
      <c r="I97" s="18"/>
      <c r="J97" s="17"/>
      <c r="K97" s="22" t="s">
        <v>155</v>
      </c>
      <c r="L97" s="31">
        <v>418</v>
      </c>
      <c r="M97" s="14"/>
      <c r="N97" s="36" t="s">
        <v>934</v>
      </c>
      <c r="O97" s="11" t="s">
        <v>1020</v>
      </c>
      <c r="P97" s="19">
        <v>128593</v>
      </c>
      <c r="Q97" s="37">
        <f t="shared" si="16"/>
        <v>4620.5664646360565</v>
      </c>
      <c r="R97" s="19"/>
      <c r="S97" s="43" t="s">
        <v>798</v>
      </c>
      <c r="T97" s="44" t="s">
        <v>1191</v>
      </c>
      <c r="U97" s="44" t="s">
        <v>618</v>
      </c>
      <c r="V97" s="44" t="s">
        <v>201</v>
      </c>
      <c r="W97" s="45">
        <v>0.3258426966292135</v>
      </c>
      <c r="X97" s="19">
        <f>VLOOKUP(S97,$N$8:$Q4307,4,0)</f>
        <v>13362.068957642086</v>
      </c>
      <c r="Y97" s="37">
        <f t="shared" si="18"/>
        <v>4353.9325817036015</v>
      </c>
      <c r="Z97" s="15"/>
      <c r="AA97" s="32" t="s">
        <v>655</v>
      </c>
      <c r="AB97" s="30" t="s">
        <v>361</v>
      </c>
      <c r="AC97" s="47">
        <v>12453.41</v>
      </c>
      <c r="AD97" s="15"/>
      <c r="AE97" s="43" t="s">
        <v>628</v>
      </c>
      <c r="AF97" s="44" t="s">
        <v>230</v>
      </c>
      <c r="AG97" s="44" t="s">
        <v>725</v>
      </c>
      <c r="AH97" s="44" t="s">
        <v>243</v>
      </c>
      <c r="AI97" s="45">
        <v>8.6474501108647447E-2</v>
      </c>
      <c r="AJ97" s="19">
        <f t="shared" si="19"/>
        <v>28253.656999999999</v>
      </c>
      <c r="AK97" s="37">
        <f t="shared" si="20"/>
        <v>2443.2208935698445</v>
      </c>
      <c r="AM97" s="36" t="s">
        <v>934</v>
      </c>
      <c r="AN97" s="11" t="s">
        <v>1020</v>
      </c>
      <c r="AO97" s="19">
        <f t="shared" si="21"/>
        <v>4620.5664646360565</v>
      </c>
      <c r="AP97" s="19">
        <f t="shared" si="22"/>
        <v>1951.7021428571427</v>
      </c>
      <c r="AQ97" s="33">
        <f t="shared" si="23"/>
        <v>6572.2686074931989</v>
      </c>
      <c r="AR97" s="114"/>
    </row>
    <row r="98" spans="1:44" x14ac:dyDescent="0.2">
      <c r="A98" s="22"/>
      <c r="B98" s="23"/>
      <c r="C98" s="51"/>
      <c r="D98" s="22" t="s">
        <v>21</v>
      </c>
      <c r="E98" s="23" t="s">
        <v>21</v>
      </c>
      <c r="F98" s="24" t="str">
        <f t="shared" si="17"/>
        <v/>
      </c>
      <c r="G98" s="17"/>
      <c r="H98" s="18" t="s">
        <v>21</v>
      </c>
      <c r="I98" s="18"/>
      <c r="J98" s="17"/>
      <c r="K98" s="22" t="s">
        <v>156</v>
      </c>
      <c r="L98" s="31">
        <v>543</v>
      </c>
      <c r="M98" s="14"/>
      <c r="N98" s="36" t="s">
        <v>760</v>
      </c>
      <c r="O98" s="11" t="s">
        <v>1021</v>
      </c>
      <c r="P98" s="19">
        <v>81069</v>
      </c>
      <c r="Q98" s="37">
        <f t="shared" si="16"/>
        <v>2912.9478488065479</v>
      </c>
      <c r="R98" s="19"/>
      <c r="S98" s="43" t="s">
        <v>798</v>
      </c>
      <c r="T98" s="44" t="s">
        <v>1191</v>
      </c>
      <c r="U98" s="44" t="s">
        <v>688</v>
      </c>
      <c r="V98" s="44" t="s">
        <v>464</v>
      </c>
      <c r="W98" s="45">
        <v>0.6741573033707865</v>
      </c>
      <c r="X98" s="19">
        <f>VLOOKUP(S98,$N$8:$Q4308,4,0)</f>
        <v>13362.068957642086</v>
      </c>
      <c r="Y98" s="37">
        <f t="shared" si="18"/>
        <v>9008.1363759384858</v>
      </c>
      <c r="Z98" s="15"/>
      <c r="AA98" s="32" t="s">
        <v>656</v>
      </c>
      <c r="AB98" s="30" t="s">
        <v>371</v>
      </c>
      <c r="AC98" s="47">
        <v>6973.3230000000003</v>
      </c>
      <c r="AD98" s="15"/>
      <c r="AE98" s="43" t="s">
        <v>628</v>
      </c>
      <c r="AF98" s="44" t="s">
        <v>230</v>
      </c>
      <c r="AG98" s="44" t="s">
        <v>752</v>
      </c>
      <c r="AH98" s="44" t="s">
        <v>241</v>
      </c>
      <c r="AI98" s="45">
        <v>0.1319290465631929</v>
      </c>
      <c r="AJ98" s="19">
        <f t="shared" si="19"/>
        <v>28253.656999999999</v>
      </c>
      <c r="AK98" s="37">
        <f t="shared" si="20"/>
        <v>3727.4780299334811</v>
      </c>
      <c r="AM98" s="36" t="s">
        <v>760</v>
      </c>
      <c r="AN98" s="11" t="s">
        <v>1021</v>
      </c>
      <c r="AO98" s="19">
        <f t="shared" si="21"/>
        <v>2912.9478488065479</v>
      </c>
      <c r="AP98" s="19">
        <f t="shared" si="22"/>
        <v>1209.9284597156397</v>
      </c>
      <c r="AQ98" s="33">
        <f t="shared" si="23"/>
        <v>4122.8763085221872</v>
      </c>
      <c r="AR98" s="114"/>
    </row>
    <row r="99" spans="1:44" x14ac:dyDescent="0.2">
      <c r="A99" s="22"/>
      <c r="B99" s="23"/>
      <c r="C99" s="51"/>
      <c r="D99" s="22" t="s">
        <v>21</v>
      </c>
      <c r="E99" s="23" t="s">
        <v>21</v>
      </c>
      <c r="F99" s="24" t="str">
        <f t="shared" si="17"/>
        <v/>
      </c>
      <c r="G99" s="17"/>
      <c r="H99" s="18" t="s">
        <v>21</v>
      </c>
      <c r="I99" s="18"/>
      <c r="J99" s="17"/>
      <c r="K99" s="22" t="s">
        <v>157</v>
      </c>
      <c r="L99" s="31">
        <v>363</v>
      </c>
      <c r="M99" s="14"/>
      <c r="N99" s="36" t="s">
        <v>774</v>
      </c>
      <c r="O99" s="11" t="s">
        <v>1022</v>
      </c>
      <c r="P99" s="19">
        <v>330862</v>
      </c>
      <c r="Q99" s="37">
        <f t="shared" si="16"/>
        <v>11888.437641414499</v>
      </c>
      <c r="R99" s="19"/>
      <c r="S99" s="25" t="s">
        <v>799</v>
      </c>
      <c r="T99" s="15" t="s">
        <v>137</v>
      </c>
      <c r="U99" s="15" t="s">
        <v>606</v>
      </c>
      <c r="V99" s="15" t="s">
        <v>134</v>
      </c>
      <c r="W99" s="46">
        <v>1</v>
      </c>
      <c r="X99" s="19">
        <f>VLOOKUP(S99,$N$8:$Q4309,4,0)</f>
        <v>9189.7505830757436</v>
      </c>
      <c r="Y99" s="37">
        <f t="shared" si="18"/>
        <v>9189.7505830757436</v>
      </c>
      <c r="Z99" s="15"/>
      <c r="AA99" s="32" t="s">
        <v>657</v>
      </c>
      <c r="AB99" s="30" t="s">
        <v>373</v>
      </c>
      <c r="AC99" s="47">
        <v>7104.2939999999999</v>
      </c>
      <c r="AD99" s="15"/>
      <c r="AE99" s="43" t="s">
        <v>628</v>
      </c>
      <c r="AF99" s="44" t="s">
        <v>230</v>
      </c>
      <c r="AG99" s="44" t="s">
        <v>766</v>
      </c>
      <c r="AH99" s="44" t="s">
        <v>239</v>
      </c>
      <c r="AI99" s="45">
        <v>0.1696230598669623</v>
      </c>
      <c r="AJ99" s="19">
        <f t="shared" si="19"/>
        <v>28253.656999999999</v>
      </c>
      <c r="AK99" s="37">
        <f t="shared" si="20"/>
        <v>4792.4717527716184</v>
      </c>
      <c r="AM99" s="36" t="s">
        <v>774</v>
      </c>
      <c r="AN99" s="11" t="s">
        <v>1022</v>
      </c>
      <c r="AO99" s="19">
        <f t="shared" si="21"/>
        <v>11888.437641414499</v>
      </c>
      <c r="AP99" s="19">
        <f t="shared" si="22"/>
        <v>5344.3633737373739</v>
      </c>
      <c r="AQ99" s="33">
        <f t="shared" si="23"/>
        <v>17232.801015151872</v>
      </c>
      <c r="AR99" s="114"/>
    </row>
    <row r="100" spans="1:44" x14ac:dyDescent="0.2">
      <c r="A100" s="22"/>
      <c r="B100" s="23"/>
      <c r="C100" s="51"/>
      <c r="D100" s="22" t="s">
        <v>21</v>
      </c>
      <c r="E100" s="23" t="s">
        <v>21</v>
      </c>
      <c r="F100" s="24" t="str">
        <f t="shared" si="17"/>
        <v/>
      </c>
      <c r="G100" s="17"/>
      <c r="H100" s="18" t="s">
        <v>21</v>
      </c>
      <c r="I100" s="18"/>
      <c r="J100" s="17"/>
      <c r="K100" s="22" t="s">
        <v>158</v>
      </c>
      <c r="L100" s="31">
        <v>323</v>
      </c>
      <c r="M100" s="14"/>
      <c r="N100" s="36" t="s">
        <v>781</v>
      </c>
      <c r="O100" s="11" t="s">
        <v>1023</v>
      </c>
      <c r="P100" s="19">
        <v>116904</v>
      </c>
      <c r="Q100" s="37">
        <f t="shared" si="16"/>
        <v>4200.5606991190307</v>
      </c>
      <c r="R100" s="19"/>
      <c r="S100" s="25" t="s">
        <v>800</v>
      </c>
      <c r="T100" s="15" t="s">
        <v>203</v>
      </c>
      <c r="U100" s="15" t="s">
        <v>619</v>
      </c>
      <c r="V100" s="15" t="s">
        <v>202</v>
      </c>
      <c r="W100" s="46">
        <v>1</v>
      </c>
      <c r="X100" s="19">
        <f>VLOOKUP(S100,$N$8:$Q4310,4,0)</f>
        <v>10885.260212424009</v>
      </c>
      <c r="Y100" s="37">
        <f t="shared" si="18"/>
        <v>10885.260212424009</v>
      </c>
      <c r="Z100" s="15"/>
      <c r="AA100" s="32" t="s">
        <v>658</v>
      </c>
      <c r="AB100" s="30" t="s">
        <v>375</v>
      </c>
      <c r="AC100" s="47">
        <v>16165.737999999999</v>
      </c>
      <c r="AD100" s="15"/>
      <c r="AE100" s="43" t="s">
        <v>628</v>
      </c>
      <c r="AF100" s="44" t="s">
        <v>230</v>
      </c>
      <c r="AG100" s="44" t="s">
        <v>879</v>
      </c>
      <c r="AH100" s="44" t="s">
        <v>237</v>
      </c>
      <c r="AI100" s="45">
        <v>0.13747228381374724</v>
      </c>
      <c r="AJ100" s="19">
        <f t="shared" si="19"/>
        <v>28253.656999999999</v>
      </c>
      <c r="AK100" s="37">
        <f t="shared" si="20"/>
        <v>3884.0947538802661</v>
      </c>
      <c r="AM100" s="36" t="s">
        <v>781</v>
      </c>
      <c r="AN100" s="11" t="s">
        <v>1023</v>
      </c>
      <c r="AO100" s="19">
        <f t="shared" si="21"/>
        <v>4200.5606991190307</v>
      </c>
      <c r="AP100" s="19">
        <f t="shared" si="22"/>
        <v>2099.3063625254581</v>
      </c>
      <c r="AQ100" s="33">
        <f t="shared" si="23"/>
        <v>6299.8670616444888</v>
      </c>
      <c r="AR100" s="114"/>
    </row>
    <row r="101" spans="1:44" x14ac:dyDescent="0.2">
      <c r="A101" s="22"/>
      <c r="B101" s="23"/>
      <c r="C101" s="51"/>
      <c r="D101" s="22" t="s">
        <v>21</v>
      </c>
      <c r="E101" s="23" t="s">
        <v>21</v>
      </c>
      <c r="F101" s="24" t="str">
        <f t="shared" si="17"/>
        <v/>
      </c>
      <c r="G101" s="17"/>
      <c r="H101" s="18" t="s">
        <v>21</v>
      </c>
      <c r="I101" s="18"/>
      <c r="J101" s="17"/>
      <c r="K101" s="22" t="s">
        <v>159</v>
      </c>
      <c r="L101" s="31">
        <v>233</v>
      </c>
      <c r="M101" s="14"/>
      <c r="N101" s="36" t="s">
        <v>794</v>
      </c>
      <c r="O101" s="11" t="s">
        <v>1024</v>
      </c>
      <c r="P101" s="19">
        <v>136160</v>
      </c>
      <c r="Q101" s="37">
        <f t="shared" si="16"/>
        <v>4892.4617189492847</v>
      </c>
      <c r="R101" s="19"/>
      <c r="S101" s="25" t="s">
        <v>801</v>
      </c>
      <c r="T101" s="15" t="s">
        <v>205</v>
      </c>
      <c r="U101" s="15" t="s">
        <v>620</v>
      </c>
      <c r="V101" s="15" t="s">
        <v>204</v>
      </c>
      <c r="W101" s="46">
        <v>1</v>
      </c>
      <c r="X101" s="19">
        <f>VLOOKUP(S101,$N$8:$Q4311,4,0)</f>
        <v>7658.269212738961</v>
      </c>
      <c r="Y101" s="37">
        <f t="shared" si="18"/>
        <v>7658.269212738961</v>
      </c>
      <c r="Z101" s="15"/>
      <c r="AA101" s="32" t="s">
        <v>659</v>
      </c>
      <c r="AB101" s="30" t="s">
        <v>388</v>
      </c>
      <c r="AC101" s="47">
        <v>5144.1239999999998</v>
      </c>
      <c r="AD101" s="15"/>
      <c r="AE101" s="43" t="s">
        <v>628</v>
      </c>
      <c r="AF101" s="44" t="s">
        <v>230</v>
      </c>
      <c r="AG101" s="44" t="s">
        <v>903</v>
      </c>
      <c r="AH101" s="44" t="s">
        <v>235</v>
      </c>
      <c r="AI101" s="45">
        <v>7.3170731707317069E-2</v>
      </c>
      <c r="AJ101" s="19">
        <f t="shared" si="19"/>
        <v>28253.656999999999</v>
      </c>
      <c r="AK101" s="37">
        <f t="shared" si="20"/>
        <v>2067.3407560975606</v>
      </c>
      <c r="AM101" s="36" t="s">
        <v>794</v>
      </c>
      <c r="AN101" s="11" t="s">
        <v>1024</v>
      </c>
      <c r="AO101" s="19">
        <f t="shared" si="21"/>
        <v>4892.4617189492847</v>
      </c>
      <c r="AP101" s="19">
        <f t="shared" si="22"/>
        <v>2370.1846028513232</v>
      </c>
      <c r="AQ101" s="33">
        <f t="shared" si="23"/>
        <v>7262.6463218006083</v>
      </c>
      <c r="AR101" s="114"/>
    </row>
    <row r="102" spans="1:44" x14ac:dyDescent="0.2">
      <c r="A102" s="22"/>
      <c r="B102" s="23"/>
      <c r="C102" s="51"/>
      <c r="D102" s="22" t="s">
        <v>21</v>
      </c>
      <c r="E102" s="23" t="s">
        <v>21</v>
      </c>
      <c r="F102" s="24" t="str">
        <f t="shared" si="17"/>
        <v/>
      </c>
      <c r="G102" s="17"/>
      <c r="H102" s="18" t="s">
        <v>21</v>
      </c>
      <c r="I102" s="18"/>
      <c r="J102" s="17"/>
      <c r="K102" s="22" t="s">
        <v>160</v>
      </c>
      <c r="L102" s="31">
        <v>219</v>
      </c>
      <c r="M102" s="14"/>
      <c r="N102" s="36" t="s">
        <v>820</v>
      </c>
      <c r="O102" s="11" t="s">
        <v>1025</v>
      </c>
      <c r="P102" s="19">
        <v>394396</v>
      </c>
      <c r="Q102" s="37">
        <f t="shared" si="16"/>
        <v>14171.32294437957</v>
      </c>
      <c r="R102" s="19"/>
      <c r="S102" s="25" t="s">
        <v>802</v>
      </c>
      <c r="T102" s="15" t="s">
        <v>207</v>
      </c>
      <c r="U102" s="15" t="s">
        <v>621</v>
      </c>
      <c r="V102" s="15" t="s">
        <v>206</v>
      </c>
      <c r="W102" s="46">
        <v>1</v>
      </c>
      <c r="X102" s="19">
        <f>VLOOKUP(S102,$N$8:$Q4312,4,0)</f>
        <v>23579.430532934566</v>
      </c>
      <c r="Y102" s="37">
        <f t="shared" si="18"/>
        <v>23579.430532934566</v>
      </c>
      <c r="Z102" s="15"/>
      <c r="AA102" s="32" t="s">
        <v>660</v>
      </c>
      <c r="AB102" s="30" t="s">
        <v>390</v>
      </c>
      <c r="AC102" s="47">
        <v>10502.958000000001</v>
      </c>
      <c r="AD102" s="15"/>
      <c r="AE102" s="43" t="s">
        <v>628</v>
      </c>
      <c r="AF102" s="44" t="s">
        <v>230</v>
      </c>
      <c r="AG102" s="44" t="s">
        <v>907</v>
      </c>
      <c r="AH102" s="44" t="s">
        <v>233</v>
      </c>
      <c r="AI102" s="45">
        <v>9.3126385809312637E-2</v>
      </c>
      <c r="AJ102" s="19">
        <f t="shared" si="19"/>
        <v>28253.656999999999</v>
      </c>
      <c r="AK102" s="37">
        <f t="shared" si="20"/>
        <v>2631.1609623059867</v>
      </c>
      <c r="AM102" s="36" t="s">
        <v>820</v>
      </c>
      <c r="AN102" s="11" t="s">
        <v>1025</v>
      </c>
      <c r="AO102" s="19">
        <f t="shared" si="21"/>
        <v>14171.32294437957</v>
      </c>
      <c r="AP102" s="19">
        <f t="shared" si="22"/>
        <v>7212.9679999999998</v>
      </c>
      <c r="AQ102" s="33">
        <f t="shared" si="23"/>
        <v>21384.290944379569</v>
      </c>
      <c r="AR102" s="114"/>
    </row>
    <row r="103" spans="1:44" x14ac:dyDescent="0.2">
      <c r="A103" s="22"/>
      <c r="B103" s="23"/>
      <c r="C103" s="51"/>
      <c r="D103" s="22" t="s">
        <v>21</v>
      </c>
      <c r="E103" s="23" t="s">
        <v>21</v>
      </c>
      <c r="F103" s="24" t="str">
        <f t="shared" si="17"/>
        <v/>
      </c>
      <c r="G103" s="17"/>
      <c r="H103" s="18" t="s">
        <v>21</v>
      </c>
      <c r="I103" s="18"/>
      <c r="J103" s="17"/>
      <c r="K103" s="22" t="s">
        <v>161</v>
      </c>
      <c r="L103" s="31">
        <v>1030</v>
      </c>
      <c r="M103" s="14"/>
      <c r="N103" s="36" t="s">
        <v>822</v>
      </c>
      <c r="O103" s="11" t="s">
        <v>1026</v>
      </c>
      <c r="P103" s="19">
        <v>316493</v>
      </c>
      <c r="Q103" s="37">
        <f t="shared" si="16"/>
        <v>11372.134891417567</v>
      </c>
      <c r="R103" s="19"/>
      <c r="S103" s="25" t="s">
        <v>803</v>
      </c>
      <c r="T103" s="15" t="s">
        <v>411</v>
      </c>
      <c r="U103" s="15" t="s">
        <v>669</v>
      </c>
      <c r="V103" s="15" t="s">
        <v>410</v>
      </c>
      <c r="W103" s="46">
        <v>1</v>
      </c>
      <c r="X103" s="19">
        <f>VLOOKUP(S103,$N$8:$Q4313,4,0)</f>
        <v>10044.67377401993</v>
      </c>
      <c r="Y103" s="37">
        <f t="shared" si="18"/>
        <v>10044.67377401993</v>
      </c>
      <c r="Z103" s="15"/>
      <c r="AA103" s="32" t="s">
        <v>661</v>
      </c>
      <c r="AB103" s="30" t="s">
        <v>398</v>
      </c>
      <c r="AC103" s="47">
        <v>3637.614</v>
      </c>
      <c r="AD103" s="15"/>
      <c r="AE103" s="43" t="s">
        <v>628</v>
      </c>
      <c r="AF103" s="44" t="s">
        <v>230</v>
      </c>
      <c r="AG103" s="44" t="s">
        <v>922</v>
      </c>
      <c r="AH103" s="44" t="s">
        <v>231</v>
      </c>
      <c r="AI103" s="45">
        <v>0.30820399113082042</v>
      </c>
      <c r="AJ103" s="19">
        <f t="shared" si="19"/>
        <v>28253.656999999999</v>
      </c>
      <c r="AK103" s="37">
        <f t="shared" si="20"/>
        <v>8707.8898514412413</v>
      </c>
      <c r="AM103" s="36" t="s">
        <v>822</v>
      </c>
      <c r="AN103" s="11" t="s">
        <v>1026</v>
      </c>
      <c r="AO103" s="19">
        <f t="shared" si="21"/>
        <v>11372.134891417567</v>
      </c>
      <c r="AP103" s="19">
        <f t="shared" si="22"/>
        <v>4814.6982071428574</v>
      </c>
      <c r="AQ103" s="33">
        <f t="shared" si="23"/>
        <v>16186.833098560424</v>
      </c>
      <c r="AR103" s="114"/>
    </row>
    <row r="104" spans="1:44" x14ac:dyDescent="0.2">
      <c r="A104" s="22"/>
      <c r="B104" s="23"/>
      <c r="C104" s="51"/>
      <c r="D104" s="22" t="s">
        <v>21</v>
      </c>
      <c r="E104" s="23" t="s">
        <v>21</v>
      </c>
      <c r="F104" s="24" t="str">
        <f t="shared" si="17"/>
        <v/>
      </c>
      <c r="G104" s="17"/>
      <c r="H104" s="18" t="s">
        <v>21</v>
      </c>
      <c r="I104" s="18"/>
      <c r="J104" s="17"/>
      <c r="K104" s="22" t="s">
        <v>162</v>
      </c>
      <c r="L104" s="31">
        <v>103</v>
      </c>
      <c r="M104" s="14"/>
      <c r="N104" s="36" t="s">
        <v>823</v>
      </c>
      <c r="O104" s="11" t="s">
        <v>1027</v>
      </c>
      <c r="P104" s="19">
        <v>263336</v>
      </c>
      <c r="Q104" s="37">
        <f t="shared" si="16"/>
        <v>9462.1129496271224</v>
      </c>
      <c r="R104" s="19"/>
      <c r="S104" s="25" t="s">
        <v>804</v>
      </c>
      <c r="T104" s="15" t="s">
        <v>135</v>
      </c>
      <c r="U104" s="15" t="s">
        <v>606</v>
      </c>
      <c r="V104" s="15" t="s">
        <v>134</v>
      </c>
      <c r="W104" s="46">
        <v>1</v>
      </c>
      <c r="X104" s="19">
        <f>VLOOKUP(S104,$N$8:$Q4314,4,0)</f>
        <v>6867.5200569742947</v>
      </c>
      <c r="Y104" s="37">
        <f t="shared" si="18"/>
        <v>6867.5200569742947</v>
      </c>
      <c r="Z104" s="15"/>
      <c r="AA104" s="32" t="s">
        <v>662</v>
      </c>
      <c r="AB104" s="30" t="s">
        <v>399</v>
      </c>
      <c r="AC104" s="47">
        <v>5885.4790000000003</v>
      </c>
      <c r="AD104" s="15"/>
      <c r="AE104" s="32" t="s">
        <v>629</v>
      </c>
      <c r="AF104" s="30" t="s">
        <v>250</v>
      </c>
      <c r="AG104" s="30" t="s">
        <v>808</v>
      </c>
      <c r="AH104" s="30" t="s">
        <v>251</v>
      </c>
      <c r="AI104" s="49">
        <v>1</v>
      </c>
      <c r="AJ104" s="19">
        <f t="shared" si="19"/>
        <v>6659.3220000000001</v>
      </c>
      <c r="AK104" s="37">
        <f t="shared" si="20"/>
        <v>6659.3220000000001</v>
      </c>
      <c r="AM104" s="36" t="s">
        <v>823</v>
      </c>
      <c r="AN104" s="11" t="s">
        <v>1027</v>
      </c>
      <c r="AO104" s="19">
        <f t="shared" si="21"/>
        <v>9462.1129496271224</v>
      </c>
      <c r="AP104" s="19">
        <f t="shared" si="22"/>
        <v>5035.2187357142857</v>
      </c>
      <c r="AQ104" s="33">
        <f t="shared" si="23"/>
        <v>14497.331685341407</v>
      </c>
      <c r="AR104" s="114"/>
    </row>
    <row r="105" spans="1:44" x14ac:dyDescent="0.2">
      <c r="A105" s="25" t="s">
        <v>163</v>
      </c>
      <c r="B105" s="26">
        <v>905</v>
      </c>
      <c r="C105" s="52">
        <v>631</v>
      </c>
      <c r="D105" s="25" t="s">
        <v>164</v>
      </c>
      <c r="E105" s="26">
        <v>15678</v>
      </c>
      <c r="F105" s="27">
        <f t="shared" si="17"/>
        <v>4531.2138728323698</v>
      </c>
      <c r="G105" s="14"/>
      <c r="H105" s="21">
        <v>17214</v>
      </c>
      <c r="I105" s="21">
        <f>F105</f>
        <v>4531.2138728323698</v>
      </c>
      <c r="J105" s="14"/>
      <c r="K105" s="32" t="s">
        <v>163</v>
      </c>
      <c r="L105" s="33">
        <v>905</v>
      </c>
      <c r="M105" s="14"/>
      <c r="N105" s="36" t="s">
        <v>826</v>
      </c>
      <c r="O105" s="11" t="s">
        <v>1181</v>
      </c>
      <c r="P105" s="19">
        <v>236053</v>
      </c>
      <c r="Q105" s="37">
        <f t="shared" si="16"/>
        <v>8481.7880885952964</v>
      </c>
      <c r="R105" s="19"/>
      <c r="S105" s="25" t="s">
        <v>805</v>
      </c>
      <c r="T105" s="15" t="s">
        <v>220</v>
      </c>
      <c r="U105" s="15" t="s">
        <v>622</v>
      </c>
      <c r="V105" s="15" t="s">
        <v>219</v>
      </c>
      <c r="W105" s="46">
        <v>1</v>
      </c>
      <c r="X105" s="19">
        <f>VLOOKUP(S105,$N$8:$Q4315,4,0)</f>
        <v>10869.989235407607</v>
      </c>
      <c r="Y105" s="37">
        <f t="shared" si="18"/>
        <v>10869.989235407607</v>
      </c>
      <c r="Z105" s="15"/>
      <c r="AA105" s="32" t="s">
        <v>663</v>
      </c>
      <c r="AB105" s="30" t="s">
        <v>400</v>
      </c>
      <c r="AC105" s="47">
        <v>2922.09</v>
      </c>
      <c r="AD105" s="15"/>
      <c r="AE105" s="32" t="s">
        <v>630</v>
      </c>
      <c r="AF105" s="30" t="s">
        <v>252</v>
      </c>
      <c r="AG105" s="30" t="s">
        <v>813</v>
      </c>
      <c r="AH105" s="30" t="s">
        <v>253</v>
      </c>
      <c r="AI105" s="49">
        <v>1</v>
      </c>
      <c r="AJ105" s="19">
        <f t="shared" si="19"/>
        <v>2627.07</v>
      </c>
      <c r="AK105" s="37">
        <f t="shared" si="20"/>
        <v>2627.07</v>
      </c>
      <c r="AM105" s="36" t="s">
        <v>826</v>
      </c>
      <c r="AN105" s="11" t="s">
        <v>1181</v>
      </c>
      <c r="AO105" s="19">
        <f t="shared" si="21"/>
        <v>8481.7880885952964</v>
      </c>
      <c r="AP105" s="19">
        <f t="shared" si="22"/>
        <v>3935.7229336016098</v>
      </c>
      <c r="AQ105" s="33">
        <f t="shared" si="23"/>
        <v>12417.511022196906</v>
      </c>
      <c r="AR105" s="114"/>
    </row>
    <row r="106" spans="1:44" x14ac:dyDescent="0.2">
      <c r="A106" s="22" t="s">
        <v>165</v>
      </c>
      <c r="B106" s="23">
        <v>2550</v>
      </c>
      <c r="C106" s="51">
        <v>1409</v>
      </c>
      <c r="D106" s="22" t="s">
        <v>166</v>
      </c>
      <c r="E106" s="23">
        <v>35989</v>
      </c>
      <c r="F106" s="24">
        <f t="shared" si="17"/>
        <v>10401.445086705202</v>
      </c>
      <c r="G106" s="17"/>
      <c r="H106" s="18">
        <v>39948</v>
      </c>
      <c r="I106" s="18">
        <f>F106</f>
        <v>10401.445086705202</v>
      </c>
      <c r="J106" s="17"/>
      <c r="K106" s="22" t="s">
        <v>167</v>
      </c>
      <c r="L106" s="31">
        <v>383</v>
      </c>
      <c r="M106" s="14"/>
      <c r="N106" s="36" t="s">
        <v>830</v>
      </c>
      <c r="O106" s="11" t="s">
        <v>1028</v>
      </c>
      <c r="P106" s="19">
        <v>265221</v>
      </c>
      <c r="Q106" s="37">
        <f t="shared" si="16"/>
        <v>9529.8442241586981</v>
      </c>
      <c r="R106" s="19"/>
      <c r="S106" s="25" t="s">
        <v>806</v>
      </c>
      <c r="T106" s="15" t="s">
        <v>530</v>
      </c>
      <c r="U106" s="15" t="s">
        <v>708</v>
      </c>
      <c r="V106" s="15" t="s">
        <v>529</v>
      </c>
      <c r="W106" s="46">
        <v>1</v>
      </c>
      <c r="X106" s="19">
        <f>VLOOKUP(S106,$N$8:$Q4316,4,0)</f>
        <v>8604.0636998584014</v>
      </c>
      <c r="Y106" s="37">
        <f t="shared" si="18"/>
        <v>8604.0636998584014</v>
      </c>
      <c r="Z106" s="15"/>
      <c r="AA106" s="32" t="s">
        <v>664</v>
      </c>
      <c r="AB106" s="30" t="s">
        <v>401</v>
      </c>
      <c r="AC106" s="47">
        <v>4081.0790000000002</v>
      </c>
      <c r="AD106" s="15"/>
      <c r="AE106" s="43" t="s">
        <v>631</v>
      </c>
      <c r="AF106" s="44" t="s">
        <v>254</v>
      </c>
      <c r="AG106" s="44" t="s">
        <v>787</v>
      </c>
      <c r="AH106" s="44" t="s">
        <v>256</v>
      </c>
      <c r="AI106" s="45">
        <v>0.55598455598455598</v>
      </c>
      <c r="AJ106" s="19">
        <f t="shared" si="19"/>
        <v>8524.4560000000001</v>
      </c>
      <c r="AK106" s="37">
        <f t="shared" si="20"/>
        <v>4739.4658841698838</v>
      </c>
      <c r="AM106" s="36" t="s">
        <v>830</v>
      </c>
      <c r="AN106" s="11" t="s">
        <v>1028</v>
      </c>
      <c r="AO106" s="19">
        <f t="shared" si="21"/>
        <v>9529.8442241586981</v>
      </c>
      <c r="AP106" s="19">
        <f t="shared" si="22"/>
        <v>4258.0767774294673</v>
      </c>
      <c r="AQ106" s="33">
        <f t="shared" si="23"/>
        <v>13787.921001588165</v>
      </c>
      <c r="AR106" s="114"/>
    </row>
    <row r="107" spans="1:44" x14ac:dyDescent="0.2">
      <c r="A107" s="22"/>
      <c r="B107" s="23"/>
      <c r="C107" s="51"/>
      <c r="D107" s="22" t="s">
        <v>21</v>
      </c>
      <c r="E107" s="23" t="s">
        <v>21</v>
      </c>
      <c r="F107" s="24" t="str">
        <f t="shared" si="17"/>
        <v/>
      </c>
      <c r="G107" s="17"/>
      <c r="H107" s="18" t="s">
        <v>21</v>
      </c>
      <c r="I107" s="18"/>
      <c r="J107" s="17"/>
      <c r="K107" s="22" t="s">
        <v>168</v>
      </c>
      <c r="L107" s="31">
        <v>477</v>
      </c>
      <c r="M107" s="14"/>
      <c r="N107" s="36" t="s">
        <v>831</v>
      </c>
      <c r="O107" s="11" t="s">
        <v>1029</v>
      </c>
      <c r="P107" s="19">
        <v>686458</v>
      </c>
      <c r="Q107" s="37">
        <f t="shared" si="16"/>
        <v>24665.610213473032</v>
      </c>
      <c r="R107" s="19"/>
      <c r="S107" s="25" t="s">
        <v>807</v>
      </c>
      <c r="T107" s="15" t="s">
        <v>222</v>
      </c>
      <c r="U107" s="15" t="s">
        <v>623</v>
      </c>
      <c r="V107" s="15" t="s">
        <v>221</v>
      </c>
      <c r="W107" s="46">
        <v>1</v>
      </c>
      <c r="X107" s="19">
        <f>VLOOKUP(S107,$N$8:$Q4317,4,0)</f>
        <v>10707.9372204806</v>
      </c>
      <c r="Y107" s="37">
        <f t="shared" si="18"/>
        <v>10707.9372204806</v>
      </c>
      <c r="Z107" s="15"/>
      <c r="AA107" s="32" t="s">
        <v>665</v>
      </c>
      <c r="AB107" s="30" t="s">
        <v>403</v>
      </c>
      <c r="AC107" s="47">
        <v>2610.2179999999998</v>
      </c>
      <c r="AD107" s="15"/>
      <c r="AE107" s="43" t="s">
        <v>631</v>
      </c>
      <c r="AF107" s="44" t="s">
        <v>254</v>
      </c>
      <c r="AG107" s="44" t="s">
        <v>844</v>
      </c>
      <c r="AH107" s="44" t="s">
        <v>255</v>
      </c>
      <c r="AI107" s="45">
        <v>0.44401544401544402</v>
      </c>
      <c r="AJ107" s="19">
        <f t="shared" si="19"/>
        <v>8524.4560000000001</v>
      </c>
      <c r="AK107" s="37">
        <f t="shared" si="20"/>
        <v>3784.9901158301159</v>
      </c>
      <c r="AM107" s="36" t="s">
        <v>831</v>
      </c>
      <c r="AN107" s="11" t="s">
        <v>1029</v>
      </c>
      <c r="AO107" s="19">
        <f t="shared" si="21"/>
        <v>24665.610213473032</v>
      </c>
      <c r="AP107" s="19">
        <f t="shared" si="22"/>
        <v>10977.887488151659</v>
      </c>
      <c r="AQ107" s="33">
        <f t="shared" si="23"/>
        <v>35643.497701624692</v>
      </c>
      <c r="AR107" s="114"/>
    </row>
    <row r="108" spans="1:44" x14ac:dyDescent="0.2">
      <c r="A108" s="22"/>
      <c r="B108" s="23"/>
      <c r="C108" s="51"/>
      <c r="D108" s="22" t="s">
        <v>21</v>
      </c>
      <c r="E108" s="23" t="s">
        <v>21</v>
      </c>
      <c r="F108" s="24" t="str">
        <f t="shared" si="17"/>
        <v/>
      </c>
      <c r="G108" s="17"/>
      <c r="H108" s="18" t="s">
        <v>21</v>
      </c>
      <c r="I108" s="18"/>
      <c r="J108" s="17"/>
      <c r="K108" s="22" t="s">
        <v>169</v>
      </c>
      <c r="L108" s="31">
        <v>388</v>
      </c>
      <c r="M108" s="14"/>
      <c r="N108" s="36" t="s">
        <v>832</v>
      </c>
      <c r="O108" s="11" t="s">
        <v>1182</v>
      </c>
      <c r="P108" s="19">
        <v>150534</v>
      </c>
      <c r="Q108" s="37">
        <f t="shared" si="16"/>
        <v>5408.9441274993515</v>
      </c>
      <c r="R108" s="19"/>
      <c r="S108" s="25" t="s">
        <v>808</v>
      </c>
      <c r="T108" s="15" t="s">
        <v>251</v>
      </c>
      <c r="U108" s="15" t="s">
        <v>629</v>
      </c>
      <c r="V108" s="15" t="s">
        <v>250</v>
      </c>
      <c r="W108" s="46">
        <v>1</v>
      </c>
      <c r="X108" s="19">
        <f>VLOOKUP(S108,$N$8:$Q4318,4,0)</f>
        <v>13164.947593143292</v>
      </c>
      <c r="Y108" s="37">
        <f t="shared" si="18"/>
        <v>13164.947593143292</v>
      </c>
      <c r="Z108" s="15"/>
      <c r="AA108" s="32" t="s">
        <v>666</v>
      </c>
      <c r="AB108" s="30" t="s">
        <v>405</v>
      </c>
      <c r="AC108" s="47">
        <v>5114.8909999999996</v>
      </c>
      <c r="AD108" s="15"/>
      <c r="AE108" s="32" t="s">
        <v>632</v>
      </c>
      <c r="AF108" s="30" t="s">
        <v>257</v>
      </c>
      <c r="AG108" s="30" t="s">
        <v>814</v>
      </c>
      <c r="AH108" s="30" t="s">
        <v>258</v>
      </c>
      <c r="AI108" s="49">
        <v>1</v>
      </c>
      <c r="AJ108" s="19">
        <f t="shared" si="19"/>
        <v>4478.1719999999996</v>
      </c>
      <c r="AK108" s="37">
        <f t="shared" si="20"/>
        <v>4478.1719999999996</v>
      </c>
      <c r="AM108" s="36" t="s">
        <v>832</v>
      </c>
      <c r="AN108" s="11" t="s">
        <v>1182</v>
      </c>
      <c r="AO108" s="19">
        <f t="shared" si="21"/>
        <v>5408.9441274993515</v>
      </c>
      <c r="AP108" s="19">
        <f t="shared" si="22"/>
        <v>2309.3911428571428</v>
      </c>
      <c r="AQ108" s="33">
        <f t="shared" si="23"/>
        <v>7718.3352703564942</v>
      </c>
      <c r="AR108" s="114"/>
    </row>
    <row r="109" spans="1:44" x14ac:dyDescent="0.2">
      <c r="A109" s="22"/>
      <c r="B109" s="23"/>
      <c r="C109" s="51"/>
      <c r="D109" s="22" t="s">
        <v>21</v>
      </c>
      <c r="E109" s="23" t="s">
        <v>21</v>
      </c>
      <c r="F109" s="24" t="str">
        <f t="shared" si="17"/>
        <v/>
      </c>
      <c r="G109" s="17"/>
      <c r="H109" s="18" t="s">
        <v>21</v>
      </c>
      <c r="I109" s="18"/>
      <c r="J109" s="17"/>
      <c r="K109" s="22" t="s">
        <v>170</v>
      </c>
      <c r="L109" s="31">
        <v>474</v>
      </c>
      <c r="M109" s="14"/>
      <c r="N109" s="36" t="s">
        <v>838</v>
      </c>
      <c r="O109" s="11" t="s">
        <v>1030</v>
      </c>
      <c r="P109" s="19">
        <v>376094</v>
      </c>
      <c r="Q109" s="37">
        <f t="shared" si="16"/>
        <v>13513.700776487312</v>
      </c>
      <c r="R109" s="19"/>
      <c r="S109" s="25" t="s">
        <v>809</v>
      </c>
      <c r="T109" s="15" t="s">
        <v>469</v>
      </c>
      <c r="U109" s="15" t="s">
        <v>690</v>
      </c>
      <c r="V109" s="15" t="s">
        <v>466</v>
      </c>
      <c r="W109" s="46">
        <v>1</v>
      </c>
      <c r="X109" s="19">
        <f>VLOOKUP(S109,$N$8:$Q4319,4,0)</f>
        <v>14817.375101449989</v>
      </c>
      <c r="Y109" s="37">
        <f t="shared" si="18"/>
        <v>14817.375101449989</v>
      </c>
      <c r="Z109" s="15"/>
      <c r="AA109" s="32" t="s">
        <v>667</v>
      </c>
      <c r="AB109" s="30" t="s">
        <v>407</v>
      </c>
      <c r="AC109" s="47">
        <v>3301.0309999999999</v>
      </c>
      <c r="AD109" s="15"/>
      <c r="AE109" s="32" t="s">
        <v>633</v>
      </c>
      <c r="AF109" s="30" t="s">
        <v>259</v>
      </c>
      <c r="AG109" s="30" t="s">
        <v>815</v>
      </c>
      <c r="AH109" s="30" t="s">
        <v>260</v>
      </c>
      <c r="AI109" s="49">
        <v>1</v>
      </c>
      <c r="AJ109" s="19">
        <f t="shared" si="19"/>
        <v>6915.866</v>
      </c>
      <c r="AK109" s="37">
        <f t="shared" si="20"/>
        <v>6915.866</v>
      </c>
      <c r="AM109" s="36" t="s">
        <v>838</v>
      </c>
      <c r="AN109" s="11" t="s">
        <v>1030</v>
      </c>
      <c r="AO109" s="19">
        <f t="shared" si="21"/>
        <v>13513.700776487312</v>
      </c>
      <c r="AP109" s="19">
        <f t="shared" si="22"/>
        <v>5925.4615071283088</v>
      </c>
      <c r="AQ109" s="33">
        <f t="shared" si="23"/>
        <v>19439.16228361562</v>
      </c>
      <c r="AR109" s="114"/>
    </row>
    <row r="110" spans="1:44" x14ac:dyDescent="0.2">
      <c r="A110" s="22"/>
      <c r="B110" s="23"/>
      <c r="C110" s="51"/>
      <c r="D110" s="22" t="s">
        <v>21</v>
      </c>
      <c r="E110" s="23" t="s">
        <v>21</v>
      </c>
      <c r="F110" s="24" t="str">
        <f t="shared" si="17"/>
        <v/>
      </c>
      <c r="G110" s="17"/>
      <c r="H110" s="18" t="s">
        <v>21</v>
      </c>
      <c r="I110" s="18"/>
      <c r="J110" s="17"/>
      <c r="K110" s="22" t="s">
        <v>171</v>
      </c>
      <c r="L110" s="31">
        <v>330</v>
      </c>
      <c r="M110" s="14"/>
      <c r="N110" s="36" t="s">
        <v>855</v>
      </c>
      <c r="O110" s="11" t="s">
        <v>1031</v>
      </c>
      <c r="P110" s="19">
        <v>398449</v>
      </c>
      <c r="Q110" s="37">
        <f t="shared" si="16"/>
        <v>14316.954167550115</v>
      </c>
      <c r="R110" s="19"/>
      <c r="S110" s="25" t="s">
        <v>810</v>
      </c>
      <c r="T110" s="15" t="s">
        <v>224</v>
      </c>
      <c r="U110" s="15" t="s">
        <v>624</v>
      </c>
      <c r="V110" s="15" t="s">
        <v>223</v>
      </c>
      <c r="W110" s="46">
        <v>1</v>
      </c>
      <c r="X110" s="19">
        <f>VLOOKUP(S110,$N$8:$Q4320,4,0)</f>
        <v>7290.7596764477348</v>
      </c>
      <c r="Y110" s="37">
        <f t="shared" si="18"/>
        <v>7290.7596764477348</v>
      </c>
      <c r="Z110" s="15"/>
      <c r="AA110" s="32" t="s">
        <v>668</v>
      </c>
      <c r="AB110" s="30" t="s">
        <v>408</v>
      </c>
      <c r="AC110" s="47">
        <v>3028.8589999999999</v>
      </c>
      <c r="AD110" s="15"/>
      <c r="AE110" s="43" t="s">
        <v>634</v>
      </c>
      <c r="AF110" s="44" t="s">
        <v>261</v>
      </c>
      <c r="AG110" s="44" t="s">
        <v>757</v>
      </c>
      <c r="AH110" s="44" t="s">
        <v>271</v>
      </c>
      <c r="AI110" s="45">
        <v>0.13492063492063491</v>
      </c>
      <c r="AJ110" s="19">
        <f t="shared" si="19"/>
        <v>25291.528999999999</v>
      </c>
      <c r="AK110" s="37">
        <f t="shared" si="20"/>
        <v>3412.3491507936506</v>
      </c>
      <c r="AM110" s="36" t="s">
        <v>855</v>
      </c>
      <c r="AN110" s="11" t="s">
        <v>1031</v>
      </c>
      <c r="AO110" s="19">
        <f t="shared" si="21"/>
        <v>14316.954167550115</v>
      </c>
      <c r="AP110" s="19">
        <f t="shared" si="22"/>
        <v>7104.2939999999999</v>
      </c>
      <c r="AQ110" s="33">
        <f t="shared" si="23"/>
        <v>21421.248167550115</v>
      </c>
      <c r="AR110" s="114"/>
    </row>
    <row r="111" spans="1:44" x14ac:dyDescent="0.2">
      <c r="A111" s="22"/>
      <c r="B111" s="23"/>
      <c r="C111" s="51"/>
      <c r="D111" s="22" t="s">
        <v>21</v>
      </c>
      <c r="E111" s="23" t="s">
        <v>21</v>
      </c>
      <c r="F111" s="24" t="str">
        <f t="shared" si="17"/>
        <v/>
      </c>
      <c r="G111" s="17"/>
      <c r="H111" s="18" t="s">
        <v>21</v>
      </c>
      <c r="I111" s="18"/>
      <c r="J111" s="17"/>
      <c r="K111" s="22" t="s">
        <v>172</v>
      </c>
      <c r="L111" s="31">
        <v>497</v>
      </c>
      <c r="M111" s="14"/>
      <c r="N111" s="36" t="s">
        <v>856</v>
      </c>
      <c r="O111" s="11" t="s">
        <v>1183</v>
      </c>
      <c r="P111" s="19">
        <v>166765</v>
      </c>
      <c r="Q111" s="37">
        <f t="shared" si="16"/>
        <v>5992.1517226834421</v>
      </c>
      <c r="R111" s="19"/>
      <c r="S111" s="25" t="s">
        <v>811</v>
      </c>
      <c r="T111" s="15" t="s">
        <v>227</v>
      </c>
      <c r="U111" s="15" t="s">
        <v>626</v>
      </c>
      <c r="V111" s="15" t="s">
        <v>226</v>
      </c>
      <c r="W111" s="46">
        <v>1</v>
      </c>
      <c r="X111" s="19">
        <f>VLOOKUP(S111,$N$8:$Q4321,4,0)</f>
        <v>11087.412016410561</v>
      </c>
      <c r="Y111" s="37">
        <f t="shared" si="18"/>
        <v>11087.412016410561</v>
      </c>
      <c r="Z111" s="15"/>
      <c r="AA111" s="32" t="s">
        <v>669</v>
      </c>
      <c r="AB111" s="30" t="s">
        <v>410</v>
      </c>
      <c r="AC111" s="47">
        <v>5079.9759999999997</v>
      </c>
      <c r="AD111" s="15"/>
      <c r="AE111" s="43" t="s">
        <v>634</v>
      </c>
      <c r="AF111" s="44" t="s">
        <v>261</v>
      </c>
      <c r="AG111" s="44" t="s">
        <v>773</v>
      </c>
      <c r="AH111" s="44" t="s">
        <v>269</v>
      </c>
      <c r="AI111" s="45">
        <v>0.32275132275132273</v>
      </c>
      <c r="AJ111" s="19">
        <f t="shared" si="19"/>
        <v>25291.528999999999</v>
      </c>
      <c r="AK111" s="37">
        <f t="shared" si="20"/>
        <v>8162.8744391534383</v>
      </c>
      <c r="AM111" s="36" t="s">
        <v>856</v>
      </c>
      <c r="AN111" s="11" t="s">
        <v>1183</v>
      </c>
      <c r="AO111" s="19">
        <f t="shared" si="21"/>
        <v>5992.1517226834421</v>
      </c>
      <c r="AP111" s="19">
        <f t="shared" si="22"/>
        <v>3122.5570382293758</v>
      </c>
      <c r="AQ111" s="33">
        <f t="shared" si="23"/>
        <v>9114.7087609128175</v>
      </c>
      <c r="AR111" s="114"/>
    </row>
    <row r="112" spans="1:44" x14ac:dyDescent="0.2">
      <c r="A112" s="25" t="s">
        <v>173</v>
      </c>
      <c r="B112" s="26">
        <v>1020</v>
      </c>
      <c r="C112" s="52">
        <v>741</v>
      </c>
      <c r="D112" s="25" t="s">
        <v>174</v>
      </c>
      <c r="E112" s="26">
        <v>18010</v>
      </c>
      <c r="F112" s="27">
        <f t="shared" si="17"/>
        <v>5205.2023121387283</v>
      </c>
      <c r="G112" s="14"/>
      <c r="H112" s="21">
        <v>19771</v>
      </c>
      <c r="I112" s="21">
        <f>F112</f>
        <v>5205.2023121387283</v>
      </c>
      <c r="J112" s="14"/>
      <c r="K112" s="32" t="s">
        <v>173</v>
      </c>
      <c r="L112" s="33">
        <v>1020</v>
      </c>
      <c r="M112" s="14"/>
      <c r="N112" s="36" t="s">
        <v>857</v>
      </c>
      <c r="O112" s="11" t="s">
        <v>1032</v>
      </c>
      <c r="P112" s="19">
        <v>107733</v>
      </c>
      <c r="Q112" s="37">
        <f t="shared" si="16"/>
        <v>3871.030980960365</v>
      </c>
      <c r="R112" s="19"/>
      <c r="S112" s="43" t="s">
        <v>812</v>
      </c>
      <c r="T112" s="44" t="s">
        <v>74</v>
      </c>
      <c r="U112" s="44" t="s">
        <v>592</v>
      </c>
      <c r="V112" s="44" t="s">
        <v>73</v>
      </c>
      <c r="W112" s="45">
        <v>0.99694189602446481</v>
      </c>
      <c r="X112" s="19">
        <f>VLOOKUP(S112,$N$8:$Q4322,4,0)</f>
        <v>25109.223112871885</v>
      </c>
      <c r="Y112" s="37">
        <f t="shared" si="18"/>
        <v>25032.436497847812</v>
      </c>
      <c r="Z112" s="15"/>
      <c r="AA112" s="32" t="s">
        <v>670</v>
      </c>
      <c r="AB112" s="30" t="s">
        <v>412</v>
      </c>
      <c r="AC112" s="47">
        <v>6165.8990000000003</v>
      </c>
      <c r="AD112" s="15"/>
      <c r="AE112" s="43" t="s">
        <v>634</v>
      </c>
      <c r="AF112" s="44" t="s">
        <v>261</v>
      </c>
      <c r="AG112" s="44" t="s">
        <v>788</v>
      </c>
      <c r="AH112" s="44" t="s">
        <v>266</v>
      </c>
      <c r="AI112" s="45">
        <v>0.1693121693121693</v>
      </c>
      <c r="AJ112" s="19">
        <f t="shared" si="19"/>
        <v>25291.528999999999</v>
      </c>
      <c r="AK112" s="37">
        <f t="shared" si="20"/>
        <v>4282.1636402116401</v>
      </c>
      <c r="AM112" s="36" t="s">
        <v>857</v>
      </c>
      <c r="AN112" s="11" t="s">
        <v>1032</v>
      </c>
      <c r="AO112" s="19">
        <f t="shared" si="21"/>
        <v>3871.030980960365</v>
      </c>
      <c r="AP112" s="19">
        <f t="shared" si="22"/>
        <v>2309.3911428571428</v>
      </c>
      <c r="AQ112" s="33">
        <f t="shared" si="23"/>
        <v>6180.4221238175078</v>
      </c>
      <c r="AR112" s="114"/>
    </row>
    <row r="113" spans="1:44" x14ac:dyDescent="0.2">
      <c r="A113" s="22" t="s">
        <v>175</v>
      </c>
      <c r="B113" s="23">
        <v>647</v>
      </c>
      <c r="C113" s="51">
        <v>782</v>
      </c>
      <c r="D113" s="22" t="s">
        <v>72</v>
      </c>
      <c r="E113" s="23">
        <v>18649</v>
      </c>
      <c r="F113" s="24">
        <f t="shared" si="17"/>
        <v>5389.884393063584</v>
      </c>
      <c r="G113" s="17"/>
      <c r="H113" s="18">
        <v>20078</v>
      </c>
      <c r="I113" s="18">
        <f>F113</f>
        <v>5389.884393063584</v>
      </c>
      <c r="J113" s="17"/>
      <c r="K113" s="22" t="s">
        <v>175</v>
      </c>
      <c r="L113" s="31">
        <v>647</v>
      </c>
      <c r="M113" s="14"/>
      <c r="N113" s="36" t="s">
        <v>865</v>
      </c>
      <c r="O113" s="11" t="s">
        <v>1033</v>
      </c>
      <c r="P113" s="19">
        <v>127139</v>
      </c>
      <c r="Q113" s="37">
        <f t="shared" si="16"/>
        <v>4568.3217573846441</v>
      </c>
      <c r="R113" s="19"/>
      <c r="S113" s="43" t="s">
        <v>812</v>
      </c>
      <c r="T113" s="44" t="s">
        <v>74</v>
      </c>
      <c r="U113" s="44" t="s">
        <v>625</v>
      </c>
      <c r="V113" s="44" t="s">
        <v>225</v>
      </c>
      <c r="W113" s="45">
        <v>3.0581039755351682E-3</v>
      </c>
      <c r="X113" s="19">
        <f>VLOOKUP(S113,$N$8:$Q4323,4,0)</f>
        <v>25109.223112871885</v>
      </c>
      <c r="Y113" s="37">
        <f t="shared" si="18"/>
        <v>76.786615024073043</v>
      </c>
      <c r="Z113" s="15"/>
      <c r="AA113" s="32" t="s">
        <v>671</v>
      </c>
      <c r="AB113" s="30" t="s">
        <v>414</v>
      </c>
      <c r="AC113" s="47">
        <v>622.05100000000004</v>
      </c>
      <c r="AD113" s="15"/>
      <c r="AE113" s="43" t="s">
        <v>634</v>
      </c>
      <c r="AF113" s="44" t="s">
        <v>261</v>
      </c>
      <c r="AG113" s="44" t="s">
        <v>816</v>
      </c>
      <c r="AH113" s="44" t="s">
        <v>264</v>
      </c>
      <c r="AI113" s="45">
        <v>0.13095238095238096</v>
      </c>
      <c r="AJ113" s="19">
        <f t="shared" si="19"/>
        <v>25291.528999999999</v>
      </c>
      <c r="AK113" s="37">
        <f t="shared" si="20"/>
        <v>3311.9859404761905</v>
      </c>
      <c r="AM113" s="36" t="s">
        <v>865</v>
      </c>
      <c r="AN113" s="11" t="s">
        <v>1033</v>
      </c>
      <c r="AO113" s="19">
        <f t="shared" si="21"/>
        <v>4568.3217573846441</v>
      </c>
      <c r="AP113" s="19">
        <f t="shared" si="22"/>
        <v>2211.8112354124751</v>
      </c>
      <c r="AQ113" s="33">
        <f t="shared" si="23"/>
        <v>6780.1329927971192</v>
      </c>
      <c r="AR113" s="114"/>
    </row>
    <row r="114" spans="1:44" x14ac:dyDescent="0.2">
      <c r="A114" s="25" t="s">
        <v>176</v>
      </c>
      <c r="B114" s="26">
        <v>787</v>
      </c>
      <c r="C114" s="52">
        <v>356</v>
      </c>
      <c r="D114" s="25" t="s">
        <v>177</v>
      </c>
      <c r="E114" s="26">
        <v>9451</v>
      </c>
      <c r="F114" s="27">
        <f t="shared" si="17"/>
        <v>2731.5028901734104</v>
      </c>
      <c r="G114" s="14"/>
      <c r="H114" s="21">
        <v>10594</v>
      </c>
      <c r="I114" s="21">
        <f>F114</f>
        <v>2731.5028901734104</v>
      </c>
      <c r="J114" s="14"/>
      <c r="K114" s="32" t="s">
        <v>176</v>
      </c>
      <c r="L114" s="33">
        <v>787</v>
      </c>
      <c r="M114" s="14"/>
      <c r="N114" s="36" t="s">
        <v>880</v>
      </c>
      <c r="O114" s="11" t="s">
        <v>1034</v>
      </c>
      <c r="P114" s="19">
        <v>187096</v>
      </c>
      <c r="Q114" s="37">
        <f t="shared" si="16"/>
        <v>6722.67933143754</v>
      </c>
      <c r="R114" s="19"/>
      <c r="S114" s="25" t="s">
        <v>813</v>
      </c>
      <c r="T114" s="15" t="s">
        <v>253</v>
      </c>
      <c r="U114" s="15" t="s">
        <v>630</v>
      </c>
      <c r="V114" s="15" t="s">
        <v>252</v>
      </c>
      <c r="W114" s="46">
        <v>1</v>
      </c>
      <c r="X114" s="19">
        <f>VLOOKUP(S114,$N$8:$Q4324,4,0)</f>
        <v>7255.1154195059189</v>
      </c>
      <c r="Y114" s="37">
        <f t="shared" si="18"/>
        <v>7255.1154195059189</v>
      </c>
      <c r="Z114" s="15"/>
      <c r="AA114" s="32" t="s">
        <v>672</v>
      </c>
      <c r="AB114" s="30" t="s">
        <v>415</v>
      </c>
      <c r="AC114" s="47">
        <v>6039.3119999999999</v>
      </c>
      <c r="AD114" s="15"/>
      <c r="AE114" s="43" t="s">
        <v>634</v>
      </c>
      <c r="AF114" s="44" t="s">
        <v>261</v>
      </c>
      <c r="AG114" s="44" t="s">
        <v>923</v>
      </c>
      <c r="AH114" s="44" t="s">
        <v>262</v>
      </c>
      <c r="AI114" s="45">
        <v>9.6560846560846555E-2</v>
      </c>
      <c r="AJ114" s="19">
        <f t="shared" si="19"/>
        <v>25291.528999999999</v>
      </c>
      <c r="AK114" s="37">
        <f t="shared" si="20"/>
        <v>2442.171451058201</v>
      </c>
      <c r="AM114" s="36" t="s">
        <v>880</v>
      </c>
      <c r="AN114" s="11" t="s">
        <v>1034</v>
      </c>
      <c r="AO114" s="19">
        <f t="shared" si="21"/>
        <v>6722.67933143754</v>
      </c>
      <c r="AP114" s="19">
        <f t="shared" si="22"/>
        <v>3087.2874000000002</v>
      </c>
      <c r="AQ114" s="33">
        <f t="shared" si="23"/>
        <v>9809.9667314375401</v>
      </c>
      <c r="AR114" s="114"/>
    </row>
    <row r="115" spans="1:44" x14ac:dyDescent="0.2">
      <c r="A115" s="22" t="s">
        <v>178</v>
      </c>
      <c r="B115" s="23">
        <v>541</v>
      </c>
      <c r="C115" s="51">
        <v>511</v>
      </c>
      <c r="D115" s="22" t="s">
        <v>179</v>
      </c>
      <c r="E115" s="23">
        <v>13148</v>
      </c>
      <c r="F115" s="24">
        <f t="shared" si="17"/>
        <v>3800</v>
      </c>
      <c r="G115" s="17"/>
      <c r="H115" s="18">
        <v>14200</v>
      </c>
      <c r="I115" s="18">
        <f>F115</f>
        <v>3800</v>
      </c>
      <c r="J115" s="17"/>
      <c r="K115" s="22" t="s">
        <v>178</v>
      </c>
      <c r="L115" s="31">
        <v>541</v>
      </c>
      <c r="M115" s="14"/>
      <c r="N115" s="36" t="s">
        <v>888</v>
      </c>
      <c r="O115" s="11" t="s">
        <v>1035</v>
      </c>
      <c r="P115" s="19">
        <v>150450</v>
      </c>
      <c r="Q115" s="37">
        <f t="shared" si="16"/>
        <v>5405.9258638066976</v>
      </c>
      <c r="R115" s="19"/>
      <c r="S115" s="25" t="s">
        <v>814</v>
      </c>
      <c r="T115" s="15" t="s">
        <v>258</v>
      </c>
      <c r="U115" s="15" t="s">
        <v>632</v>
      </c>
      <c r="V115" s="15" t="s">
        <v>257</v>
      </c>
      <c r="W115" s="46">
        <v>1</v>
      </c>
      <c r="X115" s="19">
        <f>VLOOKUP(S115,$N$8:$Q4325,4,0)</f>
        <v>8941.7499163293578</v>
      </c>
      <c r="Y115" s="37">
        <f t="shared" si="18"/>
        <v>8941.7499163293578</v>
      </c>
      <c r="Z115" s="15"/>
      <c r="AA115" s="32" t="s">
        <v>673</v>
      </c>
      <c r="AB115" s="30" t="s">
        <v>417</v>
      </c>
      <c r="AC115" s="47">
        <v>8469.67</v>
      </c>
      <c r="AD115" s="15"/>
      <c r="AE115" s="43" t="s">
        <v>634</v>
      </c>
      <c r="AF115" s="44" t="s">
        <v>261</v>
      </c>
      <c r="AG115" s="44" t="s">
        <v>783</v>
      </c>
      <c r="AH115" s="44" t="s">
        <v>1175</v>
      </c>
      <c r="AI115" s="45">
        <v>0.14550264550264549</v>
      </c>
      <c r="AJ115" s="19">
        <f t="shared" si="19"/>
        <v>25291.528999999999</v>
      </c>
      <c r="AK115" s="37">
        <f t="shared" si="20"/>
        <v>3679.9843783068777</v>
      </c>
      <c r="AM115" s="36" t="s">
        <v>888</v>
      </c>
      <c r="AN115" s="11" t="s">
        <v>1035</v>
      </c>
      <c r="AO115" s="19">
        <f t="shared" si="21"/>
        <v>5405.9258638066976</v>
      </c>
      <c r="AP115" s="19">
        <f t="shared" si="22"/>
        <v>2499.2326571428571</v>
      </c>
      <c r="AQ115" s="33">
        <f t="shared" si="23"/>
        <v>7905.1585209495552</v>
      </c>
      <c r="AR115" s="114"/>
    </row>
    <row r="116" spans="1:44" x14ac:dyDescent="0.2">
      <c r="A116" s="25" t="s">
        <v>180</v>
      </c>
      <c r="B116" s="26">
        <v>5295</v>
      </c>
      <c r="C116" s="52">
        <v>2647</v>
      </c>
      <c r="D116" s="25" t="s">
        <v>181</v>
      </c>
      <c r="E116" s="26">
        <v>29845</v>
      </c>
      <c r="F116" s="27">
        <f t="shared" si="17"/>
        <v>8625.7225433526019</v>
      </c>
      <c r="G116" s="14"/>
      <c r="H116" s="21">
        <v>80765</v>
      </c>
      <c r="I116" s="21">
        <f>SUM(F116:F120)</f>
        <v>21047.109826589593</v>
      </c>
      <c r="J116" s="14"/>
      <c r="K116" s="32" t="s">
        <v>182</v>
      </c>
      <c r="L116" s="33">
        <v>566</v>
      </c>
      <c r="M116" s="14"/>
      <c r="N116" s="36" t="s">
        <v>892</v>
      </c>
      <c r="O116" s="11" t="s">
        <v>1036</v>
      </c>
      <c r="P116" s="19">
        <v>613527</v>
      </c>
      <c r="Q116" s="37">
        <f t="shared" si="16"/>
        <v>22045.074625747635</v>
      </c>
      <c r="R116" s="19"/>
      <c r="S116" s="25" t="s">
        <v>815</v>
      </c>
      <c r="T116" s="15" t="s">
        <v>260</v>
      </c>
      <c r="U116" s="15" t="s">
        <v>633</v>
      </c>
      <c r="V116" s="15" t="s">
        <v>259</v>
      </c>
      <c r="W116" s="46">
        <v>1</v>
      </c>
      <c r="X116" s="19">
        <f>VLOOKUP(S116,$N$8:$Q4326,4,0)</f>
        <v>15090.995077873304</v>
      </c>
      <c r="Y116" s="37">
        <f t="shared" si="18"/>
        <v>15090.995077873304</v>
      </c>
      <c r="Z116" s="15"/>
      <c r="AA116" s="32" t="s">
        <v>674</v>
      </c>
      <c r="AB116" s="30" t="s">
        <v>418</v>
      </c>
      <c r="AC116" s="47">
        <v>6989.0569999999998</v>
      </c>
      <c r="AD116" s="15"/>
      <c r="AE116" s="43" t="s">
        <v>635</v>
      </c>
      <c r="AF116" s="44" t="s">
        <v>279</v>
      </c>
      <c r="AG116" s="44" t="s">
        <v>817</v>
      </c>
      <c r="AH116" s="44" t="s">
        <v>282</v>
      </c>
      <c r="AI116" s="45">
        <v>0.27385892116182575</v>
      </c>
      <c r="AJ116" s="19">
        <f t="shared" si="19"/>
        <v>15174.175999999999</v>
      </c>
      <c r="AK116" s="37">
        <f t="shared" si="20"/>
        <v>4155.5834688796685</v>
      </c>
      <c r="AM116" s="36" t="s">
        <v>892</v>
      </c>
      <c r="AN116" s="11" t="s">
        <v>1036</v>
      </c>
      <c r="AO116" s="19">
        <f t="shared" si="21"/>
        <v>22045.074625747635</v>
      </c>
      <c r="AP116" s="19">
        <f t="shared" si="22"/>
        <v>10783.41914663951</v>
      </c>
      <c r="AQ116" s="33">
        <f t="shared" si="23"/>
        <v>32828.493772387141</v>
      </c>
      <c r="AR116" s="114"/>
    </row>
    <row r="117" spans="1:44" x14ac:dyDescent="0.2">
      <c r="A117" s="25"/>
      <c r="B117" s="26"/>
      <c r="C117" s="52"/>
      <c r="D117" s="25" t="s">
        <v>183</v>
      </c>
      <c r="E117" s="26">
        <v>11617</v>
      </c>
      <c r="F117" s="27">
        <f t="shared" si="17"/>
        <v>3357.5144508670519</v>
      </c>
      <c r="G117" s="14"/>
      <c r="H117" s="21" t="s">
        <v>21</v>
      </c>
      <c r="I117" s="21"/>
      <c r="J117" s="14"/>
      <c r="K117" s="32" t="s">
        <v>184</v>
      </c>
      <c r="L117" s="33">
        <v>602</v>
      </c>
      <c r="M117" s="14"/>
      <c r="N117" s="36" t="s">
        <v>924</v>
      </c>
      <c r="O117" s="11" t="s">
        <v>1037</v>
      </c>
      <c r="P117" s="19">
        <v>382124</v>
      </c>
      <c r="Q117" s="37">
        <f t="shared" si="16"/>
        <v>13730.368991567102</v>
      </c>
      <c r="R117" s="19"/>
      <c r="S117" s="25" t="s">
        <v>816</v>
      </c>
      <c r="T117" s="15" t="s">
        <v>264</v>
      </c>
      <c r="U117" s="15" t="s">
        <v>634</v>
      </c>
      <c r="V117" s="15" t="s">
        <v>261</v>
      </c>
      <c r="W117" s="46">
        <v>1</v>
      </c>
      <c r="X117" s="19">
        <f>VLOOKUP(S117,$N$8:$Q4327,4,0)</f>
        <v>7149.8355073693047</v>
      </c>
      <c r="Y117" s="37">
        <f t="shared" si="18"/>
        <v>7149.8355073693047</v>
      </c>
      <c r="Z117" s="15"/>
      <c r="AA117" s="32" t="s">
        <v>675</v>
      </c>
      <c r="AB117" s="30" t="s">
        <v>421</v>
      </c>
      <c r="AC117" s="47">
        <v>12399.124</v>
      </c>
      <c r="AD117" s="15"/>
      <c r="AE117" s="43" t="s">
        <v>635</v>
      </c>
      <c r="AF117" s="44" t="s">
        <v>279</v>
      </c>
      <c r="AG117" s="44" t="s">
        <v>819</v>
      </c>
      <c r="AH117" s="44" t="s">
        <v>280</v>
      </c>
      <c r="AI117" s="45">
        <v>0.4045643153526971</v>
      </c>
      <c r="AJ117" s="19">
        <f t="shared" si="19"/>
        <v>15174.175999999999</v>
      </c>
      <c r="AK117" s="37">
        <f t="shared" si="20"/>
        <v>6138.9301244813278</v>
      </c>
      <c r="AM117" s="36" t="s">
        <v>924</v>
      </c>
      <c r="AN117" s="11" t="s">
        <v>1037</v>
      </c>
      <c r="AO117" s="19">
        <f t="shared" si="21"/>
        <v>13730.368991567102</v>
      </c>
      <c r="AP117" s="19">
        <f t="shared" si="22"/>
        <v>6342.9876262626258</v>
      </c>
      <c r="AQ117" s="33">
        <f t="shared" si="23"/>
        <v>20073.356617829726</v>
      </c>
      <c r="AR117" s="114"/>
    </row>
    <row r="118" spans="1:44" x14ac:dyDescent="0.2">
      <c r="A118" s="25"/>
      <c r="B118" s="26"/>
      <c r="C118" s="52"/>
      <c r="D118" s="25" t="s">
        <v>185</v>
      </c>
      <c r="E118" s="26">
        <v>11391</v>
      </c>
      <c r="F118" s="27">
        <f t="shared" si="17"/>
        <v>3292.1965317919075</v>
      </c>
      <c r="G118" s="14"/>
      <c r="H118" s="21" t="s">
        <v>21</v>
      </c>
      <c r="I118" s="21"/>
      <c r="J118" s="14"/>
      <c r="K118" s="32" t="s">
        <v>186</v>
      </c>
      <c r="L118" s="33">
        <v>485</v>
      </c>
      <c r="M118" s="14"/>
      <c r="N118" s="36" t="s">
        <v>730</v>
      </c>
      <c r="O118" s="11" t="s">
        <v>1038</v>
      </c>
      <c r="P118" s="19">
        <v>311358</v>
      </c>
      <c r="Q118" s="37">
        <f t="shared" si="16"/>
        <v>11187.625557348792</v>
      </c>
      <c r="R118" s="19"/>
      <c r="S118" s="25" t="s">
        <v>817</v>
      </c>
      <c r="T118" s="15" t="s">
        <v>282</v>
      </c>
      <c r="U118" s="15" t="s">
        <v>635</v>
      </c>
      <c r="V118" s="15" t="s">
        <v>279</v>
      </c>
      <c r="W118" s="46">
        <v>1</v>
      </c>
      <c r="X118" s="19">
        <f>VLOOKUP(S118,$N$8:$Q4328,4,0)</f>
        <v>8509.778891173597</v>
      </c>
      <c r="Y118" s="37">
        <f t="shared" si="18"/>
        <v>8509.778891173597</v>
      </c>
      <c r="Z118" s="15"/>
      <c r="AA118" s="32" t="s">
        <v>676</v>
      </c>
      <c r="AB118" s="30" t="s">
        <v>423</v>
      </c>
      <c r="AC118" s="47">
        <v>6388.357</v>
      </c>
      <c r="AD118" s="15"/>
      <c r="AE118" s="43" t="s">
        <v>635</v>
      </c>
      <c r="AF118" s="44" t="s">
        <v>279</v>
      </c>
      <c r="AG118" s="44" t="s">
        <v>818</v>
      </c>
      <c r="AH118" s="44" t="s">
        <v>281</v>
      </c>
      <c r="AI118" s="45">
        <v>0.3215767634854772</v>
      </c>
      <c r="AJ118" s="19">
        <f t="shared" si="19"/>
        <v>15174.175999999999</v>
      </c>
      <c r="AK118" s="37">
        <f t="shared" si="20"/>
        <v>4879.6624066390041</v>
      </c>
      <c r="AM118" s="36" t="s">
        <v>730</v>
      </c>
      <c r="AN118" s="11" t="s">
        <v>1038</v>
      </c>
      <c r="AO118" s="19">
        <f t="shared" si="21"/>
        <v>11187.625557348792</v>
      </c>
      <c r="AP118" s="19">
        <f t="shared" si="22"/>
        <v>4853.7136926605508</v>
      </c>
      <c r="AQ118" s="33">
        <f t="shared" si="23"/>
        <v>16041.339250009343</v>
      </c>
      <c r="AR118" s="114"/>
    </row>
    <row r="119" spans="1:44" x14ac:dyDescent="0.2">
      <c r="A119" s="25"/>
      <c r="B119" s="26"/>
      <c r="C119" s="52"/>
      <c r="D119" s="25" t="s">
        <v>187</v>
      </c>
      <c r="E119" s="26">
        <v>9094</v>
      </c>
      <c r="F119" s="27">
        <f t="shared" si="17"/>
        <v>2628.3236994219651</v>
      </c>
      <c r="G119" s="14"/>
      <c r="H119" s="21" t="s">
        <v>21</v>
      </c>
      <c r="I119" s="21"/>
      <c r="J119" s="14"/>
      <c r="K119" s="32" t="s">
        <v>188</v>
      </c>
      <c r="L119" s="33">
        <v>331</v>
      </c>
      <c r="M119" s="14"/>
      <c r="N119" s="36" t="s">
        <v>733</v>
      </c>
      <c r="O119" s="11" t="s">
        <v>1039</v>
      </c>
      <c r="P119" s="19">
        <v>460192</v>
      </c>
      <c r="Q119" s="37">
        <f t="shared" si="16"/>
        <v>16535.485776782531</v>
      </c>
      <c r="R119" s="19"/>
      <c r="S119" s="25" t="s">
        <v>818</v>
      </c>
      <c r="T119" s="15" t="s">
        <v>281</v>
      </c>
      <c r="U119" s="15" t="s">
        <v>635</v>
      </c>
      <c r="V119" s="15" t="s">
        <v>279</v>
      </c>
      <c r="W119" s="46">
        <v>1</v>
      </c>
      <c r="X119" s="19">
        <f>VLOOKUP(S119,$N$8:$Q4329,4,0)</f>
        <v>12471.537441466711</v>
      </c>
      <c r="Y119" s="37">
        <f t="shared" si="18"/>
        <v>12471.537441466711</v>
      </c>
      <c r="Z119" s="15"/>
      <c r="AA119" s="32" t="s">
        <v>677</v>
      </c>
      <c r="AB119" s="30" t="s">
        <v>425</v>
      </c>
      <c r="AC119" s="47">
        <v>2362.4929999999999</v>
      </c>
      <c r="AD119" s="15"/>
      <c r="AE119" s="32" t="s">
        <v>636</v>
      </c>
      <c r="AF119" s="30" t="s">
        <v>283</v>
      </c>
      <c r="AG119" s="30" t="s">
        <v>820</v>
      </c>
      <c r="AH119" s="30" t="s">
        <v>284</v>
      </c>
      <c r="AI119" s="49">
        <v>1</v>
      </c>
      <c r="AJ119" s="19">
        <f t="shared" si="19"/>
        <v>7212.9679999999998</v>
      </c>
      <c r="AK119" s="37">
        <f t="shared" si="20"/>
        <v>7212.9679999999998</v>
      </c>
      <c r="AM119" s="36" t="s">
        <v>733</v>
      </c>
      <c r="AN119" s="11" t="s">
        <v>1039</v>
      </c>
      <c r="AO119" s="19">
        <f t="shared" si="21"/>
        <v>16535.485776782531</v>
      </c>
      <c r="AP119" s="19">
        <f t="shared" si="22"/>
        <v>6814.4279999999999</v>
      </c>
      <c r="AQ119" s="33">
        <f t="shared" si="23"/>
        <v>23349.91377678253</v>
      </c>
      <c r="AR119" s="114"/>
    </row>
    <row r="120" spans="1:44" x14ac:dyDescent="0.2">
      <c r="A120" s="25"/>
      <c r="B120" s="26"/>
      <c r="C120" s="52"/>
      <c r="D120" s="25" t="s">
        <v>189</v>
      </c>
      <c r="E120" s="26">
        <v>10876</v>
      </c>
      <c r="F120" s="27">
        <f t="shared" si="17"/>
        <v>3143.3526011560693</v>
      </c>
      <c r="G120" s="14"/>
      <c r="H120" s="21" t="s">
        <v>21</v>
      </c>
      <c r="I120" s="21"/>
      <c r="J120" s="14"/>
      <c r="K120" s="32" t="s">
        <v>190</v>
      </c>
      <c r="L120" s="33">
        <v>337</v>
      </c>
      <c r="M120" s="14"/>
      <c r="N120" s="36" t="s">
        <v>749</v>
      </c>
      <c r="O120" s="11" t="s">
        <v>1040</v>
      </c>
      <c r="P120" s="19">
        <v>895489</v>
      </c>
      <c r="Q120" s="37">
        <f t="shared" si="16"/>
        <v>32176.451617510109</v>
      </c>
      <c r="R120" s="19"/>
      <c r="S120" s="25" t="s">
        <v>819</v>
      </c>
      <c r="T120" s="15" t="s">
        <v>280</v>
      </c>
      <c r="U120" s="15" t="s">
        <v>635</v>
      </c>
      <c r="V120" s="15" t="s">
        <v>279</v>
      </c>
      <c r="W120" s="46">
        <v>1</v>
      </c>
      <c r="X120" s="19">
        <f>VLOOKUP(S120,$N$8:$Q4330,4,0)</f>
        <v>13966.081013279112</v>
      </c>
      <c r="Y120" s="37">
        <f t="shared" si="18"/>
        <v>13966.081013279112</v>
      </c>
      <c r="Z120" s="15"/>
      <c r="AA120" s="32" t="s">
        <v>678</v>
      </c>
      <c r="AB120" s="30" t="s">
        <v>427</v>
      </c>
      <c r="AC120" s="47">
        <v>3989.1320000000001</v>
      </c>
      <c r="AD120" s="15"/>
      <c r="AE120" s="43" t="s">
        <v>637</v>
      </c>
      <c r="AF120" s="44" t="s">
        <v>285</v>
      </c>
      <c r="AG120" s="44" t="s">
        <v>774</v>
      </c>
      <c r="AH120" s="44" t="s">
        <v>288</v>
      </c>
      <c r="AI120" s="45">
        <v>0.42676767676767674</v>
      </c>
      <c r="AJ120" s="19">
        <f t="shared" si="19"/>
        <v>11065.3</v>
      </c>
      <c r="AK120" s="37">
        <f t="shared" si="20"/>
        <v>4722.3123737373735</v>
      </c>
      <c r="AM120" s="36" t="s">
        <v>749</v>
      </c>
      <c r="AN120" s="11" t="s">
        <v>1040</v>
      </c>
      <c r="AO120" s="19">
        <f t="shared" si="21"/>
        <v>32176.451617510109</v>
      </c>
      <c r="AP120" s="19">
        <f t="shared" si="22"/>
        <v>14857.225968074728</v>
      </c>
      <c r="AQ120" s="33">
        <f t="shared" si="23"/>
        <v>47033.677585584839</v>
      </c>
      <c r="AR120" s="114"/>
    </row>
    <row r="121" spans="1:44" x14ac:dyDescent="0.2">
      <c r="A121" s="25"/>
      <c r="B121" s="26"/>
      <c r="C121" s="52"/>
      <c r="D121" s="25" t="s">
        <v>21</v>
      </c>
      <c r="E121" s="26" t="s">
        <v>21</v>
      </c>
      <c r="F121" s="27" t="str">
        <f t="shared" si="17"/>
        <v/>
      </c>
      <c r="G121" s="14"/>
      <c r="H121" s="21" t="s">
        <v>21</v>
      </c>
      <c r="I121" s="21"/>
      <c r="J121" s="14"/>
      <c r="K121" s="32" t="s">
        <v>191</v>
      </c>
      <c r="L121" s="33">
        <v>299</v>
      </c>
      <c r="M121" s="14"/>
      <c r="N121" s="36" t="s">
        <v>753</v>
      </c>
      <c r="O121" s="11" t="s">
        <v>1041</v>
      </c>
      <c r="P121" s="19">
        <v>206252</v>
      </c>
      <c r="Q121" s="37">
        <f t="shared" si="16"/>
        <v>7410.9871802051111</v>
      </c>
      <c r="R121" s="19"/>
      <c r="S121" s="25" t="s">
        <v>820</v>
      </c>
      <c r="T121" s="15" t="s">
        <v>284</v>
      </c>
      <c r="U121" s="15" t="s">
        <v>636</v>
      </c>
      <c r="V121" s="15" t="s">
        <v>283</v>
      </c>
      <c r="W121" s="46">
        <v>1</v>
      </c>
      <c r="X121" s="19">
        <f>VLOOKUP(S121,$N$8:$Q4331,4,0)</f>
        <v>14171.32294437957</v>
      </c>
      <c r="Y121" s="37">
        <f t="shared" si="18"/>
        <v>14171.32294437957</v>
      </c>
      <c r="Z121" s="15"/>
      <c r="AA121" s="32" t="s">
        <v>679</v>
      </c>
      <c r="AB121" s="30" t="s">
        <v>429</v>
      </c>
      <c r="AC121" s="47">
        <v>11447.183000000001</v>
      </c>
      <c r="AD121" s="15"/>
      <c r="AE121" s="43" t="s">
        <v>637</v>
      </c>
      <c r="AF121" s="44" t="s">
        <v>285</v>
      </c>
      <c r="AG121" s="44" t="s">
        <v>924</v>
      </c>
      <c r="AH121" s="44" t="s">
        <v>286</v>
      </c>
      <c r="AI121" s="45">
        <v>0.5732323232323232</v>
      </c>
      <c r="AJ121" s="19">
        <f t="shared" si="19"/>
        <v>11065.3</v>
      </c>
      <c r="AK121" s="37">
        <f t="shared" si="20"/>
        <v>6342.9876262626258</v>
      </c>
      <c r="AM121" s="36" t="s">
        <v>753</v>
      </c>
      <c r="AN121" s="11" t="s">
        <v>1041</v>
      </c>
      <c r="AO121" s="19">
        <f t="shared" si="21"/>
        <v>7410.9871802051111</v>
      </c>
      <c r="AP121" s="19">
        <f t="shared" si="22"/>
        <v>3422.4904243119263</v>
      </c>
      <c r="AQ121" s="33">
        <f t="shared" si="23"/>
        <v>10833.477604517037</v>
      </c>
      <c r="AR121" s="114"/>
    </row>
    <row r="122" spans="1:44" x14ac:dyDescent="0.2">
      <c r="A122" s="25"/>
      <c r="B122" s="26"/>
      <c r="C122" s="52"/>
      <c r="D122" s="25" t="s">
        <v>21</v>
      </c>
      <c r="E122" s="26" t="s">
        <v>21</v>
      </c>
      <c r="F122" s="27" t="str">
        <f t="shared" si="17"/>
        <v/>
      </c>
      <c r="G122" s="14"/>
      <c r="H122" s="21" t="s">
        <v>21</v>
      </c>
      <c r="I122" s="21"/>
      <c r="J122" s="14"/>
      <c r="K122" s="32" t="s">
        <v>192</v>
      </c>
      <c r="L122" s="33">
        <v>739</v>
      </c>
      <c r="M122" s="14"/>
      <c r="N122" s="36" t="s">
        <v>772</v>
      </c>
      <c r="O122" s="11" t="s">
        <v>1042</v>
      </c>
      <c r="P122" s="19">
        <v>622368</v>
      </c>
      <c r="Q122" s="37">
        <f t="shared" si="16"/>
        <v>22362.746879399445</v>
      </c>
      <c r="R122" s="19"/>
      <c r="S122" s="25" t="s">
        <v>821</v>
      </c>
      <c r="T122" s="15" t="s">
        <v>296</v>
      </c>
      <c r="U122" s="15" t="s">
        <v>638</v>
      </c>
      <c r="V122" s="15" t="s">
        <v>295</v>
      </c>
      <c r="W122" s="46">
        <v>1</v>
      </c>
      <c r="X122" s="19">
        <f>VLOOKUP(S122,$N$8:$Q4332,4,0)</f>
        <v>13470.187474918219</v>
      </c>
      <c r="Y122" s="37">
        <f t="shared" si="18"/>
        <v>13470.187474918219</v>
      </c>
      <c r="Z122" s="15"/>
      <c r="AA122" s="32" t="s">
        <v>680</v>
      </c>
      <c r="AB122" s="30" t="s">
        <v>436</v>
      </c>
      <c r="AC122" s="47">
        <v>4285.625</v>
      </c>
      <c r="AD122" s="15"/>
      <c r="AE122" s="32" t="s">
        <v>638</v>
      </c>
      <c r="AF122" s="30" t="s">
        <v>295</v>
      </c>
      <c r="AG122" s="30" t="s">
        <v>821</v>
      </c>
      <c r="AH122" s="30" t="s">
        <v>296</v>
      </c>
      <c r="AI122" s="49">
        <v>1</v>
      </c>
      <c r="AJ122" s="19">
        <f t="shared" si="19"/>
        <v>6269.4589999999998</v>
      </c>
      <c r="AK122" s="37">
        <f t="shared" si="20"/>
        <v>6269.4589999999998</v>
      </c>
      <c r="AM122" s="36" t="s">
        <v>772</v>
      </c>
      <c r="AN122" s="11" t="s">
        <v>1042</v>
      </c>
      <c r="AO122" s="19">
        <f t="shared" si="21"/>
        <v>22362.746879399445</v>
      </c>
      <c r="AP122" s="19">
        <f t="shared" si="22"/>
        <v>9062.7574782608681</v>
      </c>
      <c r="AQ122" s="33">
        <f t="shared" si="23"/>
        <v>31425.504357660313</v>
      </c>
      <c r="AR122" s="114"/>
    </row>
    <row r="123" spans="1:44" x14ac:dyDescent="0.2">
      <c r="A123" s="25"/>
      <c r="B123" s="26"/>
      <c r="C123" s="52"/>
      <c r="D123" s="25" t="s">
        <v>21</v>
      </c>
      <c r="E123" s="26" t="s">
        <v>21</v>
      </c>
      <c r="F123" s="27" t="str">
        <f t="shared" si="17"/>
        <v/>
      </c>
      <c r="G123" s="14"/>
      <c r="H123" s="21" t="s">
        <v>21</v>
      </c>
      <c r="I123" s="21"/>
      <c r="J123" s="14"/>
      <c r="K123" s="32" t="s">
        <v>193</v>
      </c>
      <c r="L123" s="33">
        <v>566</v>
      </c>
      <c r="M123" s="14"/>
      <c r="N123" s="36" t="s">
        <v>786</v>
      </c>
      <c r="O123" s="11" t="s">
        <v>1184</v>
      </c>
      <c r="P123" s="19">
        <v>302511</v>
      </c>
      <c r="Q123" s="37">
        <f t="shared" si="16"/>
        <v>10869.73771343322</v>
      </c>
      <c r="R123" s="19"/>
      <c r="S123" s="25" t="s">
        <v>822</v>
      </c>
      <c r="T123" s="15" t="s">
        <v>304</v>
      </c>
      <c r="U123" s="15" t="s">
        <v>639</v>
      </c>
      <c r="V123" s="15" t="s">
        <v>297</v>
      </c>
      <c r="W123" s="46">
        <v>1</v>
      </c>
      <c r="X123" s="19">
        <f>VLOOKUP(S123,$N$8:$Q4333,4,0)</f>
        <v>11372.134891417567</v>
      </c>
      <c r="Y123" s="37">
        <f t="shared" si="18"/>
        <v>11372.134891417567</v>
      </c>
      <c r="Z123" s="15"/>
      <c r="AA123" s="32" t="s">
        <v>681</v>
      </c>
      <c r="AB123" s="30" t="s">
        <v>438</v>
      </c>
      <c r="AC123" s="47">
        <v>4194.9440000000004</v>
      </c>
      <c r="AD123" s="15"/>
      <c r="AE123" s="43" t="s">
        <v>639</v>
      </c>
      <c r="AF123" s="44" t="s">
        <v>297</v>
      </c>
      <c r="AG123" s="44" t="s">
        <v>822</v>
      </c>
      <c r="AH123" s="44" t="s">
        <v>304</v>
      </c>
      <c r="AI123" s="45">
        <v>0.31190476190476191</v>
      </c>
      <c r="AJ123" s="19">
        <f t="shared" si="19"/>
        <v>15436.437</v>
      </c>
      <c r="AK123" s="37">
        <f t="shared" si="20"/>
        <v>4814.6982071428574</v>
      </c>
      <c r="AM123" s="36" t="s">
        <v>786</v>
      </c>
      <c r="AN123" s="11" t="s">
        <v>1184</v>
      </c>
      <c r="AO123" s="19">
        <f t="shared" si="21"/>
        <v>10869.73771343322</v>
      </c>
      <c r="AP123" s="19">
        <f t="shared" si="22"/>
        <v>4645.9390907535253</v>
      </c>
      <c r="AQ123" s="33">
        <f t="shared" si="23"/>
        <v>15515.676804186745</v>
      </c>
      <c r="AR123" s="114"/>
    </row>
    <row r="124" spans="1:44" x14ac:dyDescent="0.2">
      <c r="A124" s="25"/>
      <c r="B124" s="26"/>
      <c r="C124" s="52"/>
      <c r="D124" s="25" t="s">
        <v>21</v>
      </c>
      <c r="E124" s="26" t="s">
        <v>21</v>
      </c>
      <c r="F124" s="27" t="str">
        <f t="shared" si="17"/>
        <v/>
      </c>
      <c r="G124" s="14"/>
      <c r="H124" s="21" t="s">
        <v>21</v>
      </c>
      <c r="I124" s="21"/>
      <c r="J124" s="14"/>
      <c r="K124" s="32" t="s">
        <v>194</v>
      </c>
      <c r="L124" s="33">
        <v>425</v>
      </c>
      <c r="M124" s="14"/>
      <c r="N124" s="36" t="s">
        <v>802</v>
      </c>
      <c r="O124" s="11" t="s">
        <v>1043</v>
      </c>
      <c r="P124" s="19">
        <v>656229</v>
      </c>
      <c r="Q124" s="37">
        <f t="shared" si="16"/>
        <v>23579.430532934566</v>
      </c>
      <c r="R124" s="19"/>
      <c r="S124" s="25" t="s">
        <v>823</v>
      </c>
      <c r="T124" s="15" t="s">
        <v>302</v>
      </c>
      <c r="U124" s="15" t="s">
        <v>639</v>
      </c>
      <c r="V124" s="15" t="s">
        <v>297</v>
      </c>
      <c r="W124" s="46">
        <v>1</v>
      </c>
      <c r="X124" s="19">
        <f>VLOOKUP(S124,$N$8:$Q4334,4,0)</f>
        <v>9462.1129496271224</v>
      </c>
      <c r="Y124" s="37">
        <f t="shared" si="18"/>
        <v>9462.1129496271224</v>
      </c>
      <c r="Z124" s="15"/>
      <c r="AA124" s="32" t="s">
        <v>682</v>
      </c>
      <c r="AB124" s="30" t="s">
        <v>440</v>
      </c>
      <c r="AC124" s="47">
        <v>5084.6859999999997</v>
      </c>
      <c r="AD124" s="15"/>
      <c r="AE124" s="43" t="s">
        <v>639</v>
      </c>
      <c r="AF124" s="44" t="s">
        <v>297</v>
      </c>
      <c r="AG124" s="44" t="s">
        <v>823</v>
      </c>
      <c r="AH124" s="44" t="s">
        <v>302</v>
      </c>
      <c r="AI124" s="45">
        <v>0.3261904761904762</v>
      </c>
      <c r="AJ124" s="19">
        <f t="shared" si="19"/>
        <v>15436.437</v>
      </c>
      <c r="AK124" s="37">
        <f t="shared" si="20"/>
        <v>5035.2187357142857</v>
      </c>
      <c r="AM124" s="36" t="s">
        <v>802</v>
      </c>
      <c r="AN124" s="11" t="s">
        <v>1043</v>
      </c>
      <c r="AO124" s="19">
        <f t="shared" si="21"/>
        <v>23579.430532934566</v>
      </c>
      <c r="AP124" s="19">
        <f t="shared" si="22"/>
        <v>9584.5526057971001</v>
      </c>
      <c r="AQ124" s="33">
        <f t="shared" si="23"/>
        <v>33163.983138731666</v>
      </c>
      <c r="AR124" s="114"/>
    </row>
    <row r="125" spans="1:44" x14ac:dyDescent="0.2">
      <c r="A125" s="25"/>
      <c r="B125" s="26"/>
      <c r="C125" s="52"/>
      <c r="D125" s="25" t="s">
        <v>21</v>
      </c>
      <c r="E125" s="26" t="s">
        <v>21</v>
      </c>
      <c r="F125" s="27" t="str">
        <f t="shared" si="17"/>
        <v/>
      </c>
      <c r="G125" s="14"/>
      <c r="H125" s="21" t="s">
        <v>21</v>
      </c>
      <c r="I125" s="21"/>
      <c r="J125" s="14"/>
      <c r="K125" s="32" t="s">
        <v>195</v>
      </c>
      <c r="L125" s="33">
        <v>501</v>
      </c>
      <c r="M125" s="14"/>
      <c r="N125" s="36" t="s">
        <v>809</v>
      </c>
      <c r="O125" s="11" t="s">
        <v>1044</v>
      </c>
      <c r="P125" s="19">
        <v>412376</v>
      </c>
      <c r="Q125" s="37">
        <f t="shared" si="16"/>
        <v>14817.375101449989</v>
      </c>
      <c r="R125" s="19"/>
      <c r="S125" s="25" t="s">
        <v>824</v>
      </c>
      <c r="T125" s="15" t="s">
        <v>310</v>
      </c>
      <c r="U125" s="15" t="s">
        <v>640</v>
      </c>
      <c r="V125" s="15" t="s">
        <v>309</v>
      </c>
      <c r="W125" s="46">
        <v>1</v>
      </c>
      <c r="X125" s="19">
        <f>VLOOKUP(S125,$N$8:$Q4335,4,0)</f>
        <v>26278.153522983946</v>
      </c>
      <c r="Y125" s="37">
        <f t="shared" si="18"/>
        <v>26278.153522983946</v>
      </c>
      <c r="Z125" s="15"/>
      <c r="AA125" s="32" t="s">
        <v>683</v>
      </c>
      <c r="AB125" s="30" t="s">
        <v>442</v>
      </c>
      <c r="AC125" s="47">
        <v>3776.6680000000001</v>
      </c>
      <c r="AD125" s="15"/>
      <c r="AE125" s="43" t="s">
        <v>639</v>
      </c>
      <c r="AF125" s="44" t="s">
        <v>297</v>
      </c>
      <c r="AG125" s="44" t="s">
        <v>888</v>
      </c>
      <c r="AH125" s="44" t="s">
        <v>298</v>
      </c>
      <c r="AI125" s="45">
        <v>0.16190476190476191</v>
      </c>
      <c r="AJ125" s="19">
        <f t="shared" si="19"/>
        <v>15436.437</v>
      </c>
      <c r="AK125" s="37">
        <f t="shared" si="20"/>
        <v>2499.2326571428571</v>
      </c>
      <c r="AM125" s="36" t="s">
        <v>809</v>
      </c>
      <c r="AN125" s="11" t="s">
        <v>1044</v>
      </c>
      <c r="AO125" s="19">
        <f t="shared" si="21"/>
        <v>14817.375101449989</v>
      </c>
      <c r="AP125" s="19">
        <f t="shared" si="22"/>
        <v>8067.217777777777</v>
      </c>
      <c r="AQ125" s="33">
        <f t="shared" si="23"/>
        <v>22884.592879227766</v>
      </c>
      <c r="AR125" s="114"/>
    </row>
    <row r="126" spans="1:44" x14ac:dyDescent="0.2">
      <c r="A126" s="25"/>
      <c r="B126" s="26"/>
      <c r="C126" s="52"/>
      <c r="D126" s="25" t="s">
        <v>21</v>
      </c>
      <c r="E126" s="26" t="s">
        <v>21</v>
      </c>
      <c r="F126" s="27" t="str">
        <f t="shared" si="17"/>
        <v/>
      </c>
      <c r="G126" s="14"/>
      <c r="H126" s="21" t="s">
        <v>21</v>
      </c>
      <c r="I126" s="21"/>
      <c r="J126" s="14"/>
      <c r="K126" s="32" t="s">
        <v>196</v>
      </c>
      <c r="L126" s="33">
        <v>445</v>
      </c>
      <c r="M126" s="14"/>
      <c r="N126" s="36" t="s">
        <v>825</v>
      </c>
      <c r="O126" s="11" t="s">
        <v>1045</v>
      </c>
      <c r="P126" s="19">
        <v>233385</v>
      </c>
      <c r="Q126" s="37">
        <f t="shared" si="16"/>
        <v>8385.9222846429111</v>
      </c>
      <c r="R126" s="19"/>
      <c r="S126" s="25" t="s">
        <v>825</v>
      </c>
      <c r="T126" s="15" t="s">
        <v>312</v>
      </c>
      <c r="U126" s="15" t="s">
        <v>641</v>
      </c>
      <c r="V126" s="15" t="s">
        <v>311</v>
      </c>
      <c r="W126" s="46">
        <v>1</v>
      </c>
      <c r="X126" s="19">
        <f>VLOOKUP(S126,$N$8:$Q4336,4,0)</f>
        <v>8385.9222846429111</v>
      </c>
      <c r="Y126" s="37">
        <f t="shared" si="18"/>
        <v>8385.9222846429111</v>
      </c>
      <c r="Z126" s="15"/>
      <c r="AA126" s="32" t="s">
        <v>684</v>
      </c>
      <c r="AB126" s="30" t="s">
        <v>444</v>
      </c>
      <c r="AC126" s="47">
        <v>7198.8010000000004</v>
      </c>
      <c r="AD126" s="15"/>
      <c r="AE126" s="43" t="s">
        <v>639</v>
      </c>
      <c r="AF126" s="44" t="s">
        <v>297</v>
      </c>
      <c r="AG126" s="44" t="s">
        <v>880</v>
      </c>
      <c r="AH126" s="44" t="s">
        <v>300</v>
      </c>
      <c r="AI126" s="45">
        <v>0.2</v>
      </c>
      <c r="AJ126" s="19">
        <f t="shared" si="19"/>
        <v>15436.437</v>
      </c>
      <c r="AK126" s="37">
        <f t="shared" si="20"/>
        <v>3087.2874000000002</v>
      </c>
      <c r="AM126" s="36" t="s">
        <v>825</v>
      </c>
      <c r="AN126" s="11" t="s">
        <v>1045</v>
      </c>
      <c r="AO126" s="19">
        <f t="shared" si="21"/>
        <v>8385.9222846429111</v>
      </c>
      <c r="AP126" s="19">
        <f t="shared" si="22"/>
        <v>3612.2379999999998</v>
      </c>
      <c r="AQ126" s="33">
        <f t="shared" si="23"/>
        <v>11998.16028464291</v>
      </c>
      <c r="AR126" s="114"/>
    </row>
    <row r="127" spans="1:44" x14ac:dyDescent="0.2">
      <c r="A127" s="22" t="s">
        <v>197</v>
      </c>
      <c r="B127" s="23">
        <v>949</v>
      </c>
      <c r="C127" s="51">
        <v>639</v>
      </c>
      <c r="D127" s="22" t="s">
        <v>198</v>
      </c>
      <c r="E127" s="23">
        <v>16473</v>
      </c>
      <c r="F127" s="24">
        <f t="shared" si="17"/>
        <v>4760.9826589595377</v>
      </c>
      <c r="G127" s="17"/>
      <c r="H127" s="18">
        <v>18061</v>
      </c>
      <c r="I127" s="18">
        <f>F127</f>
        <v>4760.9826589595377</v>
      </c>
      <c r="J127" s="17"/>
      <c r="K127" s="22" t="s">
        <v>197</v>
      </c>
      <c r="L127" s="31">
        <v>949</v>
      </c>
      <c r="M127" s="14"/>
      <c r="N127" s="36" t="s">
        <v>829</v>
      </c>
      <c r="O127" s="11" t="s">
        <v>1046</v>
      </c>
      <c r="P127" s="19">
        <v>399951</v>
      </c>
      <c r="Q127" s="37">
        <f t="shared" si="16"/>
        <v>14370.923596911614</v>
      </c>
      <c r="R127" s="19"/>
      <c r="S127" s="25" t="s">
        <v>826</v>
      </c>
      <c r="T127" s="15" t="s">
        <v>383</v>
      </c>
      <c r="U127" s="15" t="s">
        <v>658</v>
      </c>
      <c r="V127" s="15" t="s">
        <v>375</v>
      </c>
      <c r="W127" s="46">
        <v>1</v>
      </c>
      <c r="X127" s="19">
        <f>VLOOKUP(S127,$N$8:$Q4337,4,0)</f>
        <v>8481.7880885952964</v>
      </c>
      <c r="Y127" s="37">
        <f t="shared" si="18"/>
        <v>8481.7880885952964</v>
      </c>
      <c r="Z127" s="15"/>
      <c r="AA127" s="32" t="s">
        <v>685</v>
      </c>
      <c r="AB127" s="30" t="s">
        <v>446</v>
      </c>
      <c r="AC127" s="47">
        <v>4413.0879999999997</v>
      </c>
      <c r="AD127" s="15"/>
      <c r="AE127" s="32" t="s">
        <v>640</v>
      </c>
      <c r="AF127" s="30" t="s">
        <v>309</v>
      </c>
      <c r="AG127" s="30" t="s">
        <v>824</v>
      </c>
      <c r="AH127" s="30" t="s">
        <v>310</v>
      </c>
      <c r="AI127" s="49">
        <v>1</v>
      </c>
      <c r="AJ127" s="19">
        <f t="shared" si="19"/>
        <v>13553.41</v>
      </c>
      <c r="AK127" s="37">
        <f t="shared" si="20"/>
        <v>13553.41</v>
      </c>
      <c r="AM127" s="36" t="s">
        <v>829</v>
      </c>
      <c r="AN127" s="11" t="s">
        <v>1046</v>
      </c>
      <c r="AO127" s="19">
        <f t="shared" si="21"/>
        <v>14370.923596911614</v>
      </c>
      <c r="AP127" s="19">
        <f t="shared" si="22"/>
        <v>7280.5705389908253</v>
      </c>
      <c r="AQ127" s="33">
        <f t="shared" si="23"/>
        <v>21651.494135902438</v>
      </c>
      <c r="AR127" s="114"/>
    </row>
    <row r="128" spans="1:44" x14ac:dyDescent="0.2">
      <c r="A128" s="25" t="s">
        <v>199</v>
      </c>
      <c r="B128" s="26">
        <v>650</v>
      </c>
      <c r="C128" s="52">
        <v>540</v>
      </c>
      <c r="D128" s="25" t="s">
        <v>200</v>
      </c>
      <c r="E128" s="26">
        <v>13183</v>
      </c>
      <c r="F128" s="27">
        <f t="shared" si="17"/>
        <v>3810.115606936416</v>
      </c>
      <c r="G128" s="14"/>
      <c r="H128" s="21">
        <v>14373</v>
      </c>
      <c r="I128" s="21">
        <f>F128</f>
        <v>3810.115606936416</v>
      </c>
      <c r="J128" s="14"/>
      <c r="K128" s="32" t="s">
        <v>199</v>
      </c>
      <c r="L128" s="33">
        <v>650</v>
      </c>
      <c r="M128" s="14"/>
      <c r="N128" s="36" t="s">
        <v>840</v>
      </c>
      <c r="O128" s="11" t="s">
        <v>1047</v>
      </c>
      <c r="P128" s="19">
        <v>416095</v>
      </c>
      <c r="Q128" s="37">
        <f t="shared" si="16"/>
        <v>14951.005133271172</v>
      </c>
      <c r="R128" s="19"/>
      <c r="S128" s="25" t="s">
        <v>827</v>
      </c>
      <c r="T128" s="15" t="s">
        <v>318</v>
      </c>
      <c r="U128" s="15" t="s">
        <v>643</v>
      </c>
      <c r="V128" s="15" t="s">
        <v>317</v>
      </c>
      <c r="W128" s="46">
        <v>1</v>
      </c>
      <c r="X128" s="19">
        <f>VLOOKUP(S128,$N$8:$Q4338,4,0)</f>
        <v>11580.071700815039</v>
      </c>
      <c r="Y128" s="37">
        <f t="shared" si="18"/>
        <v>11580.071700815039</v>
      </c>
      <c r="Z128" s="15"/>
      <c r="AA128" s="32" t="s">
        <v>686</v>
      </c>
      <c r="AB128" s="30" t="s">
        <v>448</v>
      </c>
      <c r="AC128" s="47">
        <v>16234.003000000001</v>
      </c>
      <c r="AD128" s="15"/>
      <c r="AE128" s="32" t="s">
        <v>641</v>
      </c>
      <c r="AF128" s="30" t="s">
        <v>311</v>
      </c>
      <c r="AG128" s="30" t="s">
        <v>825</v>
      </c>
      <c r="AH128" s="30" t="s">
        <v>312</v>
      </c>
      <c r="AI128" s="49">
        <v>1</v>
      </c>
      <c r="AJ128" s="19">
        <f t="shared" si="19"/>
        <v>3612.2379999999998</v>
      </c>
      <c r="AK128" s="37">
        <f t="shared" si="20"/>
        <v>3612.2379999999998</v>
      </c>
      <c r="AM128" s="36" t="s">
        <v>840</v>
      </c>
      <c r="AN128" s="11" t="s">
        <v>1047</v>
      </c>
      <c r="AO128" s="19">
        <f t="shared" si="21"/>
        <v>14951.005133271172</v>
      </c>
      <c r="AP128" s="19">
        <f t="shared" si="22"/>
        <v>6036.0285665137617</v>
      </c>
      <c r="AQ128" s="33">
        <f t="shared" si="23"/>
        <v>20987.033699784934</v>
      </c>
      <c r="AR128" s="114"/>
    </row>
    <row r="129" spans="1:44" x14ac:dyDescent="0.2">
      <c r="A129" s="22" t="s">
        <v>201</v>
      </c>
      <c r="B129" s="23">
        <v>546</v>
      </c>
      <c r="C129" s="51">
        <v>279</v>
      </c>
      <c r="D129" s="22" t="s">
        <v>1191</v>
      </c>
      <c r="E129" s="23">
        <v>6651</v>
      </c>
      <c r="F129" s="24">
        <f t="shared" si="17"/>
        <v>1922.2543352601156</v>
      </c>
      <c r="G129" s="17"/>
      <c r="H129" s="18">
        <v>7476</v>
      </c>
      <c r="I129" s="18">
        <f>F129</f>
        <v>1922.2543352601156</v>
      </c>
      <c r="J129" s="17"/>
      <c r="K129" s="22" t="s">
        <v>201</v>
      </c>
      <c r="L129" s="31">
        <v>546</v>
      </c>
      <c r="M129" s="14"/>
      <c r="N129" s="36" t="s">
        <v>847</v>
      </c>
      <c r="O129" s="11" t="s">
        <v>1048</v>
      </c>
      <c r="P129" s="19">
        <v>215509</v>
      </c>
      <c r="Q129" s="37">
        <f t="shared" si="16"/>
        <v>7743.6070254776841</v>
      </c>
      <c r="R129" s="19"/>
      <c r="S129" s="25" t="s">
        <v>828</v>
      </c>
      <c r="T129" s="15" t="s">
        <v>320</v>
      </c>
      <c r="U129" s="15" t="s">
        <v>644</v>
      </c>
      <c r="V129" s="15" t="s">
        <v>319</v>
      </c>
      <c r="W129" s="46">
        <v>1</v>
      </c>
      <c r="X129" s="19">
        <f>VLOOKUP(S129,$N$8:$Q4339,4,0)</f>
        <v>7826.285891630022</v>
      </c>
      <c r="Y129" s="37">
        <f t="shared" si="18"/>
        <v>7826.285891630022</v>
      </c>
      <c r="Z129" s="15"/>
      <c r="AA129" s="32" t="s">
        <v>687</v>
      </c>
      <c r="AB129" s="30" t="s">
        <v>462</v>
      </c>
      <c r="AC129" s="47">
        <v>5881.4040000000005</v>
      </c>
      <c r="AD129" s="15"/>
      <c r="AE129" s="43" t="s">
        <v>642</v>
      </c>
      <c r="AF129" s="44" t="s">
        <v>313</v>
      </c>
      <c r="AG129" s="44" t="s">
        <v>755</v>
      </c>
      <c r="AH129" s="44" t="s">
        <v>316</v>
      </c>
      <c r="AI129" s="45">
        <v>0.32269503546099293</v>
      </c>
      <c r="AJ129" s="19">
        <f t="shared" si="19"/>
        <v>12219.395</v>
      </c>
      <c r="AK129" s="37">
        <f t="shared" si="20"/>
        <v>3943.1381028368796</v>
      </c>
      <c r="AM129" s="36" t="s">
        <v>847</v>
      </c>
      <c r="AN129" s="11" t="s">
        <v>1048</v>
      </c>
      <c r="AO129" s="19">
        <f t="shared" si="21"/>
        <v>7743.6070254776841</v>
      </c>
      <c r="AP129" s="19">
        <f t="shared" si="22"/>
        <v>3809.0953866171008</v>
      </c>
      <c r="AQ129" s="33">
        <f t="shared" si="23"/>
        <v>11552.702412094784</v>
      </c>
      <c r="AR129" s="114"/>
    </row>
    <row r="130" spans="1:44" x14ac:dyDescent="0.2">
      <c r="A130" s="25" t="s">
        <v>202</v>
      </c>
      <c r="B130" s="26">
        <v>829</v>
      </c>
      <c r="C130" s="52">
        <v>560</v>
      </c>
      <c r="D130" s="25" t="s">
        <v>203</v>
      </c>
      <c r="E130" s="26">
        <v>15495</v>
      </c>
      <c r="F130" s="27">
        <f t="shared" si="17"/>
        <v>4478.3236994219651</v>
      </c>
      <c r="G130" s="14"/>
      <c r="H130" s="21">
        <v>16884</v>
      </c>
      <c r="I130" s="21">
        <f>F130</f>
        <v>4478.3236994219651</v>
      </c>
      <c r="J130" s="14"/>
      <c r="K130" s="32" t="s">
        <v>202</v>
      </c>
      <c r="L130" s="33">
        <v>829</v>
      </c>
      <c r="M130" s="14"/>
      <c r="N130" s="36" t="s">
        <v>854</v>
      </c>
      <c r="O130" s="11" t="s">
        <v>1049</v>
      </c>
      <c r="P130" s="19">
        <v>219913</v>
      </c>
      <c r="Q130" s="37">
        <f t="shared" si="16"/>
        <v>7901.8502790782468</v>
      </c>
      <c r="R130" s="19"/>
      <c r="S130" s="25" t="s">
        <v>829</v>
      </c>
      <c r="T130" s="15" t="s">
        <v>150</v>
      </c>
      <c r="U130" s="15" t="s">
        <v>608</v>
      </c>
      <c r="V130" s="15" t="s">
        <v>145</v>
      </c>
      <c r="W130" s="46">
        <v>1</v>
      </c>
      <c r="X130" s="19">
        <f>VLOOKUP(S130,$N$8:$Q4340,4,0)</f>
        <v>14370.923596911614</v>
      </c>
      <c r="Y130" s="37">
        <f t="shared" si="18"/>
        <v>14370.923596911614</v>
      </c>
      <c r="Z130" s="15"/>
      <c r="AA130" s="32" t="s">
        <v>688</v>
      </c>
      <c r="AB130" s="30" t="s">
        <v>464</v>
      </c>
      <c r="AC130" s="47">
        <v>3874.01</v>
      </c>
      <c r="AD130" s="15"/>
      <c r="AE130" s="43" t="s">
        <v>642</v>
      </c>
      <c r="AF130" s="44" t="s">
        <v>313</v>
      </c>
      <c r="AG130" s="44" t="s">
        <v>846</v>
      </c>
      <c r="AH130" s="44" t="s">
        <v>315</v>
      </c>
      <c r="AI130" s="45">
        <v>0.34042553191489361</v>
      </c>
      <c r="AJ130" s="19">
        <f t="shared" si="19"/>
        <v>12219.395</v>
      </c>
      <c r="AK130" s="37">
        <f t="shared" si="20"/>
        <v>4159.7940425531915</v>
      </c>
      <c r="AM130" s="36" t="s">
        <v>854</v>
      </c>
      <c r="AN130" s="11" t="s">
        <v>1049</v>
      </c>
      <c r="AO130" s="19">
        <f t="shared" si="21"/>
        <v>7901.8502790782468</v>
      </c>
      <c r="AP130" s="19">
        <f t="shared" si="22"/>
        <v>4343.0807211895917</v>
      </c>
      <c r="AQ130" s="33">
        <f t="shared" si="23"/>
        <v>12244.931000267839</v>
      </c>
      <c r="AR130" s="114"/>
    </row>
    <row r="131" spans="1:44" x14ac:dyDescent="0.2">
      <c r="A131" s="22" t="s">
        <v>204</v>
      </c>
      <c r="B131" s="23">
        <v>866</v>
      </c>
      <c r="C131" s="51">
        <v>490</v>
      </c>
      <c r="D131" s="22" t="s">
        <v>205</v>
      </c>
      <c r="E131" s="23">
        <v>11694</v>
      </c>
      <c r="F131" s="24">
        <f t="shared" si="17"/>
        <v>3379.7687861271675</v>
      </c>
      <c r="G131" s="17"/>
      <c r="H131" s="18">
        <v>13050</v>
      </c>
      <c r="I131" s="18">
        <f>F131</f>
        <v>3379.7687861271675</v>
      </c>
      <c r="J131" s="17"/>
      <c r="K131" s="22" t="s">
        <v>204</v>
      </c>
      <c r="L131" s="31">
        <v>866</v>
      </c>
      <c r="M131" s="14"/>
      <c r="N131" s="36" t="s">
        <v>882</v>
      </c>
      <c r="O131" s="11" t="s">
        <v>1050</v>
      </c>
      <c r="P131" s="19">
        <v>245531</v>
      </c>
      <c r="Q131" s="37">
        <f t="shared" si="16"/>
        <v>8822.3488419163987</v>
      </c>
      <c r="R131" s="19"/>
      <c r="S131" s="43" t="s">
        <v>830</v>
      </c>
      <c r="T131" s="44" t="s">
        <v>44</v>
      </c>
      <c r="U131" s="44" t="s">
        <v>646</v>
      </c>
      <c r="V131" s="44" t="s">
        <v>323</v>
      </c>
      <c r="W131" s="45">
        <v>0.97435897435897434</v>
      </c>
      <c r="X131" s="19">
        <f>VLOOKUP(S131,$N$8:$Q4341,4,0)</f>
        <v>9529.8442241586981</v>
      </c>
      <c r="Y131" s="37">
        <f t="shared" si="18"/>
        <v>9285.4892440520653</v>
      </c>
      <c r="Z131" s="15"/>
      <c r="AA131" s="32" t="s">
        <v>689</v>
      </c>
      <c r="AB131" s="30" t="s">
        <v>465</v>
      </c>
      <c r="AC131" s="47">
        <v>6104.5219999999999</v>
      </c>
      <c r="AD131" s="15"/>
      <c r="AE131" s="43" t="s">
        <v>642</v>
      </c>
      <c r="AF131" s="44" t="s">
        <v>313</v>
      </c>
      <c r="AG131" s="44" t="s">
        <v>881</v>
      </c>
      <c r="AH131" s="44" t="s">
        <v>314</v>
      </c>
      <c r="AI131" s="45">
        <v>0.33687943262411346</v>
      </c>
      <c r="AJ131" s="19">
        <f t="shared" si="19"/>
        <v>12219.395</v>
      </c>
      <c r="AK131" s="37">
        <f t="shared" si="20"/>
        <v>4116.4628546099293</v>
      </c>
      <c r="AM131" s="36" t="s">
        <v>882</v>
      </c>
      <c r="AN131" s="11" t="s">
        <v>1050</v>
      </c>
      <c r="AO131" s="19">
        <f t="shared" si="21"/>
        <v>8822.3488419163987</v>
      </c>
      <c r="AP131" s="19">
        <f t="shared" si="22"/>
        <v>5197.457256505576</v>
      </c>
      <c r="AQ131" s="33">
        <f t="shared" si="23"/>
        <v>14019.806098421974</v>
      </c>
      <c r="AR131" s="114"/>
    </row>
    <row r="132" spans="1:44" x14ac:dyDescent="0.2">
      <c r="A132" s="25" t="s">
        <v>206</v>
      </c>
      <c r="B132" s="26">
        <v>3070</v>
      </c>
      <c r="C132" s="52">
        <v>2302</v>
      </c>
      <c r="D132" s="25" t="s">
        <v>207</v>
      </c>
      <c r="E132" s="26">
        <v>33164</v>
      </c>
      <c r="F132" s="27">
        <f t="shared" si="17"/>
        <v>9584.9710982658962</v>
      </c>
      <c r="G132" s="14"/>
      <c r="H132" s="21">
        <v>70962</v>
      </c>
      <c r="I132" s="21">
        <f>SUM(F132:F134)</f>
        <v>18956.647398843932</v>
      </c>
      <c r="J132" s="14"/>
      <c r="K132" s="32" t="s">
        <v>208</v>
      </c>
      <c r="L132" s="33">
        <v>314</v>
      </c>
      <c r="M132" s="14"/>
      <c r="N132" s="36" t="s">
        <v>891</v>
      </c>
      <c r="O132" s="11" t="s">
        <v>1051</v>
      </c>
      <c r="P132" s="19">
        <v>218263</v>
      </c>
      <c r="Q132" s="37">
        <f t="shared" si="16"/>
        <v>7842.5629565439758</v>
      </c>
      <c r="R132" s="19"/>
      <c r="S132" s="43" t="s">
        <v>830</v>
      </c>
      <c r="T132" s="44" t="s">
        <v>44</v>
      </c>
      <c r="U132" s="44" t="s">
        <v>583</v>
      </c>
      <c r="V132" s="44" t="s">
        <v>43</v>
      </c>
      <c r="W132" s="45">
        <v>2.564102564102564E-2</v>
      </c>
      <c r="X132" s="19">
        <f>VLOOKUP(S132,$N$8:$Q4342,4,0)</f>
        <v>9529.8442241586981</v>
      </c>
      <c r="Y132" s="37">
        <f t="shared" si="18"/>
        <v>244.35498010663326</v>
      </c>
      <c r="Z132" s="15"/>
      <c r="AA132" s="32" t="s">
        <v>690</v>
      </c>
      <c r="AB132" s="30" t="s">
        <v>466</v>
      </c>
      <c r="AC132" s="47">
        <v>14948.08</v>
      </c>
      <c r="AD132" s="15"/>
      <c r="AE132" s="32" t="s">
        <v>643</v>
      </c>
      <c r="AF132" s="30" t="s">
        <v>317</v>
      </c>
      <c r="AG132" s="30" t="s">
        <v>827</v>
      </c>
      <c r="AH132" s="30" t="s">
        <v>318</v>
      </c>
      <c r="AI132" s="49">
        <v>1</v>
      </c>
      <c r="AJ132" s="19">
        <f t="shared" si="19"/>
        <v>4573.5770000000002</v>
      </c>
      <c r="AK132" s="37">
        <f t="shared" si="20"/>
        <v>4573.5770000000002</v>
      </c>
      <c r="AM132" s="36" t="s">
        <v>891</v>
      </c>
      <c r="AN132" s="11" t="s">
        <v>1051</v>
      </c>
      <c r="AO132" s="19">
        <f t="shared" si="21"/>
        <v>7842.5629565439758</v>
      </c>
      <c r="AP132" s="19">
        <f t="shared" si="22"/>
        <v>3776.6680000000001</v>
      </c>
      <c r="AQ132" s="33">
        <f t="shared" si="23"/>
        <v>11619.230956543975</v>
      </c>
      <c r="AR132" s="114"/>
    </row>
    <row r="133" spans="1:44" x14ac:dyDescent="0.2">
      <c r="A133" s="25"/>
      <c r="B133" s="26"/>
      <c r="C133" s="52"/>
      <c r="D133" s="25" t="s">
        <v>209</v>
      </c>
      <c r="E133" s="26">
        <v>31426</v>
      </c>
      <c r="F133" s="27">
        <f t="shared" si="17"/>
        <v>9082.6589595375717</v>
      </c>
      <c r="G133" s="14"/>
      <c r="H133" s="21" t="s">
        <v>21</v>
      </c>
      <c r="I133" s="21"/>
      <c r="J133" s="14"/>
      <c r="K133" s="32" t="s">
        <v>210</v>
      </c>
      <c r="L133" s="33">
        <v>366</v>
      </c>
      <c r="M133" s="14"/>
      <c r="N133" s="36" t="s">
        <v>908</v>
      </c>
      <c r="O133" s="11" t="s">
        <v>1052</v>
      </c>
      <c r="P133" s="19">
        <v>187063</v>
      </c>
      <c r="Q133" s="37">
        <f t="shared" si="16"/>
        <v>6721.4935849868543</v>
      </c>
      <c r="R133" s="19"/>
      <c r="S133" s="25" t="s">
        <v>831</v>
      </c>
      <c r="T133" s="15" t="s">
        <v>362</v>
      </c>
      <c r="U133" s="15" t="s">
        <v>655</v>
      </c>
      <c r="V133" s="15" t="s">
        <v>361</v>
      </c>
      <c r="W133" s="46">
        <v>1</v>
      </c>
      <c r="X133" s="19">
        <f>VLOOKUP(S133,$N$8:$Q4343,4,0)</f>
        <v>24665.610213473032</v>
      </c>
      <c r="Y133" s="37">
        <f t="shared" si="18"/>
        <v>24665.610213473032</v>
      </c>
      <c r="Z133" s="15"/>
      <c r="AA133" s="32" t="s">
        <v>691</v>
      </c>
      <c r="AB133" s="30" t="s">
        <v>476</v>
      </c>
      <c r="AC133" s="47">
        <v>7185.6469999999999</v>
      </c>
      <c r="AD133" s="15"/>
      <c r="AE133" s="32" t="s">
        <v>644</v>
      </c>
      <c r="AF133" s="30" t="s">
        <v>319</v>
      </c>
      <c r="AG133" s="30" t="s">
        <v>828</v>
      </c>
      <c r="AH133" s="30" t="s">
        <v>320</v>
      </c>
      <c r="AI133" s="49">
        <v>1</v>
      </c>
      <c r="AJ133" s="19">
        <f t="shared" si="19"/>
        <v>3427.92</v>
      </c>
      <c r="AK133" s="37">
        <f t="shared" si="20"/>
        <v>3427.92</v>
      </c>
      <c r="AM133" s="36" t="s">
        <v>908</v>
      </c>
      <c r="AN133" s="11" t="s">
        <v>1052</v>
      </c>
      <c r="AO133" s="19">
        <f t="shared" si="21"/>
        <v>6721.4935849868543</v>
      </c>
      <c r="AP133" s="19">
        <f t="shared" si="22"/>
        <v>2998.4360000000001</v>
      </c>
      <c r="AQ133" s="33">
        <f t="shared" si="23"/>
        <v>9719.929584986854</v>
      </c>
      <c r="AR133" s="114"/>
    </row>
    <row r="134" spans="1:44" x14ac:dyDescent="0.2">
      <c r="A134" s="25"/>
      <c r="B134" s="26"/>
      <c r="C134" s="52"/>
      <c r="D134" s="25" t="s">
        <v>56</v>
      </c>
      <c r="E134" s="26">
        <v>1000</v>
      </c>
      <c r="F134" s="27">
        <f t="shared" si="17"/>
        <v>289.01734104046244</v>
      </c>
      <c r="G134" s="14"/>
      <c r="H134" s="21" t="s">
        <v>21</v>
      </c>
      <c r="I134" s="21"/>
      <c r="J134" s="14"/>
      <c r="K134" s="32" t="s">
        <v>211</v>
      </c>
      <c r="L134" s="33">
        <v>293</v>
      </c>
      <c r="M134" s="14"/>
      <c r="N134" s="36" t="s">
        <v>920</v>
      </c>
      <c r="O134" s="11" t="s">
        <v>1053</v>
      </c>
      <c r="P134" s="19">
        <v>331089</v>
      </c>
      <c r="Q134" s="37">
        <f t="shared" si="16"/>
        <v>11896.594139726791</v>
      </c>
      <c r="R134" s="19"/>
      <c r="S134" s="25" t="s">
        <v>832</v>
      </c>
      <c r="T134" s="15" t="s">
        <v>1176</v>
      </c>
      <c r="U134" s="15" t="s">
        <v>658</v>
      </c>
      <c r="V134" s="15" t="s">
        <v>375</v>
      </c>
      <c r="W134" s="46">
        <v>1</v>
      </c>
      <c r="X134" s="19">
        <f>VLOOKUP(S134,$N$8:$Q4344,4,0)</f>
        <v>5408.9441274993515</v>
      </c>
      <c r="Y134" s="37">
        <f t="shared" si="18"/>
        <v>5408.9441274993515</v>
      </c>
      <c r="Z134" s="15"/>
      <c r="AA134" s="32" t="s">
        <v>692</v>
      </c>
      <c r="AB134" s="30" t="s">
        <v>478</v>
      </c>
      <c r="AC134" s="47">
        <v>18308.754000000001</v>
      </c>
      <c r="AD134" s="15"/>
      <c r="AE134" s="32" t="s">
        <v>645</v>
      </c>
      <c r="AF134" s="30" t="s">
        <v>321</v>
      </c>
      <c r="AG134" s="30" t="s">
        <v>885</v>
      </c>
      <c r="AH134" s="30" t="s">
        <v>322</v>
      </c>
      <c r="AI134" s="49">
        <v>1</v>
      </c>
      <c r="AJ134" s="19">
        <f t="shared" si="19"/>
        <v>3473.88</v>
      </c>
      <c r="AK134" s="37">
        <f t="shared" si="20"/>
        <v>3473.88</v>
      </c>
      <c r="AM134" s="36" t="s">
        <v>920</v>
      </c>
      <c r="AN134" s="11" t="s">
        <v>1053</v>
      </c>
      <c r="AO134" s="19">
        <f t="shared" si="21"/>
        <v>11896.594139726791</v>
      </c>
      <c r="AP134" s="19">
        <f t="shared" si="22"/>
        <v>5538.2117775229353</v>
      </c>
      <c r="AQ134" s="33">
        <f t="shared" si="23"/>
        <v>17434.805917249727</v>
      </c>
      <c r="AR134" s="114"/>
    </row>
    <row r="135" spans="1:44" x14ac:dyDescent="0.2">
      <c r="A135" s="25"/>
      <c r="B135" s="26"/>
      <c r="C135" s="52"/>
      <c r="D135" s="25" t="s">
        <v>21</v>
      </c>
      <c r="E135" s="26" t="s">
        <v>21</v>
      </c>
      <c r="F135" s="27" t="str">
        <f t="shared" si="17"/>
        <v/>
      </c>
      <c r="G135" s="14"/>
      <c r="H135" s="21" t="s">
        <v>21</v>
      </c>
      <c r="I135" s="21"/>
      <c r="J135" s="14"/>
      <c r="K135" s="32" t="s">
        <v>212</v>
      </c>
      <c r="L135" s="33">
        <v>295</v>
      </c>
      <c r="M135" s="14"/>
      <c r="N135" s="36" t="s">
        <v>926</v>
      </c>
      <c r="O135" s="11" t="s">
        <v>1054</v>
      </c>
      <c r="P135" s="19">
        <v>217423</v>
      </c>
      <c r="Q135" s="37">
        <f t="shared" si="16"/>
        <v>7812.3803196174385</v>
      </c>
      <c r="R135" s="19"/>
      <c r="S135" s="25" t="s">
        <v>833</v>
      </c>
      <c r="T135" s="15" t="s">
        <v>528</v>
      </c>
      <c r="U135" s="15" t="s">
        <v>707</v>
      </c>
      <c r="V135" s="15" t="s">
        <v>527</v>
      </c>
      <c r="W135" s="46">
        <v>1</v>
      </c>
      <c r="X135" s="19">
        <f>VLOOKUP(S135,$N$8:$Q4345,4,0)</f>
        <v>4183.133819465018</v>
      </c>
      <c r="Y135" s="37">
        <f t="shared" si="18"/>
        <v>4183.133819465018</v>
      </c>
      <c r="Z135" s="15"/>
      <c r="AA135" s="32" t="s">
        <v>693</v>
      </c>
      <c r="AB135" s="30" t="s">
        <v>496</v>
      </c>
      <c r="AC135" s="47">
        <v>3379.2109999999998</v>
      </c>
      <c r="AD135" s="15"/>
      <c r="AE135" s="32" t="s">
        <v>646</v>
      </c>
      <c r="AF135" s="30" t="s">
        <v>323</v>
      </c>
      <c r="AG135" s="30" t="s">
        <v>830</v>
      </c>
      <c r="AH135" s="30" t="s">
        <v>44</v>
      </c>
      <c r="AI135" s="49">
        <v>1</v>
      </c>
      <c r="AJ135" s="19">
        <f t="shared" si="19"/>
        <v>4162.0240000000003</v>
      </c>
      <c r="AK135" s="37">
        <f t="shared" si="20"/>
        <v>4162.0240000000003</v>
      </c>
      <c r="AM135" s="36" t="s">
        <v>926</v>
      </c>
      <c r="AN135" s="11" t="s">
        <v>1054</v>
      </c>
      <c r="AO135" s="19">
        <f t="shared" si="21"/>
        <v>7812.3803196174385</v>
      </c>
      <c r="AP135" s="19">
        <f t="shared" si="22"/>
        <v>3631.100275092937</v>
      </c>
      <c r="AQ135" s="33">
        <f t="shared" si="23"/>
        <v>11443.480594710376</v>
      </c>
      <c r="AR135" s="114"/>
    </row>
    <row r="136" spans="1:44" x14ac:dyDescent="0.2">
      <c r="A136" s="25"/>
      <c r="B136" s="26"/>
      <c r="C136" s="52"/>
      <c r="D136" s="25" t="s">
        <v>21</v>
      </c>
      <c r="E136" s="26" t="s">
        <v>21</v>
      </c>
      <c r="F136" s="27" t="str">
        <f t="shared" si="17"/>
        <v/>
      </c>
      <c r="G136" s="14"/>
      <c r="H136" s="21" t="s">
        <v>21</v>
      </c>
      <c r="I136" s="21"/>
      <c r="J136" s="14"/>
      <c r="K136" s="32" t="s">
        <v>213</v>
      </c>
      <c r="L136" s="33">
        <v>360</v>
      </c>
      <c r="M136" s="14"/>
      <c r="N136" s="36" t="s">
        <v>927</v>
      </c>
      <c r="O136" s="11" t="s">
        <v>1055</v>
      </c>
      <c r="P136" s="19">
        <v>273160</v>
      </c>
      <c r="Q136" s="37">
        <f t="shared" ref="Q136:Q199" si="24">P136*$Q$5/$P$220</f>
        <v>9815.1060748251075</v>
      </c>
      <c r="R136" s="19"/>
      <c r="S136" s="25" t="s">
        <v>834</v>
      </c>
      <c r="T136" s="15" t="s">
        <v>326</v>
      </c>
      <c r="U136" s="15" t="s">
        <v>647</v>
      </c>
      <c r="V136" s="15" t="s">
        <v>324</v>
      </c>
      <c r="W136" s="46">
        <v>1</v>
      </c>
      <c r="X136" s="19">
        <f>VLOOKUP(S136,$N$8:$Q4346,4,0)</f>
        <v>6350.2471507904384</v>
      </c>
      <c r="Y136" s="37">
        <f t="shared" si="18"/>
        <v>6350.2471507904384</v>
      </c>
      <c r="Z136" s="15"/>
      <c r="AA136" s="32" t="s">
        <v>694</v>
      </c>
      <c r="AB136" s="30" t="s">
        <v>498</v>
      </c>
      <c r="AC136" s="47">
        <v>3525.7539999999999</v>
      </c>
      <c r="AD136" s="15"/>
      <c r="AE136" s="43" t="s">
        <v>647</v>
      </c>
      <c r="AF136" s="44" t="s">
        <v>324</v>
      </c>
      <c r="AG136" s="44" t="s">
        <v>834</v>
      </c>
      <c r="AH136" s="44" t="s">
        <v>326</v>
      </c>
      <c r="AI136" s="45">
        <v>0.48571428571428571</v>
      </c>
      <c r="AJ136" s="19">
        <f t="shared" si="19"/>
        <v>6878.808</v>
      </c>
      <c r="AK136" s="37">
        <f t="shared" si="20"/>
        <v>3341.1353142857142</v>
      </c>
      <c r="AM136" s="36" t="s">
        <v>927</v>
      </c>
      <c r="AN136" s="11" t="s">
        <v>1055</v>
      </c>
      <c r="AO136" s="19">
        <f t="shared" si="21"/>
        <v>9815.1060748251075</v>
      </c>
      <c r="AP136" s="19">
        <f t="shared" si="22"/>
        <v>4406.4634920634917</v>
      </c>
      <c r="AQ136" s="33">
        <f t="shared" si="23"/>
        <v>14221.5695668886</v>
      </c>
      <c r="AR136" s="114"/>
    </row>
    <row r="137" spans="1:44" x14ac:dyDescent="0.2">
      <c r="A137" s="25"/>
      <c r="B137" s="26"/>
      <c r="C137" s="52"/>
      <c r="D137" s="25" t="s">
        <v>21</v>
      </c>
      <c r="E137" s="26" t="s">
        <v>21</v>
      </c>
      <c r="F137" s="27" t="str">
        <f t="shared" ref="F137:F200" si="25">IF($E137="", "",$E137*1000000/$E$353)</f>
        <v/>
      </c>
      <c r="G137" s="14"/>
      <c r="H137" s="21" t="s">
        <v>21</v>
      </c>
      <c r="I137" s="21"/>
      <c r="J137" s="14"/>
      <c r="K137" s="32" t="s">
        <v>214</v>
      </c>
      <c r="L137" s="33">
        <v>291</v>
      </c>
      <c r="M137" s="14"/>
      <c r="N137" s="36" t="s">
        <v>727</v>
      </c>
      <c r="O137" s="11" t="s">
        <v>1185</v>
      </c>
      <c r="P137" s="19">
        <v>246864</v>
      </c>
      <c r="Q137" s="37">
        <f t="shared" si="24"/>
        <v>8870.2458121819636</v>
      </c>
      <c r="R137" s="19"/>
      <c r="S137" s="25" t="s">
        <v>835</v>
      </c>
      <c r="T137" s="15" t="s">
        <v>325</v>
      </c>
      <c r="U137" s="15" t="s">
        <v>647</v>
      </c>
      <c r="V137" s="15" t="s">
        <v>324</v>
      </c>
      <c r="W137" s="46">
        <v>1</v>
      </c>
      <c r="X137" s="19">
        <f>VLOOKUP(S137,$N$8:$Q4347,4,0)</f>
        <v>6698.1379730794142</v>
      </c>
      <c r="Y137" s="37">
        <f t="shared" ref="Y137:Y200" si="26">W137*X137</f>
        <v>6698.1379730794142</v>
      </c>
      <c r="Z137" s="15"/>
      <c r="AA137" s="32" t="s">
        <v>695</v>
      </c>
      <c r="AB137" s="30" t="s">
        <v>499</v>
      </c>
      <c r="AC137" s="47">
        <v>5289.3320000000003</v>
      </c>
      <c r="AD137" s="15"/>
      <c r="AE137" s="43" t="s">
        <v>647</v>
      </c>
      <c r="AF137" s="44" t="s">
        <v>324</v>
      </c>
      <c r="AG137" s="44" t="s">
        <v>835</v>
      </c>
      <c r="AH137" s="44" t="s">
        <v>325</v>
      </c>
      <c r="AI137" s="45">
        <v>0.51428571428571423</v>
      </c>
      <c r="AJ137" s="19">
        <f t="shared" ref="AJ137:AJ200" si="27">VLOOKUP(AE137,$AA$8:$AC$159,3,0)</f>
        <v>6878.808</v>
      </c>
      <c r="AK137" s="37">
        <f t="shared" ref="AK137:AK200" si="28">AI137*AJ137</f>
        <v>3537.6726857142853</v>
      </c>
      <c r="AM137" s="36" t="s">
        <v>727</v>
      </c>
      <c r="AN137" s="11" t="s">
        <v>1185</v>
      </c>
      <c r="AO137" s="19">
        <f t="shared" ref="AO137:AO200" si="29">VLOOKUP(AM137,N137:Q347,4,0)</f>
        <v>8870.2458121819636</v>
      </c>
      <c r="AP137" s="19">
        <f t="shared" ref="AP137:AP200" si="30">SUMIF($AG$8:$AG$250,AM137,$AK$8:$AK$250)</f>
        <v>4184.8649999999998</v>
      </c>
      <c r="AQ137" s="33">
        <f t="shared" ref="AQ137:AQ200" si="31">AO137+AP137</f>
        <v>13055.110812181963</v>
      </c>
      <c r="AR137" s="114"/>
    </row>
    <row r="138" spans="1:44" x14ac:dyDescent="0.2">
      <c r="A138" s="25"/>
      <c r="B138" s="26"/>
      <c r="C138" s="52"/>
      <c r="D138" s="25" t="s">
        <v>21</v>
      </c>
      <c r="E138" s="26" t="s">
        <v>21</v>
      </c>
      <c r="F138" s="27" t="str">
        <f t="shared" si="25"/>
        <v/>
      </c>
      <c r="G138" s="14"/>
      <c r="H138" s="21" t="s">
        <v>21</v>
      </c>
      <c r="I138" s="21"/>
      <c r="J138" s="14"/>
      <c r="K138" s="32" t="s">
        <v>215</v>
      </c>
      <c r="L138" s="33">
        <v>305</v>
      </c>
      <c r="M138" s="14"/>
      <c r="N138" s="36" t="s">
        <v>728</v>
      </c>
      <c r="O138" s="11" t="s">
        <v>1056</v>
      </c>
      <c r="P138" s="19">
        <v>414839</v>
      </c>
      <c r="Q138" s="37">
        <f t="shared" si="24"/>
        <v>14905.874904723873</v>
      </c>
      <c r="R138" s="19"/>
      <c r="S138" s="25" t="s">
        <v>836</v>
      </c>
      <c r="T138" s="15" t="s">
        <v>328</v>
      </c>
      <c r="U138" s="15" t="s">
        <v>648</v>
      </c>
      <c r="V138" s="15" t="s">
        <v>327</v>
      </c>
      <c r="W138" s="46">
        <v>1</v>
      </c>
      <c r="X138" s="19">
        <f>VLOOKUP(S138,$N$8:$Q4348,4,0)</f>
        <v>14309.51630345036</v>
      </c>
      <c r="Y138" s="37">
        <f t="shared" si="26"/>
        <v>14309.51630345036</v>
      </c>
      <c r="Z138" s="15"/>
      <c r="AA138" s="32" t="s">
        <v>696</v>
      </c>
      <c r="AB138" s="30" t="s">
        <v>500</v>
      </c>
      <c r="AC138" s="47">
        <v>3548.8319999999999</v>
      </c>
      <c r="AD138" s="15"/>
      <c r="AE138" s="32" t="s">
        <v>648</v>
      </c>
      <c r="AF138" s="30" t="s">
        <v>327</v>
      </c>
      <c r="AG138" s="30" t="s">
        <v>836</v>
      </c>
      <c r="AH138" s="30" t="s">
        <v>328</v>
      </c>
      <c r="AI138" s="49">
        <v>1</v>
      </c>
      <c r="AJ138" s="19">
        <f t="shared" si="27"/>
        <v>6730.2259999999997</v>
      </c>
      <c r="AK138" s="37">
        <f t="shared" si="28"/>
        <v>6730.2259999999997</v>
      </c>
      <c r="AM138" s="36" t="s">
        <v>728</v>
      </c>
      <c r="AN138" s="11" t="s">
        <v>1056</v>
      </c>
      <c r="AO138" s="19">
        <f t="shared" si="29"/>
        <v>14905.874904723873</v>
      </c>
      <c r="AP138" s="19">
        <f t="shared" si="30"/>
        <v>6634.3239999999996</v>
      </c>
      <c r="AQ138" s="33">
        <f t="shared" si="31"/>
        <v>21540.198904723871</v>
      </c>
      <c r="AR138" s="114"/>
    </row>
    <row r="139" spans="1:44" x14ac:dyDescent="0.2">
      <c r="A139" s="25"/>
      <c r="B139" s="26"/>
      <c r="C139" s="52"/>
      <c r="D139" s="25" t="s">
        <v>21</v>
      </c>
      <c r="E139" s="26" t="s">
        <v>21</v>
      </c>
      <c r="F139" s="27" t="str">
        <f t="shared" si="25"/>
        <v/>
      </c>
      <c r="G139" s="14"/>
      <c r="H139" s="21" t="s">
        <v>21</v>
      </c>
      <c r="I139" s="21"/>
      <c r="J139" s="14"/>
      <c r="K139" s="32" t="s">
        <v>216</v>
      </c>
      <c r="L139" s="33">
        <v>250</v>
      </c>
      <c r="M139" s="14"/>
      <c r="N139" s="36" t="s">
        <v>734</v>
      </c>
      <c r="O139" s="11" t="s">
        <v>1057</v>
      </c>
      <c r="P139" s="19">
        <v>263082</v>
      </c>
      <c r="Q139" s="37">
        <f t="shared" si="24"/>
        <v>9452.9862951279065</v>
      </c>
      <c r="R139" s="19"/>
      <c r="S139" s="43" t="s">
        <v>837</v>
      </c>
      <c r="T139" s="44" t="s">
        <v>1177</v>
      </c>
      <c r="U139" s="44" t="s">
        <v>707</v>
      </c>
      <c r="V139" s="44" t="s">
        <v>527</v>
      </c>
      <c r="W139" s="45">
        <v>0.5</v>
      </c>
      <c r="X139" s="19">
        <f>VLOOKUP(S139,$N$8:$Q4349,4,0)</f>
        <v>4097.328894488146</v>
      </c>
      <c r="Y139" s="37">
        <f t="shared" si="26"/>
        <v>2048.664447244073</v>
      </c>
      <c r="Z139" s="15"/>
      <c r="AA139" s="32" t="s">
        <v>697</v>
      </c>
      <c r="AB139" s="30" t="s">
        <v>502</v>
      </c>
      <c r="AC139" s="47">
        <v>2998.4360000000001</v>
      </c>
      <c r="AD139" s="15"/>
      <c r="AE139" s="43" t="s">
        <v>649</v>
      </c>
      <c r="AF139" s="44" t="s">
        <v>329</v>
      </c>
      <c r="AG139" s="44" t="s">
        <v>786</v>
      </c>
      <c r="AH139" s="44" t="s">
        <v>338</v>
      </c>
      <c r="AI139" s="45">
        <v>0.11338289962825279</v>
      </c>
      <c r="AJ139" s="19">
        <f t="shared" si="27"/>
        <v>19152.274000000001</v>
      </c>
      <c r="AK139" s="37">
        <f t="shared" si="28"/>
        <v>2171.5403605947959</v>
      </c>
      <c r="AM139" s="36" t="s">
        <v>734</v>
      </c>
      <c r="AN139" s="11" t="s">
        <v>1057</v>
      </c>
      <c r="AO139" s="19">
        <f t="shared" si="29"/>
        <v>9452.9862951279065</v>
      </c>
      <c r="AP139" s="19">
        <f t="shared" si="30"/>
        <v>4255.05</v>
      </c>
      <c r="AQ139" s="33">
        <f t="shared" si="31"/>
        <v>13708.036295127906</v>
      </c>
      <c r="AR139" s="114"/>
    </row>
    <row r="140" spans="1:44" x14ac:dyDescent="0.2">
      <c r="A140" s="25"/>
      <c r="B140" s="26"/>
      <c r="C140" s="52"/>
      <c r="D140" s="25" t="s">
        <v>21</v>
      </c>
      <c r="E140" s="26" t="s">
        <v>21</v>
      </c>
      <c r="F140" s="27" t="str">
        <f t="shared" si="25"/>
        <v/>
      </c>
      <c r="G140" s="14"/>
      <c r="H140" s="21" t="s">
        <v>21</v>
      </c>
      <c r="I140" s="21"/>
      <c r="J140" s="14"/>
      <c r="K140" s="32" t="s">
        <v>217</v>
      </c>
      <c r="L140" s="33">
        <v>279</v>
      </c>
      <c r="M140" s="14"/>
      <c r="N140" s="36" t="s">
        <v>743</v>
      </c>
      <c r="O140" s="11" t="s">
        <v>1058</v>
      </c>
      <c r="P140" s="19">
        <v>380624</v>
      </c>
      <c r="Q140" s="37">
        <f t="shared" si="24"/>
        <v>13676.471425626856</v>
      </c>
      <c r="R140" s="19"/>
      <c r="S140" s="43" t="s">
        <v>837</v>
      </c>
      <c r="T140" s="44" t="s">
        <v>1177</v>
      </c>
      <c r="U140" s="44" t="s">
        <v>665</v>
      </c>
      <c r="V140" s="44" t="s">
        <v>403</v>
      </c>
      <c r="W140" s="45">
        <v>0.5</v>
      </c>
      <c r="X140" s="19">
        <f>VLOOKUP(S140,$N$8:$Q4350,4,0)</f>
        <v>4097.328894488146</v>
      </c>
      <c r="Y140" s="37">
        <f t="shared" si="26"/>
        <v>2048.664447244073</v>
      </c>
      <c r="Z140" s="15"/>
      <c r="AA140" s="32" t="s">
        <v>698</v>
      </c>
      <c r="AB140" s="30" t="s">
        <v>504</v>
      </c>
      <c r="AC140" s="47">
        <v>3797.6570000000002</v>
      </c>
      <c r="AD140" s="15"/>
      <c r="AE140" s="43" t="s">
        <v>649</v>
      </c>
      <c r="AF140" s="44" t="s">
        <v>329</v>
      </c>
      <c r="AG140" s="44" t="s">
        <v>847</v>
      </c>
      <c r="AH140" s="44" t="s">
        <v>336</v>
      </c>
      <c r="AI140" s="45">
        <v>0.19888475836431227</v>
      </c>
      <c r="AJ140" s="19">
        <f t="shared" si="27"/>
        <v>19152.274000000001</v>
      </c>
      <c r="AK140" s="37">
        <f t="shared" si="28"/>
        <v>3809.0953866171008</v>
      </c>
      <c r="AM140" s="36" t="s">
        <v>743</v>
      </c>
      <c r="AN140" s="11" t="s">
        <v>1058</v>
      </c>
      <c r="AO140" s="19">
        <f t="shared" si="29"/>
        <v>13676.471425626856</v>
      </c>
      <c r="AP140" s="19">
        <f t="shared" si="30"/>
        <v>6155.585</v>
      </c>
      <c r="AQ140" s="33">
        <f t="shared" si="31"/>
        <v>19832.056425626855</v>
      </c>
      <c r="AR140" s="114"/>
    </row>
    <row r="141" spans="1:44" x14ac:dyDescent="0.2">
      <c r="A141" s="25"/>
      <c r="B141" s="26"/>
      <c r="C141" s="52"/>
      <c r="D141" s="25" t="s">
        <v>21</v>
      </c>
      <c r="E141" s="26" t="s">
        <v>21</v>
      </c>
      <c r="F141" s="27" t="str">
        <f t="shared" si="25"/>
        <v/>
      </c>
      <c r="G141" s="14"/>
      <c r="H141" s="21" t="s">
        <v>21</v>
      </c>
      <c r="I141" s="21"/>
      <c r="J141" s="14"/>
      <c r="K141" s="32" t="s">
        <v>218</v>
      </c>
      <c r="L141" s="33">
        <v>316</v>
      </c>
      <c r="M141" s="14"/>
      <c r="N141" s="36" t="s">
        <v>746</v>
      </c>
      <c r="O141" s="11" t="s">
        <v>1059</v>
      </c>
      <c r="P141" s="19">
        <v>383386</v>
      </c>
      <c r="Q141" s="37">
        <f t="shared" si="24"/>
        <v>13775.714810378162</v>
      </c>
      <c r="R141" s="19"/>
      <c r="S141" s="25" t="s">
        <v>838</v>
      </c>
      <c r="T141" s="15" t="s">
        <v>98</v>
      </c>
      <c r="U141" s="15" t="s">
        <v>599</v>
      </c>
      <c r="V141" s="15" t="s">
        <v>94</v>
      </c>
      <c r="W141" s="46">
        <v>1</v>
      </c>
      <c r="X141" s="19">
        <f>VLOOKUP(S141,$N$8:$Q4351,4,0)</f>
        <v>13513.700776487312</v>
      </c>
      <c r="Y141" s="37">
        <f t="shared" si="26"/>
        <v>13513.700776487312</v>
      </c>
      <c r="Z141" s="15"/>
      <c r="AA141" s="32" t="s">
        <v>699</v>
      </c>
      <c r="AB141" s="30" t="s">
        <v>505</v>
      </c>
      <c r="AC141" s="47">
        <v>6714.4210000000003</v>
      </c>
      <c r="AD141" s="15"/>
      <c r="AE141" s="43" t="s">
        <v>649</v>
      </c>
      <c r="AF141" s="44" t="s">
        <v>329</v>
      </c>
      <c r="AG141" s="44" t="s">
        <v>854</v>
      </c>
      <c r="AH141" s="44" t="s">
        <v>334</v>
      </c>
      <c r="AI141" s="45">
        <v>0.22676579925650558</v>
      </c>
      <c r="AJ141" s="19">
        <f t="shared" si="27"/>
        <v>19152.274000000001</v>
      </c>
      <c r="AK141" s="37">
        <f t="shared" si="28"/>
        <v>4343.0807211895917</v>
      </c>
      <c r="AM141" s="36" t="s">
        <v>746</v>
      </c>
      <c r="AN141" s="11" t="s">
        <v>1059</v>
      </c>
      <c r="AO141" s="19">
        <f t="shared" si="29"/>
        <v>13775.714810378162</v>
      </c>
      <c r="AP141" s="19">
        <f t="shared" si="30"/>
        <v>5456.2529999999997</v>
      </c>
      <c r="AQ141" s="33">
        <f t="shared" si="31"/>
        <v>19231.967810378163</v>
      </c>
      <c r="AR141" s="114"/>
    </row>
    <row r="142" spans="1:44" x14ac:dyDescent="0.2">
      <c r="A142" s="22" t="s">
        <v>219</v>
      </c>
      <c r="B142" s="23">
        <v>1769</v>
      </c>
      <c r="C142" s="51">
        <v>580</v>
      </c>
      <c r="D142" s="22" t="s">
        <v>220</v>
      </c>
      <c r="E142" s="23">
        <v>15642</v>
      </c>
      <c r="F142" s="24">
        <f t="shared" si="25"/>
        <v>4520.8092485549132</v>
      </c>
      <c r="G142" s="17"/>
      <c r="H142" s="18">
        <v>17991</v>
      </c>
      <c r="I142" s="18">
        <f t="shared" ref="I142:I147" si="32">F142</f>
        <v>4520.8092485549132</v>
      </c>
      <c r="J142" s="17"/>
      <c r="K142" s="22" t="s">
        <v>219</v>
      </c>
      <c r="L142" s="31">
        <v>1769</v>
      </c>
      <c r="M142" s="14"/>
      <c r="N142" s="36" t="s">
        <v>750</v>
      </c>
      <c r="O142" s="11" t="s">
        <v>1060</v>
      </c>
      <c r="P142" s="19">
        <v>341664</v>
      </c>
      <c r="Q142" s="37">
        <f t="shared" si="24"/>
        <v>12276.571979605527</v>
      </c>
      <c r="R142" s="19"/>
      <c r="S142" s="25" t="s">
        <v>839</v>
      </c>
      <c r="T142" s="15" t="s">
        <v>76</v>
      </c>
      <c r="U142" s="15" t="s">
        <v>593</v>
      </c>
      <c r="V142" s="15" t="s">
        <v>75</v>
      </c>
      <c r="W142" s="46">
        <v>1</v>
      </c>
      <c r="X142" s="19">
        <f>VLOOKUP(S142,$N$8:$Q4352,4,0)</f>
        <v>11436.560448571476</v>
      </c>
      <c r="Y142" s="37">
        <f t="shared" si="26"/>
        <v>11436.560448571476</v>
      </c>
      <c r="Z142" s="15"/>
      <c r="AA142" s="32" t="s">
        <v>700</v>
      </c>
      <c r="AB142" s="30" t="s">
        <v>507</v>
      </c>
      <c r="AC142" s="47">
        <v>4334.4799999999996</v>
      </c>
      <c r="AD142" s="15"/>
      <c r="AE142" s="43" t="s">
        <v>649</v>
      </c>
      <c r="AF142" s="44" t="s">
        <v>329</v>
      </c>
      <c r="AG142" s="44" t="s">
        <v>882</v>
      </c>
      <c r="AH142" s="44" t="s">
        <v>332</v>
      </c>
      <c r="AI142" s="45">
        <v>0.27137546468401486</v>
      </c>
      <c r="AJ142" s="19">
        <f t="shared" si="27"/>
        <v>19152.274000000001</v>
      </c>
      <c r="AK142" s="37">
        <f t="shared" si="28"/>
        <v>5197.457256505576</v>
      </c>
      <c r="AM142" s="36" t="s">
        <v>750</v>
      </c>
      <c r="AN142" s="11" t="s">
        <v>1060</v>
      </c>
      <c r="AO142" s="19">
        <f t="shared" si="29"/>
        <v>12276.571979605527</v>
      </c>
      <c r="AP142" s="19">
        <f t="shared" si="30"/>
        <v>5893.076</v>
      </c>
      <c r="AQ142" s="33">
        <f t="shared" si="31"/>
        <v>18169.647979605528</v>
      </c>
      <c r="AR142" s="114"/>
    </row>
    <row r="143" spans="1:44" x14ac:dyDescent="0.2">
      <c r="A143" s="25" t="s">
        <v>221</v>
      </c>
      <c r="B143" s="26">
        <v>1054</v>
      </c>
      <c r="C143" s="52">
        <v>556</v>
      </c>
      <c r="D143" s="25" t="s">
        <v>222</v>
      </c>
      <c r="E143" s="26">
        <v>15288</v>
      </c>
      <c r="F143" s="27">
        <f t="shared" si="25"/>
        <v>4418.4971098265896</v>
      </c>
      <c r="G143" s="14"/>
      <c r="H143" s="21">
        <v>16898</v>
      </c>
      <c r="I143" s="21">
        <f t="shared" si="32"/>
        <v>4418.4971098265896</v>
      </c>
      <c r="J143" s="14"/>
      <c r="K143" s="32" t="s">
        <v>221</v>
      </c>
      <c r="L143" s="33">
        <v>1054</v>
      </c>
      <c r="M143" s="14"/>
      <c r="N143" s="36" t="s">
        <v>754</v>
      </c>
      <c r="O143" s="11" t="s">
        <v>1061</v>
      </c>
      <c r="P143" s="19">
        <v>253232</v>
      </c>
      <c r="Q143" s="37">
        <f t="shared" si="24"/>
        <v>9099.0589454536239</v>
      </c>
      <c r="R143" s="19"/>
      <c r="S143" s="25" t="s">
        <v>840</v>
      </c>
      <c r="T143" s="15" t="s">
        <v>148</v>
      </c>
      <c r="U143" s="15" t="s">
        <v>608</v>
      </c>
      <c r="V143" s="15" t="s">
        <v>145</v>
      </c>
      <c r="W143" s="46">
        <v>1</v>
      </c>
      <c r="X143" s="19">
        <f>VLOOKUP(S143,$N$8:$Q4353,4,0)</f>
        <v>14951.005133271172</v>
      </c>
      <c r="Y143" s="37">
        <f t="shared" si="26"/>
        <v>14951.005133271172</v>
      </c>
      <c r="Z143" s="15"/>
      <c r="AA143" s="32" t="s">
        <v>701</v>
      </c>
      <c r="AB143" s="30" t="s">
        <v>509</v>
      </c>
      <c r="AC143" s="47">
        <v>7557.3459999999995</v>
      </c>
      <c r="AD143" s="15"/>
      <c r="AE143" s="43" t="s">
        <v>649</v>
      </c>
      <c r="AF143" s="44" t="s">
        <v>329</v>
      </c>
      <c r="AG143" s="44" t="s">
        <v>926</v>
      </c>
      <c r="AH143" s="44" t="s">
        <v>330</v>
      </c>
      <c r="AI143" s="45">
        <v>0.1895910780669145</v>
      </c>
      <c r="AJ143" s="19">
        <f t="shared" si="27"/>
        <v>19152.274000000001</v>
      </c>
      <c r="AK143" s="37">
        <f t="shared" si="28"/>
        <v>3631.100275092937</v>
      </c>
      <c r="AM143" s="36" t="s">
        <v>754</v>
      </c>
      <c r="AN143" s="11" t="s">
        <v>1061</v>
      </c>
      <c r="AO143" s="19">
        <f t="shared" si="29"/>
        <v>9099.0589454536239</v>
      </c>
      <c r="AP143" s="19">
        <f t="shared" si="30"/>
        <v>4453.6017656250006</v>
      </c>
      <c r="AQ143" s="33">
        <f t="shared" si="31"/>
        <v>13552.660711078624</v>
      </c>
      <c r="AR143" s="114"/>
    </row>
    <row r="144" spans="1:44" x14ac:dyDescent="0.2">
      <c r="A144" s="22" t="s">
        <v>223</v>
      </c>
      <c r="B144" s="23">
        <v>946</v>
      </c>
      <c r="C144" s="51">
        <v>427</v>
      </c>
      <c r="D144" s="22" t="s">
        <v>224</v>
      </c>
      <c r="E144" s="23">
        <v>10803</v>
      </c>
      <c r="F144" s="24">
        <f t="shared" si="25"/>
        <v>3122.2543352601156</v>
      </c>
      <c r="G144" s="17"/>
      <c r="H144" s="18">
        <v>12176</v>
      </c>
      <c r="I144" s="18">
        <f t="shared" si="32"/>
        <v>3122.2543352601156</v>
      </c>
      <c r="J144" s="17"/>
      <c r="K144" s="22" t="s">
        <v>223</v>
      </c>
      <c r="L144" s="31">
        <v>946</v>
      </c>
      <c r="M144" s="14"/>
      <c r="N144" s="36" t="s">
        <v>758</v>
      </c>
      <c r="O144" s="11" t="s">
        <v>1062</v>
      </c>
      <c r="P144" s="19">
        <v>353961</v>
      </c>
      <c r="Q144" s="37">
        <f t="shared" si="24"/>
        <v>12718.424225183666</v>
      </c>
      <c r="R144" s="19"/>
      <c r="S144" s="43" t="s">
        <v>841</v>
      </c>
      <c r="T144" s="44" t="s">
        <v>187</v>
      </c>
      <c r="U144" s="44" t="s">
        <v>615</v>
      </c>
      <c r="V144" s="44" t="s">
        <v>180</v>
      </c>
      <c r="W144" s="45">
        <v>0.77692307692307694</v>
      </c>
      <c r="X144" s="19">
        <f>VLOOKUP(S144,$N$8:$Q4354,4,0)</f>
        <v>8300.5126084829353</v>
      </c>
      <c r="Y144" s="37">
        <f t="shared" si="26"/>
        <v>6448.8597958213577</v>
      </c>
      <c r="Z144" s="15"/>
      <c r="AA144" s="32" t="s">
        <v>702</v>
      </c>
      <c r="AB144" s="30" t="s">
        <v>511</v>
      </c>
      <c r="AC144" s="47">
        <v>6562.53</v>
      </c>
      <c r="AD144" s="15"/>
      <c r="AE144" s="32" t="s">
        <v>650</v>
      </c>
      <c r="AF144" s="30" t="s">
        <v>342</v>
      </c>
      <c r="AG144" s="30" t="s">
        <v>842</v>
      </c>
      <c r="AH144" s="30" t="s">
        <v>343</v>
      </c>
      <c r="AI144" s="49">
        <v>1</v>
      </c>
      <c r="AJ144" s="19">
        <f t="shared" si="27"/>
        <v>3573.67</v>
      </c>
      <c r="AK144" s="37">
        <f t="shared" si="28"/>
        <v>3573.67</v>
      </c>
      <c r="AM144" s="36" t="s">
        <v>758</v>
      </c>
      <c r="AN144" s="11" t="s">
        <v>1062</v>
      </c>
      <c r="AO144" s="19">
        <f t="shared" si="29"/>
        <v>12718.424225183666</v>
      </c>
      <c r="AP144" s="19">
        <f t="shared" si="30"/>
        <v>6663.2219999999998</v>
      </c>
      <c r="AQ144" s="33">
        <f t="shared" si="31"/>
        <v>19381.646225183664</v>
      </c>
      <c r="AR144" s="114"/>
    </row>
    <row r="145" spans="1:44" x14ac:dyDescent="0.2">
      <c r="A145" s="25" t="s">
        <v>225</v>
      </c>
      <c r="B145" s="26">
        <v>14</v>
      </c>
      <c r="C145" s="52">
        <v>7</v>
      </c>
      <c r="D145" s="25" t="s">
        <v>74</v>
      </c>
      <c r="E145" s="26">
        <v>135</v>
      </c>
      <c r="F145" s="27">
        <f t="shared" si="25"/>
        <v>39.017341040462426</v>
      </c>
      <c r="G145" s="14"/>
      <c r="H145" s="21">
        <v>156</v>
      </c>
      <c r="I145" s="21">
        <f t="shared" si="32"/>
        <v>39.017341040462426</v>
      </c>
      <c r="J145" s="14"/>
      <c r="K145" s="32" t="s">
        <v>225</v>
      </c>
      <c r="L145" s="33">
        <v>14</v>
      </c>
      <c r="M145" s="14"/>
      <c r="N145" s="36" t="s">
        <v>763</v>
      </c>
      <c r="O145" s="11" t="s">
        <v>1063</v>
      </c>
      <c r="P145" s="19">
        <v>419564</v>
      </c>
      <c r="Q145" s="37">
        <f t="shared" si="24"/>
        <v>15075.652237435648</v>
      </c>
      <c r="R145" s="19"/>
      <c r="S145" s="43" t="s">
        <v>841</v>
      </c>
      <c r="T145" s="44" t="s">
        <v>187</v>
      </c>
      <c r="U145" s="44" t="s">
        <v>692</v>
      </c>
      <c r="V145" s="44" t="s">
        <v>478</v>
      </c>
      <c r="W145" s="45">
        <v>0.22307692307692309</v>
      </c>
      <c r="X145" s="19">
        <f>VLOOKUP(S145,$N$8:$Q4355,4,0)</f>
        <v>8300.5126084829353</v>
      </c>
      <c r="Y145" s="37">
        <f t="shared" si="26"/>
        <v>1851.6528126615781</v>
      </c>
      <c r="Z145" s="15"/>
      <c r="AA145" s="32" t="s">
        <v>703</v>
      </c>
      <c r="AB145" s="30" t="s">
        <v>513</v>
      </c>
      <c r="AC145" s="47">
        <v>4989.8379999999997</v>
      </c>
      <c r="AD145" s="15"/>
      <c r="AE145" s="32" t="s">
        <v>651</v>
      </c>
      <c r="AF145" s="30" t="s">
        <v>344</v>
      </c>
      <c r="AG145" s="30" t="s">
        <v>845</v>
      </c>
      <c r="AH145" s="30" t="s">
        <v>345</v>
      </c>
      <c r="AI145" s="49">
        <v>1</v>
      </c>
      <c r="AJ145" s="19">
        <f t="shared" si="27"/>
        <v>3487.5459999999998</v>
      </c>
      <c r="AK145" s="37">
        <f t="shared" si="28"/>
        <v>3487.5459999999998</v>
      </c>
      <c r="AM145" s="36" t="s">
        <v>763</v>
      </c>
      <c r="AN145" s="11" t="s">
        <v>1063</v>
      </c>
      <c r="AO145" s="19">
        <f t="shared" si="29"/>
        <v>15075.652237435648</v>
      </c>
      <c r="AP145" s="19">
        <f t="shared" si="30"/>
        <v>6422.8050000000003</v>
      </c>
      <c r="AQ145" s="33">
        <f t="shared" si="31"/>
        <v>21498.45723743565</v>
      </c>
      <c r="AR145" s="114"/>
    </row>
    <row r="146" spans="1:44" x14ac:dyDescent="0.2">
      <c r="A146" s="22" t="s">
        <v>226</v>
      </c>
      <c r="B146" s="23">
        <v>693</v>
      </c>
      <c r="C146" s="51">
        <v>716</v>
      </c>
      <c r="D146" s="22" t="s">
        <v>227</v>
      </c>
      <c r="E146" s="23">
        <v>16981</v>
      </c>
      <c r="F146" s="24">
        <f t="shared" si="25"/>
        <v>4907.8034682080925</v>
      </c>
      <c r="G146" s="17"/>
      <c r="H146" s="18">
        <v>18390</v>
      </c>
      <c r="I146" s="18">
        <f t="shared" si="32"/>
        <v>4907.8034682080925</v>
      </c>
      <c r="J146" s="17"/>
      <c r="K146" s="22" t="s">
        <v>226</v>
      </c>
      <c r="L146" s="31">
        <v>693</v>
      </c>
      <c r="M146" s="14"/>
      <c r="N146" s="36" t="s">
        <v>771</v>
      </c>
      <c r="O146" s="11" t="s">
        <v>1064</v>
      </c>
      <c r="P146" s="19">
        <v>439339</v>
      </c>
      <c r="Q146" s="37">
        <f t="shared" si="24"/>
        <v>15786.201815081227</v>
      </c>
      <c r="R146" s="19"/>
      <c r="S146" s="25" t="s">
        <v>842</v>
      </c>
      <c r="T146" s="15" t="s">
        <v>343</v>
      </c>
      <c r="U146" s="15" t="s">
        <v>650</v>
      </c>
      <c r="V146" s="15" t="s">
        <v>342</v>
      </c>
      <c r="W146" s="46">
        <v>1</v>
      </c>
      <c r="X146" s="19">
        <f>VLOOKUP(S146,$N$8:$Q4356,4,0)</f>
        <v>7672.2107164621711</v>
      </c>
      <c r="Y146" s="37">
        <f t="shared" si="26"/>
        <v>7672.2107164621711</v>
      </c>
      <c r="Z146" s="15"/>
      <c r="AA146" s="32" t="s">
        <v>704</v>
      </c>
      <c r="AB146" s="30" t="s">
        <v>515</v>
      </c>
      <c r="AC146" s="47">
        <v>5946.6729999999998</v>
      </c>
      <c r="AD146" s="15"/>
      <c r="AE146" s="32" t="s">
        <v>652</v>
      </c>
      <c r="AF146" s="30" t="s">
        <v>346</v>
      </c>
      <c r="AG146" s="30" t="s">
        <v>848</v>
      </c>
      <c r="AH146" s="30" t="s">
        <v>347</v>
      </c>
      <c r="AI146" s="49">
        <v>1</v>
      </c>
      <c r="AJ146" s="19">
        <f t="shared" si="27"/>
        <v>4234.75</v>
      </c>
      <c r="AK146" s="37">
        <f t="shared" si="28"/>
        <v>4234.75</v>
      </c>
      <c r="AM146" s="36" t="s">
        <v>771</v>
      </c>
      <c r="AN146" s="11" t="s">
        <v>1064</v>
      </c>
      <c r="AO146" s="19">
        <f t="shared" si="29"/>
        <v>15786.201815081227</v>
      </c>
      <c r="AP146" s="19">
        <f t="shared" si="30"/>
        <v>6497.1890000000003</v>
      </c>
      <c r="AQ146" s="33">
        <f t="shared" si="31"/>
        <v>22283.390815081228</v>
      </c>
      <c r="AR146" s="114"/>
    </row>
    <row r="147" spans="1:44" x14ac:dyDescent="0.2">
      <c r="A147" s="25" t="s">
        <v>228</v>
      </c>
      <c r="B147" s="26">
        <v>391</v>
      </c>
      <c r="C147" s="52">
        <v>483</v>
      </c>
      <c r="D147" s="25" t="s">
        <v>229</v>
      </c>
      <c r="E147" s="26">
        <v>13180</v>
      </c>
      <c r="F147" s="27">
        <f t="shared" si="25"/>
        <v>3809.2485549132948</v>
      </c>
      <c r="G147" s="14"/>
      <c r="H147" s="21">
        <v>14054</v>
      </c>
      <c r="I147" s="21">
        <f t="shared" si="32"/>
        <v>3809.2485549132948</v>
      </c>
      <c r="J147" s="14"/>
      <c r="K147" s="32" t="s">
        <v>228</v>
      </c>
      <c r="L147" s="33">
        <v>391</v>
      </c>
      <c r="M147" s="14"/>
      <c r="N147" s="36" t="s">
        <v>780</v>
      </c>
      <c r="O147" s="11" t="s">
        <v>1065</v>
      </c>
      <c r="P147" s="19">
        <v>349727</v>
      </c>
      <c r="Q147" s="37">
        <f t="shared" si="24"/>
        <v>12566.289362389663</v>
      </c>
      <c r="R147" s="19"/>
      <c r="S147" s="25" t="s">
        <v>843</v>
      </c>
      <c r="T147" s="15" t="s">
        <v>185</v>
      </c>
      <c r="U147" s="15" t="s">
        <v>615</v>
      </c>
      <c r="V147" s="15" t="s">
        <v>180</v>
      </c>
      <c r="W147" s="46">
        <v>1</v>
      </c>
      <c r="X147" s="19">
        <f>VLOOKUP(S147,$N$8:$Q4357,4,0)</f>
        <v>7802.355372352552</v>
      </c>
      <c r="Y147" s="37">
        <f t="shared" si="26"/>
        <v>7802.355372352552</v>
      </c>
      <c r="Z147" s="15"/>
      <c r="AA147" s="32" t="s">
        <v>705</v>
      </c>
      <c r="AB147" s="30" t="s">
        <v>517</v>
      </c>
      <c r="AC147" s="47">
        <v>3775.4630000000002</v>
      </c>
      <c r="AD147" s="15"/>
      <c r="AE147" s="32" t="s">
        <v>653</v>
      </c>
      <c r="AF147" s="30" t="s">
        <v>348</v>
      </c>
      <c r="AG147" s="30" t="s">
        <v>850</v>
      </c>
      <c r="AH147" s="30" t="s">
        <v>349</v>
      </c>
      <c r="AI147" s="49">
        <v>1</v>
      </c>
      <c r="AJ147" s="19">
        <f t="shared" si="27"/>
        <v>4725.7690000000002</v>
      </c>
      <c r="AK147" s="37">
        <f t="shared" si="28"/>
        <v>4725.7690000000002</v>
      </c>
      <c r="AM147" s="36" t="s">
        <v>780</v>
      </c>
      <c r="AN147" s="11" t="s">
        <v>1065</v>
      </c>
      <c r="AO147" s="19">
        <f t="shared" si="29"/>
        <v>12566.289362389663</v>
      </c>
      <c r="AP147" s="19">
        <f t="shared" si="30"/>
        <v>5952.0789999999997</v>
      </c>
      <c r="AQ147" s="33">
        <f t="shared" si="31"/>
        <v>18518.368362389665</v>
      </c>
      <c r="AR147" s="114"/>
    </row>
    <row r="148" spans="1:44" x14ac:dyDescent="0.2">
      <c r="A148" s="22" t="s">
        <v>230</v>
      </c>
      <c r="B148" s="23">
        <v>7208</v>
      </c>
      <c r="C148" s="51">
        <v>3432</v>
      </c>
      <c r="D148" s="22" t="s">
        <v>231</v>
      </c>
      <c r="E148" s="23">
        <v>26394</v>
      </c>
      <c r="F148" s="24">
        <f t="shared" si="25"/>
        <v>7628.3236994219651</v>
      </c>
      <c r="G148" s="17"/>
      <c r="H148" s="18">
        <v>101404</v>
      </c>
      <c r="I148" s="18">
        <f>SUM(F148:F154)</f>
        <v>26232.369942196532</v>
      </c>
      <c r="J148" s="17"/>
      <c r="K148" s="22" t="s">
        <v>232</v>
      </c>
      <c r="L148" s="31">
        <v>389</v>
      </c>
      <c r="M148" s="14"/>
      <c r="N148" s="36" t="s">
        <v>789</v>
      </c>
      <c r="O148" s="11" t="s">
        <v>1066</v>
      </c>
      <c r="P148" s="19">
        <v>331552</v>
      </c>
      <c r="Q148" s="37">
        <f t="shared" si="24"/>
        <v>11913.230521747013</v>
      </c>
      <c r="R148" s="19"/>
      <c r="S148" s="25" t="s">
        <v>844</v>
      </c>
      <c r="T148" s="15" t="s">
        <v>255</v>
      </c>
      <c r="U148" s="15" t="s">
        <v>631</v>
      </c>
      <c r="V148" s="15" t="s">
        <v>254</v>
      </c>
      <c r="W148" s="46">
        <v>1</v>
      </c>
      <c r="X148" s="19">
        <f>VLOOKUP(S148,$N$8:$Q4358,4,0)</f>
        <v>8073.2445387682301</v>
      </c>
      <c r="Y148" s="37">
        <f t="shared" si="26"/>
        <v>8073.2445387682301</v>
      </c>
      <c r="Z148" s="15"/>
      <c r="AA148" s="32" t="s">
        <v>706</v>
      </c>
      <c r="AB148" s="30" t="s">
        <v>519</v>
      </c>
      <c r="AC148" s="47">
        <v>10241.843999999999</v>
      </c>
      <c r="AD148" s="15"/>
      <c r="AE148" s="43" t="s">
        <v>654</v>
      </c>
      <c r="AF148" s="44" t="s">
        <v>350</v>
      </c>
      <c r="AG148" s="44" t="s">
        <v>764</v>
      </c>
      <c r="AH148" s="44" t="s">
        <v>83</v>
      </c>
      <c r="AI148" s="45">
        <v>8.0428954423592495E-3</v>
      </c>
      <c r="AJ148" s="19">
        <f t="shared" si="27"/>
        <v>11108.171</v>
      </c>
      <c r="AK148" s="37">
        <f t="shared" si="28"/>
        <v>89.341857908847189</v>
      </c>
      <c r="AM148" s="36" t="s">
        <v>789</v>
      </c>
      <c r="AN148" s="11" t="s">
        <v>1066</v>
      </c>
      <c r="AO148" s="19">
        <f t="shared" si="29"/>
        <v>11913.230521747013</v>
      </c>
      <c r="AP148" s="19">
        <f t="shared" si="30"/>
        <v>6097.1009999999997</v>
      </c>
      <c r="AQ148" s="33">
        <f t="shared" si="31"/>
        <v>18010.331521747012</v>
      </c>
      <c r="AR148" s="114"/>
    </row>
    <row r="149" spans="1:44" x14ac:dyDescent="0.2">
      <c r="A149" s="22"/>
      <c r="B149" s="23"/>
      <c r="C149" s="51"/>
      <c r="D149" s="22" t="s">
        <v>233</v>
      </c>
      <c r="E149" s="23">
        <v>9699</v>
      </c>
      <c r="F149" s="24">
        <f t="shared" si="25"/>
        <v>2803.1791907514453</v>
      </c>
      <c r="G149" s="17"/>
      <c r="H149" s="18" t="s">
        <v>21</v>
      </c>
      <c r="I149" s="18"/>
      <c r="J149" s="17"/>
      <c r="K149" s="22" t="s">
        <v>234</v>
      </c>
      <c r="L149" s="31">
        <v>541</v>
      </c>
      <c r="M149" s="14"/>
      <c r="N149" s="36" t="s">
        <v>793</v>
      </c>
      <c r="O149" s="11" t="s">
        <v>1067</v>
      </c>
      <c r="P149" s="19">
        <v>248765</v>
      </c>
      <c r="Q149" s="37">
        <f t="shared" si="24"/>
        <v>8938.5519940835693</v>
      </c>
      <c r="R149" s="19"/>
      <c r="S149" s="25" t="s">
        <v>845</v>
      </c>
      <c r="T149" s="15" t="s">
        <v>345</v>
      </c>
      <c r="U149" s="15" t="s">
        <v>651</v>
      </c>
      <c r="V149" s="15" t="s">
        <v>344</v>
      </c>
      <c r="W149" s="46">
        <v>1</v>
      </c>
      <c r="X149" s="19">
        <f>VLOOKUP(S149,$N$8:$Q4359,4,0)</f>
        <v>7518.7823120856037</v>
      </c>
      <c r="Y149" s="37">
        <f t="shared" si="26"/>
        <v>7518.7823120856037</v>
      </c>
      <c r="Z149" s="15"/>
      <c r="AA149" s="32" t="s">
        <v>707</v>
      </c>
      <c r="AB149" s="30" t="s">
        <v>527</v>
      </c>
      <c r="AC149" s="47">
        <v>2295.7809999999999</v>
      </c>
      <c r="AD149" s="15"/>
      <c r="AE149" s="43" t="s">
        <v>654</v>
      </c>
      <c r="AF149" s="44" t="s">
        <v>350</v>
      </c>
      <c r="AG149" s="44" t="s">
        <v>724</v>
      </c>
      <c r="AH149" s="44" t="s">
        <v>721</v>
      </c>
      <c r="AI149" s="45">
        <v>7.7747989276139406E-2</v>
      </c>
      <c r="AJ149" s="19">
        <f t="shared" si="27"/>
        <v>11108.171</v>
      </c>
      <c r="AK149" s="37">
        <f t="shared" si="28"/>
        <v>863.63795978552275</v>
      </c>
      <c r="AM149" s="36" t="s">
        <v>793</v>
      </c>
      <c r="AN149" s="11" t="s">
        <v>1067</v>
      </c>
      <c r="AO149" s="19">
        <f t="shared" si="29"/>
        <v>8938.5519940835693</v>
      </c>
      <c r="AP149" s="19">
        <f t="shared" si="30"/>
        <v>4209.2470000000003</v>
      </c>
      <c r="AQ149" s="33">
        <f t="shared" si="31"/>
        <v>13147.798994083569</v>
      </c>
      <c r="AR149" s="114"/>
    </row>
    <row r="150" spans="1:44" x14ac:dyDescent="0.2">
      <c r="A150" s="22"/>
      <c r="B150" s="23"/>
      <c r="C150" s="51"/>
      <c r="D150" s="22" t="s">
        <v>235</v>
      </c>
      <c r="E150" s="23">
        <v>6556</v>
      </c>
      <c r="F150" s="24">
        <f t="shared" si="25"/>
        <v>1894.7976878612717</v>
      </c>
      <c r="G150" s="17"/>
      <c r="H150" s="18" t="s">
        <v>21</v>
      </c>
      <c r="I150" s="18"/>
      <c r="J150" s="17"/>
      <c r="K150" s="22" t="s">
        <v>236</v>
      </c>
      <c r="L150" s="31">
        <v>259</v>
      </c>
      <c r="M150" s="14"/>
      <c r="N150" s="36" t="s">
        <v>795</v>
      </c>
      <c r="O150" s="11" t="s">
        <v>1068</v>
      </c>
      <c r="P150" s="19">
        <v>311988</v>
      </c>
      <c r="Q150" s="37">
        <f t="shared" si="24"/>
        <v>11210.262535043696</v>
      </c>
      <c r="R150" s="19"/>
      <c r="S150" s="25" t="s">
        <v>846</v>
      </c>
      <c r="T150" s="15" t="s">
        <v>315</v>
      </c>
      <c r="U150" s="15" t="s">
        <v>642</v>
      </c>
      <c r="V150" s="15" t="s">
        <v>313</v>
      </c>
      <c r="W150" s="46">
        <v>1</v>
      </c>
      <c r="X150" s="19">
        <f>VLOOKUP(S150,$N$8:$Q4360,4,0)</f>
        <v>9276.1304154226455</v>
      </c>
      <c r="Y150" s="37">
        <f t="shared" si="26"/>
        <v>9276.1304154226455</v>
      </c>
      <c r="Z150" s="15"/>
      <c r="AA150" s="32" t="s">
        <v>708</v>
      </c>
      <c r="AB150" s="30" t="s">
        <v>529</v>
      </c>
      <c r="AC150" s="47">
        <v>15140.821</v>
      </c>
      <c r="AD150" s="15"/>
      <c r="AE150" s="43" t="s">
        <v>654</v>
      </c>
      <c r="AF150" s="44" t="s">
        <v>350</v>
      </c>
      <c r="AG150" s="44" t="s">
        <v>792</v>
      </c>
      <c r="AH150" s="44" t="s">
        <v>356</v>
      </c>
      <c r="AI150" s="45">
        <v>0.2546916890080429</v>
      </c>
      <c r="AJ150" s="19">
        <f t="shared" si="27"/>
        <v>11108.171</v>
      </c>
      <c r="AK150" s="37">
        <f t="shared" si="28"/>
        <v>2829.1588337801609</v>
      </c>
      <c r="AM150" s="36" t="s">
        <v>795</v>
      </c>
      <c r="AN150" s="11" t="s">
        <v>1068</v>
      </c>
      <c r="AO150" s="19">
        <f t="shared" si="29"/>
        <v>11210.262535043696</v>
      </c>
      <c r="AP150" s="19">
        <f t="shared" si="30"/>
        <v>5262.5940000000001</v>
      </c>
      <c r="AQ150" s="33">
        <f t="shared" si="31"/>
        <v>16472.856535043695</v>
      </c>
      <c r="AR150" s="114"/>
    </row>
    <row r="151" spans="1:44" x14ac:dyDescent="0.2">
      <c r="A151" s="22"/>
      <c r="B151" s="23"/>
      <c r="C151" s="51"/>
      <c r="D151" s="22" t="s">
        <v>237</v>
      </c>
      <c r="E151" s="23">
        <v>13283</v>
      </c>
      <c r="F151" s="24">
        <f t="shared" si="25"/>
        <v>3839.0173410404623</v>
      </c>
      <c r="G151" s="17"/>
      <c r="H151" s="18" t="s">
        <v>21</v>
      </c>
      <c r="I151" s="18"/>
      <c r="J151" s="17"/>
      <c r="K151" s="22" t="s">
        <v>238</v>
      </c>
      <c r="L151" s="31">
        <v>599</v>
      </c>
      <c r="M151" s="14"/>
      <c r="N151" s="36" t="s">
        <v>797</v>
      </c>
      <c r="O151" s="11" t="s">
        <v>1069</v>
      </c>
      <c r="P151" s="19">
        <v>243174</v>
      </c>
      <c r="Q151" s="37">
        <f t="shared" si="24"/>
        <v>8737.657799968958</v>
      </c>
      <c r="R151" s="19"/>
      <c r="S151" s="25" t="s">
        <v>847</v>
      </c>
      <c r="T151" s="15" t="s">
        <v>336</v>
      </c>
      <c r="U151" s="15" t="s">
        <v>649</v>
      </c>
      <c r="V151" s="15" t="s">
        <v>329</v>
      </c>
      <c r="W151" s="46">
        <v>1</v>
      </c>
      <c r="X151" s="19">
        <f>VLOOKUP(S151,$N$8:$Q4361,4,0)</f>
        <v>7743.6070254776841</v>
      </c>
      <c r="Y151" s="37">
        <f t="shared" si="26"/>
        <v>7743.6070254776841</v>
      </c>
      <c r="Z151" s="15"/>
      <c r="AA151" s="32" t="s">
        <v>709</v>
      </c>
      <c r="AB151" s="30" t="s">
        <v>540</v>
      </c>
      <c r="AC151" s="47">
        <v>6064.4790000000003</v>
      </c>
      <c r="AD151" s="15"/>
      <c r="AE151" s="43" t="s">
        <v>654</v>
      </c>
      <c r="AF151" s="44" t="s">
        <v>350</v>
      </c>
      <c r="AG151" s="44" t="s">
        <v>796</v>
      </c>
      <c r="AH151" s="44" t="s">
        <v>354</v>
      </c>
      <c r="AI151" s="45">
        <v>0.27882037533512066</v>
      </c>
      <c r="AJ151" s="19">
        <f t="shared" si="27"/>
        <v>11108.171</v>
      </c>
      <c r="AK151" s="37">
        <f t="shared" si="28"/>
        <v>3097.1844075067029</v>
      </c>
      <c r="AM151" s="36" t="s">
        <v>797</v>
      </c>
      <c r="AN151" s="11" t="s">
        <v>1069</v>
      </c>
      <c r="AO151" s="19">
        <f t="shared" si="29"/>
        <v>8737.657799968958</v>
      </c>
      <c r="AP151" s="19">
        <f t="shared" si="30"/>
        <v>4445.0469999999996</v>
      </c>
      <c r="AQ151" s="33">
        <f t="shared" si="31"/>
        <v>13182.704799968957</v>
      </c>
      <c r="AR151" s="114"/>
    </row>
    <row r="152" spans="1:44" x14ac:dyDescent="0.2">
      <c r="A152" s="22"/>
      <c r="B152" s="23"/>
      <c r="C152" s="51"/>
      <c r="D152" s="22" t="s">
        <v>239</v>
      </c>
      <c r="E152" s="23">
        <v>14947</v>
      </c>
      <c r="F152" s="24">
        <f t="shared" si="25"/>
        <v>4319.9421965317915</v>
      </c>
      <c r="G152" s="17"/>
      <c r="H152" s="18" t="s">
        <v>21</v>
      </c>
      <c r="I152" s="18"/>
      <c r="J152" s="17"/>
      <c r="K152" s="22" t="s">
        <v>240</v>
      </c>
      <c r="L152" s="31">
        <v>431</v>
      </c>
      <c r="M152" s="14"/>
      <c r="N152" s="36" t="s">
        <v>800</v>
      </c>
      <c r="O152" s="11" t="s">
        <v>1070</v>
      </c>
      <c r="P152" s="19">
        <v>302943</v>
      </c>
      <c r="Q152" s="37">
        <f t="shared" si="24"/>
        <v>10885.260212424009</v>
      </c>
      <c r="R152" s="19"/>
      <c r="S152" s="25" t="s">
        <v>848</v>
      </c>
      <c r="T152" s="15" t="s">
        <v>347</v>
      </c>
      <c r="U152" s="15" t="s">
        <v>652</v>
      </c>
      <c r="V152" s="15" t="s">
        <v>346</v>
      </c>
      <c r="W152" s="46">
        <v>1</v>
      </c>
      <c r="X152" s="19">
        <f>VLOOKUP(S152,$N$8:$Q4362,4,0)</f>
        <v>8988.2814815911042</v>
      </c>
      <c r="Y152" s="37">
        <f t="shared" si="26"/>
        <v>8988.2814815911042</v>
      </c>
      <c r="Z152" s="15"/>
      <c r="AA152" s="32" t="s">
        <v>710</v>
      </c>
      <c r="AB152" s="30" t="s">
        <v>542</v>
      </c>
      <c r="AC152" s="47">
        <v>7297.6880000000001</v>
      </c>
      <c r="AD152" s="15"/>
      <c r="AE152" s="43" t="s">
        <v>654</v>
      </c>
      <c r="AF152" s="44" t="s">
        <v>350</v>
      </c>
      <c r="AG152" s="44" t="s">
        <v>868</v>
      </c>
      <c r="AH152" s="44" t="s">
        <v>352</v>
      </c>
      <c r="AI152" s="45">
        <v>0.18498659517426275</v>
      </c>
      <c r="AJ152" s="19">
        <f t="shared" si="27"/>
        <v>11108.171</v>
      </c>
      <c r="AK152" s="37">
        <f t="shared" si="28"/>
        <v>2054.8627319034854</v>
      </c>
      <c r="AM152" s="36" t="s">
        <v>800</v>
      </c>
      <c r="AN152" s="11" t="s">
        <v>1070</v>
      </c>
      <c r="AO152" s="19">
        <f t="shared" si="29"/>
        <v>10885.260212424009</v>
      </c>
      <c r="AP152" s="19">
        <f t="shared" si="30"/>
        <v>4609.3810000000003</v>
      </c>
      <c r="AQ152" s="33">
        <f t="shared" si="31"/>
        <v>15494.641212424009</v>
      </c>
      <c r="AR152" s="114"/>
    </row>
    <row r="153" spans="1:44" x14ac:dyDescent="0.2">
      <c r="A153" s="22"/>
      <c r="B153" s="23"/>
      <c r="C153" s="51"/>
      <c r="D153" s="22" t="s">
        <v>241</v>
      </c>
      <c r="E153" s="23">
        <v>12564</v>
      </c>
      <c r="F153" s="24">
        <f t="shared" si="25"/>
        <v>3631.2138728323698</v>
      </c>
      <c r="G153" s="17"/>
      <c r="H153" s="18" t="s">
        <v>21</v>
      </c>
      <c r="I153" s="18"/>
      <c r="J153" s="17"/>
      <c r="K153" s="22" t="s">
        <v>242</v>
      </c>
      <c r="L153" s="31">
        <v>564</v>
      </c>
      <c r="M153" s="14"/>
      <c r="N153" s="36" t="s">
        <v>805</v>
      </c>
      <c r="O153" s="11" t="s">
        <v>1071</v>
      </c>
      <c r="P153" s="19">
        <v>302518</v>
      </c>
      <c r="Q153" s="37">
        <f t="shared" si="24"/>
        <v>10869.989235407607</v>
      </c>
      <c r="R153" s="19"/>
      <c r="S153" s="25" t="s">
        <v>849</v>
      </c>
      <c r="T153" s="15" t="s">
        <v>454</v>
      </c>
      <c r="U153" s="15" t="s">
        <v>686</v>
      </c>
      <c r="V153" s="15" t="s">
        <v>448</v>
      </c>
      <c r="W153" s="46">
        <v>1</v>
      </c>
      <c r="X153" s="19">
        <f>VLOOKUP(S153,$N$8:$Q4363,4,0)</f>
        <v>9278.9330888515378</v>
      </c>
      <c r="Y153" s="37">
        <f t="shared" si="26"/>
        <v>9278.9330888515378</v>
      </c>
      <c r="Z153" s="15"/>
      <c r="AA153" s="32" t="s">
        <v>711</v>
      </c>
      <c r="AB153" s="30" t="s">
        <v>544</v>
      </c>
      <c r="AC153" s="47">
        <v>8355.7090000000007</v>
      </c>
      <c r="AD153" s="15"/>
      <c r="AE153" s="43" t="s">
        <v>654</v>
      </c>
      <c r="AF153" s="44" t="s">
        <v>350</v>
      </c>
      <c r="AG153" s="44" t="s">
        <v>911</v>
      </c>
      <c r="AH153" s="44" t="s">
        <v>132</v>
      </c>
      <c r="AI153" s="45">
        <v>0.19571045576407506</v>
      </c>
      <c r="AJ153" s="19">
        <f t="shared" si="27"/>
        <v>11108.171</v>
      </c>
      <c r="AK153" s="37">
        <f t="shared" si="28"/>
        <v>2173.9852091152816</v>
      </c>
      <c r="AM153" s="36" t="s">
        <v>805</v>
      </c>
      <c r="AN153" s="11" t="s">
        <v>1071</v>
      </c>
      <c r="AO153" s="19">
        <f t="shared" si="29"/>
        <v>10869.989235407607</v>
      </c>
      <c r="AP153" s="19">
        <f t="shared" si="30"/>
        <v>4771.7430000000004</v>
      </c>
      <c r="AQ153" s="33">
        <f t="shared" si="31"/>
        <v>15641.732235407608</v>
      </c>
      <c r="AR153" s="114"/>
    </row>
    <row r="154" spans="1:44" x14ac:dyDescent="0.2">
      <c r="A154" s="22"/>
      <c r="B154" s="23"/>
      <c r="C154" s="51"/>
      <c r="D154" s="22" t="s">
        <v>243</v>
      </c>
      <c r="E154" s="23">
        <v>7321</v>
      </c>
      <c r="F154" s="24">
        <f t="shared" si="25"/>
        <v>2115.8959537572255</v>
      </c>
      <c r="G154" s="17"/>
      <c r="H154" s="18" t="s">
        <v>21</v>
      </c>
      <c r="I154" s="18"/>
      <c r="J154" s="17"/>
      <c r="K154" s="22" t="s">
        <v>244</v>
      </c>
      <c r="L154" s="31">
        <v>477</v>
      </c>
      <c r="M154" s="14"/>
      <c r="N154" s="36" t="s">
        <v>807</v>
      </c>
      <c r="O154" s="11" t="s">
        <v>1072</v>
      </c>
      <c r="P154" s="19">
        <v>298008</v>
      </c>
      <c r="Q154" s="37">
        <f t="shared" si="24"/>
        <v>10707.9372204806</v>
      </c>
      <c r="R154" s="19"/>
      <c r="S154" s="25" t="s">
        <v>850</v>
      </c>
      <c r="T154" s="15" t="s">
        <v>349</v>
      </c>
      <c r="U154" s="15" t="s">
        <v>653</v>
      </c>
      <c r="V154" s="15" t="s">
        <v>348</v>
      </c>
      <c r="W154" s="46">
        <v>1</v>
      </c>
      <c r="X154" s="19">
        <f>VLOOKUP(S154,$N$8:$Q4364,4,0)</f>
        <v>10507.114889787243</v>
      </c>
      <c r="Y154" s="37">
        <f t="shared" si="26"/>
        <v>10507.114889787243</v>
      </c>
      <c r="Z154" s="15"/>
      <c r="AA154" s="32" t="s">
        <v>712</v>
      </c>
      <c r="AB154" s="30" t="s">
        <v>546</v>
      </c>
      <c r="AC154" s="47">
        <v>2183.7620000000002</v>
      </c>
      <c r="AD154" s="15"/>
      <c r="AE154" s="32" t="s">
        <v>655</v>
      </c>
      <c r="AF154" s="30" t="s">
        <v>361</v>
      </c>
      <c r="AG154" s="30" t="s">
        <v>760</v>
      </c>
      <c r="AH154" s="30" t="s">
        <v>364</v>
      </c>
      <c r="AI154" s="49">
        <v>9.7156398104265407E-2</v>
      </c>
      <c r="AJ154" s="19">
        <f t="shared" si="27"/>
        <v>12453.41</v>
      </c>
      <c r="AK154" s="37">
        <f t="shared" si="28"/>
        <v>1209.9284597156397</v>
      </c>
      <c r="AM154" s="36" t="s">
        <v>807</v>
      </c>
      <c r="AN154" s="11" t="s">
        <v>1072</v>
      </c>
      <c r="AO154" s="19">
        <f t="shared" si="29"/>
        <v>10707.9372204806</v>
      </c>
      <c r="AP154" s="19">
        <f t="shared" si="30"/>
        <v>4580.3159999999998</v>
      </c>
      <c r="AQ154" s="33">
        <f t="shared" si="31"/>
        <v>15288.253220480601</v>
      </c>
      <c r="AR154" s="114"/>
    </row>
    <row r="155" spans="1:44" x14ac:dyDescent="0.2">
      <c r="A155" s="22"/>
      <c r="B155" s="23"/>
      <c r="C155" s="51"/>
      <c r="D155" s="22" t="s">
        <v>21</v>
      </c>
      <c r="E155" s="23" t="s">
        <v>21</v>
      </c>
      <c r="F155" s="24" t="str">
        <f t="shared" si="25"/>
        <v/>
      </c>
      <c r="G155" s="17"/>
      <c r="H155" s="18" t="s">
        <v>21</v>
      </c>
      <c r="I155" s="18"/>
      <c r="J155" s="17"/>
      <c r="K155" s="22" t="s">
        <v>245</v>
      </c>
      <c r="L155" s="31">
        <v>622</v>
      </c>
      <c r="M155" s="14"/>
      <c r="N155" s="36" t="s">
        <v>811</v>
      </c>
      <c r="O155" s="11" t="s">
        <v>1073</v>
      </c>
      <c r="P155" s="19">
        <v>308569</v>
      </c>
      <c r="Q155" s="37">
        <f t="shared" si="24"/>
        <v>11087.412016410561</v>
      </c>
      <c r="R155" s="19"/>
      <c r="S155" s="25" t="s">
        <v>851</v>
      </c>
      <c r="T155" s="15" t="s">
        <v>485</v>
      </c>
      <c r="U155" s="15" t="s">
        <v>692</v>
      </c>
      <c r="V155" s="15" t="s">
        <v>478</v>
      </c>
      <c r="W155" s="46">
        <v>1</v>
      </c>
      <c r="X155" s="19">
        <f>VLOOKUP(S155,$N$8:$Q4365,4,0)</f>
        <v>14333.087505621561</v>
      </c>
      <c r="Y155" s="37">
        <f t="shared" si="26"/>
        <v>14333.087505621561</v>
      </c>
      <c r="Z155" s="15"/>
      <c r="AA155" s="32" t="s">
        <v>713</v>
      </c>
      <c r="AB155" s="30" t="s">
        <v>547</v>
      </c>
      <c r="AC155" s="47">
        <v>8251.6949999999997</v>
      </c>
      <c r="AD155" s="15"/>
      <c r="AE155" s="43" t="s">
        <v>655</v>
      </c>
      <c r="AF155" s="44" t="s">
        <v>361</v>
      </c>
      <c r="AG155" s="44" t="s">
        <v>831</v>
      </c>
      <c r="AH155" s="44" t="s">
        <v>362</v>
      </c>
      <c r="AI155" s="45">
        <v>0.88151658767772512</v>
      </c>
      <c r="AJ155" s="19">
        <f t="shared" si="27"/>
        <v>12453.41</v>
      </c>
      <c r="AK155" s="37">
        <f t="shared" si="28"/>
        <v>10977.887488151659</v>
      </c>
      <c r="AM155" s="36" t="s">
        <v>811</v>
      </c>
      <c r="AN155" s="11" t="s">
        <v>1073</v>
      </c>
      <c r="AO155" s="19">
        <f t="shared" si="29"/>
        <v>11087.412016410561</v>
      </c>
      <c r="AP155" s="19">
        <f t="shared" si="30"/>
        <v>5893.6580000000004</v>
      </c>
      <c r="AQ155" s="33">
        <f t="shared" si="31"/>
        <v>16981.070016410562</v>
      </c>
      <c r="AR155" s="114"/>
    </row>
    <row r="156" spans="1:44" x14ac:dyDescent="0.2">
      <c r="A156" s="22"/>
      <c r="B156" s="23"/>
      <c r="C156" s="51"/>
      <c r="D156" s="22" t="s">
        <v>21</v>
      </c>
      <c r="E156" s="23" t="s">
        <v>21</v>
      </c>
      <c r="F156" s="24" t="str">
        <f t="shared" si="25"/>
        <v/>
      </c>
      <c r="G156" s="17"/>
      <c r="H156" s="18" t="s">
        <v>21</v>
      </c>
      <c r="I156" s="18"/>
      <c r="J156" s="17"/>
      <c r="K156" s="22" t="s">
        <v>246</v>
      </c>
      <c r="L156" s="31">
        <v>1040</v>
      </c>
      <c r="M156" s="14"/>
      <c r="N156" s="36" t="s">
        <v>813</v>
      </c>
      <c r="O156" s="11" t="s">
        <v>1074</v>
      </c>
      <c r="P156" s="19">
        <v>201914</v>
      </c>
      <c r="Q156" s="37">
        <f t="shared" si="24"/>
        <v>7255.1154195059189</v>
      </c>
      <c r="R156" s="19"/>
      <c r="S156" s="43" t="s">
        <v>852</v>
      </c>
      <c r="T156" s="44" t="s">
        <v>110</v>
      </c>
      <c r="U156" s="44" t="s">
        <v>662</v>
      </c>
      <c r="V156" s="44" t="s">
        <v>399</v>
      </c>
      <c r="W156" s="45">
        <v>0.30608365019011408</v>
      </c>
      <c r="X156" s="19">
        <f>VLOOKUP(S156,$N$8:$Q4366,4,0)</f>
        <v>38761.260975272497</v>
      </c>
      <c r="Y156" s="37">
        <f t="shared" si="26"/>
        <v>11864.188245283027</v>
      </c>
      <c r="Z156" s="15"/>
      <c r="AA156" s="32" t="s">
        <v>714</v>
      </c>
      <c r="AB156" s="30" t="s">
        <v>549</v>
      </c>
      <c r="AC156" s="47">
        <v>1840.617</v>
      </c>
      <c r="AD156" s="15"/>
      <c r="AE156" s="43" t="s">
        <v>655</v>
      </c>
      <c r="AF156" s="44" t="s">
        <v>361</v>
      </c>
      <c r="AG156" s="44" t="s">
        <v>749</v>
      </c>
      <c r="AH156" s="44" t="s">
        <v>56</v>
      </c>
      <c r="AI156" s="45">
        <v>2.132701421800948E-2</v>
      </c>
      <c r="AJ156" s="19">
        <f t="shared" si="27"/>
        <v>12453.41</v>
      </c>
      <c r="AK156" s="37">
        <f t="shared" si="28"/>
        <v>265.59405213270145</v>
      </c>
      <c r="AM156" s="36" t="s">
        <v>813</v>
      </c>
      <c r="AN156" s="11" t="s">
        <v>1074</v>
      </c>
      <c r="AO156" s="19">
        <f t="shared" si="29"/>
        <v>7255.1154195059189</v>
      </c>
      <c r="AP156" s="19">
        <f t="shared" si="30"/>
        <v>2627.07</v>
      </c>
      <c r="AQ156" s="33">
        <f t="shared" si="31"/>
        <v>9882.1854195059186</v>
      </c>
      <c r="AR156" s="114"/>
    </row>
    <row r="157" spans="1:44" x14ac:dyDescent="0.2">
      <c r="A157" s="22"/>
      <c r="B157" s="23"/>
      <c r="C157" s="51"/>
      <c r="D157" s="22" t="s">
        <v>21</v>
      </c>
      <c r="E157" s="23" t="s">
        <v>21</v>
      </c>
      <c r="F157" s="24" t="str">
        <f t="shared" si="25"/>
        <v/>
      </c>
      <c r="G157" s="17"/>
      <c r="H157" s="18" t="s">
        <v>21</v>
      </c>
      <c r="I157" s="18"/>
      <c r="J157" s="17"/>
      <c r="K157" s="22" t="s">
        <v>247</v>
      </c>
      <c r="L157" s="31">
        <v>1277</v>
      </c>
      <c r="M157" s="14"/>
      <c r="N157" s="36" t="s">
        <v>815</v>
      </c>
      <c r="O157" s="11" t="s">
        <v>1075</v>
      </c>
      <c r="P157" s="19">
        <v>419991</v>
      </c>
      <c r="Q157" s="37">
        <f t="shared" si="24"/>
        <v>15090.995077873304</v>
      </c>
      <c r="R157" s="19"/>
      <c r="S157" s="43" t="s">
        <v>852</v>
      </c>
      <c r="T157" s="44" t="s">
        <v>110</v>
      </c>
      <c r="U157" s="44" t="s">
        <v>600</v>
      </c>
      <c r="V157" s="44" t="s">
        <v>107</v>
      </c>
      <c r="W157" s="45">
        <v>0.69391634980988592</v>
      </c>
      <c r="X157" s="19">
        <f>VLOOKUP(S157,$N$8:$Q4367,4,0)</f>
        <v>38761.260975272497</v>
      </c>
      <c r="Y157" s="37">
        <f t="shared" si="26"/>
        <v>26897.072729989472</v>
      </c>
      <c r="Z157" s="15"/>
      <c r="AA157" s="32" t="s">
        <v>715</v>
      </c>
      <c r="AB157" s="30" t="s">
        <v>551</v>
      </c>
      <c r="AC157" s="47">
        <v>6308.8540000000003</v>
      </c>
      <c r="AD157" s="15"/>
      <c r="AE157" s="32" t="s">
        <v>656</v>
      </c>
      <c r="AF157" s="30" t="s">
        <v>371</v>
      </c>
      <c r="AG157" s="30" t="s">
        <v>853</v>
      </c>
      <c r="AH157" s="30" t="s">
        <v>372</v>
      </c>
      <c r="AI157" s="49">
        <v>1</v>
      </c>
      <c r="AJ157" s="19">
        <f t="shared" si="27"/>
        <v>6973.3230000000003</v>
      </c>
      <c r="AK157" s="37">
        <f t="shared" si="28"/>
        <v>6973.3230000000003</v>
      </c>
      <c r="AM157" s="36" t="s">
        <v>815</v>
      </c>
      <c r="AN157" s="11" t="s">
        <v>1075</v>
      </c>
      <c r="AO157" s="19">
        <f t="shared" si="29"/>
        <v>15090.995077873304</v>
      </c>
      <c r="AP157" s="19">
        <f t="shared" si="30"/>
        <v>6915.866</v>
      </c>
      <c r="AQ157" s="33">
        <f t="shared" si="31"/>
        <v>22006.861077873305</v>
      </c>
      <c r="AR157" s="114"/>
    </row>
    <row r="158" spans="1:44" x14ac:dyDescent="0.2">
      <c r="A158" s="22"/>
      <c r="B158" s="23"/>
      <c r="C158" s="51"/>
      <c r="D158" s="22" t="s">
        <v>21</v>
      </c>
      <c r="E158" s="23" t="s">
        <v>21</v>
      </c>
      <c r="F158" s="24" t="str">
        <f t="shared" si="25"/>
        <v/>
      </c>
      <c r="G158" s="17"/>
      <c r="H158" s="18" t="s">
        <v>21</v>
      </c>
      <c r="I158" s="18"/>
      <c r="J158" s="17"/>
      <c r="K158" s="22" t="s">
        <v>248</v>
      </c>
      <c r="L158" s="31">
        <v>490</v>
      </c>
      <c r="M158" s="14"/>
      <c r="N158" s="36" t="s">
        <v>821</v>
      </c>
      <c r="O158" s="11" t="s">
        <v>1076</v>
      </c>
      <c r="P158" s="19">
        <v>374883</v>
      </c>
      <c r="Q158" s="37">
        <f t="shared" si="24"/>
        <v>13470.187474918219</v>
      </c>
      <c r="R158" s="19"/>
      <c r="S158" s="25" t="s">
        <v>853</v>
      </c>
      <c r="T158" s="15" t="s">
        <v>372</v>
      </c>
      <c r="U158" s="15" t="s">
        <v>656</v>
      </c>
      <c r="V158" s="15" t="s">
        <v>371</v>
      </c>
      <c r="W158" s="46">
        <v>1</v>
      </c>
      <c r="X158" s="19">
        <f>VLOOKUP(S158,$N$8:$Q4368,4,0)</f>
        <v>15293.362472123616</v>
      </c>
      <c r="Y158" s="37">
        <f t="shared" si="26"/>
        <v>15293.362472123616</v>
      </c>
      <c r="Z158" s="15"/>
      <c r="AA158" s="32" t="s">
        <v>716</v>
      </c>
      <c r="AB158" s="30" t="s">
        <v>553</v>
      </c>
      <c r="AC158" s="47">
        <v>10929.531999999999</v>
      </c>
      <c r="AD158" s="15"/>
      <c r="AE158" s="32" t="s">
        <v>657</v>
      </c>
      <c r="AF158" s="30" t="s">
        <v>373</v>
      </c>
      <c r="AG158" s="30" t="s">
        <v>855</v>
      </c>
      <c r="AH158" s="30" t="s">
        <v>374</v>
      </c>
      <c r="AI158" s="49">
        <v>1</v>
      </c>
      <c r="AJ158" s="19">
        <f t="shared" si="27"/>
        <v>7104.2939999999999</v>
      </c>
      <c r="AK158" s="37">
        <f t="shared" si="28"/>
        <v>7104.2939999999999</v>
      </c>
      <c r="AM158" s="36" t="s">
        <v>821</v>
      </c>
      <c r="AN158" s="11" t="s">
        <v>1076</v>
      </c>
      <c r="AO158" s="19">
        <f t="shared" si="29"/>
        <v>13470.187474918219</v>
      </c>
      <c r="AP158" s="19">
        <f t="shared" si="30"/>
        <v>6269.4589999999998</v>
      </c>
      <c r="AQ158" s="33">
        <f t="shared" si="31"/>
        <v>19739.64647491822</v>
      </c>
      <c r="AR158" s="114"/>
    </row>
    <row r="159" spans="1:44" x14ac:dyDescent="0.2">
      <c r="A159" s="22"/>
      <c r="B159" s="23"/>
      <c r="C159" s="51"/>
      <c r="D159" s="22" t="s">
        <v>21</v>
      </c>
      <c r="E159" s="23" t="s">
        <v>21</v>
      </c>
      <c r="F159" s="24" t="str">
        <f t="shared" si="25"/>
        <v/>
      </c>
      <c r="G159" s="17"/>
      <c r="H159" s="18" t="s">
        <v>21</v>
      </c>
      <c r="I159" s="18"/>
      <c r="J159" s="17"/>
      <c r="K159" s="22" t="s">
        <v>249</v>
      </c>
      <c r="L159" s="31">
        <v>519</v>
      </c>
      <c r="M159" s="14"/>
      <c r="N159" s="36" t="s">
        <v>828</v>
      </c>
      <c r="O159" s="11" t="s">
        <v>1077</v>
      </c>
      <c r="P159" s="19">
        <v>217810</v>
      </c>
      <c r="Q159" s="37">
        <f t="shared" si="24"/>
        <v>7826.285891630022</v>
      </c>
      <c r="R159" s="19"/>
      <c r="S159" s="25" t="s">
        <v>854</v>
      </c>
      <c r="T159" s="15" t="s">
        <v>334</v>
      </c>
      <c r="U159" s="15" t="s">
        <v>649</v>
      </c>
      <c r="V159" s="15" t="s">
        <v>329</v>
      </c>
      <c r="W159" s="46">
        <v>1</v>
      </c>
      <c r="X159" s="19">
        <f>VLOOKUP(S159,$N$8:$Q4369,4,0)</f>
        <v>7901.8502790782468</v>
      </c>
      <c r="Y159" s="37">
        <f t="shared" si="26"/>
        <v>7901.8502790782468</v>
      </c>
      <c r="Z159" s="15"/>
      <c r="AA159" s="32" t="s">
        <v>717</v>
      </c>
      <c r="AB159" s="30" t="s">
        <v>563</v>
      </c>
      <c r="AC159" s="47">
        <v>3354.0859999999998</v>
      </c>
      <c r="AD159" s="15"/>
      <c r="AE159" s="43" t="s">
        <v>658</v>
      </c>
      <c r="AF159" s="44" t="s">
        <v>375</v>
      </c>
      <c r="AG159" s="44" t="s">
        <v>731</v>
      </c>
      <c r="AH159" s="44" t="s">
        <v>385</v>
      </c>
      <c r="AI159" s="45">
        <v>0.14084507042253522</v>
      </c>
      <c r="AJ159" s="19">
        <f t="shared" si="27"/>
        <v>16165.737999999999</v>
      </c>
      <c r="AK159" s="37">
        <f t="shared" si="28"/>
        <v>2276.8645070422535</v>
      </c>
      <c r="AM159" s="36" t="s">
        <v>828</v>
      </c>
      <c r="AN159" s="11" t="s">
        <v>1077</v>
      </c>
      <c r="AO159" s="19">
        <f t="shared" si="29"/>
        <v>7826.285891630022</v>
      </c>
      <c r="AP159" s="19">
        <f t="shared" si="30"/>
        <v>3427.92</v>
      </c>
      <c r="AQ159" s="33">
        <f t="shared" si="31"/>
        <v>11254.205891630023</v>
      </c>
      <c r="AR159" s="114"/>
    </row>
    <row r="160" spans="1:44" x14ac:dyDescent="0.2">
      <c r="A160" s="25" t="s">
        <v>250</v>
      </c>
      <c r="B160" s="26">
        <v>1076</v>
      </c>
      <c r="C160" s="52">
        <v>809</v>
      </c>
      <c r="D160" s="25" t="s">
        <v>251</v>
      </c>
      <c r="E160" s="26">
        <v>19824</v>
      </c>
      <c r="F160" s="27">
        <f t="shared" si="25"/>
        <v>5729.4797687861274</v>
      </c>
      <c r="G160" s="14"/>
      <c r="H160" s="21">
        <v>21709</v>
      </c>
      <c r="I160" s="21">
        <f>F160</f>
        <v>5729.4797687861274</v>
      </c>
      <c r="J160" s="14"/>
      <c r="K160" s="32" t="s">
        <v>250</v>
      </c>
      <c r="L160" s="33">
        <v>1076</v>
      </c>
      <c r="M160" s="14"/>
      <c r="N160" s="36" t="s">
        <v>836</v>
      </c>
      <c r="O160" s="11" t="s">
        <v>1078</v>
      </c>
      <c r="P160" s="19">
        <v>398242</v>
      </c>
      <c r="Q160" s="37">
        <f t="shared" si="24"/>
        <v>14309.51630345036</v>
      </c>
      <c r="R160" s="19"/>
      <c r="S160" s="25" t="s">
        <v>855</v>
      </c>
      <c r="T160" s="15" t="s">
        <v>374</v>
      </c>
      <c r="U160" s="15" t="s">
        <v>657</v>
      </c>
      <c r="V160" s="15" t="s">
        <v>373</v>
      </c>
      <c r="W160" s="46">
        <v>1</v>
      </c>
      <c r="X160" s="19">
        <f>VLOOKUP(S160,$N$8:$Q4370,4,0)</f>
        <v>14316.954167550115</v>
      </c>
      <c r="Y160" s="37">
        <f t="shared" si="26"/>
        <v>14316.954167550115</v>
      </c>
      <c r="Z160" s="15"/>
      <c r="AA160" s="25"/>
      <c r="AB160" s="15"/>
      <c r="AC160" s="38"/>
      <c r="AD160" s="15"/>
      <c r="AE160" s="43" t="s">
        <v>658</v>
      </c>
      <c r="AF160" s="44" t="s">
        <v>375</v>
      </c>
      <c r="AG160" s="44" t="s">
        <v>826</v>
      </c>
      <c r="AH160" s="44" t="s">
        <v>383</v>
      </c>
      <c r="AI160" s="45">
        <v>0.24346076458752516</v>
      </c>
      <c r="AJ160" s="19">
        <f t="shared" si="27"/>
        <v>16165.737999999999</v>
      </c>
      <c r="AK160" s="37">
        <f t="shared" si="28"/>
        <v>3935.7229336016098</v>
      </c>
      <c r="AM160" s="36" t="s">
        <v>836</v>
      </c>
      <c r="AN160" s="11" t="s">
        <v>1078</v>
      </c>
      <c r="AO160" s="19">
        <f t="shared" si="29"/>
        <v>14309.51630345036</v>
      </c>
      <c r="AP160" s="19">
        <f t="shared" si="30"/>
        <v>6730.2259999999997</v>
      </c>
      <c r="AQ160" s="33">
        <f t="shared" si="31"/>
        <v>21039.742303450359</v>
      </c>
      <c r="AR160" s="114"/>
    </row>
    <row r="161" spans="1:44" x14ac:dyDescent="0.2">
      <c r="A161" s="22" t="s">
        <v>252</v>
      </c>
      <c r="B161" s="23">
        <v>540</v>
      </c>
      <c r="C161" s="51">
        <v>319</v>
      </c>
      <c r="D161" s="22" t="s">
        <v>253</v>
      </c>
      <c r="E161" s="23">
        <v>9882</v>
      </c>
      <c r="F161" s="24">
        <f t="shared" si="25"/>
        <v>2856.0693641618495</v>
      </c>
      <c r="G161" s="17"/>
      <c r="H161" s="18">
        <v>10741</v>
      </c>
      <c r="I161" s="18">
        <f>F161</f>
        <v>2856.0693641618495</v>
      </c>
      <c r="J161" s="17"/>
      <c r="K161" s="22" t="s">
        <v>252</v>
      </c>
      <c r="L161" s="31">
        <v>540</v>
      </c>
      <c r="M161" s="14"/>
      <c r="N161" s="36" t="s">
        <v>861</v>
      </c>
      <c r="O161" s="11" t="s">
        <v>1079</v>
      </c>
      <c r="P161" s="19">
        <v>303827</v>
      </c>
      <c r="Q161" s="37">
        <f t="shared" si="24"/>
        <v>10917.023844618128</v>
      </c>
      <c r="R161" s="19"/>
      <c r="S161" s="25" t="s">
        <v>856</v>
      </c>
      <c r="T161" s="15" t="s">
        <v>380</v>
      </c>
      <c r="U161" s="15" t="s">
        <v>658</v>
      </c>
      <c r="V161" s="15" t="s">
        <v>375</v>
      </c>
      <c r="W161" s="46">
        <v>1</v>
      </c>
      <c r="X161" s="19">
        <f>VLOOKUP(S161,$N$8:$Q4371,4,0)</f>
        <v>5992.1517226834421</v>
      </c>
      <c r="Y161" s="37">
        <f t="shared" si="26"/>
        <v>5992.1517226834421</v>
      </c>
      <c r="Z161" s="15"/>
      <c r="AA161" s="39"/>
      <c r="AB161" s="40"/>
      <c r="AC161" s="48">
        <f>SUM(AC8:AC159)</f>
        <v>1100000</v>
      </c>
      <c r="AD161" s="16"/>
      <c r="AE161" s="43" t="s">
        <v>658</v>
      </c>
      <c r="AF161" s="44" t="s">
        <v>375</v>
      </c>
      <c r="AG161" s="44" t="s">
        <v>832</v>
      </c>
      <c r="AH161" s="44" t="s">
        <v>1176</v>
      </c>
      <c r="AI161" s="45">
        <v>0.14285714285714285</v>
      </c>
      <c r="AJ161" s="19">
        <f t="shared" si="27"/>
        <v>16165.737999999999</v>
      </c>
      <c r="AK161" s="37">
        <f t="shared" si="28"/>
        <v>2309.3911428571428</v>
      </c>
      <c r="AM161" s="36" t="s">
        <v>861</v>
      </c>
      <c r="AN161" s="11" t="s">
        <v>1079</v>
      </c>
      <c r="AO161" s="19">
        <f t="shared" si="29"/>
        <v>10917.023844618128</v>
      </c>
      <c r="AP161" s="19">
        <f t="shared" si="30"/>
        <v>5114.8909999999996</v>
      </c>
      <c r="AQ161" s="33">
        <f t="shared" si="31"/>
        <v>16031.914844618128</v>
      </c>
      <c r="AR161" s="114"/>
    </row>
    <row r="162" spans="1:44" x14ac:dyDescent="0.2">
      <c r="A162" s="25" t="s">
        <v>254</v>
      </c>
      <c r="B162" s="26">
        <v>1362</v>
      </c>
      <c r="C162" s="52">
        <v>1036</v>
      </c>
      <c r="D162" s="25" t="s">
        <v>255</v>
      </c>
      <c r="E162" s="26">
        <v>11858</v>
      </c>
      <c r="F162" s="27">
        <f t="shared" si="25"/>
        <v>3427.1676300578033</v>
      </c>
      <c r="G162" s="14"/>
      <c r="H162" s="21">
        <v>28953</v>
      </c>
      <c r="I162" s="21">
        <f>SUM(F162:F163)</f>
        <v>7674.8554913294793</v>
      </c>
      <c r="J162" s="14"/>
      <c r="K162" s="32" t="s">
        <v>254</v>
      </c>
      <c r="L162" s="33">
        <v>1362</v>
      </c>
      <c r="M162" s="14"/>
      <c r="N162" s="36" t="s">
        <v>863</v>
      </c>
      <c r="O162" s="11" t="s">
        <v>1080</v>
      </c>
      <c r="P162" s="19">
        <v>213194</v>
      </c>
      <c r="Q162" s="37">
        <f t="shared" si="24"/>
        <v>7660.4251153765708</v>
      </c>
      <c r="R162" s="19"/>
      <c r="S162" s="25" t="s">
        <v>857</v>
      </c>
      <c r="T162" s="15" t="s">
        <v>378</v>
      </c>
      <c r="U162" s="15" t="s">
        <v>658</v>
      </c>
      <c r="V162" s="15" t="s">
        <v>375</v>
      </c>
      <c r="W162" s="46">
        <v>1</v>
      </c>
      <c r="X162" s="19">
        <f>VLOOKUP(S162,$N$8:$Q4372,4,0)</f>
        <v>3871.030980960365</v>
      </c>
      <c r="Y162" s="37">
        <f t="shared" si="26"/>
        <v>3871.030980960365</v>
      </c>
      <c r="Z162" s="15"/>
      <c r="AA162" s="15"/>
      <c r="AB162" s="15"/>
      <c r="AC162" s="15"/>
      <c r="AD162" s="15"/>
      <c r="AE162" s="43" t="s">
        <v>658</v>
      </c>
      <c r="AF162" s="44" t="s">
        <v>375</v>
      </c>
      <c r="AG162" s="44" t="s">
        <v>856</v>
      </c>
      <c r="AH162" s="44" t="s">
        <v>380</v>
      </c>
      <c r="AI162" s="45">
        <v>0.19315895372233399</v>
      </c>
      <c r="AJ162" s="19">
        <f t="shared" si="27"/>
        <v>16165.737999999999</v>
      </c>
      <c r="AK162" s="37">
        <f t="shared" si="28"/>
        <v>3122.5570382293758</v>
      </c>
      <c r="AM162" s="36" t="s">
        <v>863</v>
      </c>
      <c r="AN162" s="11" t="s">
        <v>1080</v>
      </c>
      <c r="AO162" s="19">
        <f t="shared" si="29"/>
        <v>7660.4251153765708</v>
      </c>
      <c r="AP162" s="19">
        <f t="shared" si="30"/>
        <v>3028.8589999999999</v>
      </c>
      <c r="AQ162" s="33">
        <f t="shared" si="31"/>
        <v>10689.284115376571</v>
      </c>
      <c r="AR162" s="114"/>
    </row>
    <row r="163" spans="1:44" x14ac:dyDescent="0.2">
      <c r="A163" s="25"/>
      <c r="B163" s="26"/>
      <c r="C163" s="52"/>
      <c r="D163" s="25" t="s">
        <v>256</v>
      </c>
      <c r="E163" s="26">
        <v>14697</v>
      </c>
      <c r="F163" s="27">
        <f t="shared" si="25"/>
        <v>4247.6878612716764</v>
      </c>
      <c r="G163" s="14"/>
      <c r="H163" s="21" t="s">
        <v>21</v>
      </c>
      <c r="I163" s="21"/>
      <c r="J163" s="14"/>
      <c r="K163" s="32"/>
      <c r="L163" s="33"/>
      <c r="M163" s="14"/>
      <c r="N163" s="36" t="s">
        <v>894</v>
      </c>
      <c r="O163" s="11" t="s">
        <v>1081</v>
      </c>
      <c r="P163" s="19">
        <v>369562</v>
      </c>
      <c r="Q163" s="37">
        <f t="shared" si="24"/>
        <v>13278.994842672853</v>
      </c>
      <c r="R163" s="19"/>
      <c r="S163" s="25" t="s">
        <v>858</v>
      </c>
      <c r="T163" s="15" t="s">
        <v>389</v>
      </c>
      <c r="U163" s="15" t="s">
        <v>659</v>
      </c>
      <c r="V163" s="15" t="s">
        <v>388</v>
      </c>
      <c r="W163" s="46">
        <v>1</v>
      </c>
      <c r="X163" s="19">
        <f>VLOOKUP(S163,$N$8:$Q4373,4,0)</f>
        <v>10892.195032574988</v>
      </c>
      <c r="Y163" s="37">
        <f t="shared" si="26"/>
        <v>10892.195032574988</v>
      </c>
      <c r="Z163" s="15"/>
      <c r="AA163" s="15"/>
      <c r="AB163" s="15"/>
      <c r="AC163" s="15"/>
      <c r="AD163" s="15"/>
      <c r="AE163" s="43" t="s">
        <v>658</v>
      </c>
      <c r="AF163" s="44" t="s">
        <v>375</v>
      </c>
      <c r="AG163" s="44" t="s">
        <v>857</v>
      </c>
      <c r="AH163" s="44" t="s">
        <v>378</v>
      </c>
      <c r="AI163" s="45">
        <v>0.14285714285714285</v>
      </c>
      <c r="AJ163" s="19">
        <f t="shared" si="27"/>
        <v>16165.737999999999</v>
      </c>
      <c r="AK163" s="37">
        <f t="shared" si="28"/>
        <v>2309.3911428571428</v>
      </c>
      <c r="AM163" s="36" t="s">
        <v>894</v>
      </c>
      <c r="AN163" s="11" t="s">
        <v>1081</v>
      </c>
      <c r="AO163" s="19">
        <f t="shared" si="29"/>
        <v>13278.994842672853</v>
      </c>
      <c r="AP163" s="19">
        <f t="shared" si="30"/>
        <v>7198.8010000000004</v>
      </c>
      <c r="AQ163" s="33">
        <f t="shared" si="31"/>
        <v>20477.795842672855</v>
      </c>
      <c r="AR163" s="114"/>
    </row>
    <row r="164" spans="1:44" x14ac:dyDescent="0.2">
      <c r="A164" s="22" t="s">
        <v>257</v>
      </c>
      <c r="B164" s="23">
        <v>1206</v>
      </c>
      <c r="C164" s="51">
        <v>544</v>
      </c>
      <c r="D164" s="22" t="s">
        <v>258</v>
      </c>
      <c r="E164" s="23">
        <v>13420</v>
      </c>
      <c r="F164" s="24">
        <f t="shared" si="25"/>
        <v>3878.6127167630057</v>
      </c>
      <c r="G164" s="17"/>
      <c r="H164" s="18">
        <v>15170</v>
      </c>
      <c r="I164" s="18">
        <f>F164</f>
        <v>3878.6127167630057</v>
      </c>
      <c r="J164" s="17"/>
      <c r="K164" s="22" t="s">
        <v>257</v>
      </c>
      <c r="L164" s="31">
        <v>1206</v>
      </c>
      <c r="M164" s="14"/>
      <c r="N164" s="36" t="s">
        <v>902</v>
      </c>
      <c r="O164" s="11" t="s">
        <v>1082</v>
      </c>
      <c r="P164" s="19">
        <v>214762</v>
      </c>
      <c r="Q164" s="37">
        <f t="shared" si="24"/>
        <v>7716.7660376394415</v>
      </c>
      <c r="R164" s="19"/>
      <c r="S164" s="25" t="s">
        <v>859</v>
      </c>
      <c r="T164" s="15" t="s">
        <v>393</v>
      </c>
      <c r="U164" s="15" t="s">
        <v>660</v>
      </c>
      <c r="V164" s="15" t="s">
        <v>390</v>
      </c>
      <c r="W164" s="46">
        <v>1</v>
      </c>
      <c r="X164" s="19">
        <f>VLOOKUP(S164,$N$8:$Q4374,4,0)</f>
        <v>22849.405968129242</v>
      </c>
      <c r="Y164" s="37">
        <f t="shared" si="26"/>
        <v>22849.405968129242</v>
      </c>
      <c r="Z164" s="15"/>
      <c r="AA164" s="15"/>
      <c r="AB164" s="15"/>
      <c r="AC164" s="15"/>
      <c r="AD164" s="15"/>
      <c r="AE164" s="43" t="s">
        <v>658</v>
      </c>
      <c r="AF164" s="44" t="s">
        <v>375</v>
      </c>
      <c r="AG164" s="44" t="s">
        <v>865</v>
      </c>
      <c r="AH164" s="44" t="s">
        <v>376</v>
      </c>
      <c r="AI164" s="45">
        <v>0.13682092555331993</v>
      </c>
      <c r="AJ164" s="19">
        <f t="shared" si="27"/>
        <v>16165.737999999999</v>
      </c>
      <c r="AK164" s="37">
        <f t="shared" si="28"/>
        <v>2211.8112354124751</v>
      </c>
      <c r="AM164" s="36" t="s">
        <v>902</v>
      </c>
      <c r="AN164" s="11" t="s">
        <v>1082</v>
      </c>
      <c r="AO164" s="19">
        <f t="shared" si="29"/>
        <v>7716.7660376394415</v>
      </c>
      <c r="AP164" s="19">
        <f t="shared" si="30"/>
        <v>3379.2109999999998</v>
      </c>
      <c r="AQ164" s="33">
        <f t="shared" si="31"/>
        <v>11095.977037639441</v>
      </c>
      <c r="AR164" s="114"/>
    </row>
    <row r="165" spans="1:44" x14ac:dyDescent="0.2">
      <c r="A165" s="25" t="s">
        <v>259</v>
      </c>
      <c r="B165" s="26">
        <v>615</v>
      </c>
      <c r="C165" s="52">
        <v>840</v>
      </c>
      <c r="D165" s="25" t="s">
        <v>260</v>
      </c>
      <c r="E165" s="26">
        <v>22007</v>
      </c>
      <c r="F165" s="27">
        <f t="shared" si="25"/>
        <v>6360.4046242774566</v>
      </c>
      <c r="G165" s="14"/>
      <c r="H165" s="21">
        <v>23462</v>
      </c>
      <c r="I165" s="21">
        <f>F165</f>
        <v>6360.4046242774566</v>
      </c>
      <c r="J165" s="14"/>
      <c r="K165" s="32" t="s">
        <v>259</v>
      </c>
      <c r="L165" s="33">
        <v>615</v>
      </c>
      <c r="M165" s="14"/>
      <c r="N165" s="36" t="s">
        <v>909</v>
      </c>
      <c r="O165" s="11" t="s">
        <v>1083</v>
      </c>
      <c r="P165" s="19">
        <v>334627</v>
      </c>
      <c r="Q165" s="37">
        <f t="shared" si="24"/>
        <v>12023.720531924519</v>
      </c>
      <c r="R165" s="19"/>
      <c r="S165" s="25" t="s">
        <v>860</v>
      </c>
      <c r="T165" s="15" t="s">
        <v>402</v>
      </c>
      <c r="U165" s="15" t="s">
        <v>664</v>
      </c>
      <c r="V165" s="15" t="s">
        <v>401</v>
      </c>
      <c r="W165" s="46">
        <v>1</v>
      </c>
      <c r="X165" s="19">
        <f>VLOOKUP(S165,$N$8:$Q4375,4,0)</f>
        <v>8970.7108750945827</v>
      </c>
      <c r="Y165" s="37">
        <f t="shared" si="26"/>
        <v>8970.7108750945827</v>
      </c>
      <c r="Z165" s="15"/>
      <c r="AA165" s="15"/>
      <c r="AB165" s="15"/>
      <c r="AC165" s="15"/>
      <c r="AD165" s="15"/>
      <c r="AE165" s="32" t="s">
        <v>659</v>
      </c>
      <c r="AF165" s="30" t="s">
        <v>388</v>
      </c>
      <c r="AG165" s="30" t="s">
        <v>858</v>
      </c>
      <c r="AH165" s="30" t="s">
        <v>389</v>
      </c>
      <c r="AI165" s="49">
        <v>1</v>
      </c>
      <c r="AJ165" s="19">
        <f t="shared" si="27"/>
        <v>5144.1239999999998</v>
      </c>
      <c r="AK165" s="37">
        <f t="shared" si="28"/>
        <v>5144.1239999999998</v>
      </c>
      <c r="AM165" s="36" t="s">
        <v>909</v>
      </c>
      <c r="AN165" s="11" t="s">
        <v>1083</v>
      </c>
      <c r="AO165" s="19">
        <f t="shared" si="29"/>
        <v>12023.720531924519</v>
      </c>
      <c r="AP165" s="19">
        <f t="shared" si="30"/>
        <v>6714.4210000000003</v>
      </c>
      <c r="AQ165" s="33">
        <f t="shared" si="31"/>
        <v>18738.141531924521</v>
      </c>
      <c r="AR165" s="114"/>
    </row>
    <row r="166" spans="1:44" x14ac:dyDescent="0.2">
      <c r="A166" s="22" t="s">
        <v>261</v>
      </c>
      <c r="B166" s="23">
        <v>6365</v>
      </c>
      <c r="C166" s="51">
        <v>3073</v>
      </c>
      <c r="D166" s="22" t="s">
        <v>262</v>
      </c>
      <c r="E166" s="23">
        <v>7419</v>
      </c>
      <c r="F166" s="24">
        <f t="shared" si="25"/>
        <v>2144.2196531791906</v>
      </c>
      <c r="G166" s="17"/>
      <c r="H166" s="18">
        <v>88930</v>
      </c>
      <c r="I166" s="18">
        <f>SUM(F166:F171)</f>
        <v>22974.566473988441</v>
      </c>
      <c r="J166" s="17"/>
      <c r="K166" s="22" t="s">
        <v>263</v>
      </c>
      <c r="L166" s="31">
        <v>961</v>
      </c>
      <c r="M166" s="14"/>
      <c r="N166" s="36" t="s">
        <v>915</v>
      </c>
      <c r="O166" s="11" t="s">
        <v>1084</v>
      </c>
      <c r="P166" s="19">
        <v>307916</v>
      </c>
      <c r="Q166" s="37">
        <f t="shared" si="24"/>
        <v>11063.94860937124</v>
      </c>
      <c r="R166" s="19"/>
      <c r="S166" s="25" t="s">
        <v>861</v>
      </c>
      <c r="T166" s="15" t="s">
        <v>406</v>
      </c>
      <c r="U166" s="15" t="s">
        <v>666</v>
      </c>
      <c r="V166" s="15" t="s">
        <v>405</v>
      </c>
      <c r="W166" s="46">
        <v>1</v>
      </c>
      <c r="X166" s="19">
        <f>VLOOKUP(S166,$N$8:$Q4376,4,0)</f>
        <v>10917.023844618128</v>
      </c>
      <c r="Y166" s="37">
        <f t="shared" si="26"/>
        <v>10917.023844618128</v>
      </c>
      <c r="Z166" s="15"/>
      <c r="AA166" s="15"/>
      <c r="AB166" s="15"/>
      <c r="AC166" s="15"/>
      <c r="AD166" s="15"/>
      <c r="AE166" s="43" t="s">
        <v>660</v>
      </c>
      <c r="AF166" s="44" t="s">
        <v>390</v>
      </c>
      <c r="AG166" s="44" t="s">
        <v>859</v>
      </c>
      <c r="AH166" s="44" t="s">
        <v>393</v>
      </c>
      <c r="AI166" s="45">
        <v>0.97788697788697787</v>
      </c>
      <c r="AJ166" s="19">
        <f t="shared" si="27"/>
        <v>10502.958000000001</v>
      </c>
      <c r="AK166" s="37">
        <f t="shared" si="28"/>
        <v>10270.705857493858</v>
      </c>
      <c r="AM166" s="36" t="s">
        <v>915</v>
      </c>
      <c r="AN166" s="11" t="s">
        <v>1084</v>
      </c>
      <c r="AO166" s="19">
        <f t="shared" si="29"/>
        <v>11063.94860937124</v>
      </c>
      <c r="AP166" s="19">
        <f t="shared" si="30"/>
        <v>4989.8379999999997</v>
      </c>
      <c r="AQ166" s="33">
        <f t="shared" si="31"/>
        <v>16053.78660937124</v>
      </c>
      <c r="AR166" s="114"/>
    </row>
    <row r="167" spans="1:44" x14ac:dyDescent="0.2">
      <c r="A167" s="22"/>
      <c r="B167" s="23"/>
      <c r="C167" s="51"/>
      <c r="D167" s="22" t="s">
        <v>264</v>
      </c>
      <c r="E167" s="23">
        <v>10462</v>
      </c>
      <c r="F167" s="24">
        <f t="shared" si="25"/>
        <v>3023.6994219653179</v>
      </c>
      <c r="G167" s="17"/>
      <c r="H167" s="18" t="s">
        <v>21</v>
      </c>
      <c r="I167" s="18"/>
      <c r="J167" s="17"/>
      <c r="K167" s="22" t="s">
        <v>265</v>
      </c>
      <c r="L167" s="31">
        <v>370</v>
      </c>
      <c r="M167" s="14"/>
      <c r="N167" s="36" t="s">
        <v>916</v>
      </c>
      <c r="O167" s="11" t="s">
        <v>1085</v>
      </c>
      <c r="P167" s="19">
        <v>391294</v>
      </c>
      <c r="Q167" s="37">
        <f t="shared" si="24"/>
        <v>14059.86277801514</v>
      </c>
      <c r="R167" s="19"/>
      <c r="S167" s="25" t="s">
        <v>862</v>
      </c>
      <c r="T167" s="15" t="s">
        <v>558</v>
      </c>
      <c r="U167" s="15" t="s">
        <v>716</v>
      </c>
      <c r="V167" s="15" t="s">
        <v>553</v>
      </c>
      <c r="W167" s="46">
        <v>1</v>
      </c>
      <c r="X167" s="19">
        <f>VLOOKUP(S167,$N$8:$Q4377,4,0)</f>
        <v>6676.07590275454</v>
      </c>
      <c r="Y167" s="37">
        <f t="shared" si="26"/>
        <v>6676.07590275454</v>
      </c>
      <c r="Z167" s="15"/>
      <c r="AA167" s="15"/>
      <c r="AB167" s="15"/>
      <c r="AC167" s="15"/>
      <c r="AD167" s="15"/>
      <c r="AE167" s="43" t="s">
        <v>660</v>
      </c>
      <c r="AF167" s="44" t="s">
        <v>390</v>
      </c>
      <c r="AG167" s="44" t="s">
        <v>726</v>
      </c>
      <c r="AH167" s="44" t="s">
        <v>48</v>
      </c>
      <c r="AI167" s="45">
        <v>1.2285012285012284E-2</v>
      </c>
      <c r="AJ167" s="19">
        <f t="shared" si="27"/>
        <v>10502.958000000001</v>
      </c>
      <c r="AK167" s="37">
        <f t="shared" si="28"/>
        <v>129.02896805896805</v>
      </c>
      <c r="AM167" s="36" t="s">
        <v>916</v>
      </c>
      <c r="AN167" s="11" t="s">
        <v>1085</v>
      </c>
      <c r="AO167" s="19">
        <f t="shared" si="29"/>
        <v>14059.86277801514</v>
      </c>
      <c r="AP167" s="19">
        <f t="shared" si="30"/>
        <v>5946.6729999999998</v>
      </c>
      <c r="AQ167" s="33">
        <f t="shared" si="31"/>
        <v>20006.535778015139</v>
      </c>
      <c r="AR167" s="114"/>
    </row>
    <row r="168" spans="1:44" x14ac:dyDescent="0.2">
      <c r="A168" s="22"/>
      <c r="B168" s="23"/>
      <c r="C168" s="51"/>
      <c r="D168" s="22" t="s">
        <v>266</v>
      </c>
      <c r="E168" s="23">
        <v>13223</v>
      </c>
      <c r="F168" s="24">
        <f t="shared" si="25"/>
        <v>3821.6763005780349</v>
      </c>
      <c r="G168" s="17"/>
      <c r="H168" s="18" t="s">
        <v>21</v>
      </c>
      <c r="I168" s="18"/>
      <c r="J168" s="17"/>
      <c r="K168" s="22" t="s">
        <v>267</v>
      </c>
      <c r="L168" s="31">
        <v>468</v>
      </c>
      <c r="M168" s="14"/>
      <c r="N168" s="36" t="s">
        <v>925</v>
      </c>
      <c r="O168" s="11" t="s">
        <v>1193</v>
      </c>
      <c r="P168" s="19">
        <v>340830</v>
      </c>
      <c r="Q168" s="37">
        <f t="shared" si="24"/>
        <v>12246.60493294275</v>
      </c>
      <c r="R168" s="19"/>
      <c r="S168" s="25" t="s">
        <v>863</v>
      </c>
      <c r="T168" s="15" t="s">
        <v>409</v>
      </c>
      <c r="U168" s="15" t="s">
        <v>668</v>
      </c>
      <c r="V168" s="15" t="s">
        <v>408</v>
      </c>
      <c r="W168" s="46">
        <v>1</v>
      </c>
      <c r="X168" s="19">
        <f>VLOOKUP(S168,$N$8:$Q4378,4,0)</f>
        <v>7660.4251153765708</v>
      </c>
      <c r="Y168" s="37">
        <f t="shared" si="26"/>
        <v>7660.4251153765708</v>
      </c>
      <c r="Z168" s="15"/>
      <c r="AA168" s="15"/>
      <c r="AB168" s="15"/>
      <c r="AC168" s="15"/>
      <c r="AD168" s="15"/>
      <c r="AE168" s="43" t="s">
        <v>660</v>
      </c>
      <c r="AF168" s="44" t="s">
        <v>390</v>
      </c>
      <c r="AG168" s="44" t="s">
        <v>904</v>
      </c>
      <c r="AH168" s="44" t="s">
        <v>391</v>
      </c>
      <c r="AI168" s="45">
        <v>9.8280098280098278E-3</v>
      </c>
      <c r="AJ168" s="19">
        <f t="shared" si="27"/>
        <v>10502.958000000001</v>
      </c>
      <c r="AK168" s="37">
        <f t="shared" si="28"/>
        <v>103.22317444717444</v>
      </c>
      <c r="AM168" s="36" t="s">
        <v>925</v>
      </c>
      <c r="AN168" s="11" t="s">
        <v>1193</v>
      </c>
      <c r="AO168" s="19">
        <f t="shared" si="29"/>
        <v>12246.60493294275</v>
      </c>
      <c r="AP168" s="19">
        <f t="shared" si="30"/>
        <v>5583.7372343750003</v>
      </c>
      <c r="AQ168" s="33">
        <f t="shared" si="31"/>
        <v>17830.342167317751</v>
      </c>
      <c r="AR168" s="114"/>
    </row>
    <row r="169" spans="1:44" x14ac:dyDescent="0.2">
      <c r="A169" s="22"/>
      <c r="B169" s="23"/>
      <c r="C169" s="51"/>
      <c r="D169" s="22" t="s">
        <v>1175</v>
      </c>
      <c r="E169" s="23">
        <v>10961</v>
      </c>
      <c r="F169" s="24">
        <f t="shared" si="25"/>
        <v>3167.9190751445085</v>
      </c>
      <c r="G169" s="17"/>
      <c r="H169" s="18" t="s">
        <v>21</v>
      </c>
      <c r="I169" s="18"/>
      <c r="J169" s="17"/>
      <c r="K169" s="22" t="s">
        <v>268</v>
      </c>
      <c r="L169" s="31">
        <v>449</v>
      </c>
      <c r="M169" s="14"/>
      <c r="N169" s="36" t="s">
        <v>725</v>
      </c>
      <c r="O169" s="11" t="s">
        <v>1086</v>
      </c>
      <c r="P169" s="19">
        <v>135761</v>
      </c>
      <c r="Q169" s="37">
        <f t="shared" si="24"/>
        <v>4878.1249664091793</v>
      </c>
      <c r="R169" s="19"/>
      <c r="S169" s="25" t="s">
        <v>864</v>
      </c>
      <c r="T169" s="15" t="s">
        <v>413</v>
      </c>
      <c r="U169" s="15" t="s">
        <v>670</v>
      </c>
      <c r="V169" s="15" t="s">
        <v>412</v>
      </c>
      <c r="W169" s="46">
        <v>1</v>
      </c>
      <c r="X169" s="19">
        <f>VLOOKUP(S169,$N$8:$Q4379,4,0)</f>
        <v>12183.760371056422</v>
      </c>
      <c r="Y169" s="37">
        <f t="shared" si="26"/>
        <v>12183.760371056422</v>
      </c>
      <c r="Z169" s="15"/>
      <c r="AA169" s="15"/>
      <c r="AB169" s="15"/>
      <c r="AC169" s="15"/>
      <c r="AD169" s="15"/>
      <c r="AE169" s="32" t="s">
        <v>661</v>
      </c>
      <c r="AF169" s="30" t="s">
        <v>398</v>
      </c>
      <c r="AG169" s="30" t="s">
        <v>749</v>
      </c>
      <c r="AH169" s="30" t="s">
        <v>56</v>
      </c>
      <c r="AI169" s="49">
        <v>1</v>
      </c>
      <c r="AJ169" s="19">
        <f t="shared" si="27"/>
        <v>3637.614</v>
      </c>
      <c r="AK169" s="37">
        <f t="shared" si="28"/>
        <v>3637.614</v>
      </c>
      <c r="AM169" s="36" t="s">
        <v>725</v>
      </c>
      <c r="AN169" s="11" t="s">
        <v>1086</v>
      </c>
      <c r="AO169" s="19">
        <f t="shared" si="29"/>
        <v>4878.1249664091793</v>
      </c>
      <c r="AP169" s="19">
        <f t="shared" si="30"/>
        <v>2443.2208935698445</v>
      </c>
      <c r="AQ169" s="33">
        <f t="shared" si="31"/>
        <v>7321.3458599790238</v>
      </c>
      <c r="AR169" s="114"/>
    </row>
    <row r="170" spans="1:44" x14ac:dyDescent="0.2">
      <c r="A170" s="22"/>
      <c r="B170" s="23"/>
      <c r="C170" s="51"/>
      <c r="D170" s="22" t="s">
        <v>269</v>
      </c>
      <c r="E170" s="23">
        <v>26095</v>
      </c>
      <c r="F170" s="24">
        <f t="shared" si="25"/>
        <v>7541.907514450867</v>
      </c>
      <c r="G170" s="17"/>
      <c r="H170" s="18" t="s">
        <v>21</v>
      </c>
      <c r="I170" s="18"/>
      <c r="J170" s="17"/>
      <c r="K170" s="22" t="s">
        <v>270</v>
      </c>
      <c r="L170" s="31">
        <v>783</v>
      </c>
      <c r="M170" s="14"/>
      <c r="N170" s="36" t="s">
        <v>726</v>
      </c>
      <c r="O170" s="11" t="s">
        <v>1087</v>
      </c>
      <c r="P170" s="19">
        <v>205169</v>
      </c>
      <c r="Q170" s="37">
        <f t="shared" si="24"/>
        <v>7372.0731375962532</v>
      </c>
      <c r="R170" s="19"/>
      <c r="S170" s="25" t="s">
        <v>865</v>
      </c>
      <c r="T170" s="15" t="s">
        <v>376</v>
      </c>
      <c r="U170" s="15" t="s">
        <v>658</v>
      </c>
      <c r="V170" s="15" t="s">
        <v>375</v>
      </c>
      <c r="W170" s="46">
        <v>1</v>
      </c>
      <c r="X170" s="19">
        <f>VLOOKUP(S170,$N$8:$Q4380,4,0)</f>
        <v>4568.3217573846441</v>
      </c>
      <c r="Y170" s="37">
        <f t="shared" si="26"/>
        <v>4568.3217573846441</v>
      </c>
      <c r="Z170" s="15"/>
      <c r="AA170" s="15"/>
      <c r="AB170" s="15"/>
      <c r="AC170" s="15"/>
      <c r="AD170" s="15"/>
      <c r="AE170" s="32" t="s">
        <v>662</v>
      </c>
      <c r="AF170" s="30" t="s">
        <v>399</v>
      </c>
      <c r="AG170" s="30" t="s">
        <v>852</v>
      </c>
      <c r="AH170" s="30" t="s">
        <v>110</v>
      </c>
      <c r="AI170" s="49">
        <v>1</v>
      </c>
      <c r="AJ170" s="19">
        <f t="shared" si="27"/>
        <v>5885.4790000000003</v>
      </c>
      <c r="AK170" s="37">
        <f t="shared" si="28"/>
        <v>5885.4790000000003</v>
      </c>
      <c r="AM170" s="36" t="s">
        <v>726</v>
      </c>
      <c r="AN170" s="11" t="s">
        <v>1087</v>
      </c>
      <c r="AO170" s="19">
        <f t="shared" si="29"/>
        <v>7372.0731375962532</v>
      </c>
      <c r="AP170" s="19">
        <f t="shared" si="30"/>
        <v>3010.6122909429805</v>
      </c>
      <c r="AQ170" s="33">
        <f t="shared" si="31"/>
        <v>10382.685428539233</v>
      </c>
      <c r="AR170" s="114"/>
    </row>
    <row r="171" spans="1:44" x14ac:dyDescent="0.2">
      <c r="A171" s="22"/>
      <c r="B171" s="23"/>
      <c r="C171" s="51"/>
      <c r="D171" s="22" t="s">
        <v>271</v>
      </c>
      <c r="E171" s="23">
        <v>11332</v>
      </c>
      <c r="F171" s="24">
        <f t="shared" si="25"/>
        <v>3275.1445086705203</v>
      </c>
      <c r="G171" s="17"/>
      <c r="H171" s="18" t="s">
        <v>21</v>
      </c>
      <c r="I171" s="18"/>
      <c r="J171" s="17"/>
      <c r="K171" s="22" t="s">
        <v>272</v>
      </c>
      <c r="L171" s="31">
        <v>455</v>
      </c>
      <c r="M171" s="14"/>
      <c r="N171" s="36" t="s">
        <v>740</v>
      </c>
      <c r="O171" s="11" t="s">
        <v>1088</v>
      </c>
      <c r="P171" s="19">
        <v>139913</v>
      </c>
      <c r="Q171" s="37">
        <f t="shared" si="24"/>
        <v>5027.3134289317813</v>
      </c>
      <c r="R171" s="19"/>
      <c r="S171" s="25" t="s">
        <v>866</v>
      </c>
      <c r="T171" s="15" t="s">
        <v>416</v>
      </c>
      <c r="U171" s="15" t="s">
        <v>672</v>
      </c>
      <c r="V171" s="15" t="s">
        <v>415</v>
      </c>
      <c r="W171" s="46">
        <v>1</v>
      </c>
      <c r="X171" s="19">
        <f>VLOOKUP(S171,$N$8:$Q4381,4,0)</f>
        <v>12040.788094472262</v>
      </c>
      <c r="Y171" s="37">
        <f t="shared" si="26"/>
        <v>12040.788094472262</v>
      </c>
      <c r="Z171" s="15"/>
      <c r="AA171" s="15"/>
      <c r="AB171" s="15"/>
      <c r="AC171" s="15"/>
      <c r="AD171" s="15"/>
      <c r="AE171" s="32" t="s">
        <v>663</v>
      </c>
      <c r="AF171" s="30" t="s">
        <v>400</v>
      </c>
      <c r="AG171" s="30" t="s">
        <v>768</v>
      </c>
      <c r="AH171" s="30" t="s">
        <v>29</v>
      </c>
      <c r="AI171" s="49">
        <v>1</v>
      </c>
      <c r="AJ171" s="19">
        <f t="shared" si="27"/>
        <v>2922.09</v>
      </c>
      <c r="AK171" s="37">
        <f t="shared" si="28"/>
        <v>2922.09</v>
      </c>
      <c r="AM171" s="36" t="s">
        <v>740</v>
      </c>
      <c r="AN171" s="11" t="s">
        <v>1088</v>
      </c>
      <c r="AO171" s="19">
        <f t="shared" si="29"/>
        <v>5027.3134289317813</v>
      </c>
      <c r="AP171" s="19">
        <f t="shared" si="30"/>
        <v>1903.7805168539326</v>
      </c>
      <c r="AQ171" s="33">
        <f t="shared" si="31"/>
        <v>6931.0939457857139</v>
      </c>
      <c r="AR171" s="114"/>
    </row>
    <row r="172" spans="1:44" x14ac:dyDescent="0.2">
      <c r="A172" s="22"/>
      <c r="B172" s="23"/>
      <c r="C172" s="51"/>
      <c r="D172" s="22" t="s">
        <v>21</v>
      </c>
      <c r="E172" s="23" t="s">
        <v>21</v>
      </c>
      <c r="F172" s="24" t="str">
        <f t="shared" si="25"/>
        <v/>
      </c>
      <c r="G172" s="17"/>
      <c r="H172" s="18" t="s">
        <v>21</v>
      </c>
      <c r="I172" s="18"/>
      <c r="J172" s="17"/>
      <c r="K172" s="22" t="s">
        <v>273</v>
      </c>
      <c r="L172" s="31">
        <v>625</v>
      </c>
      <c r="M172" s="14"/>
      <c r="N172" s="36" t="s">
        <v>744</v>
      </c>
      <c r="O172" s="11" t="s">
        <v>1186</v>
      </c>
      <c r="P172" s="19">
        <v>346024</v>
      </c>
      <c r="Q172" s="37">
        <f t="shared" si="24"/>
        <v>12433.234237938508</v>
      </c>
      <c r="R172" s="19"/>
      <c r="S172" s="43" t="s">
        <v>867</v>
      </c>
      <c r="T172" s="44" t="s">
        <v>19</v>
      </c>
      <c r="U172" s="44" t="s">
        <v>572</v>
      </c>
      <c r="V172" s="44" t="s">
        <v>18</v>
      </c>
      <c r="W172" s="45">
        <v>0.33093525179856115</v>
      </c>
      <c r="X172" s="19">
        <f>VLOOKUP(S172,$N$8:$Q4382,4,0)</f>
        <v>22003.681295105525</v>
      </c>
      <c r="Y172" s="37">
        <f t="shared" si="26"/>
        <v>7281.7938098910372</v>
      </c>
      <c r="Z172" s="15"/>
      <c r="AA172" s="15"/>
      <c r="AB172" s="15"/>
      <c r="AC172" s="15"/>
      <c r="AD172" s="15"/>
      <c r="AE172" s="32" t="s">
        <v>664</v>
      </c>
      <c r="AF172" s="30" t="s">
        <v>401</v>
      </c>
      <c r="AG172" s="30" t="s">
        <v>860</v>
      </c>
      <c r="AH172" s="30" t="s">
        <v>402</v>
      </c>
      <c r="AI172" s="49">
        <v>1</v>
      </c>
      <c r="AJ172" s="19">
        <f t="shared" si="27"/>
        <v>4081.0790000000002</v>
      </c>
      <c r="AK172" s="37">
        <f t="shared" si="28"/>
        <v>4081.0790000000002</v>
      </c>
      <c r="AM172" s="36" t="s">
        <v>744</v>
      </c>
      <c r="AN172" s="11" t="s">
        <v>1186</v>
      </c>
      <c r="AO172" s="19">
        <f t="shared" si="29"/>
        <v>12433.234237938508</v>
      </c>
      <c r="AP172" s="19">
        <f t="shared" si="30"/>
        <v>5631.3590000000004</v>
      </c>
      <c r="AQ172" s="33">
        <f t="shared" si="31"/>
        <v>18064.593237938509</v>
      </c>
      <c r="AR172" s="114"/>
    </row>
    <row r="173" spans="1:44" x14ac:dyDescent="0.2">
      <c r="A173" s="22"/>
      <c r="B173" s="23"/>
      <c r="C173" s="51"/>
      <c r="D173" s="22" t="s">
        <v>21</v>
      </c>
      <c r="E173" s="23" t="s">
        <v>21</v>
      </c>
      <c r="F173" s="24" t="str">
        <f t="shared" si="25"/>
        <v/>
      </c>
      <c r="G173" s="17"/>
      <c r="H173" s="18" t="s">
        <v>21</v>
      </c>
      <c r="I173" s="18"/>
      <c r="J173" s="17"/>
      <c r="K173" s="22" t="s">
        <v>274</v>
      </c>
      <c r="L173" s="31">
        <v>161</v>
      </c>
      <c r="M173" s="14"/>
      <c r="N173" s="36" t="s">
        <v>752</v>
      </c>
      <c r="O173" s="11" t="s">
        <v>1089</v>
      </c>
      <c r="P173" s="19">
        <v>245919</v>
      </c>
      <c r="Q173" s="37">
        <f t="shared" si="24"/>
        <v>8836.2903456396089</v>
      </c>
      <c r="R173" s="19"/>
      <c r="S173" s="43" t="s">
        <v>867</v>
      </c>
      <c r="T173" s="44" t="s">
        <v>19</v>
      </c>
      <c r="U173" s="44" t="s">
        <v>673</v>
      </c>
      <c r="V173" s="44" t="s">
        <v>417</v>
      </c>
      <c r="W173" s="45">
        <v>0.6690647482014388</v>
      </c>
      <c r="X173" s="19">
        <f>VLOOKUP(S173,$N$8:$Q4383,4,0)</f>
        <v>22003.681295105525</v>
      </c>
      <c r="Y173" s="37">
        <f t="shared" si="26"/>
        <v>14721.887485214487</v>
      </c>
      <c r="Z173" s="15"/>
      <c r="AA173" s="15"/>
      <c r="AB173" s="15"/>
      <c r="AC173" s="15"/>
      <c r="AD173" s="15"/>
      <c r="AE173" s="43" t="s">
        <v>665</v>
      </c>
      <c r="AF173" s="44" t="s">
        <v>403</v>
      </c>
      <c r="AG173" s="44" t="s">
        <v>837</v>
      </c>
      <c r="AH173" s="44" t="s">
        <v>1177</v>
      </c>
      <c r="AI173" s="45">
        <v>0.32989690721649484</v>
      </c>
      <c r="AJ173" s="19">
        <f t="shared" si="27"/>
        <v>2610.2179999999998</v>
      </c>
      <c r="AK173" s="37">
        <f t="shared" si="28"/>
        <v>861.10284536082463</v>
      </c>
      <c r="AM173" s="36" t="s">
        <v>752</v>
      </c>
      <c r="AN173" s="11" t="s">
        <v>1089</v>
      </c>
      <c r="AO173" s="19">
        <f t="shared" si="29"/>
        <v>8836.2903456396089</v>
      </c>
      <c r="AP173" s="19">
        <f t="shared" si="30"/>
        <v>3727.4780299334811</v>
      </c>
      <c r="AQ173" s="33">
        <f t="shared" si="31"/>
        <v>12563.76837557309</v>
      </c>
      <c r="AR173" s="114"/>
    </row>
    <row r="174" spans="1:44" x14ac:dyDescent="0.2">
      <c r="A174" s="22"/>
      <c r="B174" s="23"/>
      <c r="C174" s="51"/>
      <c r="D174" s="22" t="s">
        <v>21</v>
      </c>
      <c r="E174" s="23" t="s">
        <v>21</v>
      </c>
      <c r="F174" s="24" t="str">
        <f t="shared" si="25"/>
        <v/>
      </c>
      <c r="G174" s="17"/>
      <c r="H174" s="18" t="s">
        <v>21</v>
      </c>
      <c r="I174" s="18"/>
      <c r="J174" s="17"/>
      <c r="K174" s="22" t="s">
        <v>275</v>
      </c>
      <c r="L174" s="31">
        <v>424</v>
      </c>
      <c r="M174" s="14"/>
      <c r="N174" s="36" t="s">
        <v>756</v>
      </c>
      <c r="O174" s="11" t="s">
        <v>1090</v>
      </c>
      <c r="P174" s="19">
        <v>317433</v>
      </c>
      <c r="Q174" s="37">
        <f t="shared" si="24"/>
        <v>11405.910699406788</v>
      </c>
      <c r="R174" s="19"/>
      <c r="S174" s="25" t="s">
        <v>868</v>
      </c>
      <c r="T174" s="15" t="s">
        <v>352</v>
      </c>
      <c r="U174" s="15" t="s">
        <v>654</v>
      </c>
      <c r="V174" s="15" t="s">
        <v>350</v>
      </c>
      <c r="W174" s="46">
        <v>1</v>
      </c>
      <c r="X174" s="19">
        <f>VLOOKUP(S174,$N$8:$Q4384,4,0)</f>
        <v>5483.0353148118766</v>
      </c>
      <c r="Y174" s="37">
        <f t="shared" si="26"/>
        <v>5483.0353148118766</v>
      </c>
      <c r="Z174" s="15"/>
      <c r="AA174" s="15"/>
      <c r="AB174" s="15"/>
      <c r="AC174" s="15"/>
      <c r="AD174" s="15"/>
      <c r="AE174" s="43" t="s">
        <v>665</v>
      </c>
      <c r="AF174" s="44" t="s">
        <v>403</v>
      </c>
      <c r="AG174" s="44" t="s">
        <v>883</v>
      </c>
      <c r="AH174" s="44" t="s">
        <v>404</v>
      </c>
      <c r="AI174" s="45">
        <v>0.67010309278350511</v>
      </c>
      <c r="AJ174" s="19">
        <f t="shared" si="27"/>
        <v>2610.2179999999998</v>
      </c>
      <c r="AK174" s="37">
        <f t="shared" si="28"/>
        <v>1749.115154639175</v>
      </c>
      <c r="AM174" s="36" t="s">
        <v>756</v>
      </c>
      <c r="AN174" s="11" t="s">
        <v>1090</v>
      </c>
      <c r="AO174" s="19">
        <f t="shared" si="29"/>
        <v>11405.910699406788</v>
      </c>
      <c r="AP174" s="19">
        <f t="shared" si="30"/>
        <v>4682.57289968652</v>
      </c>
      <c r="AQ174" s="33">
        <f t="shared" si="31"/>
        <v>16088.483599093308</v>
      </c>
      <c r="AR174" s="114"/>
    </row>
    <row r="175" spans="1:44" x14ac:dyDescent="0.2">
      <c r="A175" s="22"/>
      <c r="B175" s="23"/>
      <c r="C175" s="51"/>
      <c r="D175" s="22" t="s">
        <v>21</v>
      </c>
      <c r="E175" s="23" t="s">
        <v>21</v>
      </c>
      <c r="F175" s="24" t="str">
        <f t="shared" si="25"/>
        <v/>
      </c>
      <c r="G175" s="17"/>
      <c r="H175" s="18" t="s">
        <v>21</v>
      </c>
      <c r="I175" s="18"/>
      <c r="J175" s="17"/>
      <c r="K175" s="22" t="s">
        <v>276</v>
      </c>
      <c r="L175" s="31">
        <v>334</v>
      </c>
      <c r="M175" s="14"/>
      <c r="N175" s="36" t="s">
        <v>759</v>
      </c>
      <c r="O175" s="11" t="s">
        <v>1091</v>
      </c>
      <c r="P175" s="19">
        <v>620084</v>
      </c>
      <c r="Q175" s="37">
        <f t="shared" si="24"/>
        <v>22280.678852327765</v>
      </c>
      <c r="R175" s="19"/>
      <c r="S175" s="25" t="s">
        <v>869</v>
      </c>
      <c r="T175" s="15" t="s">
        <v>422</v>
      </c>
      <c r="U175" s="15" t="s">
        <v>675</v>
      </c>
      <c r="V175" s="15" t="s">
        <v>421</v>
      </c>
      <c r="W175" s="46">
        <v>1</v>
      </c>
      <c r="X175" s="19">
        <f>VLOOKUP(S175,$N$8:$Q4385,4,0)</f>
        <v>25383.849177192755</v>
      </c>
      <c r="Y175" s="37">
        <f t="shared" si="26"/>
        <v>25383.849177192755</v>
      </c>
      <c r="Z175" s="15"/>
      <c r="AA175" s="15"/>
      <c r="AB175" s="15"/>
      <c r="AC175" s="15"/>
      <c r="AD175" s="15"/>
      <c r="AE175" s="32" t="s">
        <v>666</v>
      </c>
      <c r="AF175" s="30" t="s">
        <v>405</v>
      </c>
      <c r="AG175" s="30" t="s">
        <v>861</v>
      </c>
      <c r="AH175" s="30" t="s">
        <v>406</v>
      </c>
      <c r="AI175" s="49">
        <v>1</v>
      </c>
      <c r="AJ175" s="19">
        <f t="shared" si="27"/>
        <v>5114.8909999999996</v>
      </c>
      <c r="AK175" s="37">
        <f t="shared" si="28"/>
        <v>5114.8909999999996</v>
      </c>
      <c r="AM175" s="36" t="s">
        <v>759</v>
      </c>
      <c r="AN175" s="11" t="s">
        <v>1091</v>
      </c>
      <c r="AO175" s="19">
        <f t="shared" si="29"/>
        <v>22280.678852327765</v>
      </c>
      <c r="AP175" s="19">
        <f t="shared" si="30"/>
        <v>8934.5834811881177</v>
      </c>
      <c r="AQ175" s="33">
        <f t="shared" si="31"/>
        <v>31215.262333515882</v>
      </c>
      <c r="AR175" s="114"/>
    </row>
    <row r="176" spans="1:44" x14ac:dyDescent="0.2">
      <c r="A176" s="22"/>
      <c r="B176" s="23"/>
      <c r="C176" s="51"/>
      <c r="D176" s="22" t="s">
        <v>21</v>
      </c>
      <c r="E176" s="23" t="s">
        <v>21</v>
      </c>
      <c r="F176" s="24" t="str">
        <f t="shared" si="25"/>
        <v/>
      </c>
      <c r="G176" s="17"/>
      <c r="H176" s="18" t="s">
        <v>21</v>
      </c>
      <c r="I176" s="18"/>
      <c r="J176" s="17"/>
      <c r="K176" s="22" t="s">
        <v>277</v>
      </c>
      <c r="L176" s="31">
        <v>543</v>
      </c>
      <c r="M176" s="14"/>
      <c r="N176" s="36" t="s">
        <v>762</v>
      </c>
      <c r="O176" s="11" t="s">
        <v>1092</v>
      </c>
      <c r="P176" s="19">
        <v>146542</v>
      </c>
      <c r="Q176" s="37">
        <f t="shared" si="24"/>
        <v>5265.504738677043</v>
      </c>
      <c r="R176" s="19"/>
      <c r="S176" s="25" t="s">
        <v>870</v>
      </c>
      <c r="T176" s="15" t="s">
        <v>424</v>
      </c>
      <c r="U176" s="15" t="s">
        <v>676</v>
      </c>
      <c r="V176" s="15" t="s">
        <v>423</v>
      </c>
      <c r="W176" s="46">
        <v>1</v>
      </c>
      <c r="X176" s="19">
        <f>VLOOKUP(S176,$N$8:$Q4386,4,0)</f>
        <v>12907.281296238289</v>
      </c>
      <c r="Y176" s="37">
        <f t="shared" si="26"/>
        <v>12907.281296238289</v>
      </c>
      <c r="Z176" s="15"/>
      <c r="AA176" s="15"/>
      <c r="AB176" s="15"/>
      <c r="AC176" s="15"/>
      <c r="AD176" s="15"/>
      <c r="AE176" s="32" t="s">
        <v>667</v>
      </c>
      <c r="AF176" s="30" t="s">
        <v>407</v>
      </c>
      <c r="AG176" s="30" t="s">
        <v>885</v>
      </c>
      <c r="AH176" s="30" t="s">
        <v>322</v>
      </c>
      <c r="AI176" s="49">
        <v>1</v>
      </c>
      <c r="AJ176" s="19">
        <f t="shared" si="27"/>
        <v>3301.0309999999999</v>
      </c>
      <c r="AK176" s="37">
        <f t="shared" si="28"/>
        <v>3301.0309999999999</v>
      </c>
      <c r="AM176" s="36" t="s">
        <v>762</v>
      </c>
      <c r="AN176" s="11" t="s">
        <v>1092</v>
      </c>
      <c r="AO176" s="19">
        <f t="shared" si="29"/>
        <v>5265.504738677043</v>
      </c>
      <c r="AP176" s="19">
        <f t="shared" si="30"/>
        <v>1978.8003683168317</v>
      </c>
      <c r="AQ176" s="33">
        <f t="shared" si="31"/>
        <v>7244.3051069938747</v>
      </c>
      <c r="AR176" s="114"/>
    </row>
    <row r="177" spans="1:44" x14ac:dyDescent="0.2">
      <c r="A177" s="22"/>
      <c r="B177" s="23"/>
      <c r="C177" s="51"/>
      <c r="D177" s="22" t="s">
        <v>21</v>
      </c>
      <c r="E177" s="23" t="s">
        <v>21</v>
      </c>
      <c r="F177" s="24" t="str">
        <f t="shared" si="25"/>
        <v/>
      </c>
      <c r="G177" s="17"/>
      <c r="H177" s="18" t="s">
        <v>21</v>
      </c>
      <c r="I177" s="18"/>
      <c r="J177" s="17"/>
      <c r="K177" s="22" t="s">
        <v>278</v>
      </c>
      <c r="L177" s="31">
        <v>792</v>
      </c>
      <c r="M177" s="14"/>
      <c r="N177" s="36" t="s">
        <v>766</v>
      </c>
      <c r="O177" s="11" t="s">
        <v>1093</v>
      </c>
      <c r="P177" s="19">
        <v>282604</v>
      </c>
      <c r="Q177" s="37">
        <f t="shared" si="24"/>
        <v>10154.445149984898</v>
      </c>
      <c r="R177" s="19"/>
      <c r="S177" s="25" t="s">
        <v>871</v>
      </c>
      <c r="T177" s="15" t="s">
        <v>426</v>
      </c>
      <c r="U177" s="15" t="s">
        <v>677</v>
      </c>
      <c r="V177" s="15" t="s">
        <v>425</v>
      </c>
      <c r="W177" s="46">
        <v>1</v>
      </c>
      <c r="X177" s="19">
        <f>VLOOKUP(S177,$N$8:$Q4387,4,0)</f>
        <v>5705.5603987238392</v>
      </c>
      <c r="Y177" s="37">
        <f t="shared" si="26"/>
        <v>5705.5603987238392</v>
      </c>
      <c r="Z177" s="15"/>
      <c r="AA177" s="15"/>
      <c r="AB177" s="15"/>
      <c r="AC177" s="15"/>
      <c r="AD177" s="15"/>
      <c r="AE177" s="32" t="s">
        <v>668</v>
      </c>
      <c r="AF177" s="30" t="s">
        <v>408</v>
      </c>
      <c r="AG177" s="30" t="s">
        <v>863</v>
      </c>
      <c r="AH177" s="30" t="s">
        <v>409</v>
      </c>
      <c r="AI177" s="49">
        <v>1</v>
      </c>
      <c r="AJ177" s="19">
        <f t="shared" si="27"/>
        <v>3028.8589999999999</v>
      </c>
      <c r="AK177" s="37">
        <f t="shared" si="28"/>
        <v>3028.8589999999999</v>
      </c>
      <c r="AM177" s="36" t="s">
        <v>766</v>
      </c>
      <c r="AN177" s="11" t="s">
        <v>1093</v>
      </c>
      <c r="AO177" s="19">
        <f t="shared" si="29"/>
        <v>10154.445149984898</v>
      </c>
      <c r="AP177" s="19">
        <f t="shared" si="30"/>
        <v>4792.4717527716184</v>
      </c>
      <c r="AQ177" s="33">
        <f t="shared" si="31"/>
        <v>14946.916902756517</v>
      </c>
      <c r="AR177" s="114"/>
    </row>
    <row r="178" spans="1:44" x14ac:dyDescent="0.2">
      <c r="A178" s="25" t="s">
        <v>279</v>
      </c>
      <c r="B178" s="26">
        <v>2958</v>
      </c>
      <c r="C178" s="52">
        <v>1844</v>
      </c>
      <c r="D178" s="25" t="s">
        <v>280</v>
      </c>
      <c r="E178" s="26">
        <v>20105</v>
      </c>
      <c r="F178" s="27">
        <f t="shared" si="25"/>
        <v>5810.6936416184972</v>
      </c>
      <c r="G178" s="14"/>
      <c r="H178" s="21">
        <v>54923</v>
      </c>
      <c r="I178" s="21">
        <f>SUM(F178:F180)</f>
        <v>14485.838150289017</v>
      </c>
      <c r="J178" s="14"/>
      <c r="K178" s="32" t="s">
        <v>279</v>
      </c>
      <c r="L178" s="33">
        <v>2958</v>
      </c>
      <c r="M178" s="14"/>
      <c r="N178" s="36" t="s">
        <v>777</v>
      </c>
      <c r="O178" s="11" t="s">
        <v>1094</v>
      </c>
      <c r="P178" s="19">
        <v>186050</v>
      </c>
      <c r="Q178" s="37">
        <f t="shared" si="24"/>
        <v>6685.0947621218747</v>
      </c>
      <c r="R178" s="19"/>
      <c r="S178" s="25" t="s">
        <v>872</v>
      </c>
      <c r="T178" s="15" t="s">
        <v>428</v>
      </c>
      <c r="U178" s="15" t="s">
        <v>678</v>
      </c>
      <c r="V178" s="15" t="s">
        <v>427</v>
      </c>
      <c r="W178" s="46">
        <v>1</v>
      </c>
      <c r="X178" s="19">
        <f>VLOOKUP(S178,$N$8:$Q4388,4,0)</f>
        <v>9730.235374324533</v>
      </c>
      <c r="Y178" s="37">
        <f t="shared" si="26"/>
        <v>9730.235374324533</v>
      </c>
      <c r="Z178" s="15"/>
      <c r="AA178" s="15"/>
      <c r="AB178" s="15"/>
      <c r="AC178" s="15"/>
      <c r="AD178" s="15"/>
      <c r="AE178" s="32" t="s">
        <v>669</v>
      </c>
      <c r="AF178" s="30" t="s">
        <v>410</v>
      </c>
      <c r="AG178" s="30" t="s">
        <v>803</v>
      </c>
      <c r="AH178" s="30" t="s">
        <v>411</v>
      </c>
      <c r="AI178" s="49">
        <v>1</v>
      </c>
      <c r="AJ178" s="19">
        <f t="shared" si="27"/>
        <v>5079.9759999999997</v>
      </c>
      <c r="AK178" s="37">
        <f t="shared" si="28"/>
        <v>5079.9759999999997</v>
      </c>
      <c r="AM178" s="36" t="s">
        <v>777</v>
      </c>
      <c r="AN178" s="11" t="s">
        <v>1094</v>
      </c>
      <c r="AO178" s="19">
        <f t="shared" si="29"/>
        <v>6685.0947621218747</v>
      </c>
      <c r="AP178" s="19">
        <f t="shared" si="30"/>
        <v>2711.451579689704</v>
      </c>
      <c r="AQ178" s="33">
        <f t="shared" si="31"/>
        <v>9396.5463418115796</v>
      </c>
      <c r="AR178" s="114"/>
    </row>
    <row r="179" spans="1:44" x14ac:dyDescent="0.2">
      <c r="A179" s="25"/>
      <c r="B179" s="26"/>
      <c r="C179" s="52"/>
      <c r="D179" s="25" t="s">
        <v>281</v>
      </c>
      <c r="E179" s="26">
        <v>17351</v>
      </c>
      <c r="F179" s="27">
        <f t="shared" si="25"/>
        <v>5014.7398843930632</v>
      </c>
      <c r="G179" s="14"/>
      <c r="H179" s="21" t="s">
        <v>21</v>
      </c>
      <c r="I179" s="21"/>
      <c r="J179" s="14"/>
      <c r="K179" s="32"/>
      <c r="L179" s="33"/>
      <c r="M179" s="14"/>
      <c r="N179" s="36" t="s">
        <v>778</v>
      </c>
      <c r="O179" s="11" t="s">
        <v>1095</v>
      </c>
      <c r="P179" s="19">
        <v>240518</v>
      </c>
      <c r="Q179" s="37">
        <f t="shared" si="24"/>
        <v>8642.2231765440956</v>
      </c>
      <c r="R179" s="19"/>
      <c r="S179" s="25" t="s">
        <v>873</v>
      </c>
      <c r="T179" s="15" t="s">
        <v>430</v>
      </c>
      <c r="U179" s="15" t="s">
        <v>679</v>
      </c>
      <c r="V179" s="15" t="s">
        <v>429</v>
      </c>
      <c r="W179" s="46">
        <v>1</v>
      </c>
      <c r="X179" s="19">
        <f>VLOOKUP(S179,$N$8:$Q4389,4,0)</f>
        <v>23620.033365942883</v>
      </c>
      <c r="Y179" s="37">
        <f t="shared" si="26"/>
        <v>23620.033365942883</v>
      </c>
      <c r="Z179" s="15"/>
      <c r="AA179" s="15"/>
      <c r="AB179" s="15"/>
      <c r="AC179" s="15"/>
      <c r="AD179" s="15"/>
      <c r="AE179" s="32" t="s">
        <v>670</v>
      </c>
      <c r="AF179" s="30" t="s">
        <v>412</v>
      </c>
      <c r="AG179" s="30" t="s">
        <v>864</v>
      </c>
      <c r="AH179" s="30" t="s">
        <v>413</v>
      </c>
      <c r="AI179" s="49">
        <v>1</v>
      </c>
      <c r="AJ179" s="19">
        <f t="shared" si="27"/>
        <v>6165.8990000000003</v>
      </c>
      <c r="AK179" s="37">
        <f t="shared" si="28"/>
        <v>6165.8990000000003</v>
      </c>
      <c r="AM179" s="36" t="s">
        <v>778</v>
      </c>
      <c r="AN179" s="11" t="s">
        <v>1095</v>
      </c>
      <c r="AO179" s="19">
        <f t="shared" si="29"/>
        <v>8642.2231765440956</v>
      </c>
      <c r="AP179" s="19">
        <f t="shared" si="30"/>
        <v>4106.3905349544066</v>
      </c>
      <c r="AQ179" s="33">
        <f t="shared" si="31"/>
        <v>12748.613711498503</v>
      </c>
      <c r="AR179" s="114"/>
    </row>
    <row r="180" spans="1:44" x14ac:dyDescent="0.2">
      <c r="A180" s="25"/>
      <c r="B180" s="26"/>
      <c r="C180" s="52"/>
      <c r="D180" s="25" t="s">
        <v>282</v>
      </c>
      <c r="E180" s="26">
        <v>12665</v>
      </c>
      <c r="F180" s="27">
        <f t="shared" si="25"/>
        <v>3660.4046242774566</v>
      </c>
      <c r="G180" s="14"/>
      <c r="H180" s="21" t="s">
        <v>21</v>
      </c>
      <c r="I180" s="21"/>
      <c r="J180" s="14"/>
      <c r="K180" s="32"/>
      <c r="L180" s="33"/>
      <c r="M180" s="14"/>
      <c r="N180" s="36" t="s">
        <v>782</v>
      </c>
      <c r="O180" s="11" t="s">
        <v>1096</v>
      </c>
      <c r="P180" s="19">
        <v>210843</v>
      </c>
      <c r="Q180" s="37">
        <f t="shared" si="24"/>
        <v>7575.9496636928916</v>
      </c>
      <c r="R180" s="19"/>
      <c r="S180" s="25" t="s">
        <v>874</v>
      </c>
      <c r="T180" s="15" t="s">
        <v>66</v>
      </c>
      <c r="U180" s="15" t="s">
        <v>589</v>
      </c>
      <c r="V180" s="15" t="s">
        <v>65</v>
      </c>
      <c r="W180" s="46">
        <v>1</v>
      </c>
      <c r="X180" s="19">
        <f>VLOOKUP(S180,$N$8:$Q4390,4,0)</f>
        <v>7298.3053356793698</v>
      </c>
      <c r="Y180" s="37">
        <f t="shared" si="26"/>
        <v>7298.3053356793698</v>
      </c>
      <c r="Z180" s="15"/>
      <c r="AA180" s="15"/>
      <c r="AB180" s="15"/>
      <c r="AC180" s="15"/>
      <c r="AD180" s="15"/>
      <c r="AE180" s="32" t="s">
        <v>671</v>
      </c>
      <c r="AF180" s="30" t="s">
        <v>414</v>
      </c>
      <c r="AG180" s="30" t="s">
        <v>774</v>
      </c>
      <c r="AH180" s="30" t="s">
        <v>288</v>
      </c>
      <c r="AI180" s="49">
        <v>1</v>
      </c>
      <c r="AJ180" s="19">
        <f t="shared" si="27"/>
        <v>622.05100000000004</v>
      </c>
      <c r="AK180" s="37">
        <f t="shared" si="28"/>
        <v>622.05100000000004</v>
      </c>
      <c r="AM180" s="36" t="s">
        <v>782</v>
      </c>
      <c r="AN180" s="11" t="s">
        <v>1096</v>
      </c>
      <c r="AO180" s="19">
        <f t="shared" si="29"/>
        <v>7575.9496636928916</v>
      </c>
      <c r="AP180" s="19">
        <f t="shared" si="30"/>
        <v>3300.1465673076918</v>
      </c>
      <c r="AQ180" s="33">
        <f t="shared" si="31"/>
        <v>10876.096231000583</v>
      </c>
      <c r="AR180" s="114"/>
    </row>
    <row r="181" spans="1:44" x14ac:dyDescent="0.2">
      <c r="A181" s="22" t="s">
        <v>283</v>
      </c>
      <c r="B181" s="23">
        <v>1001</v>
      </c>
      <c r="C181" s="51">
        <v>876</v>
      </c>
      <c r="D181" s="22" t="s">
        <v>284</v>
      </c>
      <c r="E181" s="23">
        <v>21384</v>
      </c>
      <c r="F181" s="24">
        <f t="shared" si="25"/>
        <v>6180.3468208092481</v>
      </c>
      <c r="G181" s="17"/>
      <c r="H181" s="18">
        <v>23261</v>
      </c>
      <c r="I181" s="18">
        <f>F181</f>
        <v>6180.3468208092481</v>
      </c>
      <c r="J181" s="17"/>
      <c r="K181" s="22" t="s">
        <v>283</v>
      </c>
      <c r="L181" s="31">
        <v>1001</v>
      </c>
      <c r="M181" s="14"/>
      <c r="N181" s="36" t="s">
        <v>790</v>
      </c>
      <c r="O181" s="11" t="s">
        <v>1097</v>
      </c>
      <c r="P181" s="19">
        <v>230618</v>
      </c>
      <c r="Q181" s="37">
        <f t="shared" si="24"/>
        <v>8286.4992413384716</v>
      </c>
      <c r="R181" s="19"/>
      <c r="S181" s="43" t="s">
        <v>875</v>
      </c>
      <c r="T181" s="44" t="s">
        <v>108</v>
      </c>
      <c r="U181" s="44" t="s">
        <v>698</v>
      </c>
      <c r="V181" s="44" t="s">
        <v>504</v>
      </c>
      <c r="W181" s="45">
        <v>0.49171270718232046</v>
      </c>
      <c r="X181" s="19">
        <f>VLOOKUP(S181,$N$8:$Q4391,4,0)</f>
        <v>13698.605359372983</v>
      </c>
      <c r="Y181" s="37">
        <f t="shared" si="26"/>
        <v>6735.7783258795334</v>
      </c>
      <c r="Z181" s="15"/>
      <c r="AA181" s="15"/>
      <c r="AB181" s="15"/>
      <c r="AC181" s="15"/>
      <c r="AD181" s="15"/>
      <c r="AE181" s="32" t="s">
        <v>672</v>
      </c>
      <c r="AF181" s="30" t="s">
        <v>415</v>
      </c>
      <c r="AG181" s="30" t="s">
        <v>866</v>
      </c>
      <c r="AH181" s="30" t="s">
        <v>416</v>
      </c>
      <c r="AI181" s="49">
        <v>1</v>
      </c>
      <c r="AJ181" s="19">
        <f t="shared" si="27"/>
        <v>6039.3119999999999</v>
      </c>
      <c r="AK181" s="37">
        <f t="shared" si="28"/>
        <v>6039.3119999999999</v>
      </c>
      <c r="AM181" s="36" t="s">
        <v>790</v>
      </c>
      <c r="AN181" s="11" t="s">
        <v>1097</v>
      </c>
      <c r="AO181" s="19">
        <f t="shared" si="29"/>
        <v>8286.4992413384716</v>
      </c>
      <c r="AP181" s="19">
        <f t="shared" si="30"/>
        <v>3322.0224939211557</v>
      </c>
      <c r="AQ181" s="33">
        <f t="shared" si="31"/>
        <v>11608.521735259626</v>
      </c>
      <c r="AR181" s="114"/>
    </row>
    <row r="182" spans="1:44" x14ac:dyDescent="0.2">
      <c r="A182" s="25" t="s">
        <v>285</v>
      </c>
      <c r="B182" s="26">
        <v>1739</v>
      </c>
      <c r="C182" s="52">
        <v>1344</v>
      </c>
      <c r="D182" s="25" t="s">
        <v>286</v>
      </c>
      <c r="E182" s="26">
        <v>20073</v>
      </c>
      <c r="F182" s="27">
        <f t="shared" si="25"/>
        <v>5801.4450867052019</v>
      </c>
      <c r="G182" s="14"/>
      <c r="H182" s="21">
        <v>38343</v>
      </c>
      <c r="I182" s="21">
        <f>SUM(F182:F183)</f>
        <v>10190.751445086706</v>
      </c>
      <c r="J182" s="14"/>
      <c r="K182" s="32" t="s">
        <v>287</v>
      </c>
      <c r="L182" s="33">
        <v>256</v>
      </c>
      <c r="M182" s="14"/>
      <c r="N182" s="36" t="s">
        <v>799</v>
      </c>
      <c r="O182" s="11" t="s">
        <v>1187</v>
      </c>
      <c r="P182" s="19">
        <v>255756</v>
      </c>
      <c r="Q182" s="37">
        <f t="shared" si="24"/>
        <v>9189.7505830757436</v>
      </c>
      <c r="R182" s="19"/>
      <c r="S182" s="43" t="s">
        <v>875</v>
      </c>
      <c r="T182" s="44" t="s">
        <v>108</v>
      </c>
      <c r="U182" s="44" t="s">
        <v>600</v>
      </c>
      <c r="V182" s="44" t="s">
        <v>107</v>
      </c>
      <c r="W182" s="45">
        <v>0.50828729281767959</v>
      </c>
      <c r="X182" s="19">
        <f>VLOOKUP(S182,$N$8:$Q4392,4,0)</f>
        <v>13698.605359372983</v>
      </c>
      <c r="Y182" s="37">
        <f t="shared" si="26"/>
        <v>6962.8270334934505</v>
      </c>
      <c r="Z182" s="15"/>
      <c r="AA182" s="15"/>
      <c r="AB182" s="15"/>
      <c r="AC182" s="15"/>
      <c r="AD182" s="15"/>
      <c r="AE182" s="32" t="s">
        <v>673</v>
      </c>
      <c r="AF182" s="30" t="s">
        <v>417</v>
      </c>
      <c r="AG182" s="30" t="s">
        <v>867</v>
      </c>
      <c r="AH182" s="30" t="s">
        <v>19</v>
      </c>
      <c r="AI182" s="49">
        <v>1</v>
      </c>
      <c r="AJ182" s="19">
        <f t="shared" si="27"/>
        <v>8469.67</v>
      </c>
      <c r="AK182" s="37">
        <f t="shared" si="28"/>
        <v>8469.67</v>
      </c>
      <c r="AM182" s="36" t="s">
        <v>799</v>
      </c>
      <c r="AN182" s="11" t="s">
        <v>1187</v>
      </c>
      <c r="AO182" s="19">
        <f t="shared" si="29"/>
        <v>9189.7505830757436</v>
      </c>
      <c r="AP182" s="19">
        <f t="shared" si="30"/>
        <v>3998.3276261398178</v>
      </c>
      <c r="AQ182" s="33">
        <f t="shared" si="31"/>
        <v>13188.07820921556</v>
      </c>
      <c r="AR182" s="114"/>
    </row>
    <row r="183" spans="1:44" x14ac:dyDescent="0.2">
      <c r="A183" s="25"/>
      <c r="B183" s="26"/>
      <c r="C183" s="52"/>
      <c r="D183" s="25" t="s">
        <v>288</v>
      </c>
      <c r="E183" s="26">
        <v>15187</v>
      </c>
      <c r="F183" s="27">
        <f t="shared" si="25"/>
        <v>4389.3063583815028</v>
      </c>
      <c r="G183" s="14"/>
      <c r="H183" s="21" t="s">
        <v>21</v>
      </c>
      <c r="I183" s="21"/>
      <c r="J183" s="14"/>
      <c r="K183" s="32" t="s">
        <v>289</v>
      </c>
      <c r="L183" s="33">
        <v>425</v>
      </c>
      <c r="M183" s="14"/>
      <c r="N183" s="36" t="s">
        <v>804</v>
      </c>
      <c r="O183" s="11" t="s">
        <v>1098</v>
      </c>
      <c r="P183" s="19">
        <v>191127</v>
      </c>
      <c r="Q183" s="37">
        <f t="shared" si="24"/>
        <v>6867.5200569742947</v>
      </c>
      <c r="R183" s="19"/>
      <c r="S183" s="25" t="s">
        <v>876</v>
      </c>
      <c r="T183" s="15" t="s">
        <v>452</v>
      </c>
      <c r="U183" s="15" t="s">
        <v>686</v>
      </c>
      <c r="V183" s="15" t="s">
        <v>448</v>
      </c>
      <c r="W183" s="46">
        <v>1</v>
      </c>
      <c r="X183" s="19">
        <f>VLOOKUP(S183,$N$8:$Q4393,4,0)</f>
        <v>8098.5045313388919</v>
      </c>
      <c r="Y183" s="37">
        <f t="shared" si="26"/>
        <v>8098.5045313388919</v>
      </c>
      <c r="Z183" s="15"/>
      <c r="AA183" s="15"/>
      <c r="AB183" s="15"/>
      <c r="AC183" s="15"/>
      <c r="AD183" s="15"/>
      <c r="AE183" s="43" t="s">
        <v>674</v>
      </c>
      <c r="AF183" s="44" t="s">
        <v>418</v>
      </c>
      <c r="AG183" s="44" t="s">
        <v>884</v>
      </c>
      <c r="AH183" s="44" t="s">
        <v>420</v>
      </c>
      <c r="AI183" s="45">
        <v>0.58730158730158732</v>
      </c>
      <c r="AJ183" s="19">
        <f t="shared" si="27"/>
        <v>6989.0569999999998</v>
      </c>
      <c r="AK183" s="37">
        <f t="shared" si="28"/>
        <v>4104.6842698412702</v>
      </c>
      <c r="AM183" s="36" t="s">
        <v>804</v>
      </c>
      <c r="AN183" s="11" t="s">
        <v>1098</v>
      </c>
      <c r="AO183" s="19">
        <f t="shared" si="29"/>
        <v>6867.5200569742947</v>
      </c>
      <c r="AP183" s="19">
        <f t="shared" si="30"/>
        <v>3746.1808389057746</v>
      </c>
      <c r="AQ183" s="33">
        <f t="shared" si="31"/>
        <v>10613.700895880069</v>
      </c>
      <c r="AR183" s="114"/>
    </row>
    <row r="184" spans="1:44" x14ac:dyDescent="0.2">
      <c r="A184" s="25"/>
      <c r="B184" s="26"/>
      <c r="C184" s="52"/>
      <c r="D184" s="25" t="s">
        <v>21</v>
      </c>
      <c r="E184" s="26" t="s">
        <v>21</v>
      </c>
      <c r="F184" s="27" t="str">
        <f t="shared" si="25"/>
        <v/>
      </c>
      <c r="G184" s="14"/>
      <c r="H184" s="21" t="s">
        <v>21</v>
      </c>
      <c r="I184" s="21"/>
      <c r="J184" s="14"/>
      <c r="K184" s="32" t="s">
        <v>290</v>
      </c>
      <c r="L184" s="33">
        <v>199</v>
      </c>
      <c r="M184" s="14"/>
      <c r="N184" s="36" t="s">
        <v>806</v>
      </c>
      <c r="O184" s="11" t="s">
        <v>1099</v>
      </c>
      <c r="P184" s="19">
        <v>239456</v>
      </c>
      <c r="Q184" s="37">
        <f t="shared" si="24"/>
        <v>8604.0636998584014</v>
      </c>
      <c r="R184" s="19"/>
      <c r="S184" s="25" t="s">
        <v>877</v>
      </c>
      <c r="T184" s="15" t="s">
        <v>183</v>
      </c>
      <c r="U184" s="15" t="s">
        <v>615</v>
      </c>
      <c r="V184" s="15" t="s">
        <v>180</v>
      </c>
      <c r="W184" s="46">
        <v>1</v>
      </c>
      <c r="X184" s="19">
        <f>VLOOKUP(S184,$N$8:$Q4394,4,0)</f>
        <v>8133.7176077531858</v>
      </c>
      <c r="Y184" s="37">
        <f t="shared" si="26"/>
        <v>8133.7176077531858</v>
      </c>
      <c r="Z184" s="15"/>
      <c r="AA184" s="15"/>
      <c r="AB184" s="15"/>
      <c r="AC184" s="15"/>
      <c r="AD184" s="15"/>
      <c r="AE184" s="43" t="s">
        <v>674</v>
      </c>
      <c r="AF184" s="44" t="s">
        <v>418</v>
      </c>
      <c r="AG184" s="44" t="s">
        <v>893</v>
      </c>
      <c r="AH184" s="44" t="s">
        <v>419</v>
      </c>
      <c r="AI184" s="45">
        <v>0.41269841269841268</v>
      </c>
      <c r="AJ184" s="19">
        <f t="shared" si="27"/>
        <v>6989.0569999999998</v>
      </c>
      <c r="AK184" s="37">
        <f t="shared" si="28"/>
        <v>2884.3727301587301</v>
      </c>
      <c r="AM184" s="36" t="s">
        <v>806</v>
      </c>
      <c r="AN184" s="11" t="s">
        <v>1099</v>
      </c>
      <c r="AO184" s="19">
        <f t="shared" si="29"/>
        <v>8604.0636998584014</v>
      </c>
      <c r="AP184" s="19">
        <f t="shared" si="30"/>
        <v>4107.5098554455444</v>
      </c>
      <c r="AQ184" s="33">
        <f t="shared" si="31"/>
        <v>12711.573555303945</v>
      </c>
      <c r="AR184" s="114"/>
    </row>
    <row r="185" spans="1:44" x14ac:dyDescent="0.2">
      <c r="A185" s="25"/>
      <c r="B185" s="26"/>
      <c r="C185" s="52"/>
      <c r="D185" s="25" t="s">
        <v>21</v>
      </c>
      <c r="E185" s="26" t="s">
        <v>21</v>
      </c>
      <c r="F185" s="27" t="str">
        <f t="shared" si="25"/>
        <v/>
      </c>
      <c r="G185" s="14"/>
      <c r="H185" s="21" t="s">
        <v>21</v>
      </c>
      <c r="I185" s="21"/>
      <c r="J185" s="14"/>
      <c r="K185" s="32" t="s">
        <v>291</v>
      </c>
      <c r="L185" s="33">
        <v>250</v>
      </c>
      <c r="M185" s="14"/>
      <c r="N185" s="36" t="s">
        <v>810</v>
      </c>
      <c r="O185" s="11" t="s">
        <v>1100</v>
      </c>
      <c r="P185" s="19">
        <v>202906</v>
      </c>
      <c r="Q185" s="37">
        <f t="shared" si="24"/>
        <v>7290.7596764477348</v>
      </c>
      <c r="R185" s="19"/>
      <c r="S185" s="25" t="s">
        <v>878</v>
      </c>
      <c r="T185" s="15" t="s">
        <v>437</v>
      </c>
      <c r="U185" s="15" t="s">
        <v>680</v>
      </c>
      <c r="V185" s="15" t="s">
        <v>436</v>
      </c>
      <c r="W185" s="46">
        <v>1</v>
      </c>
      <c r="X185" s="19">
        <f>VLOOKUP(S185,$N$8:$Q4395,4,0)</f>
        <v>9239.1926168982627</v>
      </c>
      <c r="Y185" s="37">
        <f t="shared" si="26"/>
        <v>9239.1926168982627</v>
      </c>
      <c r="Z185" s="15"/>
      <c r="AA185" s="15"/>
      <c r="AB185" s="15"/>
      <c r="AC185" s="15"/>
      <c r="AD185" s="15"/>
      <c r="AE185" s="32" t="s">
        <v>675</v>
      </c>
      <c r="AF185" s="30" t="s">
        <v>421</v>
      </c>
      <c r="AG185" s="30" t="s">
        <v>869</v>
      </c>
      <c r="AH185" s="30" t="s">
        <v>422</v>
      </c>
      <c r="AI185" s="49">
        <v>1</v>
      </c>
      <c r="AJ185" s="19">
        <f t="shared" si="27"/>
        <v>12399.124</v>
      </c>
      <c r="AK185" s="37">
        <f t="shared" si="28"/>
        <v>12399.124</v>
      </c>
      <c r="AM185" s="36" t="s">
        <v>810</v>
      </c>
      <c r="AN185" s="11" t="s">
        <v>1100</v>
      </c>
      <c r="AO185" s="19">
        <f t="shared" si="29"/>
        <v>7290.7596764477348</v>
      </c>
      <c r="AP185" s="19">
        <f t="shared" si="30"/>
        <v>3512.7370000000001</v>
      </c>
      <c r="AQ185" s="33">
        <f t="shared" si="31"/>
        <v>10803.496676447736</v>
      </c>
      <c r="AR185" s="114"/>
    </row>
    <row r="186" spans="1:44" x14ac:dyDescent="0.2">
      <c r="A186" s="25"/>
      <c r="B186" s="26"/>
      <c r="C186" s="52"/>
      <c r="D186" s="25" t="s">
        <v>21</v>
      </c>
      <c r="E186" s="26" t="s">
        <v>21</v>
      </c>
      <c r="F186" s="27" t="str">
        <f t="shared" si="25"/>
        <v/>
      </c>
      <c r="G186" s="14"/>
      <c r="H186" s="21" t="s">
        <v>21</v>
      </c>
      <c r="I186" s="21"/>
      <c r="J186" s="14"/>
      <c r="K186" s="32" t="s">
        <v>292</v>
      </c>
      <c r="L186" s="33">
        <v>133</v>
      </c>
      <c r="M186" s="14"/>
      <c r="N186" s="36" t="s">
        <v>827</v>
      </c>
      <c r="O186" s="11" t="s">
        <v>1101</v>
      </c>
      <c r="P186" s="19">
        <v>322280</v>
      </c>
      <c r="Q186" s="37">
        <f t="shared" si="24"/>
        <v>11580.071700815039</v>
      </c>
      <c r="R186" s="19"/>
      <c r="S186" s="25" t="s">
        <v>879</v>
      </c>
      <c r="T186" s="15" t="s">
        <v>237</v>
      </c>
      <c r="U186" s="15" t="s">
        <v>628</v>
      </c>
      <c r="V186" s="15" t="s">
        <v>230</v>
      </c>
      <c r="W186" s="46">
        <v>1</v>
      </c>
      <c r="X186" s="19">
        <f>VLOOKUP(S186,$N$8:$Q4396,4,0)</f>
        <v>9399.3761828726747</v>
      </c>
      <c r="Y186" s="37">
        <f t="shared" si="26"/>
        <v>9399.3761828726747</v>
      </c>
      <c r="Z186" s="15"/>
      <c r="AA186" s="15"/>
      <c r="AB186" s="15"/>
      <c r="AC186" s="15"/>
      <c r="AD186" s="15"/>
      <c r="AE186" s="32" t="s">
        <v>676</v>
      </c>
      <c r="AF186" s="30" t="s">
        <v>423</v>
      </c>
      <c r="AG186" s="30" t="s">
        <v>870</v>
      </c>
      <c r="AH186" s="30" t="s">
        <v>424</v>
      </c>
      <c r="AI186" s="49">
        <v>1</v>
      </c>
      <c r="AJ186" s="19">
        <f t="shared" si="27"/>
        <v>6388.357</v>
      </c>
      <c r="AK186" s="37">
        <f t="shared" si="28"/>
        <v>6388.357</v>
      </c>
      <c r="AM186" s="36" t="s">
        <v>827</v>
      </c>
      <c r="AN186" s="11" t="s">
        <v>1101</v>
      </c>
      <c r="AO186" s="19">
        <f t="shared" si="29"/>
        <v>11580.071700815039</v>
      </c>
      <c r="AP186" s="19">
        <f t="shared" si="30"/>
        <v>4573.5770000000002</v>
      </c>
      <c r="AQ186" s="33">
        <f t="shared" si="31"/>
        <v>16153.64870081504</v>
      </c>
      <c r="AR186" s="114"/>
    </row>
    <row r="187" spans="1:44" x14ac:dyDescent="0.2">
      <c r="A187" s="25"/>
      <c r="B187" s="26"/>
      <c r="C187" s="52"/>
      <c r="D187" s="25" t="s">
        <v>21</v>
      </c>
      <c r="E187" s="26" t="s">
        <v>21</v>
      </c>
      <c r="F187" s="27" t="str">
        <f t="shared" si="25"/>
        <v/>
      </c>
      <c r="G187" s="14"/>
      <c r="H187" s="21" t="s">
        <v>21</v>
      </c>
      <c r="I187" s="21"/>
      <c r="J187" s="14"/>
      <c r="K187" s="32" t="s">
        <v>293</v>
      </c>
      <c r="L187" s="33">
        <v>298</v>
      </c>
      <c r="M187" s="14"/>
      <c r="N187" s="36" t="s">
        <v>833</v>
      </c>
      <c r="O187" s="11" t="s">
        <v>1102</v>
      </c>
      <c r="P187" s="19">
        <v>116419</v>
      </c>
      <c r="Q187" s="37">
        <f t="shared" si="24"/>
        <v>4183.133819465018</v>
      </c>
      <c r="R187" s="19"/>
      <c r="S187" s="25" t="s">
        <v>880</v>
      </c>
      <c r="T187" s="15" t="s">
        <v>300</v>
      </c>
      <c r="U187" s="15" t="s">
        <v>639</v>
      </c>
      <c r="V187" s="15" t="s">
        <v>297</v>
      </c>
      <c r="W187" s="46">
        <v>1</v>
      </c>
      <c r="X187" s="19">
        <f>VLOOKUP(S187,$N$8:$Q4397,4,0)</f>
        <v>6722.67933143754</v>
      </c>
      <c r="Y187" s="37">
        <f t="shared" si="26"/>
        <v>6722.67933143754</v>
      </c>
      <c r="Z187" s="15"/>
      <c r="AA187" s="15"/>
      <c r="AB187" s="15"/>
      <c r="AC187" s="15"/>
      <c r="AD187" s="15"/>
      <c r="AE187" s="32" t="s">
        <v>677</v>
      </c>
      <c r="AF187" s="30" t="s">
        <v>425</v>
      </c>
      <c r="AG187" s="30" t="s">
        <v>871</v>
      </c>
      <c r="AH187" s="30" t="s">
        <v>426</v>
      </c>
      <c r="AI187" s="49">
        <v>1</v>
      </c>
      <c r="AJ187" s="19">
        <f t="shared" si="27"/>
        <v>2362.4929999999999</v>
      </c>
      <c r="AK187" s="37">
        <f t="shared" si="28"/>
        <v>2362.4929999999999</v>
      </c>
      <c r="AM187" s="36" t="s">
        <v>833</v>
      </c>
      <c r="AN187" s="11" t="s">
        <v>1102</v>
      </c>
      <c r="AO187" s="19">
        <f t="shared" si="29"/>
        <v>4183.133819465018</v>
      </c>
      <c r="AP187" s="19">
        <f t="shared" si="30"/>
        <v>1538.4099484536082</v>
      </c>
      <c r="AQ187" s="33">
        <f t="shared" si="31"/>
        <v>5721.5437679186261</v>
      </c>
      <c r="AR187" s="114"/>
    </row>
    <row r="188" spans="1:44" x14ac:dyDescent="0.2">
      <c r="A188" s="25"/>
      <c r="B188" s="26"/>
      <c r="C188" s="52"/>
      <c r="D188" s="25" t="s">
        <v>21</v>
      </c>
      <c r="E188" s="26" t="s">
        <v>21</v>
      </c>
      <c r="F188" s="27" t="str">
        <f t="shared" si="25"/>
        <v/>
      </c>
      <c r="G188" s="14"/>
      <c r="H188" s="21" t="s">
        <v>21</v>
      </c>
      <c r="I188" s="21"/>
      <c r="J188" s="14"/>
      <c r="K188" s="32" t="s">
        <v>294</v>
      </c>
      <c r="L188" s="33">
        <v>177</v>
      </c>
      <c r="M188" s="14"/>
      <c r="N188" s="36" t="s">
        <v>837</v>
      </c>
      <c r="O188" s="11" t="s">
        <v>1188</v>
      </c>
      <c r="P188" s="19">
        <v>114031</v>
      </c>
      <c r="Q188" s="37">
        <f t="shared" si="24"/>
        <v>4097.328894488146</v>
      </c>
      <c r="R188" s="19"/>
      <c r="S188" s="25" t="s">
        <v>881</v>
      </c>
      <c r="T188" s="15" t="s">
        <v>314</v>
      </c>
      <c r="U188" s="15" t="s">
        <v>642</v>
      </c>
      <c r="V188" s="15" t="s">
        <v>313</v>
      </c>
      <c r="W188" s="46">
        <v>1</v>
      </c>
      <c r="X188" s="19">
        <f>VLOOKUP(S188,$N$8:$Q4398,4,0)</f>
        <v>7521.1178732763474</v>
      </c>
      <c r="Y188" s="37">
        <f t="shared" si="26"/>
        <v>7521.1178732763474</v>
      </c>
      <c r="Z188" s="15"/>
      <c r="AA188" s="15"/>
      <c r="AB188" s="15"/>
      <c r="AC188" s="15"/>
      <c r="AD188" s="15"/>
      <c r="AE188" s="32" t="s">
        <v>678</v>
      </c>
      <c r="AF188" s="30" t="s">
        <v>427</v>
      </c>
      <c r="AG188" s="30" t="s">
        <v>872</v>
      </c>
      <c r="AH188" s="30" t="s">
        <v>428</v>
      </c>
      <c r="AI188" s="49">
        <v>1</v>
      </c>
      <c r="AJ188" s="19">
        <f t="shared" si="27"/>
        <v>3989.1320000000001</v>
      </c>
      <c r="AK188" s="37">
        <f t="shared" si="28"/>
        <v>3989.1320000000001</v>
      </c>
      <c r="AM188" s="36" t="s">
        <v>837</v>
      </c>
      <c r="AN188" s="11" t="s">
        <v>1188</v>
      </c>
      <c r="AO188" s="19">
        <f t="shared" si="29"/>
        <v>4097.328894488146</v>
      </c>
      <c r="AP188" s="19">
        <f t="shared" si="30"/>
        <v>1618.4738969072164</v>
      </c>
      <c r="AQ188" s="33">
        <f t="shared" si="31"/>
        <v>5715.8027913953629</v>
      </c>
      <c r="AR188" s="114"/>
    </row>
    <row r="189" spans="1:44" x14ac:dyDescent="0.2">
      <c r="A189" s="22" t="s">
        <v>295</v>
      </c>
      <c r="B189" s="23">
        <v>612</v>
      </c>
      <c r="C189" s="51">
        <v>762</v>
      </c>
      <c r="D189" s="22" t="s">
        <v>296</v>
      </c>
      <c r="E189" s="23">
        <v>19740</v>
      </c>
      <c r="F189" s="24">
        <f t="shared" si="25"/>
        <v>5705.2023121387283</v>
      </c>
      <c r="G189" s="17"/>
      <c r="H189" s="18">
        <v>21114</v>
      </c>
      <c r="I189" s="18">
        <f>F189</f>
        <v>5705.2023121387283</v>
      </c>
      <c r="J189" s="17"/>
      <c r="K189" s="22" t="s">
        <v>295</v>
      </c>
      <c r="L189" s="31">
        <v>612</v>
      </c>
      <c r="M189" s="14"/>
      <c r="N189" s="36" t="s">
        <v>841</v>
      </c>
      <c r="O189" s="11" t="s">
        <v>1103</v>
      </c>
      <c r="P189" s="19">
        <v>231008</v>
      </c>
      <c r="Q189" s="37">
        <f t="shared" si="24"/>
        <v>8300.5126084829353</v>
      </c>
      <c r="R189" s="19"/>
      <c r="S189" s="25" t="s">
        <v>882</v>
      </c>
      <c r="T189" s="15" t="s">
        <v>332</v>
      </c>
      <c r="U189" s="15" t="s">
        <v>649</v>
      </c>
      <c r="V189" s="15" t="s">
        <v>329</v>
      </c>
      <c r="W189" s="46">
        <v>1</v>
      </c>
      <c r="X189" s="19">
        <f>VLOOKUP(S189,$N$8:$Q4399,4,0)</f>
        <v>8822.3488419163987</v>
      </c>
      <c r="Y189" s="37">
        <f t="shared" si="26"/>
        <v>8822.3488419163987</v>
      </c>
      <c r="Z189" s="15"/>
      <c r="AA189" s="15"/>
      <c r="AB189" s="15"/>
      <c r="AC189" s="15"/>
      <c r="AD189" s="15"/>
      <c r="AE189" s="32" t="s">
        <v>679</v>
      </c>
      <c r="AF189" s="30" t="s">
        <v>429</v>
      </c>
      <c r="AG189" s="30" t="s">
        <v>873</v>
      </c>
      <c r="AH189" s="30" t="s">
        <v>430</v>
      </c>
      <c r="AI189" s="49">
        <v>1</v>
      </c>
      <c r="AJ189" s="19">
        <f t="shared" si="27"/>
        <v>11447.183000000001</v>
      </c>
      <c r="AK189" s="37">
        <f t="shared" si="28"/>
        <v>11447.183000000001</v>
      </c>
      <c r="AM189" s="36" t="s">
        <v>841</v>
      </c>
      <c r="AN189" s="11" t="s">
        <v>1103</v>
      </c>
      <c r="AO189" s="19">
        <f t="shared" si="29"/>
        <v>8300.5126084829353</v>
      </c>
      <c r="AP189" s="19">
        <f t="shared" si="30"/>
        <v>3394.2326846926876</v>
      </c>
      <c r="AQ189" s="33">
        <f t="shared" si="31"/>
        <v>11694.745293175623</v>
      </c>
      <c r="AR189" s="114"/>
    </row>
    <row r="190" spans="1:44" x14ac:dyDescent="0.2">
      <c r="A190" s="25" t="s">
        <v>297</v>
      </c>
      <c r="B190" s="26">
        <v>2971</v>
      </c>
      <c r="C190" s="52">
        <v>1875</v>
      </c>
      <c r="D190" s="25" t="s">
        <v>298</v>
      </c>
      <c r="E190" s="26">
        <v>7905</v>
      </c>
      <c r="F190" s="27">
        <f t="shared" si="25"/>
        <v>2284.6820809248557</v>
      </c>
      <c r="G190" s="14"/>
      <c r="H190" s="21">
        <v>53245</v>
      </c>
      <c r="I190" s="21">
        <f>SUM(F190:F193)</f>
        <v>13988.150289017343</v>
      </c>
      <c r="J190" s="14"/>
      <c r="K190" s="32" t="s">
        <v>299</v>
      </c>
      <c r="L190" s="33">
        <v>280</v>
      </c>
      <c r="M190" s="14"/>
      <c r="N190" s="36" t="s">
        <v>843</v>
      </c>
      <c r="O190" s="11" t="s">
        <v>1104</v>
      </c>
      <c r="P190" s="19">
        <v>217144</v>
      </c>
      <c r="Q190" s="37">
        <f t="shared" si="24"/>
        <v>7802.355372352552</v>
      </c>
      <c r="R190" s="19"/>
      <c r="S190" s="25" t="s">
        <v>883</v>
      </c>
      <c r="T190" s="15" t="s">
        <v>404</v>
      </c>
      <c r="U190" s="15" t="s">
        <v>665</v>
      </c>
      <c r="V190" s="15" t="s">
        <v>403</v>
      </c>
      <c r="W190" s="46">
        <v>1</v>
      </c>
      <c r="X190" s="19">
        <f>VLOOKUP(S190,$N$8:$Q4400,4,0)</f>
        <v>4417.1211190669401</v>
      </c>
      <c r="Y190" s="37">
        <f t="shared" si="26"/>
        <v>4417.1211190669401</v>
      </c>
      <c r="Z190" s="15"/>
      <c r="AA190" s="15"/>
      <c r="AB190" s="15"/>
      <c r="AC190" s="15"/>
      <c r="AD190" s="15"/>
      <c r="AE190" s="32" t="s">
        <v>680</v>
      </c>
      <c r="AF190" s="30" t="s">
        <v>436</v>
      </c>
      <c r="AG190" s="30" t="s">
        <v>878</v>
      </c>
      <c r="AH190" s="30" t="s">
        <v>437</v>
      </c>
      <c r="AI190" s="49">
        <v>1</v>
      </c>
      <c r="AJ190" s="19">
        <f t="shared" si="27"/>
        <v>4285.625</v>
      </c>
      <c r="AK190" s="37">
        <f t="shared" si="28"/>
        <v>4285.625</v>
      </c>
      <c r="AM190" s="36" t="s">
        <v>843</v>
      </c>
      <c r="AN190" s="11" t="s">
        <v>1104</v>
      </c>
      <c r="AO190" s="19">
        <f t="shared" si="29"/>
        <v>7802.355372352552</v>
      </c>
      <c r="AP190" s="19">
        <f t="shared" si="30"/>
        <v>3588.2546009615385</v>
      </c>
      <c r="AQ190" s="33">
        <f t="shared" si="31"/>
        <v>11390.609973314091</v>
      </c>
      <c r="AR190" s="114"/>
    </row>
    <row r="191" spans="1:44" x14ac:dyDescent="0.2">
      <c r="A191" s="25"/>
      <c r="B191" s="26"/>
      <c r="C191" s="52"/>
      <c r="D191" s="25" t="s">
        <v>300</v>
      </c>
      <c r="E191" s="26">
        <v>9810</v>
      </c>
      <c r="F191" s="27">
        <f t="shared" si="25"/>
        <v>2835.2601156069363</v>
      </c>
      <c r="G191" s="14"/>
      <c r="H191" s="21" t="s">
        <v>21</v>
      </c>
      <c r="I191" s="21"/>
      <c r="J191" s="14"/>
      <c r="K191" s="32" t="s">
        <v>301</v>
      </c>
      <c r="L191" s="33">
        <v>972</v>
      </c>
      <c r="M191" s="14"/>
      <c r="N191" s="36" t="s">
        <v>851</v>
      </c>
      <c r="O191" s="11" t="s">
        <v>1105</v>
      </c>
      <c r="P191" s="19">
        <v>398898</v>
      </c>
      <c r="Q191" s="37">
        <f t="shared" si="24"/>
        <v>14333.087505621561</v>
      </c>
      <c r="R191" s="19"/>
      <c r="S191" s="25" t="s">
        <v>884</v>
      </c>
      <c r="T191" s="15" t="s">
        <v>420</v>
      </c>
      <c r="U191" s="15" t="s">
        <v>674</v>
      </c>
      <c r="V191" s="15" t="s">
        <v>418</v>
      </c>
      <c r="W191" s="46">
        <v>1</v>
      </c>
      <c r="X191" s="19">
        <f>VLOOKUP(S191,$N$8:$Q4401,4,0)</f>
        <v>8282.1155726419984</v>
      </c>
      <c r="Y191" s="37">
        <f t="shared" si="26"/>
        <v>8282.1155726419984</v>
      </c>
      <c r="Z191" s="15"/>
      <c r="AA191" s="15"/>
      <c r="AB191" s="15"/>
      <c r="AC191" s="15"/>
      <c r="AD191" s="15"/>
      <c r="AE191" s="32" t="s">
        <v>681</v>
      </c>
      <c r="AF191" s="30" t="s">
        <v>438</v>
      </c>
      <c r="AG191" s="30" t="s">
        <v>886</v>
      </c>
      <c r="AH191" s="30" t="s">
        <v>439</v>
      </c>
      <c r="AI191" s="49">
        <v>1</v>
      </c>
      <c r="AJ191" s="19">
        <f t="shared" si="27"/>
        <v>4194.9440000000004</v>
      </c>
      <c r="AK191" s="37">
        <f t="shared" si="28"/>
        <v>4194.9440000000004</v>
      </c>
      <c r="AM191" s="36" t="s">
        <v>851</v>
      </c>
      <c r="AN191" s="11" t="s">
        <v>1105</v>
      </c>
      <c r="AO191" s="19">
        <f t="shared" si="29"/>
        <v>14333.087505621561</v>
      </c>
      <c r="AP191" s="19">
        <f t="shared" si="30"/>
        <v>5474.5498561354016</v>
      </c>
      <c r="AQ191" s="33">
        <f t="shared" si="31"/>
        <v>19807.637361756962</v>
      </c>
      <c r="AR191" s="114"/>
    </row>
    <row r="192" spans="1:44" x14ac:dyDescent="0.2">
      <c r="A192" s="25"/>
      <c r="B192" s="26"/>
      <c r="C192" s="52"/>
      <c r="D192" s="25" t="s">
        <v>302</v>
      </c>
      <c r="E192" s="26">
        <v>14497</v>
      </c>
      <c r="F192" s="27">
        <f t="shared" si="25"/>
        <v>4189.884393063584</v>
      </c>
      <c r="G192" s="14"/>
      <c r="H192" s="21" t="s">
        <v>21</v>
      </c>
      <c r="I192" s="21"/>
      <c r="J192" s="14"/>
      <c r="K192" s="32" t="s">
        <v>303</v>
      </c>
      <c r="L192" s="33">
        <v>328</v>
      </c>
      <c r="M192" s="14"/>
      <c r="N192" s="36" t="s">
        <v>859</v>
      </c>
      <c r="O192" s="11" t="s">
        <v>1106</v>
      </c>
      <c r="P192" s="19">
        <v>635912</v>
      </c>
      <c r="Q192" s="37">
        <f t="shared" si="24"/>
        <v>22849.405968129242</v>
      </c>
      <c r="R192" s="19"/>
      <c r="S192" s="43" t="s">
        <v>885</v>
      </c>
      <c r="T192" s="44" t="s">
        <v>322</v>
      </c>
      <c r="U192" s="44" t="s">
        <v>645</v>
      </c>
      <c r="V192" s="44" t="s">
        <v>321</v>
      </c>
      <c r="W192" s="45">
        <v>0.4942528735632184</v>
      </c>
      <c r="X192" s="19">
        <f>VLOOKUP(S192,$N$8:$Q4402,4,0)</f>
        <v>14069.061295935609</v>
      </c>
      <c r="Y192" s="37">
        <f t="shared" si="26"/>
        <v>6953.6739738532324</v>
      </c>
      <c r="Z192" s="15"/>
      <c r="AA192" s="15"/>
      <c r="AB192" s="15"/>
      <c r="AC192" s="15"/>
      <c r="AD192" s="15"/>
      <c r="AE192" s="32" t="s">
        <v>682</v>
      </c>
      <c r="AF192" s="30" t="s">
        <v>440</v>
      </c>
      <c r="AG192" s="30" t="s">
        <v>890</v>
      </c>
      <c r="AH192" s="30" t="s">
        <v>441</v>
      </c>
      <c r="AI192" s="49">
        <v>1</v>
      </c>
      <c r="AJ192" s="19">
        <f t="shared" si="27"/>
        <v>5084.6859999999997</v>
      </c>
      <c r="AK192" s="37">
        <f t="shared" si="28"/>
        <v>5084.6859999999997</v>
      </c>
      <c r="AM192" s="36" t="s">
        <v>859</v>
      </c>
      <c r="AN192" s="11" t="s">
        <v>1106</v>
      </c>
      <c r="AO192" s="19">
        <f t="shared" si="29"/>
        <v>22849.405968129242</v>
      </c>
      <c r="AP192" s="19">
        <f t="shared" si="30"/>
        <v>10270.705857493858</v>
      </c>
      <c r="AQ192" s="33">
        <f t="shared" si="31"/>
        <v>33120.111825623098</v>
      </c>
      <c r="AR192" s="114"/>
    </row>
    <row r="193" spans="1:44" x14ac:dyDescent="0.2">
      <c r="A193" s="25"/>
      <c r="B193" s="26"/>
      <c r="C193" s="52"/>
      <c r="D193" s="25" t="s">
        <v>304</v>
      </c>
      <c r="E193" s="26">
        <v>16187</v>
      </c>
      <c r="F193" s="27">
        <f t="shared" si="25"/>
        <v>4678.3236994219651</v>
      </c>
      <c r="G193" s="14"/>
      <c r="H193" s="21" t="s">
        <v>21</v>
      </c>
      <c r="I193" s="21"/>
      <c r="J193" s="14"/>
      <c r="K193" s="32" t="s">
        <v>305</v>
      </c>
      <c r="L193" s="33">
        <v>352</v>
      </c>
      <c r="M193" s="14"/>
      <c r="N193" s="36" t="s">
        <v>860</v>
      </c>
      <c r="O193" s="11" t="s">
        <v>1107</v>
      </c>
      <c r="P193" s="19">
        <v>249660</v>
      </c>
      <c r="Q193" s="37">
        <f t="shared" si="24"/>
        <v>8970.7108750945827</v>
      </c>
      <c r="R193" s="19"/>
      <c r="S193" s="43" t="s">
        <v>885</v>
      </c>
      <c r="T193" s="44" t="s">
        <v>322</v>
      </c>
      <c r="U193" s="44" t="s">
        <v>667</v>
      </c>
      <c r="V193" s="44" t="s">
        <v>407</v>
      </c>
      <c r="W193" s="45">
        <v>0.50574712643678166</v>
      </c>
      <c r="X193" s="19">
        <f>VLOOKUP(S193,$N$8:$Q4403,4,0)</f>
        <v>14069.061295935609</v>
      </c>
      <c r="Y193" s="37">
        <f t="shared" si="26"/>
        <v>7115.387322082378</v>
      </c>
      <c r="Z193" s="15"/>
      <c r="AA193" s="15"/>
      <c r="AB193" s="15"/>
      <c r="AC193" s="15"/>
      <c r="AD193" s="15"/>
      <c r="AE193" s="32" t="s">
        <v>683</v>
      </c>
      <c r="AF193" s="30" t="s">
        <v>442</v>
      </c>
      <c r="AG193" s="30" t="s">
        <v>891</v>
      </c>
      <c r="AH193" s="30" t="s">
        <v>443</v>
      </c>
      <c r="AI193" s="49">
        <v>1</v>
      </c>
      <c r="AJ193" s="19">
        <f t="shared" si="27"/>
        <v>3776.6680000000001</v>
      </c>
      <c r="AK193" s="37">
        <f t="shared" si="28"/>
        <v>3776.6680000000001</v>
      </c>
      <c r="AM193" s="36" t="s">
        <v>860</v>
      </c>
      <c r="AN193" s="11" t="s">
        <v>1107</v>
      </c>
      <c r="AO193" s="19">
        <f t="shared" si="29"/>
        <v>8970.7108750945827</v>
      </c>
      <c r="AP193" s="19">
        <f t="shared" si="30"/>
        <v>4081.0790000000002</v>
      </c>
      <c r="AQ193" s="33">
        <f t="shared" si="31"/>
        <v>13051.789875094582</v>
      </c>
      <c r="AR193" s="114"/>
    </row>
    <row r="194" spans="1:44" x14ac:dyDescent="0.2">
      <c r="A194" s="25"/>
      <c r="B194" s="26"/>
      <c r="C194" s="52"/>
      <c r="D194" s="25" t="s">
        <v>21</v>
      </c>
      <c r="E194" s="26" t="s">
        <v>21</v>
      </c>
      <c r="F194" s="27" t="str">
        <f t="shared" si="25"/>
        <v/>
      </c>
      <c r="G194" s="14"/>
      <c r="H194" s="21" t="s">
        <v>21</v>
      </c>
      <c r="I194" s="21"/>
      <c r="J194" s="14"/>
      <c r="K194" s="32" t="s">
        <v>306</v>
      </c>
      <c r="L194" s="33">
        <v>325</v>
      </c>
      <c r="M194" s="14"/>
      <c r="N194" s="36" t="s">
        <v>871</v>
      </c>
      <c r="O194" s="11" t="s">
        <v>1108</v>
      </c>
      <c r="P194" s="19">
        <v>158789</v>
      </c>
      <c r="Q194" s="37">
        <f t="shared" si="24"/>
        <v>5705.5603987238392</v>
      </c>
      <c r="R194" s="19"/>
      <c r="S194" s="25" t="s">
        <v>886</v>
      </c>
      <c r="T194" s="15" t="s">
        <v>439</v>
      </c>
      <c r="U194" s="15" t="s">
        <v>681</v>
      </c>
      <c r="V194" s="15" t="s">
        <v>438</v>
      </c>
      <c r="W194" s="46">
        <v>1</v>
      </c>
      <c r="X194" s="19">
        <f>VLOOKUP(S194,$N$8:$Q4404,4,0)</f>
        <v>8320.1313224851838</v>
      </c>
      <c r="Y194" s="37">
        <f t="shared" si="26"/>
        <v>8320.1313224851838</v>
      </c>
      <c r="Z194" s="15"/>
      <c r="AA194" s="15"/>
      <c r="AB194" s="15"/>
      <c r="AC194" s="15"/>
      <c r="AD194" s="15"/>
      <c r="AE194" s="32" t="s">
        <v>684</v>
      </c>
      <c r="AF194" s="30" t="s">
        <v>444</v>
      </c>
      <c r="AG194" s="30" t="s">
        <v>894</v>
      </c>
      <c r="AH194" s="30" t="s">
        <v>445</v>
      </c>
      <c r="AI194" s="49">
        <v>1</v>
      </c>
      <c r="AJ194" s="19">
        <f t="shared" si="27"/>
        <v>7198.8010000000004</v>
      </c>
      <c r="AK194" s="37">
        <f t="shared" si="28"/>
        <v>7198.8010000000004</v>
      </c>
      <c r="AM194" s="36" t="s">
        <v>871</v>
      </c>
      <c r="AN194" s="11" t="s">
        <v>1108</v>
      </c>
      <c r="AO194" s="19">
        <f t="shared" si="29"/>
        <v>5705.5603987238392</v>
      </c>
      <c r="AP194" s="19">
        <f t="shared" si="30"/>
        <v>2362.4929999999999</v>
      </c>
      <c r="AQ194" s="33">
        <f t="shared" si="31"/>
        <v>8068.0533987238396</v>
      </c>
      <c r="AR194" s="114"/>
    </row>
    <row r="195" spans="1:44" x14ac:dyDescent="0.2">
      <c r="A195" s="25"/>
      <c r="B195" s="26"/>
      <c r="C195" s="52"/>
      <c r="D195" s="25" t="s">
        <v>21</v>
      </c>
      <c r="E195" s="26" t="s">
        <v>21</v>
      </c>
      <c r="F195" s="27" t="str">
        <f t="shared" si="25"/>
        <v/>
      </c>
      <c r="G195" s="14"/>
      <c r="H195" s="21" t="s">
        <v>21</v>
      </c>
      <c r="I195" s="21"/>
      <c r="J195" s="14"/>
      <c r="K195" s="32" t="s">
        <v>307</v>
      </c>
      <c r="L195" s="33">
        <v>376</v>
      </c>
      <c r="M195" s="14"/>
      <c r="N195" s="36" t="s">
        <v>877</v>
      </c>
      <c r="O195" s="11" t="s">
        <v>1109</v>
      </c>
      <c r="P195" s="19">
        <v>226366</v>
      </c>
      <c r="Q195" s="37">
        <f t="shared" si="24"/>
        <v>8133.7176077531858</v>
      </c>
      <c r="R195" s="19"/>
      <c r="S195" s="25" t="s">
        <v>887</v>
      </c>
      <c r="T195" s="15" t="s">
        <v>522</v>
      </c>
      <c r="U195" s="15" t="s">
        <v>706</v>
      </c>
      <c r="V195" s="15" t="s">
        <v>519</v>
      </c>
      <c r="W195" s="46">
        <v>1</v>
      </c>
      <c r="X195" s="19">
        <f>VLOOKUP(S195,$N$8:$Q4405,4,0)</f>
        <v>10696.762458475656</v>
      </c>
      <c r="Y195" s="37">
        <f t="shared" si="26"/>
        <v>10696.762458475656</v>
      </c>
      <c r="Z195" s="15"/>
      <c r="AA195" s="15"/>
      <c r="AB195" s="15"/>
      <c r="AC195" s="15"/>
      <c r="AD195" s="15"/>
      <c r="AE195" s="32" t="s">
        <v>685</v>
      </c>
      <c r="AF195" s="30" t="s">
        <v>446</v>
      </c>
      <c r="AG195" s="30" t="s">
        <v>895</v>
      </c>
      <c r="AH195" s="30" t="s">
        <v>447</v>
      </c>
      <c r="AI195" s="49">
        <v>1</v>
      </c>
      <c r="AJ195" s="19">
        <f t="shared" si="27"/>
        <v>4413.0879999999997</v>
      </c>
      <c r="AK195" s="37">
        <f t="shared" si="28"/>
        <v>4413.0879999999997</v>
      </c>
      <c r="AM195" s="36" t="s">
        <v>877</v>
      </c>
      <c r="AN195" s="11" t="s">
        <v>1109</v>
      </c>
      <c r="AO195" s="19">
        <f t="shared" si="29"/>
        <v>8133.7176077531858</v>
      </c>
      <c r="AP195" s="19">
        <f t="shared" si="30"/>
        <v>3483.4880432692303</v>
      </c>
      <c r="AQ195" s="33">
        <f t="shared" si="31"/>
        <v>11617.205651022416</v>
      </c>
      <c r="AR195" s="114"/>
    </row>
    <row r="196" spans="1:44" x14ac:dyDescent="0.2">
      <c r="A196" s="25"/>
      <c r="B196" s="26"/>
      <c r="C196" s="52"/>
      <c r="D196" s="25" t="s">
        <v>21</v>
      </c>
      <c r="E196" s="26" t="s">
        <v>21</v>
      </c>
      <c r="F196" s="27" t="str">
        <f t="shared" si="25"/>
        <v/>
      </c>
      <c r="G196" s="14"/>
      <c r="H196" s="21" t="s">
        <v>21</v>
      </c>
      <c r="I196" s="21"/>
      <c r="J196" s="14"/>
      <c r="K196" s="32" t="s">
        <v>308</v>
      </c>
      <c r="L196" s="33">
        <v>337</v>
      </c>
      <c r="M196" s="14"/>
      <c r="N196" s="36" t="s">
        <v>879</v>
      </c>
      <c r="O196" s="11" t="s">
        <v>1110</v>
      </c>
      <c r="P196" s="19">
        <v>261590</v>
      </c>
      <c r="Q196" s="37">
        <f t="shared" si="24"/>
        <v>9399.3761828726747</v>
      </c>
      <c r="R196" s="19"/>
      <c r="S196" s="25" t="s">
        <v>888</v>
      </c>
      <c r="T196" s="15" t="s">
        <v>298</v>
      </c>
      <c r="U196" s="15" t="s">
        <v>639</v>
      </c>
      <c r="V196" s="15" t="s">
        <v>297</v>
      </c>
      <c r="W196" s="46">
        <v>1</v>
      </c>
      <c r="X196" s="19">
        <f>VLOOKUP(S196,$N$8:$Q4406,4,0)</f>
        <v>5405.9258638066976</v>
      </c>
      <c r="Y196" s="37">
        <f t="shared" si="26"/>
        <v>5405.9258638066976</v>
      </c>
      <c r="Z196" s="15"/>
      <c r="AA196" s="15"/>
      <c r="AB196" s="15"/>
      <c r="AC196" s="15"/>
      <c r="AD196" s="15"/>
      <c r="AE196" s="43" t="s">
        <v>686</v>
      </c>
      <c r="AF196" s="44" t="s">
        <v>448</v>
      </c>
      <c r="AG196" s="44" t="s">
        <v>751</v>
      </c>
      <c r="AH196" s="44" t="s">
        <v>458</v>
      </c>
      <c r="AI196" s="45">
        <v>0.1553030303030303</v>
      </c>
      <c r="AJ196" s="19">
        <f t="shared" si="27"/>
        <v>16234.003000000001</v>
      </c>
      <c r="AK196" s="37">
        <f t="shared" si="28"/>
        <v>2521.189859848485</v>
      </c>
      <c r="AM196" s="36" t="s">
        <v>879</v>
      </c>
      <c r="AN196" s="11" t="s">
        <v>1110</v>
      </c>
      <c r="AO196" s="19">
        <f t="shared" si="29"/>
        <v>9399.3761828726747</v>
      </c>
      <c r="AP196" s="19">
        <f t="shared" si="30"/>
        <v>3884.0947538802661</v>
      </c>
      <c r="AQ196" s="33">
        <f t="shared" si="31"/>
        <v>13283.470936752941</v>
      </c>
      <c r="AR196" s="114"/>
    </row>
    <row r="197" spans="1:44" x14ac:dyDescent="0.2">
      <c r="A197" s="22" t="s">
        <v>309</v>
      </c>
      <c r="B197" s="23">
        <v>3491</v>
      </c>
      <c r="C197" s="51">
        <v>1647</v>
      </c>
      <c r="D197" s="22" t="s">
        <v>310</v>
      </c>
      <c r="E197" s="23">
        <v>39832</v>
      </c>
      <c r="F197" s="24">
        <f t="shared" si="25"/>
        <v>11512.1387283237</v>
      </c>
      <c r="G197" s="17"/>
      <c r="H197" s="18">
        <v>44970</v>
      </c>
      <c r="I197" s="18">
        <f>F197</f>
        <v>11512.1387283237</v>
      </c>
      <c r="J197" s="17"/>
      <c r="K197" s="22" t="s">
        <v>309</v>
      </c>
      <c r="L197" s="31">
        <v>3491</v>
      </c>
      <c r="M197" s="14"/>
      <c r="N197" s="36" t="s">
        <v>883</v>
      </c>
      <c r="O197" s="11" t="s">
        <v>1111</v>
      </c>
      <c r="P197" s="19">
        <v>122931</v>
      </c>
      <c r="Q197" s="37">
        <f t="shared" si="24"/>
        <v>4417.1211190669401</v>
      </c>
      <c r="R197" s="19"/>
      <c r="S197" s="25" t="s">
        <v>889</v>
      </c>
      <c r="T197" s="15" t="s">
        <v>556</v>
      </c>
      <c r="U197" s="15" t="s">
        <v>716</v>
      </c>
      <c r="V197" s="15" t="s">
        <v>553</v>
      </c>
      <c r="W197" s="46">
        <v>1</v>
      </c>
      <c r="X197" s="19">
        <f>VLOOKUP(S197,$N$8:$Q4407,4,0)</f>
        <v>11280.868346425417</v>
      </c>
      <c r="Y197" s="37">
        <f t="shared" si="26"/>
        <v>11280.868346425417</v>
      </c>
      <c r="Z197" s="15"/>
      <c r="AA197" s="15"/>
      <c r="AB197" s="15"/>
      <c r="AC197" s="15"/>
      <c r="AD197" s="15"/>
      <c r="AE197" s="43" t="s">
        <v>686</v>
      </c>
      <c r="AF197" s="44" t="s">
        <v>448</v>
      </c>
      <c r="AG197" s="44" t="s">
        <v>776</v>
      </c>
      <c r="AH197" s="44" t="s">
        <v>456</v>
      </c>
      <c r="AI197" s="45">
        <v>0.14583333333333334</v>
      </c>
      <c r="AJ197" s="19">
        <f t="shared" si="27"/>
        <v>16234.003000000001</v>
      </c>
      <c r="AK197" s="37">
        <f t="shared" si="28"/>
        <v>2367.4587708333333</v>
      </c>
      <c r="AM197" s="36" t="s">
        <v>883</v>
      </c>
      <c r="AN197" s="11" t="s">
        <v>1111</v>
      </c>
      <c r="AO197" s="19">
        <f t="shared" si="29"/>
        <v>4417.1211190669401</v>
      </c>
      <c r="AP197" s="19">
        <f t="shared" si="30"/>
        <v>1749.115154639175</v>
      </c>
      <c r="AQ197" s="33">
        <f t="shared" si="31"/>
        <v>6166.2362737061148</v>
      </c>
      <c r="AR197" s="114"/>
    </row>
    <row r="198" spans="1:44" x14ac:dyDescent="0.2">
      <c r="A198" s="25" t="s">
        <v>311</v>
      </c>
      <c r="B198" s="26">
        <v>584</v>
      </c>
      <c r="C198" s="52">
        <v>439</v>
      </c>
      <c r="D198" s="25" t="s">
        <v>312</v>
      </c>
      <c r="E198" s="26">
        <v>11998</v>
      </c>
      <c r="F198" s="27">
        <f t="shared" si="25"/>
        <v>3467.6300578034684</v>
      </c>
      <c r="G198" s="14"/>
      <c r="H198" s="21">
        <v>13021</v>
      </c>
      <c r="I198" s="21">
        <f>F198</f>
        <v>3467.6300578034684</v>
      </c>
      <c r="J198" s="14"/>
      <c r="K198" s="32" t="s">
        <v>311</v>
      </c>
      <c r="L198" s="33">
        <v>584</v>
      </c>
      <c r="M198" s="14"/>
      <c r="N198" s="36" t="s">
        <v>890</v>
      </c>
      <c r="O198" s="11" t="s">
        <v>1112</v>
      </c>
      <c r="P198" s="19">
        <v>284987</v>
      </c>
      <c r="Q198" s="37">
        <f t="shared" si="24"/>
        <v>10240.070416408636</v>
      </c>
      <c r="R198" s="19"/>
      <c r="S198" s="25" t="s">
        <v>890</v>
      </c>
      <c r="T198" s="15" t="s">
        <v>441</v>
      </c>
      <c r="U198" s="15" t="s">
        <v>682</v>
      </c>
      <c r="V198" s="15" t="s">
        <v>440</v>
      </c>
      <c r="W198" s="46">
        <v>1</v>
      </c>
      <c r="X198" s="19">
        <f>VLOOKUP(S198,$N$8:$Q4408,4,0)</f>
        <v>10240.070416408636</v>
      </c>
      <c r="Y198" s="37">
        <f t="shared" si="26"/>
        <v>10240.070416408636</v>
      </c>
      <c r="Z198" s="15"/>
      <c r="AA198" s="15"/>
      <c r="AB198" s="15"/>
      <c r="AC198" s="15"/>
      <c r="AD198" s="15"/>
      <c r="AE198" s="43" t="s">
        <v>686</v>
      </c>
      <c r="AF198" s="44" t="s">
        <v>448</v>
      </c>
      <c r="AG198" s="44" t="s">
        <v>849</v>
      </c>
      <c r="AH198" s="44" t="s">
        <v>454</v>
      </c>
      <c r="AI198" s="45">
        <v>0.25378787878787878</v>
      </c>
      <c r="AJ198" s="19">
        <f t="shared" si="27"/>
        <v>16234.003000000001</v>
      </c>
      <c r="AK198" s="37">
        <f t="shared" si="28"/>
        <v>4119.9931856060612</v>
      </c>
      <c r="AM198" s="36" t="s">
        <v>890</v>
      </c>
      <c r="AN198" s="11" t="s">
        <v>1112</v>
      </c>
      <c r="AO198" s="19">
        <f t="shared" si="29"/>
        <v>10240.070416408636</v>
      </c>
      <c r="AP198" s="19">
        <f t="shared" si="30"/>
        <v>5084.6859999999997</v>
      </c>
      <c r="AQ198" s="33">
        <f t="shared" si="31"/>
        <v>15324.756416408636</v>
      </c>
      <c r="AR198" s="114"/>
    </row>
    <row r="199" spans="1:44" x14ac:dyDescent="0.2">
      <c r="A199" s="22" t="s">
        <v>313</v>
      </c>
      <c r="B199" s="23">
        <v>2967</v>
      </c>
      <c r="C199" s="51">
        <v>1485</v>
      </c>
      <c r="D199" s="22" t="s">
        <v>314</v>
      </c>
      <c r="E199" s="23">
        <v>11638</v>
      </c>
      <c r="F199" s="24">
        <f t="shared" si="25"/>
        <v>3363.5838150289019</v>
      </c>
      <c r="G199" s="17"/>
      <c r="H199" s="18">
        <v>42090</v>
      </c>
      <c r="I199" s="18">
        <f>SUM(F199:F201)</f>
        <v>10878.034682080925</v>
      </c>
      <c r="J199" s="17"/>
      <c r="K199" s="22" t="s">
        <v>313</v>
      </c>
      <c r="L199" s="31">
        <v>2967</v>
      </c>
      <c r="M199" s="14"/>
      <c r="N199" s="36" t="s">
        <v>900</v>
      </c>
      <c r="O199" s="11" t="s">
        <v>1113</v>
      </c>
      <c r="P199" s="19">
        <v>332029</v>
      </c>
      <c r="Q199" s="37">
        <f t="shared" si="24"/>
        <v>11930.369947716012</v>
      </c>
      <c r="R199" s="19"/>
      <c r="S199" s="25" t="s">
        <v>891</v>
      </c>
      <c r="T199" s="15" t="s">
        <v>443</v>
      </c>
      <c r="U199" s="15" t="s">
        <v>683</v>
      </c>
      <c r="V199" s="15" t="s">
        <v>442</v>
      </c>
      <c r="W199" s="46">
        <v>1</v>
      </c>
      <c r="X199" s="19">
        <f>VLOOKUP(S199,$N$8:$Q4409,4,0)</f>
        <v>7842.5629565439758</v>
      </c>
      <c r="Y199" s="37">
        <f t="shared" si="26"/>
        <v>7842.5629565439758</v>
      </c>
      <c r="Z199" s="15"/>
      <c r="AA199" s="15"/>
      <c r="AB199" s="15"/>
      <c r="AC199" s="15"/>
      <c r="AD199" s="15"/>
      <c r="AE199" s="43" t="s">
        <v>686</v>
      </c>
      <c r="AF199" s="44" t="s">
        <v>448</v>
      </c>
      <c r="AG199" s="44" t="s">
        <v>876</v>
      </c>
      <c r="AH199" s="44" t="s">
        <v>452</v>
      </c>
      <c r="AI199" s="45">
        <v>0.26136363636363635</v>
      </c>
      <c r="AJ199" s="19">
        <f t="shared" si="27"/>
        <v>16234.003000000001</v>
      </c>
      <c r="AK199" s="37">
        <f t="shared" si="28"/>
        <v>4242.9780568181823</v>
      </c>
      <c r="AM199" s="36" t="s">
        <v>900</v>
      </c>
      <c r="AN199" s="11" t="s">
        <v>1113</v>
      </c>
      <c r="AO199" s="19">
        <f t="shared" si="29"/>
        <v>11930.369947716012</v>
      </c>
      <c r="AP199" s="19">
        <f t="shared" si="30"/>
        <v>4467.4392693935124</v>
      </c>
      <c r="AQ199" s="33">
        <f t="shared" si="31"/>
        <v>16397.809217109523</v>
      </c>
      <c r="AR199" s="114"/>
    </row>
    <row r="200" spans="1:44" x14ac:dyDescent="0.2">
      <c r="A200" s="22"/>
      <c r="B200" s="23"/>
      <c r="C200" s="51"/>
      <c r="D200" s="22" t="s">
        <v>315</v>
      </c>
      <c r="E200" s="23">
        <v>13436</v>
      </c>
      <c r="F200" s="24">
        <f t="shared" si="25"/>
        <v>3883.2369942196533</v>
      </c>
      <c r="G200" s="17"/>
      <c r="H200" s="18" t="s">
        <v>21</v>
      </c>
      <c r="I200" s="18"/>
      <c r="J200" s="17"/>
      <c r="K200" s="22"/>
      <c r="L200" s="31"/>
      <c r="M200" s="14"/>
      <c r="N200" s="36" t="s">
        <v>901</v>
      </c>
      <c r="O200" s="11" t="s">
        <v>1114</v>
      </c>
      <c r="P200" s="19">
        <v>109989</v>
      </c>
      <c r="Q200" s="37">
        <f t="shared" ref="Q200:Q218" si="33">P200*$Q$5/$P$220</f>
        <v>3952.0929201344952</v>
      </c>
      <c r="R200" s="19"/>
      <c r="S200" s="43" t="s">
        <v>892</v>
      </c>
      <c r="T200" s="44" t="s">
        <v>93</v>
      </c>
      <c r="U200" s="44" t="s">
        <v>598</v>
      </c>
      <c r="V200" s="44" t="s">
        <v>92</v>
      </c>
      <c r="W200" s="45">
        <v>0.48089171974522293</v>
      </c>
      <c r="X200" s="19">
        <f>VLOOKUP(S200,$N$8:$Q4410,4,0)</f>
        <v>22045.074625747635</v>
      </c>
      <c r="Y200" s="37">
        <f t="shared" si="26"/>
        <v>10601.293848687557</v>
      </c>
      <c r="Z200" s="15"/>
      <c r="AA200" s="15"/>
      <c r="AB200" s="15"/>
      <c r="AC200" s="15"/>
      <c r="AD200" s="15"/>
      <c r="AE200" s="43" t="s">
        <v>686</v>
      </c>
      <c r="AF200" s="44" t="s">
        <v>448</v>
      </c>
      <c r="AG200" s="44" t="s">
        <v>896</v>
      </c>
      <c r="AH200" s="44" t="s">
        <v>450</v>
      </c>
      <c r="AI200" s="45">
        <v>0.17424242424242425</v>
      </c>
      <c r="AJ200" s="19">
        <f t="shared" si="27"/>
        <v>16234.003000000001</v>
      </c>
      <c r="AK200" s="37">
        <f t="shared" si="28"/>
        <v>2828.6520378787882</v>
      </c>
      <c r="AM200" s="36" t="s">
        <v>901</v>
      </c>
      <c r="AN200" s="11" t="s">
        <v>1114</v>
      </c>
      <c r="AO200" s="19">
        <f t="shared" si="29"/>
        <v>3952.0929201344952</v>
      </c>
      <c r="AP200" s="19">
        <f t="shared" si="30"/>
        <v>1549.4009026798308</v>
      </c>
      <c r="AQ200" s="33">
        <f t="shared" si="31"/>
        <v>5501.4938228143255</v>
      </c>
      <c r="AR200" s="114"/>
    </row>
    <row r="201" spans="1:44" x14ac:dyDescent="0.2">
      <c r="A201" s="22"/>
      <c r="B201" s="23"/>
      <c r="C201" s="51"/>
      <c r="D201" s="22" t="s">
        <v>316</v>
      </c>
      <c r="E201" s="23">
        <v>12564</v>
      </c>
      <c r="F201" s="24">
        <f t="shared" ref="F201:F264" si="34">IF($E201="", "",$E201*1000000/$E$353)</f>
        <v>3631.2138728323698</v>
      </c>
      <c r="G201" s="17"/>
      <c r="H201" s="18" t="s">
        <v>21</v>
      </c>
      <c r="I201" s="18"/>
      <c r="J201" s="17"/>
      <c r="K201" s="22"/>
      <c r="L201" s="31"/>
      <c r="M201" s="14"/>
      <c r="N201" s="36" t="s">
        <v>903</v>
      </c>
      <c r="O201" s="11" t="s">
        <v>1115</v>
      </c>
      <c r="P201" s="19">
        <v>124916</v>
      </c>
      <c r="Q201" s="37">
        <f t="shared" si="33"/>
        <v>4488.4455646611996</v>
      </c>
      <c r="R201" s="19"/>
      <c r="S201" s="43" t="s">
        <v>892</v>
      </c>
      <c r="T201" s="44" t="s">
        <v>93</v>
      </c>
      <c r="U201" s="44" t="s">
        <v>599</v>
      </c>
      <c r="V201" s="44" t="s">
        <v>94</v>
      </c>
      <c r="W201" s="45">
        <v>0.51910828025477707</v>
      </c>
      <c r="X201" s="19">
        <f>VLOOKUP(S201,$N$8:$Q4411,4,0)</f>
        <v>22045.074625747635</v>
      </c>
      <c r="Y201" s="37">
        <f t="shared" ref="Y201:Y250" si="35">W201*X201</f>
        <v>11443.780777060078</v>
      </c>
      <c r="Z201" s="15"/>
      <c r="AA201" s="15"/>
      <c r="AB201" s="15"/>
      <c r="AC201" s="15"/>
      <c r="AD201" s="15"/>
      <c r="AE201" s="43" t="s">
        <v>686</v>
      </c>
      <c r="AF201" s="44" t="s">
        <v>448</v>
      </c>
      <c r="AG201" s="44" t="s">
        <v>898</v>
      </c>
      <c r="AH201" s="44" t="s">
        <v>1189</v>
      </c>
      <c r="AI201" s="45">
        <v>9.46969696969697E-3</v>
      </c>
      <c r="AJ201" s="19">
        <f t="shared" ref="AJ201:AJ250" si="36">VLOOKUP(AE201,$AA$8:$AC$159,3,0)</f>
        <v>16234.003000000001</v>
      </c>
      <c r="AK201" s="37">
        <f t="shared" ref="AK201:AK250" si="37">AI201*AJ201</f>
        <v>153.73108901515153</v>
      </c>
      <c r="AM201" s="36" t="s">
        <v>903</v>
      </c>
      <c r="AN201" s="11" t="s">
        <v>1115</v>
      </c>
      <c r="AO201" s="19">
        <f t="shared" ref="AO201:AO218" si="38">VLOOKUP(AM201,N201:Q411,4,0)</f>
        <v>4488.4455646611996</v>
      </c>
      <c r="AP201" s="19">
        <f t="shared" ref="AP201:AP218" si="39">SUMIF($AG$8:$AG$250,AM201,$AK$8:$AK$250)</f>
        <v>2067.3407560975606</v>
      </c>
      <c r="AQ201" s="33">
        <f t="shared" ref="AQ201:AQ218" si="40">AO201+AP201</f>
        <v>6555.7863207587598</v>
      </c>
      <c r="AR201" s="114"/>
    </row>
    <row r="202" spans="1:44" x14ac:dyDescent="0.2">
      <c r="A202" s="25" t="s">
        <v>317</v>
      </c>
      <c r="B202" s="26">
        <v>922</v>
      </c>
      <c r="C202" s="52">
        <v>556</v>
      </c>
      <c r="D202" s="25" t="s">
        <v>318</v>
      </c>
      <c r="E202" s="26">
        <v>16154</v>
      </c>
      <c r="F202" s="27">
        <f t="shared" si="34"/>
        <v>4668.7861271676302</v>
      </c>
      <c r="G202" s="14"/>
      <c r="H202" s="21">
        <v>17632</v>
      </c>
      <c r="I202" s="21">
        <f>F202</f>
        <v>4668.7861271676302</v>
      </c>
      <c r="J202" s="14"/>
      <c r="K202" s="32" t="s">
        <v>317</v>
      </c>
      <c r="L202" s="33">
        <v>922</v>
      </c>
      <c r="M202" s="14"/>
      <c r="N202" s="36" t="s">
        <v>907</v>
      </c>
      <c r="O202" s="11" t="s">
        <v>1116</v>
      </c>
      <c r="P202" s="19">
        <v>196690</v>
      </c>
      <c r="Q202" s="37">
        <f t="shared" si="33"/>
        <v>7067.408163191355</v>
      </c>
      <c r="R202" s="19"/>
      <c r="S202" s="25" t="s">
        <v>893</v>
      </c>
      <c r="T202" s="15" t="s">
        <v>419</v>
      </c>
      <c r="U202" s="15" t="s">
        <v>674</v>
      </c>
      <c r="V202" s="15" t="s">
        <v>418</v>
      </c>
      <c r="W202" s="46">
        <v>1</v>
      </c>
      <c r="X202" s="19">
        <f>VLOOKUP(S202,$N$8:$Q4412,4,0)</f>
        <v>5960.8911344380995</v>
      </c>
      <c r="Y202" s="37">
        <f t="shared" si="35"/>
        <v>5960.8911344380995</v>
      </c>
      <c r="Z202" s="15"/>
      <c r="AA202" s="15"/>
      <c r="AB202" s="15"/>
      <c r="AC202" s="15"/>
      <c r="AD202" s="15"/>
      <c r="AE202" s="32" t="s">
        <v>687</v>
      </c>
      <c r="AF202" s="30" t="s">
        <v>462</v>
      </c>
      <c r="AG202" s="30" t="s">
        <v>897</v>
      </c>
      <c r="AH202" s="30" t="s">
        <v>463</v>
      </c>
      <c r="AI202" s="49">
        <v>1</v>
      </c>
      <c r="AJ202" s="19">
        <f t="shared" si="36"/>
        <v>5881.4040000000005</v>
      </c>
      <c r="AK202" s="37">
        <f t="shared" si="37"/>
        <v>5881.4040000000005</v>
      </c>
      <c r="AM202" s="36" t="s">
        <v>907</v>
      </c>
      <c r="AN202" s="11" t="s">
        <v>1116</v>
      </c>
      <c r="AO202" s="19">
        <f t="shared" si="38"/>
        <v>7067.408163191355</v>
      </c>
      <c r="AP202" s="19">
        <f t="shared" si="39"/>
        <v>2631.1609623059867</v>
      </c>
      <c r="AQ202" s="33">
        <f t="shared" si="40"/>
        <v>9698.5691254973426</v>
      </c>
      <c r="AR202" s="114"/>
    </row>
    <row r="203" spans="1:44" x14ac:dyDescent="0.2">
      <c r="A203" s="22" t="s">
        <v>319</v>
      </c>
      <c r="B203" s="23">
        <v>528</v>
      </c>
      <c r="C203" s="51">
        <v>416</v>
      </c>
      <c r="D203" s="22" t="s">
        <v>320</v>
      </c>
      <c r="E203" s="23">
        <v>11254</v>
      </c>
      <c r="F203" s="24">
        <f t="shared" si="34"/>
        <v>3252.6011560693642</v>
      </c>
      <c r="G203" s="17"/>
      <c r="H203" s="18">
        <v>12198</v>
      </c>
      <c r="I203" s="18">
        <f>F203</f>
        <v>3252.6011560693642</v>
      </c>
      <c r="J203" s="17"/>
      <c r="K203" s="22" t="s">
        <v>319</v>
      </c>
      <c r="L203" s="31">
        <v>528</v>
      </c>
      <c r="M203" s="14"/>
      <c r="N203" s="36" t="s">
        <v>921</v>
      </c>
      <c r="O203" s="11" t="s">
        <v>1117</v>
      </c>
      <c r="P203" s="19">
        <v>586401</v>
      </c>
      <c r="Q203" s="37">
        <f t="shared" si="33"/>
        <v>21070.39104328422</v>
      </c>
      <c r="R203" s="19"/>
      <c r="S203" s="25" t="s">
        <v>894</v>
      </c>
      <c r="T203" s="15" t="s">
        <v>445</v>
      </c>
      <c r="U203" s="15" t="s">
        <v>684</v>
      </c>
      <c r="V203" s="15" t="s">
        <v>444</v>
      </c>
      <c r="W203" s="46">
        <v>1</v>
      </c>
      <c r="X203" s="19">
        <f>VLOOKUP(S203,$N$8:$Q4413,4,0)</f>
        <v>13278.994842672853</v>
      </c>
      <c r="Y203" s="37">
        <f t="shared" si="35"/>
        <v>13278.994842672853</v>
      </c>
      <c r="Z203" s="15"/>
      <c r="AA203" s="15"/>
      <c r="AB203" s="15"/>
      <c r="AC203" s="15"/>
      <c r="AD203" s="15"/>
      <c r="AE203" s="32" t="s">
        <v>688</v>
      </c>
      <c r="AF203" s="30" t="s">
        <v>464</v>
      </c>
      <c r="AG203" s="30" t="s">
        <v>798</v>
      </c>
      <c r="AH203" s="30" t="s">
        <v>1191</v>
      </c>
      <c r="AI203" s="49">
        <v>1</v>
      </c>
      <c r="AJ203" s="19">
        <f t="shared" si="36"/>
        <v>3874.01</v>
      </c>
      <c r="AK203" s="37">
        <f t="shared" si="37"/>
        <v>3874.01</v>
      </c>
      <c r="AM203" s="36" t="s">
        <v>921</v>
      </c>
      <c r="AN203" s="11" t="s">
        <v>1117</v>
      </c>
      <c r="AO203" s="19">
        <f t="shared" si="38"/>
        <v>21070.39104328422</v>
      </c>
      <c r="AP203" s="19">
        <f t="shared" si="39"/>
        <v>8774.1992067307692</v>
      </c>
      <c r="AQ203" s="33">
        <f t="shared" si="40"/>
        <v>29844.59025001499</v>
      </c>
      <c r="AR203" s="114"/>
    </row>
    <row r="204" spans="1:44" x14ac:dyDescent="0.2">
      <c r="A204" s="25" t="s">
        <v>321</v>
      </c>
      <c r="B204" s="26">
        <v>885</v>
      </c>
      <c r="C204" s="52">
        <v>422</v>
      </c>
      <c r="D204" s="25" t="s">
        <v>322</v>
      </c>
      <c r="E204" s="26">
        <v>10428</v>
      </c>
      <c r="F204" s="27">
        <f t="shared" si="34"/>
        <v>3013.872832369942</v>
      </c>
      <c r="G204" s="14"/>
      <c r="H204" s="21">
        <v>11735</v>
      </c>
      <c r="I204" s="21">
        <f>F204</f>
        <v>3013.872832369942</v>
      </c>
      <c r="J204" s="14"/>
      <c r="K204" s="32" t="s">
        <v>321</v>
      </c>
      <c r="L204" s="33">
        <v>885</v>
      </c>
      <c r="M204" s="14"/>
      <c r="N204" s="36" t="s">
        <v>922</v>
      </c>
      <c r="O204" s="11" t="s">
        <v>1118</v>
      </c>
      <c r="P204" s="19">
        <v>492214</v>
      </c>
      <c r="Q204" s="37">
        <f t="shared" si="33"/>
        <v>17686.091014474907</v>
      </c>
      <c r="R204" s="19"/>
      <c r="S204" s="25" t="s">
        <v>895</v>
      </c>
      <c r="T204" s="15" t="s">
        <v>447</v>
      </c>
      <c r="U204" s="15" t="s">
        <v>685</v>
      </c>
      <c r="V204" s="15" t="s">
        <v>446</v>
      </c>
      <c r="W204" s="46">
        <v>1</v>
      </c>
      <c r="X204" s="19">
        <f>VLOOKUP(S204,$N$8:$Q4414,4,0)</f>
        <v>9771.269387860375</v>
      </c>
      <c r="Y204" s="37">
        <f t="shared" si="35"/>
        <v>9771.269387860375</v>
      </c>
      <c r="Z204" s="15"/>
      <c r="AA204" s="15"/>
      <c r="AB204" s="15"/>
      <c r="AC204" s="15"/>
      <c r="AD204" s="15"/>
      <c r="AE204" s="32" t="s">
        <v>689</v>
      </c>
      <c r="AF204" s="30" t="s">
        <v>465</v>
      </c>
      <c r="AG204" s="30" t="s">
        <v>898</v>
      </c>
      <c r="AH204" s="30" t="s">
        <v>1189</v>
      </c>
      <c r="AI204" s="49">
        <v>1</v>
      </c>
      <c r="AJ204" s="19">
        <f t="shared" si="36"/>
        <v>6104.5219999999999</v>
      </c>
      <c r="AK204" s="37">
        <f t="shared" si="37"/>
        <v>6104.5219999999999</v>
      </c>
      <c r="AM204" s="36" t="s">
        <v>922</v>
      </c>
      <c r="AN204" s="11" t="s">
        <v>1118</v>
      </c>
      <c r="AO204" s="19">
        <f t="shared" si="38"/>
        <v>17686.091014474907</v>
      </c>
      <c r="AP204" s="19">
        <f t="shared" si="39"/>
        <v>8707.8898514412413</v>
      </c>
      <c r="AQ204" s="33">
        <f t="shared" si="40"/>
        <v>26393.98086591615</v>
      </c>
      <c r="AR204" s="114"/>
    </row>
    <row r="205" spans="1:44" x14ac:dyDescent="0.2">
      <c r="A205" s="22" t="s">
        <v>323</v>
      </c>
      <c r="B205" s="23">
        <v>484</v>
      </c>
      <c r="C205" s="51">
        <v>506</v>
      </c>
      <c r="D205" s="22" t="s">
        <v>44</v>
      </c>
      <c r="E205" s="23">
        <v>13448</v>
      </c>
      <c r="F205" s="24">
        <f t="shared" si="34"/>
        <v>3886.7052023121387</v>
      </c>
      <c r="G205" s="17"/>
      <c r="H205" s="18">
        <v>14438</v>
      </c>
      <c r="I205" s="18">
        <f>F205</f>
        <v>3886.7052023121387</v>
      </c>
      <c r="J205" s="17"/>
      <c r="K205" s="22" t="s">
        <v>323</v>
      </c>
      <c r="L205" s="31">
        <v>484</v>
      </c>
      <c r="M205" s="14"/>
      <c r="N205" s="36" t="s">
        <v>930</v>
      </c>
      <c r="O205" s="11" t="s">
        <v>1119</v>
      </c>
      <c r="P205" s="19">
        <v>151655</v>
      </c>
      <c r="Q205" s="37">
        <f t="shared" si="33"/>
        <v>5449.2235751120288</v>
      </c>
      <c r="R205" s="19"/>
      <c r="S205" s="25" t="s">
        <v>896</v>
      </c>
      <c r="T205" s="15" t="s">
        <v>450</v>
      </c>
      <c r="U205" s="15" t="s">
        <v>686</v>
      </c>
      <c r="V205" s="15" t="s">
        <v>448</v>
      </c>
      <c r="W205" s="46">
        <v>1</v>
      </c>
      <c r="X205" s="19">
        <f>VLOOKUP(S205,$N$8:$Q4415,4,0)</f>
        <v>5656.69327227135</v>
      </c>
      <c r="Y205" s="37">
        <f t="shared" si="35"/>
        <v>5656.69327227135</v>
      </c>
      <c r="Z205" s="15"/>
      <c r="AA205" s="15"/>
      <c r="AB205" s="15"/>
      <c r="AC205" s="15"/>
      <c r="AD205" s="15"/>
      <c r="AE205" s="43" t="s">
        <v>690</v>
      </c>
      <c r="AF205" s="44" t="s">
        <v>466</v>
      </c>
      <c r="AG205" s="44" t="s">
        <v>809</v>
      </c>
      <c r="AH205" s="44" t="s">
        <v>469</v>
      </c>
      <c r="AI205" s="45">
        <v>0.53968253968253965</v>
      </c>
      <c r="AJ205" s="19">
        <f t="shared" si="36"/>
        <v>14948.08</v>
      </c>
      <c r="AK205" s="37">
        <f t="shared" si="37"/>
        <v>8067.217777777777</v>
      </c>
      <c r="AM205" s="36" t="s">
        <v>930</v>
      </c>
      <c r="AN205" s="11" t="s">
        <v>1119</v>
      </c>
      <c r="AO205" s="19">
        <f t="shared" si="38"/>
        <v>5449.2235751120288</v>
      </c>
      <c r="AP205" s="19">
        <f t="shared" si="39"/>
        <v>2093.3355734140505</v>
      </c>
      <c r="AQ205" s="33">
        <f t="shared" si="40"/>
        <v>7542.5591485260793</v>
      </c>
      <c r="AR205" s="114"/>
    </row>
    <row r="206" spans="1:44" x14ac:dyDescent="0.2">
      <c r="A206" s="25" t="s">
        <v>324</v>
      </c>
      <c r="B206" s="26">
        <v>1029</v>
      </c>
      <c r="C206" s="52">
        <v>836</v>
      </c>
      <c r="D206" s="25" t="s">
        <v>325</v>
      </c>
      <c r="E206" s="26">
        <v>10236</v>
      </c>
      <c r="F206" s="27">
        <f t="shared" si="34"/>
        <v>2958.3815028901736</v>
      </c>
      <c r="G206" s="14"/>
      <c r="H206" s="21">
        <v>21792</v>
      </c>
      <c r="I206" s="21">
        <f>SUM(F206:F207)</f>
        <v>5759.2485549132944</v>
      </c>
      <c r="J206" s="14"/>
      <c r="K206" s="32" t="s">
        <v>324</v>
      </c>
      <c r="L206" s="33">
        <v>1029</v>
      </c>
      <c r="M206" s="14"/>
      <c r="N206" s="36" t="s">
        <v>932</v>
      </c>
      <c r="O206" s="11" t="s">
        <v>1120</v>
      </c>
      <c r="P206" s="19">
        <v>155597</v>
      </c>
      <c r="Q206" s="37">
        <f t="shared" si="33"/>
        <v>5590.8663784029959</v>
      </c>
      <c r="R206" s="19"/>
      <c r="S206" s="25" t="s">
        <v>897</v>
      </c>
      <c r="T206" s="15" t="s">
        <v>463</v>
      </c>
      <c r="U206" s="15" t="s">
        <v>687</v>
      </c>
      <c r="V206" s="15" t="s">
        <v>462</v>
      </c>
      <c r="W206" s="46">
        <v>1</v>
      </c>
      <c r="X206" s="19">
        <f>VLOOKUP(S206,$N$8:$Q4416,4,0)</f>
        <v>12522.596402267438</v>
      </c>
      <c r="Y206" s="37">
        <f t="shared" si="35"/>
        <v>12522.596402267438</v>
      </c>
      <c r="Z206" s="15"/>
      <c r="AA206" s="15"/>
      <c r="AB206" s="15"/>
      <c r="AC206" s="15"/>
      <c r="AD206" s="15"/>
      <c r="AE206" s="43" t="s">
        <v>690</v>
      </c>
      <c r="AF206" s="44" t="s">
        <v>466</v>
      </c>
      <c r="AG206" s="44" t="s">
        <v>786</v>
      </c>
      <c r="AH206" s="44" t="s">
        <v>338</v>
      </c>
      <c r="AI206" s="45">
        <v>0.1655328798185941</v>
      </c>
      <c r="AJ206" s="19">
        <f t="shared" si="36"/>
        <v>14948.08</v>
      </c>
      <c r="AK206" s="37">
        <f t="shared" si="37"/>
        <v>2474.3987301587299</v>
      </c>
      <c r="AM206" s="36" t="s">
        <v>932</v>
      </c>
      <c r="AN206" s="11" t="s">
        <v>1120</v>
      </c>
      <c r="AO206" s="19">
        <f t="shared" si="38"/>
        <v>5590.8663784029959</v>
      </c>
      <c r="AP206" s="19">
        <f t="shared" si="39"/>
        <v>1840.617</v>
      </c>
      <c r="AQ206" s="33">
        <f t="shared" si="40"/>
        <v>7431.4833784029961</v>
      </c>
      <c r="AR206" s="114"/>
    </row>
    <row r="207" spans="1:44" x14ac:dyDescent="0.2">
      <c r="A207" s="25"/>
      <c r="B207" s="26"/>
      <c r="C207" s="52"/>
      <c r="D207" s="25" t="s">
        <v>326</v>
      </c>
      <c r="E207" s="26">
        <v>9691</v>
      </c>
      <c r="F207" s="27">
        <f t="shared" si="34"/>
        <v>2800.8670520231212</v>
      </c>
      <c r="G207" s="14"/>
      <c r="H207" s="21" t="s">
        <v>21</v>
      </c>
      <c r="I207" s="21"/>
      <c r="J207" s="14"/>
      <c r="K207" s="32"/>
      <c r="L207" s="33"/>
      <c r="M207" s="14"/>
      <c r="N207" s="36" t="s">
        <v>732</v>
      </c>
      <c r="O207" s="11" t="s">
        <v>1121</v>
      </c>
      <c r="P207" s="19">
        <v>215589</v>
      </c>
      <c r="Q207" s="37">
        <f t="shared" si="33"/>
        <v>7746.48156232783</v>
      </c>
      <c r="R207" s="19"/>
      <c r="S207" s="43" t="s">
        <v>898</v>
      </c>
      <c r="T207" s="44" t="s">
        <v>1189</v>
      </c>
      <c r="U207" s="44" t="s">
        <v>689</v>
      </c>
      <c r="V207" s="44" t="s">
        <v>465</v>
      </c>
      <c r="W207" s="45">
        <v>0.96951219512195119</v>
      </c>
      <c r="X207" s="19">
        <f>VLOOKUP(S207,$N$8:$Q4417,4,0)</f>
        <v>12701.284799214667</v>
      </c>
      <c r="Y207" s="37">
        <f t="shared" si="35"/>
        <v>12314.050506555683</v>
      </c>
      <c r="Z207" s="15"/>
      <c r="AA207" s="15"/>
      <c r="AB207" s="15"/>
      <c r="AC207" s="15"/>
      <c r="AD207" s="15"/>
      <c r="AE207" s="43" t="s">
        <v>690</v>
      </c>
      <c r="AF207" s="44" t="s">
        <v>466</v>
      </c>
      <c r="AG207" s="44" t="s">
        <v>927</v>
      </c>
      <c r="AH207" s="44" t="s">
        <v>467</v>
      </c>
      <c r="AI207" s="45">
        <v>0.29478458049886619</v>
      </c>
      <c r="AJ207" s="19">
        <f t="shared" si="36"/>
        <v>14948.08</v>
      </c>
      <c r="AK207" s="37">
        <f t="shared" si="37"/>
        <v>4406.4634920634917</v>
      </c>
      <c r="AM207" s="36" t="s">
        <v>732</v>
      </c>
      <c r="AN207" s="11" t="s">
        <v>1121</v>
      </c>
      <c r="AO207" s="19">
        <f t="shared" si="38"/>
        <v>7746.48156232783</v>
      </c>
      <c r="AP207" s="19">
        <f t="shared" si="39"/>
        <v>3344.7</v>
      </c>
      <c r="AQ207" s="33">
        <f t="shared" si="40"/>
        <v>11091.181562327831</v>
      </c>
      <c r="AR207" s="114"/>
    </row>
    <row r="208" spans="1:44" x14ac:dyDescent="0.2">
      <c r="A208" s="22" t="s">
        <v>327</v>
      </c>
      <c r="B208" s="23">
        <v>1007</v>
      </c>
      <c r="C208" s="51">
        <v>818</v>
      </c>
      <c r="D208" s="22" t="s">
        <v>328</v>
      </c>
      <c r="E208" s="23">
        <v>21040</v>
      </c>
      <c r="F208" s="24">
        <f t="shared" si="34"/>
        <v>6080.9248554913293</v>
      </c>
      <c r="G208" s="17"/>
      <c r="H208" s="18">
        <v>22865</v>
      </c>
      <c r="I208" s="18">
        <f>F208</f>
        <v>6080.9248554913293</v>
      </c>
      <c r="J208" s="17"/>
      <c r="K208" s="22" t="s">
        <v>327</v>
      </c>
      <c r="L208" s="31">
        <v>1007</v>
      </c>
      <c r="M208" s="14"/>
      <c r="N208" s="36" t="s">
        <v>745</v>
      </c>
      <c r="O208" s="11" t="s">
        <v>1122</v>
      </c>
      <c r="P208" s="19">
        <v>518415</v>
      </c>
      <c r="Q208" s="37">
        <f t="shared" si="33"/>
        <v>18627.5377646085</v>
      </c>
      <c r="R208" s="19"/>
      <c r="S208" s="43" t="s">
        <v>898</v>
      </c>
      <c r="T208" s="44" t="s">
        <v>1189</v>
      </c>
      <c r="U208" s="44" t="s">
        <v>686</v>
      </c>
      <c r="V208" s="44" t="s">
        <v>448</v>
      </c>
      <c r="W208" s="45">
        <v>3.048780487804878E-2</v>
      </c>
      <c r="X208" s="19">
        <f>VLOOKUP(S208,$N$8:$Q4418,4,0)</f>
        <v>12701.284799214667</v>
      </c>
      <c r="Y208" s="37">
        <f t="shared" si="35"/>
        <v>387.23429265898375</v>
      </c>
      <c r="Z208" s="15"/>
      <c r="AA208" s="15"/>
      <c r="AB208" s="15"/>
      <c r="AC208" s="15"/>
      <c r="AD208" s="15"/>
      <c r="AE208" s="32" t="s">
        <v>691</v>
      </c>
      <c r="AF208" s="30" t="s">
        <v>476</v>
      </c>
      <c r="AG208" s="30" t="s">
        <v>899</v>
      </c>
      <c r="AH208" s="30" t="s">
        <v>477</v>
      </c>
      <c r="AI208" s="49">
        <v>1</v>
      </c>
      <c r="AJ208" s="19">
        <f t="shared" si="36"/>
        <v>7185.6469999999999</v>
      </c>
      <c r="AK208" s="37">
        <f t="shared" si="37"/>
        <v>7185.6469999999999</v>
      </c>
      <c r="AM208" s="36" t="s">
        <v>745</v>
      </c>
      <c r="AN208" s="11" t="s">
        <v>1122</v>
      </c>
      <c r="AO208" s="19">
        <f t="shared" si="38"/>
        <v>18627.5377646085</v>
      </c>
      <c r="AP208" s="19">
        <f t="shared" si="39"/>
        <v>9296.6769999999997</v>
      </c>
      <c r="AQ208" s="33">
        <f t="shared" si="40"/>
        <v>27924.2147646085</v>
      </c>
      <c r="AR208" s="114"/>
    </row>
    <row r="209" spans="1:44" x14ac:dyDescent="0.2">
      <c r="A209" s="25" t="s">
        <v>329</v>
      </c>
      <c r="B209" s="26">
        <v>3753</v>
      </c>
      <c r="C209" s="52">
        <v>2327</v>
      </c>
      <c r="D209" s="25" t="s">
        <v>330</v>
      </c>
      <c r="E209" s="26">
        <v>11443</v>
      </c>
      <c r="F209" s="27">
        <f t="shared" si="34"/>
        <v>3307.2254335260118</v>
      </c>
      <c r="G209" s="14"/>
      <c r="H209" s="21">
        <v>62461</v>
      </c>
      <c r="I209" s="21">
        <f>SUM(F209:F213)</f>
        <v>16295.086705202311</v>
      </c>
      <c r="J209" s="14"/>
      <c r="K209" s="32" t="s">
        <v>331</v>
      </c>
      <c r="L209" s="33">
        <v>535</v>
      </c>
      <c r="M209" s="14"/>
      <c r="N209" s="36" t="s">
        <v>768</v>
      </c>
      <c r="O209" s="11" t="s">
        <v>1123</v>
      </c>
      <c r="P209" s="19">
        <v>934553</v>
      </c>
      <c r="Q209" s="37">
        <f t="shared" si="33"/>
        <v>33580.087961436628</v>
      </c>
      <c r="R209" s="19"/>
      <c r="S209" s="25" t="s">
        <v>899</v>
      </c>
      <c r="T209" s="15" t="s">
        <v>477</v>
      </c>
      <c r="U209" s="15" t="s">
        <v>691</v>
      </c>
      <c r="V209" s="15" t="s">
        <v>476</v>
      </c>
      <c r="W209" s="46">
        <v>1</v>
      </c>
      <c r="X209" s="19">
        <f>VLOOKUP(S209,$N$8:$Q4419,4,0)</f>
        <v>15246.723111729989</v>
      </c>
      <c r="Y209" s="37">
        <f t="shared" si="35"/>
        <v>15246.723111729989</v>
      </c>
      <c r="Z209" s="15"/>
      <c r="AA209" s="15"/>
      <c r="AB209" s="15"/>
      <c r="AC209" s="15"/>
      <c r="AD209" s="15"/>
      <c r="AE209" s="43" t="s">
        <v>692</v>
      </c>
      <c r="AF209" s="44" t="s">
        <v>478</v>
      </c>
      <c r="AG209" s="44" t="s">
        <v>777</v>
      </c>
      <c r="AH209" s="44" t="s">
        <v>490</v>
      </c>
      <c r="AI209" s="45">
        <v>0.14809590973201692</v>
      </c>
      <c r="AJ209" s="19">
        <f t="shared" si="36"/>
        <v>18308.754000000001</v>
      </c>
      <c r="AK209" s="37">
        <f t="shared" si="37"/>
        <v>2711.451579689704</v>
      </c>
      <c r="AM209" s="36" t="s">
        <v>768</v>
      </c>
      <c r="AN209" s="11" t="s">
        <v>1123</v>
      </c>
      <c r="AO209" s="19">
        <f t="shared" si="38"/>
        <v>33580.087961436628</v>
      </c>
      <c r="AP209" s="19">
        <f t="shared" si="39"/>
        <v>15842.974000000002</v>
      </c>
      <c r="AQ209" s="33">
        <f t="shared" si="40"/>
        <v>49423.06196143663</v>
      </c>
      <c r="AR209" s="114"/>
    </row>
    <row r="210" spans="1:44" x14ac:dyDescent="0.2">
      <c r="A210" s="25"/>
      <c r="B210" s="26"/>
      <c r="C210" s="52"/>
      <c r="D210" s="25" t="s">
        <v>332</v>
      </c>
      <c r="E210" s="26">
        <v>14020</v>
      </c>
      <c r="F210" s="27">
        <f t="shared" si="34"/>
        <v>4052.023121387283</v>
      </c>
      <c r="G210" s="14"/>
      <c r="H210" s="21" t="s">
        <v>21</v>
      </c>
      <c r="I210" s="21"/>
      <c r="J210" s="14"/>
      <c r="K210" s="32" t="s">
        <v>333</v>
      </c>
      <c r="L210" s="33">
        <v>414</v>
      </c>
      <c r="M210" s="14"/>
      <c r="N210" s="36" t="s">
        <v>785</v>
      </c>
      <c r="O210" s="11" t="s">
        <v>1124</v>
      </c>
      <c r="P210" s="19">
        <v>678872</v>
      </c>
      <c r="Q210" s="37">
        <f t="shared" si="33"/>
        <v>24393.032256657894</v>
      </c>
      <c r="R210" s="19"/>
      <c r="S210" s="25" t="s">
        <v>900</v>
      </c>
      <c r="T210" s="15" t="s">
        <v>483</v>
      </c>
      <c r="U210" s="15" t="s">
        <v>692</v>
      </c>
      <c r="V210" s="15" t="s">
        <v>478</v>
      </c>
      <c r="W210" s="46">
        <v>1</v>
      </c>
      <c r="X210" s="19">
        <f>VLOOKUP(S210,$N$8:$Q4420,4,0)</f>
        <v>11930.369947716012</v>
      </c>
      <c r="Y210" s="37">
        <f t="shared" si="35"/>
        <v>11930.369947716012</v>
      </c>
      <c r="Z210" s="15"/>
      <c r="AA210" s="15"/>
      <c r="AB210" s="15"/>
      <c r="AC210" s="15"/>
      <c r="AD210" s="15"/>
      <c r="AE210" s="43" t="s">
        <v>692</v>
      </c>
      <c r="AF210" s="44" t="s">
        <v>478</v>
      </c>
      <c r="AG210" s="44" t="s">
        <v>790</v>
      </c>
      <c r="AH210" s="44" t="s">
        <v>488</v>
      </c>
      <c r="AI210" s="45">
        <v>0.17489421720733428</v>
      </c>
      <c r="AJ210" s="19">
        <f t="shared" si="36"/>
        <v>18308.754000000001</v>
      </c>
      <c r="AK210" s="37">
        <f t="shared" si="37"/>
        <v>3202.0951988716506</v>
      </c>
      <c r="AM210" s="36" t="s">
        <v>785</v>
      </c>
      <c r="AN210" s="11" t="s">
        <v>1124</v>
      </c>
      <c r="AO210" s="19">
        <f t="shared" si="38"/>
        <v>24393.032256657894</v>
      </c>
      <c r="AP210" s="19">
        <f t="shared" si="39"/>
        <v>11595.761</v>
      </c>
      <c r="AQ210" s="33">
        <f t="shared" si="40"/>
        <v>35988.793256657897</v>
      </c>
      <c r="AR210" s="114"/>
    </row>
    <row r="211" spans="1:44" x14ac:dyDescent="0.2">
      <c r="A211" s="25"/>
      <c r="B211" s="26"/>
      <c r="C211" s="52"/>
      <c r="D211" s="25" t="s">
        <v>334</v>
      </c>
      <c r="E211" s="26">
        <v>12245</v>
      </c>
      <c r="F211" s="27">
        <f t="shared" si="34"/>
        <v>3539.0173410404623</v>
      </c>
      <c r="G211" s="14"/>
      <c r="H211" s="21" t="s">
        <v>21</v>
      </c>
      <c r="I211" s="21"/>
      <c r="J211" s="14"/>
      <c r="K211" s="32" t="s">
        <v>335</v>
      </c>
      <c r="L211" s="33">
        <v>567</v>
      </c>
      <c r="M211" s="14"/>
      <c r="N211" s="36" t="s">
        <v>812</v>
      </c>
      <c r="O211" s="11" t="s">
        <v>1125</v>
      </c>
      <c r="P211" s="19">
        <v>698804</v>
      </c>
      <c r="Q211" s="37">
        <f t="shared" si="33"/>
        <v>25109.223112871885</v>
      </c>
      <c r="R211" s="19"/>
      <c r="S211" s="25" t="s">
        <v>901</v>
      </c>
      <c r="T211" s="15" t="s">
        <v>481</v>
      </c>
      <c r="U211" s="15" t="s">
        <v>692</v>
      </c>
      <c r="V211" s="15" t="s">
        <v>478</v>
      </c>
      <c r="W211" s="46">
        <v>1</v>
      </c>
      <c r="X211" s="19">
        <f>VLOOKUP(S211,$N$8:$Q4421,4,0)</f>
        <v>3952.0929201344952</v>
      </c>
      <c r="Y211" s="37">
        <f t="shared" si="35"/>
        <v>3952.0929201344952</v>
      </c>
      <c r="Z211" s="15"/>
      <c r="AA211" s="15"/>
      <c r="AB211" s="15"/>
      <c r="AC211" s="15"/>
      <c r="AD211" s="15"/>
      <c r="AE211" s="43" t="s">
        <v>692</v>
      </c>
      <c r="AF211" s="44" t="s">
        <v>478</v>
      </c>
      <c r="AG211" s="44" t="s">
        <v>851</v>
      </c>
      <c r="AH211" s="44" t="s">
        <v>485</v>
      </c>
      <c r="AI211" s="45">
        <v>0.29901269393511987</v>
      </c>
      <c r="AJ211" s="19">
        <f t="shared" si="36"/>
        <v>18308.754000000001</v>
      </c>
      <c r="AK211" s="37">
        <f t="shared" si="37"/>
        <v>5474.5498561354016</v>
      </c>
      <c r="AM211" s="36" t="s">
        <v>812</v>
      </c>
      <c r="AN211" s="11" t="s">
        <v>1125</v>
      </c>
      <c r="AO211" s="19">
        <f t="shared" si="38"/>
        <v>25109.223112871885</v>
      </c>
      <c r="AP211" s="19">
        <f t="shared" si="39"/>
        <v>12861.039000000001</v>
      </c>
      <c r="AQ211" s="33">
        <f t="shared" si="40"/>
        <v>37970.262112871889</v>
      </c>
      <c r="AR211" s="114"/>
    </row>
    <row r="212" spans="1:44" x14ac:dyDescent="0.2">
      <c r="A212" s="25"/>
      <c r="B212" s="26"/>
      <c r="C212" s="52"/>
      <c r="D212" s="25" t="s">
        <v>336</v>
      </c>
      <c r="E212" s="26">
        <v>11553</v>
      </c>
      <c r="F212" s="27">
        <f t="shared" si="34"/>
        <v>3339.0173410404623</v>
      </c>
      <c r="G212" s="14"/>
      <c r="H212" s="21" t="s">
        <v>21</v>
      </c>
      <c r="I212" s="21"/>
      <c r="J212" s="14"/>
      <c r="K212" s="32" t="s">
        <v>337</v>
      </c>
      <c r="L212" s="33">
        <v>759</v>
      </c>
      <c r="M212" s="14"/>
      <c r="N212" s="36" t="s">
        <v>848</v>
      </c>
      <c r="O212" s="11" t="s">
        <v>1126</v>
      </c>
      <c r="P212" s="19">
        <v>250149</v>
      </c>
      <c r="Q212" s="37">
        <f t="shared" si="33"/>
        <v>8988.2814815911042</v>
      </c>
      <c r="R212" s="19"/>
      <c r="S212" s="25" t="s">
        <v>902</v>
      </c>
      <c r="T212" s="15" t="s">
        <v>497</v>
      </c>
      <c r="U212" s="15" t="s">
        <v>693</v>
      </c>
      <c r="V212" s="15" t="s">
        <v>496</v>
      </c>
      <c r="W212" s="46">
        <v>1</v>
      </c>
      <c r="X212" s="19">
        <f>VLOOKUP(S212,$N$8:$Q4422,4,0)</f>
        <v>7716.7660376394415</v>
      </c>
      <c r="Y212" s="37">
        <f t="shared" si="35"/>
        <v>7716.7660376394415</v>
      </c>
      <c r="Z212" s="15"/>
      <c r="AA212" s="15"/>
      <c r="AB212" s="15"/>
      <c r="AC212" s="15"/>
      <c r="AD212" s="15"/>
      <c r="AE212" s="43" t="s">
        <v>692</v>
      </c>
      <c r="AF212" s="44" t="s">
        <v>478</v>
      </c>
      <c r="AG212" s="44" t="s">
        <v>901</v>
      </c>
      <c r="AH212" s="44" t="s">
        <v>481</v>
      </c>
      <c r="AI212" s="45">
        <v>8.4626234132581094E-2</v>
      </c>
      <c r="AJ212" s="19">
        <f t="shared" si="36"/>
        <v>18308.754000000001</v>
      </c>
      <c r="AK212" s="37">
        <f t="shared" si="37"/>
        <v>1549.4009026798308</v>
      </c>
      <c r="AM212" s="36" t="s">
        <v>848</v>
      </c>
      <c r="AN212" s="11" t="s">
        <v>1126</v>
      </c>
      <c r="AO212" s="19">
        <f t="shared" si="38"/>
        <v>8988.2814815911042</v>
      </c>
      <c r="AP212" s="19">
        <f t="shared" si="39"/>
        <v>4234.75</v>
      </c>
      <c r="AQ212" s="33">
        <f t="shared" si="40"/>
        <v>13223.031481591104</v>
      </c>
      <c r="AR212" s="114"/>
    </row>
    <row r="213" spans="1:44" x14ac:dyDescent="0.2">
      <c r="A213" s="25"/>
      <c r="B213" s="26"/>
      <c r="C213" s="52"/>
      <c r="D213" s="25" t="s">
        <v>338</v>
      </c>
      <c r="E213" s="26">
        <v>7120</v>
      </c>
      <c r="F213" s="27">
        <f t="shared" si="34"/>
        <v>2057.8034682080925</v>
      </c>
      <c r="G213" s="14"/>
      <c r="H213" s="21" t="s">
        <v>21</v>
      </c>
      <c r="I213" s="21"/>
      <c r="J213" s="14"/>
      <c r="K213" s="32" t="s">
        <v>339</v>
      </c>
      <c r="L213" s="33">
        <v>595</v>
      </c>
      <c r="M213" s="14"/>
      <c r="N213" s="36" t="s">
        <v>852</v>
      </c>
      <c r="O213" s="11" t="s">
        <v>1127</v>
      </c>
      <c r="P213" s="19">
        <v>1078748</v>
      </c>
      <c r="Q213" s="37">
        <f t="shared" si="33"/>
        <v>38761.260975272497</v>
      </c>
      <c r="R213" s="19"/>
      <c r="S213" s="25" t="s">
        <v>903</v>
      </c>
      <c r="T213" s="15" t="s">
        <v>235</v>
      </c>
      <c r="U213" s="15" t="s">
        <v>628</v>
      </c>
      <c r="V213" s="15" t="s">
        <v>230</v>
      </c>
      <c r="W213" s="46">
        <v>1</v>
      </c>
      <c r="X213" s="19">
        <f>VLOOKUP(S213,$N$8:$Q4423,4,0)</f>
        <v>4488.4455646611996</v>
      </c>
      <c r="Y213" s="37">
        <f t="shared" si="35"/>
        <v>4488.4455646611996</v>
      </c>
      <c r="Z213" s="15"/>
      <c r="AA213" s="15"/>
      <c r="AB213" s="15"/>
      <c r="AC213" s="15"/>
      <c r="AD213" s="15"/>
      <c r="AE213" s="43" t="s">
        <v>692</v>
      </c>
      <c r="AF213" s="44" t="s">
        <v>478</v>
      </c>
      <c r="AG213" s="44" t="s">
        <v>930</v>
      </c>
      <c r="AH213" s="44" t="s">
        <v>479</v>
      </c>
      <c r="AI213" s="45">
        <v>8.4626234132581107E-3</v>
      </c>
      <c r="AJ213" s="19">
        <f t="shared" si="36"/>
        <v>18308.754000000001</v>
      </c>
      <c r="AK213" s="37">
        <f t="shared" si="37"/>
        <v>154.94009026798309</v>
      </c>
      <c r="AM213" s="36" t="s">
        <v>852</v>
      </c>
      <c r="AN213" s="11" t="s">
        <v>1127</v>
      </c>
      <c r="AO213" s="19">
        <f t="shared" si="38"/>
        <v>38761.260975272497</v>
      </c>
      <c r="AP213" s="19">
        <f t="shared" si="39"/>
        <v>18974.248814004379</v>
      </c>
      <c r="AQ213" s="33">
        <f t="shared" si="40"/>
        <v>57735.509789276875</v>
      </c>
      <c r="AR213" s="114"/>
    </row>
    <row r="214" spans="1:44" x14ac:dyDescent="0.2">
      <c r="A214" s="25"/>
      <c r="B214" s="26"/>
      <c r="C214" s="52"/>
      <c r="D214" s="25" t="s">
        <v>21</v>
      </c>
      <c r="E214" s="26" t="s">
        <v>21</v>
      </c>
      <c r="F214" s="27" t="str">
        <f t="shared" si="34"/>
        <v/>
      </c>
      <c r="G214" s="14"/>
      <c r="H214" s="21" t="s">
        <v>21</v>
      </c>
      <c r="I214" s="21"/>
      <c r="J214" s="14"/>
      <c r="K214" s="32" t="s">
        <v>340</v>
      </c>
      <c r="L214" s="33">
        <v>472</v>
      </c>
      <c r="M214" s="14"/>
      <c r="N214" s="36" t="s">
        <v>873</v>
      </c>
      <c r="O214" s="11" t="s">
        <v>1128</v>
      </c>
      <c r="P214" s="19">
        <v>657359</v>
      </c>
      <c r="Q214" s="37">
        <f t="shared" si="33"/>
        <v>23620.033365942883</v>
      </c>
      <c r="R214" s="19"/>
      <c r="S214" s="43" t="s">
        <v>904</v>
      </c>
      <c r="T214" s="44" t="s">
        <v>391</v>
      </c>
      <c r="U214" s="44" t="s">
        <v>694</v>
      </c>
      <c r="V214" s="44" t="s">
        <v>498</v>
      </c>
      <c r="W214" s="45">
        <v>0.97058823529411764</v>
      </c>
      <c r="X214" s="19">
        <f>VLOOKUP(S214,$N$8:$Q4424,4,0)</f>
        <v>8476.5061271331524</v>
      </c>
      <c r="Y214" s="37">
        <f t="shared" si="35"/>
        <v>8227.1971233939421</v>
      </c>
      <c r="Z214" s="15"/>
      <c r="AA214" s="15"/>
      <c r="AB214" s="15"/>
      <c r="AC214" s="15"/>
      <c r="AD214" s="15"/>
      <c r="AE214" s="43" t="s">
        <v>692</v>
      </c>
      <c r="AF214" s="44" t="s">
        <v>478</v>
      </c>
      <c r="AG214" s="44" t="s">
        <v>900</v>
      </c>
      <c r="AH214" s="44" t="s">
        <v>483</v>
      </c>
      <c r="AI214" s="45">
        <v>0.24400564174894218</v>
      </c>
      <c r="AJ214" s="19">
        <f t="shared" si="36"/>
        <v>18308.754000000001</v>
      </c>
      <c r="AK214" s="37">
        <f t="shared" si="37"/>
        <v>4467.4392693935124</v>
      </c>
      <c r="AM214" s="36" t="s">
        <v>873</v>
      </c>
      <c r="AN214" s="11" t="s">
        <v>1128</v>
      </c>
      <c r="AO214" s="19">
        <f t="shared" si="38"/>
        <v>23620.033365942883</v>
      </c>
      <c r="AP214" s="19">
        <f t="shared" si="39"/>
        <v>11447.183000000001</v>
      </c>
      <c r="AQ214" s="33">
        <f t="shared" si="40"/>
        <v>35067.216365942884</v>
      </c>
      <c r="AR214" s="114"/>
    </row>
    <row r="215" spans="1:44" x14ac:dyDescent="0.2">
      <c r="A215" s="25"/>
      <c r="B215" s="26"/>
      <c r="C215" s="52"/>
      <c r="D215" s="25" t="s">
        <v>21</v>
      </c>
      <c r="E215" s="26" t="s">
        <v>21</v>
      </c>
      <c r="F215" s="27" t="str">
        <f t="shared" si="34"/>
        <v/>
      </c>
      <c r="G215" s="14"/>
      <c r="H215" s="21" t="s">
        <v>21</v>
      </c>
      <c r="I215" s="21"/>
      <c r="J215" s="14"/>
      <c r="K215" s="32" t="s">
        <v>341</v>
      </c>
      <c r="L215" s="33">
        <v>410</v>
      </c>
      <c r="M215" s="14"/>
      <c r="N215" s="36" t="s">
        <v>875</v>
      </c>
      <c r="O215" s="11" t="s">
        <v>1129</v>
      </c>
      <c r="P215" s="19">
        <v>381240</v>
      </c>
      <c r="Q215" s="37">
        <f t="shared" si="33"/>
        <v>13698.605359372983</v>
      </c>
      <c r="R215" s="19"/>
      <c r="S215" s="43" t="s">
        <v>904</v>
      </c>
      <c r="T215" s="44" t="s">
        <v>391</v>
      </c>
      <c r="U215" s="44" t="s">
        <v>660</v>
      </c>
      <c r="V215" s="44" t="s">
        <v>390</v>
      </c>
      <c r="W215" s="45">
        <v>2.9411764705882353E-2</v>
      </c>
      <c r="X215" s="19">
        <f>VLOOKUP(S215,$N$8:$Q4425,4,0)</f>
        <v>8476.5061271331524</v>
      </c>
      <c r="Y215" s="37">
        <f t="shared" si="35"/>
        <v>249.30900373921037</v>
      </c>
      <c r="Z215" s="15"/>
      <c r="AA215" s="15"/>
      <c r="AB215" s="15"/>
      <c r="AC215" s="15"/>
      <c r="AD215" s="15"/>
      <c r="AE215" s="43" t="s">
        <v>692</v>
      </c>
      <c r="AF215" s="44" t="s">
        <v>478</v>
      </c>
      <c r="AG215" s="44" t="s">
        <v>841</v>
      </c>
      <c r="AH215" s="44" t="s">
        <v>187</v>
      </c>
      <c r="AI215" s="45">
        <v>4.0902679830747531E-2</v>
      </c>
      <c r="AJ215" s="19">
        <f t="shared" si="36"/>
        <v>18308.754000000001</v>
      </c>
      <c r="AK215" s="37">
        <f t="shared" si="37"/>
        <v>748.87710296191824</v>
      </c>
      <c r="AM215" s="36" t="s">
        <v>875</v>
      </c>
      <c r="AN215" s="11" t="s">
        <v>1129</v>
      </c>
      <c r="AO215" s="19">
        <f t="shared" si="38"/>
        <v>13698.605359372983</v>
      </c>
      <c r="AP215" s="19">
        <f t="shared" si="39"/>
        <v>7096.7441859956234</v>
      </c>
      <c r="AQ215" s="33">
        <f t="shared" si="40"/>
        <v>20795.349545368605</v>
      </c>
      <c r="AR215" s="114"/>
    </row>
    <row r="216" spans="1:44" x14ac:dyDescent="0.2">
      <c r="A216" s="22" t="s">
        <v>342</v>
      </c>
      <c r="B216" s="23">
        <v>1148</v>
      </c>
      <c r="C216" s="51">
        <v>434</v>
      </c>
      <c r="D216" s="22" t="s">
        <v>343</v>
      </c>
      <c r="E216" s="23">
        <v>11246</v>
      </c>
      <c r="F216" s="24">
        <f t="shared" si="34"/>
        <v>3250.2890173410406</v>
      </c>
      <c r="G216" s="17"/>
      <c r="H216" s="18">
        <v>12828</v>
      </c>
      <c r="I216" s="18">
        <f>F216</f>
        <v>3250.2890173410406</v>
      </c>
      <c r="J216" s="17"/>
      <c r="K216" s="22" t="s">
        <v>342</v>
      </c>
      <c r="L216" s="31">
        <v>1148</v>
      </c>
      <c r="M216" s="14"/>
      <c r="N216" s="36" t="s">
        <v>878</v>
      </c>
      <c r="O216" s="11" t="s">
        <v>1130</v>
      </c>
      <c r="P216" s="19">
        <v>257132</v>
      </c>
      <c r="Q216" s="37">
        <f t="shared" si="33"/>
        <v>9239.1926168982627</v>
      </c>
      <c r="R216" s="19"/>
      <c r="S216" s="43" t="s">
        <v>905</v>
      </c>
      <c r="T216" s="44" t="s">
        <v>95</v>
      </c>
      <c r="U216" s="44" t="s">
        <v>695</v>
      </c>
      <c r="V216" s="44" t="s">
        <v>499</v>
      </c>
      <c r="W216" s="45">
        <v>0.87037037037037035</v>
      </c>
      <c r="X216" s="19">
        <f>VLOOKUP(S216,$N$8:$Q4426,4,0)</f>
        <v>11317.878008371054</v>
      </c>
      <c r="Y216" s="37">
        <f t="shared" si="35"/>
        <v>9850.7456739525842</v>
      </c>
      <c r="Z216" s="15"/>
      <c r="AA216" s="15"/>
      <c r="AB216" s="15"/>
      <c r="AC216" s="15"/>
      <c r="AD216" s="15"/>
      <c r="AE216" s="32" t="s">
        <v>693</v>
      </c>
      <c r="AF216" s="30" t="s">
        <v>496</v>
      </c>
      <c r="AG216" s="30" t="s">
        <v>902</v>
      </c>
      <c r="AH216" s="30" t="s">
        <v>497</v>
      </c>
      <c r="AI216" s="49">
        <v>1</v>
      </c>
      <c r="AJ216" s="19">
        <f t="shared" si="36"/>
        <v>3379.2109999999998</v>
      </c>
      <c r="AK216" s="37">
        <f t="shared" si="37"/>
        <v>3379.2109999999998</v>
      </c>
      <c r="AM216" s="36" t="s">
        <v>878</v>
      </c>
      <c r="AN216" s="11" t="s">
        <v>1130</v>
      </c>
      <c r="AO216" s="19">
        <f t="shared" si="38"/>
        <v>9239.1926168982627</v>
      </c>
      <c r="AP216" s="19">
        <f t="shared" si="39"/>
        <v>4285.625</v>
      </c>
      <c r="AQ216" s="33">
        <f t="shared" si="40"/>
        <v>13524.817616898263</v>
      </c>
      <c r="AR216" s="114"/>
    </row>
    <row r="217" spans="1:44" x14ac:dyDescent="0.2">
      <c r="A217" s="25" t="s">
        <v>344</v>
      </c>
      <c r="B217" s="26">
        <v>940</v>
      </c>
      <c r="C217" s="52">
        <v>424</v>
      </c>
      <c r="D217" s="25" t="s">
        <v>345</v>
      </c>
      <c r="E217" s="26">
        <v>11006</v>
      </c>
      <c r="F217" s="27">
        <f t="shared" si="34"/>
        <v>3180.9248554913293</v>
      </c>
      <c r="G217" s="14"/>
      <c r="H217" s="21">
        <v>12370</v>
      </c>
      <c r="I217" s="21">
        <f>F217</f>
        <v>3180.9248554913293</v>
      </c>
      <c r="J217" s="14"/>
      <c r="K217" s="32" t="s">
        <v>344</v>
      </c>
      <c r="L217" s="33">
        <v>940</v>
      </c>
      <c r="M217" s="14"/>
      <c r="N217" s="36" t="s">
        <v>904</v>
      </c>
      <c r="O217" s="11" t="s">
        <v>1131</v>
      </c>
      <c r="P217" s="19">
        <v>235906</v>
      </c>
      <c r="Q217" s="37">
        <f t="shared" si="33"/>
        <v>8476.5061271331524</v>
      </c>
      <c r="R217" s="19"/>
      <c r="S217" s="43" t="s">
        <v>905</v>
      </c>
      <c r="T217" s="44" t="s">
        <v>95</v>
      </c>
      <c r="U217" s="44" t="s">
        <v>599</v>
      </c>
      <c r="V217" s="44" t="s">
        <v>94</v>
      </c>
      <c r="W217" s="45">
        <v>0.12962962962962962</v>
      </c>
      <c r="X217" s="19">
        <f>VLOOKUP(S217,$N$8:$Q4427,4,0)</f>
        <v>11317.878008371054</v>
      </c>
      <c r="Y217" s="37">
        <f t="shared" si="35"/>
        <v>1467.1323344184698</v>
      </c>
      <c r="Z217" s="15"/>
      <c r="AA217" s="15"/>
      <c r="AB217" s="15"/>
      <c r="AC217" s="15"/>
      <c r="AD217" s="15"/>
      <c r="AE217" s="32" t="s">
        <v>694</v>
      </c>
      <c r="AF217" s="30" t="s">
        <v>498</v>
      </c>
      <c r="AG217" s="30" t="s">
        <v>904</v>
      </c>
      <c r="AH217" s="30" t="s">
        <v>391</v>
      </c>
      <c r="AI217" s="49">
        <v>1</v>
      </c>
      <c r="AJ217" s="19">
        <f t="shared" si="36"/>
        <v>3525.7539999999999</v>
      </c>
      <c r="AK217" s="37">
        <f t="shared" si="37"/>
        <v>3525.7539999999999</v>
      </c>
      <c r="AM217" s="36" t="s">
        <v>904</v>
      </c>
      <c r="AN217" s="11" t="s">
        <v>1131</v>
      </c>
      <c r="AO217" s="19">
        <f t="shared" si="38"/>
        <v>8476.5061271331524</v>
      </c>
      <c r="AP217" s="19">
        <f t="shared" si="39"/>
        <v>3628.9771744471745</v>
      </c>
      <c r="AQ217" s="33">
        <f t="shared" si="40"/>
        <v>12105.483301580327</v>
      </c>
      <c r="AR217" s="114"/>
    </row>
    <row r="218" spans="1:44" x14ac:dyDescent="0.2">
      <c r="A218" s="22" t="s">
        <v>346</v>
      </c>
      <c r="B218" s="23">
        <v>936</v>
      </c>
      <c r="C218" s="51">
        <v>514</v>
      </c>
      <c r="D218" s="22" t="s">
        <v>347</v>
      </c>
      <c r="E218" s="23">
        <v>13223</v>
      </c>
      <c r="F218" s="24">
        <f t="shared" si="34"/>
        <v>3821.6763005780349</v>
      </c>
      <c r="G218" s="17"/>
      <c r="H218" s="18">
        <v>14673</v>
      </c>
      <c r="I218" s="18">
        <f>F218</f>
        <v>3821.6763005780349</v>
      </c>
      <c r="J218" s="17"/>
      <c r="K218" s="22" t="s">
        <v>346</v>
      </c>
      <c r="L218" s="31">
        <v>936</v>
      </c>
      <c r="M218" s="14"/>
      <c r="N218" s="36" t="s">
        <v>929</v>
      </c>
      <c r="O218" s="11" t="s">
        <v>1132</v>
      </c>
      <c r="P218" s="19">
        <v>520902</v>
      </c>
      <c r="Q218" s="37">
        <f t="shared" si="33"/>
        <v>18716.89992893743</v>
      </c>
      <c r="R218" s="19"/>
      <c r="S218" s="25" t="s">
        <v>906</v>
      </c>
      <c r="T218" s="15" t="s">
        <v>501</v>
      </c>
      <c r="U218" s="15" t="s">
        <v>696</v>
      </c>
      <c r="V218" s="15" t="s">
        <v>500</v>
      </c>
      <c r="W218" s="46">
        <v>1</v>
      </c>
      <c r="X218" s="19">
        <f>VLOOKUP(S218,$N$8:$Q4428,4,0)</f>
        <v>6861.4116661677335</v>
      </c>
      <c r="Y218" s="37">
        <f t="shared" si="35"/>
        <v>6861.4116661677335</v>
      </c>
      <c r="Z218" s="15"/>
      <c r="AA218" s="15"/>
      <c r="AB218" s="15"/>
      <c r="AC218" s="15"/>
      <c r="AD218" s="15"/>
      <c r="AE218" s="32" t="s">
        <v>695</v>
      </c>
      <c r="AF218" s="30" t="s">
        <v>499</v>
      </c>
      <c r="AG218" s="30" t="s">
        <v>905</v>
      </c>
      <c r="AH218" s="30" t="s">
        <v>95</v>
      </c>
      <c r="AI218" s="49">
        <v>1</v>
      </c>
      <c r="AJ218" s="19">
        <f t="shared" si="36"/>
        <v>5289.3320000000003</v>
      </c>
      <c r="AK218" s="37">
        <f t="shared" si="37"/>
        <v>5289.3320000000003</v>
      </c>
      <c r="AM218" s="36" t="s">
        <v>929</v>
      </c>
      <c r="AN218" s="11" t="s">
        <v>1132</v>
      </c>
      <c r="AO218" s="19">
        <f t="shared" si="38"/>
        <v>18716.89992893743</v>
      </c>
      <c r="AP218" s="19">
        <f t="shared" si="39"/>
        <v>8355.7090000000007</v>
      </c>
      <c r="AQ218" s="33">
        <f t="shared" si="40"/>
        <v>27072.608928937429</v>
      </c>
      <c r="AR218" s="114"/>
    </row>
    <row r="219" spans="1:44" x14ac:dyDescent="0.2">
      <c r="A219" s="25" t="s">
        <v>348</v>
      </c>
      <c r="B219" s="26">
        <v>790</v>
      </c>
      <c r="C219" s="52">
        <v>574</v>
      </c>
      <c r="D219" s="25" t="s">
        <v>349</v>
      </c>
      <c r="E219" s="26">
        <v>15233</v>
      </c>
      <c r="F219" s="27">
        <f t="shared" si="34"/>
        <v>4402.6011560693642</v>
      </c>
      <c r="G219" s="14"/>
      <c r="H219" s="21">
        <v>16597</v>
      </c>
      <c r="I219" s="21">
        <f>F219</f>
        <v>4402.6011560693642</v>
      </c>
      <c r="J219" s="14"/>
      <c r="K219" s="32" t="s">
        <v>348</v>
      </c>
      <c r="L219" s="33">
        <v>790</v>
      </c>
      <c r="M219" s="14"/>
      <c r="N219" s="25"/>
      <c r="O219" s="15"/>
      <c r="P219" s="15"/>
      <c r="Q219" s="38"/>
      <c r="R219" s="15"/>
      <c r="S219" s="25" t="s">
        <v>907</v>
      </c>
      <c r="T219" s="15" t="s">
        <v>233</v>
      </c>
      <c r="U219" s="15" t="s">
        <v>628</v>
      </c>
      <c r="V219" s="15" t="s">
        <v>230</v>
      </c>
      <c r="W219" s="46">
        <v>1</v>
      </c>
      <c r="X219" s="19">
        <f>VLOOKUP(S219,$N$8:$Q4429,4,0)</f>
        <v>7067.408163191355</v>
      </c>
      <c r="Y219" s="37">
        <f t="shared" si="35"/>
        <v>7067.408163191355</v>
      </c>
      <c r="Z219" s="15"/>
      <c r="AA219" s="15"/>
      <c r="AB219" s="15"/>
      <c r="AC219" s="15"/>
      <c r="AD219" s="15"/>
      <c r="AE219" s="32" t="s">
        <v>696</v>
      </c>
      <c r="AF219" s="30" t="s">
        <v>500</v>
      </c>
      <c r="AG219" s="30" t="s">
        <v>906</v>
      </c>
      <c r="AH219" s="30" t="s">
        <v>501</v>
      </c>
      <c r="AI219" s="49">
        <v>1</v>
      </c>
      <c r="AJ219" s="19">
        <f t="shared" si="36"/>
        <v>3548.8319999999999</v>
      </c>
      <c r="AK219" s="37">
        <f t="shared" si="37"/>
        <v>3548.8319999999999</v>
      </c>
      <c r="AM219" s="25"/>
      <c r="AN219" s="15"/>
      <c r="AO219" s="15"/>
      <c r="AP219" s="15"/>
      <c r="AQ219" s="128"/>
    </row>
    <row r="220" spans="1:44" x14ac:dyDescent="0.2">
      <c r="A220" s="22" t="s">
        <v>350</v>
      </c>
      <c r="B220" s="23">
        <v>2033</v>
      </c>
      <c r="C220" s="51">
        <v>1350</v>
      </c>
      <c r="D220" s="22" t="s">
        <v>132</v>
      </c>
      <c r="E220" s="23">
        <v>6932</v>
      </c>
      <c r="F220" s="24">
        <f t="shared" si="34"/>
        <v>2003.4682080924856</v>
      </c>
      <c r="G220" s="17"/>
      <c r="H220" s="18">
        <v>39795</v>
      </c>
      <c r="I220" s="18">
        <f>SUM(F220:F225)</f>
        <v>10523.699421965317</v>
      </c>
      <c r="J220" s="17"/>
      <c r="K220" s="22" t="s">
        <v>351</v>
      </c>
      <c r="L220" s="31">
        <v>239</v>
      </c>
      <c r="M220" s="14"/>
      <c r="N220" s="39"/>
      <c r="O220" s="40"/>
      <c r="P220" s="41">
        <f>SUM(P8:P218)</f>
        <v>65680146</v>
      </c>
      <c r="Q220" s="42">
        <f>SUM(Q8:Q218)</f>
        <v>2359999.9999999995</v>
      </c>
      <c r="R220" s="19"/>
      <c r="S220" s="25" t="s">
        <v>908</v>
      </c>
      <c r="T220" s="15" t="s">
        <v>503</v>
      </c>
      <c r="U220" s="15" t="s">
        <v>697</v>
      </c>
      <c r="V220" s="15" t="s">
        <v>502</v>
      </c>
      <c r="W220" s="46">
        <v>1</v>
      </c>
      <c r="X220" s="19">
        <f>VLOOKUP(S220,$N$8:$Q4430,4,0)</f>
        <v>6721.4935849868543</v>
      </c>
      <c r="Y220" s="37">
        <f t="shared" si="35"/>
        <v>6721.4935849868543</v>
      </c>
      <c r="Z220" s="15"/>
      <c r="AA220" s="15"/>
      <c r="AB220" s="15"/>
      <c r="AC220" s="15"/>
      <c r="AD220" s="15"/>
      <c r="AE220" s="32" t="s">
        <v>697</v>
      </c>
      <c r="AF220" s="30" t="s">
        <v>502</v>
      </c>
      <c r="AG220" s="30" t="s">
        <v>908</v>
      </c>
      <c r="AH220" s="30" t="s">
        <v>503</v>
      </c>
      <c r="AI220" s="49">
        <v>1</v>
      </c>
      <c r="AJ220" s="19">
        <f t="shared" si="36"/>
        <v>2998.4360000000001</v>
      </c>
      <c r="AK220" s="37">
        <f t="shared" si="37"/>
        <v>2998.4360000000001</v>
      </c>
      <c r="AM220" s="39"/>
      <c r="AN220" s="40"/>
      <c r="AO220" s="41">
        <f>SUM(AO8:AO218)</f>
        <v>2359999.9999999995</v>
      </c>
      <c r="AP220" s="41">
        <f>SUM(AP8:AP218)</f>
        <v>1100000.0000000009</v>
      </c>
      <c r="AQ220" s="42">
        <f>SUM(AQ8:AQ218)</f>
        <v>3459999.9999999995</v>
      </c>
    </row>
    <row r="221" spans="1:44" x14ac:dyDescent="0.2">
      <c r="A221" s="22"/>
      <c r="B221" s="23"/>
      <c r="C221" s="51"/>
      <c r="D221" s="22" t="s">
        <v>352</v>
      </c>
      <c r="E221" s="23">
        <v>7538</v>
      </c>
      <c r="F221" s="24">
        <f t="shared" si="34"/>
        <v>2178.6127167630057</v>
      </c>
      <c r="G221" s="17"/>
      <c r="H221" s="18" t="s">
        <v>21</v>
      </c>
      <c r="I221" s="18"/>
      <c r="J221" s="17"/>
      <c r="K221" s="22" t="s">
        <v>353</v>
      </c>
      <c r="L221" s="31">
        <v>220</v>
      </c>
      <c r="M221" s="14"/>
      <c r="N221" s="15"/>
      <c r="O221" s="15"/>
      <c r="P221" s="15"/>
      <c r="Q221" s="15"/>
      <c r="R221" s="15"/>
      <c r="S221" s="25" t="s">
        <v>909</v>
      </c>
      <c r="T221" s="15" t="s">
        <v>506</v>
      </c>
      <c r="U221" s="15" t="s">
        <v>699</v>
      </c>
      <c r="V221" s="15" t="s">
        <v>505</v>
      </c>
      <c r="W221" s="46">
        <v>1</v>
      </c>
      <c r="X221" s="19">
        <f>VLOOKUP(S221,$N$8:$Q4431,4,0)</f>
        <v>12023.720531924519</v>
      </c>
      <c r="Y221" s="37">
        <f t="shared" si="35"/>
        <v>12023.720531924519</v>
      </c>
      <c r="Z221" s="15"/>
      <c r="AA221" s="15"/>
      <c r="AB221" s="15"/>
      <c r="AC221" s="15"/>
      <c r="AD221" s="15"/>
      <c r="AE221" s="32" t="s">
        <v>698</v>
      </c>
      <c r="AF221" s="30" t="s">
        <v>504</v>
      </c>
      <c r="AG221" s="30" t="s">
        <v>875</v>
      </c>
      <c r="AH221" s="30" t="s">
        <v>108</v>
      </c>
      <c r="AI221" s="49">
        <v>1</v>
      </c>
      <c r="AJ221" s="19">
        <f t="shared" si="36"/>
        <v>3797.6570000000002</v>
      </c>
      <c r="AK221" s="37">
        <f t="shared" si="37"/>
        <v>3797.6570000000002</v>
      </c>
    </row>
    <row r="222" spans="1:44" x14ac:dyDescent="0.2">
      <c r="A222" s="22"/>
      <c r="B222" s="23"/>
      <c r="C222" s="51"/>
      <c r="D222" s="22" t="s">
        <v>354</v>
      </c>
      <c r="E222" s="23">
        <v>9557</v>
      </c>
      <c r="F222" s="24">
        <f t="shared" si="34"/>
        <v>2762.1387283236995</v>
      </c>
      <c r="G222" s="17"/>
      <c r="H222" s="18" t="s">
        <v>21</v>
      </c>
      <c r="I222" s="18"/>
      <c r="J222" s="17"/>
      <c r="K222" s="22" t="s">
        <v>355</v>
      </c>
      <c r="L222" s="31">
        <v>329</v>
      </c>
      <c r="M222" s="14"/>
      <c r="N222" s="15"/>
      <c r="O222" s="15"/>
      <c r="P222" s="15"/>
      <c r="Q222" s="15"/>
      <c r="R222" s="15"/>
      <c r="S222" s="25" t="s">
        <v>910</v>
      </c>
      <c r="T222" s="15" t="s">
        <v>508</v>
      </c>
      <c r="U222" s="15" t="s">
        <v>700</v>
      </c>
      <c r="V222" s="15" t="s">
        <v>507</v>
      </c>
      <c r="W222" s="46">
        <v>1</v>
      </c>
      <c r="X222" s="19">
        <f>VLOOKUP(S222,$N$8:$Q4432,4,0)</f>
        <v>9768.430782720854</v>
      </c>
      <c r="Y222" s="37">
        <f t="shared" si="35"/>
        <v>9768.430782720854</v>
      </c>
      <c r="Z222" s="15"/>
      <c r="AA222" s="15"/>
      <c r="AB222" s="15"/>
      <c r="AC222" s="15"/>
      <c r="AD222" s="15"/>
      <c r="AE222" s="32" t="s">
        <v>699</v>
      </c>
      <c r="AF222" s="30" t="s">
        <v>505</v>
      </c>
      <c r="AG222" s="30" t="s">
        <v>909</v>
      </c>
      <c r="AH222" s="30" t="s">
        <v>506</v>
      </c>
      <c r="AI222" s="49">
        <v>1</v>
      </c>
      <c r="AJ222" s="19">
        <f t="shared" si="36"/>
        <v>6714.4210000000003</v>
      </c>
      <c r="AK222" s="37">
        <f t="shared" si="37"/>
        <v>6714.4210000000003</v>
      </c>
    </row>
    <row r="223" spans="1:44" x14ac:dyDescent="0.2">
      <c r="A223" s="22"/>
      <c r="B223" s="23"/>
      <c r="C223" s="51"/>
      <c r="D223" s="22" t="s">
        <v>356</v>
      </c>
      <c r="E223" s="23">
        <v>9152</v>
      </c>
      <c r="F223" s="24">
        <f t="shared" si="34"/>
        <v>2645.0867052023123</v>
      </c>
      <c r="G223" s="17"/>
      <c r="H223" s="18" t="s">
        <v>21</v>
      </c>
      <c r="I223" s="18"/>
      <c r="J223" s="17"/>
      <c r="K223" s="22" t="s">
        <v>357</v>
      </c>
      <c r="L223" s="31">
        <v>119</v>
      </c>
      <c r="M223" s="14"/>
      <c r="N223" s="15"/>
      <c r="O223" s="15"/>
      <c r="P223" s="15"/>
      <c r="Q223" s="15"/>
      <c r="R223" s="15"/>
      <c r="S223" s="43" t="s">
        <v>911</v>
      </c>
      <c r="T223" s="44" t="s">
        <v>132</v>
      </c>
      <c r="U223" s="44" t="s">
        <v>605</v>
      </c>
      <c r="V223" s="44" t="s">
        <v>131</v>
      </c>
      <c r="W223" s="45">
        <v>6.3106796116504854E-2</v>
      </c>
      <c r="X223" s="19">
        <f>VLOOKUP(S223,$N$8:$Q4433,4,0)</f>
        <v>13427.141285587277</v>
      </c>
      <c r="Y223" s="37">
        <f t="shared" si="35"/>
        <v>847.3438675370611</v>
      </c>
      <c r="Z223" s="15"/>
      <c r="AA223" s="15"/>
      <c r="AB223" s="15"/>
      <c r="AC223" s="15"/>
      <c r="AD223" s="15"/>
      <c r="AE223" s="32" t="s">
        <v>700</v>
      </c>
      <c r="AF223" s="30" t="s">
        <v>507</v>
      </c>
      <c r="AG223" s="30" t="s">
        <v>910</v>
      </c>
      <c r="AH223" s="30" t="s">
        <v>508</v>
      </c>
      <c r="AI223" s="49">
        <v>1</v>
      </c>
      <c r="AJ223" s="19">
        <f t="shared" si="36"/>
        <v>4334.4799999999996</v>
      </c>
      <c r="AK223" s="37">
        <f t="shared" si="37"/>
        <v>4334.4799999999996</v>
      </c>
    </row>
    <row r="224" spans="1:44" x14ac:dyDescent="0.2">
      <c r="A224" s="22"/>
      <c r="B224" s="23"/>
      <c r="C224" s="51"/>
      <c r="D224" s="22" t="s">
        <v>83</v>
      </c>
      <c r="E224" s="23">
        <v>319</v>
      </c>
      <c r="F224" s="24">
        <f t="shared" si="34"/>
        <v>92.196531791907518</v>
      </c>
      <c r="G224" s="17"/>
      <c r="H224" s="18" t="s">
        <v>21</v>
      </c>
      <c r="I224" s="18"/>
      <c r="J224" s="17"/>
      <c r="K224" s="22" t="s">
        <v>358</v>
      </c>
      <c r="L224" s="31">
        <v>245</v>
      </c>
      <c r="M224" s="14"/>
      <c r="N224" s="15"/>
      <c r="O224" s="15"/>
      <c r="P224" s="15"/>
      <c r="Q224" s="15"/>
      <c r="R224" s="15"/>
      <c r="S224" s="43" t="s">
        <v>911</v>
      </c>
      <c r="T224" s="44" t="s">
        <v>132</v>
      </c>
      <c r="U224" s="44" t="s">
        <v>717</v>
      </c>
      <c r="V224" s="44" t="s">
        <v>563</v>
      </c>
      <c r="W224" s="45">
        <v>0.58252427184466016</v>
      </c>
      <c r="X224" s="19">
        <f>VLOOKUP(S224,$N$8:$Q4434,4,0)</f>
        <v>13427.141285587277</v>
      </c>
      <c r="Y224" s="37">
        <f t="shared" si="35"/>
        <v>7821.6357003421026</v>
      </c>
      <c r="Z224" s="15"/>
      <c r="AA224" s="15"/>
      <c r="AB224" s="15"/>
      <c r="AC224" s="15"/>
      <c r="AD224" s="15"/>
      <c r="AE224" s="32" t="s">
        <v>701</v>
      </c>
      <c r="AF224" s="30" t="s">
        <v>509</v>
      </c>
      <c r="AG224" s="30" t="s">
        <v>913</v>
      </c>
      <c r="AH224" s="30" t="s">
        <v>510</v>
      </c>
      <c r="AI224" s="49">
        <v>1</v>
      </c>
      <c r="AJ224" s="19">
        <f t="shared" si="36"/>
        <v>7557.3459999999995</v>
      </c>
      <c r="AK224" s="37">
        <f t="shared" si="37"/>
        <v>7557.3459999999995</v>
      </c>
    </row>
    <row r="225" spans="1:37" x14ac:dyDescent="0.2">
      <c r="A225" s="22"/>
      <c r="B225" s="23"/>
      <c r="C225" s="51"/>
      <c r="D225" s="22" t="s">
        <v>721</v>
      </c>
      <c r="E225" s="23">
        <v>2914</v>
      </c>
      <c r="F225" s="24">
        <f t="shared" si="34"/>
        <v>842.19653179190755</v>
      </c>
      <c r="G225" s="17"/>
      <c r="H225" s="18" t="s">
        <v>21</v>
      </c>
      <c r="I225" s="18"/>
      <c r="J225" s="17"/>
      <c r="K225" s="22" t="s">
        <v>359</v>
      </c>
      <c r="L225" s="31">
        <v>685</v>
      </c>
      <c r="M225" s="14"/>
      <c r="N225" s="15"/>
      <c r="O225" s="15"/>
      <c r="P225" s="15"/>
      <c r="Q225" s="15"/>
      <c r="R225" s="15"/>
      <c r="S225" s="43" t="s">
        <v>911</v>
      </c>
      <c r="T225" s="44" t="s">
        <v>132</v>
      </c>
      <c r="U225" s="44" t="s">
        <v>654</v>
      </c>
      <c r="V225" s="44" t="s">
        <v>350</v>
      </c>
      <c r="W225" s="45">
        <v>0.35436893203883496</v>
      </c>
      <c r="X225" s="19">
        <f>VLOOKUP(S225,$N$8:$Q4435,4,0)</f>
        <v>13427.141285587277</v>
      </c>
      <c r="Y225" s="37">
        <f t="shared" si="35"/>
        <v>4758.1617177081125</v>
      </c>
      <c r="Z225" s="15"/>
      <c r="AA225" s="15"/>
      <c r="AB225" s="15"/>
      <c r="AC225" s="15"/>
      <c r="AD225" s="15"/>
      <c r="AE225" s="32" t="s">
        <v>702</v>
      </c>
      <c r="AF225" s="30" t="s">
        <v>511</v>
      </c>
      <c r="AG225" s="30" t="s">
        <v>914</v>
      </c>
      <c r="AH225" s="30" t="s">
        <v>512</v>
      </c>
      <c r="AI225" s="49">
        <v>1</v>
      </c>
      <c r="AJ225" s="19">
        <f t="shared" si="36"/>
        <v>6562.53</v>
      </c>
      <c r="AK225" s="37">
        <f t="shared" si="37"/>
        <v>6562.53</v>
      </c>
    </row>
    <row r="226" spans="1:37" x14ac:dyDescent="0.2">
      <c r="A226" s="22"/>
      <c r="B226" s="23"/>
      <c r="C226" s="51"/>
      <c r="D226" s="22" t="s">
        <v>21</v>
      </c>
      <c r="E226" s="23" t="s">
        <v>21</v>
      </c>
      <c r="F226" s="24" t="str">
        <f t="shared" si="34"/>
        <v/>
      </c>
      <c r="G226" s="17"/>
      <c r="H226" s="18" t="s">
        <v>21</v>
      </c>
      <c r="I226" s="18"/>
      <c r="J226" s="17"/>
      <c r="K226" s="22" t="s">
        <v>360</v>
      </c>
      <c r="L226" s="31">
        <v>196</v>
      </c>
      <c r="M226" s="14"/>
      <c r="N226" s="15"/>
      <c r="O226" s="15"/>
      <c r="P226" s="15"/>
      <c r="Q226" s="15"/>
      <c r="R226" s="15"/>
      <c r="S226" s="25" t="s">
        <v>912</v>
      </c>
      <c r="T226" s="15" t="s">
        <v>70</v>
      </c>
      <c r="U226" s="15" t="s">
        <v>590</v>
      </c>
      <c r="V226" s="15" t="s">
        <v>68</v>
      </c>
      <c r="W226" s="46">
        <v>1</v>
      </c>
      <c r="X226" s="19">
        <f>VLOOKUP(S226,$N$8:$Q4436,4,0)</f>
        <v>4264.8425294304307</v>
      </c>
      <c r="Y226" s="37">
        <f t="shared" si="35"/>
        <v>4264.8425294304307</v>
      </c>
      <c r="Z226" s="15"/>
      <c r="AA226" s="15"/>
      <c r="AB226" s="15"/>
      <c r="AC226" s="15"/>
      <c r="AD226" s="15"/>
      <c r="AE226" s="32" t="s">
        <v>703</v>
      </c>
      <c r="AF226" s="30" t="s">
        <v>513</v>
      </c>
      <c r="AG226" s="30" t="s">
        <v>915</v>
      </c>
      <c r="AH226" s="30" t="s">
        <v>514</v>
      </c>
      <c r="AI226" s="49">
        <v>1</v>
      </c>
      <c r="AJ226" s="19">
        <f t="shared" si="36"/>
        <v>4989.8379999999997</v>
      </c>
      <c r="AK226" s="37">
        <f t="shared" si="37"/>
        <v>4989.8379999999997</v>
      </c>
    </row>
    <row r="227" spans="1:37" x14ac:dyDescent="0.2">
      <c r="A227" s="25" t="s">
        <v>361</v>
      </c>
      <c r="B227" s="26">
        <v>1957</v>
      </c>
      <c r="C227" s="52">
        <v>1513</v>
      </c>
      <c r="D227" s="25" t="s">
        <v>362</v>
      </c>
      <c r="E227" s="26">
        <v>35643</v>
      </c>
      <c r="F227" s="27">
        <f t="shared" si="34"/>
        <v>10301.445086705202</v>
      </c>
      <c r="G227" s="14"/>
      <c r="H227" s="21">
        <v>44073</v>
      </c>
      <c r="I227" s="21">
        <f>SUM(F227:F229)</f>
        <v>11734.971098265896</v>
      </c>
      <c r="J227" s="14"/>
      <c r="K227" s="32" t="s">
        <v>363</v>
      </c>
      <c r="L227" s="33">
        <v>224</v>
      </c>
      <c r="M227" s="14"/>
      <c r="N227" s="15"/>
      <c r="O227" s="15"/>
      <c r="P227" s="15"/>
      <c r="Q227" s="15"/>
      <c r="R227" s="15"/>
      <c r="S227" s="25" t="s">
        <v>913</v>
      </c>
      <c r="T227" s="15" t="s">
        <v>510</v>
      </c>
      <c r="U227" s="15" t="s">
        <v>701</v>
      </c>
      <c r="V227" s="15" t="s">
        <v>509</v>
      </c>
      <c r="W227" s="46">
        <v>1</v>
      </c>
      <c r="X227" s="19">
        <f>VLOOKUP(S227,$N$8:$Q4437,4,0)</f>
        <v>16717.587686239309</v>
      </c>
      <c r="Y227" s="37">
        <f t="shared" si="35"/>
        <v>16717.587686239309</v>
      </c>
      <c r="Z227" s="15"/>
      <c r="AA227" s="15"/>
      <c r="AB227" s="15"/>
      <c r="AC227" s="15"/>
      <c r="AD227" s="15"/>
      <c r="AE227" s="32" t="s">
        <v>704</v>
      </c>
      <c r="AF227" s="30" t="s">
        <v>515</v>
      </c>
      <c r="AG227" s="30" t="s">
        <v>916</v>
      </c>
      <c r="AH227" s="30" t="s">
        <v>516</v>
      </c>
      <c r="AI227" s="49">
        <v>1</v>
      </c>
      <c r="AJ227" s="19">
        <f t="shared" si="36"/>
        <v>5946.6729999999998</v>
      </c>
      <c r="AK227" s="37">
        <f t="shared" si="37"/>
        <v>5946.6729999999998</v>
      </c>
    </row>
    <row r="228" spans="1:37" x14ac:dyDescent="0.2">
      <c r="A228" s="25"/>
      <c r="B228" s="26"/>
      <c r="C228" s="52"/>
      <c r="D228" s="25" t="s">
        <v>364</v>
      </c>
      <c r="E228" s="26">
        <v>4123</v>
      </c>
      <c r="F228" s="27">
        <f t="shared" si="34"/>
        <v>1191.6184971098266</v>
      </c>
      <c r="G228" s="14"/>
      <c r="H228" s="21" t="s">
        <v>21</v>
      </c>
      <c r="I228" s="21"/>
      <c r="J228" s="14"/>
      <c r="K228" s="32" t="s">
        <v>365</v>
      </c>
      <c r="L228" s="33">
        <v>188</v>
      </c>
      <c r="M228" s="14"/>
      <c r="N228" s="15"/>
      <c r="O228" s="15"/>
      <c r="P228" s="15"/>
      <c r="Q228" s="15"/>
      <c r="R228" s="15"/>
      <c r="S228" s="25" t="s">
        <v>914</v>
      </c>
      <c r="T228" s="15" t="s">
        <v>512</v>
      </c>
      <c r="U228" s="15" t="s">
        <v>702</v>
      </c>
      <c r="V228" s="15" t="s">
        <v>511</v>
      </c>
      <c r="W228" s="46">
        <v>1</v>
      </c>
      <c r="X228" s="19">
        <f>VLOOKUP(S228,$N$8:$Q4438,4,0)</f>
        <v>12779.544064959904</v>
      </c>
      <c r="Y228" s="37">
        <f t="shared" si="35"/>
        <v>12779.544064959904</v>
      </c>
      <c r="Z228" s="15"/>
      <c r="AA228" s="15"/>
      <c r="AB228" s="15"/>
      <c r="AC228" s="15"/>
      <c r="AD228" s="15"/>
      <c r="AE228" s="32" t="s">
        <v>705</v>
      </c>
      <c r="AF228" s="30" t="s">
        <v>517</v>
      </c>
      <c r="AG228" s="30" t="s">
        <v>917</v>
      </c>
      <c r="AH228" s="30" t="s">
        <v>518</v>
      </c>
      <c r="AI228" s="49">
        <v>1</v>
      </c>
      <c r="AJ228" s="19">
        <f t="shared" si="36"/>
        <v>3775.4630000000002</v>
      </c>
      <c r="AK228" s="37">
        <f t="shared" si="37"/>
        <v>3775.4630000000002</v>
      </c>
    </row>
    <row r="229" spans="1:37" x14ac:dyDescent="0.2">
      <c r="A229" s="25"/>
      <c r="B229" s="26"/>
      <c r="C229" s="52"/>
      <c r="D229" s="25" t="s">
        <v>56</v>
      </c>
      <c r="E229" s="26">
        <v>837</v>
      </c>
      <c r="F229" s="27">
        <f t="shared" si="34"/>
        <v>241.90751445086704</v>
      </c>
      <c r="G229" s="14"/>
      <c r="H229" s="21" t="s">
        <v>21</v>
      </c>
      <c r="I229" s="21"/>
      <c r="J229" s="14"/>
      <c r="K229" s="32" t="s">
        <v>366</v>
      </c>
      <c r="L229" s="33">
        <v>223</v>
      </c>
      <c r="M229" s="14"/>
      <c r="N229" s="15"/>
      <c r="O229" s="15"/>
      <c r="P229" s="15"/>
      <c r="Q229" s="15"/>
      <c r="R229" s="15"/>
      <c r="S229" s="25" t="s">
        <v>915</v>
      </c>
      <c r="T229" s="15" t="s">
        <v>514</v>
      </c>
      <c r="U229" s="15" t="s">
        <v>703</v>
      </c>
      <c r="V229" s="15" t="s">
        <v>513</v>
      </c>
      <c r="W229" s="46">
        <v>1</v>
      </c>
      <c r="X229" s="19">
        <f>VLOOKUP(S229,$N$8:$Q4439,4,0)</f>
        <v>11063.94860937124</v>
      </c>
      <c r="Y229" s="37">
        <f t="shared" si="35"/>
        <v>11063.94860937124</v>
      </c>
      <c r="Z229" s="15"/>
      <c r="AA229" s="15"/>
      <c r="AB229" s="15"/>
      <c r="AC229" s="15"/>
      <c r="AD229" s="15"/>
      <c r="AE229" s="43" t="s">
        <v>706</v>
      </c>
      <c r="AF229" s="44" t="s">
        <v>519</v>
      </c>
      <c r="AG229" s="44" t="s">
        <v>761</v>
      </c>
      <c r="AH229" s="44" t="s">
        <v>79</v>
      </c>
      <c r="AI229" s="45">
        <v>0.17994100294985252</v>
      </c>
      <c r="AJ229" s="19">
        <f t="shared" si="36"/>
        <v>10241.843999999999</v>
      </c>
      <c r="AK229" s="37">
        <f t="shared" si="37"/>
        <v>1842.9276814159291</v>
      </c>
    </row>
    <row r="230" spans="1:37" x14ac:dyDescent="0.2">
      <c r="A230" s="25"/>
      <c r="B230" s="26"/>
      <c r="C230" s="52"/>
      <c r="D230" s="25" t="s">
        <v>21</v>
      </c>
      <c r="E230" s="26" t="s">
        <v>21</v>
      </c>
      <c r="F230" s="27" t="str">
        <f t="shared" si="34"/>
        <v/>
      </c>
      <c r="G230" s="14"/>
      <c r="H230" s="21" t="s">
        <v>21</v>
      </c>
      <c r="I230" s="21"/>
      <c r="J230" s="14"/>
      <c r="K230" s="32" t="s">
        <v>367</v>
      </c>
      <c r="L230" s="33">
        <v>282</v>
      </c>
      <c r="M230" s="14"/>
      <c r="N230" s="15"/>
      <c r="O230" s="15"/>
      <c r="P230" s="15"/>
      <c r="Q230" s="15"/>
      <c r="R230" s="15"/>
      <c r="S230" s="25" t="s">
        <v>916</v>
      </c>
      <c r="T230" s="15" t="s">
        <v>516</v>
      </c>
      <c r="U230" s="15" t="s">
        <v>704</v>
      </c>
      <c r="V230" s="15" t="s">
        <v>515</v>
      </c>
      <c r="W230" s="46">
        <v>1</v>
      </c>
      <c r="X230" s="19">
        <f>VLOOKUP(S230,$N$8:$Q4440,4,0)</f>
        <v>14059.86277801514</v>
      </c>
      <c r="Y230" s="37">
        <f t="shared" si="35"/>
        <v>14059.86277801514</v>
      </c>
      <c r="Z230" s="15"/>
      <c r="AA230" s="15"/>
      <c r="AB230" s="15"/>
      <c r="AC230" s="15"/>
      <c r="AD230" s="15"/>
      <c r="AE230" s="43" t="s">
        <v>706</v>
      </c>
      <c r="AF230" s="44" t="s">
        <v>519</v>
      </c>
      <c r="AG230" s="44" t="s">
        <v>918</v>
      </c>
      <c r="AH230" s="44" t="s">
        <v>520</v>
      </c>
      <c r="AI230" s="45">
        <v>0.35103244837758113</v>
      </c>
      <c r="AJ230" s="19">
        <f t="shared" si="36"/>
        <v>10241.843999999999</v>
      </c>
      <c r="AK230" s="37">
        <f t="shared" si="37"/>
        <v>3595.2195752212388</v>
      </c>
    </row>
    <row r="231" spans="1:37" x14ac:dyDescent="0.2">
      <c r="A231" s="25"/>
      <c r="B231" s="26"/>
      <c r="C231" s="52"/>
      <c r="D231" s="25" t="s">
        <v>21</v>
      </c>
      <c r="E231" s="26" t="s">
        <v>21</v>
      </c>
      <c r="F231" s="27" t="str">
        <f t="shared" si="34"/>
        <v/>
      </c>
      <c r="G231" s="14"/>
      <c r="H231" s="21" t="s">
        <v>21</v>
      </c>
      <c r="I231" s="21"/>
      <c r="J231" s="14"/>
      <c r="K231" s="32" t="s">
        <v>368</v>
      </c>
      <c r="L231" s="33">
        <v>594</v>
      </c>
      <c r="M231" s="14"/>
      <c r="N231" s="15"/>
      <c r="O231" s="15"/>
      <c r="P231" s="15"/>
      <c r="Q231" s="15"/>
      <c r="R231" s="15"/>
      <c r="S231" s="25" t="s">
        <v>917</v>
      </c>
      <c r="T231" s="15" t="s">
        <v>518</v>
      </c>
      <c r="U231" s="15" t="s">
        <v>705</v>
      </c>
      <c r="V231" s="15" t="s">
        <v>517</v>
      </c>
      <c r="W231" s="46">
        <v>1</v>
      </c>
      <c r="X231" s="19">
        <f>VLOOKUP(S231,$N$8:$Q4441,4,0)</f>
        <v>8862.7001529503304</v>
      </c>
      <c r="Y231" s="37">
        <f t="shared" si="35"/>
        <v>8862.7001529503304</v>
      </c>
      <c r="Z231" s="15"/>
      <c r="AA231" s="15"/>
      <c r="AB231" s="15"/>
      <c r="AC231" s="15"/>
      <c r="AD231" s="15"/>
      <c r="AE231" s="43" t="s">
        <v>706</v>
      </c>
      <c r="AF231" s="44" t="s">
        <v>519</v>
      </c>
      <c r="AG231" s="44" t="s">
        <v>887</v>
      </c>
      <c r="AH231" s="44" t="s">
        <v>522</v>
      </c>
      <c r="AI231" s="45">
        <v>0.46902654867256638</v>
      </c>
      <c r="AJ231" s="19">
        <f t="shared" si="36"/>
        <v>10241.843999999999</v>
      </c>
      <c r="AK231" s="37">
        <f t="shared" si="37"/>
        <v>4803.6967433628315</v>
      </c>
    </row>
    <row r="232" spans="1:37" x14ac:dyDescent="0.2">
      <c r="A232" s="25"/>
      <c r="B232" s="26"/>
      <c r="C232" s="52"/>
      <c r="D232" s="25" t="s">
        <v>21</v>
      </c>
      <c r="E232" s="26" t="s">
        <v>21</v>
      </c>
      <c r="F232" s="27" t="str">
        <f t="shared" si="34"/>
        <v/>
      </c>
      <c r="G232" s="14"/>
      <c r="H232" s="21" t="s">
        <v>21</v>
      </c>
      <c r="I232" s="21"/>
      <c r="J232" s="14"/>
      <c r="K232" s="32" t="s">
        <v>369</v>
      </c>
      <c r="L232" s="33">
        <v>183</v>
      </c>
      <c r="M232" s="14"/>
      <c r="N232" s="15"/>
      <c r="O232" s="15"/>
      <c r="P232" s="15"/>
      <c r="Q232" s="15"/>
      <c r="R232" s="15"/>
      <c r="S232" s="25" t="s">
        <v>918</v>
      </c>
      <c r="T232" s="15" t="s">
        <v>520</v>
      </c>
      <c r="U232" s="15" t="s">
        <v>706</v>
      </c>
      <c r="V232" s="15" t="s">
        <v>519</v>
      </c>
      <c r="W232" s="46">
        <v>1</v>
      </c>
      <c r="X232" s="19">
        <f>VLOOKUP(S232,$N$8:$Q4442,4,0)</f>
        <v>7440.9542268678879</v>
      </c>
      <c r="Y232" s="37">
        <f t="shared" si="35"/>
        <v>7440.9542268678879</v>
      </c>
      <c r="Z232" s="15"/>
      <c r="AA232" s="15"/>
      <c r="AB232" s="15"/>
      <c r="AC232" s="15"/>
      <c r="AD232" s="15"/>
      <c r="AE232" s="43" t="s">
        <v>707</v>
      </c>
      <c r="AF232" s="44" t="s">
        <v>527</v>
      </c>
      <c r="AG232" s="44" t="s">
        <v>833</v>
      </c>
      <c r="AH232" s="44" t="s">
        <v>528</v>
      </c>
      <c r="AI232" s="45">
        <v>0.67010309278350511</v>
      </c>
      <c r="AJ232" s="19">
        <f t="shared" si="36"/>
        <v>2295.7809999999999</v>
      </c>
      <c r="AK232" s="37">
        <f t="shared" si="37"/>
        <v>1538.4099484536082</v>
      </c>
    </row>
    <row r="233" spans="1:37" x14ac:dyDescent="0.2">
      <c r="A233" s="25"/>
      <c r="B233" s="26"/>
      <c r="C233" s="52"/>
      <c r="D233" s="25" t="s">
        <v>21</v>
      </c>
      <c r="E233" s="26" t="s">
        <v>21</v>
      </c>
      <c r="F233" s="27" t="str">
        <f t="shared" si="34"/>
        <v/>
      </c>
      <c r="G233" s="14"/>
      <c r="H233" s="21" t="s">
        <v>21</v>
      </c>
      <c r="I233" s="21"/>
      <c r="J233" s="14"/>
      <c r="K233" s="32" t="s">
        <v>370</v>
      </c>
      <c r="L233" s="33">
        <v>264</v>
      </c>
      <c r="M233" s="14"/>
      <c r="N233" s="15"/>
      <c r="O233" s="15"/>
      <c r="P233" s="15"/>
      <c r="Q233" s="15"/>
      <c r="R233" s="15"/>
      <c r="S233" s="25" t="s">
        <v>919</v>
      </c>
      <c r="T233" s="15" t="s">
        <v>69</v>
      </c>
      <c r="U233" s="15" t="s">
        <v>590</v>
      </c>
      <c r="V233" s="15" t="s">
        <v>68</v>
      </c>
      <c r="W233" s="46">
        <v>1</v>
      </c>
      <c r="X233" s="19">
        <f>VLOOKUP(S233,$N$8:$Q4443,4,0)</f>
        <v>11117.846175311486</v>
      </c>
      <c r="Y233" s="37">
        <f t="shared" si="35"/>
        <v>11117.846175311486</v>
      </c>
      <c r="Z233" s="15"/>
      <c r="AA233" s="15"/>
      <c r="AB233" s="15"/>
      <c r="AC233" s="15"/>
      <c r="AD233" s="15"/>
      <c r="AE233" s="43" t="s">
        <v>707</v>
      </c>
      <c r="AF233" s="44" t="s">
        <v>527</v>
      </c>
      <c r="AG233" s="44" t="s">
        <v>837</v>
      </c>
      <c r="AH233" s="44" t="s">
        <v>1177</v>
      </c>
      <c r="AI233" s="45">
        <v>0.32989690721649484</v>
      </c>
      <c r="AJ233" s="19">
        <f t="shared" si="36"/>
        <v>2295.7809999999999</v>
      </c>
      <c r="AK233" s="37">
        <f t="shared" si="37"/>
        <v>757.37105154639175</v>
      </c>
    </row>
    <row r="234" spans="1:37" x14ac:dyDescent="0.2">
      <c r="A234" s="22" t="s">
        <v>371</v>
      </c>
      <c r="B234" s="23">
        <v>1409</v>
      </c>
      <c r="C234" s="51">
        <v>847</v>
      </c>
      <c r="D234" s="22" t="s">
        <v>372</v>
      </c>
      <c r="E234" s="23">
        <v>22267</v>
      </c>
      <c r="F234" s="24">
        <f t="shared" si="34"/>
        <v>6435.5491329479764</v>
      </c>
      <c r="G234" s="17"/>
      <c r="H234" s="18">
        <v>24523</v>
      </c>
      <c r="I234" s="18">
        <f>F234</f>
        <v>6435.5491329479764</v>
      </c>
      <c r="J234" s="17"/>
      <c r="K234" s="22" t="s">
        <v>371</v>
      </c>
      <c r="L234" s="31">
        <v>1409</v>
      </c>
      <c r="M234" s="14"/>
      <c r="N234" s="15"/>
      <c r="O234" s="15"/>
      <c r="P234" s="15"/>
      <c r="Q234" s="15"/>
      <c r="R234" s="15"/>
      <c r="S234" s="25" t="s">
        <v>920</v>
      </c>
      <c r="T234" s="15" t="s">
        <v>146</v>
      </c>
      <c r="U234" s="15" t="s">
        <v>608</v>
      </c>
      <c r="V234" s="15" t="s">
        <v>145</v>
      </c>
      <c r="W234" s="46">
        <v>1</v>
      </c>
      <c r="X234" s="19">
        <f>VLOOKUP(S234,$N$8:$Q4444,4,0)</f>
        <v>11896.594139726791</v>
      </c>
      <c r="Y234" s="37">
        <f t="shared" si="35"/>
        <v>11896.594139726791</v>
      </c>
      <c r="Z234" s="15"/>
      <c r="AA234" s="15"/>
      <c r="AB234" s="15"/>
      <c r="AC234" s="15"/>
      <c r="AD234" s="15"/>
      <c r="AE234" s="43" t="s">
        <v>708</v>
      </c>
      <c r="AF234" s="44" t="s">
        <v>529</v>
      </c>
      <c r="AG234" s="44" t="s">
        <v>759</v>
      </c>
      <c r="AH234" s="44" t="s">
        <v>535</v>
      </c>
      <c r="AI234" s="45">
        <v>0.59009900990099007</v>
      </c>
      <c r="AJ234" s="19">
        <f t="shared" si="36"/>
        <v>15140.821</v>
      </c>
      <c r="AK234" s="37">
        <f t="shared" si="37"/>
        <v>8934.5834811881177</v>
      </c>
    </row>
    <row r="235" spans="1:37" x14ac:dyDescent="0.2">
      <c r="A235" s="25" t="s">
        <v>373</v>
      </c>
      <c r="B235" s="26">
        <v>1013</v>
      </c>
      <c r="C235" s="52">
        <v>863</v>
      </c>
      <c r="D235" s="25" t="s">
        <v>374</v>
      </c>
      <c r="E235" s="26">
        <v>21421</v>
      </c>
      <c r="F235" s="27">
        <f t="shared" si="34"/>
        <v>6191.0404624277453</v>
      </c>
      <c r="G235" s="14"/>
      <c r="H235" s="21">
        <v>23297</v>
      </c>
      <c r="I235" s="21">
        <f>F235</f>
        <v>6191.0404624277453</v>
      </c>
      <c r="J235" s="14"/>
      <c r="K235" s="32" t="s">
        <v>373</v>
      </c>
      <c r="L235" s="33">
        <v>1013</v>
      </c>
      <c r="M235" s="14"/>
      <c r="N235" s="15"/>
      <c r="O235" s="15"/>
      <c r="P235" s="15"/>
      <c r="Q235" s="15"/>
      <c r="R235" s="15"/>
      <c r="S235" s="25" t="s">
        <v>921</v>
      </c>
      <c r="T235" s="15" t="s">
        <v>181</v>
      </c>
      <c r="U235" s="15" t="s">
        <v>615</v>
      </c>
      <c r="V235" s="15" t="s">
        <v>180</v>
      </c>
      <c r="W235" s="46">
        <v>1</v>
      </c>
      <c r="X235" s="19">
        <f>VLOOKUP(S235,$N$8:$Q4445,4,0)</f>
        <v>21070.39104328422</v>
      </c>
      <c r="Y235" s="37">
        <f t="shared" si="35"/>
        <v>21070.39104328422</v>
      </c>
      <c r="Z235" s="15"/>
      <c r="AA235" s="15"/>
      <c r="AB235" s="15"/>
      <c r="AC235" s="15"/>
      <c r="AD235" s="15"/>
      <c r="AE235" s="43" t="s">
        <v>708</v>
      </c>
      <c r="AF235" s="44" t="s">
        <v>529</v>
      </c>
      <c r="AG235" s="44" t="s">
        <v>762</v>
      </c>
      <c r="AH235" s="44" t="s">
        <v>533</v>
      </c>
      <c r="AI235" s="45">
        <v>0.1306930693069307</v>
      </c>
      <c r="AJ235" s="19">
        <f t="shared" si="36"/>
        <v>15140.821</v>
      </c>
      <c r="AK235" s="37">
        <f t="shared" si="37"/>
        <v>1978.8003683168317</v>
      </c>
    </row>
    <row r="236" spans="1:37" x14ac:dyDescent="0.2">
      <c r="A236" s="22" t="s">
        <v>375</v>
      </c>
      <c r="B236" s="23">
        <v>3204</v>
      </c>
      <c r="C236" s="51">
        <v>1964</v>
      </c>
      <c r="D236" s="22" t="s">
        <v>376</v>
      </c>
      <c r="E236" s="23">
        <v>6780</v>
      </c>
      <c r="F236" s="24">
        <f t="shared" si="34"/>
        <v>1959.5375722543354</v>
      </c>
      <c r="G236" s="17"/>
      <c r="H236" s="18">
        <v>54905</v>
      </c>
      <c r="I236" s="18">
        <f>SUM(F236:F241)</f>
        <v>14374.855491329481</v>
      </c>
      <c r="J236" s="17"/>
      <c r="K236" s="22" t="s">
        <v>377</v>
      </c>
      <c r="L236" s="31">
        <v>482</v>
      </c>
      <c r="M236" s="14"/>
      <c r="N236" s="15"/>
      <c r="O236" s="15"/>
      <c r="P236" s="15"/>
      <c r="Q236" s="15"/>
      <c r="R236" s="15"/>
      <c r="S236" s="25" t="s">
        <v>922</v>
      </c>
      <c r="T236" s="15" t="s">
        <v>231</v>
      </c>
      <c r="U236" s="15" t="s">
        <v>628</v>
      </c>
      <c r="V236" s="15" t="s">
        <v>230</v>
      </c>
      <c r="W236" s="46">
        <v>1</v>
      </c>
      <c r="X236" s="19">
        <f>VLOOKUP(S236,$N$8:$Q4446,4,0)</f>
        <v>17686.091014474907</v>
      </c>
      <c r="Y236" s="37">
        <f t="shared" si="35"/>
        <v>17686.091014474907</v>
      </c>
      <c r="Z236" s="15"/>
      <c r="AA236" s="15"/>
      <c r="AB236" s="15"/>
      <c r="AC236" s="15"/>
      <c r="AD236" s="15"/>
      <c r="AE236" s="43" t="s">
        <v>708</v>
      </c>
      <c r="AF236" s="44" t="s">
        <v>529</v>
      </c>
      <c r="AG236" s="44" t="s">
        <v>790</v>
      </c>
      <c r="AH236" s="44" t="s">
        <v>488</v>
      </c>
      <c r="AI236" s="45">
        <v>7.9207920792079209E-3</v>
      </c>
      <c r="AJ236" s="19">
        <f t="shared" si="36"/>
        <v>15140.821</v>
      </c>
      <c r="AK236" s="37">
        <f t="shared" si="37"/>
        <v>119.92729504950495</v>
      </c>
    </row>
    <row r="237" spans="1:37" x14ac:dyDescent="0.2">
      <c r="A237" s="22"/>
      <c r="B237" s="23"/>
      <c r="C237" s="51"/>
      <c r="D237" s="22" t="s">
        <v>378</v>
      </c>
      <c r="E237" s="23">
        <v>6180</v>
      </c>
      <c r="F237" s="24">
        <f t="shared" si="34"/>
        <v>1786.1271676300578</v>
      </c>
      <c r="G237" s="17"/>
      <c r="H237" s="18" t="s">
        <v>21</v>
      </c>
      <c r="I237" s="18"/>
      <c r="J237" s="17"/>
      <c r="K237" s="22" t="s">
        <v>379</v>
      </c>
      <c r="L237" s="31">
        <v>532</v>
      </c>
      <c r="M237" s="14"/>
      <c r="N237" s="15"/>
      <c r="O237" s="15"/>
      <c r="P237" s="15"/>
      <c r="Q237" s="15"/>
      <c r="R237" s="15"/>
      <c r="S237" s="25" t="s">
        <v>923</v>
      </c>
      <c r="T237" s="15" t="s">
        <v>262</v>
      </c>
      <c r="U237" s="15" t="s">
        <v>634</v>
      </c>
      <c r="V237" s="15" t="s">
        <v>261</v>
      </c>
      <c r="W237" s="46">
        <v>1</v>
      </c>
      <c r="X237" s="19">
        <f>VLOOKUP(S237,$N$8:$Q4447,4,0)</f>
        <v>4976.5419218160687</v>
      </c>
      <c r="Y237" s="37">
        <f t="shared" si="35"/>
        <v>4976.5419218160687</v>
      </c>
      <c r="Z237" s="15"/>
      <c r="AA237" s="15"/>
      <c r="AB237" s="15"/>
      <c r="AC237" s="15"/>
      <c r="AD237" s="15"/>
      <c r="AE237" s="43" t="s">
        <v>708</v>
      </c>
      <c r="AF237" s="44" t="s">
        <v>529</v>
      </c>
      <c r="AG237" s="44" t="s">
        <v>806</v>
      </c>
      <c r="AH237" s="44" t="s">
        <v>530</v>
      </c>
      <c r="AI237" s="45">
        <v>0.27128712871287131</v>
      </c>
      <c r="AJ237" s="19">
        <f t="shared" si="36"/>
        <v>15140.821</v>
      </c>
      <c r="AK237" s="37">
        <f t="shared" si="37"/>
        <v>4107.5098554455444</v>
      </c>
    </row>
    <row r="238" spans="1:37" x14ac:dyDescent="0.2">
      <c r="A238" s="22"/>
      <c r="B238" s="23"/>
      <c r="C238" s="51"/>
      <c r="D238" s="22" t="s">
        <v>380</v>
      </c>
      <c r="E238" s="23">
        <v>9115</v>
      </c>
      <c r="F238" s="24">
        <f t="shared" si="34"/>
        <v>2634.3930635838151</v>
      </c>
      <c r="G238" s="17"/>
      <c r="H238" s="18" t="s">
        <v>21</v>
      </c>
      <c r="I238" s="18"/>
      <c r="J238" s="17"/>
      <c r="K238" s="22" t="s">
        <v>381</v>
      </c>
      <c r="L238" s="31">
        <v>377</v>
      </c>
      <c r="M238" s="14"/>
      <c r="N238" s="15"/>
      <c r="O238" s="15"/>
      <c r="P238" s="15"/>
      <c r="Q238" s="15"/>
      <c r="R238" s="15"/>
      <c r="S238" s="25" t="s">
        <v>924</v>
      </c>
      <c r="T238" s="15" t="s">
        <v>286</v>
      </c>
      <c r="U238" s="15" t="s">
        <v>637</v>
      </c>
      <c r="V238" s="15" t="s">
        <v>285</v>
      </c>
      <c r="W238" s="46">
        <v>1</v>
      </c>
      <c r="X238" s="19">
        <f>VLOOKUP(S238,$N$8:$Q4448,4,0)</f>
        <v>13730.368991567102</v>
      </c>
      <c r="Y238" s="37">
        <f t="shared" si="35"/>
        <v>13730.368991567102</v>
      </c>
      <c r="Z238" s="15"/>
      <c r="AA238" s="15"/>
      <c r="AB238" s="15"/>
      <c r="AC238" s="15"/>
      <c r="AD238" s="15"/>
      <c r="AE238" s="43" t="s">
        <v>709</v>
      </c>
      <c r="AF238" s="44" t="s">
        <v>540</v>
      </c>
      <c r="AG238" s="44" t="s">
        <v>925</v>
      </c>
      <c r="AH238" s="44" t="s">
        <v>229</v>
      </c>
      <c r="AI238" s="45">
        <v>0.265625</v>
      </c>
      <c r="AJ238" s="19">
        <f t="shared" si="36"/>
        <v>6064.4790000000003</v>
      </c>
      <c r="AK238" s="37">
        <f t="shared" si="37"/>
        <v>1610.8772343750002</v>
      </c>
    </row>
    <row r="239" spans="1:37" x14ac:dyDescent="0.2">
      <c r="A239" s="22"/>
      <c r="B239" s="23"/>
      <c r="C239" s="51"/>
      <c r="D239" s="22" t="s">
        <v>1176</v>
      </c>
      <c r="E239" s="23">
        <v>7718</v>
      </c>
      <c r="F239" s="24">
        <f t="shared" si="34"/>
        <v>2230.6358381502891</v>
      </c>
      <c r="G239" s="17"/>
      <c r="H239" s="18" t="s">
        <v>21</v>
      </c>
      <c r="I239" s="18"/>
      <c r="J239" s="17"/>
      <c r="K239" s="22" t="s">
        <v>382</v>
      </c>
      <c r="L239" s="31">
        <v>464</v>
      </c>
      <c r="M239" s="14"/>
      <c r="N239" s="15"/>
      <c r="O239" s="15"/>
      <c r="P239" s="15"/>
      <c r="Q239" s="15"/>
      <c r="R239" s="15"/>
      <c r="S239" s="43" t="s">
        <v>925</v>
      </c>
      <c r="T239" s="44" t="s">
        <v>229</v>
      </c>
      <c r="U239" s="44" t="s">
        <v>627</v>
      </c>
      <c r="V239" s="44" t="s">
        <v>228</v>
      </c>
      <c r="W239" s="45">
        <v>0.75182481751824815</v>
      </c>
      <c r="X239" s="19">
        <f>VLOOKUP(S239,$N$8:$Q4449,4,0)</f>
        <v>12246.60493294275</v>
      </c>
      <c r="Y239" s="37">
        <f t="shared" si="35"/>
        <v>9207.3015189277612</v>
      </c>
      <c r="Z239" s="15"/>
      <c r="AA239" s="15"/>
      <c r="AB239" s="15"/>
      <c r="AC239" s="15"/>
      <c r="AD239" s="15"/>
      <c r="AE239" s="43" t="s">
        <v>709</v>
      </c>
      <c r="AF239" s="44" t="s">
        <v>540</v>
      </c>
      <c r="AG239" s="44" t="s">
        <v>754</v>
      </c>
      <c r="AH239" s="44" t="s">
        <v>541</v>
      </c>
      <c r="AI239" s="45">
        <v>0.734375</v>
      </c>
      <c r="AJ239" s="19">
        <f t="shared" si="36"/>
        <v>6064.4790000000003</v>
      </c>
      <c r="AK239" s="37">
        <f t="shared" si="37"/>
        <v>4453.6017656250006</v>
      </c>
    </row>
    <row r="240" spans="1:37" x14ac:dyDescent="0.2">
      <c r="A240" s="22"/>
      <c r="B240" s="23"/>
      <c r="C240" s="51"/>
      <c r="D240" s="22" t="s">
        <v>383</v>
      </c>
      <c r="E240" s="23">
        <v>12418</v>
      </c>
      <c r="F240" s="24">
        <f t="shared" si="34"/>
        <v>3589.0173410404623</v>
      </c>
      <c r="G240" s="17"/>
      <c r="H240" s="18" t="s">
        <v>21</v>
      </c>
      <c r="I240" s="18"/>
      <c r="J240" s="17"/>
      <c r="K240" s="22" t="s">
        <v>384</v>
      </c>
      <c r="L240" s="31">
        <v>592</v>
      </c>
      <c r="M240" s="14"/>
      <c r="N240" s="15"/>
      <c r="O240" s="15"/>
      <c r="P240" s="15"/>
      <c r="Q240" s="15"/>
      <c r="R240" s="15"/>
      <c r="S240" s="43" t="s">
        <v>925</v>
      </c>
      <c r="T240" s="44" t="s">
        <v>229</v>
      </c>
      <c r="U240" s="44" t="s">
        <v>709</v>
      </c>
      <c r="V240" s="44" t="s">
        <v>540</v>
      </c>
      <c r="W240" s="45">
        <v>0.24817518248175183</v>
      </c>
      <c r="X240" s="19">
        <f>VLOOKUP(S240,$N$8:$Q4450,4,0)</f>
        <v>12246.60493294275</v>
      </c>
      <c r="Y240" s="37">
        <f t="shared" si="35"/>
        <v>3039.3034140149889</v>
      </c>
      <c r="Z240" s="15"/>
      <c r="AA240" s="15"/>
      <c r="AB240" s="15"/>
      <c r="AC240" s="15"/>
      <c r="AD240" s="15"/>
      <c r="AE240" s="32" t="s">
        <v>710</v>
      </c>
      <c r="AF240" s="30" t="s">
        <v>542</v>
      </c>
      <c r="AG240" s="30" t="s">
        <v>928</v>
      </c>
      <c r="AH240" s="30" t="s">
        <v>543</v>
      </c>
      <c r="AI240" s="49">
        <v>1</v>
      </c>
      <c r="AJ240" s="19">
        <f t="shared" si="36"/>
        <v>7297.6880000000001</v>
      </c>
      <c r="AK240" s="37">
        <f t="shared" si="37"/>
        <v>7297.6880000000001</v>
      </c>
    </row>
    <row r="241" spans="1:37" x14ac:dyDescent="0.2">
      <c r="A241" s="22"/>
      <c r="B241" s="23"/>
      <c r="C241" s="51"/>
      <c r="D241" s="22" t="s">
        <v>385</v>
      </c>
      <c r="E241" s="23">
        <v>7526</v>
      </c>
      <c r="F241" s="24">
        <f t="shared" si="34"/>
        <v>2175.1445086705203</v>
      </c>
      <c r="G241" s="17"/>
      <c r="H241" s="18" t="s">
        <v>21</v>
      </c>
      <c r="I241" s="18"/>
      <c r="J241" s="17"/>
      <c r="K241" s="22" t="s">
        <v>386</v>
      </c>
      <c r="L241" s="31">
        <v>465</v>
      </c>
      <c r="M241" s="14"/>
      <c r="N241" s="15"/>
      <c r="O241" s="15"/>
      <c r="P241" s="15"/>
      <c r="Q241" s="15"/>
      <c r="R241" s="15"/>
      <c r="S241" s="25" t="s">
        <v>926</v>
      </c>
      <c r="T241" s="15" t="s">
        <v>330</v>
      </c>
      <c r="U241" s="15" t="s">
        <v>649</v>
      </c>
      <c r="V241" s="15" t="s">
        <v>329</v>
      </c>
      <c r="W241" s="46">
        <v>1</v>
      </c>
      <c r="X241" s="19">
        <f>VLOOKUP(S241,$N$8:$Q4451,4,0)</f>
        <v>7812.3803196174385</v>
      </c>
      <c r="Y241" s="37">
        <f t="shared" si="35"/>
        <v>7812.3803196174385</v>
      </c>
      <c r="Z241" s="15"/>
      <c r="AA241" s="15"/>
      <c r="AB241" s="15"/>
      <c r="AC241" s="15"/>
      <c r="AD241" s="15"/>
      <c r="AE241" s="32" t="s">
        <v>711</v>
      </c>
      <c r="AF241" s="30" t="s">
        <v>544</v>
      </c>
      <c r="AG241" s="30" t="s">
        <v>929</v>
      </c>
      <c r="AH241" s="30" t="s">
        <v>545</v>
      </c>
      <c r="AI241" s="49">
        <v>1</v>
      </c>
      <c r="AJ241" s="19">
        <f t="shared" si="36"/>
        <v>8355.7090000000007</v>
      </c>
      <c r="AK241" s="37">
        <f t="shared" si="37"/>
        <v>8355.7090000000007</v>
      </c>
    </row>
    <row r="242" spans="1:37" x14ac:dyDescent="0.2">
      <c r="A242" s="22"/>
      <c r="B242" s="23"/>
      <c r="C242" s="51"/>
      <c r="D242" s="22" t="s">
        <v>21</v>
      </c>
      <c r="E242" s="23" t="s">
        <v>21</v>
      </c>
      <c r="F242" s="24" t="str">
        <f t="shared" si="34"/>
        <v/>
      </c>
      <c r="G242" s="17"/>
      <c r="H242" s="18" t="s">
        <v>21</v>
      </c>
      <c r="I242" s="18"/>
      <c r="J242" s="17"/>
      <c r="K242" s="22" t="s">
        <v>387</v>
      </c>
      <c r="L242" s="31">
        <v>292</v>
      </c>
      <c r="M242" s="14"/>
      <c r="N242" s="15"/>
      <c r="O242" s="15"/>
      <c r="P242" s="15"/>
      <c r="Q242" s="15"/>
      <c r="R242" s="15"/>
      <c r="S242" s="25" t="s">
        <v>927</v>
      </c>
      <c r="T242" s="15" t="s">
        <v>467</v>
      </c>
      <c r="U242" s="15" t="s">
        <v>690</v>
      </c>
      <c r="V242" s="15" t="s">
        <v>466</v>
      </c>
      <c r="W242" s="46">
        <v>1</v>
      </c>
      <c r="X242" s="19">
        <f>VLOOKUP(S242,$N$8:$Q4452,4,0)</f>
        <v>9815.1060748251075</v>
      </c>
      <c r="Y242" s="37">
        <f t="shared" si="35"/>
        <v>9815.1060748251075</v>
      </c>
      <c r="Z242" s="15"/>
      <c r="AA242" s="15"/>
      <c r="AB242" s="15"/>
      <c r="AC242" s="15"/>
      <c r="AD242" s="15"/>
      <c r="AE242" s="43" t="s">
        <v>712</v>
      </c>
      <c r="AF242" s="44" t="s">
        <v>546</v>
      </c>
      <c r="AG242" s="44" t="s">
        <v>740</v>
      </c>
      <c r="AH242" s="44" t="s">
        <v>31</v>
      </c>
      <c r="AI242" s="45">
        <v>0.11235955056179775</v>
      </c>
      <c r="AJ242" s="19">
        <f t="shared" si="36"/>
        <v>2183.7620000000002</v>
      </c>
      <c r="AK242" s="37">
        <f t="shared" si="37"/>
        <v>245.36651685393261</v>
      </c>
    </row>
    <row r="243" spans="1:37" x14ac:dyDescent="0.2">
      <c r="A243" s="25" t="s">
        <v>388</v>
      </c>
      <c r="B243" s="26">
        <v>924</v>
      </c>
      <c r="C243" s="52">
        <v>625</v>
      </c>
      <c r="D243" s="25" t="s">
        <v>389</v>
      </c>
      <c r="E243" s="26">
        <v>16036</v>
      </c>
      <c r="F243" s="27">
        <f t="shared" si="34"/>
        <v>4634.6820809248557</v>
      </c>
      <c r="G243" s="14"/>
      <c r="H243" s="21">
        <v>17585</v>
      </c>
      <c r="I243" s="21">
        <f>F243</f>
        <v>4634.6820809248557</v>
      </c>
      <c r="J243" s="14"/>
      <c r="K243" s="32" t="s">
        <v>388</v>
      </c>
      <c r="L243" s="33">
        <v>924</v>
      </c>
      <c r="M243" s="14"/>
      <c r="N243" s="15"/>
      <c r="O243" s="15"/>
      <c r="P243" s="15"/>
      <c r="Q243" s="15"/>
      <c r="R243" s="15"/>
      <c r="S243" s="25" t="s">
        <v>928</v>
      </c>
      <c r="T243" s="15" t="s">
        <v>543</v>
      </c>
      <c r="U243" s="15" t="s">
        <v>710</v>
      </c>
      <c r="V243" s="15" t="s">
        <v>542</v>
      </c>
      <c r="W243" s="46">
        <v>1</v>
      </c>
      <c r="X243" s="19">
        <f>VLOOKUP(S243,$N$8:$Q4453,4,0)</f>
        <v>15043.169971028992</v>
      </c>
      <c r="Y243" s="37">
        <f t="shared" si="35"/>
        <v>15043.169971028992</v>
      </c>
      <c r="Z243" s="15"/>
      <c r="AA243" s="15"/>
      <c r="AB243" s="15"/>
      <c r="AC243" s="15"/>
      <c r="AD243" s="15"/>
      <c r="AE243" s="43" t="s">
        <v>712</v>
      </c>
      <c r="AF243" s="44" t="s">
        <v>546</v>
      </c>
      <c r="AG243" s="44" t="s">
        <v>930</v>
      </c>
      <c r="AH243" s="44" t="s">
        <v>479</v>
      </c>
      <c r="AI243" s="45">
        <v>0.88764044943820219</v>
      </c>
      <c r="AJ243" s="19">
        <f t="shared" si="36"/>
        <v>2183.7620000000002</v>
      </c>
      <c r="AK243" s="37">
        <f t="shared" si="37"/>
        <v>1938.3954831460674</v>
      </c>
    </row>
    <row r="244" spans="1:37" x14ac:dyDescent="0.2">
      <c r="A244" s="22" t="s">
        <v>390</v>
      </c>
      <c r="B244" s="23">
        <v>2401</v>
      </c>
      <c r="C244" s="51">
        <v>1276</v>
      </c>
      <c r="D244" s="22" t="s">
        <v>391</v>
      </c>
      <c r="E244" s="23">
        <v>353</v>
      </c>
      <c r="F244" s="24">
        <f t="shared" si="34"/>
        <v>102.02312138728324</v>
      </c>
      <c r="G244" s="17"/>
      <c r="H244" s="18">
        <v>37574</v>
      </c>
      <c r="I244" s="18">
        <f>SUM(F244:F246)</f>
        <v>9796.8208092485547</v>
      </c>
      <c r="J244" s="17"/>
      <c r="K244" s="22" t="s">
        <v>392</v>
      </c>
      <c r="L244" s="31">
        <v>457</v>
      </c>
      <c r="M244" s="14"/>
      <c r="N244" s="15"/>
      <c r="O244" s="15"/>
      <c r="P244" s="15"/>
      <c r="Q244" s="15"/>
      <c r="R244" s="15"/>
      <c r="S244" s="25" t="s">
        <v>929</v>
      </c>
      <c r="T244" s="15" t="s">
        <v>545</v>
      </c>
      <c r="U244" s="15" t="s">
        <v>711</v>
      </c>
      <c r="V244" s="15" t="s">
        <v>544</v>
      </c>
      <c r="W244" s="46">
        <v>1</v>
      </c>
      <c r="X244" s="19">
        <f>VLOOKUP(S244,$N$8:$Q4454,4,0)</f>
        <v>18716.89992893743</v>
      </c>
      <c r="Y244" s="37">
        <f t="shared" si="35"/>
        <v>18716.89992893743</v>
      </c>
      <c r="Z244" s="15"/>
      <c r="AA244" s="15"/>
      <c r="AB244" s="15"/>
      <c r="AC244" s="15"/>
      <c r="AD244" s="15"/>
      <c r="AE244" s="32" t="s">
        <v>713</v>
      </c>
      <c r="AF244" s="30" t="s">
        <v>547</v>
      </c>
      <c r="AG244" s="30" t="s">
        <v>931</v>
      </c>
      <c r="AH244" s="30" t="s">
        <v>548</v>
      </c>
      <c r="AI244" s="49">
        <v>1</v>
      </c>
      <c r="AJ244" s="19">
        <f t="shared" si="36"/>
        <v>8251.6949999999997</v>
      </c>
      <c r="AK244" s="37">
        <f t="shared" si="37"/>
        <v>8251.6949999999997</v>
      </c>
    </row>
    <row r="245" spans="1:37" x14ac:dyDescent="0.2">
      <c r="A245" s="22"/>
      <c r="B245" s="23"/>
      <c r="C245" s="51"/>
      <c r="D245" s="22" t="s">
        <v>393</v>
      </c>
      <c r="E245" s="23">
        <v>33120</v>
      </c>
      <c r="F245" s="24">
        <f t="shared" si="34"/>
        <v>9572.2543352601151</v>
      </c>
      <c r="G245" s="17"/>
      <c r="H245" s="18" t="s">
        <v>21</v>
      </c>
      <c r="I245" s="18"/>
      <c r="J245" s="17"/>
      <c r="K245" s="22" t="s">
        <v>394</v>
      </c>
      <c r="L245" s="31">
        <v>501</v>
      </c>
      <c r="M245" s="14"/>
      <c r="N245" s="15"/>
      <c r="O245" s="15"/>
      <c r="P245" s="15"/>
      <c r="Q245" s="15"/>
      <c r="R245" s="15"/>
      <c r="S245" s="43" t="s">
        <v>930</v>
      </c>
      <c r="T245" s="44" t="s">
        <v>479</v>
      </c>
      <c r="U245" s="44" t="s">
        <v>712</v>
      </c>
      <c r="V245" s="44" t="s">
        <v>546</v>
      </c>
      <c r="W245" s="45">
        <v>0.92941176470588238</v>
      </c>
      <c r="X245" s="19">
        <f>VLOOKUP(S245,$N$8:$Q4455,4,0)</f>
        <v>5449.2235751120288</v>
      </c>
      <c r="Y245" s="37">
        <f t="shared" si="35"/>
        <v>5064.5724992217683</v>
      </c>
      <c r="Z245" s="15"/>
      <c r="AA245" s="15"/>
      <c r="AB245" s="15"/>
      <c r="AC245" s="15"/>
      <c r="AD245" s="15"/>
      <c r="AE245" s="32" t="s">
        <v>714</v>
      </c>
      <c r="AF245" s="30" t="s">
        <v>549</v>
      </c>
      <c r="AG245" s="30" t="s">
        <v>932</v>
      </c>
      <c r="AH245" s="30" t="s">
        <v>550</v>
      </c>
      <c r="AI245" s="49">
        <v>1</v>
      </c>
      <c r="AJ245" s="19">
        <f t="shared" si="36"/>
        <v>1840.617</v>
      </c>
      <c r="AK245" s="37">
        <f t="shared" si="37"/>
        <v>1840.617</v>
      </c>
    </row>
    <row r="246" spans="1:37" x14ac:dyDescent="0.2">
      <c r="A246" s="22"/>
      <c r="B246" s="23"/>
      <c r="C246" s="51"/>
      <c r="D246" s="22" t="s">
        <v>48</v>
      </c>
      <c r="E246" s="23">
        <v>424</v>
      </c>
      <c r="F246" s="24">
        <f t="shared" si="34"/>
        <v>122.54335260115607</v>
      </c>
      <c r="G246" s="17"/>
      <c r="H246" s="18" t="s">
        <v>21</v>
      </c>
      <c r="I246" s="18"/>
      <c r="J246" s="17"/>
      <c r="K246" s="22" t="s">
        <v>395</v>
      </c>
      <c r="L246" s="31">
        <v>555</v>
      </c>
      <c r="M246" s="14"/>
      <c r="N246" s="15"/>
      <c r="O246" s="15"/>
      <c r="P246" s="15"/>
      <c r="Q246" s="15"/>
      <c r="R246" s="15"/>
      <c r="S246" s="43" t="s">
        <v>930</v>
      </c>
      <c r="T246" s="44" t="s">
        <v>479</v>
      </c>
      <c r="U246" s="44" t="s">
        <v>692</v>
      </c>
      <c r="V246" s="44" t="s">
        <v>478</v>
      </c>
      <c r="W246" s="45">
        <v>7.0588235294117646E-2</v>
      </c>
      <c r="X246" s="19">
        <f>VLOOKUP(S246,$N$8:$Q4456,4,0)</f>
        <v>5449.2235751120288</v>
      </c>
      <c r="Y246" s="37">
        <f t="shared" si="35"/>
        <v>384.65107589026087</v>
      </c>
      <c r="Z246" s="15"/>
      <c r="AA246" s="15"/>
      <c r="AB246" s="15"/>
      <c r="AC246" s="15"/>
      <c r="AD246" s="15"/>
      <c r="AE246" s="32" t="s">
        <v>715</v>
      </c>
      <c r="AF246" s="30" t="s">
        <v>551</v>
      </c>
      <c r="AG246" s="30" t="s">
        <v>933</v>
      </c>
      <c r="AH246" s="30" t="s">
        <v>552</v>
      </c>
      <c r="AI246" s="49">
        <v>1</v>
      </c>
      <c r="AJ246" s="19">
        <f t="shared" si="36"/>
        <v>6308.8540000000003</v>
      </c>
      <c r="AK246" s="37">
        <f t="shared" si="37"/>
        <v>6308.8540000000003</v>
      </c>
    </row>
    <row r="247" spans="1:37" x14ac:dyDescent="0.2">
      <c r="A247" s="22"/>
      <c r="B247" s="23"/>
      <c r="C247" s="51"/>
      <c r="D247" s="22" t="s">
        <v>21</v>
      </c>
      <c r="E247" s="23" t="s">
        <v>21</v>
      </c>
      <c r="F247" s="24" t="str">
        <f t="shared" si="34"/>
        <v/>
      </c>
      <c r="G247" s="17"/>
      <c r="H247" s="18" t="s">
        <v>21</v>
      </c>
      <c r="I247" s="18"/>
      <c r="J247" s="17"/>
      <c r="K247" s="22" t="s">
        <v>396</v>
      </c>
      <c r="L247" s="31">
        <v>583</v>
      </c>
      <c r="M247" s="14"/>
      <c r="N247" s="15"/>
      <c r="O247" s="15"/>
      <c r="P247" s="15"/>
      <c r="Q247" s="15"/>
      <c r="R247" s="15"/>
      <c r="S247" s="25" t="s">
        <v>931</v>
      </c>
      <c r="T247" s="15" t="s">
        <v>548</v>
      </c>
      <c r="U247" s="15" t="s">
        <v>713</v>
      </c>
      <c r="V247" s="15" t="s">
        <v>547</v>
      </c>
      <c r="W247" s="46">
        <v>1</v>
      </c>
      <c r="X247" s="19">
        <f>VLOOKUP(S247,$N$8:$Q4457,4,0)</f>
        <v>16681.081068242449</v>
      </c>
      <c r="Y247" s="37">
        <f t="shared" si="35"/>
        <v>16681.081068242449</v>
      </c>
      <c r="Z247" s="15"/>
      <c r="AA247" s="15"/>
      <c r="AB247" s="15"/>
      <c r="AC247" s="15"/>
      <c r="AD247" s="15"/>
      <c r="AE247" s="43" t="s">
        <v>716</v>
      </c>
      <c r="AF247" s="44" t="s">
        <v>553</v>
      </c>
      <c r="AG247" s="44" t="s">
        <v>862</v>
      </c>
      <c r="AH247" s="44" t="s">
        <v>558</v>
      </c>
      <c r="AI247" s="45">
        <v>0.31043956043956045</v>
      </c>
      <c r="AJ247" s="19">
        <f t="shared" si="36"/>
        <v>10929.531999999999</v>
      </c>
      <c r="AK247" s="37">
        <f t="shared" si="37"/>
        <v>3392.9591098901096</v>
      </c>
    </row>
    <row r="248" spans="1:37" x14ac:dyDescent="0.2">
      <c r="A248" s="22"/>
      <c r="B248" s="23"/>
      <c r="C248" s="51"/>
      <c r="D248" s="22" t="s">
        <v>21</v>
      </c>
      <c r="E248" s="23" t="s">
        <v>21</v>
      </c>
      <c r="F248" s="24" t="str">
        <f t="shared" si="34"/>
        <v/>
      </c>
      <c r="G248" s="17"/>
      <c r="H248" s="18" t="s">
        <v>21</v>
      </c>
      <c r="I248" s="18"/>
      <c r="J248" s="17"/>
      <c r="K248" s="22" t="s">
        <v>397</v>
      </c>
      <c r="L248" s="31">
        <v>305</v>
      </c>
      <c r="M248" s="14"/>
      <c r="N248" s="15"/>
      <c r="O248" s="15"/>
      <c r="P248" s="15"/>
      <c r="Q248" s="15"/>
      <c r="R248" s="15"/>
      <c r="S248" s="25" t="s">
        <v>932</v>
      </c>
      <c r="T248" s="15" t="s">
        <v>550</v>
      </c>
      <c r="U248" s="15" t="s">
        <v>714</v>
      </c>
      <c r="V248" s="15" t="s">
        <v>549</v>
      </c>
      <c r="W248" s="46">
        <v>1</v>
      </c>
      <c r="X248" s="19">
        <f>VLOOKUP(S248,$N$8:$Q4458,4,0)</f>
        <v>5590.8663784029959</v>
      </c>
      <c r="Y248" s="37">
        <f t="shared" si="35"/>
        <v>5590.8663784029959</v>
      </c>
      <c r="Z248" s="15"/>
      <c r="AA248" s="15"/>
      <c r="AB248" s="15"/>
      <c r="AC248" s="15"/>
      <c r="AD248" s="15"/>
      <c r="AE248" s="43" t="s">
        <v>716</v>
      </c>
      <c r="AF248" s="44" t="s">
        <v>553</v>
      </c>
      <c r="AG248" s="44" t="s">
        <v>889</v>
      </c>
      <c r="AH248" s="44" t="s">
        <v>556</v>
      </c>
      <c r="AI248" s="45">
        <v>0.51098901098901095</v>
      </c>
      <c r="AJ248" s="19">
        <f t="shared" si="36"/>
        <v>10929.531999999999</v>
      </c>
      <c r="AK248" s="37">
        <f t="shared" si="37"/>
        <v>5584.8707472527467</v>
      </c>
    </row>
    <row r="249" spans="1:37" x14ac:dyDescent="0.2">
      <c r="A249" s="25" t="s">
        <v>398</v>
      </c>
      <c r="B249" s="26">
        <v>811</v>
      </c>
      <c r="C249" s="52">
        <v>442</v>
      </c>
      <c r="D249" s="25" t="s">
        <v>56</v>
      </c>
      <c r="E249" s="26">
        <v>10746</v>
      </c>
      <c r="F249" s="27">
        <f t="shared" si="34"/>
        <v>3105.7803468208094</v>
      </c>
      <c r="G249" s="14"/>
      <c r="H249" s="21">
        <v>11999</v>
      </c>
      <c r="I249" s="21">
        <f>F249</f>
        <v>3105.7803468208094</v>
      </c>
      <c r="J249" s="14"/>
      <c r="K249" s="32" t="s">
        <v>398</v>
      </c>
      <c r="L249" s="33">
        <v>811</v>
      </c>
      <c r="M249" s="14"/>
      <c r="N249" s="15"/>
      <c r="O249" s="15"/>
      <c r="P249" s="15"/>
      <c r="Q249" s="15"/>
      <c r="R249" s="15"/>
      <c r="S249" s="25" t="s">
        <v>933</v>
      </c>
      <c r="T249" s="15" t="s">
        <v>552</v>
      </c>
      <c r="U249" s="15" t="s">
        <v>715</v>
      </c>
      <c r="V249" s="15" t="s">
        <v>551</v>
      </c>
      <c r="W249" s="46">
        <v>1</v>
      </c>
      <c r="X249" s="19">
        <f>VLOOKUP(S249,$N$8:$Q4459,4,0)</f>
        <v>11630.412027403228</v>
      </c>
      <c r="Y249" s="37">
        <f t="shared" si="35"/>
        <v>11630.412027403228</v>
      </c>
      <c r="Z249" s="15"/>
      <c r="AA249" s="15"/>
      <c r="AB249" s="15"/>
      <c r="AC249" s="15"/>
      <c r="AD249" s="15"/>
      <c r="AE249" s="43" t="s">
        <v>716</v>
      </c>
      <c r="AF249" s="44" t="s">
        <v>553</v>
      </c>
      <c r="AG249" s="44" t="s">
        <v>934</v>
      </c>
      <c r="AH249" s="44" t="s">
        <v>554</v>
      </c>
      <c r="AI249" s="45">
        <v>0.17857142857142858</v>
      </c>
      <c r="AJ249" s="19">
        <f t="shared" si="36"/>
        <v>10929.531999999999</v>
      </c>
      <c r="AK249" s="37">
        <f t="shared" si="37"/>
        <v>1951.7021428571427</v>
      </c>
    </row>
    <row r="250" spans="1:37" x14ac:dyDescent="0.2">
      <c r="A250" s="22" t="s">
        <v>399</v>
      </c>
      <c r="B250" s="23">
        <v>1145</v>
      </c>
      <c r="C250" s="51">
        <v>715</v>
      </c>
      <c r="D250" s="22" t="s">
        <v>110</v>
      </c>
      <c r="E250" s="23">
        <v>17750</v>
      </c>
      <c r="F250" s="24">
        <f t="shared" si="34"/>
        <v>5130.0578034682085</v>
      </c>
      <c r="G250" s="17"/>
      <c r="H250" s="18">
        <v>19610</v>
      </c>
      <c r="I250" s="18">
        <f>F250</f>
        <v>5130.0578034682085</v>
      </c>
      <c r="J250" s="17"/>
      <c r="K250" s="22" t="s">
        <v>399</v>
      </c>
      <c r="L250" s="31">
        <v>1145</v>
      </c>
      <c r="M250" s="14"/>
      <c r="N250" s="15"/>
      <c r="O250" s="15"/>
      <c r="P250" s="15"/>
      <c r="Q250" s="15"/>
      <c r="R250" s="15"/>
      <c r="S250" s="25" t="s">
        <v>934</v>
      </c>
      <c r="T250" s="15" t="s">
        <v>554</v>
      </c>
      <c r="U250" s="15" t="s">
        <v>716</v>
      </c>
      <c r="V250" s="15" t="s">
        <v>553</v>
      </c>
      <c r="W250" s="46">
        <v>1</v>
      </c>
      <c r="X250" s="19">
        <f>VLOOKUP(S250,$N$8:$Q4460,4,0)</f>
        <v>4620.5664646360565</v>
      </c>
      <c r="Y250" s="37">
        <f t="shared" si="35"/>
        <v>4620.5664646360565</v>
      </c>
      <c r="Z250" s="15"/>
      <c r="AA250" s="15"/>
      <c r="AB250" s="15"/>
      <c r="AC250" s="15"/>
      <c r="AD250" s="15"/>
      <c r="AE250" s="43" t="s">
        <v>717</v>
      </c>
      <c r="AF250" s="44" t="s">
        <v>563</v>
      </c>
      <c r="AG250" s="44" t="s">
        <v>911</v>
      </c>
      <c r="AH250" s="44" t="s">
        <v>132</v>
      </c>
      <c r="AI250" s="45">
        <v>1</v>
      </c>
      <c r="AJ250" s="19">
        <f t="shared" si="36"/>
        <v>3354.0859999999998</v>
      </c>
      <c r="AK250" s="37">
        <f t="shared" si="37"/>
        <v>3354.0859999999998</v>
      </c>
    </row>
    <row r="251" spans="1:37" x14ac:dyDescent="0.2">
      <c r="A251" s="25" t="s">
        <v>400</v>
      </c>
      <c r="B251" s="26">
        <v>507</v>
      </c>
      <c r="C251" s="52">
        <v>355</v>
      </c>
      <c r="D251" s="25" t="s">
        <v>29</v>
      </c>
      <c r="E251" s="26">
        <v>9831</v>
      </c>
      <c r="F251" s="27">
        <f t="shared" si="34"/>
        <v>2841.3294797687863</v>
      </c>
      <c r="G251" s="14"/>
      <c r="H251" s="21">
        <v>10693</v>
      </c>
      <c r="I251" s="21">
        <f>F251</f>
        <v>2841.3294797687863</v>
      </c>
      <c r="J251" s="14"/>
      <c r="K251" s="32" t="s">
        <v>400</v>
      </c>
      <c r="L251" s="33">
        <v>507</v>
      </c>
      <c r="M251" s="14"/>
      <c r="N251" s="15"/>
      <c r="O251" s="15"/>
      <c r="P251" s="15"/>
      <c r="Q251" s="15"/>
      <c r="R251" s="15"/>
      <c r="S251" s="25"/>
      <c r="T251" s="15"/>
      <c r="U251" s="15"/>
      <c r="V251" s="15"/>
      <c r="W251" s="15"/>
      <c r="X251" s="15"/>
      <c r="Y251" s="38"/>
      <c r="Z251" s="15"/>
      <c r="AA251" s="15"/>
      <c r="AB251" s="15"/>
      <c r="AC251" s="15"/>
      <c r="AD251" s="15"/>
      <c r="AE251" s="25"/>
      <c r="AF251" s="15"/>
      <c r="AG251" s="15"/>
      <c r="AH251" s="15"/>
      <c r="AI251" s="15"/>
      <c r="AJ251" s="15"/>
      <c r="AK251" s="38"/>
    </row>
    <row r="252" spans="1:37" x14ac:dyDescent="0.2">
      <c r="A252" s="22" t="s">
        <v>401</v>
      </c>
      <c r="B252" s="23">
        <v>748</v>
      </c>
      <c r="C252" s="51">
        <v>496</v>
      </c>
      <c r="D252" s="22" t="s">
        <v>402</v>
      </c>
      <c r="E252" s="23">
        <v>13052</v>
      </c>
      <c r="F252" s="24">
        <f t="shared" si="34"/>
        <v>3772.2543352601156</v>
      </c>
      <c r="G252" s="17"/>
      <c r="H252" s="18">
        <v>14296</v>
      </c>
      <c r="I252" s="18">
        <f>F252</f>
        <v>3772.2543352601156</v>
      </c>
      <c r="J252" s="17"/>
      <c r="K252" s="22" t="s">
        <v>401</v>
      </c>
      <c r="L252" s="31">
        <v>748</v>
      </c>
      <c r="M252" s="14"/>
      <c r="N252" s="15"/>
      <c r="O252" s="15"/>
      <c r="P252" s="15"/>
      <c r="Q252" s="15"/>
      <c r="R252" s="15"/>
      <c r="S252" s="39"/>
      <c r="T252" s="40"/>
      <c r="U252" s="40"/>
      <c r="V252" s="40"/>
      <c r="W252" s="40"/>
      <c r="X252" s="41"/>
      <c r="Y252" s="42">
        <f>SUM(Y8:Y250)</f>
        <v>2359999.9999999991</v>
      </c>
      <c r="Z252" s="19"/>
      <c r="AA252" s="15"/>
      <c r="AB252" s="15"/>
      <c r="AC252" s="15"/>
      <c r="AD252" s="15"/>
      <c r="AE252" s="39"/>
      <c r="AF252" s="40"/>
      <c r="AG252" s="40"/>
      <c r="AH252" s="40"/>
      <c r="AI252" s="40"/>
      <c r="AJ252" s="40"/>
      <c r="AK252" s="42">
        <f>SUM(AK8:AK250)</f>
        <v>1100000.0000000007</v>
      </c>
    </row>
    <row r="253" spans="1:37" x14ac:dyDescent="0.2">
      <c r="A253" s="25" t="s">
        <v>403</v>
      </c>
      <c r="B253" s="26">
        <v>432</v>
      </c>
      <c r="C253" s="52">
        <v>317</v>
      </c>
      <c r="D253" s="25" t="s">
        <v>404</v>
      </c>
      <c r="E253" s="26">
        <v>6166</v>
      </c>
      <c r="F253" s="27">
        <f t="shared" si="34"/>
        <v>1782.0809248554913</v>
      </c>
      <c r="G253" s="14"/>
      <c r="H253" s="21">
        <v>9825</v>
      </c>
      <c r="I253" s="21">
        <f>SUM(F253:F254)</f>
        <v>2623.1213872832368</v>
      </c>
      <c r="J253" s="14"/>
      <c r="K253" s="32" t="s">
        <v>403</v>
      </c>
      <c r="L253" s="33">
        <v>432</v>
      </c>
      <c r="M253" s="14"/>
      <c r="S253" s="30"/>
    </row>
    <row r="254" spans="1:37" x14ac:dyDescent="0.2">
      <c r="A254" s="25"/>
      <c r="B254" s="26"/>
      <c r="C254" s="52"/>
      <c r="D254" s="25" t="s">
        <v>1177</v>
      </c>
      <c r="E254" s="26">
        <v>2910</v>
      </c>
      <c r="F254" s="27">
        <f t="shared" si="34"/>
        <v>841.04046242774564</v>
      </c>
      <c r="G254" s="14"/>
      <c r="H254" s="21" t="s">
        <v>21</v>
      </c>
      <c r="I254" s="21"/>
      <c r="J254" s="14"/>
      <c r="K254" s="32"/>
      <c r="L254" s="33"/>
      <c r="M254" s="14"/>
      <c r="S254" s="30"/>
    </row>
    <row r="255" spans="1:37" x14ac:dyDescent="0.2">
      <c r="A255" s="22" t="s">
        <v>405</v>
      </c>
      <c r="B255" s="23">
        <v>896</v>
      </c>
      <c r="C255" s="51">
        <v>621</v>
      </c>
      <c r="D255" s="22" t="s">
        <v>406</v>
      </c>
      <c r="E255" s="23">
        <v>16032</v>
      </c>
      <c r="F255" s="24">
        <f t="shared" si="34"/>
        <v>4633.5260115606934</v>
      </c>
      <c r="G255" s="17"/>
      <c r="H255" s="18">
        <v>17549</v>
      </c>
      <c r="I255" s="18">
        <f t="shared" ref="I255:I262" si="41">F255</f>
        <v>4633.5260115606934</v>
      </c>
      <c r="J255" s="17"/>
      <c r="K255" s="22" t="s">
        <v>405</v>
      </c>
      <c r="L255" s="31">
        <v>896</v>
      </c>
      <c r="M255" s="14"/>
      <c r="N255" s="14"/>
      <c r="O255" s="14"/>
      <c r="P255" s="14"/>
      <c r="Q255" s="14"/>
      <c r="R255" s="14"/>
      <c r="S255" s="15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</row>
    <row r="256" spans="1:37" x14ac:dyDescent="0.2">
      <c r="A256" s="25" t="s">
        <v>407</v>
      </c>
      <c r="B256" s="26">
        <v>786</v>
      </c>
      <c r="C256" s="52">
        <v>401</v>
      </c>
      <c r="D256" s="25" t="s">
        <v>322</v>
      </c>
      <c r="E256" s="26">
        <v>10416</v>
      </c>
      <c r="F256" s="27">
        <f t="shared" si="34"/>
        <v>3010.4046242774566</v>
      </c>
      <c r="G256" s="14"/>
      <c r="H256" s="21">
        <v>11603</v>
      </c>
      <c r="I256" s="21">
        <f t="shared" si="41"/>
        <v>3010.4046242774566</v>
      </c>
      <c r="J256" s="14"/>
      <c r="K256" s="32" t="s">
        <v>407</v>
      </c>
      <c r="L256" s="33">
        <v>786</v>
      </c>
      <c r="M256" s="14"/>
      <c r="N256" s="14"/>
      <c r="O256" s="14"/>
      <c r="P256" s="14"/>
      <c r="Q256" s="14"/>
      <c r="R256" s="14"/>
      <c r="S256" s="15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</row>
    <row r="257" spans="1:37" x14ac:dyDescent="0.2">
      <c r="A257" s="22" t="s">
        <v>408</v>
      </c>
      <c r="B257" s="23">
        <v>683</v>
      </c>
      <c r="C257" s="51">
        <v>368</v>
      </c>
      <c r="D257" s="22" t="s">
        <v>409</v>
      </c>
      <c r="E257" s="23">
        <v>10689</v>
      </c>
      <c r="F257" s="24">
        <f t="shared" si="34"/>
        <v>3089.3063583815028</v>
      </c>
      <c r="G257" s="17"/>
      <c r="H257" s="18">
        <v>11740</v>
      </c>
      <c r="I257" s="18">
        <f t="shared" si="41"/>
        <v>3089.3063583815028</v>
      </c>
      <c r="J257" s="17"/>
      <c r="K257" s="22" t="s">
        <v>408</v>
      </c>
      <c r="L257" s="31">
        <v>683</v>
      </c>
      <c r="M257" s="14"/>
      <c r="N257" s="14"/>
      <c r="O257" s="14"/>
      <c r="P257" s="14"/>
      <c r="Q257" s="14"/>
      <c r="R257" s="14"/>
      <c r="S257" s="15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</row>
    <row r="258" spans="1:37" x14ac:dyDescent="0.2">
      <c r="A258" s="25" t="s">
        <v>410</v>
      </c>
      <c r="B258" s="26">
        <v>1122</v>
      </c>
      <c r="C258" s="52">
        <v>617</v>
      </c>
      <c r="D258" s="25" t="s">
        <v>411</v>
      </c>
      <c r="E258" s="26">
        <v>15125</v>
      </c>
      <c r="F258" s="27">
        <f t="shared" si="34"/>
        <v>4371.3872832369943</v>
      </c>
      <c r="G258" s="14"/>
      <c r="H258" s="21">
        <v>16864</v>
      </c>
      <c r="I258" s="21">
        <f t="shared" si="41"/>
        <v>4371.3872832369943</v>
      </c>
      <c r="J258" s="14"/>
      <c r="K258" s="32" t="s">
        <v>410</v>
      </c>
      <c r="L258" s="33">
        <v>1122</v>
      </c>
      <c r="M258" s="14"/>
      <c r="N258" s="14"/>
      <c r="O258" s="14"/>
      <c r="P258" s="14"/>
      <c r="Q258" s="14"/>
      <c r="R258" s="14"/>
      <c r="S258" s="15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</row>
    <row r="259" spans="1:37" x14ac:dyDescent="0.2">
      <c r="A259" s="22" t="s">
        <v>412</v>
      </c>
      <c r="B259" s="23">
        <v>1219</v>
      </c>
      <c r="C259" s="51">
        <v>749</v>
      </c>
      <c r="D259" s="22" t="s">
        <v>413</v>
      </c>
      <c r="E259" s="23">
        <v>18350</v>
      </c>
      <c r="F259" s="24">
        <f t="shared" si="34"/>
        <v>5303.4682080924858</v>
      </c>
      <c r="G259" s="17"/>
      <c r="H259" s="18">
        <v>20318</v>
      </c>
      <c r="I259" s="18">
        <f t="shared" si="41"/>
        <v>5303.4682080924858</v>
      </c>
      <c r="J259" s="17"/>
      <c r="K259" s="22" t="s">
        <v>412</v>
      </c>
      <c r="L259" s="31">
        <v>1219</v>
      </c>
      <c r="M259" s="14"/>
      <c r="N259" s="14"/>
      <c r="O259" s="14"/>
      <c r="P259" s="14"/>
      <c r="Q259" s="14"/>
      <c r="R259" s="14"/>
      <c r="S259" s="15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</row>
    <row r="260" spans="1:37" x14ac:dyDescent="0.2">
      <c r="A260" s="25" t="s">
        <v>414</v>
      </c>
      <c r="B260" s="26">
        <v>104</v>
      </c>
      <c r="C260" s="52">
        <v>76</v>
      </c>
      <c r="D260" s="25" t="s">
        <v>288</v>
      </c>
      <c r="E260" s="26">
        <v>2046</v>
      </c>
      <c r="F260" s="27">
        <f t="shared" si="34"/>
        <v>591.32947976878609</v>
      </c>
      <c r="G260" s="14"/>
      <c r="H260" s="21">
        <v>2226</v>
      </c>
      <c r="I260" s="21">
        <f t="shared" si="41"/>
        <v>591.32947976878609</v>
      </c>
      <c r="J260" s="14"/>
      <c r="K260" s="32" t="s">
        <v>414</v>
      </c>
      <c r="L260" s="33">
        <v>104</v>
      </c>
      <c r="M260" s="14"/>
      <c r="N260" s="14"/>
      <c r="O260" s="14"/>
      <c r="P260" s="14"/>
      <c r="Q260" s="14"/>
      <c r="R260" s="14"/>
      <c r="S260" s="15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</row>
    <row r="261" spans="1:37" x14ac:dyDescent="0.2">
      <c r="A261" s="22" t="s">
        <v>415</v>
      </c>
      <c r="B261" s="23">
        <v>1347</v>
      </c>
      <c r="C261" s="51">
        <v>734</v>
      </c>
      <c r="D261" s="22" t="s">
        <v>416</v>
      </c>
      <c r="E261" s="23">
        <v>18080</v>
      </c>
      <c r="F261" s="24">
        <f t="shared" si="34"/>
        <v>5225.4335260115604</v>
      </c>
      <c r="G261" s="17"/>
      <c r="H261" s="18">
        <v>20161</v>
      </c>
      <c r="I261" s="18">
        <f t="shared" si="41"/>
        <v>5225.4335260115604</v>
      </c>
      <c r="J261" s="17"/>
      <c r="K261" s="22" t="s">
        <v>415</v>
      </c>
      <c r="L261" s="31">
        <v>1347</v>
      </c>
      <c r="M261" s="14"/>
      <c r="N261" s="14"/>
      <c r="O261" s="14"/>
      <c r="P261" s="14"/>
      <c r="Q261" s="14"/>
      <c r="R261" s="14"/>
      <c r="S261" s="15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</row>
    <row r="262" spans="1:37" x14ac:dyDescent="0.2">
      <c r="A262" s="25" t="s">
        <v>417</v>
      </c>
      <c r="B262" s="26">
        <v>1722</v>
      </c>
      <c r="C262" s="52">
        <v>1029</v>
      </c>
      <c r="D262" s="25" t="s">
        <v>19</v>
      </c>
      <c r="E262" s="26">
        <v>23192</v>
      </c>
      <c r="F262" s="27">
        <f t="shared" si="34"/>
        <v>6702.8901734104047</v>
      </c>
      <c r="G262" s="14"/>
      <c r="H262" s="21">
        <v>25943</v>
      </c>
      <c r="I262" s="21">
        <f t="shared" si="41"/>
        <v>6702.8901734104047</v>
      </c>
      <c r="J262" s="14"/>
      <c r="K262" s="32" t="s">
        <v>417</v>
      </c>
      <c r="L262" s="33">
        <v>1722</v>
      </c>
      <c r="M262" s="14"/>
      <c r="N262" s="14"/>
      <c r="O262" s="14"/>
      <c r="P262" s="14"/>
      <c r="Q262" s="14"/>
      <c r="R262" s="14"/>
      <c r="S262" s="15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</row>
    <row r="263" spans="1:37" x14ac:dyDescent="0.2">
      <c r="A263" s="22" t="s">
        <v>418</v>
      </c>
      <c r="B263" s="23">
        <v>1959</v>
      </c>
      <c r="C263" s="51">
        <v>849</v>
      </c>
      <c r="D263" s="22" t="s">
        <v>419</v>
      </c>
      <c r="E263" s="23">
        <v>8845</v>
      </c>
      <c r="F263" s="24">
        <f t="shared" si="34"/>
        <v>2556.3583815028901</v>
      </c>
      <c r="G263" s="17"/>
      <c r="H263" s="18">
        <v>24040</v>
      </c>
      <c r="I263" s="18">
        <f>SUM(F263:F264)</f>
        <v>6136.4161849710981</v>
      </c>
      <c r="J263" s="17"/>
      <c r="K263" s="22" t="s">
        <v>418</v>
      </c>
      <c r="L263" s="31">
        <v>1959</v>
      </c>
      <c r="M263" s="14"/>
      <c r="N263" s="14"/>
      <c r="O263" s="14"/>
      <c r="P263" s="14"/>
      <c r="Q263" s="14"/>
      <c r="R263" s="14"/>
      <c r="S263" s="15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</row>
    <row r="264" spans="1:37" x14ac:dyDescent="0.2">
      <c r="A264" s="22"/>
      <c r="B264" s="23"/>
      <c r="C264" s="51"/>
      <c r="D264" s="22" t="s">
        <v>420</v>
      </c>
      <c r="E264" s="23">
        <v>12387</v>
      </c>
      <c r="F264" s="24">
        <f t="shared" si="34"/>
        <v>3580.057803468208</v>
      </c>
      <c r="G264" s="17"/>
      <c r="H264" s="18" t="s">
        <v>21</v>
      </c>
      <c r="I264" s="18"/>
      <c r="J264" s="17"/>
      <c r="K264" s="22"/>
      <c r="L264" s="31"/>
      <c r="M264" s="14"/>
      <c r="N264" s="14"/>
      <c r="O264" s="14"/>
      <c r="P264" s="14"/>
      <c r="Q264" s="14"/>
      <c r="R264" s="14"/>
      <c r="S264" s="15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</row>
    <row r="265" spans="1:37" x14ac:dyDescent="0.2">
      <c r="A265" s="25" t="s">
        <v>421</v>
      </c>
      <c r="B265" s="26">
        <v>1950</v>
      </c>
      <c r="C265" s="52">
        <v>1506</v>
      </c>
      <c r="D265" s="25" t="s">
        <v>422</v>
      </c>
      <c r="E265" s="26">
        <v>37783</v>
      </c>
      <c r="F265" s="27">
        <f t="shared" ref="F265:F328" si="42">IF($E265="", "",$E265*1000000/$E$353)</f>
        <v>10919.942196531792</v>
      </c>
      <c r="G265" s="14"/>
      <c r="H265" s="21">
        <v>41239</v>
      </c>
      <c r="I265" s="21">
        <f>F265</f>
        <v>10919.942196531792</v>
      </c>
      <c r="J265" s="14"/>
      <c r="K265" s="32" t="s">
        <v>421</v>
      </c>
      <c r="L265" s="33">
        <v>1950</v>
      </c>
      <c r="M265" s="14"/>
      <c r="N265" s="14"/>
      <c r="O265" s="14"/>
      <c r="P265" s="14"/>
      <c r="Q265" s="14"/>
      <c r="R265" s="14"/>
      <c r="S265" s="15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</row>
    <row r="266" spans="1:37" x14ac:dyDescent="0.2">
      <c r="A266" s="22" t="s">
        <v>423</v>
      </c>
      <c r="B266" s="23">
        <v>1379</v>
      </c>
      <c r="C266" s="51">
        <v>776</v>
      </c>
      <c r="D266" s="22" t="s">
        <v>424</v>
      </c>
      <c r="E266" s="23">
        <v>19296</v>
      </c>
      <c r="F266" s="24">
        <f t="shared" si="42"/>
        <v>5576.8786127167632</v>
      </c>
      <c r="G266" s="17"/>
      <c r="H266" s="18">
        <v>21451</v>
      </c>
      <c r="I266" s="18">
        <f>F266</f>
        <v>5576.8786127167632</v>
      </c>
      <c r="J266" s="17"/>
      <c r="K266" s="22" t="s">
        <v>423</v>
      </c>
      <c r="L266" s="31">
        <v>1379</v>
      </c>
      <c r="M266" s="14"/>
      <c r="N266" s="14"/>
      <c r="O266" s="14"/>
      <c r="P266" s="14"/>
      <c r="Q266" s="14"/>
      <c r="R266" s="14"/>
      <c r="S266" s="15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</row>
    <row r="267" spans="1:37" x14ac:dyDescent="0.2">
      <c r="A267" s="25" t="s">
        <v>425</v>
      </c>
      <c r="B267" s="26">
        <v>407</v>
      </c>
      <c r="C267" s="52">
        <v>287</v>
      </c>
      <c r="D267" s="25" t="s">
        <v>426</v>
      </c>
      <c r="E267" s="26">
        <v>8068</v>
      </c>
      <c r="F267" s="27">
        <f t="shared" si="42"/>
        <v>2331.7919075144509</v>
      </c>
      <c r="G267" s="14"/>
      <c r="H267" s="21">
        <v>8762</v>
      </c>
      <c r="I267" s="21">
        <f>F267</f>
        <v>2331.7919075144509</v>
      </c>
      <c r="J267" s="14"/>
      <c r="K267" s="32" t="s">
        <v>425</v>
      </c>
      <c r="L267" s="33">
        <v>407</v>
      </c>
      <c r="M267" s="14"/>
      <c r="N267" s="14"/>
      <c r="O267" s="14"/>
      <c r="P267" s="14"/>
      <c r="Q267" s="14"/>
      <c r="R267" s="14"/>
      <c r="S267" s="15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</row>
    <row r="268" spans="1:37" x14ac:dyDescent="0.2">
      <c r="A268" s="22" t="s">
        <v>427</v>
      </c>
      <c r="B268" s="23">
        <v>910</v>
      </c>
      <c r="C268" s="51">
        <v>485</v>
      </c>
      <c r="D268" s="22" t="s">
        <v>428</v>
      </c>
      <c r="E268" s="23">
        <v>13719</v>
      </c>
      <c r="F268" s="24">
        <f t="shared" si="42"/>
        <v>3965.0289017341042</v>
      </c>
      <c r="G268" s="17"/>
      <c r="H268" s="18">
        <v>15114</v>
      </c>
      <c r="I268" s="18">
        <f>F268</f>
        <v>3965.0289017341042</v>
      </c>
      <c r="J268" s="17"/>
      <c r="K268" s="22" t="s">
        <v>427</v>
      </c>
      <c r="L268" s="31">
        <v>910</v>
      </c>
      <c r="M268" s="14"/>
      <c r="N268" s="14"/>
      <c r="O268" s="14"/>
      <c r="P268" s="14"/>
      <c r="Q268" s="14"/>
      <c r="R268" s="14"/>
      <c r="S268" s="15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</row>
    <row r="269" spans="1:37" x14ac:dyDescent="0.2">
      <c r="A269" s="25" t="s">
        <v>429</v>
      </c>
      <c r="B269" s="26">
        <v>2105</v>
      </c>
      <c r="C269" s="52">
        <v>1391</v>
      </c>
      <c r="D269" s="25" t="s">
        <v>430</v>
      </c>
      <c r="E269" s="26">
        <v>35067</v>
      </c>
      <c r="F269" s="27">
        <f t="shared" si="42"/>
        <v>10134.971098265896</v>
      </c>
      <c r="G269" s="14"/>
      <c r="H269" s="21">
        <v>38563</v>
      </c>
      <c r="I269" s="21">
        <f>F269</f>
        <v>10134.971098265896</v>
      </c>
      <c r="J269" s="14"/>
      <c r="K269" s="32" t="s">
        <v>431</v>
      </c>
      <c r="L269" s="33">
        <v>410</v>
      </c>
      <c r="M269" s="14"/>
      <c r="N269" s="14"/>
      <c r="O269" s="14"/>
      <c r="P269" s="14"/>
      <c r="Q269" s="14"/>
      <c r="R269" s="14"/>
      <c r="S269" s="15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</row>
    <row r="270" spans="1:37" x14ac:dyDescent="0.2">
      <c r="A270" s="25"/>
      <c r="B270" s="26"/>
      <c r="C270" s="52"/>
      <c r="D270" s="25" t="s">
        <v>21</v>
      </c>
      <c r="E270" s="26" t="s">
        <v>21</v>
      </c>
      <c r="F270" s="27" t="str">
        <f t="shared" si="42"/>
        <v/>
      </c>
      <c r="G270" s="14"/>
      <c r="H270" s="21" t="s">
        <v>21</v>
      </c>
      <c r="I270" s="21"/>
      <c r="J270" s="14"/>
      <c r="K270" s="32" t="s">
        <v>432</v>
      </c>
      <c r="L270" s="33">
        <v>468</v>
      </c>
      <c r="M270" s="14"/>
      <c r="N270" s="14"/>
      <c r="O270" s="14"/>
      <c r="P270" s="14"/>
      <c r="Q270" s="14"/>
      <c r="R270" s="14"/>
      <c r="S270" s="15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</row>
    <row r="271" spans="1:37" x14ac:dyDescent="0.2">
      <c r="A271" s="25"/>
      <c r="B271" s="26"/>
      <c r="C271" s="52"/>
      <c r="D271" s="25" t="s">
        <v>21</v>
      </c>
      <c r="E271" s="26" t="s">
        <v>21</v>
      </c>
      <c r="F271" s="27" t="str">
        <f t="shared" si="42"/>
        <v/>
      </c>
      <c r="G271" s="14"/>
      <c r="H271" s="21" t="s">
        <v>21</v>
      </c>
      <c r="I271" s="21"/>
      <c r="J271" s="14"/>
      <c r="K271" s="32" t="s">
        <v>433</v>
      </c>
      <c r="L271" s="33">
        <v>598</v>
      </c>
      <c r="M271" s="14"/>
      <c r="N271" s="14"/>
      <c r="O271" s="14"/>
      <c r="P271" s="14"/>
      <c r="Q271" s="14"/>
      <c r="R271" s="14"/>
      <c r="S271" s="15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</row>
    <row r="272" spans="1:37" x14ac:dyDescent="0.2">
      <c r="A272" s="25"/>
      <c r="B272" s="26"/>
      <c r="C272" s="52"/>
      <c r="D272" s="25" t="s">
        <v>21</v>
      </c>
      <c r="E272" s="26" t="s">
        <v>21</v>
      </c>
      <c r="F272" s="27" t="str">
        <f t="shared" si="42"/>
        <v/>
      </c>
      <c r="G272" s="14"/>
      <c r="H272" s="21" t="s">
        <v>21</v>
      </c>
      <c r="I272" s="21"/>
      <c r="J272" s="14"/>
      <c r="K272" s="32" t="s">
        <v>434</v>
      </c>
      <c r="L272" s="33">
        <v>388</v>
      </c>
      <c r="M272" s="14"/>
      <c r="N272" s="14"/>
      <c r="O272" s="14"/>
      <c r="P272" s="14"/>
      <c r="Q272" s="14"/>
      <c r="R272" s="14"/>
      <c r="S272" s="15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</row>
    <row r="273" spans="1:37" x14ac:dyDescent="0.2">
      <c r="A273" s="25"/>
      <c r="B273" s="26"/>
      <c r="C273" s="52"/>
      <c r="D273" s="25" t="s">
        <v>21</v>
      </c>
      <c r="E273" s="26" t="s">
        <v>21</v>
      </c>
      <c r="F273" s="27" t="str">
        <f t="shared" si="42"/>
        <v/>
      </c>
      <c r="G273" s="14"/>
      <c r="H273" s="21" t="s">
        <v>21</v>
      </c>
      <c r="I273" s="21"/>
      <c r="J273" s="14"/>
      <c r="K273" s="32" t="s">
        <v>435</v>
      </c>
      <c r="L273" s="33">
        <v>241</v>
      </c>
      <c r="M273" s="14"/>
      <c r="N273" s="14"/>
      <c r="O273" s="14"/>
      <c r="P273" s="14"/>
      <c r="Q273" s="14"/>
      <c r="R273" s="14"/>
      <c r="S273" s="15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</row>
    <row r="274" spans="1:37" x14ac:dyDescent="0.2">
      <c r="A274" s="22" t="s">
        <v>436</v>
      </c>
      <c r="B274" s="23">
        <v>874</v>
      </c>
      <c r="C274" s="51">
        <v>521</v>
      </c>
      <c r="D274" s="22" t="s">
        <v>437</v>
      </c>
      <c r="E274" s="23">
        <v>13525</v>
      </c>
      <c r="F274" s="24">
        <f t="shared" si="42"/>
        <v>3908.9595375722542</v>
      </c>
      <c r="G274" s="17"/>
      <c r="H274" s="18">
        <v>14920</v>
      </c>
      <c r="I274" s="18">
        <f t="shared" ref="I274:I279" si="43">F274</f>
        <v>3908.9595375722542</v>
      </c>
      <c r="J274" s="17"/>
      <c r="K274" s="22" t="s">
        <v>436</v>
      </c>
      <c r="L274" s="31">
        <v>874</v>
      </c>
      <c r="M274" s="14"/>
      <c r="N274" s="14"/>
      <c r="O274" s="14"/>
      <c r="P274" s="14"/>
      <c r="Q274" s="14"/>
      <c r="R274" s="14"/>
      <c r="S274" s="15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</row>
    <row r="275" spans="1:37" x14ac:dyDescent="0.2">
      <c r="A275" s="25" t="s">
        <v>438</v>
      </c>
      <c r="B275" s="26">
        <v>792</v>
      </c>
      <c r="C275" s="52">
        <v>510</v>
      </c>
      <c r="D275" s="25" t="s">
        <v>439</v>
      </c>
      <c r="E275" s="26">
        <v>12515</v>
      </c>
      <c r="F275" s="27">
        <f t="shared" si="42"/>
        <v>3617.0520231213873</v>
      </c>
      <c r="G275" s="14"/>
      <c r="H275" s="21">
        <v>13817</v>
      </c>
      <c r="I275" s="21">
        <f t="shared" si="43"/>
        <v>3617.0520231213873</v>
      </c>
      <c r="J275" s="14"/>
      <c r="K275" s="32" t="s">
        <v>438</v>
      </c>
      <c r="L275" s="33">
        <v>792</v>
      </c>
      <c r="M275" s="14"/>
      <c r="N275" s="14"/>
      <c r="O275" s="14"/>
      <c r="P275" s="14"/>
      <c r="Q275" s="14"/>
      <c r="R275" s="14"/>
      <c r="S275" s="15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</row>
    <row r="276" spans="1:37" x14ac:dyDescent="0.2">
      <c r="A276" s="22" t="s">
        <v>440</v>
      </c>
      <c r="B276" s="23">
        <v>908</v>
      </c>
      <c r="C276" s="51">
        <v>618</v>
      </c>
      <c r="D276" s="22" t="s">
        <v>441</v>
      </c>
      <c r="E276" s="23">
        <v>15325</v>
      </c>
      <c r="F276" s="24">
        <f t="shared" si="42"/>
        <v>4429.1907514450868</v>
      </c>
      <c r="G276" s="17"/>
      <c r="H276" s="18">
        <v>16851</v>
      </c>
      <c r="I276" s="18">
        <f t="shared" si="43"/>
        <v>4429.1907514450868</v>
      </c>
      <c r="J276" s="17"/>
      <c r="K276" s="22" t="s">
        <v>440</v>
      </c>
      <c r="L276" s="31">
        <v>908</v>
      </c>
      <c r="M276" s="14"/>
      <c r="N276" s="14"/>
      <c r="O276" s="14"/>
      <c r="P276" s="14"/>
      <c r="Q276" s="14"/>
      <c r="R276" s="14"/>
      <c r="S276" s="15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</row>
    <row r="277" spans="1:37" x14ac:dyDescent="0.2">
      <c r="A277" s="25" t="s">
        <v>442</v>
      </c>
      <c r="B277" s="26">
        <v>694</v>
      </c>
      <c r="C277" s="52">
        <v>459</v>
      </c>
      <c r="D277" s="25" t="s">
        <v>443</v>
      </c>
      <c r="E277" s="26">
        <v>11619</v>
      </c>
      <c r="F277" s="27">
        <f t="shared" si="42"/>
        <v>3358.092485549133</v>
      </c>
      <c r="G277" s="14"/>
      <c r="H277" s="21">
        <v>12772</v>
      </c>
      <c r="I277" s="21">
        <f t="shared" si="43"/>
        <v>3358.092485549133</v>
      </c>
      <c r="J277" s="14"/>
      <c r="K277" s="32" t="s">
        <v>442</v>
      </c>
      <c r="L277" s="33">
        <v>694</v>
      </c>
      <c r="M277" s="14"/>
      <c r="N277" s="14"/>
      <c r="O277" s="14"/>
      <c r="P277" s="14"/>
      <c r="Q277" s="14"/>
      <c r="R277" s="14"/>
      <c r="S277" s="15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</row>
    <row r="278" spans="1:37" x14ac:dyDescent="0.2">
      <c r="A278" s="22" t="s">
        <v>444</v>
      </c>
      <c r="B278" s="23">
        <v>614</v>
      </c>
      <c r="C278" s="51">
        <v>875</v>
      </c>
      <c r="D278" s="22" t="s">
        <v>445</v>
      </c>
      <c r="E278" s="23">
        <v>20478</v>
      </c>
      <c r="F278" s="24">
        <f t="shared" si="42"/>
        <v>5918.4971098265896</v>
      </c>
      <c r="G278" s="17"/>
      <c r="H278" s="18">
        <v>21967</v>
      </c>
      <c r="I278" s="18">
        <f t="shared" si="43"/>
        <v>5918.4971098265896</v>
      </c>
      <c r="J278" s="17"/>
      <c r="K278" s="22" t="s">
        <v>444</v>
      </c>
      <c r="L278" s="31">
        <v>614</v>
      </c>
      <c r="M278" s="14"/>
      <c r="N278" s="14"/>
      <c r="O278" s="14"/>
      <c r="P278" s="14"/>
      <c r="Q278" s="14"/>
      <c r="R278" s="14"/>
      <c r="S278" s="15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</row>
    <row r="279" spans="1:37" x14ac:dyDescent="0.2">
      <c r="A279" s="25" t="s">
        <v>446</v>
      </c>
      <c r="B279" s="26">
        <v>1262</v>
      </c>
      <c r="C279" s="52">
        <v>536</v>
      </c>
      <c r="D279" s="25" t="s">
        <v>447</v>
      </c>
      <c r="E279" s="26">
        <v>14184</v>
      </c>
      <c r="F279" s="27">
        <f t="shared" si="42"/>
        <v>4099.4219653179189</v>
      </c>
      <c r="G279" s="14"/>
      <c r="H279" s="21">
        <v>15982</v>
      </c>
      <c r="I279" s="21">
        <f t="shared" si="43"/>
        <v>4099.4219653179189</v>
      </c>
      <c r="J279" s="14"/>
      <c r="K279" s="32" t="s">
        <v>446</v>
      </c>
      <c r="L279" s="33">
        <v>1262</v>
      </c>
      <c r="M279" s="14"/>
      <c r="N279" s="14"/>
      <c r="O279" s="14"/>
      <c r="P279" s="14"/>
      <c r="Q279" s="14"/>
      <c r="R279" s="14"/>
      <c r="S279" s="15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</row>
    <row r="280" spans="1:37" x14ac:dyDescent="0.2">
      <c r="A280" s="22" t="s">
        <v>448</v>
      </c>
      <c r="B280" s="23">
        <v>3805</v>
      </c>
      <c r="C280" s="51">
        <v>1972</v>
      </c>
      <c r="D280" s="22" t="s">
        <v>1189</v>
      </c>
      <c r="E280" s="23">
        <v>541</v>
      </c>
      <c r="F280" s="24">
        <f t="shared" si="42"/>
        <v>156.35838150289018</v>
      </c>
      <c r="G280" s="17"/>
      <c r="H280" s="18">
        <v>56071</v>
      </c>
      <c r="I280" s="18">
        <f>SUM(F280:F285)</f>
        <v>14535.838150289017</v>
      </c>
      <c r="J280" s="17"/>
      <c r="K280" s="22" t="s">
        <v>449</v>
      </c>
      <c r="L280" s="31">
        <v>414</v>
      </c>
      <c r="M280" s="14"/>
      <c r="N280" s="14"/>
      <c r="O280" s="14"/>
      <c r="P280" s="14"/>
      <c r="Q280" s="14"/>
      <c r="R280" s="14"/>
      <c r="S280" s="15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</row>
    <row r="281" spans="1:37" x14ac:dyDescent="0.2">
      <c r="A281" s="22"/>
      <c r="B281" s="23"/>
      <c r="C281" s="51"/>
      <c r="D281" s="22" t="s">
        <v>450</v>
      </c>
      <c r="E281" s="23">
        <v>8485</v>
      </c>
      <c r="F281" s="24">
        <f t="shared" si="42"/>
        <v>2452.3121387283236</v>
      </c>
      <c r="G281" s="17"/>
      <c r="H281" s="18" t="s">
        <v>21</v>
      </c>
      <c r="I281" s="18"/>
      <c r="J281" s="17"/>
      <c r="K281" s="22" t="s">
        <v>451</v>
      </c>
      <c r="L281" s="31">
        <v>436</v>
      </c>
      <c r="M281" s="14"/>
      <c r="N281" s="14"/>
      <c r="O281" s="14"/>
      <c r="P281" s="14"/>
      <c r="Q281" s="14"/>
      <c r="R281" s="14"/>
      <c r="S281" s="15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</row>
    <row r="282" spans="1:37" x14ac:dyDescent="0.2">
      <c r="A282" s="22"/>
      <c r="B282" s="23"/>
      <c r="C282" s="51"/>
      <c r="D282" s="22" t="s">
        <v>452</v>
      </c>
      <c r="E282" s="23">
        <v>12341</v>
      </c>
      <c r="F282" s="24">
        <f t="shared" si="42"/>
        <v>3566.7630057803467</v>
      </c>
      <c r="G282" s="17"/>
      <c r="H282" s="18" t="s">
        <v>21</v>
      </c>
      <c r="I282" s="18"/>
      <c r="J282" s="17"/>
      <c r="K282" s="22" t="s">
        <v>453</v>
      </c>
      <c r="L282" s="31">
        <v>421</v>
      </c>
      <c r="M282" s="14"/>
      <c r="N282" s="14"/>
      <c r="O282" s="14"/>
      <c r="P282" s="14"/>
      <c r="Q282" s="14"/>
      <c r="R282" s="14"/>
      <c r="S282" s="15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</row>
    <row r="283" spans="1:37" x14ac:dyDescent="0.2">
      <c r="A283" s="22"/>
      <c r="B283" s="23"/>
      <c r="C283" s="51"/>
      <c r="D283" s="22" t="s">
        <v>454</v>
      </c>
      <c r="E283" s="23">
        <v>13399</v>
      </c>
      <c r="F283" s="24">
        <f t="shared" si="42"/>
        <v>3872.5433526011561</v>
      </c>
      <c r="G283" s="17"/>
      <c r="H283" s="18" t="s">
        <v>21</v>
      </c>
      <c r="I283" s="18"/>
      <c r="J283" s="17"/>
      <c r="K283" s="22" t="s">
        <v>455</v>
      </c>
      <c r="L283" s="31">
        <v>654</v>
      </c>
      <c r="M283" s="14"/>
      <c r="N283" s="14"/>
      <c r="O283" s="14"/>
      <c r="P283" s="14"/>
      <c r="Q283" s="14"/>
      <c r="R283" s="14"/>
      <c r="S283" s="15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</row>
    <row r="284" spans="1:37" x14ac:dyDescent="0.2">
      <c r="A284" s="22"/>
      <c r="B284" s="23"/>
      <c r="C284" s="51"/>
      <c r="D284" s="22" t="s">
        <v>456</v>
      </c>
      <c r="E284" s="23">
        <v>7480</v>
      </c>
      <c r="F284" s="24">
        <f t="shared" si="42"/>
        <v>2161.849710982659</v>
      </c>
      <c r="G284" s="17"/>
      <c r="H284" s="18" t="s">
        <v>21</v>
      </c>
      <c r="I284" s="18"/>
      <c r="J284" s="17"/>
      <c r="K284" s="22" t="s">
        <v>457</v>
      </c>
      <c r="L284" s="31">
        <v>431</v>
      </c>
      <c r="M284" s="14"/>
      <c r="N284" s="14"/>
      <c r="O284" s="14"/>
      <c r="P284" s="14"/>
      <c r="Q284" s="14"/>
      <c r="R284" s="14"/>
      <c r="S284" s="15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</row>
    <row r="285" spans="1:37" x14ac:dyDescent="0.2">
      <c r="A285" s="22"/>
      <c r="B285" s="23"/>
      <c r="C285" s="51"/>
      <c r="D285" s="22" t="s">
        <v>458</v>
      </c>
      <c r="E285" s="23">
        <v>8048</v>
      </c>
      <c r="F285" s="24">
        <f t="shared" si="42"/>
        <v>2326.0115606936415</v>
      </c>
      <c r="G285" s="17"/>
      <c r="H285" s="18" t="s">
        <v>21</v>
      </c>
      <c r="I285" s="18"/>
      <c r="J285" s="17"/>
      <c r="K285" s="22" t="s">
        <v>459</v>
      </c>
      <c r="L285" s="31">
        <v>570</v>
      </c>
      <c r="M285" s="14"/>
      <c r="N285" s="14"/>
      <c r="O285" s="14"/>
      <c r="P285" s="14"/>
      <c r="Q285" s="14"/>
      <c r="R285" s="14"/>
      <c r="S285" s="15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</row>
    <row r="286" spans="1:37" x14ac:dyDescent="0.2">
      <c r="A286" s="22"/>
      <c r="B286" s="23"/>
      <c r="C286" s="51"/>
      <c r="D286" s="22" t="s">
        <v>21</v>
      </c>
      <c r="E286" s="23" t="s">
        <v>21</v>
      </c>
      <c r="F286" s="24" t="str">
        <f t="shared" si="42"/>
        <v/>
      </c>
      <c r="G286" s="17"/>
      <c r="H286" s="18" t="s">
        <v>21</v>
      </c>
      <c r="I286" s="18"/>
      <c r="J286" s="17"/>
      <c r="K286" s="22" t="s">
        <v>460</v>
      </c>
      <c r="L286" s="31">
        <v>654</v>
      </c>
      <c r="M286" s="14"/>
      <c r="N286" s="14"/>
      <c r="O286" s="14"/>
      <c r="P286" s="14"/>
      <c r="Q286" s="14"/>
      <c r="R286" s="14"/>
      <c r="S286" s="15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</row>
    <row r="287" spans="1:37" x14ac:dyDescent="0.2">
      <c r="A287" s="22"/>
      <c r="B287" s="23"/>
      <c r="C287" s="51"/>
      <c r="D287" s="22" t="s">
        <v>21</v>
      </c>
      <c r="E287" s="23" t="s">
        <v>21</v>
      </c>
      <c r="F287" s="24" t="str">
        <f t="shared" si="42"/>
        <v/>
      </c>
      <c r="G287" s="17"/>
      <c r="H287" s="18" t="s">
        <v>21</v>
      </c>
      <c r="I287" s="18"/>
      <c r="J287" s="17"/>
      <c r="K287" s="22" t="s">
        <v>461</v>
      </c>
      <c r="L287" s="31">
        <v>224</v>
      </c>
      <c r="M287" s="14"/>
      <c r="N287" s="14"/>
      <c r="O287" s="14"/>
      <c r="P287" s="14"/>
      <c r="Q287" s="14"/>
      <c r="R287" s="14"/>
      <c r="S287" s="15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</row>
    <row r="288" spans="1:37" x14ac:dyDescent="0.2">
      <c r="A288" s="25" t="s">
        <v>462</v>
      </c>
      <c r="B288" s="26">
        <v>1096</v>
      </c>
      <c r="C288" s="52">
        <v>715</v>
      </c>
      <c r="D288" s="25" t="s">
        <v>463</v>
      </c>
      <c r="E288" s="26">
        <v>18404</v>
      </c>
      <c r="F288" s="27">
        <f t="shared" si="42"/>
        <v>5319.0751445086707</v>
      </c>
      <c r="G288" s="14"/>
      <c r="H288" s="21">
        <v>20215</v>
      </c>
      <c r="I288" s="21">
        <f>F288</f>
        <v>5319.0751445086707</v>
      </c>
      <c r="J288" s="14"/>
      <c r="K288" s="32" t="s">
        <v>462</v>
      </c>
      <c r="L288" s="33">
        <v>1096</v>
      </c>
      <c r="M288" s="14"/>
      <c r="N288" s="14"/>
      <c r="O288" s="14"/>
      <c r="P288" s="14"/>
      <c r="Q288" s="14"/>
      <c r="R288" s="14"/>
      <c r="S288" s="15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</row>
    <row r="289" spans="1:37" x14ac:dyDescent="0.2">
      <c r="A289" s="22" t="s">
        <v>464</v>
      </c>
      <c r="B289" s="23">
        <v>712</v>
      </c>
      <c r="C289" s="51">
        <v>471</v>
      </c>
      <c r="D289" s="22" t="s">
        <v>1191</v>
      </c>
      <c r="E289" s="23">
        <v>12882</v>
      </c>
      <c r="F289" s="24">
        <f t="shared" si="42"/>
        <v>3723.1213872832368</v>
      </c>
      <c r="G289" s="17"/>
      <c r="H289" s="18">
        <v>14065</v>
      </c>
      <c r="I289" s="18">
        <f>F289</f>
        <v>3723.1213872832368</v>
      </c>
      <c r="J289" s="17"/>
      <c r="K289" s="22" t="s">
        <v>464</v>
      </c>
      <c r="L289" s="31">
        <v>712</v>
      </c>
      <c r="M289" s="14"/>
      <c r="N289" s="14"/>
      <c r="O289" s="14"/>
      <c r="P289" s="14"/>
      <c r="Q289" s="14"/>
      <c r="R289" s="14"/>
      <c r="S289" s="15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</row>
    <row r="290" spans="1:37" x14ac:dyDescent="0.2">
      <c r="A290" s="25" t="s">
        <v>465</v>
      </c>
      <c r="B290" s="26">
        <v>1392</v>
      </c>
      <c r="C290" s="52">
        <v>742</v>
      </c>
      <c r="D290" s="25" t="s">
        <v>1189</v>
      </c>
      <c r="E290" s="26">
        <v>18419</v>
      </c>
      <c r="F290" s="27">
        <f t="shared" si="42"/>
        <v>5323.4104046242774</v>
      </c>
      <c r="G290" s="14"/>
      <c r="H290" s="21">
        <v>20553</v>
      </c>
      <c r="I290" s="21">
        <f>F290</f>
        <v>5323.4104046242774</v>
      </c>
      <c r="J290" s="14"/>
      <c r="K290" s="32" t="s">
        <v>465</v>
      </c>
      <c r="L290" s="33">
        <v>1392</v>
      </c>
      <c r="M290" s="14"/>
      <c r="N290" s="14"/>
      <c r="O290" s="14"/>
      <c r="P290" s="14"/>
      <c r="Q290" s="14"/>
      <c r="R290" s="14"/>
      <c r="S290" s="15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</row>
    <row r="291" spans="1:37" x14ac:dyDescent="0.2">
      <c r="A291" s="22" t="s">
        <v>466</v>
      </c>
      <c r="B291" s="23">
        <v>2723</v>
      </c>
      <c r="C291" s="51">
        <v>1816</v>
      </c>
      <c r="D291" s="22" t="s">
        <v>467</v>
      </c>
      <c r="E291" s="23">
        <v>14222</v>
      </c>
      <c r="F291" s="24">
        <f t="shared" si="42"/>
        <v>4110.4046242774566</v>
      </c>
      <c r="G291" s="17"/>
      <c r="H291" s="18">
        <v>50042</v>
      </c>
      <c r="I291" s="18">
        <f>SUM(F291:F293)</f>
        <v>13151.156069364162</v>
      </c>
      <c r="J291" s="17"/>
      <c r="K291" s="22" t="s">
        <v>468</v>
      </c>
      <c r="L291" s="31">
        <v>292</v>
      </c>
      <c r="M291" s="14"/>
      <c r="N291" s="14"/>
      <c r="O291" s="14"/>
      <c r="P291" s="14"/>
      <c r="Q291" s="14"/>
      <c r="R291" s="14"/>
      <c r="S291" s="15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</row>
    <row r="292" spans="1:37" x14ac:dyDescent="0.2">
      <c r="A292" s="22"/>
      <c r="B292" s="23"/>
      <c r="C292" s="51"/>
      <c r="D292" s="22" t="s">
        <v>469</v>
      </c>
      <c r="E292" s="23">
        <v>22885</v>
      </c>
      <c r="F292" s="24">
        <f t="shared" si="42"/>
        <v>6614.161849710983</v>
      </c>
      <c r="G292" s="17"/>
      <c r="H292" s="18" t="s">
        <v>21</v>
      </c>
      <c r="I292" s="18"/>
      <c r="J292" s="17"/>
      <c r="K292" s="22" t="s">
        <v>470</v>
      </c>
      <c r="L292" s="31">
        <v>196</v>
      </c>
      <c r="M292" s="14"/>
      <c r="N292" s="14"/>
      <c r="O292" s="14"/>
      <c r="P292" s="14"/>
      <c r="Q292" s="14"/>
      <c r="R292" s="14"/>
      <c r="S292" s="15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</row>
    <row r="293" spans="1:37" x14ac:dyDescent="0.2">
      <c r="A293" s="22"/>
      <c r="B293" s="23"/>
      <c r="C293" s="51"/>
      <c r="D293" s="22" t="s">
        <v>338</v>
      </c>
      <c r="E293" s="23">
        <v>8396</v>
      </c>
      <c r="F293" s="24">
        <f t="shared" si="42"/>
        <v>2426.5895953757226</v>
      </c>
      <c r="G293" s="17"/>
      <c r="H293" s="18" t="s">
        <v>21</v>
      </c>
      <c r="I293" s="18"/>
      <c r="J293" s="17"/>
      <c r="K293" s="22" t="s">
        <v>471</v>
      </c>
      <c r="L293" s="31">
        <v>505</v>
      </c>
      <c r="M293" s="14"/>
      <c r="N293" s="14"/>
      <c r="O293" s="14"/>
      <c r="P293" s="14"/>
      <c r="Q293" s="14"/>
      <c r="R293" s="14"/>
      <c r="S293" s="15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</row>
    <row r="294" spans="1:37" x14ac:dyDescent="0.2">
      <c r="A294" s="22"/>
      <c r="B294" s="23"/>
      <c r="C294" s="51"/>
      <c r="D294" s="22" t="s">
        <v>21</v>
      </c>
      <c r="E294" s="23" t="s">
        <v>21</v>
      </c>
      <c r="F294" s="24" t="str">
        <f t="shared" si="42"/>
        <v/>
      </c>
      <c r="G294" s="17"/>
      <c r="H294" s="18" t="s">
        <v>21</v>
      </c>
      <c r="I294" s="18"/>
      <c r="J294" s="17"/>
      <c r="K294" s="22" t="s">
        <v>472</v>
      </c>
      <c r="L294" s="31">
        <v>269</v>
      </c>
      <c r="M294" s="14"/>
      <c r="N294" s="14"/>
      <c r="O294" s="14"/>
      <c r="P294" s="14"/>
      <c r="Q294" s="14"/>
      <c r="R294" s="14"/>
      <c r="S294" s="15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</row>
    <row r="295" spans="1:37" x14ac:dyDescent="0.2">
      <c r="A295" s="22"/>
      <c r="B295" s="23"/>
      <c r="C295" s="51"/>
      <c r="D295" s="22" t="s">
        <v>21</v>
      </c>
      <c r="E295" s="23" t="s">
        <v>21</v>
      </c>
      <c r="F295" s="24" t="str">
        <f t="shared" si="42"/>
        <v/>
      </c>
      <c r="G295" s="17"/>
      <c r="H295" s="18" t="s">
        <v>21</v>
      </c>
      <c r="I295" s="18"/>
      <c r="J295" s="17"/>
      <c r="K295" s="22" t="s">
        <v>473</v>
      </c>
      <c r="L295" s="31">
        <v>355</v>
      </c>
      <c r="M295" s="14"/>
      <c r="N295" s="14"/>
      <c r="O295" s="14"/>
      <c r="P295" s="14"/>
      <c r="Q295" s="14"/>
      <c r="R295" s="14"/>
      <c r="S295" s="15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</row>
    <row r="296" spans="1:37" x14ac:dyDescent="0.2">
      <c r="A296" s="22"/>
      <c r="B296" s="23"/>
      <c r="C296" s="51"/>
      <c r="D296" s="22" t="s">
        <v>21</v>
      </c>
      <c r="E296" s="23" t="s">
        <v>21</v>
      </c>
      <c r="F296" s="24" t="str">
        <f t="shared" si="42"/>
        <v/>
      </c>
      <c r="G296" s="17"/>
      <c r="H296" s="18" t="s">
        <v>21</v>
      </c>
      <c r="I296" s="18"/>
      <c r="J296" s="17"/>
      <c r="K296" s="22" t="s">
        <v>474</v>
      </c>
      <c r="L296" s="31">
        <v>444</v>
      </c>
      <c r="M296" s="14"/>
      <c r="N296" s="14"/>
      <c r="O296" s="14"/>
      <c r="P296" s="14"/>
      <c r="Q296" s="14"/>
      <c r="R296" s="14"/>
      <c r="S296" s="15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</row>
    <row r="297" spans="1:37" x14ac:dyDescent="0.2">
      <c r="A297" s="22"/>
      <c r="B297" s="23"/>
      <c r="C297" s="51"/>
      <c r="D297" s="22" t="s">
        <v>21</v>
      </c>
      <c r="E297" s="23" t="s">
        <v>21</v>
      </c>
      <c r="F297" s="24" t="str">
        <f t="shared" si="42"/>
        <v/>
      </c>
      <c r="G297" s="17"/>
      <c r="H297" s="18" t="s">
        <v>21</v>
      </c>
      <c r="I297" s="18"/>
      <c r="J297" s="17"/>
      <c r="K297" s="22" t="s">
        <v>475</v>
      </c>
      <c r="L297" s="31">
        <v>663</v>
      </c>
      <c r="M297" s="14"/>
      <c r="N297" s="14"/>
      <c r="O297" s="14"/>
      <c r="P297" s="14"/>
      <c r="Q297" s="14"/>
      <c r="R297" s="14"/>
      <c r="S297" s="15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</row>
    <row r="298" spans="1:37" x14ac:dyDescent="0.2">
      <c r="A298" s="25" t="s">
        <v>476</v>
      </c>
      <c r="B298" s="26">
        <v>1787</v>
      </c>
      <c r="C298" s="52">
        <v>873</v>
      </c>
      <c r="D298" s="25" t="s">
        <v>477</v>
      </c>
      <c r="E298" s="26">
        <v>22432</v>
      </c>
      <c r="F298" s="27">
        <f t="shared" si="42"/>
        <v>6483.2369942196528</v>
      </c>
      <c r="G298" s="14"/>
      <c r="H298" s="21">
        <v>25092</v>
      </c>
      <c r="I298" s="21">
        <f>F298</f>
        <v>6483.2369942196528</v>
      </c>
      <c r="J298" s="14"/>
      <c r="K298" s="32" t="s">
        <v>476</v>
      </c>
      <c r="L298" s="33">
        <v>1787</v>
      </c>
      <c r="M298" s="14"/>
      <c r="N298" s="14"/>
      <c r="O298" s="14"/>
      <c r="P298" s="14"/>
      <c r="Q298" s="14"/>
      <c r="R298" s="14"/>
      <c r="S298" s="15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</row>
    <row r="299" spans="1:37" x14ac:dyDescent="0.2">
      <c r="A299" s="22" t="s">
        <v>478</v>
      </c>
      <c r="B299" s="23">
        <v>3723</v>
      </c>
      <c r="C299" s="51">
        <v>2224</v>
      </c>
      <c r="D299" s="22" t="s">
        <v>479</v>
      </c>
      <c r="E299" s="23">
        <v>540</v>
      </c>
      <c r="F299" s="24">
        <f t="shared" si="42"/>
        <v>156.06936416184971</v>
      </c>
      <c r="G299" s="17"/>
      <c r="H299" s="18">
        <v>71422</v>
      </c>
      <c r="I299" s="18">
        <f>SUM(F299:F305)</f>
        <v>18923.410404624276</v>
      </c>
      <c r="J299" s="17"/>
      <c r="K299" s="22" t="s">
        <v>480</v>
      </c>
      <c r="L299" s="31">
        <v>359</v>
      </c>
      <c r="M299" s="14"/>
      <c r="N299" s="14"/>
      <c r="O299" s="14"/>
      <c r="P299" s="14"/>
      <c r="Q299" s="14"/>
      <c r="R299" s="14"/>
      <c r="S299" s="15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</row>
    <row r="300" spans="1:37" x14ac:dyDescent="0.2">
      <c r="A300" s="22"/>
      <c r="B300" s="23"/>
      <c r="C300" s="51"/>
      <c r="D300" s="22" t="s">
        <v>481</v>
      </c>
      <c r="E300" s="23">
        <v>5501</v>
      </c>
      <c r="F300" s="24">
        <f t="shared" si="42"/>
        <v>1589.8843930635837</v>
      </c>
      <c r="G300" s="17"/>
      <c r="H300" s="18" t="s">
        <v>21</v>
      </c>
      <c r="I300" s="18"/>
      <c r="J300" s="17"/>
      <c r="K300" s="22" t="s">
        <v>482</v>
      </c>
      <c r="L300" s="31">
        <v>286</v>
      </c>
      <c r="M300" s="14"/>
      <c r="N300" s="14"/>
      <c r="O300" s="14"/>
      <c r="P300" s="14"/>
      <c r="Q300" s="14"/>
      <c r="R300" s="14"/>
      <c r="S300" s="15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</row>
    <row r="301" spans="1:37" x14ac:dyDescent="0.2">
      <c r="A301" s="22"/>
      <c r="B301" s="23"/>
      <c r="C301" s="51"/>
      <c r="D301" s="22" t="s">
        <v>483</v>
      </c>
      <c r="E301" s="23">
        <v>16398</v>
      </c>
      <c r="F301" s="24">
        <f t="shared" si="42"/>
        <v>4739.3063583815028</v>
      </c>
      <c r="G301" s="17"/>
      <c r="H301" s="18" t="s">
        <v>21</v>
      </c>
      <c r="I301" s="18"/>
      <c r="J301" s="17"/>
      <c r="K301" s="22" t="s">
        <v>484</v>
      </c>
      <c r="L301" s="31">
        <v>302</v>
      </c>
      <c r="M301" s="14"/>
      <c r="N301" s="14"/>
      <c r="O301" s="14"/>
      <c r="P301" s="14"/>
      <c r="Q301" s="14"/>
      <c r="R301" s="14"/>
      <c r="S301" s="15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</row>
    <row r="302" spans="1:37" x14ac:dyDescent="0.2">
      <c r="A302" s="22"/>
      <c r="B302" s="23"/>
      <c r="C302" s="51"/>
      <c r="D302" s="22" t="s">
        <v>485</v>
      </c>
      <c r="E302" s="23">
        <v>19808</v>
      </c>
      <c r="F302" s="24">
        <f t="shared" si="42"/>
        <v>5724.8554913294802</v>
      </c>
      <c r="G302" s="17"/>
      <c r="H302" s="18" t="s">
        <v>21</v>
      </c>
      <c r="I302" s="18"/>
      <c r="J302" s="17"/>
      <c r="K302" s="22" t="s">
        <v>486</v>
      </c>
      <c r="L302" s="31">
        <v>329</v>
      </c>
      <c r="M302" s="14"/>
      <c r="N302" s="14"/>
      <c r="O302" s="14"/>
      <c r="P302" s="14"/>
      <c r="Q302" s="14"/>
      <c r="R302" s="14"/>
      <c r="S302" s="15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</row>
    <row r="303" spans="1:37" x14ac:dyDescent="0.2">
      <c r="A303" s="22"/>
      <c r="B303" s="23"/>
      <c r="C303" s="51"/>
      <c r="D303" s="22" t="s">
        <v>187</v>
      </c>
      <c r="E303" s="23">
        <v>2601</v>
      </c>
      <c r="F303" s="24">
        <f t="shared" si="42"/>
        <v>751.73410404624281</v>
      </c>
      <c r="G303" s="17"/>
      <c r="H303" s="18" t="s">
        <v>21</v>
      </c>
      <c r="I303" s="18"/>
      <c r="J303" s="17"/>
      <c r="K303" s="22" t="s">
        <v>487</v>
      </c>
      <c r="L303" s="31">
        <v>473</v>
      </c>
      <c r="M303" s="14"/>
      <c r="N303" s="14"/>
      <c r="O303" s="14"/>
      <c r="P303" s="14"/>
      <c r="Q303" s="14"/>
      <c r="R303" s="14"/>
      <c r="S303" s="15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</row>
    <row r="304" spans="1:37" x14ac:dyDescent="0.2">
      <c r="A304" s="22"/>
      <c r="B304" s="23"/>
      <c r="C304" s="51"/>
      <c r="D304" s="22" t="s">
        <v>488</v>
      </c>
      <c r="E304" s="23">
        <v>11230</v>
      </c>
      <c r="F304" s="24">
        <f t="shared" si="42"/>
        <v>3245.6647398843929</v>
      </c>
      <c r="G304" s="17"/>
      <c r="H304" s="18" t="s">
        <v>21</v>
      </c>
      <c r="I304" s="18"/>
      <c r="J304" s="17"/>
      <c r="K304" s="22" t="s">
        <v>489</v>
      </c>
      <c r="L304" s="31">
        <v>314</v>
      </c>
      <c r="M304" s="14"/>
      <c r="N304" s="14"/>
      <c r="O304" s="14"/>
      <c r="P304" s="14"/>
      <c r="Q304" s="14"/>
      <c r="R304" s="14"/>
      <c r="S304" s="15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</row>
    <row r="305" spans="1:37" x14ac:dyDescent="0.2">
      <c r="A305" s="22"/>
      <c r="B305" s="23"/>
      <c r="C305" s="51"/>
      <c r="D305" s="22" t="s">
        <v>490</v>
      </c>
      <c r="E305" s="23">
        <v>9397</v>
      </c>
      <c r="F305" s="24">
        <f t="shared" si="42"/>
        <v>2715.8959537572255</v>
      </c>
      <c r="G305" s="17"/>
      <c r="H305" s="18" t="s">
        <v>21</v>
      </c>
      <c r="I305" s="18"/>
      <c r="J305" s="17"/>
      <c r="K305" s="22" t="s">
        <v>491</v>
      </c>
      <c r="L305" s="31">
        <v>348</v>
      </c>
      <c r="M305" s="14"/>
      <c r="N305" s="14"/>
      <c r="O305" s="14"/>
      <c r="P305" s="14"/>
      <c r="Q305" s="14"/>
      <c r="R305" s="14"/>
      <c r="S305" s="15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</row>
    <row r="306" spans="1:37" x14ac:dyDescent="0.2">
      <c r="A306" s="22"/>
      <c r="B306" s="23"/>
      <c r="C306" s="51"/>
      <c r="D306" s="22" t="s">
        <v>21</v>
      </c>
      <c r="E306" s="23" t="s">
        <v>21</v>
      </c>
      <c r="F306" s="24" t="str">
        <f t="shared" si="42"/>
        <v/>
      </c>
      <c r="G306" s="17"/>
      <c r="H306" s="18" t="s">
        <v>21</v>
      </c>
      <c r="I306" s="18"/>
      <c r="J306" s="17"/>
      <c r="K306" s="22" t="s">
        <v>492</v>
      </c>
      <c r="L306" s="31">
        <v>316</v>
      </c>
      <c r="M306" s="14"/>
      <c r="N306" s="14"/>
      <c r="O306" s="14"/>
      <c r="P306" s="14"/>
      <c r="Q306" s="14"/>
      <c r="R306" s="14"/>
      <c r="S306" s="15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</row>
    <row r="307" spans="1:37" x14ac:dyDescent="0.2">
      <c r="A307" s="22"/>
      <c r="B307" s="23"/>
      <c r="C307" s="51"/>
      <c r="D307" s="22" t="s">
        <v>21</v>
      </c>
      <c r="E307" s="23" t="s">
        <v>21</v>
      </c>
      <c r="F307" s="24" t="str">
        <f t="shared" si="42"/>
        <v/>
      </c>
      <c r="G307" s="17"/>
      <c r="H307" s="18" t="s">
        <v>21</v>
      </c>
      <c r="I307" s="18"/>
      <c r="J307" s="17"/>
      <c r="K307" s="22" t="s">
        <v>493</v>
      </c>
      <c r="L307" s="31">
        <v>204</v>
      </c>
      <c r="M307" s="14"/>
      <c r="N307" s="14"/>
      <c r="O307" s="14"/>
      <c r="P307" s="14"/>
      <c r="Q307" s="14"/>
      <c r="R307" s="14"/>
      <c r="S307" s="15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</row>
    <row r="308" spans="1:37" x14ac:dyDescent="0.2">
      <c r="A308" s="22"/>
      <c r="B308" s="23"/>
      <c r="C308" s="51"/>
      <c r="D308" s="22" t="s">
        <v>21</v>
      </c>
      <c r="E308" s="23" t="s">
        <v>21</v>
      </c>
      <c r="F308" s="24" t="str">
        <f t="shared" si="42"/>
        <v/>
      </c>
      <c r="G308" s="17"/>
      <c r="H308" s="18" t="s">
        <v>21</v>
      </c>
      <c r="I308" s="18"/>
      <c r="J308" s="17"/>
      <c r="K308" s="22" t="s">
        <v>494</v>
      </c>
      <c r="L308" s="31">
        <v>323</v>
      </c>
      <c r="M308" s="14"/>
      <c r="N308" s="14"/>
      <c r="O308" s="14"/>
      <c r="P308" s="14"/>
      <c r="Q308" s="14"/>
      <c r="R308" s="14"/>
      <c r="S308" s="15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</row>
    <row r="309" spans="1:37" x14ac:dyDescent="0.2">
      <c r="A309" s="22"/>
      <c r="B309" s="23"/>
      <c r="C309" s="51"/>
      <c r="D309" s="22" t="s">
        <v>21</v>
      </c>
      <c r="E309" s="23" t="s">
        <v>21</v>
      </c>
      <c r="F309" s="24" t="str">
        <f t="shared" si="42"/>
        <v/>
      </c>
      <c r="G309" s="17"/>
      <c r="H309" s="18" t="s">
        <v>21</v>
      </c>
      <c r="I309" s="18"/>
      <c r="J309" s="17"/>
      <c r="K309" s="22" t="s">
        <v>495</v>
      </c>
      <c r="L309" s="31">
        <v>470</v>
      </c>
      <c r="M309" s="14"/>
      <c r="N309" s="14"/>
      <c r="O309" s="14"/>
      <c r="P309" s="14"/>
      <c r="Q309" s="14"/>
      <c r="R309" s="14"/>
      <c r="S309" s="15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</row>
    <row r="310" spans="1:37" x14ac:dyDescent="0.2">
      <c r="A310" s="25" t="s">
        <v>496</v>
      </c>
      <c r="B310" s="26">
        <v>661</v>
      </c>
      <c r="C310" s="52">
        <v>411</v>
      </c>
      <c r="D310" s="25" t="s">
        <v>497</v>
      </c>
      <c r="E310" s="26">
        <v>11096</v>
      </c>
      <c r="F310" s="27">
        <f t="shared" si="42"/>
        <v>3206.9364161849712</v>
      </c>
      <c r="G310" s="14"/>
      <c r="H310" s="21">
        <v>12168</v>
      </c>
      <c r="I310" s="21">
        <f t="shared" ref="I310:I322" si="44">F310</f>
        <v>3206.9364161849712</v>
      </c>
      <c r="J310" s="14"/>
      <c r="K310" s="32" t="s">
        <v>496</v>
      </c>
      <c r="L310" s="33">
        <v>661</v>
      </c>
      <c r="M310" s="14"/>
      <c r="N310" s="14"/>
      <c r="O310" s="14"/>
      <c r="P310" s="14"/>
      <c r="Q310" s="14"/>
      <c r="R310" s="14"/>
      <c r="S310" s="15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</row>
    <row r="311" spans="1:37" x14ac:dyDescent="0.2">
      <c r="A311" s="22" t="s">
        <v>498</v>
      </c>
      <c r="B311" s="23">
        <v>498</v>
      </c>
      <c r="C311" s="51">
        <v>428</v>
      </c>
      <c r="D311" s="22" t="s">
        <v>391</v>
      </c>
      <c r="E311" s="23">
        <v>11753</v>
      </c>
      <c r="F311" s="24">
        <f t="shared" si="42"/>
        <v>3396.8208092485547</v>
      </c>
      <c r="G311" s="17"/>
      <c r="H311" s="18">
        <v>12679</v>
      </c>
      <c r="I311" s="18">
        <f t="shared" si="44"/>
        <v>3396.8208092485547</v>
      </c>
      <c r="J311" s="17"/>
      <c r="K311" s="22" t="s">
        <v>498</v>
      </c>
      <c r="L311" s="31">
        <v>498</v>
      </c>
      <c r="M311" s="14"/>
      <c r="N311" s="14"/>
      <c r="O311" s="14"/>
      <c r="P311" s="14"/>
      <c r="Q311" s="14"/>
      <c r="R311" s="14"/>
      <c r="S311" s="15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</row>
    <row r="312" spans="1:37" x14ac:dyDescent="0.2">
      <c r="A312" s="25" t="s">
        <v>499</v>
      </c>
      <c r="B312" s="26">
        <v>1158</v>
      </c>
      <c r="C312" s="52">
        <v>643</v>
      </c>
      <c r="D312" s="25" t="s">
        <v>95</v>
      </c>
      <c r="E312" s="26">
        <v>15140</v>
      </c>
      <c r="F312" s="27">
        <f t="shared" si="42"/>
        <v>4375.722543352601</v>
      </c>
      <c r="G312" s="14"/>
      <c r="H312" s="21">
        <v>16941</v>
      </c>
      <c r="I312" s="21">
        <f t="shared" si="44"/>
        <v>4375.722543352601</v>
      </c>
      <c r="J312" s="14"/>
      <c r="K312" s="32" t="s">
        <v>499</v>
      </c>
      <c r="L312" s="33">
        <v>1158</v>
      </c>
      <c r="M312" s="14"/>
      <c r="N312" s="14"/>
      <c r="O312" s="14"/>
      <c r="P312" s="14"/>
      <c r="Q312" s="14"/>
      <c r="R312" s="14"/>
      <c r="S312" s="15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</row>
    <row r="313" spans="1:37" x14ac:dyDescent="0.2">
      <c r="A313" s="22" t="s">
        <v>500</v>
      </c>
      <c r="B313" s="23">
        <v>849</v>
      </c>
      <c r="C313" s="51">
        <v>431</v>
      </c>
      <c r="D313" s="22" t="s">
        <v>501</v>
      </c>
      <c r="E313" s="23">
        <v>10410</v>
      </c>
      <c r="F313" s="24">
        <f t="shared" si="42"/>
        <v>3008.6705202312137</v>
      </c>
      <c r="G313" s="17"/>
      <c r="H313" s="18">
        <v>11690</v>
      </c>
      <c r="I313" s="18">
        <f t="shared" si="44"/>
        <v>3008.6705202312137</v>
      </c>
      <c r="J313" s="17"/>
      <c r="K313" s="22" t="s">
        <v>500</v>
      </c>
      <c r="L313" s="31">
        <v>849</v>
      </c>
      <c r="M313" s="14"/>
      <c r="N313" s="14"/>
      <c r="O313" s="14"/>
      <c r="P313" s="14"/>
      <c r="Q313" s="14"/>
      <c r="R313" s="14"/>
      <c r="S313" s="15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</row>
    <row r="314" spans="1:37" x14ac:dyDescent="0.2">
      <c r="A314" s="25" t="s">
        <v>502</v>
      </c>
      <c r="B314" s="26">
        <v>481</v>
      </c>
      <c r="C314" s="52">
        <v>364</v>
      </c>
      <c r="D314" s="25" t="s">
        <v>503</v>
      </c>
      <c r="E314" s="26">
        <v>9720</v>
      </c>
      <c r="F314" s="27">
        <f t="shared" si="42"/>
        <v>2809.2485549132948</v>
      </c>
      <c r="G314" s="14"/>
      <c r="H314" s="21">
        <v>10565</v>
      </c>
      <c r="I314" s="21">
        <f t="shared" si="44"/>
        <v>2809.2485549132948</v>
      </c>
      <c r="J314" s="14"/>
      <c r="K314" s="32" t="s">
        <v>502</v>
      </c>
      <c r="L314" s="33">
        <v>481</v>
      </c>
      <c r="M314" s="14"/>
      <c r="N314" s="14"/>
      <c r="O314" s="14"/>
      <c r="P314" s="14"/>
      <c r="Q314" s="14"/>
      <c r="R314" s="14"/>
      <c r="S314" s="15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</row>
    <row r="315" spans="1:37" x14ac:dyDescent="0.2">
      <c r="A315" s="22" t="s">
        <v>504</v>
      </c>
      <c r="B315" s="23">
        <v>1020</v>
      </c>
      <c r="C315" s="51">
        <v>461</v>
      </c>
      <c r="D315" s="22" t="s">
        <v>108</v>
      </c>
      <c r="E315" s="23">
        <v>10533</v>
      </c>
      <c r="F315" s="24">
        <f t="shared" si="42"/>
        <v>3044.2196531791906</v>
      </c>
      <c r="G315" s="17"/>
      <c r="H315" s="18">
        <v>12014</v>
      </c>
      <c r="I315" s="18">
        <f t="shared" si="44"/>
        <v>3044.2196531791906</v>
      </c>
      <c r="J315" s="17"/>
      <c r="K315" s="22" t="s">
        <v>504</v>
      </c>
      <c r="L315" s="31">
        <v>1020</v>
      </c>
      <c r="M315" s="14"/>
      <c r="N315" s="14"/>
      <c r="O315" s="14"/>
      <c r="P315" s="14"/>
      <c r="Q315" s="14"/>
      <c r="R315" s="14"/>
      <c r="S315" s="15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</row>
    <row r="316" spans="1:37" x14ac:dyDescent="0.2">
      <c r="A316" s="25" t="s">
        <v>505</v>
      </c>
      <c r="B316" s="26">
        <v>813</v>
      </c>
      <c r="C316" s="52">
        <v>816</v>
      </c>
      <c r="D316" s="25" t="s">
        <v>506</v>
      </c>
      <c r="E316" s="26">
        <v>18738</v>
      </c>
      <c r="F316" s="27">
        <f t="shared" si="42"/>
        <v>5415.6069364161849</v>
      </c>
      <c r="G316" s="14"/>
      <c r="H316" s="21">
        <v>20367</v>
      </c>
      <c r="I316" s="21">
        <f t="shared" si="44"/>
        <v>5415.6069364161849</v>
      </c>
      <c r="J316" s="14"/>
      <c r="K316" s="32" t="s">
        <v>505</v>
      </c>
      <c r="L316" s="33">
        <v>813</v>
      </c>
      <c r="M316" s="14"/>
      <c r="N316" s="14"/>
      <c r="O316" s="14"/>
      <c r="P316" s="14"/>
      <c r="Q316" s="14"/>
      <c r="R316" s="14"/>
      <c r="S316" s="15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</row>
    <row r="317" spans="1:37" x14ac:dyDescent="0.2">
      <c r="A317" s="22" t="s">
        <v>507</v>
      </c>
      <c r="B317" s="23">
        <v>914</v>
      </c>
      <c r="C317" s="51">
        <v>527</v>
      </c>
      <c r="D317" s="22" t="s">
        <v>508</v>
      </c>
      <c r="E317" s="23">
        <v>14103</v>
      </c>
      <c r="F317" s="24">
        <f t="shared" si="42"/>
        <v>4076.0115606936415</v>
      </c>
      <c r="G317" s="17"/>
      <c r="H317" s="18">
        <v>15544</v>
      </c>
      <c r="I317" s="18">
        <f t="shared" si="44"/>
        <v>4076.0115606936415</v>
      </c>
      <c r="J317" s="17"/>
      <c r="K317" s="22" t="s">
        <v>507</v>
      </c>
      <c r="L317" s="31">
        <v>914</v>
      </c>
      <c r="M317" s="14"/>
      <c r="N317" s="14"/>
      <c r="O317" s="14"/>
      <c r="P317" s="14"/>
      <c r="Q317" s="14"/>
      <c r="R317" s="14"/>
      <c r="S317" s="15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</row>
    <row r="318" spans="1:37" x14ac:dyDescent="0.2">
      <c r="A318" s="25" t="s">
        <v>509</v>
      </c>
      <c r="B318" s="26">
        <v>1741</v>
      </c>
      <c r="C318" s="52">
        <v>918</v>
      </c>
      <c r="D318" s="25" t="s">
        <v>510</v>
      </c>
      <c r="E318" s="26">
        <v>24275</v>
      </c>
      <c r="F318" s="27">
        <f t="shared" si="42"/>
        <v>7015.8959537572255</v>
      </c>
      <c r="G318" s="14"/>
      <c r="H318" s="21">
        <v>26934</v>
      </c>
      <c r="I318" s="21">
        <f t="shared" si="44"/>
        <v>7015.8959537572255</v>
      </c>
      <c r="J318" s="14"/>
      <c r="K318" s="32" t="s">
        <v>509</v>
      </c>
      <c r="L318" s="33">
        <v>1741</v>
      </c>
      <c r="M318" s="14"/>
      <c r="N318" s="14"/>
      <c r="O318" s="14"/>
      <c r="P318" s="14"/>
      <c r="Q318" s="14"/>
      <c r="R318" s="14"/>
      <c r="S318" s="15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</row>
    <row r="319" spans="1:37" x14ac:dyDescent="0.2">
      <c r="A319" s="22" t="s">
        <v>511</v>
      </c>
      <c r="B319" s="23">
        <v>1632</v>
      </c>
      <c r="C319" s="51">
        <v>797</v>
      </c>
      <c r="D319" s="22" t="s">
        <v>512</v>
      </c>
      <c r="E319" s="23">
        <v>19342</v>
      </c>
      <c r="F319" s="24">
        <f t="shared" si="42"/>
        <v>5590.1734104046245</v>
      </c>
      <c r="G319" s="17"/>
      <c r="H319" s="18">
        <v>21771</v>
      </c>
      <c r="I319" s="18">
        <f t="shared" si="44"/>
        <v>5590.1734104046245</v>
      </c>
      <c r="J319" s="17"/>
      <c r="K319" s="22" t="s">
        <v>511</v>
      </c>
      <c r="L319" s="31">
        <v>1632</v>
      </c>
      <c r="M319" s="14"/>
      <c r="N319" s="14"/>
      <c r="O319" s="14"/>
      <c r="P319" s="14"/>
      <c r="Q319" s="14"/>
      <c r="R319" s="14"/>
      <c r="S319" s="15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</row>
    <row r="320" spans="1:37" x14ac:dyDescent="0.2">
      <c r="A320" s="25" t="s">
        <v>513</v>
      </c>
      <c r="B320" s="26">
        <v>852</v>
      </c>
      <c r="C320" s="52">
        <v>606</v>
      </c>
      <c r="D320" s="25" t="s">
        <v>514</v>
      </c>
      <c r="E320" s="26">
        <v>16054</v>
      </c>
      <c r="F320" s="27">
        <f t="shared" si="42"/>
        <v>4639.884393063584</v>
      </c>
      <c r="G320" s="14"/>
      <c r="H320" s="21">
        <v>17512</v>
      </c>
      <c r="I320" s="21">
        <f t="shared" si="44"/>
        <v>4639.884393063584</v>
      </c>
      <c r="J320" s="14"/>
      <c r="K320" s="32" t="s">
        <v>513</v>
      </c>
      <c r="L320" s="33">
        <v>852</v>
      </c>
      <c r="M320" s="14"/>
      <c r="N320" s="14"/>
      <c r="O320" s="14"/>
      <c r="P320" s="14"/>
      <c r="Q320" s="14"/>
      <c r="R320" s="14"/>
      <c r="S320" s="15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</row>
    <row r="321" spans="1:37" x14ac:dyDescent="0.2">
      <c r="A321" s="22" t="s">
        <v>515</v>
      </c>
      <c r="B321" s="23">
        <v>640</v>
      </c>
      <c r="C321" s="51">
        <v>722</v>
      </c>
      <c r="D321" s="22" t="s">
        <v>516</v>
      </c>
      <c r="E321" s="23">
        <v>20007</v>
      </c>
      <c r="F321" s="24">
        <f t="shared" si="42"/>
        <v>5782.3699421965321</v>
      </c>
      <c r="G321" s="17"/>
      <c r="H321" s="18">
        <v>21369</v>
      </c>
      <c r="I321" s="18">
        <f t="shared" si="44"/>
        <v>5782.3699421965321</v>
      </c>
      <c r="J321" s="17"/>
      <c r="K321" s="22" t="s">
        <v>515</v>
      </c>
      <c r="L321" s="31">
        <v>640</v>
      </c>
      <c r="M321" s="14"/>
      <c r="N321" s="14"/>
      <c r="O321" s="14"/>
      <c r="P321" s="14"/>
      <c r="Q321" s="14"/>
      <c r="R321" s="14"/>
      <c r="S321" s="15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</row>
    <row r="322" spans="1:37" x14ac:dyDescent="0.2">
      <c r="A322" s="25" t="s">
        <v>517</v>
      </c>
      <c r="B322" s="26">
        <v>822</v>
      </c>
      <c r="C322" s="52">
        <v>459</v>
      </c>
      <c r="D322" s="25" t="s">
        <v>518</v>
      </c>
      <c r="E322" s="26">
        <v>12638</v>
      </c>
      <c r="F322" s="27">
        <f t="shared" si="42"/>
        <v>3652.6011560693642</v>
      </c>
      <c r="G322" s="14"/>
      <c r="H322" s="21">
        <v>13919</v>
      </c>
      <c r="I322" s="21">
        <f t="shared" si="44"/>
        <v>3652.6011560693642</v>
      </c>
      <c r="J322" s="14"/>
      <c r="K322" s="32" t="s">
        <v>517</v>
      </c>
      <c r="L322" s="33">
        <v>822</v>
      </c>
      <c r="M322" s="14"/>
      <c r="N322" s="14"/>
      <c r="O322" s="14"/>
      <c r="P322" s="14"/>
      <c r="Q322" s="14"/>
      <c r="R322" s="14"/>
      <c r="S322" s="15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</row>
    <row r="323" spans="1:37" x14ac:dyDescent="0.2">
      <c r="A323" s="22" t="s">
        <v>519</v>
      </c>
      <c r="B323" s="23">
        <v>1925</v>
      </c>
      <c r="C323" s="51">
        <v>1244</v>
      </c>
      <c r="D323" s="22" t="s">
        <v>520</v>
      </c>
      <c r="E323" s="23">
        <v>11036</v>
      </c>
      <c r="F323" s="24">
        <f t="shared" si="42"/>
        <v>3189.5953757225434</v>
      </c>
      <c r="G323" s="17"/>
      <c r="H323" s="18">
        <v>36137</v>
      </c>
      <c r="I323" s="18">
        <f>SUM(F323:F325)</f>
        <v>9528.323699421966</v>
      </c>
      <c r="J323" s="17"/>
      <c r="K323" s="22" t="s">
        <v>521</v>
      </c>
      <c r="L323" s="31">
        <v>296</v>
      </c>
      <c r="M323" s="14"/>
      <c r="N323" s="14"/>
      <c r="O323" s="14"/>
      <c r="P323" s="14"/>
      <c r="Q323" s="14"/>
      <c r="R323" s="14"/>
      <c r="S323" s="15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</row>
    <row r="324" spans="1:37" x14ac:dyDescent="0.2">
      <c r="A324" s="22"/>
      <c r="B324" s="23"/>
      <c r="C324" s="51"/>
      <c r="D324" s="22" t="s">
        <v>522</v>
      </c>
      <c r="E324" s="23">
        <v>15500</v>
      </c>
      <c r="F324" s="24">
        <f t="shared" si="42"/>
        <v>4479.7687861271679</v>
      </c>
      <c r="G324" s="17"/>
      <c r="H324" s="18" t="s">
        <v>21</v>
      </c>
      <c r="I324" s="18"/>
      <c r="J324" s="17"/>
      <c r="K324" s="22" t="s">
        <v>523</v>
      </c>
      <c r="L324" s="31">
        <v>608</v>
      </c>
      <c r="M324" s="14"/>
      <c r="N324" s="14"/>
      <c r="O324" s="14"/>
      <c r="P324" s="14"/>
      <c r="Q324" s="14"/>
      <c r="R324" s="14"/>
      <c r="S324" s="15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</row>
    <row r="325" spans="1:37" x14ac:dyDescent="0.2">
      <c r="A325" s="22"/>
      <c r="B325" s="23"/>
      <c r="C325" s="51"/>
      <c r="D325" s="22" t="s">
        <v>79</v>
      </c>
      <c r="E325" s="23">
        <v>6432</v>
      </c>
      <c r="F325" s="24">
        <f t="shared" si="42"/>
        <v>1858.9595375722542</v>
      </c>
      <c r="G325" s="17"/>
      <c r="H325" s="18" t="s">
        <v>21</v>
      </c>
      <c r="I325" s="18"/>
      <c r="J325" s="17"/>
      <c r="K325" s="22" t="s">
        <v>524</v>
      </c>
      <c r="L325" s="31">
        <v>275</v>
      </c>
      <c r="M325" s="14"/>
      <c r="N325" s="14"/>
      <c r="O325" s="14"/>
      <c r="P325" s="14"/>
      <c r="Q325" s="14"/>
      <c r="R325" s="14"/>
      <c r="S325" s="15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</row>
    <row r="326" spans="1:37" x14ac:dyDescent="0.2">
      <c r="A326" s="22"/>
      <c r="B326" s="23"/>
      <c r="C326" s="51"/>
      <c r="D326" s="22" t="s">
        <v>21</v>
      </c>
      <c r="E326" s="23" t="s">
        <v>21</v>
      </c>
      <c r="F326" s="24" t="str">
        <f t="shared" si="42"/>
        <v/>
      </c>
      <c r="G326" s="17"/>
      <c r="H326" s="18" t="s">
        <v>21</v>
      </c>
      <c r="I326" s="18"/>
      <c r="J326" s="17"/>
      <c r="K326" s="22" t="s">
        <v>525</v>
      </c>
      <c r="L326" s="31">
        <v>373</v>
      </c>
      <c r="M326" s="14"/>
      <c r="N326" s="14"/>
      <c r="O326" s="14"/>
      <c r="P326" s="14"/>
      <c r="Q326" s="14"/>
      <c r="R326" s="14"/>
      <c r="S326" s="15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</row>
    <row r="327" spans="1:37" x14ac:dyDescent="0.2">
      <c r="A327" s="22"/>
      <c r="B327" s="23"/>
      <c r="C327" s="51"/>
      <c r="D327" s="22" t="s">
        <v>21</v>
      </c>
      <c r="E327" s="23" t="s">
        <v>21</v>
      </c>
      <c r="F327" s="24" t="str">
        <f t="shared" si="42"/>
        <v/>
      </c>
      <c r="G327" s="17"/>
      <c r="H327" s="18" t="s">
        <v>21</v>
      </c>
      <c r="I327" s="18"/>
      <c r="J327" s="17"/>
      <c r="K327" s="22" t="s">
        <v>526</v>
      </c>
      <c r="L327" s="31">
        <v>373</v>
      </c>
      <c r="M327" s="14"/>
      <c r="N327" s="14"/>
      <c r="O327" s="14"/>
      <c r="P327" s="14"/>
      <c r="Q327" s="14"/>
      <c r="R327" s="14"/>
      <c r="S327" s="15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</row>
    <row r="328" spans="1:37" x14ac:dyDescent="0.2">
      <c r="A328" s="25" t="s">
        <v>527</v>
      </c>
      <c r="B328" s="26">
        <v>726</v>
      </c>
      <c r="C328" s="52">
        <v>279</v>
      </c>
      <c r="D328" s="25" t="s">
        <v>1177</v>
      </c>
      <c r="E328" s="26">
        <v>2806</v>
      </c>
      <c r="F328" s="27">
        <f t="shared" si="42"/>
        <v>810.98265895953762</v>
      </c>
      <c r="G328" s="14"/>
      <c r="H328" s="21">
        <v>9533</v>
      </c>
      <c r="I328" s="21">
        <f>SUM(F328:F329)</f>
        <v>2464.7398843930637</v>
      </c>
      <c r="J328" s="14"/>
      <c r="K328" s="32" t="s">
        <v>527</v>
      </c>
      <c r="L328" s="33">
        <v>726</v>
      </c>
      <c r="M328" s="14"/>
      <c r="N328" s="14"/>
      <c r="O328" s="14"/>
      <c r="P328" s="14"/>
      <c r="Q328" s="14"/>
      <c r="R328" s="14"/>
      <c r="S328" s="15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</row>
    <row r="329" spans="1:37" x14ac:dyDescent="0.2">
      <c r="A329" s="25"/>
      <c r="B329" s="26"/>
      <c r="C329" s="52"/>
      <c r="D329" s="25" t="s">
        <v>528</v>
      </c>
      <c r="E329" s="26">
        <v>5722</v>
      </c>
      <c r="F329" s="27">
        <f t="shared" ref="F329:F352" si="45">IF($E329="", "",$E329*1000000/$E$353)</f>
        <v>1653.7572254335259</v>
      </c>
      <c r="G329" s="14"/>
      <c r="H329" s="21" t="s">
        <v>21</v>
      </c>
      <c r="I329" s="21"/>
      <c r="J329" s="14"/>
      <c r="K329" s="32"/>
      <c r="L329" s="33"/>
      <c r="M329" s="14"/>
      <c r="N329" s="14"/>
      <c r="O329" s="14"/>
      <c r="P329" s="14"/>
      <c r="Q329" s="14"/>
      <c r="R329" s="14"/>
      <c r="S329" s="15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</row>
    <row r="330" spans="1:37" x14ac:dyDescent="0.2">
      <c r="A330" s="22" t="s">
        <v>529</v>
      </c>
      <c r="B330" s="23">
        <v>3592</v>
      </c>
      <c r="C330" s="51">
        <v>1839</v>
      </c>
      <c r="D330" s="22" t="s">
        <v>530</v>
      </c>
      <c r="E330" s="23">
        <v>12712</v>
      </c>
      <c r="F330" s="24">
        <f t="shared" si="45"/>
        <v>3673.9884393063585</v>
      </c>
      <c r="G330" s="17"/>
      <c r="H330" s="18">
        <v>56981</v>
      </c>
      <c r="I330" s="18">
        <f>SUM(F330:F333)</f>
        <v>14898.843930635838</v>
      </c>
      <c r="J330" s="17"/>
      <c r="K330" s="22" t="s">
        <v>531</v>
      </c>
      <c r="L330" s="31">
        <v>293</v>
      </c>
      <c r="M330" s="14"/>
      <c r="N330" s="14"/>
      <c r="O330" s="14"/>
      <c r="P330" s="14"/>
      <c r="Q330" s="14"/>
      <c r="R330" s="14"/>
      <c r="S330" s="15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</row>
    <row r="331" spans="1:37" x14ac:dyDescent="0.2">
      <c r="A331" s="22"/>
      <c r="B331" s="23"/>
      <c r="C331" s="51"/>
      <c r="D331" s="22" t="s">
        <v>488</v>
      </c>
      <c r="E331" s="23">
        <v>379</v>
      </c>
      <c r="F331" s="24">
        <f t="shared" si="45"/>
        <v>109.53757225433526</v>
      </c>
      <c r="G331" s="17"/>
      <c r="H331" s="18" t="s">
        <v>21</v>
      </c>
      <c r="I331" s="18"/>
      <c r="J331" s="17"/>
      <c r="K331" s="22" t="s">
        <v>532</v>
      </c>
      <c r="L331" s="31">
        <v>794</v>
      </c>
      <c r="M331" s="14"/>
      <c r="N331" s="14"/>
      <c r="O331" s="14"/>
      <c r="P331" s="14"/>
      <c r="Q331" s="14"/>
      <c r="R331" s="14"/>
      <c r="S331" s="15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</row>
    <row r="332" spans="1:37" x14ac:dyDescent="0.2">
      <c r="A332" s="22"/>
      <c r="B332" s="23"/>
      <c r="C332" s="51"/>
      <c r="D332" s="22" t="s">
        <v>533</v>
      </c>
      <c r="E332" s="23">
        <v>7244</v>
      </c>
      <c r="F332" s="24">
        <f t="shared" si="45"/>
        <v>2093.6416184971099</v>
      </c>
      <c r="G332" s="17"/>
      <c r="H332" s="18" t="s">
        <v>21</v>
      </c>
      <c r="I332" s="18"/>
      <c r="J332" s="17"/>
      <c r="K332" s="22" t="s">
        <v>534</v>
      </c>
      <c r="L332" s="31">
        <v>631</v>
      </c>
      <c r="M332" s="14"/>
      <c r="N332" s="14"/>
      <c r="O332" s="14"/>
      <c r="P332" s="14"/>
      <c r="Q332" s="14"/>
      <c r="R332" s="14"/>
      <c r="S332" s="15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</row>
    <row r="333" spans="1:37" x14ac:dyDescent="0.2">
      <c r="A333" s="22"/>
      <c r="B333" s="23"/>
      <c r="C333" s="51"/>
      <c r="D333" s="22" t="s">
        <v>535</v>
      </c>
      <c r="E333" s="23">
        <v>31215</v>
      </c>
      <c r="F333" s="24">
        <f t="shared" si="45"/>
        <v>9021.676300578034</v>
      </c>
      <c r="G333" s="17"/>
      <c r="H333" s="18" t="s">
        <v>21</v>
      </c>
      <c r="I333" s="18"/>
      <c r="J333" s="17"/>
      <c r="K333" s="22" t="s">
        <v>536</v>
      </c>
      <c r="L333" s="31">
        <v>378</v>
      </c>
      <c r="M333" s="14"/>
      <c r="N333" s="14"/>
      <c r="O333" s="14"/>
      <c r="P333" s="14"/>
      <c r="Q333" s="14"/>
      <c r="R333" s="14"/>
      <c r="S333" s="15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</row>
    <row r="334" spans="1:37" x14ac:dyDescent="0.2">
      <c r="A334" s="22"/>
      <c r="B334" s="23"/>
      <c r="C334" s="51"/>
      <c r="D334" s="22" t="s">
        <v>21</v>
      </c>
      <c r="E334" s="23" t="s">
        <v>21</v>
      </c>
      <c r="F334" s="24" t="str">
        <f t="shared" si="45"/>
        <v/>
      </c>
      <c r="G334" s="17"/>
      <c r="H334" s="18" t="s">
        <v>21</v>
      </c>
      <c r="I334" s="18"/>
      <c r="J334" s="17"/>
      <c r="K334" s="22" t="s">
        <v>537</v>
      </c>
      <c r="L334" s="31">
        <v>512</v>
      </c>
      <c r="M334" s="14"/>
      <c r="N334" s="14"/>
      <c r="O334" s="14"/>
      <c r="P334" s="14"/>
      <c r="Q334" s="14"/>
      <c r="R334" s="14"/>
      <c r="S334" s="15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</row>
    <row r="335" spans="1:37" x14ac:dyDescent="0.2">
      <c r="A335" s="22"/>
      <c r="B335" s="23"/>
      <c r="C335" s="51"/>
      <c r="D335" s="22" t="s">
        <v>21</v>
      </c>
      <c r="E335" s="23" t="s">
        <v>21</v>
      </c>
      <c r="F335" s="24" t="str">
        <f t="shared" si="45"/>
        <v/>
      </c>
      <c r="G335" s="17"/>
      <c r="H335" s="18" t="s">
        <v>21</v>
      </c>
      <c r="I335" s="18"/>
      <c r="J335" s="17"/>
      <c r="K335" s="22" t="s">
        <v>538</v>
      </c>
      <c r="L335" s="31">
        <v>434</v>
      </c>
      <c r="M335" s="14"/>
      <c r="N335" s="14"/>
      <c r="O335" s="14"/>
      <c r="P335" s="14"/>
      <c r="Q335" s="14"/>
      <c r="R335" s="14"/>
      <c r="S335" s="15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</row>
    <row r="336" spans="1:37" x14ac:dyDescent="0.2">
      <c r="A336" s="22"/>
      <c r="B336" s="23"/>
      <c r="C336" s="51"/>
      <c r="D336" s="22" t="s">
        <v>21</v>
      </c>
      <c r="E336" s="23" t="s">
        <v>21</v>
      </c>
      <c r="F336" s="24" t="str">
        <f t="shared" si="45"/>
        <v/>
      </c>
      <c r="G336" s="17"/>
      <c r="H336" s="18" t="s">
        <v>21</v>
      </c>
      <c r="I336" s="18"/>
      <c r="J336" s="17"/>
      <c r="K336" s="22" t="s">
        <v>539</v>
      </c>
      <c r="L336" s="31">
        <v>550</v>
      </c>
      <c r="M336" s="14"/>
      <c r="N336" s="14"/>
      <c r="O336" s="14"/>
      <c r="P336" s="14"/>
      <c r="Q336" s="14"/>
      <c r="R336" s="14"/>
      <c r="S336" s="15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</row>
    <row r="337" spans="1:37" x14ac:dyDescent="0.2">
      <c r="A337" s="25" t="s">
        <v>540</v>
      </c>
      <c r="B337" s="26">
        <v>642</v>
      </c>
      <c r="C337" s="52">
        <v>737</v>
      </c>
      <c r="D337" s="25" t="s">
        <v>229</v>
      </c>
      <c r="E337" s="26">
        <v>4650</v>
      </c>
      <c r="F337" s="27">
        <f t="shared" si="45"/>
        <v>1343.9306358381502</v>
      </c>
      <c r="G337" s="14"/>
      <c r="H337" s="21">
        <v>19582</v>
      </c>
      <c r="I337" s="21">
        <f>SUM(F337:F338)</f>
        <v>5260.9826589595377</v>
      </c>
      <c r="J337" s="14"/>
      <c r="K337" s="32" t="s">
        <v>540</v>
      </c>
      <c r="L337" s="33">
        <v>642</v>
      </c>
      <c r="M337" s="14"/>
      <c r="N337" s="14"/>
      <c r="O337" s="14"/>
      <c r="P337" s="14"/>
      <c r="Q337" s="14"/>
      <c r="R337" s="14"/>
      <c r="S337" s="15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</row>
    <row r="338" spans="1:37" x14ac:dyDescent="0.2">
      <c r="A338" s="25"/>
      <c r="B338" s="26"/>
      <c r="C338" s="52"/>
      <c r="D338" s="25" t="s">
        <v>541</v>
      </c>
      <c r="E338" s="26">
        <v>13553</v>
      </c>
      <c r="F338" s="27">
        <f t="shared" si="45"/>
        <v>3917.0520231213873</v>
      </c>
      <c r="G338" s="14"/>
      <c r="H338" s="21" t="s">
        <v>21</v>
      </c>
      <c r="I338" s="21"/>
      <c r="J338" s="14"/>
      <c r="K338" s="32"/>
      <c r="L338" s="33"/>
      <c r="M338" s="14"/>
      <c r="N338" s="14"/>
      <c r="O338" s="14"/>
      <c r="P338" s="14"/>
      <c r="Q338" s="14"/>
      <c r="R338" s="14"/>
      <c r="S338" s="15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</row>
    <row r="339" spans="1:37" x14ac:dyDescent="0.2">
      <c r="A339" s="22" t="s">
        <v>542</v>
      </c>
      <c r="B339" s="23">
        <v>1716</v>
      </c>
      <c r="C339" s="51">
        <v>887</v>
      </c>
      <c r="D339" s="22" t="s">
        <v>543</v>
      </c>
      <c r="E339" s="23">
        <v>22341</v>
      </c>
      <c r="F339" s="24">
        <f t="shared" si="45"/>
        <v>6456.9364161849708</v>
      </c>
      <c r="G339" s="17"/>
      <c r="H339" s="18">
        <v>24944</v>
      </c>
      <c r="I339" s="18">
        <f>F339</f>
        <v>6456.9364161849708</v>
      </c>
      <c r="J339" s="17"/>
      <c r="K339" s="22" t="s">
        <v>542</v>
      </c>
      <c r="L339" s="31">
        <v>1716</v>
      </c>
      <c r="M339" s="14"/>
      <c r="N339" s="14"/>
      <c r="O339" s="14"/>
      <c r="P339" s="14"/>
      <c r="Q339" s="14"/>
      <c r="R339" s="14"/>
      <c r="S339" s="15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</row>
    <row r="340" spans="1:37" x14ac:dyDescent="0.2">
      <c r="A340" s="25" t="s">
        <v>544</v>
      </c>
      <c r="B340" s="26">
        <v>1418</v>
      </c>
      <c r="C340" s="52">
        <v>1015</v>
      </c>
      <c r="D340" s="25" t="s">
        <v>545</v>
      </c>
      <c r="E340" s="26">
        <v>27073</v>
      </c>
      <c r="F340" s="27">
        <f t="shared" si="45"/>
        <v>7824.5664739884396</v>
      </c>
      <c r="G340" s="14"/>
      <c r="H340" s="21">
        <v>29506</v>
      </c>
      <c r="I340" s="21">
        <f>F340</f>
        <v>7824.5664739884396</v>
      </c>
      <c r="J340" s="14"/>
      <c r="K340" s="32" t="s">
        <v>544</v>
      </c>
      <c r="L340" s="33">
        <v>1418</v>
      </c>
      <c r="M340" s="14"/>
      <c r="N340" s="14"/>
      <c r="O340" s="14"/>
      <c r="P340" s="14"/>
      <c r="Q340" s="14"/>
      <c r="R340" s="14"/>
      <c r="S340" s="15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</row>
    <row r="341" spans="1:37" x14ac:dyDescent="0.2">
      <c r="A341" s="22" t="s">
        <v>546</v>
      </c>
      <c r="B341" s="23">
        <v>380</v>
      </c>
      <c r="C341" s="51">
        <v>265</v>
      </c>
      <c r="D341" s="22" t="s">
        <v>479</v>
      </c>
      <c r="E341" s="23">
        <v>7003</v>
      </c>
      <c r="F341" s="24">
        <f t="shared" si="45"/>
        <v>2023.9884393063585</v>
      </c>
      <c r="G341" s="17"/>
      <c r="H341" s="18">
        <v>8485</v>
      </c>
      <c r="I341" s="18">
        <f>SUM(F341:F342)</f>
        <v>2265.8959537572255</v>
      </c>
      <c r="J341" s="17"/>
      <c r="K341" s="22" t="s">
        <v>546</v>
      </c>
      <c r="L341" s="31">
        <v>380</v>
      </c>
      <c r="M341" s="14"/>
      <c r="N341" s="14"/>
      <c r="O341" s="14"/>
      <c r="P341" s="14"/>
      <c r="Q341" s="14"/>
      <c r="R341" s="14"/>
      <c r="S341" s="15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</row>
    <row r="342" spans="1:37" x14ac:dyDescent="0.2">
      <c r="A342" s="22"/>
      <c r="B342" s="23"/>
      <c r="C342" s="51"/>
      <c r="D342" s="22" t="s">
        <v>31</v>
      </c>
      <c r="E342" s="23">
        <v>837</v>
      </c>
      <c r="F342" s="24">
        <f t="shared" si="45"/>
        <v>241.90751445086704</v>
      </c>
      <c r="G342" s="17"/>
      <c r="H342" s="18" t="s">
        <v>21</v>
      </c>
      <c r="I342" s="18"/>
      <c r="J342" s="17"/>
      <c r="K342" s="22"/>
      <c r="L342" s="31"/>
      <c r="M342" s="14"/>
      <c r="N342" s="14"/>
      <c r="O342" s="14"/>
      <c r="P342" s="14"/>
      <c r="Q342" s="14"/>
      <c r="R342" s="14"/>
      <c r="S342" s="15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</row>
    <row r="343" spans="1:37" x14ac:dyDescent="0.2">
      <c r="A343" s="25" t="s">
        <v>547</v>
      </c>
      <c r="B343" s="26">
        <v>2073</v>
      </c>
      <c r="C343" s="52">
        <v>1003</v>
      </c>
      <c r="D343" s="25" t="s">
        <v>548</v>
      </c>
      <c r="E343" s="26">
        <v>24933</v>
      </c>
      <c r="F343" s="27">
        <f t="shared" si="45"/>
        <v>7206.06936416185</v>
      </c>
      <c r="G343" s="14"/>
      <c r="H343" s="21">
        <v>28009</v>
      </c>
      <c r="I343" s="21">
        <f>F343</f>
        <v>7206.06936416185</v>
      </c>
      <c r="J343" s="14"/>
      <c r="K343" s="32" t="s">
        <v>547</v>
      </c>
      <c r="L343" s="33">
        <v>2073</v>
      </c>
      <c r="M343" s="14"/>
      <c r="N343" s="14"/>
      <c r="O343" s="14"/>
      <c r="P343" s="14"/>
      <c r="Q343" s="14"/>
      <c r="R343" s="14"/>
      <c r="S343" s="15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</row>
    <row r="344" spans="1:37" x14ac:dyDescent="0.2">
      <c r="A344" s="22" t="s">
        <v>549</v>
      </c>
      <c r="B344" s="23">
        <v>389</v>
      </c>
      <c r="C344" s="51">
        <v>224</v>
      </c>
      <c r="D344" s="22" t="s">
        <v>550</v>
      </c>
      <c r="E344" s="23">
        <v>7431</v>
      </c>
      <c r="F344" s="24">
        <f t="shared" si="45"/>
        <v>2147.6878612716764</v>
      </c>
      <c r="G344" s="17"/>
      <c r="H344" s="18">
        <v>8044</v>
      </c>
      <c r="I344" s="18">
        <f>F344</f>
        <v>2147.6878612716764</v>
      </c>
      <c r="J344" s="17"/>
      <c r="K344" s="22" t="s">
        <v>549</v>
      </c>
      <c r="L344" s="31">
        <v>389</v>
      </c>
      <c r="M344" s="14"/>
      <c r="N344" s="14"/>
      <c r="O344" s="14"/>
      <c r="P344" s="14"/>
      <c r="Q344" s="14"/>
      <c r="R344" s="14"/>
      <c r="S344" s="15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</row>
    <row r="345" spans="1:37" x14ac:dyDescent="0.2">
      <c r="A345" s="25" t="s">
        <v>551</v>
      </c>
      <c r="B345" s="26">
        <v>1319</v>
      </c>
      <c r="C345" s="52">
        <v>766</v>
      </c>
      <c r="D345" s="25" t="s">
        <v>552</v>
      </c>
      <c r="E345" s="26">
        <v>17939</v>
      </c>
      <c r="F345" s="27">
        <f t="shared" si="45"/>
        <v>5184.6820809248557</v>
      </c>
      <c r="G345" s="14"/>
      <c r="H345" s="21">
        <v>20024</v>
      </c>
      <c r="I345" s="21">
        <f>F345</f>
        <v>5184.6820809248557</v>
      </c>
      <c r="J345" s="14"/>
      <c r="K345" s="32" t="s">
        <v>551</v>
      </c>
      <c r="L345" s="33">
        <v>1319</v>
      </c>
      <c r="M345" s="14"/>
      <c r="N345" s="14"/>
      <c r="O345" s="14"/>
      <c r="P345" s="14"/>
      <c r="Q345" s="14"/>
      <c r="R345" s="14"/>
      <c r="S345" s="15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</row>
    <row r="346" spans="1:37" x14ac:dyDescent="0.2">
      <c r="A346" s="22" t="s">
        <v>553</v>
      </c>
      <c r="B346" s="23">
        <v>2358</v>
      </c>
      <c r="C346" s="51">
        <v>1328</v>
      </c>
      <c r="D346" s="22" t="s">
        <v>554</v>
      </c>
      <c r="E346" s="23">
        <v>6572</v>
      </c>
      <c r="F346" s="24">
        <f t="shared" si="45"/>
        <v>1899.4219653179191</v>
      </c>
      <c r="G346" s="17"/>
      <c r="H346" s="18">
        <v>37193</v>
      </c>
      <c r="I346" s="18">
        <f>SUM(F346:F348)</f>
        <v>9684.1040462427736</v>
      </c>
      <c r="J346" s="17"/>
      <c r="K346" s="22" t="s">
        <v>555</v>
      </c>
      <c r="L346" s="31">
        <v>387</v>
      </c>
      <c r="M346" s="14"/>
      <c r="N346" s="14"/>
      <c r="O346" s="14"/>
      <c r="P346" s="14"/>
      <c r="Q346" s="14"/>
      <c r="R346" s="14"/>
      <c r="S346" s="15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</row>
    <row r="347" spans="1:37" x14ac:dyDescent="0.2">
      <c r="A347" s="22"/>
      <c r="B347" s="23"/>
      <c r="C347" s="51"/>
      <c r="D347" s="22" t="s">
        <v>556</v>
      </c>
      <c r="E347" s="23">
        <v>16866</v>
      </c>
      <c r="F347" s="24">
        <f t="shared" si="45"/>
        <v>4874.5664739884396</v>
      </c>
      <c r="G347" s="17"/>
      <c r="H347" s="18" t="s">
        <v>21</v>
      </c>
      <c r="I347" s="18"/>
      <c r="J347" s="17"/>
      <c r="K347" s="22" t="s">
        <v>557</v>
      </c>
      <c r="L347" s="31">
        <v>291</v>
      </c>
      <c r="M347" s="14"/>
      <c r="N347" s="14"/>
      <c r="O347" s="14"/>
      <c r="P347" s="14"/>
      <c r="Q347" s="14"/>
      <c r="R347" s="14"/>
      <c r="S347" s="15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</row>
    <row r="348" spans="1:37" x14ac:dyDescent="0.2">
      <c r="A348" s="22"/>
      <c r="B348" s="23"/>
      <c r="C348" s="51"/>
      <c r="D348" s="22" t="s">
        <v>558</v>
      </c>
      <c r="E348" s="23">
        <v>10069</v>
      </c>
      <c r="F348" s="24">
        <f t="shared" si="45"/>
        <v>2910.115606936416</v>
      </c>
      <c r="G348" s="17"/>
      <c r="H348" s="18" t="s">
        <v>21</v>
      </c>
      <c r="I348" s="18"/>
      <c r="J348" s="17"/>
      <c r="K348" s="22" t="s">
        <v>559</v>
      </c>
      <c r="L348" s="31">
        <v>346</v>
      </c>
      <c r="M348" s="14"/>
      <c r="N348" s="14"/>
      <c r="O348" s="14"/>
      <c r="P348" s="14"/>
      <c r="Q348" s="14"/>
      <c r="R348" s="14"/>
      <c r="S348" s="15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</row>
    <row r="349" spans="1:37" x14ac:dyDescent="0.2">
      <c r="A349" s="22"/>
      <c r="B349" s="23"/>
      <c r="C349" s="51"/>
      <c r="D349" s="22" t="s">
        <v>21</v>
      </c>
      <c r="E349" s="23" t="s">
        <v>21</v>
      </c>
      <c r="F349" s="24" t="str">
        <f t="shared" si="45"/>
        <v/>
      </c>
      <c r="G349" s="17"/>
      <c r="H349" s="18" t="s">
        <v>21</v>
      </c>
      <c r="I349" s="18"/>
      <c r="J349" s="17"/>
      <c r="K349" s="22" t="s">
        <v>560</v>
      </c>
      <c r="L349" s="31">
        <v>304</v>
      </c>
      <c r="M349" s="14"/>
      <c r="N349" s="14"/>
      <c r="O349" s="14"/>
      <c r="P349" s="14"/>
      <c r="Q349" s="14"/>
      <c r="R349" s="14"/>
      <c r="S349" s="15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</row>
    <row r="350" spans="1:37" x14ac:dyDescent="0.2">
      <c r="A350" s="22"/>
      <c r="B350" s="23"/>
      <c r="C350" s="51"/>
      <c r="D350" s="22" t="s">
        <v>21</v>
      </c>
      <c r="E350" s="23" t="s">
        <v>21</v>
      </c>
      <c r="F350" s="24" t="str">
        <f t="shared" si="45"/>
        <v/>
      </c>
      <c r="G350" s="17"/>
      <c r="H350" s="18" t="s">
        <v>21</v>
      </c>
      <c r="I350" s="18"/>
      <c r="J350" s="17"/>
      <c r="K350" s="22" t="s">
        <v>561</v>
      </c>
      <c r="L350" s="31">
        <v>474</v>
      </c>
      <c r="M350" s="14"/>
      <c r="N350" s="14"/>
      <c r="O350" s="14"/>
      <c r="P350" s="14"/>
      <c r="Q350" s="14"/>
      <c r="R350" s="14"/>
      <c r="S350" s="15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</row>
    <row r="351" spans="1:37" x14ac:dyDescent="0.2">
      <c r="A351" s="22"/>
      <c r="B351" s="23"/>
      <c r="C351" s="51"/>
      <c r="D351" s="22" t="s">
        <v>21</v>
      </c>
      <c r="E351" s="23" t="s">
        <v>21</v>
      </c>
      <c r="F351" s="24" t="str">
        <f t="shared" si="45"/>
        <v/>
      </c>
      <c r="G351" s="17"/>
      <c r="H351" s="18" t="s">
        <v>21</v>
      </c>
      <c r="I351" s="18"/>
      <c r="J351" s="17"/>
      <c r="K351" s="22" t="s">
        <v>562</v>
      </c>
      <c r="L351" s="31">
        <v>556</v>
      </c>
      <c r="M351" s="14"/>
      <c r="N351" s="14"/>
      <c r="O351" s="14"/>
      <c r="P351" s="14"/>
      <c r="Q351" s="14"/>
      <c r="R351" s="14"/>
      <c r="S351" s="15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</row>
    <row r="352" spans="1:37" x14ac:dyDescent="0.2">
      <c r="A352" s="25" t="s">
        <v>563</v>
      </c>
      <c r="B352" s="26">
        <v>544</v>
      </c>
      <c r="C352" s="52">
        <v>407</v>
      </c>
      <c r="D352" s="25" t="s">
        <v>132</v>
      </c>
      <c r="E352" s="26">
        <v>11176</v>
      </c>
      <c r="F352" s="27">
        <f t="shared" si="45"/>
        <v>3230.057803468208</v>
      </c>
      <c r="G352" s="14"/>
      <c r="H352" s="21">
        <v>12127</v>
      </c>
      <c r="I352" s="21">
        <f>F352</f>
        <v>3230.057803468208</v>
      </c>
      <c r="J352" s="14"/>
      <c r="K352" s="32" t="s">
        <v>563</v>
      </c>
      <c r="L352" s="33">
        <v>544</v>
      </c>
      <c r="N352" s="14"/>
      <c r="O352" s="14"/>
      <c r="P352" s="14"/>
      <c r="Q352" s="14"/>
      <c r="R352" s="14"/>
      <c r="S352" s="15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</row>
    <row r="353" spans="1:37" x14ac:dyDescent="0.2">
      <c r="A353" s="34" t="s">
        <v>564</v>
      </c>
      <c r="B353" s="3">
        <f t="shared" ref="B353:G353" si="46">SUM(B8:B352)</f>
        <v>220000</v>
      </c>
      <c r="C353" s="53">
        <f t="shared" si="46"/>
        <v>133641</v>
      </c>
      <c r="D353" s="28"/>
      <c r="E353" s="4">
        <f t="shared" si="46"/>
        <v>3460000</v>
      </c>
      <c r="F353" s="29">
        <f t="shared" si="46"/>
        <v>999999.99999999977</v>
      </c>
      <c r="G353" s="4">
        <f t="shared" si="46"/>
        <v>0</v>
      </c>
      <c r="H353" s="4">
        <f>SUM(H8:H352)</f>
        <v>3813641</v>
      </c>
      <c r="I353" s="4">
        <f>SUM(I8:I352)</f>
        <v>1000000.0000000002</v>
      </c>
      <c r="J353" s="2"/>
      <c r="K353" s="34"/>
      <c r="L353" s="29">
        <f>SUM(L8:L352)</f>
        <v>220000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x14ac:dyDescent="0.2">
      <c r="A354" s="14"/>
      <c r="B354" s="14"/>
      <c r="C354" s="20"/>
      <c r="E354" s="20"/>
      <c r="F354" s="20"/>
      <c r="S354" s="30"/>
    </row>
    <row r="355" spans="1:37" x14ac:dyDescent="0.2">
      <c r="A355" s="14" t="s">
        <v>1139</v>
      </c>
      <c r="B355" s="14"/>
      <c r="C355" s="20"/>
      <c r="S355" s="30"/>
    </row>
    <row r="356" spans="1:37" x14ac:dyDescent="0.2">
      <c r="A356" s="14" t="s">
        <v>718</v>
      </c>
      <c r="B356" s="14"/>
      <c r="M356" s="14"/>
      <c r="N356" s="14"/>
      <c r="O356" s="14"/>
      <c r="P356" s="14"/>
      <c r="Q356" s="14"/>
      <c r="R356" s="14"/>
      <c r="S356" s="15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</row>
    <row r="357" spans="1:37" x14ac:dyDescent="0.2">
      <c r="A357" s="14" t="s">
        <v>719</v>
      </c>
      <c r="B357" s="14"/>
      <c r="M357" s="14"/>
      <c r="N357" s="14"/>
      <c r="O357" s="14"/>
      <c r="P357" s="14"/>
      <c r="Q357" s="14"/>
      <c r="R357" s="14"/>
      <c r="S357" s="15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</row>
    <row r="358" spans="1:37" x14ac:dyDescent="0.2">
      <c r="A358" s="14" t="s">
        <v>720</v>
      </c>
      <c r="B358" s="14"/>
      <c r="M358" s="14"/>
      <c r="N358" s="14"/>
      <c r="O358" s="14"/>
      <c r="P358" s="14"/>
      <c r="Q358" s="14"/>
      <c r="R358" s="14"/>
      <c r="S358" s="15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</row>
  </sheetData>
  <mergeCells count="7">
    <mergeCell ref="D5:E5"/>
    <mergeCell ref="K5:L5"/>
    <mergeCell ref="AM4:AQ4"/>
    <mergeCell ref="N4:Q4"/>
    <mergeCell ref="T4:Y4"/>
    <mergeCell ref="AA4:AC4"/>
    <mergeCell ref="AE4:A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BCF 2015-16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Remfry, Catherine</dc:creator>
  <cp:lastModifiedBy>Chaplin, Michael</cp:lastModifiedBy>
  <cp:lastPrinted>2014-03-25T14:23:12Z</cp:lastPrinted>
  <dcterms:created xsi:type="dcterms:W3CDTF">2013-12-17T12:17:08Z</dcterms:created>
  <dcterms:modified xsi:type="dcterms:W3CDTF">2014-03-25T14:23:18Z</dcterms:modified>
</cp:coreProperties>
</file>